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ck_Names" sheetId="1" r:id="rId3"/>
    <sheet state="visible" name="Stock_Prices" sheetId="2" r:id="rId4"/>
    <sheet state="visible" name="PortfolioR1" sheetId="3" r:id="rId5"/>
    <sheet state="visible" name="TeamScoresR1" sheetId="4" r:id="rId6"/>
    <sheet state="visible" name="TestUIn1" sheetId="5" r:id="rId7"/>
    <sheet state="visible" name="India" sheetId="6" r:id="rId8"/>
    <sheet state="visible" name="Round1_Transactions" sheetId="7" r:id="rId9"/>
    <sheet state="visible" name="PortfolioR2" sheetId="8" r:id="rId10"/>
    <sheet state="visible" name="TeamScoresR2" sheetId="9" r:id="rId11"/>
    <sheet state="visible" name="TestUIn2" sheetId="10" r:id="rId12"/>
    <sheet state="visible" name="Germany_Aus" sheetId="11" r:id="rId13"/>
    <sheet state="visible" name="Round2_Transactions" sheetId="12" r:id="rId14"/>
    <sheet state="visible" name="TestUIn3" sheetId="13" r:id="rId15"/>
    <sheet state="visible" name="China_Japan" sheetId="14" r:id="rId16"/>
    <sheet state="visible" name="PortfolioR3" sheetId="15" r:id="rId17"/>
    <sheet state="visible" name="Round3_Transactions" sheetId="16" r:id="rId18"/>
    <sheet state="visible" name="TeamScoresR3" sheetId="17" r:id="rId19"/>
    <sheet state="visible" name="TestUIn4" sheetId="18" r:id="rId20"/>
    <sheet state="visible" name="Round4_Transactions" sheetId="19" r:id="rId21"/>
    <sheet state="visible" name="TeamScoresR4" sheetId="20" r:id="rId22"/>
    <sheet state="visible" name="US_UK" sheetId="21" r:id="rId23"/>
    <sheet state="visible" name="PortfolioR4" sheetId="22" r:id="rId24"/>
    <sheet state="visible" name="Sheet7" sheetId="23" r:id="rId25"/>
  </sheets>
  <definedNames/>
  <calcPr/>
</workbook>
</file>

<file path=xl/sharedStrings.xml><?xml version="1.0" encoding="utf-8"?>
<sst xmlns="http://schemas.openxmlformats.org/spreadsheetml/2006/main" count="3239" uniqueCount="1012">
  <si>
    <t>CNO</t>
  </si>
  <si>
    <t>Country</t>
  </si>
  <si>
    <t>Stock1</t>
  </si>
  <si>
    <t>Stock2</t>
  </si>
  <si>
    <t>Stock3</t>
  </si>
  <si>
    <t>Stock4</t>
  </si>
  <si>
    <t>Stock5</t>
  </si>
  <si>
    <t>1</t>
  </si>
  <si>
    <t>India</t>
  </si>
  <si>
    <t>BHEL</t>
  </si>
  <si>
    <t>ICICI Bank</t>
  </si>
  <si>
    <t>Idea Celluar</t>
  </si>
  <si>
    <t>Reliance Industries Limited</t>
  </si>
  <si>
    <t>SBI</t>
  </si>
  <si>
    <t>2</t>
  </si>
  <si>
    <t>China</t>
  </si>
  <si>
    <t>Alibaba</t>
  </si>
  <si>
    <t>Xiaomi</t>
  </si>
  <si>
    <t>Softbank</t>
  </si>
  <si>
    <t>Jigzena Ltd.</t>
  </si>
  <si>
    <t>Sany Group</t>
  </si>
  <si>
    <t>3</t>
  </si>
  <si>
    <t>Australia</t>
  </si>
  <si>
    <t>ANZ Group</t>
  </si>
  <si>
    <t>BHP Billiton</t>
  </si>
  <si>
    <t>K&amp;S Corporation Ltd.</t>
  </si>
  <si>
    <t>Karmanta Bank</t>
  </si>
  <si>
    <t>Telstra</t>
  </si>
  <si>
    <t>4</t>
  </si>
  <si>
    <t>Japan</t>
  </si>
  <si>
    <t>5</t>
  </si>
  <si>
    <t>USA</t>
  </si>
  <si>
    <t>6</t>
  </si>
  <si>
    <t>England</t>
  </si>
  <si>
    <t>TeamID</t>
  </si>
  <si>
    <t>StockID</t>
  </si>
  <si>
    <t>Final Qty</t>
  </si>
  <si>
    <t>CMP</t>
  </si>
  <si>
    <t>Stock</t>
  </si>
  <si>
    <t>Shares Initially</t>
  </si>
  <si>
    <t>Base quantity given</t>
  </si>
  <si>
    <t>Traded</t>
  </si>
  <si>
    <t>Outstanding</t>
  </si>
  <si>
    <t>Value</t>
  </si>
  <si>
    <t>Base Quantity</t>
  </si>
  <si>
    <t>Net qty transacted</t>
  </si>
  <si>
    <t>Final Price</t>
  </si>
  <si>
    <t>Timestamp</t>
  </si>
  <si>
    <t>Beta Value of Stocks</t>
  </si>
  <si>
    <t>Starting Market Price</t>
  </si>
  <si>
    <t>INFY</t>
  </si>
  <si>
    <t>Infosys</t>
  </si>
  <si>
    <t>29/01, 06:55:05 PM</t>
  </si>
  <si>
    <t>INDIA</t>
  </si>
  <si>
    <t>RIL</t>
  </si>
  <si>
    <t>Reliance</t>
  </si>
  <si>
    <t>28/01, 05:14:57 PM</t>
  </si>
  <si>
    <t>SUNPHARMA</t>
  </si>
  <si>
    <t>Sun Pharma</t>
  </si>
  <si>
    <t>26/01, 09:47:09 PM</t>
  </si>
  <si>
    <t>YESBANK</t>
  </si>
  <si>
    <t>Yes Bank</t>
  </si>
  <si>
    <t>26/01, 09:48:33 PM</t>
  </si>
  <si>
    <t>EICHERMOT</t>
  </si>
  <si>
    <t>Eicher Motors</t>
  </si>
  <si>
    <t>26/01, 09:47:18 PM</t>
  </si>
  <si>
    <t>TKA</t>
  </si>
  <si>
    <t>Thyssenkrupp</t>
  </si>
  <si>
    <t>28/01, 01:21:35 AM</t>
  </si>
  <si>
    <t>GERMANY</t>
  </si>
  <si>
    <t>DBK</t>
  </si>
  <si>
    <t>Deutsche Bank</t>
  </si>
  <si>
    <t>Team Number</t>
  </si>
  <si>
    <t>Team Name</t>
  </si>
  <si>
    <t>Score</t>
  </si>
  <si>
    <t>Cash from previous round</t>
  </si>
  <si>
    <t>No. of questions answered correctly</t>
  </si>
  <si>
    <t>Price of each correct answer</t>
  </si>
  <si>
    <t>Cash in hand before start of round</t>
  </si>
  <si>
    <t>Total Purchase transaction amount</t>
  </si>
  <si>
    <t>Cash in hand after completion of round</t>
  </si>
  <si>
    <t>ABXCVBJNKB</t>
  </si>
  <si>
    <t>28/01, 01:21:37 AM</t>
  </si>
  <si>
    <t>SIEM</t>
  </si>
  <si>
    <t>Siemens Group</t>
  </si>
  <si>
    <t>26/01, 09:47:31 PM</t>
  </si>
  <si>
    <t>BMW</t>
  </si>
  <si>
    <t>Iski Party JATIN dega</t>
  </si>
  <si>
    <t>26/01, 09:47:32 PM</t>
  </si>
  <si>
    <t>CON</t>
  </si>
  <si>
    <t>Continental AG</t>
  </si>
  <si>
    <t>CDYUIOUYUI</t>
  </si>
  <si>
    <t>26/01, 09:47:42 PM</t>
  </si>
  <si>
    <t>BHP</t>
  </si>
  <si>
    <t>BHP Biliton</t>
  </si>
  <si>
    <t>28/01, 01:21:45 AM</t>
  </si>
  <si>
    <t>EFERTYUIOOIUYT</t>
  </si>
  <si>
    <t>AUSTRALIA</t>
  </si>
  <si>
    <t>TELS</t>
  </si>
  <si>
    <t>28/01, 01:21:48 AM</t>
  </si>
  <si>
    <t>ANZ</t>
  </si>
  <si>
    <t>26/01, 09:48:07 PM</t>
  </si>
  <si>
    <t>KAS</t>
  </si>
  <si>
    <t>K&amp;S Corporation Ltd</t>
  </si>
  <si>
    <t>26/01, 09:48:11 PM</t>
  </si>
  <si>
    <t>HI</t>
  </si>
  <si>
    <t>NAB</t>
  </si>
  <si>
    <t>National Australia Bank</t>
  </si>
  <si>
    <t>JK</t>
  </si>
  <si>
    <t>26/01, 09:48:14 PM</t>
  </si>
  <si>
    <t>THL</t>
  </si>
  <si>
    <t>Tencent</t>
  </si>
  <si>
    <t>29/01, 05:46:50 PM</t>
  </si>
  <si>
    <t>CHINA</t>
  </si>
  <si>
    <t>SHIC</t>
  </si>
  <si>
    <t>28/01, 01:22:07 AM</t>
  </si>
  <si>
    <t>LM</t>
  </si>
  <si>
    <t>BYD</t>
  </si>
  <si>
    <t>XOMI</t>
  </si>
  <si>
    <t>ALI</t>
  </si>
  <si>
    <t>Alibaba Group Holding Limited</t>
  </si>
  <si>
    <t>NO</t>
  </si>
  <si>
    <t>SOFT</t>
  </si>
  <si>
    <t>SoftBank</t>
  </si>
  <si>
    <t>PQ</t>
  </si>
  <si>
    <t>28/01, 01:22:17 AM</t>
  </si>
  <si>
    <t>JAPAN</t>
  </si>
  <si>
    <t>NPS</t>
  </si>
  <si>
    <t>Nippon Steel</t>
  </si>
  <si>
    <t>28/01, 01:22:21 AM</t>
  </si>
  <si>
    <t>SONY</t>
  </si>
  <si>
    <t>Sony</t>
  </si>
  <si>
    <t>RS</t>
  </si>
  <si>
    <t>KMC</t>
  </si>
  <si>
    <t>Krayota Motor Corp</t>
  </si>
  <si>
    <t>TU</t>
  </si>
  <si>
    <t>SMC</t>
  </si>
  <si>
    <t>Samurai Corp</t>
  </si>
  <si>
    <t>VW</t>
  </si>
  <si>
    <t>YZ</t>
  </si>
  <si>
    <t>GOOG</t>
  </si>
  <si>
    <t>Google</t>
  </si>
  <si>
    <t>28/01, 01:22:26 AM</t>
  </si>
  <si>
    <t>APPL</t>
  </si>
  <si>
    <t>Apple</t>
  </si>
  <si>
    <t>28/01, 01:22:28 AM</t>
  </si>
  <si>
    <t>MSFT</t>
  </si>
  <si>
    <t>Microsoft</t>
  </si>
  <si>
    <t>27/01, 11:21:32 PM</t>
  </si>
  <si>
    <t>TSLA</t>
  </si>
  <si>
    <t>Tesla</t>
  </si>
  <si>
    <t>NVDA</t>
  </si>
  <si>
    <t>Nvidia</t>
  </si>
  <si>
    <t>VODA</t>
  </si>
  <si>
    <t>Vodafone</t>
  </si>
  <si>
    <t>28/01, 01:32:01 AM</t>
  </si>
  <si>
    <t>ENGLAND</t>
  </si>
  <si>
    <t>TSCO</t>
  </si>
  <si>
    <t>Tesco</t>
  </si>
  <si>
    <t>28/01, 01:32:03 AM</t>
  </si>
  <si>
    <t>BCL</t>
  </si>
  <si>
    <t>Barclays</t>
  </si>
  <si>
    <t>DAG</t>
  </si>
  <si>
    <t>Diageo</t>
  </si>
  <si>
    <t>BAR</t>
  </si>
  <si>
    <t>British Airways</t>
  </si>
  <si>
    <t>28/01, 05:15:08 PM</t>
  </si>
  <si>
    <t>Buy Qty</t>
  </si>
  <si>
    <t>Buy Price</t>
  </si>
  <si>
    <t>Sell Qty</t>
  </si>
  <si>
    <t>Sell Price</t>
  </si>
  <si>
    <t>STOCKID</t>
  </si>
  <si>
    <t>TEAMID</t>
  </si>
  <si>
    <t>Beta</t>
  </si>
  <si>
    <t>Transaction no</t>
  </si>
  <si>
    <t>Team 1 Net value</t>
  </si>
  <si>
    <t>Team 2 Net Value</t>
  </si>
  <si>
    <t>Team 3 Net value</t>
  </si>
  <si>
    <t>Team 4 Net Value</t>
  </si>
  <si>
    <t>Team 5 net Value</t>
  </si>
  <si>
    <t>Team 6 net Value</t>
  </si>
  <si>
    <t>Team 7 net value</t>
  </si>
  <si>
    <t>Team 8 net value</t>
  </si>
  <si>
    <t>Team 9 net value</t>
  </si>
  <si>
    <t>Team 10 net value</t>
  </si>
  <si>
    <t>Team 11 net value</t>
  </si>
  <si>
    <t>Team 12 net value</t>
  </si>
  <si>
    <t>Team 1 net qty</t>
  </si>
  <si>
    <t>Team 2 net qty</t>
  </si>
  <si>
    <t>Team 3 net qty</t>
  </si>
  <si>
    <t>team 4 net qty</t>
  </si>
  <si>
    <t>Team 5 net qty</t>
  </si>
  <si>
    <t>Team 6 net qty</t>
  </si>
  <si>
    <t>team 7 net qty</t>
  </si>
  <si>
    <t>Team 8 net qty</t>
  </si>
  <si>
    <t>Team 9 net qty</t>
  </si>
  <si>
    <t>Team 10 net qty</t>
  </si>
  <si>
    <t>Team 11 net qty</t>
  </si>
  <si>
    <t>Team 12 net qty</t>
  </si>
  <si>
    <t>11</t>
  </si>
  <si>
    <t>Round 1</t>
  </si>
  <si>
    <t>12</t>
  </si>
  <si>
    <t>13</t>
  </si>
  <si>
    <t>14</t>
  </si>
  <si>
    <t>15</t>
  </si>
  <si>
    <t>16</t>
  </si>
  <si>
    <t>17</t>
  </si>
  <si>
    <t>18</t>
  </si>
  <si>
    <t>19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</si>
  <si>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</si>
  <si>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</si>
  <si>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</si>
  <si>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</si>
  <si>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</si>
  <si>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</si>
  <si>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</si>
  <si>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</si>
  <si>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</si>
  <si>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</si>
  <si>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</si>
  <si>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</si>
  <si>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</si>
  <si>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</si>
  <si>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</si>
  <si>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</si>
  <si>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</si>
  <si>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</si>
  <si>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</si>
  <si>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</si>
  <si>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</si>
  <si>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</si>
  <si>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</si>
  <si>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</si>
  <si>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</si>
  <si>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</si>
  <si>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</si>
  <si>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</si>
  <si>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</si>
  <si>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</si>
  <si>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</si>
  <si>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</si>
  <si>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</si>
  <si>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</si>
  <si>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</si>
  <si>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</si>
  <si>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</si>
  <si>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</si>
  <si>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</si>
  <si>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</si>
  <si>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</si>
  <si>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</si>
  <si>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</si>
  <si>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</si>
  <si>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</si>
  <si>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</si>
  <si>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</si>
  <si>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</si>
  <si>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</si>
  <si>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</si>
  <si>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</si>
  <si>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</si>
  <si>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</si>
  <si>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</si>
  <si>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</si>
  <si>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</si>
  <si>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</si>
  <si>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</si>
  <si>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</si>
  <si>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</si>
  <si>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</si>
  <si>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</si>
  <si>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</si>
  <si>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</si>
  <si>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</si>
  <si>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</si>
  <si>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</si>
  <si>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</si>
  <si>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</si>
  <si>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</si>
  <si>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</si>
  <si>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</si>
  <si>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</si>
  <si>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</si>
  <si>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</si>
  <si>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</si>
  <si>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</si>
  <si>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</si>
  <si>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</si>
  <si>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</si>
  <si>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</si>
  <si>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</si>
  <si>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</si>
  <si>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</si>
  <si>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</si>
  <si>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</si>
  <si>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</si>
  <si>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</si>
  <si>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</si>
  <si>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</si>
  <si>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</si>
  <si>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</si>
  <si>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</si>
  <si>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</si>
  <si>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</si>
  <si>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</si>
  <si>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</si>
  <si>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</si>
  <si>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</si>
  <si>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</si>
  <si>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</si>
  <si>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</si>
  <si>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</si>
  <si>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</si>
  <si>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</si>
  <si>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</si>
  <si>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</si>
  <si>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</si>
  <si>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</si>
  <si>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</si>
  <si>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</si>
  <si>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</si>
  <si>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</si>
  <si>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</si>
  <si>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</si>
  <si>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</si>
  <si>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</si>
  <si>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</si>
  <si>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</si>
  <si>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</si>
  <si>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</si>
  <si>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</si>
  <si>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</si>
  <si>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</si>
  <si>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</si>
  <si>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</si>
  <si>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</si>
  <si>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</si>
  <si>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</si>
  <si>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</si>
  <si>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</si>
  <si>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</si>
  <si>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</si>
  <si>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</si>
  <si>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</si>
  <si>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</si>
  <si>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</si>
  <si>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</si>
  <si>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</si>
  <si>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</si>
  <si>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</si>
  <si>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</si>
  <si>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</si>
  <si>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</si>
  <si>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</si>
  <si>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</si>
  <si>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</si>
  <si>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</si>
  <si>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</si>
  <si>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</si>
  <si>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</si>
  <si>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</si>
  <si>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</si>
  <si>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</si>
  <si>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</si>
  <si>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</si>
  <si>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</si>
  <si>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</si>
  <si>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</si>
  <si>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</si>
  <si>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</si>
  <si>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</si>
  <si>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</si>
  <si>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</si>
  <si>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</si>
  <si>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</si>
  <si>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</si>
  <si>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</si>
  <si>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</si>
  <si>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</si>
  <si>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</si>
  <si>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</si>
  <si>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</si>
  <si>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</si>
  <si>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</si>
  <si>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</si>
  <si>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</si>
  <si>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</si>
  <si>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</si>
  <si>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</si>
  <si>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</si>
  <si>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</si>
  <si>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</si>
  <si>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</si>
  <si>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</si>
  <si>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</si>
  <si>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</si>
  <si>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</si>
  <si>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</si>
  <si>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</si>
  <si>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</si>
  <si>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</si>
  <si>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</si>
  <si>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</si>
  <si>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</si>
  <si>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</si>
  <si>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</si>
  <si>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</si>
  <si>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</si>
  <si>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</si>
  <si>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</si>
  <si>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</si>
  <si>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</si>
  <si>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</si>
  <si>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</si>
  <si>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</si>
  <si>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</si>
  <si>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</si>
  <si>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</si>
  <si>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</si>
  <si>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</si>
  <si>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</si>
  <si>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</si>
  <si>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</si>
  <si>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</si>
  <si>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</si>
  <si>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</si>
  <si>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</si>
  <si>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</si>
  <si>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</si>
  <si>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</si>
  <si>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</si>
  <si>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</si>
  <si>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</si>
  <si>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</si>
  <si>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</si>
  <si>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</si>
  <si>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</si>
  <si>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</si>
  <si>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</si>
  <si>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</si>
  <si>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</si>
  <si>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</si>
  <si>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</si>
  <si>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</si>
  <si>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</si>
  <si>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</si>
  <si>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</si>
  <si>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</si>
  <si>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</si>
  <si>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</si>
  <si>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</si>
  <si>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</si>
  <si>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</si>
  <si>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</si>
  <si>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</si>
  <si>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</si>
  <si>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</si>
  <si>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</si>
  <si>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</si>
  <si>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</si>
  <si>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</si>
  <si>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</si>
  <si>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</si>
  <si>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</si>
  <si>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</si>
  <si>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</si>
  <si>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</si>
  <si>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</si>
  <si>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</si>
  <si>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</si>
  <si>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</si>
  <si>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</si>
  <si>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</si>
  <si>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</si>
  <si>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</si>
  <si>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</si>
  <si>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</si>
  <si>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</si>
  <si>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</si>
  <si>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</si>
  <si>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</si>
  <si>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</si>
  <si>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</si>
  <si>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</si>
  <si>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</si>
  <si>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</si>
  <si>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</si>
  <si>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</si>
  <si>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</si>
  <si>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</si>
  <si>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</si>
  <si>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</si>
  <si>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</si>
  <si>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</si>
  <si>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</si>
  <si>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</si>
  <si>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</si>
  <si>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</si>
  <si>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</si>
  <si>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</si>
  <si>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</si>
  <si>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</si>
  <si>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</si>
  <si>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</si>
  <si>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</si>
  <si>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</si>
  <si>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</si>
  <si>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</si>
  <si>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</si>
  <si>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</si>
  <si>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</si>
  <si>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</si>
  <si>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</si>
  <si>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</si>
  <si>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</si>
  <si>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</si>
  <si>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</si>
  <si>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</si>
  <si>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</si>
  <si>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</si>
  <si>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</si>
  <si>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</si>
  <si>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</si>
  <si>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</si>
  <si>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</si>
  <si>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</si>
  <si>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</si>
  <si>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</si>
  <si>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</si>
  <si>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</si>
  <si>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</si>
  <si>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</si>
  <si>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</si>
  <si>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</si>
  <si>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</si>
  <si>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</si>
  <si>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</si>
  <si>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</si>
  <si>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</si>
  <si>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</si>
  <si>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</si>
  <si>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</si>
  <si>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</si>
  <si>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</si>
  <si>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</si>
  <si>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</si>
  <si>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</si>
  <si>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</si>
  <si>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</si>
  <si>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</si>
  <si>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</si>
  <si>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</si>
  <si>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</si>
  <si>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</si>
  <si>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</si>
  <si>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</si>
  <si>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</si>
  <si>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</si>
  <si>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</si>
  <si>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</si>
  <si>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</si>
  <si>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</si>
  <si>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</si>
  <si>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</si>
  <si>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</si>
  <si>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</si>
  <si>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</si>
  <si>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</si>
  <si>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</si>
  <si>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</si>
  <si>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</si>
  <si>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</si>
  <si>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</si>
  <si>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</si>
  <si>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</si>
  <si>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</si>
  <si>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</si>
  <si>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</si>
  <si>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</si>
  <si>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</si>
  <si>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</si>
  <si>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</si>
  <si>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</si>
  <si>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</si>
  <si>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</si>
  <si>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</si>
  <si>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</si>
  <si>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</si>
  <si>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</si>
  <si>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</si>
  <si>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</si>
  <si>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</si>
  <si>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</si>
  <si>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</si>
  <si>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</si>
  <si>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</si>
  <si>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</si>
  <si>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</si>
  <si>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</si>
  <si>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</si>
  <si>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</si>
  <si>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</si>
  <si>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</si>
  <si>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</si>
  <si>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</si>
  <si>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</si>
  <si>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</si>
  <si>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</si>
  <si>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</si>
  <si>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</si>
  <si>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</si>
  <si>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</si>
  <si>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</si>
  <si>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</si>
  <si>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</si>
  <si>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</si>
  <si>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</si>
  <si>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</si>
  <si>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</si>
  <si>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</si>
  <si>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</si>
  <si>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</si>
  <si>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</si>
  <si>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</si>
  <si>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</si>
  <si>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</si>
  <si>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</si>
  <si>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</si>
  <si>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</si>
  <si>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</si>
  <si>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</si>
  <si>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</si>
  <si>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</si>
  <si>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</si>
  <si>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</si>
  <si>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</si>
  <si>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</si>
  <si>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</si>
  <si>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</si>
  <si>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</si>
  <si>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</si>
  <si>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</si>
  <si>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</si>
  <si>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</si>
  <si>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</si>
  <si>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</si>
  <si>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</si>
  <si>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</si>
  <si>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</si>
  <si>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</si>
  <si>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</si>
  <si>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</si>
  <si>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</si>
  <si>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</si>
  <si>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</si>
  <si>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</si>
  <si>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</si>
  <si>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</si>
  <si>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</si>
  <si>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</si>
  <si>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</si>
  <si>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</si>
  <si>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</si>
  <si>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</si>
  <si>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</si>
  <si>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</si>
  <si>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</si>
  <si>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</si>
  <si>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</si>
  <si>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</si>
  <si>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</si>
  <si>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</si>
  <si>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</si>
  <si>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</si>
  <si>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</si>
  <si>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</si>
  <si>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</si>
  <si>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</si>
  <si>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</si>
  <si>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</si>
  <si>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</si>
  <si>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</si>
  <si>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</si>
  <si>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</si>
  <si>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</si>
  <si>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</si>
  <si>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</si>
  <si>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</si>
  <si>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</si>
  <si>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</si>
  <si>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</si>
  <si>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</si>
  <si>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</si>
  <si>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</si>
  <si>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</si>
  <si>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</si>
  <si>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</si>
  <si>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</si>
  <si>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</si>
  <si>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</si>
  <si>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</si>
  <si>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</si>
  <si>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</si>
  <si>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</si>
  <si>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</si>
  <si>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</si>
  <si>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</si>
  <si>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</si>
  <si>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</si>
  <si>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</si>
  <si>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</si>
  <si>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</si>
  <si>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</si>
  <si>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</si>
  <si>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</si>
  <si>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</si>
  <si>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</si>
  <si>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</si>
  <si>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</si>
  <si>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</si>
  <si>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</si>
  <si>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</si>
  <si>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</si>
  <si>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</si>
  <si>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</si>
  <si>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</si>
  <si>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</si>
  <si>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</si>
  <si>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</si>
  <si>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</si>
  <si>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</si>
  <si>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</si>
  <si>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</si>
  <si>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</si>
  <si>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</si>
  <si>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</si>
  <si>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</si>
  <si>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</si>
  <si>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</si>
  <si>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</si>
  <si>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</si>
  <si>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</si>
  <si>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</si>
  <si>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</si>
  <si>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</si>
  <si>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</si>
  <si>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</si>
  <si>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</si>
  <si>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</si>
  <si>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</si>
  <si>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</si>
  <si>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</si>
  <si>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</si>
  <si>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</si>
  <si>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</si>
  <si>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</si>
  <si>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</si>
  <si>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</si>
  <si>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</si>
  <si>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</si>
  <si>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</si>
  <si>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</si>
  <si>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</si>
  <si>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</si>
  <si>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</si>
  <si>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</si>
  <si>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</si>
  <si>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</si>
  <si>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</si>
  <si>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</si>
  <si>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</si>
  <si>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</si>
  <si>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</si>
  <si>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</si>
  <si>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</si>
  <si>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</si>
  <si>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</si>
  <si>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</si>
  <si>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</si>
  <si>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</si>
  <si>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</si>
  <si>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</si>
  <si>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</si>
  <si>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</si>
  <si>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</si>
  <si>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</si>
  <si>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</si>
  <si>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</si>
  <si>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</si>
  <si>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</si>
  <si>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</si>
  <si>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</si>
  <si>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</si>
  <si>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</si>
  <si>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</si>
  <si>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</si>
  <si>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</si>
  <si>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</si>
  <si>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</si>
  <si>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</si>
  <si>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</si>
  <si>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</si>
  <si>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</si>
  <si>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</si>
  <si>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</si>
  <si>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</si>
  <si>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</si>
  <si>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</si>
  <si>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</si>
  <si>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</si>
  <si>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</si>
  <si>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</si>
  <si>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</si>
  <si>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</si>
  <si>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</si>
  <si>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</si>
  <si>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</si>
  <si>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</si>
  <si>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</si>
  <si>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</si>
  <si>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</si>
  <si>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</si>
  <si>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</si>
  <si>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</si>
  <si>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</si>
  <si>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</si>
  <si>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</si>
  <si>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</si>
  <si>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</si>
  <si>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</si>
  <si>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</si>
  <si>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</si>
  <si>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</si>
  <si>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</si>
  <si>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</si>
  <si>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</si>
  <si>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</si>
  <si>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</si>
  <si>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</si>
  <si>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</si>
  <si>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</si>
  <si>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</si>
  <si>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</si>
  <si>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</si>
  <si>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</si>
  <si>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</si>
  <si>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</si>
  <si>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</si>
  <si>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</si>
  <si>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</si>
  <si>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</si>
  <si>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</si>
  <si>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</si>
  <si>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</si>
  <si>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</si>
  <si>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</si>
  <si>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</si>
  <si>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</si>
  <si>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</si>
  <si>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</si>
  <si>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</si>
  <si>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</si>
  <si>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</si>
  <si>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</si>
  <si>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</si>
  <si>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</si>
  <si>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</si>
  <si>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</si>
  <si>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</si>
  <si>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</si>
  <si>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</si>
  <si>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</si>
  <si>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</si>
  <si>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</si>
  <si>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</si>
  <si>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</si>
  <si>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</si>
  <si>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</si>
  <si>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</si>
  <si>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</si>
  <si>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</si>
  <si>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</si>
  <si>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</si>
  <si>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</si>
  <si>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</si>
  <si>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</si>
  <si>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</si>
  <si>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</si>
  <si>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</si>
  <si>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</si>
  <si>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</si>
  <si>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</si>
  <si>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</si>
  <si>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</si>
  <si>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</si>
  <si>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</si>
  <si>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</si>
  <si>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</si>
  <si>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</si>
  <si>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</si>
  <si>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</si>
  <si>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</si>
  <si>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</si>
  <si>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</si>
  <si>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</si>
  <si>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</si>
  <si>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</si>
  <si>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</si>
  <si>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</si>
  <si>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</si>
  <si>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</si>
  <si>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</si>
  <si>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</si>
  <si>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</si>
  <si>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</si>
  <si>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</si>
  <si>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</si>
  <si>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</si>
  <si>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</si>
  <si>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</si>
  <si>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</si>
  <si>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</si>
  <si>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</si>
  <si>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</si>
  <si>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</si>
  <si>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</si>
  <si>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</si>
  <si>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</si>
  <si>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</si>
  <si>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</si>
  <si>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</si>
  <si>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</si>
  <si>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</si>
  <si>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</si>
  <si>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</si>
  <si>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</si>
  <si>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</si>
  <si>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</si>
  <si>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</si>
  <si>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</si>
  <si>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</si>
  <si>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</si>
  <si>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</si>
  <si>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</si>
  <si>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</si>
  <si>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</si>
  <si>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</si>
  <si>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</si>
  <si>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</si>
  <si>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</si>
  <si>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</si>
  <si>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</si>
  <si>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</si>
  <si>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</si>
  <si>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</si>
  <si>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</si>
  <si>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</si>
  <si>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</si>
  <si>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</si>
  <si>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</si>
  <si>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</si>
  <si>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</si>
  <si>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</si>
  <si>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</si>
  <si>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</si>
  <si>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</si>
  <si>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</si>
  <si>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</si>
  <si>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</si>
  <si>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</si>
  <si>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</si>
  <si>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</si>
  <si>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</si>
  <si>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</si>
  <si>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</si>
  <si>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</si>
  <si>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</si>
  <si>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</si>
  <si>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</si>
  <si>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</si>
  <si>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</si>
  <si>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</si>
  <si>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</si>
  <si>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</si>
  <si>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</si>
  <si>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</si>
  <si>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</si>
  <si>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</si>
  <si>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</si>
  <si>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</si>
  <si>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INDEX( FILTER(Sheet6!F2:F40 , NOT( ISBLANK( Sheet6!F2:F40 ) ) ) , ROWS( FILTER( Sheet6!F2:F40 , NOT( ISBLANK( Sheet6!F2:F40 ) ) ) ) )</t>
  </si>
  <si>
    <t>var shares_data = [["AUSTRALIA", "ANZ Group", "ANZ Group", 531.5024121295662, 1509], ["JAPAN", "Aerozone", "Aerozone", 2615.0, 2280], ["CHINA", "Alibaba", "Alibaba", 1609.8985679747072, 1910], ["USA", "Apple", "Apple", 2668.8899990642244, 2304], ["INDIA", "BHEL", "BHEL", 88.66002961856086, 764], ["AUSTRALIA", "BHP Billiton", "BHP Billiton", 1161.2500000036819, 1650], ["GERMANY", "BMW", "BMW AG", 941.2, 1960], ["ENGLAND", "Barclays", "Barclays", 1341.3, 2010], ["ENGLAND", "Brirish Airways", "British Airways", 1923.0, 2175], ["GERMANY", "Continental", "Continental", 1736.3639674699116, 2245], ["GERMANY", "Deutsche", "Deutsche AG", 1897.999999708374, 1960], ["ENGLAND", "Diageo", "Diageo", 1836.899401848831, 2235], ["USA", "Drone CO", "Drone CO", 2451.042508829539, 1944], ["USA", "Google", "Google", 382.0, 70], ["INDIA", "ICICI", "ICICI Bank", 165.69526690517813, 1355], ["INDIA", "Idea", "Idea Celluar", 421.3, 1778], ["CHINA", "Jigzena Ltd", "Jigzena Ltd", 904.0, 2330], ["AUSTRALIA", "K&amp;S Corp.", "K&amp;S Corporation Ltd.", 329.30000000000007, 1990], ["AUSTRALIA", "Karmanta Bank", "Karmanta Bank", 849.0, 1650], ["JAPAN", "Krayota Motor", "Krayota Motor Corp", 2149.0, 2210], ["USA", "Microsoft", "Microsoft Corp.", 1348.0, 1850], ["JAPAN", "Nippon Steel", "Nippon Steel", 1248.0, 1940], ["USA", "Petrologistics", "Petrologistic LP", 1437.5399999999984, 2080], ["INDIA", "Reliance", "Reliance Industries Limited", 1242.2500000112082, 1965], ["JAPAN", "Samurai Corp", "Samurai Corp", 1153.59, 2050], ["CHINA", "Sany Group", "Sany Group", 703.4000000000001, 1990], ["GERMANY", "Siemens", "Siemens AG", 450.3, 1340], ["CHINA", "Soft Bank", "Soft Bank", 400.8700000001181, 840], ["JAPAN", "Sony", "Sony", 1072.86, 1521], ["INDIA", "Sun Pharma", "Sun Pharma", 732.3799954811025, 1507], ["AUSTRALIA", "Telstra", "Telstra", 1289.9499647467978, 2158], ["ENGLAND", "Tesco", "Tesco", 999.66, 1680], ["ENGLAND", "Vodafone", "Vodafone", 1672.5799973146472, 1735], ["GERMANY", "Volkswagen", "Volkswagen AG", 1848.8986578554513, 2310], ["CHINA", "Xiomi", "Xiomi", 1410.0, 2050]];</t>
  </si>
  <si>
    <t>var country_data = {"AUSTRALIA": ["ANZ", "BHP", "KAS", "KRMB", "TELS"], "ENGLAND": ["BCL", "BAR", "DAG", "TSCO", "VODA"], "USA": ["APPL", "DRCO", "GOOG", "MSFT", "PLP"], "INDIA": ["BHEL", "ICIC", "IDEA", "RIL", "SUN"], "CHINA": ["ALI", "JIGZ", "SANG", "SOFT", "XOMI"], "GERMANY": ["BMW", "CONT", "DESH", "SMNS", "VWG"], "JAPAN": ["ARZ", "KMC", "NPPO", "SAM", "SONY"]};</t>
  </si>
  <si>
    <t>team name</t>
  </si>
  <si>
    <t>team bal</t>
  </si>
  <si>
    <t>points added</t>
  </si>
  <si>
    <t>IF(India!L2:80=1 || India!L82:160=1 || India!L162:240=1 || India!L242:320=1 || India!L322:400=1,India!K2)</t>
  </si>
  <si>
    <t>&lt;link rel="icon" type="image/ico" href="img/FinClubIMI.png" /&gt;</t>
  </si>
  <si>
    <t>,VLOOKUP(F1,$A$2:$C$10,3,FALSE)</t>
  </si>
  <si>
    <t>1.Blank orders should not process</t>
  </si>
  <si>
    <t>2.Max order limitations(avilable qty)</t>
  </si>
  <si>
    <t>already there as grey text</t>
  </si>
  <si>
    <t>Update cash balance on screen after each transaction</t>
  </si>
  <si>
    <t>Table to display</t>
  </si>
  <si>
    <t>sell not greater than cmp</t>
  </si>
  <si>
    <t>session overlap</t>
  </si>
  <si>
    <t>buy not less than cmp</t>
  </si>
  <si>
    <t>cmp=buy price+beta*diff+beta</t>
  </si>
  <si>
    <t>change of beta within rounds in sessions***</t>
  </si>
  <si>
    <t>distribution of shares after each round</t>
  </si>
  <si>
    <t>It is selling for -ve values</t>
  </si>
  <si>
    <t>Insuffient cash balance in case of 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</si>
</sst>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, &quot;hh&quot;:&quot;mm&quot;:&quot;ssam/pm"/>
    <numFmt numFmtId="165" formatCode="#,##0.0"/>
  </numFmts>
  <fonts count="18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b/>
    </font>
    <font>
      <b/>
      <name val="Arial"/>
    </font>
    <font/>
    <font>
      <sz val="10.0"/>
      <name val="Arial"/>
    </font>
    <font>
      <sz val="11.0"/>
      <color rgb="FF000000"/>
      <name val="Calibri"/>
    </font>
    <font>
      <sz val="11.0"/>
      <color rgb="FF000000"/>
      <name val="Arial"/>
    </font>
    <font>
      <name val="Arial"/>
    </font>
    <font>
      <color rgb="FF000000"/>
      <name val="Arial"/>
    </font>
    <font>
      <sz val="11.0"/>
      <color rgb="FF000000"/>
    </font>
    <font>
      <color rgb="FF000000"/>
    </font>
    <font>
      <sz val="11.0"/>
      <color rgb="FF000000"/>
      <name val="Inconsolata"/>
    </font>
    <font>
      <sz val="11.0"/>
      <color rgb="FFF7981D"/>
      <name val="Inconsolata"/>
    </font>
    <font>
      <sz val="11.0"/>
      <color rgb="FFF7981D"/>
    </font>
    <font>
      <sz val="11.0"/>
      <color rgb="FFF4B400"/>
    </font>
    <font>
      <u/>
      <sz val="11.0"/>
      <color rgb="FF000000"/>
      <name val="Inconsolata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</fills>
  <borders count="9">
    <border/>
    <border>
      <right/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vertical="bottom"/>
    </xf>
    <xf borderId="1" fillId="2" fontId="1" numFmtId="49" xfId="0" applyAlignment="1" applyBorder="1" applyFont="1" applyNumberFormat="1">
      <alignment horizontal="left" readingOrder="0" shrinkToFit="0" vertical="bottom" wrapText="0"/>
    </xf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 vertical="bottom"/>
    </xf>
    <xf borderId="0" fillId="3" fontId="2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vertical="bottom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2" fillId="4" fontId="4" numFmtId="3" xfId="0" applyAlignment="1" applyBorder="1" applyFont="1" applyNumberFormat="1">
      <alignment vertical="bottom"/>
    </xf>
    <xf borderId="0" fillId="4" fontId="3" numFmtId="2" xfId="0" applyAlignment="1" applyFont="1" applyNumberFormat="1">
      <alignment horizontal="center" readingOrder="0"/>
    </xf>
    <xf borderId="2" fillId="4" fontId="4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0" fillId="5" fontId="3" numFmtId="2" xfId="0" applyAlignment="1" applyFont="1" applyNumberFormat="1">
      <alignment readingOrder="0"/>
    </xf>
    <xf borderId="0" fillId="4" fontId="3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9" numFmtId="3" xfId="0" applyAlignment="1" applyFont="1" applyNumberFormat="1">
      <alignment horizontal="right" vertical="bottom"/>
    </xf>
    <xf borderId="3" fillId="0" fontId="9" numFmtId="4" xfId="0" applyAlignment="1" applyBorder="1" applyFont="1" applyNumberFormat="1">
      <alignment readingOrder="0"/>
    </xf>
    <xf borderId="0" fillId="0" fontId="5" numFmtId="1" xfId="0" applyAlignment="1" applyFont="1" applyNumberFormat="1">
      <alignment readingOrder="0"/>
    </xf>
    <xf borderId="0" fillId="6" fontId="10" numFmtId="4" xfId="0" applyAlignment="1" applyFill="1" applyFont="1" applyNumberFormat="1">
      <alignment horizontal="right" vertical="bottom"/>
    </xf>
    <xf borderId="3" fillId="0" fontId="9" numFmtId="0" xfId="0" applyAlignment="1" applyBorder="1" applyFont="1">
      <alignment horizontal="right" readingOrder="0"/>
    </xf>
    <xf borderId="4" fillId="0" fontId="7" numFmtId="2" xfId="0" applyAlignment="1" applyBorder="1" applyFont="1" applyNumberFormat="1">
      <alignment horizontal="right"/>
    </xf>
    <xf borderId="4" fillId="0" fontId="7" numFmtId="1" xfId="0" applyAlignment="1" applyBorder="1" applyFont="1" applyNumberFormat="1">
      <alignment horizontal="right"/>
    </xf>
    <xf borderId="0" fillId="0" fontId="9" numFmtId="4" xfId="0" applyAlignment="1" applyFont="1" applyNumberFormat="1">
      <alignment readingOrder="0"/>
    </xf>
    <xf borderId="0" fillId="0" fontId="5" numFmtId="2" xfId="0" applyAlignment="1" applyFont="1" applyNumberFormat="1">
      <alignment readingOrder="0"/>
    </xf>
    <xf borderId="0" fillId="0" fontId="9" numFmtId="0" xfId="0" applyAlignment="1" applyFont="1">
      <alignment horizontal="right" readingOrder="0"/>
    </xf>
    <xf borderId="5" fillId="0" fontId="7" numFmtId="2" xfId="0" applyAlignment="1" applyBorder="1" applyFont="1" applyNumberFormat="1">
      <alignment horizontal="right"/>
    </xf>
    <xf borderId="5" fillId="0" fontId="7" numFmtId="1" xfId="0" applyAlignment="1" applyBorder="1" applyFont="1" applyNumberFormat="1">
      <alignment horizontal="right"/>
    </xf>
    <xf borderId="0" fillId="0" fontId="5" numFmtId="2" xfId="0" applyFont="1" applyNumberFormat="1"/>
    <xf borderId="2" fillId="0" fontId="6" numFmtId="0" xfId="0" applyAlignment="1" applyBorder="1" applyFont="1">
      <alignment readingOrder="0"/>
    </xf>
    <xf borderId="0" fillId="0" fontId="11" numFmtId="0" xfId="0" applyFont="1"/>
    <xf borderId="2" fillId="0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2" fillId="0" fontId="9" numFmtId="3" xfId="0" applyAlignment="1" applyBorder="1" applyFont="1" applyNumberFormat="1">
      <alignment horizontal="right" vertical="bottom"/>
    </xf>
    <xf borderId="2" fillId="0" fontId="9" numFmtId="4" xfId="0" applyAlignment="1" applyBorder="1" applyFont="1" applyNumberFormat="1">
      <alignment readingOrder="0"/>
    </xf>
    <xf borderId="2" fillId="6" fontId="10" numFmtId="4" xfId="0" applyAlignment="1" applyBorder="1" applyFont="1" applyNumberFormat="1">
      <alignment horizontal="right" vertical="bottom"/>
    </xf>
    <xf borderId="2" fillId="0" fontId="9" numFmtId="0" xfId="0" applyAlignment="1" applyBorder="1" applyFont="1">
      <alignment horizontal="right" readingOrder="0"/>
    </xf>
    <xf borderId="0" fillId="4" fontId="3" numFmtId="0" xfId="0" applyAlignment="1" applyFont="1">
      <alignment horizontal="center" readingOrder="0" shrinkToFit="0" wrapText="1"/>
    </xf>
    <xf borderId="0" fillId="5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0" fillId="0" fontId="5" numFmtId="4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/>
    </xf>
    <xf borderId="2" fillId="0" fontId="8" numFmtId="0" xfId="0" applyAlignment="1" applyBorder="1" applyFont="1">
      <alignment readingOrder="0" shrinkToFit="0" vertical="bottom" wrapText="0"/>
    </xf>
    <xf borderId="0" fillId="7" fontId="5" numFmtId="0" xfId="0" applyAlignment="1" applyFill="1" applyFont="1">
      <alignment readingOrder="0"/>
    </xf>
    <xf borderId="3" fillId="0" fontId="5" numFmtId="0" xfId="0" applyAlignment="1" applyBorder="1" applyFont="1">
      <alignment horizontal="right" readingOrder="0"/>
    </xf>
    <xf borderId="0" fillId="7" fontId="5" numFmtId="0" xfId="0" applyFont="1"/>
    <xf borderId="0" fillId="7" fontId="5" numFmtId="2" xfId="0" applyFont="1" applyNumberFormat="1"/>
    <xf borderId="0" fillId="0" fontId="12" numFmtId="0" xfId="0" applyAlignment="1" applyFont="1">
      <alignment readingOrder="0"/>
    </xf>
    <xf borderId="0" fillId="0" fontId="9" numFmtId="0" xfId="0" applyAlignment="1" applyFont="1">
      <alignment vertical="bottom"/>
    </xf>
    <xf borderId="2" fillId="0" fontId="6" numFmtId="0" xfId="0" applyAlignment="1" applyBorder="1" applyFont="1">
      <alignment readingOrder="0" vertical="bottom"/>
    </xf>
    <xf borderId="2" fillId="0" fontId="5" numFmtId="0" xfId="0" applyAlignment="1" applyBorder="1" applyFont="1">
      <alignment horizontal="right" readingOrder="0"/>
    </xf>
    <xf borderId="0" fillId="6" fontId="10" numFmtId="2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/>
    </xf>
    <xf borderId="2" fillId="0" fontId="5" numFmtId="164" xfId="0" applyAlignment="1" applyBorder="1" applyFont="1" applyNumberFormat="1">
      <alignment horizontal="right"/>
    </xf>
    <xf borderId="0" fillId="3" fontId="13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vertical="bottom"/>
    </xf>
    <xf borderId="0" fillId="0" fontId="9" numFmtId="3" xfId="0" applyAlignment="1" applyFont="1" applyNumberFormat="1">
      <alignment vertical="bottom"/>
    </xf>
    <xf borderId="0" fillId="3" fontId="14" numFmtId="0" xfId="0" applyFont="1"/>
    <xf borderId="4" fillId="4" fontId="3" numFmtId="0" xfId="0" applyAlignment="1" applyBorder="1" applyFont="1">
      <alignment horizontal="center" readingOrder="0"/>
    </xf>
    <xf borderId="4" fillId="4" fontId="3" numFmtId="2" xfId="0" applyAlignment="1" applyBorder="1" applyFont="1" applyNumberFormat="1">
      <alignment horizontal="center" readingOrder="0"/>
    </xf>
    <xf borderId="4" fillId="3" fontId="3" numFmtId="0" xfId="0" applyAlignment="1" applyBorder="1" applyFont="1">
      <alignment readingOrder="0"/>
    </xf>
    <xf borderId="0" fillId="0" fontId="9" numFmtId="0" xfId="0" applyAlignment="1" applyFont="1">
      <alignment horizontal="right" readingOrder="0" vertical="bottom"/>
    </xf>
    <xf borderId="6" fillId="4" fontId="3" numFmtId="0" xfId="0" applyAlignment="1" applyBorder="1" applyFont="1">
      <alignment readingOrder="0"/>
    </xf>
    <xf borderId="6" fillId="4" fontId="3" numFmtId="0" xfId="0" applyAlignment="1" applyBorder="1" applyFont="1">
      <alignment horizontal="center" readingOrder="0"/>
    </xf>
    <xf borderId="0" fillId="0" fontId="9" numFmtId="0" xfId="0" applyAlignment="1" applyFont="1">
      <alignment readingOrder="0" vertical="bottom"/>
    </xf>
    <xf borderId="0" fillId="3" fontId="5" numFmtId="0" xfId="0" applyAlignment="1" applyFont="1">
      <alignment readingOrder="0"/>
    </xf>
    <xf borderId="6" fillId="4" fontId="3" numFmtId="4" xfId="0" applyAlignment="1" applyBorder="1" applyFont="1" applyNumberFormat="1">
      <alignment horizontal="center" readingOrder="0"/>
    </xf>
    <xf borderId="0" fillId="3" fontId="3" numFmtId="0" xfId="0" applyAlignment="1" applyFont="1">
      <alignment readingOrder="0"/>
    </xf>
    <xf borderId="6" fillId="4" fontId="3" numFmtId="49" xfId="0" applyAlignment="1" applyBorder="1" applyFont="1" applyNumberFormat="1">
      <alignment horizontal="center" readingOrder="0"/>
    </xf>
    <xf borderId="0" fillId="3" fontId="8" numFmtId="0" xfId="0" applyAlignment="1" applyFont="1">
      <alignment readingOrder="0"/>
    </xf>
    <xf borderId="3" fillId="4" fontId="3" numFmtId="0" xfId="0" applyAlignment="1" applyBorder="1" applyFont="1">
      <alignment horizontal="center" readingOrder="0"/>
    </xf>
    <xf borderId="6" fillId="4" fontId="3" numFmtId="2" xfId="0" applyAlignment="1" applyBorder="1" applyFont="1" applyNumberFormat="1">
      <alignment horizontal="center" readingOrder="0"/>
    </xf>
    <xf borderId="0" fillId="0" fontId="9" numFmtId="0" xfId="0" applyAlignment="1" applyFont="1">
      <alignment horizontal="right" readingOrder="0" vertical="bottom"/>
    </xf>
    <xf borderId="6" fillId="0" fontId="5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3" fillId="3" fontId="2" numFmtId="3" xfId="0" applyAlignment="1" applyBorder="1" applyFont="1" applyNumberFormat="1">
      <alignment readingOrder="0"/>
    </xf>
    <xf borderId="3" fillId="0" fontId="9" numFmtId="3" xfId="0" applyAlignment="1" applyBorder="1" applyFont="1" applyNumberFormat="1">
      <alignment readingOrder="0"/>
    </xf>
    <xf borderId="3" fillId="0" fontId="5" numFmtId="2" xfId="0" applyAlignment="1" applyBorder="1" applyFont="1" applyNumberFormat="1">
      <alignment readingOrder="0"/>
    </xf>
    <xf borderId="3" fillId="0" fontId="5" numFmtId="49" xfId="0" applyAlignment="1" applyBorder="1" applyFont="1" applyNumberFormat="1">
      <alignment readingOrder="0"/>
    </xf>
    <xf borderId="0" fillId="3" fontId="13" numFmtId="0" xfId="0" applyFont="1"/>
    <xf borderId="0" fillId="3" fontId="14" numFmtId="0" xfId="0" applyFont="1"/>
    <xf borderId="7" fillId="0" fontId="5" numFmtId="0" xfId="0" applyBorder="1" applyFont="1"/>
    <xf borderId="0" fillId="0" fontId="5" numFmtId="4" xfId="0" applyFont="1" applyNumberFormat="1"/>
    <xf borderId="0" fillId="0" fontId="5" numFmtId="49" xfId="0" applyAlignment="1" applyFont="1" applyNumberFormat="1">
      <alignment readingOrder="0"/>
    </xf>
    <xf borderId="0" fillId="3" fontId="13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9" numFmtId="0" xfId="0" applyAlignment="1" applyFont="1">
      <alignment horizontal="right" vertical="bottom"/>
    </xf>
    <xf borderId="0" fillId="0" fontId="9" numFmtId="1" xfId="0" applyAlignment="1" applyFont="1" applyNumberFormat="1">
      <alignment horizontal="right" vertical="bottom"/>
    </xf>
    <xf borderId="0" fillId="0" fontId="9" numFmtId="2" xfId="0" applyAlignment="1" applyFont="1" applyNumberFormat="1">
      <alignment horizontal="right" vertical="bottom"/>
    </xf>
    <xf borderId="0" fillId="0" fontId="5" numFmtId="0" xfId="0" applyAlignment="1" applyFont="1">
      <alignment readingOrder="0" vertical="center"/>
    </xf>
    <xf borderId="0" fillId="0" fontId="9" numFmtId="1" xfId="0" applyAlignment="1" applyFont="1" applyNumberFormat="1">
      <alignment horizontal="right" vertical="center"/>
    </xf>
    <xf borderId="0" fillId="0" fontId="9" numFmtId="2" xfId="0" applyAlignment="1" applyFont="1" applyNumberFormat="1">
      <alignment horizontal="right" vertical="center"/>
    </xf>
    <xf borderId="0" fillId="0" fontId="9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4" fontId="3" numFmtId="4" xfId="0" applyAlignment="1" applyFont="1" applyNumberFormat="1">
      <alignment horizontal="center" readingOrder="0"/>
    </xf>
    <xf borderId="4" fillId="3" fontId="2" numFmtId="0" xfId="0" applyAlignment="1" applyBorder="1" applyFont="1">
      <alignment readingOrder="0"/>
    </xf>
    <xf borderId="4" fillId="3" fontId="2" numFmtId="3" xfId="0" applyAlignment="1" applyBorder="1" applyFont="1" applyNumberFormat="1">
      <alignment readingOrder="0"/>
    </xf>
    <xf borderId="4" fillId="0" fontId="9" numFmtId="3" xfId="0" applyAlignment="1" applyBorder="1" applyFont="1" applyNumberFormat="1">
      <alignment readingOrder="0"/>
    </xf>
    <xf borderId="4" fillId="0" fontId="9" numFmtId="165" xfId="0" applyAlignment="1" applyBorder="1" applyFont="1" applyNumberFormat="1">
      <alignment readingOrder="0"/>
    </xf>
    <xf borderId="4" fillId="0" fontId="9" numFmtId="4" xfId="0" applyAlignment="1" applyBorder="1" applyFont="1" applyNumberFormat="1">
      <alignment readingOrder="0"/>
    </xf>
    <xf borderId="4" fillId="0" fontId="5" numFmtId="0" xfId="0" applyBorder="1" applyFont="1"/>
    <xf borderId="4" fillId="0" fontId="5" numFmtId="4" xfId="0" applyBorder="1" applyFont="1" applyNumberFormat="1"/>
    <xf borderId="4" fillId="3" fontId="13" numFmtId="0" xfId="0" applyAlignment="1" applyBorder="1" applyFont="1">
      <alignment readingOrder="0" shrinkToFit="0" wrapText="1"/>
    </xf>
    <xf borderId="8" fillId="0" fontId="5" numFmtId="0" xfId="0" applyBorder="1" applyFont="1"/>
    <xf borderId="2" fillId="0" fontId="5" numFmtId="0" xfId="0" applyBorder="1" applyFont="1"/>
    <xf borderId="6" fillId="4" fontId="5" numFmtId="0" xfId="0" applyBorder="1" applyFont="1"/>
    <xf borderId="6" fillId="4" fontId="5" numFmtId="4" xfId="0" applyBorder="1" applyFont="1" applyNumberFormat="1"/>
    <xf borderId="6" fillId="4" fontId="5" numFmtId="49" xfId="0" applyBorder="1" applyFont="1" applyNumberFormat="1"/>
    <xf borderId="4" fillId="4" fontId="5" numFmtId="0" xfId="0" applyBorder="1" applyFont="1"/>
    <xf borderId="4" fillId="4" fontId="5" numFmtId="4" xfId="0" applyBorder="1" applyFont="1" applyNumberFormat="1"/>
    <xf borderId="0" fillId="4" fontId="5" numFmtId="0" xfId="0" applyFont="1"/>
    <xf borderId="0" fillId="0" fontId="15" numFmtId="2" xfId="0" applyFont="1" applyNumberFormat="1"/>
    <xf borderId="3" fillId="0" fontId="9" numFmtId="165" xfId="0" applyAlignment="1" applyBorder="1" applyFont="1" applyNumberFormat="1">
      <alignment readingOrder="0"/>
    </xf>
    <xf borderId="3" fillId="4" fontId="5" numFmtId="49" xfId="0" applyBorder="1" applyFont="1" applyNumberFormat="1"/>
    <xf borderId="0" fillId="4" fontId="5" numFmtId="0" xfId="0" applyAlignment="1" applyFont="1">
      <alignment readingOrder="0"/>
    </xf>
    <xf borderId="0" fillId="0" fontId="5" numFmtId="49" xfId="0" applyFont="1" applyNumberFormat="1"/>
    <xf borderId="0" fillId="0" fontId="15" numFmtId="1" xfId="0" applyFont="1" applyNumberFormat="1"/>
    <xf borderId="0" fillId="0" fontId="5" numFmtId="0" xfId="0" applyAlignment="1" applyFont="1">
      <alignment readingOrder="0"/>
    </xf>
    <xf borderId="0" fillId="7" fontId="12" numFmtId="0" xfId="0" applyFont="1"/>
    <xf borderId="0" fillId="4" fontId="3" numFmtId="4" xfId="0" applyAlignment="1" applyFont="1" applyNumberFormat="1">
      <alignment horizontal="center" readingOrder="0" shrinkToFit="0" wrapText="1"/>
    </xf>
    <xf borderId="0" fillId="3" fontId="2" numFmtId="0" xfId="0" applyAlignment="1" applyFont="1">
      <alignment vertical="bottom"/>
    </xf>
    <xf borderId="0" fillId="3" fontId="8" numFmtId="0" xfId="0" applyAlignment="1" applyFont="1">
      <alignment readingOrder="0" shrinkToFit="0" wrapText="0"/>
    </xf>
    <xf borderId="0" fillId="0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5" fontId="5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8" fontId="5" numFmtId="0" xfId="0" applyFont="1"/>
    <xf borderId="0" fillId="9" fontId="5" numFmtId="0" xfId="0" applyAlignment="1" applyFill="1" applyFont="1">
      <alignment readingOrder="0"/>
    </xf>
  </cellXfs>
  <cellStyles count="1">
    <cellStyle xfId="0" name="Normal" builtinId="0"/>
  </cellStyles>
  <dxfs count="2">
    <dxf>
      <font>
        <color rgb="FF000000"/>
      </font>
      <fill>
        <patternFill patternType="solid">
          <fgColor rgb="FF6AA84F"/>
          <bgColor rgb="FF6AA84F"/>
        </patternFill>
      </fill>
      <border/>
    </dxf>
    <dxf>
      <font>
        <color rgb="FF000000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3"/>
      <c r="I2" s="3"/>
      <c r="J2" s="3"/>
      <c r="K2" s="3"/>
    </row>
    <row r="3">
      <c r="A3" s="4" t="s">
        <v>14</v>
      </c>
      <c r="B3" s="4" t="s">
        <v>15</v>
      </c>
      <c r="C3" s="4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3"/>
      <c r="I3" s="3"/>
      <c r="J3" s="3"/>
      <c r="K3" s="3"/>
    </row>
    <row r="4">
      <c r="A4" s="4" t="s">
        <v>21</v>
      </c>
      <c r="B4" s="4" t="s">
        <v>22</v>
      </c>
      <c r="C4" s="4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3"/>
      <c r="I4" s="3"/>
      <c r="J4" s="3"/>
      <c r="K4" s="3"/>
    </row>
    <row r="5">
      <c r="A5" s="4" t="s">
        <v>28</v>
      </c>
      <c r="B5" s="4" t="s">
        <v>29</v>
      </c>
      <c r="C5" s="7"/>
      <c r="D5" s="3"/>
      <c r="E5" s="3"/>
      <c r="F5" s="3"/>
      <c r="G5" s="3"/>
      <c r="H5" s="3"/>
      <c r="I5" s="3"/>
      <c r="J5" s="3"/>
      <c r="K5" s="3"/>
    </row>
    <row r="6">
      <c r="A6" s="4" t="s">
        <v>30</v>
      </c>
      <c r="B6" s="6" t="s">
        <v>31</v>
      </c>
      <c r="C6" s="3"/>
      <c r="D6" s="3"/>
      <c r="E6" s="3"/>
      <c r="F6" s="3"/>
      <c r="G6" s="3"/>
      <c r="H6" s="3"/>
      <c r="I6" s="3"/>
      <c r="J6" s="3"/>
      <c r="K6" s="3"/>
    </row>
    <row r="7">
      <c r="A7" s="4" t="s">
        <v>32</v>
      </c>
      <c r="B7" s="6" t="s">
        <v>33</v>
      </c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6.71"/>
    <col customWidth="1" min="3" max="3" width="14.71"/>
    <col customWidth="1" min="4" max="4" width="19.0"/>
    <col customWidth="1" min="5" max="7" width="12.29"/>
    <col customWidth="1" min="8" max="8" width="4.43"/>
    <col customWidth="1" min="9" max="10" width="19.71"/>
  </cols>
  <sheetData>
    <row r="1">
      <c r="A1" s="9" t="s">
        <v>35</v>
      </c>
      <c r="B1" s="9" t="s">
        <v>38</v>
      </c>
      <c r="C1" s="10" t="s">
        <v>39</v>
      </c>
      <c r="D1" s="10" t="s">
        <v>40</v>
      </c>
      <c r="E1" s="11" t="s">
        <v>41</v>
      </c>
      <c r="F1" s="9" t="s">
        <v>42</v>
      </c>
      <c r="G1" s="13" t="s">
        <v>37</v>
      </c>
      <c r="H1" s="8" t="s">
        <v>47</v>
      </c>
      <c r="I1" s="15" t="s">
        <v>48</v>
      </c>
      <c r="J1" s="10" t="s">
        <v>49</v>
      </c>
      <c r="K1" s="9" t="s">
        <v>1</v>
      </c>
      <c r="L1" s="16"/>
      <c r="M1" s="16"/>
      <c r="N1" s="16"/>
    </row>
    <row r="2">
      <c r="A2" s="17" t="s">
        <v>50</v>
      </c>
      <c r="B2" s="18" t="s">
        <v>51</v>
      </c>
      <c r="C2" s="19">
        <v>100000.0</v>
      </c>
      <c r="D2" s="20">
        <v>600.0</v>
      </c>
      <c r="E2" s="21">
        <f>India!D2</f>
        <v>0</v>
      </c>
      <c r="F2" s="22">
        <f t="shared" ref="F2:F36" si="1">C2-E2</f>
        <v>100000</v>
      </c>
      <c r="G2" s="24">
        <f>PortfolioR1!D2</f>
        <v>730</v>
      </c>
      <c r="H2" s="25" t="s">
        <v>52</v>
      </c>
      <c r="I2" s="26">
        <v>0.4</v>
      </c>
      <c r="J2" s="27">
        <v>730.0</v>
      </c>
      <c r="K2" s="18" t="s">
        <v>53</v>
      </c>
    </row>
    <row r="3">
      <c r="A3" s="17" t="s">
        <v>54</v>
      </c>
      <c r="B3" s="18" t="s">
        <v>55</v>
      </c>
      <c r="C3" s="19">
        <v>100000.0</v>
      </c>
      <c r="D3" s="20">
        <v>600.0</v>
      </c>
      <c r="E3" s="21">
        <f>India!D82</f>
        <v>0</v>
      </c>
      <c r="F3" s="28">
        <f t="shared" si="1"/>
        <v>100000</v>
      </c>
      <c r="G3" s="24">
        <f>PortfolioR1!D3</f>
        <v>1247</v>
      </c>
      <c r="H3" s="30" t="s">
        <v>56</v>
      </c>
      <c r="I3" s="31">
        <v>0.2</v>
      </c>
      <c r="J3" s="32">
        <v>1247.0</v>
      </c>
      <c r="K3" s="18" t="s">
        <v>53</v>
      </c>
    </row>
    <row r="4">
      <c r="A4" s="17" t="s">
        <v>57</v>
      </c>
      <c r="B4" s="18" t="s">
        <v>58</v>
      </c>
      <c r="C4" s="19">
        <v>100000.0</v>
      </c>
      <c r="D4" s="20">
        <v>600.0</v>
      </c>
      <c r="E4" s="21">
        <f>India!D162</f>
        <v>0</v>
      </c>
      <c r="F4" s="28">
        <f t="shared" si="1"/>
        <v>100000</v>
      </c>
      <c r="G4" s="24">
        <f>PortfolioR1!D4</f>
        <v>422</v>
      </c>
      <c r="H4" s="30" t="s">
        <v>59</v>
      </c>
      <c r="I4" s="31">
        <v>0.8</v>
      </c>
      <c r="J4" s="32">
        <v>422.0</v>
      </c>
      <c r="K4" s="18" t="s">
        <v>53</v>
      </c>
    </row>
    <row r="5">
      <c r="A5" s="17" t="s">
        <v>60</v>
      </c>
      <c r="B5" s="18" t="s">
        <v>61</v>
      </c>
      <c r="C5" s="19">
        <v>100000.0</v>
      </c>
      <c r="D5" s="20">
        <v>600.0</v>
      </c>
      <c r="E5" s="21">
        <f>India!D242</f>
        <v>0</v>
      </c>
      <c r="F5" s="28">
        <f t="shared" si="1"/>
        <v>100000</v>
      </c>
      <c r="G5" s="24">
        <f>PortfolioR1!D5</f>
        <v>220</v>
      </c>
      <c r="H5" s="30" t="s">
        <v>62</v>
      </c>
      <c r="I5" s="31">
        <v>0.6</v>
      </c>
      <c r="J5" s="32">
        <v>220.0</v>
      </c>
      <c r="K5" s="18" t="s">
        <v>53</v>
      </c>
    </row>
    <row r="6">
      <c r="A6" s="34" t="s">
        <v>63</v>
      </c>
      <c r="B6" s="36" t="s">
        <v>64</v>
      </c>
      <c r="C6" s="19">
        <v>100000.0</v>
      </c>
      <c r="D6" s="37">
        <v>600.0</v>
      </c>
      <c r="E6" s="38">
        <f>India!D322</f>
        <v>0</v>
      </c>
      <c r="F6" s="39">
        <f t="shared" si="1"/>
        <v>100000</v>
      </c>
      <c r="G6" s="40">
        <f>PortfolioR1!D6</f>
        <v>1500</v>
      </c>
      <c r="H6" s="41" t="s">
        <v>65</v>
      </c>
      <c r="I6" s="31">
        <v>0.7</v>
      </c>
      <c r="J6" s="32">
        <v>1500.0</v>
      </c>
      <c r="K6" s="18" t="s">
        <v>53</v>
      </c>
    </row>
    <row r="7">
      <c r="A7" s="17" t="s">
        <v>66</v>
      </c>
      <c r="B7" s="18" t="s">
        <v>67</v>
      </c>
      <c r="C7" s="19">
        <v>100000.0</v>
      </c>
      <c r="D7" s="20">
        <v>120.0</v>
      </c>
      <c r="E7" s="21">
        <f>Germany_Aus!D2</f>
        <v>0</v>
      </c>
      <c r="F7" s="22">
        <f t="shared" si="1"/>
        <v>100000</v>
      </c>
      <c r="G7" s="24">
        <f>PortfolioR2!D2</f>
        <v>1215</v>
      </c>
      <c r="H7" s="25" t="s">
        <v>68</v>
      </c>
      <c r="I7" s="31">
        <v>0.3</v>
      </c>
      <c r="J7" s="32">
        <v>1215.0</v>
      </c>
      <c r="K7" s="18" t="s">
        <v>69</v>
      </c>
    </row>
    <row r="8">
      <c r="A8" s="17" t="s">
        <v>70</v>
      </c>
      <c r="B8" s="18" t="s">
        <v>71</v>
      </c>
      <c r="C8" s="19">
        <v>100000.0</v>
      </c>
      <c r="D8" s="20">
        <v>120.0</v>
      </c>
      <c r="E8" s="21">
        <f>Germany_Aus!D82</f>
        <v>0</v>
      </c>
      <c r="F8" s="28">
        <f t="shared" si="1"/>
        <v>100000</v>
      </c>
      <c r="G8" s="24">
        <f>PortfolioR2!D3</f>
        <v>648</v>
      </c>
      <c r="H8" s="30" t="s">
        <v>82</v>
      </c>
      <c r="I8" s="31">
        <v>0.6</v>
      </c>
      <c r="J8" s="32">
        <v>648.0</v>
      </c>
      <c r="K8" s="18" t="s">
        <v>69</v>
      </c>
    </row>
    <row r="9">
      <c r="A9" s="17" t="s">
        <v>83</v>
      </c>
      <c r="B9" s="18" t="s">
        <v>84</v>
      </c>
      <c r="C9" s="19">
        <v>100000.0</v>
      </c>
      <c r="D9" s="20">
        <v>120.0</v>
      </c>
      <c r="E9" s="21">
        <f>Germany_Aus!D162</f>
        <v>0</v>
      </c>
      <c r="F9" s="28">
        <f t="shared" si="1"/>
        <v>100000</v>
      </c>
      <c r="G9" s="24">
        <f>PortfolioR2!D4</f>
        <v>8100</v>
      </c>
      <c r="H9" s="30" t="s">
        <v>85</v>
      </c>
      <c r="I9" s="31">
        <v>0.4</v>
      </c>
      <c r="J9" s="32">
        <v>8100.0</v>
      </c>
      <c r="K9" s="18" t="s">
        <v>69</v>
      </c>
    </row>
    <row r="10">
      <c r="A10" s="46" t="s">
        <v>86</v>
      </c>
      <c r="B10" s="18" t="s">
        <v>87</v>
      </c>
      <c r="C10" s="19">
        <v>100000.0</v>
      </c>
      <c r="D10" s="20">
        <v>120.0</v>
      </c>
      <c r="E10" s="21">
        <f>Germany_Aus!D242</f>
        <v>0</v>
      </c>
      <c r="F10" s="28">
        <f t="shared" si="1"/>
        <v>100000</v>
      </c>
      <c r="G10" s="24">
        <f>PortfolioR2!D5</f>
        <v>5994</v>
      </c>
      <c r="H10" s="47" t="s">
        <v>88</v>
      </c>
      <c r="I10" s="31">
        <v>0.3</v>
      </c>
      <c r="J10" s="32">
        <v>5994.0</v>
      </c>
      <c r="K10" s="18" t="s">
        <v>69</v>
      </c>
    </row>
    <row r="11">
      <c r="A11" s="34" t="s">
        <v>89</v>
      </c>
      <c r="B11" s="48" t="s">
        <v>90</v>
      </c>
      <c r="C11" s="19">
        <v>100000.0</v>
      </c>
      <c r="D11" s="37">
        <v>120.0</v>
      </c>
      <c r="E11" s="38">
        <f>Germany_Aus!D322</f>
        <v>0</v>
      </c>
      <c r="F11" s="28">
        <f t="shared" si="1"/>
        <v>100000</v>
      </c>
      <c r="G11" s="40">
        <f>PortfolioR2!D6</f>
        <v>11340</v>
      </c>
      <c r="H11" s="47" t="s">
        <v>92</v>
      </c>
      <c r="I11" s="31">
        <v>0.5</v>
      </c>
      <c r="J11" s="32">
        <v>11340.0</v>
      </c>
      <c r="K11" s="18" t="s">
        <v>69</v>
      </c>
    </row>
    <row r="12">
      <c r="A12" s="17" t="s">
        <v>93</v>
      </c>
      <c r="B12" s="18" t="s">
        <v>94</v>
      </c>
      <c r="C12" s="19">
        <v>100000.0</v>
      </c>
      <c r="D12" s="20">
        <v>120.0</v>
      </c>
      <c r="E12" s="21">
        <f>Germany_Aus!D402</f>
        <v>0</v>
      </c>
      <c r="F12" s="22">
        <f t="shared" si="1"/>
        <v>100000</v>
      </c>
      <c r="G12" s="24">
        <f>PortfolioR2!D7</f>
        <v>1785</v>
      </c>
      <c r="H12" s="50" t="s">
        <v>95</v>
      </c>
      <c r="I12" s="31">
        <v>0.6</v>
      </c>
      <c r="J12" s="32">
        <v>1785.0</v>
      </c>
      <c r="K12" s="18" t="s">
        <v>97</v>
      </c>
    </row>
    <row r="13">
      <c r="A13" s="17" t="s">
        <v>98</v>
      </c>
      <c r="B13" s="18" t="s">
        <v>27</v>
      </c>
      <c r="C13" s="19">
        <v>100000.0</v>
      </c>
      <c r="D13" s="20">
        <v>120.0</v>
      </c>
      <c r="E13" s="21">
        <f>Germany_Aus!D482</f>
        <v>0</v>
      </c>
      <c r="F13" s="28">
        <f t="shared" si="1"/>
        <v>100000</v>
      </c>
      <c r="G13" s="24">
        <f>PortfolioR2!D8</f>
        <v>1224</v>
      </c>
      <c r="H13" s="47" t="s">
        <v>99</v>
      </c>
      <c r="I13" s="31">
        <v>0.8</v>
      </c>
      <c r="J13" s="32">
        <v>1224.0</v>
      </c>
      <c r="K13" s="18" t="s">
        <v>97</v>
      </c>
    </row>
    <row r="14">
      <c r="A14" s="17" t="s">
        <v>100</v>
      </c>
      <c r="B14" s="18" t="s">
        <v>23</v>
      </c>
      <c r="C14" s="19">
        <v>100000.0</v>
      </c>
      <c r="D14" s="20">
        <v>120.0</v>
      </c>
      <c r="E14" s="21">
        <f>Germany_Aus!D562</f>
        <v>0</v>
      </c>
      <c r="F14" s="28">
        <f t="shared" si="1"/>
        <v>100000</v>
      </c>
      <c r="G14" s="24">
        <f>PortfolioR2!D9</f>
        <v>1326</v>
      </c>
      <c r="H14" s="47" t="s">
        <v>101</v>
      </c>
      <c r="I14" s="31">
        <v>0.3</v>
      </c>
      <c r="J14" s="32">
        <v>1326.0</v>
      </c>
      <c r="K14" s="18" t="s">
        <v>97</v>
      </c>
    </row>
    <row r="15" ht="18.0" customHeight="1">
      <c r="A15" s="17" t="s">
        <v>102</v>
      </c>
      <c r="B15" s="18" t="s">
        <v>103</v>
      </c>
      <c r="C15" s="19">
        <v>100000.0</v>
      </c>
      <c r="D15" s="20">
        <v>120.0</v>
      </c>
      <c r="E15" s="21">
        <f>Germany_Aus!D642</f>
        <v>0</v>
      </c>
      <c r="F15" s="28">
        <f t="shared" si="1"/>
        <v>100000</v>
      </c>
      <c r="G15" s="24">
        <f>PortfolioR2!D10</f>
        <v>76.5</v>
      </c>
      <c r="H15" s="47" t="s">
        <v>104</v>
      </c>
      <c r="I15" s="31">
        <v>0.5</v>
      </c>
      <c r="J15" s="32">
        <v>76.5</v>
      </c>
      <c r="K15" s="18" t="s">
        <v>97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ht="18.0" customHeight="1">
      <c r="A16" s="55" t="s">
        <v>106</v>
      </c>
      <c r="B16" s="48" t="s">
        <v>107</v>
      </c>
      <c r="C16" s="19">
        <v>100000.0</v>
      </c>
      <c r="D16" s="37">
        <v>120.0</v>
      </c>
      <c r="E16" s="38">
        <f>Germany_Aus!D722</f>
        <v>0</v>
      </c>
      <c r="F16" s="39">
        <f t="shared" si="1"/>
        <v>100000</v>
      </c>
      <c r="G16" s="40">
        <f>PortfolioR2!D11</f>
        <v>612</v>
      </c>
      <c r="H16" s="56" t="s">
        <v>109</v>
      </c>
      <c r="I16" s="31">
        <v>0.3</v>
      </c>
      <c r="J16" s="32">
        <v>612.0</v>
      </c>
      <c r="K16" s="18" t="s">
        <v>97</v>
      </c>
    </row>
    <row r="17">
      <c r="A17" s="17" t="s">
        <v>110</v>
      </c>
      <c r="B17" s="18" t="s">
        <v>111</v>
      </c>
      <c r="C17" s="19">
        <v>100000.0</v>
      </c>
      <c r="D17" s="20">
        <v>120.0</v>
      </c>
      <c r="E17" s="21">
        <f>China_Japan!D2</f>
        <v>0</v>
      </c>
      <c r="F17" s="39">
        <f t="shared" si="1"/>
        <v>100000</v>
      </c>
      <c r="G17" s="57">
        <f>PortfolioR3!D2</f>
        <v>3430</v>
      </c>
      <c r="H17" s="47" t="s">
        <v>112</v>
      </c>
      <c r="I17" s="31">
        <v>0.2</v>
      </c>
      <c r="J17" s="32">
        <v>3430.0</v>
      </c>
      <c r="K17" s="18" t="s">
        <v>113</v>
      </c>
    </row>
    <row r="18">
      <c r="A18" s="17" t="s">
        <v>114</v>
      </c>
      <c r="B18" s="18" t="s">
        <v>20</v>
      </c>
      <c r="C18" s="19">
        <v>100000.0</v>
      </c>
      <c r="D18" s="20">
        <v>120.0</v>
      </c>
      <c r="E18" s="21">
        <f>China_Japan!D82</f>
        <v>0</v>
      </c>
      <c r="F18" s="39">
        <f t="shared" si="1"/>
        <v>100000</v>
      </c>
      <c r="G18" s="57">
        <f>PortfolioR3!D3</f>
        <v>90</v>
      </c>
      <c r="H18" s="47" t="s">
        <v>115</v>
      </c>
      <c r="I18" s="31">
        <v>0.7</v>
      </c>
      <c r="J18" s="32">
        <v>90.0</v>
      </c>
      <c r="K18" s="18" t="s">
        <v>113</v>
      </c>
    </row>
    <row r="19">
      <c r="A19" s="46" t="s">
        <v>117</v>
      </c>
      <c r="B19" s="18" t="s">
        <v>117</v>
      </c>
      <c r="C19" s="19">
        <v>100000.0</v>
      </c>
      <c r="D19" s="20">
        <v>120.0</v>
      </c>
      <c r="E19" s="21">
        <f>China_Japan!D162</f>
        <v>0</v>
      </c>
      <c r="F19" s="39">
        <f t="shared" si="1"/>
        <v>100000</v>
      </c>
      <c r="G19" s="57">
        <f>PortfolioR3!D4</f>
        <v>490</v>
      </c>
      <c r="H19" s="58"/>
      <c r="I19" s="31">
        <v>0.3</v>
      </c>
      <c r="J19" s="32">
        <v>490.0</v>
      </c>
      <c r="K19" s="18" t="s">
        <v>113</v>
      </c>
    </row>
    <row r="20">
      <c r="A20" s="17" t="s">
        <v>118</v>
      </c>
      <c r="B20" s="18" t="s">
        <v>17</v>
      </c>
      <c r="C20" s="19">
        <v>100000.0</v>
      </c>
      <c r="D20" s="20">
        <v>120.0</v>
      </c>
      <c r="E20" s="21">
        <f>China_Japan!D242</f>
        <v>0</v>
      </c>
      <c r="F20" s="39">
        <f t="shared" si="1"/>
        <v>100000</v>
      </c>
      <c r="G20" s="57">
        <f>PortfolioR3!D5</f>
        <v>170</v>
      </c>
      <c r="H20" s="58"/>
      <c r="I20" s="31">
        <v>0.6</v>
      </c>
      <c r="J20" s="32">
        <v>170.0</v>
      </c>
      <c r="K20" s="18" t="s">
        <v>113</v>
      </c>
    </row>
    <row r="21">
      <c r="A21" s="34" t="s">
        <v>119</v>
      </c>
      <c r="B21" s="36" t="s">
        <v>120</v>
      </c>
      <c r="C21" s="19">
        <v>100000.0</v>
      </c>
      <c r="D21" s="37">
        <v>120.0</v>
      </c>
      <c r="E21" s="38">
        <f>China_Japan!D322</f>
        <v>0</v>
      </c>
      <c r="F21" s="39">
        <f t="shared" si="1"/>
        <v>100000</v>
      </c>
      <c r="G21" s="57">
        <f>PortfolioR3!D6</f>
        <v>4350</v>
      </c>
      <c r="H21" s="59"/>
      <c r="I21" s="31">
        <v>0.4</v>
      </c>
      <c r="J21" s="32">
        <v>4350.0</v>
      </c>
      <c r="K21" s="18" t="s">
        <v>113</v>
      </c>
    </row>
    <row r="22">
      <c r="A22" s="17" t="s">
        <v>122</v>
      </c>
      <c r="B22" s="18" t="s">
        <v>123</v>
      </c>
      <c r="C22" s="19">
        <v>100000.0</v>
      </c>
      <c r="D22" s="20">
        <v>120.0</v>
      </c>
      <c r="E22" s="21">
        <f>China_Japan!D402</f>
        <v>0</v>
      </c>
      <c r="F22" s="39">
        <f t="shared" si="1"/>
        <v>100000</v>
      </c>
      <c r="G22" s="57">
        <f>PortfolioR3!D7</f>
        <v>5311</v>
      </c>
      <c r="H22" s="47" t="s">
        <v>125</v>
      </c>
      <c r="I22" s="31">
        <v>0.3</v>
      </c>
      <c r="J22" s="32">
        <v>5311.0</v>
      </c>
      <c r="K22" s="18" t="s">
        <v>126</v>
      </c>
    </row>
    <row r="23">
      <c r="A23" s="17" t="s">
        <v>127</v>
      </c>
      <c r="B23" s="18" t="s">
        <v>128</v>
      </c>
      <c r="C23" s="19">
        <v>100000.0</v>
      </c>
      <c r="D23" s="20">
        <v>120.0</v>
      </c>
      <c r="E23" s="21">
        <f>China_Japan!D482</f>
        <v>0</v>
      </c>
      <c r="F23" s="39">
        <f t="shared" si="1"/>
        <v>100000</v>
      </c>
      <c r="G23" s="57">
        <f>PortfolioR3!D8</f>
        <v>1302</v>
      </c>
      <c r="H23" s="47" t="s">
        <v>129</v>
      </c>
      <c r="I23" s="31">
        <v>0.8</v>
      </c>
      <c r="J23" s="32">
        <v>1302.0</v>
      </c>
      <c r="K23" s="18" t="s">
        <v>126</v>
      </c>
    </row>
    <row r="24">
      <c r="A24" s="17" t="s">
        <v>130</v>
      </c>
      <c r="B24" s="18" t="s">
        <v>131</v>
      </c>
      <c r="C24" s="19">
        <v>100000.0</v>
      </c>
      <c r="D24" s="20">
        <v>120.0</v>
      </c>
      <c r="E24" s="21">
        <f>China_Japan!D562</f>
        <v>0</v>
      </c>
      <c r="F24" s="39">
        <f t="shared" si="1"/>
        <v>100000</v>
      </c>
      <c r="G24" s="57">
        <f>PortfolioR3!D9</f>
        <v>3460</v>
      </c>
      <c r="H24" s="58"/>
      <c r="I24" s="31">
        <v>0.6</v>
      </c>
      <c r="J24" s="32">
        <v>3460.0</v>
      </c>
      <c r="K24" s="18" t="s">
        <v>126</v>
      </c>
    </row>
    <row r="25">
      <c r="A25" s="17" t="s">
        <v>133</v>
      </c>
      <c r="B25" s="18" t="s">
        <v>134</v>
      </c>
      <c r="C25" s="19">
        <v>100000.0</v>
      </c>
      <c r="D25" s="20">
        <v>120.0</v>
      </c>
      <c r="E25" s="21">
        <f>China_Japan!D642</f>
        <v>0</v>
      </c>
      <c r="F25" s="39">
        <f t="shared" si="1"/>
        <v>100000</v>
      </c>
      <c r="G25" s="57">
        <f>PortfolioR3!D10</f>
        <v>4396</v>
      </c>
      <c r="H25" s="58"/>
      <c r="I25" s="31">
        <v>0.4</v>
      </c>
      <c r="J25" s="32">
        <v>4396.0</v>
      </c>
      <c r="K25" s="18" t="s">
        <v>126</v>
      </c>
    </row>
    <row r="26">
      <c r="A26" s="34" t="s">
        <v>136</v>
      </c>
      <c r="B26" s="36" t="s">
        <v>137</v>
      </c>
      <c r="C26" s="19">
        <v>100000.0</v>
      </c>
      <c r="D26" s="37">
        <v>120.0</v>
      </c>
      <c r="E26" s="38">
        <f>China_Japan!D722</f>
        <v>0</v>
      </c>
      <c r="F26" s="39">
        <f t="shared" si="1"/>
        <v>100000</v>
      </c>
      <c r="G26" s="57">
        <f>PortfolioR3!D11</f>
        <v>1522</v>
      </c>
      <c r="H26" s="59"/>
      <c r="I26" s="31">
        <v>0.5</v>
      </c>
      <c r="J26" s="32">
        <v>1522.0</v>
      </c>
      <c r="K26" s="18" t="s">
        <v>126</v>
      </c>
    </row>
    <row r="27">
      <c r="A27" s="62" t="s">
        <v>140</v>
      </c>
      <c r="B27" s="18" t="s">
        <v>141</v>
      </c>
      <c r="C27" s="19">
        <v>100000.0</v>
      </c>
      <c r="D27" s="20">
        <v>120.0</v>
      </c>
      <c r="E27" s="21">
        <f>US_UK!D2</f>
        <v>0</v>
      </c>
      <c r="F27" s="39">
        <f t="shared" si="1"/>
        <v>100000</v>
      </c>
      <c r="G27" s="57">
        <f>PortfolioR4!D2</f>
        <v>8875</v>
      </c>
      <c r="H27" s="47" t="s">
        <v>142</v>
      </c>
      <c r="I27" s="31">
        <v>0.3</v>
      </c>
      <c r="J27" s="32">
        <v>8875.0</v>
      </c>
      <c r="K27" s="18" t="s">
        <v>31</v>
      </c>
    </row>
    <row r="28">
      <c r="A28" s="62" t="s">
        <v>143</v>
      </c>
      <c r="B28" s="18" t="s">
        <v>144</v>
      </c>
      <c r="C28" s="19">
        <v>100000.0</v>
      </c>
      <c r="D28" s="20">
        <v>120.0</v>
      </c>
      <c r="E28" s="21">
        <f>US_UK!D82</f>
        <v>0</v>
      </c>
      <c r="F28" s="39">
        <f t="shared" si="1"/>
        <v>100000</v>
      </c>
      <c r="G28" s="57">
        <f>PortfolioR4!D3</f>
        <v>4970</v>
      </c>
      <c r="H28" s="47" t="s">
        <v>145</v>
      </c>
      <c r="I28" s="31">
        <v>0.5</v>
      </c>
      <c r="J28" s="32">
        <v>4970.0</v>
      </c>
      <c r="K28" s="18" t="s">
        <v>31</v>
      </c>
    </row>
    <row r="29">
      <c r="A29" s="62" t="s">
        <v>146</v>
      </c>
      <c r="B29" s="18" t="s">
        <v>147</v>
      </c>
      <c r="C29" s="19">
        <v>100000.0</v>
      </c>
      <c r="D29" s="20">
        <v>120.0</v>
      </c>
      <c r="E29" s="21">
        <f>US_UK!D162</f>
        <v>0</v>
      </c>
      <c r="F29" s="39">
        <f t="shared" si="1"/>
        <v>100000</v>
      </c>
      <c r="G29" s="57">
        <f>PortfolioR4!D4</f>
        <v>3195</v>
      </c>
      <c r="H29" s="47" t="s">
        <v>148</v>
      </c>
      <c r="I29" s="31">
        <v>0.2</v>
      </c>
      <c r="J29" s="32">
        <v>3195.0</v>
      </c>
      <c r="K29" s="18" t="s">
        <v>31</v>
      </c>
    </row>
    <row r="30">
      <c r="A30" s="17" t="s">
        <v>149</v>
      </c>
      <c r="B30" s="18" t="s">
        <v>150</v>
      </c>
      <c r="C30" s="19">
        <v>100000.0</v>
      </c>
      <c r="D30" s="20">
        <v>120.0</v>
      </c>
      <c r="E30" s="21">
        <f>US_UK!D242</f>
        <v>0</v>
      </c>
      <c r="F30" s="39">
        <f t="shared" si="1"/>
        <v>100000</v>
      </c>
      <c r="G30" s="57">
        <f>PortfolioR4!D5</f>
        <v>3550</v>
      </c>
      <c r="H30" s="58"/>
      <c r="I30" s="31">
        <v>0.7</v>
      </c>
      <c r="J30" s="32">
        <v>3550.0</v>
      </c>
      <c r="K30" s="18" t="s">
        <v>31</v>
      </c>
    </row>
    <row r="31">
      <c r="A31" s="34" t="s">
        <v>151</v>
      </c>
      <c r="B31" s="36" t="s">
        <v>152</v>
      </c>
      <c r="C31" s="19">
        <v>100000.0</v>
      </c>
      <c r="D31" s="37">
        <v>120.0</v>
      </c>
      <c r="E31" s="38">
        <f>US_UK!D322</f>
        <v>0</v>
      </c>
      <c r="F31" s="39">
        <f t="shared" si="1"/>
        <v>100000</v>
      </c>
      <c r="G31" s="57">
        <f>PortfolioR4!D6</f>
        <v>7100</v>
      </c>
      <c r="H31" s="59"/>
      <c r="I31" s="31">
        <v>0.4</v>
      </c>
      <c r="J31" s="32">
        <v>7100.0</v>
      </c>
      <c r="K31" s="18" t="s">
        <v>31</v>
      </c>
    </row>
    <row r="32">
      <c r="A32" s="62" t="s">
        <v>153</v>
      </c>
      <c r="B32" s="18" t="s">
        <v>154</v>
      </c>
      <c r="C32" s="19">
        <v>100000.0</v>
      </c>
      <c r="D32" s="20">
        <v>120.0</v>
      </c>
      <c r="E32" s="21">
        <f>US_UK!D402</f>
        <v>0</v>
      </c>
      <c r="F32" s="39">
        <f t="shared" si="1"/>
        <v>100000</v>
      </c>
      <c r="G32" s="57">
        <f>PortfolioR4!D7</f>
        <v>3255</v>
      </c>
      <c r="H32" s="47" t="s">
        <v>155</v>
      </c>
      <c r="I32" s="31">
        <v>0.8</v>
      </c>
      <c r="J32" s="32">
        <v>3255.0</v>
      </c>
      <c r="K32" s="18" t="s">
        <v>156</v>
      </c>
    </row>
    <row r="33">
      <c r="A33" s="62" t="s">
        <v>157</v>
      </c>
      <c r="B33" s="18" t="s">
        <v>158</v>
      </c>
      <c r="C33" s="19">
        <v>100000.0</v>
      </c>
      <c r="D33" s="20">
        <v>120.0</v>
      </c>
      <c r="E33" s="21">
        <f>US_UK!D482</f>
        <v>0</v>
      </c>
      <c r="F33" s="39">
        <f t="shared" si="1"/>
        <v>100000</v>
      </c>
      <c r="G33" s="57">
        <f>PortfolioR4!D8</f>
        <v>10602</v>
      </c>
      <c r="H33" s="47" t="s">
        <v>159</v>
      </c>
      <c r="I33" s="31">
        <v>0.3</v>
      </c>
      <c r="J33" s="32">
        <v>10602.0</v>
      </c>
      <c r="K33" s="18" t="s">
        <v>156</v>
      </c>
    </row>
    <row r="34">
      <c r="A34" s="62" t="s">
        <v>160</v>
      </c>
      <c r="B34" s="18" t="s">
        <v>161</v>
      </c>
      <c r="C34" s="19">
        <v>100000.0</v>
      </c>
      <c r="D34" s="20">
        <v>120.0</v>
      </c>
      <c r="E34" s="21">
        <f>US_UK!D562</f>
        <v>0</v>
      </c>
      <c r="F34" s="39">
        <f t="shared" si="1"/>
        <v>100000</v>
      </c>
      <c r="G34" s="57">
        <f>PortfolioR4!D9</f>
        <v>9765</v>
      </c>
      <c r="H34" s="58"/>
      <c r="I34" s="31">
        <v>0.5</v>
      </c>
      <c r="J34" s="32">
        <v>9765.0</v>
      </c>
      <c r="K34" s="18" t="s">
        <v>156</v>
      </c>
    </row>
    <row r="35">
      <c r="A35" s="62" t="s">
        <v>162</v>
      </c>
      <c r="B35" s="18" t="s">
        <v>163</v>
      </c>
      <c r="C35" s="19">
        <v>100000.0</v>
      </c>
      <c r="D35" s="20">
        <v>120.0</v>
      </c>
      <c r="E35" s="21">
        <f>US_UK!D642</f>
        <v>0</v>
      </c>
      <c r="F35" s="39">
        <f t="shared" si="1"/>
        <v>100000</v>
      </c>
      <c r="G35" s="57">
        <f>PortfolioR4!D10</f>
        <v>19065</v>
      </c>
      <c r="H35" s="58"/>
      <c r="I35" s="31">
        <v>0.3</v>
      </c>
      <c r="J35" s="32">
        <v>19065.0</v>
      </c>
      <c r="K35" s="18" t="s">
        <v>156</v>
      </c>
    </row>
    <row r="36">
      <c r="A36" s="62" t="s">
        <v>164</v>
      </c>
      <c r="B36" s="18" t="s">
        <v>165</v>
      </c>
      <c r="C36" s="19">
        <v>100000.0</v>
      </c>
      <c r="D36" s="20">
        <v>120.0</v>
      </c>
      <c r="E36" s="38">
        <f>US_UK!D722</f>
        <v>0</v>
      </c>
      <c r="F36" s="39">
        <f t="shared" si="1"/>
        <v>100000</v>
      </c>
      <c r="G36" s="57">
        <f>PortfolioR4!D11</f>
        <v>6975</v>
      </c>
      <c r="H36" s="47" t="s">
        <v>166</v>
      </c>
      <c r="I36" s="31">
        <v>0.7</v>
      </c>
      <c r="J36" s="32">
        <v>6975.0</v>
      </c>
      <c r="K36" s="18" t="s">
        <v>156</v>
      </c>
    </row>
    <row r="37">
      <c r="E37" s="63"/>
      <c r="G37" s="54"/>
      <c r="H37" s="58"/>
      <c r="I37" s="33"/>
    </row>
    <row r="38">
      <c r="E38" s="63"/>
      <c r="G38" s="54"/>
      <c r="H38" s="58"/>
      <c r="I38" s="33"/>
    </row>
    <row r="39">
      <c r="E39" s="63"/>
      <c r="G39" s="54"/>
      <c r="H39" s="58"/>
      <c r="I39" s="33"/>
    </row>
    <row r="40">
      <c r="E40" s="63"/>
      <c r="G40" s="54"/>
      <c r="H40" s="58"/>
      <c r="I40" s="33"/>
    </row>
    <row r="41">
      <c r="E41" s="63"/>
      <c r="G41" s="54"/>
      <c r="H41" s="58"/>
      <c r="I41" s="33"/>
    </row>
    <row r="42">
      <c r="E42" s="63"/>
      <c r="G42" s="54"/>
      <c r="H42" s="58"/>
      <c r="I42" s="33"/>
    </row>
    <row r="43">
      <c r="E43" s="63"/>
      <c r="G43" s="54"/>
      <c r="H43" s="58"/>
      <c r="I43" s="33"/>
    </row>
    <row r="44">
      <c r="E44" s="63"/>
      <c r="G44" s="54"/>
      <c r="H44" s="58"/>
      <c r="I44" s="33"/>
    </row>
    <row r="45">
      <c r="E45" s="63"/>
      <c r="G45" s="54"/>
      <c r="H45" s="58"/>
      <c r="I45" s="33"/>
    </row>
    <row r="46">
      <c r="E46" s="63"/>
      <c r="G46" s="54"/>
      <c r="H46" s="58"/>
      <c r="I46" s="33"/>
    </row>
    <row r="47">
      <c r="E47" s="63"/>
      <c r="G47" s="54"/>
      <c r="H47" s="58"/>
      <c r="I47" s="33"/>
    </row>
    <row r="48">
      <c r="E48" s="63"/>
      <c r="G48" s="54"/>
      <c r="H48" s="58"/>
      <c r="I48" s="33"/>
    </row>
    <row r="49">
      <c r="E49" s="63"/>
      <c r="G49" s="54"/>
      <c r="H49" s="58"/>
      <c r="I49" s="33"/>
    </row>
    <row r="50">
      <c r="E50" s="63"/>
      <c r="G50" s="54"/>
      <c r="H50" s="58"/>
      <c r="I50" s="33"/>
    </row>
    <row r="51">
      <c r="E51" s="63"/>
      <c r="G51" s="54"/>
      <c r="H51" s="58"/>
      <c r="I51" s="33"/>
    </row>
    <row r="52">
      <c r="E52" s="63"/>
      <c r="G52" s="54"/>
      <c r="H52" s="58"/>
      <c r="I52" s="33"/>
    </row>
    <row r="53">
      <c r="E53" s="63"/>
      <c r="G53" s="54"/>
      <c r="H53" s="58"/>
      <c r="I53" s="33"/>
    </row>
    <row r="54">
      <c r="E54" s="63"/>
      <c r="G54" s="54"/>
      <c r="H54" s="58"/>
      <c r="I54" s="33"/>
    </row>
    <row r="55">
      <c r="E55" s="63"/>
      <c r="G55" s="54"/>
      <c r="H55" s="58"/>
      <c r="I55" s="33"/>
    </row>
    <row r="56">
      <c r="E56" s="63"/>
      <c r="G56" s="54"/>
      <c r="H56" s="58"/>
      <c r="I56" s="33"/>
    </row>
    <row r="57">
      <c r="E57" s="63"/>
      <c r="G57" s="54"/>
      <c r="H57" s="58"/>
      <c r="I57" s="33"/>
    </row>
    <row r="58">
      <c r="E58" s="63"/>
      <c r="G58" s="54"/>
      <c r="H58" s="58"/>
      <c r="I58" s="33"/>
    </row>
    <row r="59">
      <c r="E59" s="63"/>
      <c r="G59" s="54"/>
      <c r="H59" s="58"/>
      <c r="I59" s="33"/>
    </row>
    <row r="60">
      <c r="E60" s="63"/>
      <c r="G60" s="54"/>
      <c r="H60" s="58"/>
      <c r="I60" s="33"/>
    </row>
    <row r="61">
      <c r="E61" s="63"/>
      <c r="G61" s="54"/>
      <c r="H61" s="58"/>
      <c r="I61" s="33"/>
    </row>
    <row r="62">
      <c r="E62" s="63"/>
      <c r="G62" s="54"/>
      <c r="H62" s="58"/>
      <c r="I62" s="33"/>
    </row>
    <row r="63">
      <c r="E63" s="63"/>
      <c r="G63" s="54"/>
      <c r="H63" s="58"/>
      <c r="I63" s="33"/>
    </row>
    <row r="64">
      <c r="E64" s="63"/>
      <c r="G64" s="54"/>
      <c r="H64" s="58"/>
      <c r="I64" s="33"/>
    </row>
    <row r="65">
      <c r="E65" s="63"/>
      <c r="G65" s="54"/>
      <c r="H65" s="58"/>
      <c r="I65" s="33"/>
    </row>
    <row r="66">
      <c r="E66" s="63"/>
      <c r="G66" s="54"/>
      <c r="H66" s="58"/>
      <c r="I66" s="33"/>
    </row>
    <row r="67">
      <c r="E67" s="63"/>
      <c r="G67" s="54"/>
      <c r="H67" s="58"/>
      <c r="I67" s="33"/>
    </row>
    <row r="68">
      <c r="E68" s="63"/>
      <c r="G68" s="54"/>
      <c r="H68" s="58"/>
      <c r="I68" s="33"/>
    </row>
    <row r="69">
      <c r="E69" s="63"/>
      <c r="G69" s="54"/>
      <c r="H69" s="58"/>
      <c r="I69" s="33"/>
    </row>
    <row r="70">
      <c r="E70" s="63"/>
      <c r="G70" s="54"/>
      <c r="H70" s="58"/>
      <c r="I70" s="33"/>
    </row>
    <row r="71">
      <c r="E71" s="63"/>
      <c r="G71" s="54"/>
      <c r="H71" s="58"/>
      <c r="I71" s="33"/>
    </row>
    <row r="72">
      <c r="E72" s="63"/>
      <c r="G72" s="54"/>
      <c r="H72" s="58"/>
      <c r="I72" s="33"/>
    </row>
    <row r="73">
      <c r="E73" s="63"/>
      <c r="G73" s="54"/>
      <c r="H73" s="58"/>
      <c r="I73" s="33"/>
    </row>
    <row r="74">
      <c r="E74" s="63"/>
      <c r="G74" s="54"/>
      <c r="H74" s="58"/>
      <c r="I74" s="33"/>
    </row>
    <row r="75">
      <c r="E75" s="63"/>
      <c r="G75" s="54"/>
      <c r="H75" s="58"/>
      <c r="I75" s="33"/>
    </row>
    <row r="76">
      <c r="E76" s="63"/>
      <c r="G76" s="54"/>
      <c r="H76" s="58"/>
      <c r="I76" s="33"/>
    </row>
    <row r="77">
      <c r="E77" s="63"/>
      <c r="G77" s="54"/>
      <c r="H77" s="58"/>
      <c r="I77" s="33"/>
    </row>
    <row r="78">
      <c r="E78" s="63"/>
      <c r="G78" s="54"/>
      <c r="H78" s="58"/>
      <c r="I78" s="33"/>
    </row>
    <row r="79">
      <c r="E79" s="63"/>
      <c r="G79" s="54"/>
      <c r="H79" s="58"/>
      <c r="I79" s="33"/>
    </row>
    <row r="80">
      <c r="E80" s="63"/>
      <c r="G80" s="54"/>
      <c r="H80" s="58"/>
      <c r="I80" s="33"/>
    </row>
    <row r="81">
      <c r="E81" s="63"/>
      <c r="G81" s="54"/>
      <c r="H81" s="58"/>
      <c r="I81" s="33"/>
    </row>
    <row r="82">
      <c r="E82" s="63"/>
      <c r="G82" s="54"/>
      <c r="H82" s="58"/>
      <c r="I82" s="33"/>
    </row>
    <row r="83">
      <c r="E83" s="63"/>
      <c r="G83" s="54"/>
      <c r="H83" s="58"/>
      <c r="I83" s="33"/>
    </row>
    <row r="84">
      <c r="E84" s="63"/>
      <c r="G84" s="54"/>
      <c r="H84" s="58"/>
      <c r="I84" s="33"/>
    </row>
    <row r="85">
      <c r="E85" s="63"/>
      <c r="G85" s="54"/>
      <c r="H85" s="58"/>
      <c r="I85" s="33"/>
    </row>
    <row r="86">
      <c r="E86" s="63"/>
      <c r="G86" s="54"/>
      <c r="H86" s="58"/>
      <c r="I86" s="33"/>
    </row>
    <row r="87">
      <c r="E87" s="63"/>
      <c r="G87" s="54"/>
      <c r="H87" s="58"/>
      <c r="I87" s="33"/>
    </row>
    <row r="88">
      <c r="E88" s="63"/>
      <c r="G88" s="54"/>
      <c r="H88" s="58"/>
      <c r="I88" s="33"/>
    </row>
    <row r="89">
      <c r="E89" s="63"/>
      <c r="G89" s="54"/>
      <c r="H89" s="58"/>
      <c r="I89" s="33"/>
    </row>
    <row r="90">
      <c r="E90" s="63"/>
      <c r="G90" s="54"/>
      <c r="H90" s="58"/>
      <c r="I90" s="33"/>
    </row>
    <row r="91">
      <c r="E91" s="63"/>
      <c r="G91" s="54"/>
      <c r="H91" s="58"/>
      <c r="I91" s="33"/>
    </row>
    <row r="92">
      <c r="E92" s="63"/>
      <c r="G92" s="54"/>
      <c r="H92" s="58"/>
      <c r="I92" s="33"/>
    </row>
    <row r="93">
      <c r="E93" s="63"/>
      <c r="G93" s="54"/>
      <c r="H93" s="58"/>
      <c r="I93" s="33"/>
    </row>
    <row r="94">
      <c r="E94" s="63"/>
      <c r="G94" s="54"/>
      <c r="H94" s="58"/>
      <c r="I94" s="33"/>
    </row>
    <row r="95">
      <c r="E95" s="63"/>
      <c r="G95" s="54"/>
      <c r="H95" s="58"/>
      <c r="I95" s="33"/>
    </row>
    <row r="96">
      <c r="E96" s="63"/>
      <c r="G96" s="54"/>
      <c r="H96" s="58"/>
      <c r="I96" s="33"/>
    </row>
    <row r="97">
      <c r="E97" s="63"/>
      <c r="G97" s="54"/>
      <c r="H97" s="58"/>
      <c r="I97" s="33"/>
    </row>
    <row r="98">
      <c r="E98" s="63"/>
      <c r="G98" s="54"/>
      <c r="H98" s="58"/>
      <c r="I98" s="33"/>
    </row>
    <row r="99">
      <c r="E99" s="63"/>
      <c r="G99" s="54"/>
      <c r="H99" s="58"/>
      <c r="I99" s="33"/>
    </row>
    <row r="100">
      <c r="E100" s="63"/>
      <c r="G100" s="54"/>
      <c r="H100" s="58"/>
      <c r="I100" s="33"/>
    </row>
    <row r="101">
      <c r="E101" s="63"/>
      <c r="G101" s="54"/>
      <c r="H101" s="58"/>
      <c r="I101" s="33"/>
    </row>
    <row r="102">
      <c r="E102" s="63"/>
      <c r="G102" s="54"/>
      <c r="H102" s="58"/>
      <c r="I102" s="33"/>
    </row>
    <row r="103">
      <c r="E103" s="63"/>
      <c r="G103" s="54"/>
      <c r="H103" s="58"/>
      <c r="I103" s="33"/>
    </row>
    <row r="104">
      <c r="E104" s="63"/>
      <c r="G104" s="54"/>
      <c r="H104" s="58"/>
      <c r="I104" s="33"/>
    </row>
    <row r="105">
      <c r="E105" s="63"/>
      <c r="G105" s="54"/>
      <c r="H105" s="58"/>
      <c r="I105" s="33"/>
    </row>
    <row r="106">
      <c r="E106" s="63"/>
      <c r="G106" s="54"/>
      <c r="H106" s="58"/>
      <c r="I106" s="33"/>
    </row>
    <row r="107">
      <c r="E107" s="63"/>
      <c r="G107" s="54"/>
      <c r="H107" s="58"/>
      <c r="I107" s="33"/>
    </row>
    <row r="108">
      <c r="E108" s="63"/>
      <c r="G108" s="54"/>
      <c r="H108" s="58"/>
      <c r="I108" s="33"/>
    </row>
    <row r="109">
      <c r="E109" s="63"/>
      <c r="G109" s="54"/>
      <c r="H109" s="58"/>
      <c r="I109" s="33"/>
    </row>
    <row r="110">
      <c r="E110" s="63"/>
      <c r="G110" s="54"/>
      <c r="H110" s="58"/>
      <c r="I110" s="33"/>
    </row>
    <row r="111">
      <c r="E111" s="63"/>
      <c r="G111" s="54"/>
      <c r="H111" s="58"/>
      <c r="I111" s="33"/>
    </row>
    <row r="112">
      <c r="E112" s="63"/>
      <c r="G112" s="54"/>
      <c r="H112" s="58"/>
      <c r="I112" s="33"/>
    </row>
    <row r="113">
      <c r="E113" s="63"/>
      <c r="G113" s="54"/>
      <c r="H113" s="58"/>
      <c r="I113" s="33"/>
    </row>
    <row r="114">
      <c r="E114" s="63"/>
      <c r="G114" s="54"/>
      <c r="H114" s="58"/>
      <c r="I114" s="33"/>
    </row>
    <row r="115">
      <c r="E115" s="63"/>
      <c r="G115" s="54"/>
      <c r="H115" s="58"/>
      <c r="I115" s="33"/>
    </row>
    <row r="116">
      <c r="E116" s="63"/>
      <c r="G116" s="54"/>
      <c r="H116" s="58"/>
      <c r="I116" s="33"/>
    </row>
    <row r="117">
      <c r="E117" s="63"/>
      <c r="G117" s="54"/>
      <c r="H117" s="58"/>
      <c r="I117" s="33"/>
    </row>
    <row r="118">
      <c r="E118" s="63"/>
      <c r="G118" s="54"/>
      <c r="H118" s="58"/>
      <c r="I118" s="33"/>
    </row>
    <row r="119">
      <c r="E119" s="63"/>
      <c r="G119" s="54"/>
      <c r="H119" s="58"/>
      <c r="I119" s="33"/>
    </row>
    <row r="120">
      <c r="E120" s="63"/>
      <c r="G120" s="54"/>
      <c r="H120" s="58"/>
      <c r="I120" s="33"/>
    </row>
    <row r="121">
      <c r="E121" s="63"/>
      <c r="G121" s="54"/>
      <c r="H121" s="58"/>
      <c r="I121" s="33"/>
    </row>
    <row r="122">
      <c r="E122" s="63"/>
      <c r="G122" s="54"/>
      <c r="H122" s="58"/>
      <c r="I122" s="33"/>
    </row>
    <row r="123">
      <c r="E123" s="63"/>
      <c r="G123" s="54"/>
      <c r="H123" s="58"/>
      <c r="I123" s="33"/>
    </row>
    <row r="124">
      <c r="E124" s="63"/>
      <c r="G124" s="54"/>
      <c r="H124" s="58"/>
      <c r="I124" s="33"/>
    </row>
    <row r="125">
      <c r="E125" s="63"/>
      <c r="G125" s="54"/>
      <c r="H125" s="58"/>
      <c r="I125" s="33"/>
    </row>
    <row r="126">
      <c r="E126" s="63"/>
      <c r="G126" s="54"/>
      <c r="H126" s="58"/>
      <c r="I126" s="33"/>
    </row>
    <row r="127">
      <c r="E127" s="63"/>
      <c r="G127" s="54"/>
      <c r="H127" s="58"/>
      <c r="I127" s="33"/>
    </row>
    <row r="128">
      <c r="E128" s="63"/>
      <c r="G128" s="54"/>
      <c r="H128" s="58"/>
      <c r="I128" s="33"/>
    </row>
    <row r="129">
      <c r="E129" s="63"/>
      <c r="G129" s="54"/>
      <c r="H129" s="58"/>
      <c r="I129" s="33"/>
    </row>
    <row r="130">
      <c r="E130" s="63"/>
      <c r="G130" s="54"/>
      <c r="H130" s="58"/>
      <c r="I130" s="33"/>
    </row>
    <row r="131">
      <c r="E131" s="63"/>
      <c r="G131" s="54"/>
      <c r="H131" s="58"/>
      <c r="I131" s="33"/>
    </row>
    <row r="132">
      <c r="E132" s="63"/>
      <c r="G132" s="54"/>
      <c r="H132" s="58"/>
      <c r="I132" s="33"/>
    </row>
    <row r="133">
      <c r="E133" s="63"/>
      <c r="G133" s="54"/>
      <c r="H133" s="58"/>
      <c r="I133" s="33"/>
    </row>
    <row r="134">
      <c r="E134" s="63"/>
      <c r="G134" s="54"/>
      <c r="H134" s="58"/>
      <c r="I134" s="33"/>
    </row>
    <row r="135">
      <c r="E135" s="63"/>
      <c r="G135" s="54"/>
      <c r="H135" s="58"/>
      <c r="I135" s="33"/>
    </row>
    <row r="136">
      <c r="E136" s="63"/>
      <c r="G136" s="54"/>
      <c r="H136" s="58"/>
      <c r="I136" s="33"/>
    </row>
    <row r="137">
      <c r="E137" s="63"/>
      <c r="G137" s="54"/>
      <c r="H137" s="58"/>
      <c r="I137" s="33"/>
    </row>
    <row r="138">
      <c r="E138" s="63"/>
      <c r="G138" s="54"/>
      <c r="H138" s="58"/>
      <c r="I138" s="33"/>
    </row>
    <row r="139">
      <c r="E139" s="63"/>
      <c r="G139" s="54"/>
      <c r="H139" s="58"/>
      <c r="I139" s="33"/>
    </row>
    <row r="140">
      <c r="E140" s="63"/>
      <c r="G140" s="54"/>
      <c r="H140" s="58"/>
      <c r="I140" s="33"/>
    </row>
    <row r="141">
      <c r="E141" s="63"/>
      <c r="G141" s="54"/>
      <c r="H141" s="58"/>
      <c r="I141" s="33"/>
    </row>
    <row r="142">
      <c r="E142" s="63"/>
      <c r="G142" s="54"/>
      <c r="H142" s="58"/>
      <c r="I142" s="33"/>
    </row>
    <row r="143">
      <c r="E143" s="63"/>
      <c r="G143" s="54"/>
      <c r="H143" s="58"/>
      <c r="I143" s="33"/>
    </row>
    <row r="144">
      <c r="E144" s="63"/>
      <c r="G144" s="54"/>
      <c r="H144" s="58"/>
      <c r="I144" s="33"/>
    </row>
    <row r="145">
      <c r="E145" s="63"/>
      <c r="G145" s="54"/>
      <c r="H145" s="58"/>
      <c r="I145" s="33"/>
    </row>
    <row r="146">
      <c r="E146" s="63"/>
      <c r="G146" s="54"/>
      <c r="H146" s="58"/>
      <c r="I146" s="33"/>
    </row>
    <row r="147">
      <c r="E147" s="63"/>
      <c r="G147" s="54"/>
      <c r="H147" s="58"/>
      <c r="I147" s="33"/>
    </row>
    <row r="148">
      <c r="E148" s="63"/>
      <c r="G148" s="54"/>
      <c r="H148" s="58"/>
      <c r="I148" s="33"/>
    </row>
    <row r="149">
      <c r="E149" s="63"/>
      <c r="G149" s="54"/>
      <c r="H149" s="58"/>
      <c r="I149" s="33"/>
    </row>
    <row r="150">
      <c r="E150" s="63"/>
      <c r="G150" s="54"/>
      <c r="H150" s="58"/>
      <c r="I150" s="33"/>
    </row>
    <row r="151">
      <c r="E151" s="63"/>
      <c r="G151" s="54"/>
      <c r="H151" s="58"/>
      <c r="I151" s="33"/>
    </row>
    <row r="152">
      <c r="E152" s="63"/>
      <c r="G152" s="54"/>
      <c r="H152" s="58"/>
      <c r="I152" s="33"/>
    </row>
    <row r="153">
      <c r="E153" s="63"/>
      <c r="G153" s="54"/>
      <c r="H153" s="58"/>
      <c r="I153" s="33"/>
    </row>
    <row r="154">
      <c r="E154" s="63"/>
      <c r="G154" s="54"/>
      <c r="H154" s="58"/>
      <c r="I154" s="33"/>
    </row>
    <row r="155">
      <c r="E155" s="63"/>
      <c r="G155" s="54"/>
      <c r="H155" s="58"/>
      <c r="I155" s="33"/>
    </row>
    <row r="156">
      <c r="E156" s="63"/>
      <c r="G156" s="54"/>
      <c r="H156" s="58"/>
      <c r="I156" s="33"/>
    </row>
    <row r="157">
      <c r="E157" s="63"/>
      <c r="G157" s="54"/>
      <c r="H157" s="58"/>
      <c r="I157" s="33"/>
    </row>
    <row r="158">
      <c r="E158" s="63"/>
      <c r="G158" s="54"/>
      <c r="H158" s="58"/>
      <c r="I158" s="33"/>
    </row>
    <row r="159">
      <c r="E159" s="63"/>
      <c r="G159" s="54"/>
      <c r="H159" s="58"/>
      <c r="I159" s="33"/>
    </row>
    <row r="160">
      <c r="E160" s="63"/>
      <c r="G160" s="54"/>
      <c r="H160" s="58"/>
      <c r="I160" s="33"/>
    </row>
    <row r="161">
      <c r="E161" s="63"/>
      <c r="G161" s="54"/>
      <c r="H161" s="58"/>
      <c r="I161" s="33"/>
    </row>
    <row r="162">
      <c r="E162" s="63"/>
      <c r="G162" s="54"/>
      <c r="H162" s="58"/>
      <c r="I162" s="33"/>
    </row>
    <row r="163">
      <c r="E163" s="63"/>
      <c r="G163" s="54"/>
      <c r="H163" s="58"/>
      <c r="I163" s="33"/>
    </row>
    <row r="164">
      <c r="E164" s="63"/>
      <c r="G164" s="54"/>
      <c r="H164" s="58"/>
      <c r="I164" s="33"/>
    </row>
    <row r="165">
      <c r="E165" s="63"/>
      <c r="G165" s="54"/>
      <c r="H165" s="58"/>
      <c r="I165" s="33"/>
    </row>
    <row r="166">
      <c r="E166" s="63"/>
      <c r="G166" s="54"/>
      <c r="H166" s="58"/>
      <c r="I166" s="33"/>
    </row>
    <row r="167">
      <c r="E167" s="63"/>
      <c r="G167" s="54"/>
      <c r="H167" s="58"/>
      <c r="I167" s="33"/>
    </row>
    <row r="168">
      <c r="E168" s="63"/>
      <c r="G168" s="54"/>
      <c r="H168" s="58"/>
      <c r="I168" s="33"/>
    </row>
    <row r="169">
      <c r="E169" s="63"/>
      <c r="G169" s="54"/>
      <c r="H169" s="58"/>
      <c r="I169" s="33"/>
    </row>
    <row r="170">
      <c r="E170" s="63"/>
      <c r="G170" s="54"/>
      <c r="H170" s="58"/>
      <c r="I170" s="33"/>
    </row>
    <row r="171">
      <c r="E171" s="63"/>
      <c r="G171" s="54"/>
      <c r="H171" s="58"/>
      <c r="I171" s="33"/>
    </row>
    <row r="172">
      <c r="E172" s="63"/>
      <c r="G172" s="54"/>
      <c r="H172" s="58"/>
      <c r="I172" s="33"/>
    </row>
    <row r="173">
      <c r="E173" s="63"/>
      <c r="G173" s="54"/>
      <c r="H173" s="58"/>
      <c r="I173" s="33"/>
    </row>
    <row r="174">
      <c r="E174" s="63"/>
      <c r="G174" s="54"/>
      <c r="H174" s="58"/>
      <c r="I174" s="33"/>
    </row>
    <row r="175">
      <c r="E175" s="63"/>
      <c r="G175" s="54"/>
      <c r="H175" s="58"/>
      <c r="I175" s="33"/>
    </row>
    <row r="176">
      <c r="E176" s="63"/>
      <c r="G176" s="54"/>
      <c r="H176" s="58"/>
      <c r="I176" s="33"/>
    </row>
    <row r="177">
      <c r="E177" s="63"/>
      <c r="G177" s="54"/>
      <c r="H177" s="58"/>
      <c r="I177" s="33"/>
    </row>
    <row r="178">
      <c r="E178" s="63"/>
      <c r="G178" s="54"/>
      <c r="H178" s="58"/>
      <c r="I178" s="33"/>
    </row>
    <row r="179">
      <c r="E179" s="63"/>
      <c r="G179" s="54"/>
      <c r="H179" s="58"/>
      <c r="I179" s="33"/>
    </row>
    <row r="180">
      <c r="E180" s="63"/>
      <c r="G180" s="54"/>
      <c r="H180" s="58"/>
      <c r="I180" s="33"/>
    </row>
    <row r="181">
      <c r="E181" s="63"/>
      <c r="G181" s="54"/>
      <c r="H181" s="58"/>
      <c r="I181" s="33"/>
    </row>
    <row r="182">
      <c r="E182" s="63"/>
      <c r="G182" s="54"/>
      <c r="H182" s="58"/>
      <c r="I182" s="33"/>
    </row>
    <row r="183">
      <c r="E183" s="63"/>
      <c r="G183" s="54"/>
      <c r="H183" s="58"/>
      <c r="I183" s="33"/>
    </row>
    <row r="184">
      <c r="E184" s="63"/>
      <c r="G184" s="54"/>
      <c r="H184" s="58"/>
      <c r="I184" s="33"/>
    </row>
    <row r="185">
      <c r="E185" s="63"/>
      <c r="G185" s="54"/>
      <c r="H185" s="58"/>
      <c r="I185" s="33"/>
    </row>
    <row r="186">
      <c r="E186" s="63"/>
      <c r="G186" s="54"/>
      <c r="H186" s="58"/>
      <c r="I186" s="33"/>
    </row>
    <row r="187">
      <c r="E187" s="63"/>
      <c r="G187" s="54"/>
      <c r="H187" s="58"/>
      <c r="I187" s="33"/>
    </row>
    <row r="188">
      <c r="E188" s="63"/>
      <c r="G188" s="54"/>
      <c r="H188" s="58"/>
      <c r="I188" s="33"/>
    </row>
    <row r="189">
      <c r="E189" s="63"/>
      <c r="G189" s="54"/>
      <c r="H189" s="58"/>
      <c r="I189" s="33"/>
    </row>
    <row r="190">
      <c r="E190" s="63"/>
      <c r="G190" s="54"/>
      <c r="H190" s="58"/>
      <c r="I190" s="33"/>
    </row>
    <row r="191">
      <c r="E191" s="63"/>
      <c r="G191" s="54"/>
      <c r="H191" s="58"/>
      <c r="I191" s="33"/>
    </row>
    <row r="192">
      <c r="E192" s="63"/>
      <c r="G192" s="54"/>
      <c r="H192" s="58"/>
      <c r="I192" s="33"/>
    </row>
    <row r="193">
      <c r="E193" s="63"/>
      <c r="G193" s="54"/>
      <c r="H193" s="58"/>
      <c r="I193" s="33"/>
    </row>
    <row r="194">
      <c r="E194" s="63"/>
      <c r="G194" s="54"/>
      <c r="H194" s="58"/>
      <c r="I194" s="33"/>
    </row>
    <row r="195">
      <c r="E195" s="63"/>
      <c r="G195" s="54"/>
      <c r="H195" s="58"/>
      <c r="I195" s="33"/>
    </row>
    <row r="196">
      <c r="E196" s="63"/>
      <c r="G196" s="54"/>
      <c r="H196" s="58"/>
      <c r="I196" s="33"/>
    </row>
    <row r="197">
      <c r="E197" s="63"/>
      <c r="G197" s="54"/>
      <c r="H197" s="58"/>
      <c r="I197" s="33"/>
    </row>
    <row r="198">
      <c r="E198" s="63"/>
      <c r="G198" s="54"/>
      <c r="H198" s="58"/>
      <c r="I198" s="33"/>
    </row>
    <row r="199">
      <c r="E199" s="63"/>
      <c r="G199" s="54"/>
      <c r="H199" s="58"/>
      <c r="I199" s="33"/>
    </row>
    <row r="200">
      <c r="E200" s="63"/>
      <c r="G200" s="54"/>
      <c r="H200" s="58"/>
      <c r="I200" s="33"/>
    </row>
    <row r="201">
      <c r="E201" s="63"/>
      <c r="G201" s="54"/>
      <c r="H201" s="58"/>
      <c r="I201" s="33"/>
    </row>
    <row r="202">
      <c r="E202" s="63"/>
      <c r="G202" s="54"/>
      <c r="H202" s="58"/>
      <c r="I202" s="33"/>
    </row>
    <row r="203">
      <c r="E203" s="63"/>
      <c r="G203" s="54"/>
      <c r="H203" s="58"/>
      <c r="I203" s="33"/>
    </row>
    <row r="204">
      <c r="E204" s="63"/>
      <c r="G204" s="54"/>
      <c r="H204" s="58"/>
      <c r="I204" s="33"/>
    </row>
    <row r="205">
      <c r="E205" s="63"/>
      <c r="G205" s="54"/>
      <c r="H205" s="58"/>
      <c r="I205" s="33"/>
    </row>
    <row r="206">
      <c r="E206" s="63"/>
      <c r="G206" s="54"/>
      <c r="H206" s="58"/>
      <c r="I206" s="33"/>
    </row>
    <row r="207">
      <c r="E207" s="63"/>
      <c r="G207" s="54"/>
      <c r="H207" s="58"/>
      <c r="I207" s="33"/>
    </row>
    <row r="208">
      <c r="E208" s="63"/>
      <c r="G208" s="54"/>
      <c r="H208" s="58"/>
      <c r="I208" s="33"/>
    </row>
    <row r="209">
      <c r="E209" s="63"/>
      <c r="G209" s="54"/>
      <c r="H209" s="58"/>
      <c r="I209" s="33"/>
    </row>
    <row r="210">
      <c r="E210" s="63"/>
      <c r="G210" s="54"/>
      <c r="H210" s="58"/>
      <c r="I210" s="33"/>
    </row>
    <row r="211">
      <c r="E211" s="63"/>
      <c r="G211" s="54"/>
      <c r="H211" s="58"/>
      <c r="I211" s="33"/>
    </row>
    <row r="212">
      <c r="E212" s="63"/>
      <c r="G212" s="54"/>
      <c r="H212" s="58"/>
      <c r="I212" s="33"/>
    </row>
    <row r="213">
      <c r="E213" s="63"/>
      <c r="G213" s="54"/>
      <c r="H213" s="58"/>
      <c r="I213" s="33"/>
    </row>
    <row r="214">
      <c r="E214" s="63"/>
      <c r="G214" s="54"/>
      <c r="H214" s="58"/>
      <c r="I214" s="33"/>
    </row>
    <row r="215">
      <c r="E215" s="63"/>
      <c r="G215" s="54"/>
      <c r="H215" s="58"/>
      <c r="I215" s="33"/>
    </row>
    <row r="216">
      <c r="E216" s="63"/>
      <c r="G216" s="54"/>
      <c r="H216" s="58"/>
      <c r="I216" s="33"/>
    </row>
    <row r="217">
      <c r="E217" s="63"/>
      <c r="G217" s="54"/>
      <c r="H217" s="58"/>
      <c r="I217" s="33"/>
    </row>
    <row r="218">
      <c r="E218" s="63"/>
      <c r="G218" s="54"/>
      <c r="H218" s="58"/>
      <c r="I218" s="33"/>
    </row>
    <row r="219">
      <c r="E219" s="63"/>
      <c r="G219" s="54"/>
      <c r="H219" s="58"/>
      <c r="I219" s="33"/>
    </row>
    <row r="220">
      <c r="E220" s="63"/>
      <c r="G220" s="54"/>
      <c r="H220" s="58"/>
      <c r="I220" s="33"/>
    </row>
    <row r="221">
      <c r="E221" s="63"/>
      <c r="G221" s="54"/>
      <c r="H221" s="58"/>
      <c r="I221" s="33"/>
    </row>
    <row r="222">
      <c r="E222" s="63"/>
      <c r="G222" s="54"/>
      <c r="H222" s="58"/>
      <c r="I222" s="33"/>
    </row>
    <row r="223">
      <c r="E223" s="63"/>
      <c r="G223" s="54"/>
      <c r="H223" s="58"/>
      <c r="I223" s="33"/>
    </row>
    <row r="224">
      <c r="E224" s="63"/>
      <c r="G224" s="54"/>
      <c r="H224" s="58"/>
      <c r="I224" s="33"/>
    </row>
    <row r="225">
      <c r="E225" s="63"/>
      <c r="G225" s="54"/>
      <c r="H225" s="58"/>
      <c r="I225" s="33"/>
    </row>
    <row r="226">
      <c r="E226" s="63"/>
      <c r="G226" s="54"/>
      <c r="H226" s="58"/>
      <c r="I226" s="33"/>
    </row>
    <row r="227">
      <c r="E227" s="63"/>
      <c r="G227" s="54"/>
      <c r="H227" s="58"/>
      <c r="I227" s="33"/>
    </row>
    <row r="228">
      <c r="E228" s="63"/>
      <c r="G228" s="54"/>
      <c r="H228" s="58"/>
      <c r="I228" s="33"/>
    </row>
    <row r="229">
      <c r="E229" s="63"/>
      <c r="G229" s="54"/>
      <c r="H229" s="58"/>
      <c r="I229" s="33"/>
    </row>
    <row r="230">
      <c r="E230" s="63"/>
      <c r="G230" s="54"/>
      <c r="H230" s="58"/>
      <c r="I230" s="33"/>
    </row>
    <row r="231">
      <c r="E231" s="63"/>
      <c r="G231" s="54"/>
      <c r="H231" s="58"/>
      <c r="I231" s="33"/>
    </row>
    <row r="232">
      <c r="E232" s="63"/>
      <c r="G232" s="54"/>
      <c r="H232" s="58"/>
      <c r="I232" s="33"/>
    </row>
    <row r="233">
      <c r="E233" s="63"/>
      <c r="G233" s="54"/>
      <c r="H233" s="58"/>
      <c r="I233" s="33"/>
    </row>
    <row r="234">
      <c r="E234" s="63"/>
      <c r="G234" s="54"/>
      <c r="H234" s="58"/>
      <c r="I234" s="33"/>
    </row>
    <row r="235">
      <c r="E235" s="63"/>
      <c r="G235" s="54"/>
      <c r="H235" s="58"/>
      <c r="I235" s="33"/>
    </row>
    <row r="236">
      <c r="E236" s="63"/>
      <c r="G236" s="54"/>
      <c r="H236" s="58"/>
      <c r="I236" s="33"/>
    </row>
    <row r="237">
      <c r="E237" s="63"/>
      <c r="G237" s="54"/>
      <c r="H237" s="58"/>
      <c r="I237" s="33"/>
    </row>
    <row r="238">
      <c r="E238" s="63"/>
      <c r="G238" s="54"/>
      <c r="H238" s="58"/>
      <c r="I238" s="33"/>
    </row>
    <row r="239">
      <c r="E239" s="63"/>
      <c r="G239" s="54"/>
      <c r="H239" s="58"/>
      <c r="I239" s="33"/>
    </row>
    <row r="240">
      <c r="E240" s="63"/>
      <c r="G240" s="54"/>
      <c r="H240" s="58"/>
      <c r="I240" s="33"/>
    </row>
    <row r="241">
      <c r="E241" s="63"/>
      <c r="G241" s="54"/>
      <c r="H241" s="58"/>
      <c r="I241" s="33"/>
    </row>
    <row r="242">
      <c r="E242" s="63"/>
      <c r="G242" s="54"/>
      <c r="H242" s="58"/>
      <c r="I242" s="33"/>
    </row>
    <row r="243">
      <c r="E243" s="63"/>
      <c r="G243" s="54"/>
      <c r="H243" s="58"/>
      <c r="I243" s="33"/>
    </row>
    <row r="244">
      <c r="E244" s="63"/>
      <c r="G244" s="54"/>
      <c r="H244" s="58"/>
      <c r="I244" s="33"/>
    </row>
    <row r="245">
      <c r="E245" s="63"/>
      <c r="G245" s="54"/>
      <c r="H245" s="58"/>
      <c r="I245" s="33"/>
    </row>
    <row r="246">
      <c r="E246" s="63"/>
      <c r="G246" s="54"/>
      <c r="H246" s="58"/>
      <c r="I246" s="33"/>
    </row>
    <row r="247">
      <c r="E247" s="63"/>
      <c r="G247" s="54"/>
      <c r="H247" s="58"/>
      <c r="I247" s="33"/>
    </row>
    <row r="248">
      <c r="E248" s="63"/>
      <c r="G248" s="54"/>
      <c r="H248" s="58"/>
      <c r="I248" s="33"/>
    </row>
    <row r="249">
      <c r="E249" s="63"/>
      <c r="G249" s="54"/>
      <c r="H249" s="58"/>
      <c r="I249" s="33"/>
    </row>
    <row r="250">
      <c r="E250" s="63"/>
      <c r="G250" s="54"/>
      <c r="H250" s="58"/>
      <c r="I250" s="33"/>
    </row>
    <row r="251">
      <c r="E251" s="63"/>
      <c r="G251" s="54"/>
      <c r="H251" s="58"/>
      <c r="I251" s="33"/>
    </row>
    <row r="252">
      <c r="E252" s="63"/>
      <c r="G252" s="54"/>
      <c r="H252" s="58"/>
      <c r="I252" s="33"/>
    </row>
    <row r="253">
      <c r="E253" s="63"/>
      <c r="G253" s="54"/>
      <c r="H253" s="58"/>
      <c r="I253" s="33"/>
    </row>
    <row r="254">
      <c r="E254" s="63"/>
      <c r="G254" s="54"/>
      <c r="H254" s="58"/>
      <c r="I254" s="33"/>
    </row>
    <row r="255">
      <c r="E255" s="63"/>
      <c r="G255" s="54"/>
      <c r="H255" s="58"/>
      <c r="I255" s="33"/>
    </row>
    <row r="256">
      <c r="E256" s="63"/>
      <c r="G256" s="54"/>
      <c r="H256" s="58"/>
      <c r="I256" s="33"/>
    </row>
    <row r="257">
      <c r="E257" s="63"/>
      <c r="G257" s="54"/>
      <c r="H257" s="58"/>
      <c r="I257" s="33"/>
    </row>
    <row r="258">
      <c r="E258" s="63"/>
      <c r="G258" s="54"/>
      <c r="H258" s="58"/>
      <c r="I258" s="33"/>
    </row>
    <row r="259">
      <c r="E259" s="63"/>
      <c r="G259" s="54"/>
      <c r="H259" s="58"/>
      <c r="I259" s="33"/>
    </row>
    <row r="260">
      <c r="E260" s="63"/>
      <c r="G260" s="54"/>
      <c r="H260" s="58"/>
      <c r="I260" s="33"/>
    </row>
    <row r="261">
      <c r="E261" s="63"/>
      <c r="G261" s="54"/>
      <c r="H261" s="58"/>
      <c r="I261" s="33"/>
    </row>
    <row r="262">
      <c r="E262" s="63"/>
      <c r="G262" s="54"/>
      <c r="H262" s="58"/>
      <c r="I262" s="33"/>
    </row>
    <row r="263">
      <c r="E263" s="63"/>
      <c r="G263" s="54"/>
      <c r="H263" s="58"/>
      <c r="I263" s="33"/>
    </row>
    <row r="264">
      <c r="E264" s="63"/>
      <c r="G264" s="54"/>
      <c r="H264" s="58"/>
      <c r="I264" s="33"/>
    </row>
    <row r="265">
      <c r="E265" s="63"/>
      <c r="G265" s="54"/>
      <c r="H265" s="58"/>
      <c r="I265" s="33"/>
    </row>
    <row r="266">
      <c r="E266" s="63"/>
      <c r="G266" s="54"/>
      <c r="H266" s="58"/>
      <c r="I266" s="33"/>
    </row>
    <row r="267">
      <c r="E267" s="63"/>
      <c r="G267" s="54"/>
      <c r="H267" s="58"/>
      <c r="I267" s="33"/>
    </row>
    <row r="268">
      <c r="E268" s="63"/>
      <c r="G268" s="54"/>
      <c r="H268" s="58"/>
      <c r="I268" s="33"/>
    </row>
    <row r="269">
      <c r="E269" s="63"/>
      <c r="G269" s="54"/>
      <c r="H269" s="58"/>
      <c r="I269" s="33"/>
    </row>
    <row r="270">
      <c r="E270" s="63"/>
      <c r="G270" s="54"/>
      <c r="H270" s="58"/>
      <c r="I270" s="33"/>
    </row>
    <row r="271">
      <c r="E271" s="63"/>
      <c r="G271" s="54"/>
      <c r="H271" s="58"/>
      <c r="I271" s="33"/>
    </row>
    <row r="272">
      <c r="E272" s="63"/>
      <c r="G272" s="54"/>
      <c r="H272" s="58"/>
      <c r="I272" s="33"/>
    </row>
    <row r="273">
      <c r="E273" s="63"/>
      <c r="G273" s="54"/>
      <c r="H273" s="58"/>
      <c r="I273" s="33"/>
    </row>
    <row r="274">
      <c r="E274" s="63"/>
      <c r="G274" s="54"/>
      <c r="H274" s="58"/>
      <c r="I274" s="33"/>
    </row>
    <row r="275">
      <c r="E275" s="63"/>
      <c r="G275" s="54"/>
      <c r="H275" s="58"/>
      <c r="I275" s="33"/>
    </row>
    <row r="276">
      <c r="E276" s="63"/>
      <c r="G276" s="54"/>
      <c r="H276" s="58"/>
      <c r="I276" s="33"/>
    </row>
    <row r="277">
      <c r="E277" s="63"/>
      <c r="G277" s="54"/>
      <c r="H277" s="58"/>
      <c r="I277" s="33"/>
    </row>
    <row r="278">
      <c r="E278" s="63"/>
      <c r="G278" s="54"/>
      <c r="H278" s="58"/>
      <c r="I278" s="33"/>
    </row>
    <row r="279">
      <c r="E279" s="63"/>
      <c r="G279" s="54"/>
      <c r="H279" s="58"/>
      <c r="I279" s="33"/>
    </row>
    <row r="280">
      <c r="E280" s="63"/>
      <c r="G280" s="54"/>
      <c r="H280" s="58"/>
      <c r="I280" s="33"/>
    </row>
    <row r="281">
      <c r="E281" s="63"/>
      <c r="G281" s="54"/>
      <c r="H281" s="58"/>
      <c r="I281" s="33"/>
    </row>
    <row r="282">
      <c r="E282" s="63"/>
      <c r="G282" s="54"/>
      <c r="H282" s="58"/>
      <c r="I282" s="33"/>
    </row>
    <row r="283">
      <c r="E283" s="63"/>
      <c r="G283" s="54"/>
      <c r="H283" s="58"/>
      <c r="I283" s="33"/>
    </row>
    <row r="284">
      <c r="E284" s="63"/>
      <c r="G284" s="54"/>
      <c r="H284" s="58"/>
      <c r="I284" s="33"/>
    </row>
    <row r="285">
      <c r="E285" s="63"/>
      <c r="G285" s="54"/>
      <c r="H285" s="58"/>
      <c r="I285" s="33"/>
    </row>
    <row r="286">
      <c r="E286" s="63"/>
      <c r="G286" s="54"/>
      <c r="H286" s="58"/>
      <c r="I286" s="33"/>
    </row>
    <row r="287">
      <c r="E287" s="63"/>
      <c r="G287" s="54"/>
      <c r="H287" s="58"/>
      <c r="I287" s="33"/>
    </row>
    <row r="288">
      <c r="E288" s="63"/>
      <c r="G288" s="54"/>
      <c r="H288" s="58"/>
      <c r="I288" s="33"/>
    </row>
    <row r="289">
      <c r="E289" s="63"/>
      <c r="G289" s="54"/>
      <c r="H289" s="58"/>
      <c r="I289" s="33"/>
    </row>
    <row r="290">
      <c r="E290" s="63"/>
      <c r="G290" s="54"/>
      <c r="H290" s="58"/>
      <c r="I290" s="33"/>
    </row>
    <row r="291">
      <c r="E291" s="63"/>
      <c r="G291" s="54"/>
      <c r="H291" s="58"/>
      <c r="I291" s="33"/>
    </row>
    <row r="292">
      <c r="E292" s="63"/>
      <c r="G292" s="54"/>
      <c r="H292" s="58"/>
      <c r="I292" s="33"/>
    </row>
    <row r="293">
      <c r="E293" s="63"/>
      <c r="G293" s="54"/>
      <c r="H293" s="58"/>
      <c r="I293" s="33"/>
    </row>
    <row r="294">
      <c r="E294" s="63"/>
      <c r="G294" s="54"/>
      <c r="H294" s="58"/>
      <c r="I294" s="33"/>
    </row>
    <row r="295">
      <c r="E295" s="63"/>
      <c r="G295" s="54"/>
      <c r="H295" s="58"/>
      <c r="I295" s="33"/>
    </row>
    <row r="296">
      <c r="E296" s="63"/>
      <c r="G296" s="54"/>
      <c r="H296" s="58"/>
      <c r="I296" s="33"/>
    </row>
    <row r="297">
      <c r="E297" s="63"/>
      <c r="G297" s="54"/>
      <c r="H297" s="58"/>
      <c r="I297" s="33"/>
    </row>
    <row r="298">
      <c r="E298" s="63"/>
      <c r="G298" s="54"/>
      <c r="H298" s="58"/>
      <c r="I298" s="33"/>
    </row>
    <row r="299">
      <c r="E299" s="63"/>
      <c r="G299" s="54"/>
      <c r="H299" s="58"/>
      <c r="I299" s="33"/>
    </row>
    <row r="300">
      <c r="E300" s="63"/>
      <c r="G300" s="54"/>
      <c r="H300" s="58"/>
      <c r="I300" s="33"/>
    </row>
    <row r="301">
      <c r="E301" s="63"/>
      <c r="G301" s="54"/>
      <c r="H301" s="58"/>
      <c r="I301" s="33"/>
    </row>
    <row r="302">
      <c r="E302" s="63"/>
      <c r="G302" s="54"/>
      <c r="H302" s="58"/>
      <c r="I302" s="33"/>
    </row>
    <row r="303">
      <c r="E303" s="63"/>
      <c r="G303" s="54"/>
      <c r="H303" s="58"/>
      <c r="I303" s="33"/>
    </row>
    <row r="304">
      <c r="E304" s="63"/>
      <c r="G304" s="54"/>
      <c r="H304" s="58"/>
      <c r="I304" s="33"/>
    </row>
    <row r="305">
      <c r="E305" s="63"/>
      <c r="G305" s="54"/>
      <c r="H305" s="58"/>
      <c r="I305" s="33"/>
    </row>
    <row r="306">
      <c r="E306" s="63"/>
      <c r="G306" s="54"/>
      <c r="H306" s="58"/>
      <c r="I306" s="33"/>
    </row>
    <row r="307">
      <c r="E307" s="63"/>
      <c r="G307" s="54"/>
      <c r="H307" s="58"/>
      <c r="I307" s="33"/>
    </row>
    <row r="308">
      <c r="E308" s="63"/>
      <c r="G308" s="54"/>
      <c r="H308" s="58"/>
      <c r="I308" s="33"/>
    </row>
    <row r="309">
      <c r="E309" s="63"/>
      <c r="G309" s="54"/>
      <c r="H309" s="58"/>
      <c r="I309" s="33"/>
    </row>
    <row r="310">
      <c r="E310" s="63"/>
      <c r="G310" s="54"/>
      <c r="H310" s="58"/>
      <c r="I310" s="33"/>
    </row>
    <row r="311">
      <c r="E311" s="63"/>
      <c r="G311" s="54"/>
      <c r="H311" s="58"/>
      <c r="I311" s="33"/>
    </row>
    <row r="312">
      <c r="E312" s="63"/>
      <c r="G312" s="54"/>
      <c r="H312" s="58"/>
      <c r="I312" s="33"/>
    </row>
    <row r="313">
      <c r="E313" s="63"/>
      <c r="G313" s="54"/>
      <c r="H313" s="58"/>
      <c r="I313" s="33"/>
    </row>
    <row r="314">
      <c r="E314" s="63"/>
      <c r="G314" s="54"/>
      <c r="H314" s="58"/>
      <c r="I314" s="33"/>
    </row>
    <row r="315">
      <c r="E315" s="63"/>
      <c r="G315" s="54"/>
      <c r="H315" s="58"/>
      <c r="I315" s="33"/>
    </row>
    <row r="316">
      <c r="E316" s="63"/>
      <c r="G316" s="54"/>
      <c r="H316" s="58"/>
      <c r="I316" s="33"/>
    </row>
    <row r="317">
      <c r="E317" s="63"/>
      <c r="G317" s="54"/>
      <c r="H317" s="58"/>
      <c r="I317" s="33"/>
    </row>
    <row r="318">
      <c r="E318" s="63"/>
      <c r="G318" s="54"/>
      <c r="H318" s="58"/>
      <c r="I318" s="33"/>
    </row>
    <row r="319">
      <c r="E319" s="63"/>
      <c r="G319" s="54"/>
      <c r="H319" s="58"/>
      <c r="I319" s="33"/>
    </row>
    <row r="320">
      <c r="E320" s="63"/>
      <c r="G320" s="54"/>
      <c r="H320" s="58"/>
      <c r="I320" s="33"/>
    </row>
    <row r="321">
      <c r="E321" s="63"/>
      <c r="G321" s="54"/>
      <c r="H321" s="58"/>
      <c r="I321" s="33"/>
    </row>
    <row r="322">
      <c r="E322" s="63"/>
      <c r="G322" s="54"/>
      <c r="H322" s="58"/>
      <c r="I322" s="33"/>
    </row>
    <row r="323">
      <c r="E323" s="63"/>
      <c r="G323" s="54"/>
      <c r="H323" s="58"/>
      <c r="I323" s="33"/>
    </row>
    <row r="324">
      <c r="E324" s="63"/>
      <c r="G324" s="54"/>
      <c r="H324" s="58"/>
      <c r="I324" s="33"/>
    </row>
    <row r="325">
      <c r="E325" s="63"/>
      <c r="G325" s="54"/>
      <c r="H325" s="58"/>
      <c r="I325" s="33"/>
    </row>
    <row r="326">
      <c r="E326" s="63"/>
      <c r="G326" s="54"/>
      <c r="H326" s="58"/>
      <c r="I326" s="33"/>
    </row>
    <row r="327">
      <c r="E327" s="63"/>
      <c r="G327" s="54"/>
      <c r="H327" s="58"/>
      <c r="I327" s="33"/>
    </row>
    <row r="328">
      <c r="E328" s="63"/>
      <c r="G328" s="54"/>
      <c r="H328" s="58"/>
      <c r="I328" s="33"/>
    </row>
    <row r="329">
      <c r="E329" s="63"/>
      <c r="G329" s="54"/>
      <c r="H329" s="58"/>
      <c r="I329" s="33"/>
    </row>
    <row r="330">
      <c r="E330" s="63"/>
      <c r="G330" s="54"/>
      <c r="H330" s="58"/>
      <c r="I330" s="33"/>
    </row>
    <row r="331">
      <c r="E331" s="63"/>
      <c r="G331" s="54"/>
      <c r="H331" s="58"/>
      <c r="I331" s="33"/>
    </row>
    <row r="332">
      <c r="E332" s="63"/>
      <c r="G332" s="54"/>
      <c r="H332" s="58"/>
      <c r="I332" s="33"/>
    </row>
    <row r="333">
      <c r="E333" s="63"/>
      <c r="G333" s="54"/>
      <c r="H333" s="58"/>
      <c r="I333" s="33"/>
    </row>
    <row r="334">
      <c r="E334" s="63"/>
      <c r="G334" s="54"/>
      <c r="H334" s="58"/>
      <c r="I334" s="33"/>
    </row>
    <row r="335">
      <c r="E335" s="63"/>
      <c r="G335" s="54"/>
      <c r="H335" s="58"/>
      <c r="I335" s="33"/>
    </row>
    <row r="336">
      <c r="E336" s="63"/>
      <c r="G336" s="54"/>
      <c r="H336" s="58"/>
      <c r="I336" s="33"/>
    </row>
    <row r="337">
      <c r="E337" s="63"/>
      <c r="G337" s="54"/>
      <c r="H337" s="58"/>
      <c r="I337" s="33"/>
    </row>
    <row r="338">
      <c r="E338" s="63"/>
      <c r="G338" s="54"/>
      <c r="H338" s="58"/>
      <c r="I338" s="33"/>
    </row>
    <row r="339">
      <c r="E339" s="63"/>
      <c r="G339" s="54"/>
      <c r="H339" s="58"/>
      <c r="I339" s="33"/>
    </row>
    <row r="340">
      <c r="E340" s="63"/>
      <c r="G340" s="54"/>
      <c r="H340" s="58"/>
      <c r="I340" s="33"/>
    </row>
    <row r="341">
      <c r="E341" s="63"/>
      <c r="G341" s="54"/>
      <c r="H341" s="58"/>
      <c r="I341" s="33"/>
    </row>
    <row r="342">
      <c r="E342" s="63"/>
      <c r="G342" s="54"/>
      <c r="H342" s="58"/>
      <c r="I342" s="33"/>
    </row>
    <row r="343">
      <c r="E343" s="63"/>
      <c r="G343" s="54"/>
      <c r="H343" s="58"/>
      <c r="I343" s="33"/>
    </row>
    <row r="344">
      <c r="E344" s="63"/>
      <c r="G344" s="54"/>
      <c r="H344" s="58"/>
      <c r="I344" s="33"/>
    </row>
    <row r="345">
      <c r="E345" s="63"/>
      <c r="G345" s="54"/>
      <c r="H345" s="58"/>
      <c r="I345" s="33"/>
    </row>
    <row r="346">
      <c r="E346" s="63"/>
      <c r="G346" s="54"/>
      <c r="H346" s="58"/>
      <c r="I346" s="33"/>
    </row>
    <row r="347">
      <c r="E347" s="63"/>
      <c r="G347" s="54"/>
      <c r="H347" s="58"/>
      <c r="I347" s="33"/>
    </row>
    <row r="348">
      <c r="E348" s="63"/>
      <c r="G348" s="54"/>
      <c r="H348" s="58"/>
      <c r="I348" s="33"/>
    </row>
    <row r="349">
      <c r="E349" s="63"/>
      <c r="G349" s="54"/>
      <c r="H349" s="58"/>
      <c r="I349" s="33"/>
    </row>
    <row r="350">
      <c r="E350" s="63"/>
      <c r="G350" s="54"/>
      <c r="H350" s="58"/>
      <c r="I350" s="33"/>
    </row>
    <row r="351">
      <c r="E351" s="63"/>
      <c r="G351" s="54"/>
      <c r="H351" s="58"/>
      <c r="I351" s="33"/>
    </row>
    <row r="352">
      <c r="E352" s="63"/>
      <c r="G352" s="54"/>
      <c r="H352" s="58"/>
      <c r="I352" s="33"/>
    </row>
    <row r="353">
      <c r="E353" s="63"/>
      <c r="G353" s="54"/>
      <c r="H353" s="58"/>
      <c r="I353" s="33"/>
    </row>
    <row r="354">
      <c r="E354" s="63"/>
      <c r="G354" s="54"/>
      <c r="H354" s="58"/>
      <c r="I354" s="33"/>
    </row>
    <row r="355">
      <c r="E355" s="63"/>
      <c r="G355" s="54"/>
      <c r="H355" s="58"/>
      <c r="I355" s="33"/>
    </row>
    <row r="356">
      <c r="E356" s="63"/>
      <c r="G356" s="54"/>
      <c r="H356" s="58"/>
      <c r="I356" s="33"/>
    </row>
    <row r="357">
      <c r="E357" s="63"/>
      <c r="G357" s="54"/>
      <c r="H357" s="58"/>
      <c r="I357" s="33"/>
    </row>
    <row r="358">
      <c r="E358" s="63"/>
      <c r="G358" s="54"/>
      <c r="H358" s="58"/>
      <c r="I358" s="33"/>
    </row>
    <row r="359">
      <c r="E359" s="63"/>
      <c r="G359" s="54"/>
      <c r="H359" s="58"/>
      <c r="I359" s="33"/>
    </row>
    <row r="360">
      <c r="E360" s="63"/>
      <c r="G360" s="54"/>
      <c r="H360" s="58"/>
      <c r="I360" s="33"/>
    </row>
    <row r="361">
      <c r="E361" s="63"/>
      <c r="G361" s="54"/>
      <c r="H361" s="58"/>
      <c r="I361" s="33"/>
    </row>
    <row r="362">
      <c r="E362" s="63"/>
      <c r="G362" s="54"/>
      <c r="H362" s="58"/>
      <c r="I362" s="33"/>
    </row>
    <row r="363">
      <c r="E363" s="63"/>
      <c r="G363" s="54"/>
      <c r="H363" s="58"/>
      <c r="I363" s="33"/>
    </row>
    <row r="364">
      <c r="E364" s="63"/>
      <c r="G364" s="54"/>
      <c r="H364" s="58"/>
      <c r="I364" s="33"/>
    </row>
    <row r="365">
      <c r="E365" s="63"/>
      <c r="G365" s="54"/>
      <c r="H365" s="58"/>
      <c r="I365" s="33"/>
    </row>
    <row r="366">
      <c r="E366" s="63"/>
      <c r="G366" s="54"/>
      <c r="H366" s="58"/>
      <c r="I366" s="33"/>
    </row>
    <row r="367">
      <c r="E367" s="63"/>
      <c r="G367" s="54"/>
      <c r="H367" s="58"/>
      <c r="I367" s="33"/>
    </row>
    <row r="368">
      <c r="E368" s="63"/>
      <c r="G368" s="54"/>
      <c r="H368" s="58"/>
      <c r="I368" s="33"/>
    </row>
    <row r="369">
      <c r="E369" s="63"/>
      <c r="G369" s="54"/>
      <c r="H369" s="58"/>
      <c r="I369" s="33"/>
    </row>
    <row r="370">
      <c r="E370" s="63"/>
      <c r="G370" s="54"/>
      <c r="H370" s="58"/>
      <c r="I370" s="33"/>
    </row>
    <row r="371">
      <c r="E371" s="63"/>
      <c r="G371" s="54"/>
      <c r="H371" s="58"/>
      <c r="I371" s="33"/>
    </row>
    <row r="372">
      <c r="E372" s="63"/>
      <c r="G372" s="54"/>
      <c r="H372" s="58"/>
      <c r="I372" s="33"/>
    </row>
    <row r="373">
      <c r="E373" s="63"/>
      <c r="G373" s="54"/>
      <c r="H373" s="58"/>
      <c r="I373" s="33"/>
    </row>
    <row r="374">
      <c r="E374" s="63"/>
      <c r="G374" s="54"/>
      <c r="H374" s="58"/>
      <c r="I374" s="33"/>
    </row>
    <row r="375">
      <c r="E375" s="63"/>
      <c r="G375" s="54"/>
      <c r="H375" s="58"/>
      <c r="I375" s="33"/>
    </row>
    <row r="376">
      <c r="E376" s="63"/>
      <c r="G376" s="54"/>
      <c r="H376" s="58"/>
      <c r="I376" s="33"/>
    </row>
    <row r="377">
      <c r="E377" s="63"/>
      <c r="G377" s="54"/>
      <c r="H377" s="58"/>
      <c r="I377" s="33"/>
    </row>
    <row r="378">
      <c r="E378" s="63"/>
      <c r="G378" s="54"/>
      <c r="H378" s="58"/>
      <c r="I378" s="33"/>
    </row>
    <row r="379">
      <c r="E379" s="63"/>
      <c r="G379" s="54"/>
      <c r="H379" s="58"/>
      <c r="I379" s="33"/>
    </row>
    <row r="380">
      <c r="E380" s="63"/>
      <c r="G380" s="54"/>
      <c r="H380" s="58"/>
      <c r="I380" s="33"/>
    </row>
    <row r="381">
      <c r="E381" s="63"/>
      <c r="G381" s="54"/>
      <c r="H381" s="58"/>
      <c r="I381" s="33"/>
    </row>
    <row r="382">
      <c r="E382" s="63"/>
      <c r="G382" s="54"/>
      <c r="H382" s="58"/>
      <c r="I382" s="33"/>
    </row>
    <row r="383">
      <c r="E383" s="63"/>
      <c r="G383" s="54"/>
      <c r="H383" s="58"/>
      <c r="I383" s="33"/>
    </row>
    <row r="384">
      <c r="E384" s="63"/>
      <c r="G384" s="54"/>
      <c r="H384" s="58"/>
      <c r="I384" s="33"/>
    </row>
    <row r="385">
      <c r="E385" s="63"/>
      <c r="G385" s="54"/>
      <c r="H385" s="58"/>
      <c r="I385" s="33"/>
    </row>
    <row r="386">
      <c r="E386" s="63"/>
      <c r="G386" s="54"/>
      <c r="H386" s="58"/>
      <c r="I386" s="33"/>
    </row>
    <row r="387">
      <c r="E387" s="63"/>
      <c r="G387" s="54"/>
      <c r="H387" s="58"/>
      <c r="I387" s="33"/>
    </row>
    <row r="388">
      <c r="E388" s="63"/>
      <c r="G388" s="54"/>
      <c r="H388" s="58"/>
      <c r="I388" s="33"/>
    </row>
    <row r="389">
      <c r="E389" s="63"/>
      <c r="G389" s="54"/>
      <c r="H389" s="58"/>
      <c r="I389" s="33"/>
    </row>
    <row r="390">
      <c r="E390" s="63"/>
      <c r="G390" s="54"/>
      <c r="H390" s="58"/>
      <c r="I390" s="33"/>
    </row>
    <row r="391">
      <c r="E391" s="63"/>
      <c r="G391" s="54"/>
      <c r="H391" s="58"/>
      <c r="I391" s="33"/>
    </row>
    <row r="392">
      <c r="E392" s="63"/>
      <c r="G392" s="54"/>
      <c r="H392" s="58"/>
      <c r="I392" s="33"/>
    </row>
    <row r="393">
      <c r="E393" s="63"/>
      <c r="G393" s="54"/>
      <c r="H393" s="58"/>
      <c r="I393" s="33"/>
    </row>
    <row r="394">
      <c r="E394" s="63"/>
      <c r="G394" s="54"/>
      <c r="H394" s="58"/>
      <c r="I394" s="33"/>
    </row>
    <row r="395">
      <c r="E395" s="63"/>
      <c r="G395" s="54"/>
      <c r="H395" s="58"/>
      <c r="I395" s="33"/>
    </row>
    <row r="396">
      <c r="E396" s="63"/>
      <c r="G396" s="54"/>
      <c r="H396" s="58"/>
      <c r="I396" s="33"/>
    </row>
    <row r="397">
      <c r="E397" s="63"/>
      <c r="G397" s="54"/>
      <c r="H397" s="58"/>
      <c r="I397" s="33"/>
    </row>
    <row r="398">
      <c r="E398" s="63"/>
      <c r="G398" s="54"/>
      <c r="H398" s="58"/>
      <c r="I398" s="33"/>
    </row>
    <row r="399">
      <c r="E399" s="63"/>
      <c r="G399" s="54"/>
      <c r="H399" s="58"/>
      <c r="I399" s="33"/>
    </row>
    <row r="400">
      <c r="E400" s="63"/>
      <c r="G400" s="54"/>
      <c r="H400" s="58"/>
      <c r="I400" s="33"/>
    </row>
    <row r="401">
      <c r="E401" s="63"/>
      <c r="G401" s="54"/>
      <c r="H401" s="58"/>
      <c r="I401" s="33"/>
    </row>
    <row r="402">
      <c r="E402" s="63"/>
      <c r="G402" s="54"/>
      <c r="H402" s="58"/>
      <c r="I402" s="33"/>
    </row>
    <row r="403">
      <c r="E403" s="63"/>
      <c r="G403" s="54"/>
      <c r="H403" s="58"/>
      <c r="I403" s="33"/>
    </row>
    <row r="404">
      <c r="E404" s="63"/>
      <c r="G404" s="54"/>
      <c r="H404" s="58"/>
      <c r="I404" s="33"/>
    </row>
    <row r="405">
      <c r="E405" s="63"/>
      <c r="G405" s="54"/>
      <c r="H405" s="58"/>
      <c r="I405" s="33"/>
    </row>
    <row r="406">
      <c r="E406" s="63"/>
      <c r="G406" s="54"/>
      <c r="H406" s="58"/>
      <c r="I406" s="33"/>
    </row>
    <row r="407">
      <c r="E407" s="63"/>
      <c r="G407" s="54"/>
      <c r="H407" s="58"/>
      <c r="I407" s="33"/>
    </row>
    <row r="408">
      <c r="E408" s="63"/>
      <c r="G408" s="54"/>
      <c r="H408" s="58"/>
      <c r="I408" s="33"/>
    </row>
    <row r="409">
      <c r="E409" s="63"/>
      <c r="G409" s="54"/>
      <c r="H409" s="58"/>
      <c r="I409" s="33"/>
    </row>
    <row r="410">
      <c r="E410" s="63"/>
      <c r="G410" s="54"/>
      <c r="H410" s="58"/>
      <c r="I410" s="33"/>
    </row>
    <row r="411">
      <c r="E411" s="63"/>
      <c r="G411" s="54"/>
      <c r="H411" s="58"/>
      <c r="I411" s="33"/>
    </row>
    <row r="412">
      <c r="E412" s="63"/>
      <c r="G412" s="54"/>
      <c r="H412" s="58"/>
      <c r="I412" s="33"/>
    </row>
    <row r="413">
      <c r="E413" s="63"/>
      <c r="G413" s="54"/>
      <c r="H413" s="58"/>
      <c r="I413" s="33"/>
    </row>
    <row r="414">
      <c r="E414" s="63"/>
      <c r="G414" s="54"/>
      <c r="H414" s="58"/>
      <c r="I414" s="33"/>
    </row>
    <row r="415">
      <c r="E415" s="63"/>
      <c r="G415" s="54"/>
      <c r="H415" s="58"/>
      <c r="I415" s="33"/>
    </row>
    <row r="416">
      <c r="E416" s="63"/>
      <c r="G416" s="54"/>
      <c r="H416" s="58"/>
      <c r="I416" s="33"/>
    </row>
    <row r="417">
      <c r="E417" s="63"/>
      <c r="G417" s="54"/>
      <c r="H417" s="58"/>
      <c r="I417" s="33"/>
    </row>
    <row r="418">
      <c r="E418" s="63"/>
      <c r="G418" s="54"/>
      <c r="H418" s="58"/>
      <c r="I418" s="33"/>
    </row>
    <row r="419">
      <c r="E419" s="63"/>
      <c r="G419" s="54"/>
      <c r="H419" s="58"/>
      <c r="I419" s="33"/>
    </row>
    <row r="420">
      <c r="E420" s="63"/>
      <c r="G420" s="54"/>
      <c r="H420" s="58"/>
      <c r="I420" s="33"/>
    </row>
    <row r="421">
      <c r="E421" s="63"/>
      <c r="G421" s="54"/>
      <c r="H421" s="58"/>
      <c r="I421" s="33"/>
    </row>
    <row r="422">
      <c r="E422" s="63"/>
      <c r="G422" s="54"/>
      <c r="H422" s="58"/>
      <c r="I422" s="33"/>
    </row>
    <row r="423">
      <c r="E423" s="63"/>
      <c r="G423" s="54"/>
      <c r="H423" s="58"/>
      <c r="I423" s="33"/>
    </row>
    <row r="424">
      <c r="E424" s="63"/>
      <c r="G424" s="54"/>
      <c r="H424" s="58"/>
      <c r="I424" s="33"/>
    </row>
    <row r="425">
      <c r="E425" s="63"/>
      <c r="G425" s="54"/>
      <c r="H425" s="58"/>
      <c r="I425" s="33"/>
    </row>
    <row r="426">
      <c r="E426" s="63"/>
      <c r="G426" s="54"/>
      <c r="H426" s="58"/>
      <c r="I426" s="33"/>
    </row>
    <row r="427">
      <c r="E427" s="63"/>
      <c r="G427" s="54"/>
      <c r="H427" s="58"/>
      <c r="I427" s="33"/>
    </row>
    <row r="428">
      <c r="E428" s="63"/>
      <c r="G428" s="54"/>
      <c r="H428" s="58"/>
      <c r="I428" s="33"/>
    </row>
    <row r="429">
      <c r="E429" s="63"/>
      <c r="G429" s="54"/>
      <c r="H429" s="58"/>
      <c r="I429" s="33"/>
    </row>
    <row r="430">
      <c r="E430" s="63"/>
      <c r="G430" s="54"/>
      <c r="H430" s="58"/>
      <c r="I430" s="33"/>
    </row>
    <row r="431">
      <c r="E431" s="63"/>
      <c r="G431" s="54"/>
      <c r="H431" s="58"/>
      <c r="I431" s="33"/>
    </row>
    <row r="432">
      <c r="E432" s="63"/>
      <c r="G432" s="54"/>
      <c r="H432" s="58"/>
      <c r="I432" s="33"/>
    </row>
    <row r="433">
      <c r="E433" s="63"/>
      <c r="G433" s="54"/>
      <c r="H433" s="58"/>
      <c r="I433" s="33"/>
    </row>
    <row r="434">
      <c r="E434" s="63"/>
      <c r="G434" s="54"/>
      <c r="H434" s="58"/>
      <c r="I434" s="33"/>
    </row>
    <row r="435">
      <c r="E435" s="63"/>
      <c r="G435" s="54"/>
      <c r="H435" s="58"/>
      <c r="I435" s="33"/>
    </row>
    <row r="436">
      <c r="E436" s="63"/>
      <c r="G436" s="54"/>
      <c r="H436" s="58"/>
      <c r="I436" s="33"/>
    </row>
    <row r="437">
      <c r="E437" s="63"/>
      <c r="G437" s="54"/>
      <c r="H437" s="58"/>
      <c r="I437" s="33"/>
    </row>
    <row r="438">
      <c r="E438" s="63"/>
      <c r="G438" s="54"/>
      <c r="H438" s="58"/>
      <c r="I438" s="33"/>
    </row>
    <row r="439">
      <c r="E439" s="63"/>
      <c r="G439" s="54"/>
      <c r="H439" s="58"/>
      <c r="I439" s="33"/>
    </row>
    <row r="440">
      <c r="E440" s="63"/>
      <c r="G440" s="54"/>
      <c r="H440" s="58"/>
      <c r="I440" s="33"/>
    </row>
    <row r="441">
      <c r="E441" s="63"/>
      <c r="G441" s="54"/>
      <c r="H441" s="58"/>
      <c r="I441" s="33"/>
    </row>
    <row r="442">
      <c r="E442" s="63"/>
      <c r="G442" s="54"/>
      <c r="H442" s="58"/>
      <c r="I442" s="33"/>
    </row>
    <row r="443">
      <c r="E443" s="63"/>
      <c r="G443" s="54"/>
      <c r="H443" s="58"/>
      <c r="I443" s="33"/>
    </row>
    <row r="444">
      <c r="E444" s="63"/>
      <c r="G444" s="54"/>
      <c r="H444" s="58"/>
      <c r="I444" s="33"/>
    </row>
    <row r="445">
      <c r="E445" s="63"/>
      <c r="G445" s="54"/>
      <c r="H445" s="58"/>
      <c r="I445" s="33"/>
    </row>
    <row r="446">
      <c r="E446" s="63"/>
      <c r="G446" s="54"/>
      <c r="H446" s="58"/>
      <c r="I446" s="33"/>
    </row>
    <row r="447">
      <c r="E447" s="63"/>
      <c r="G447" s="54"/>
      <c r="H447" s="58"/>
      <c r="I447" s="33"/>
    </row>
    <row r="448">
      <c r="E448" s="63"/>
      <c r="G448" s="54"/>
      <c r="H448" s="58"/>
      <c r="I448" s="33"/>
    </row>
    <row r="449">
      <c r="E449" s="63"/>
      <c r="G449" s="54"/>
      <c r="H449" s="58"/>
      <c r="I449" s="33"/>
    </row>
    <row r="450">
      <c r="E450" s="63"/>
      <c r="G450" s="54"/>
      <c r="H450" s="58"/>
      <c r="I450" s="33"/>
    </row>
    <row r="451">
      <c r="E451" s="63"/>
      <c r="G451" s="54"/>
      <c r="H451" s="58"/>
      <c r="I451" s="33"/>
    </row>
    <row r="452">
      <c r="E452" s="63"/>
      <c r="G452" s="54"/>
      <c r="H452" s="58"/>
      <c r="I452" s="33"/>
    </row>
    <row r="453">
      <c r="E453" s="63"/>
      <c r="G453" s="54"/>
      <c r="H453" s="58"/>
      <c r="I453" s="33"/>
    </row>
    <row r="454">
      <c r="E454" s="63"/>
      <c r="G454" s="54"/>
      <c r="H454" s="58"/>
      <c r="I454" s="33"/>
    </row>
    <row r="455">
      <c r="E455" s="63"/>
      <c r="G455" s="54"/>
      <c r="H455" s="58"/>
      <c r="I455" s="33"/>
    </row>
    <row r="456">
      <c r="E456" s="63"/>
      <c r="G456" s="54"/>
      <c r="H456" s="58"/>
      <c r="I456" s="33"/>
    </row>
    <row r="457">
      <c r="E457" s="63"/>
      <c r="G457" s="54"/>
      <c r="H457" s="58"/>
      <c r="I457" s="33"/>
    </row>
    <row r="458">
      <c r="E458" s="63"/>
      <c r="G458" s="54"/>
      <c r="H458" s="58"/>
      <c r="I458" s="33"/>
    </row>
    <row r="459">
      <c r="E459" s="63"/>
      <c r="G459" s="54"/>
      <c r="H459" s="58"/>
      <c r="I459" s="33"/>
    </row>
    <row r="460">
      <c r="E460" s="63"/>
      <c r="G460" s="54"/>
      <c r="H460" s="58"/>
      <c r="I460" s="33"/>
    </row>
    <row r="461">
      <c r="E461" s="63"/>
      <c r="G461" s="54"/>
      <c r="H461" s="58"/>
      <c r="I461" s="33"/>
    </row>
    <row r="462">
      <c r="E462" s="63"/>
      <c r="G462" s="54"/>
      <c r="H462" s="58"/>
      <c r="I462" s="33"/>
    </row>
    <row r="463">
      <c r="E463" s="63"/>
      <c r="G463" s="54"/>
      <c r="H463" s="58"/>
      <c r="I463" s="33"/>
    </row>
    <row r="464">
      <c r="E464" s="63"/>
      <c r="G464" s="54"/>
      <c r="H464" s="58"/>
      <c r="I464" s="33"/>
    </row>
    <row r="465">
      <c r="E465" s="63"/>
      <c r="G465" s="54"/>
      <c r="H465" s="58"/>
      <c r="I465" s="33"/>
    </row>
    <row r="466">
      <c r="E466" s="63"/>
      <c r="G466" s="54"/>
      <c r="H466" s="58"/>
      <c r="I466" s="33"/>
    </row>
    <row r="467">
      <c r="E467" s="63"/>
      <c r="G467" s="54"/>
      <c r="H467" s="58"/>
      <c r="I467" s="33"/>
    </row>
    <row r="468">
      <c r="E468" s="63"/>
      <c r="G468" s="54"/>
      <c r="H468" s="58"/>
      <c r="I468" s="33"/>
    </row>
    <row r="469">
      <c r="E469" s="63"/>
      <c r="G469" s="54"/>
      <c r="H469" s="58"/>
      <c r="I469" s="33"/>
    </row>
    <row r="470">
      <c r="E470" s="63"/>
      <c r="G470" s="54"/>
      <c r="H470" s="58"/>
      <c r="I470" s="33"/>
    </row>
    <row r="471">
      <c r="E471" s="63"/>
      <c r="G471" s="54"/>
      <c r="H471" s="58"/>
      <c r="I471" s="33"/>
    </row>
    <row r="472">
      <c r="E472" s="63"/>
      <c r="G472" s="54"/>
      <c r="H472" s="58"/>
      <c r="I472" s="33"/>
    </row>
    <row r="473">
      <c r="E473" s="63"/>
      <c r="G473" s="54"/>
      <c r="H473" s="58"/>
      <c r="I473" s="33"/>
    </row>
    <row r="474">
      <c r="E474" s="63"/>
      <c r="G474" s="54"/>
      <c r="H474" s="58"/>
      <c r="I474" s="33"/>
    </row>
    <row r="475">
      <c r="E475" s="63"/>
      <c r="G475" s="54"/>
      <c r="H475" s="58"/>
      <c r="I475" s="33"/>
    </row>
    <row r="476">
      <c r="E476" s="63"/>
      <c r="G476" s="54"/>
      <c r="H476" s="58"/>
      <c r="I476" s="33"/>
    </row>
    <row r="477">
      <c r="E477" s="63"/>
      <c r="G477" s="54"/>
      <c r="H477" s="58"/>
      <c r="I477" s="33"/>
    </row>
    <row r="478">
      <c r="E478" s="63"/>
      <c r="G478" s="54"/>
      <c r="H478" s="58"/>
      <c r="I478" s="33"/>
    </row>
    <row r="479">
      <c r="E479" s="63"/>
      <c r="G479" s="54"/>
      <c r="H479" s="58"/>
      <c r="I479" s="33"/>
    </row>
    <row r="480">
      <c r="E480" s="63"/>
      <c r="G480" s="54"/>
      <c r="H480" s="58"/>
      <c r="I480" s="33"/>
    </row>
    <row r="481">
      <c r="E481" s="63"/>
      <c r="G481" s="54"/>
      <c r="H481" s="58"/>
      <c r="I481" s="33"/>
    </row>
    <row r="482">
      <c r="E482" s="63"/>
      <c r="G482" s="54"/>
      <c r="H482" s="58"/>
      <c r="I482" s="33"/>
    </row>
    <row r="483">
      <c r="E483" s="63"/>
      <c r="G483" s="54"/>
      <c r="H483" s="58"/>
      <c r="I483" s="33"/>
    </row>
    <row r="484">
      <c r="E484" s="63"/>
      <c r="G484" s="54"/>
      <c r="H484" s="58"/>
      <c r="I484" s="33"/>
    </row>
    <row r="485">
      <c r="E485" s="63"/>
      <c r="G485" s="54"/>
      <c r="H485" s="58"/>
      <c r="I485" s="33"/>
    </row>
    <row r="486">
      <c r="E486" s="63"/>
      <c r="G486" s="54"/>
      <c r="H486" s="58"/>
      <c r="I486" s="33"/>
    </row>
    <row r="487">
      <c r="E487" s="63"/>
      <c r="G487" s="54"/>
      <c r="H487" s="58"/>
      <c r="I487" s="33"/>
    </row>
    <row r="488">
      <c r="E488" s="63"/>
      <c r="G488" s="54"/>
      <c r="H488" s="58"/>
      <c r="I488" s="33"/>
    </row>
    <row r="489">
      <c r="E489" s="63"/>
      <c r="G489" s="54"/>
      <c r="H489" s="58"/>
      <c r="I489" s="33"/>
    </row>
    <row r="490">
      <c r="E490" s="63"/>
      <c r="G490" s="54"/>
      <c r="H490" s="58"/>
      <c r="I490" s="33"/>
    </row>
    <row r="491">
      <c r="E491" s="63"/>
      <c r="G491" s="54"/>
      <c r="H491" s="58"/>
      <c r="I491" s="33"/>
    </row>
    <row r="492">
      <c r="E492" s="63"/>
      <c r="G492" s="54"/>
      <c r="H492" s="58"/>
      <c r="I492" s="33"/>
    </row>
    <row r="493">
      <c r="E493" s="63"/>
      <c r="G493" s="54"/>
      <c r="H493" s="58"/>
      <c r="I493" s="33"/>
    </row>
    <row r="494">
      <c r="E494" s="63"/>
      <c r="G494" s="54"/>
      <c r="H494" s="58"/>
      <c r="I494" s="33"/>
    </row>
    <row r="495">
      <c r="E495" s="63"/>
      <c r="G495" s="54"/>
      <c r="H495" s="58"/>
      <c r="I495" s="33"/>
    </row>
    <row r="496">
      <c r="E496" s="63"/>
      <c r="G496" s="54"/>
      <c r="H496" s="58"/>
      <c r="I496" s="33"/>
    </row>
    <row r="497">
      <c r="E497" s="63"/>
      <c r="G497" s="54"/>
      <c r="H497" s="58"/>
      <c r="I497" s="33"/>
    </row>
    <row r="498">
      <c r="E498" s="63"/>
      <c r="G498" s="54"/>
      <c r="H498" s="58"/>
      <c r="I498" s="33"/>
    </row>
    <row r="499">
      <c r="E499" s="63"/>
      <c r="G499" s="54"/>
      <c r="H499" s="58"/>
      <c r="I499" s="33"/>
    </row>
    <row r="500">
      <c r="E500" s="63"/>
      <c r="G500" s="54"/>
      <c r="H500" s="58"/>
      <c r="I500" s="33"/>
    </row>
    <row r="501">
      <c r="E501" s="63"/>
      <c r="G501" s="54"/>
      <c r="H501" s="58"/>
      <c r="I501" s="33"/>
    </row>
    <row r="502">
      <c r="E502" s="63"/>
      <c r="G502" s="54"/>
      <c r="H502" s="58"/>
      <c r="I502" s="33"/>
    </row>
    <row r="503">
      <c r="E503" s="63"/>
      <c r="G503" s="54"/>
      <c r="H503" s="58"/>
      <c r="I503" s="33"/>
    </row>
    <row r="504">
      <c r="E504" s="63"/>
      <c r="G504" s="54"/>
      <c r="H504" s="58"/>
      <c r="I504" s="33"/>
    </row>
    <row r="505">
      <c r="E505" s="63"/>
      <c r="G505" s="54"/>
      <c r="H505" s="58"/>
      <c r="I505" s="33"/>
    </row>
    <row r="506">
      <c r="E506" s="63"/>
      <c r="G506" s="54"/>
      <c r="H506" s="58"/>
      <c r="I506" s="33"/>
    </row>
    <row r="507">
      <c r="E507" s="63"/>
      <c r="G507" s="54"/>
      <c r="H507" s="58"/>
      <c r="I507" s="33"/>
    </row>
    <row r="508">
      <c r="E508" s="63"/>
      <c r="G508" s="54"/>
      <c r="H508" s="58"/>
      <c r="I508" s="33"/>
    </row>
    <row r="509">
      <c r="E509" s="63"/>
      <c r="G509" s="54"/>
      <c r="H509" s="58"/>
      <c r="I509" s="33"/>
    </row>
    <row r="510">
      <c r="E510" s="63"/>
      <c r="G510" s="54"/>
      <c r="H510" s="58"/>
      <c r="I510" s="33"/>
    </row>
    <row r="511">
      <c r="E511" s="63"/>
      <c r="G511" s="54"/>
      <c r="H511" s="58"/>
      <c r="I511" s="33"/>
    </row>
    <row r="512">
      <c r="E512" s="63"/>
      <c r="G512" s="54"/>
      <c r="H512" s="58"/>
      <c r="I512" s="33"/>
    </row>
    <row r="513">
      <c r="E513" s="63"/>
      <c r="G513" s="54"/>
      <c r="H513" s="58"/>
      <c r="I513" s="33"/>
    </row>
    <row r="514">
      <c r="E514" s="63"/>
      <c r="G514" s="54"/>
      <c r="H514" s="58"/>
      <c r="I514" s="33"/>
    </row>
    <row r="515">
      <c r="E515" s="63"/>
      <c r="G515" s="54"/>
      <c r="H515" s="58"/>
      <c r="I515" s="33"/>
    </row>
    <row r="516">
      <c r="E516" s="63"/>
      <c r="G516" s="54"/>
      <c r="H516" s="58"/>
      <c r="I516" s="33"/>
    </row>
    <row r="517">
      <c r="E517" s="63"/>
      <c r="G517" s="54"/>
      <c r="H517" s="58"/>
      <c r="I517" s="33"/>
    </row>
    <row r="518">
      <c r="E518" s="63"/>
      <c r="G518" s="54"/>
      <c r="H518" s="58"/>
      <c r="I518" s="33"/>
    </row>
    <row r="519">
      <c r="E519" s="63"/>
      <c r="G519" s="54"/>
      <c r="H519" s="58"/>
      <c r="I519" s="33"/>
    </row>
    <row r="520">
      <c r="E520" s="63"/>
      <c r="G520" s="54"/>
      <c r="H520" s="58"/>
      <c r="I520" s="33"/>
    </row>
    <row r="521">
      <c r="E521" s="63"/>
      <c r="G521" s="54"/>
      <c r="H521" s="58"/>
      <c r="I521" s="33"/>
    </row>
    <row r="522">
      <c r="E522" s="63"/>
      <c r="G522" s="54"/>
      <c r="H522" s="58"/>
      <c r="I522" s="33"/>
    </row>
    <row r="523">
      <c r="E523" s="63"/>
      <c r="G523" s="54"/>
      <c r="H523" s="58"/>
      <c r="I523" s="33"/>
    </row>
    <row r="524">
      <c r="E524" s="63"/>
      <c r="G524" s="54"/>
      <c r="H524" s="58"/>
      <c r="I524" s="33"/>
    </row>
    <row r="525">
      <c r="E525" s="63"/>
      <c r="G525" s="54"/>
      <c r="H525" s="58"/>
      <c r="I525" s="33"/>
    </row>
    <row r="526">
      <c r="E526" s="63"/>
      <c r="G526" s="54"/>
      <c r="H526" s="58"/>
      <c r="I526" s="33"/>
    </row>
    <row r="527">
      <c r="E527" s="63"/>
      <c r="G527" s="54"/>
      <c r="H527" s="58"/>
      <c r="I527" s="33"/>
    </row>
    <row r="528">
      <c r="E528" s="63"/>
      <c r="G528" s="54"/>
      <c r="H528" s="58"/>
      <c r="I528" s="33"/>
    </row>
    <row r="529">
      <c r="E529" s="63"/>
      <c r="G529" s="54"/>
      <c r="H529" s="58"/>
      <c r="I529" s="33"/>
    </row>
    <row r="530">
      <c r="E530" s="63"/>
      <c r="G530" s="54"/>
      <c r="H530" s="58"/>
      <c r="I530" s="33"/>
    </row>
    <row r="531">
      <c r="E531" s="63"/>
      <c r="G531" s="54"/>
      <c r="H531" s="58"/>
      <c r="I531" s="33"/>
    </row>
    <row r="532">
      <c r="E532" s="63"/>
      <c r="G532" s="54"/>
      <c r="H532" s="58"/>
      <c r="I532" s="33"/>
    </row>
    <row r="533">
      <c r="E533" s="63"/>
      <c r="G533" s="54"/>
      <c r="H533" s="58"/>
      <c r="I533" s="33"/>
    </row>
    <row r="534">
      <c r="E534" s="63"/>
      <c r="G534" s="54"/>
      <c r="H534" s="58"/>
      <c r="I534" s="33"/>
    </row>
    <row r="535">
      <c r="E535" s="63"/>
      <c r="G535" s="54"/>
      <c r="H535" s="58"/>
      <c r="I535" s="33"/>
    </row>
    <row r="536">
      <c r="E536" s="63"/>
      <c r="G536" s="54"/>
      <c r="H536" s="58"/>
      <c r="I536" s="33"/>
    </row>
    <row r="537">
      <c r="E537" s="63"/>
      <c r="G537" s="54"/>
      <c r="H537" s="58"/>
      <c r="I537" s="33"/>
    </row>
    <row r="538">
      <c r="E538" s="63"/>
      <c r="G538" s="54"/>
      <c r="H538" s="58"/>
      <c r="I538" s="33"/>
    </row>
    <row r="539">
      <c r="E539" s="63"/>
      <c r="G539" s="54"/>
      <c r="H539" s="58"/>
      <c r="I539" s="33"/>
    </row>
    <row r="540">
      <c r="E540" s="63"/>
      <c r="G540" s="54"/>
      <c r="H540" s="58"/>
      <c r="I540" s="33"/>
    </row>
    <row r="541">
      <c r="E541" s="63"/>
      <c r="G541" s="54"/>
      <c r="H541" s="58"/>
      <c r="I541" s="33"/>
    </row>
    <row r="542">
      <c r="E542" s="63"/>
      <c r="G542" s="54"/>
      <c r="H542" s="58"/>
      <c r="I542" s="33"/>
    </row>
    <row r="543">
      <c r="E543" s="63"/>
      <c r="G543" s="54"/>
      <c r="H543" s="58"/>
      <c r="I543" s="33"/>
    </row>
    <row r="544">
      <c r="E544" s="63"/>
      <c r="G544" s="54"/>
      <c r="H544" s="58"/>
      <c r="I544" s="33"/>
    </row>
    <row r="545">
      <c r="E545" s="63"/>
      <c r="G545" s="54"/>
      <c r="H545" s="58"/>
      <c r="I545" s="33"/>
    </row>
    <row r="546">
      <c r="E546" s="63"/>
      <c r="G546" s="54"/>
      <c r="H546" s="58"/>
      <c r="I546" s="33"/>
    </row>
    <row r="547">
      <c r="E547" s="63"/>
      <c r="G547" s="54"/>
      <c r="H547" s="58"/>
      <c r="I547" s="33"/>
    </row>
    <row r="548">
      <c r="E548" s="63"/>
      <c r="G548" s="54"/>
      <c r="H548" s="58"/>
      <c r="I548" s="33"/>
    </row>
    <row r="549">
      <c r="E549" s="63"/>
      <c r="G549" s="54"/>
      <c r="H549" s="58"/>
      <c r="I549" s="33"/>
    </row>
    <row r="550">
      <c r="E550" s="63"/>
      <c r="G550" s="54"/>
      <c r="H550" s="58"/>
      <c r="I550" s="33"/>
    </row>
    <row r="551">
      <c r="E551" s="63"/>
      <c r="G551" s="54"/>
      <c r="H551" s="58"/>
      <c r="I551" s="33"/>
    </row>
    <row r="552">
      <c r="E552" s="63"/>
      <c r="G552" s="54"/>
      <c r="H552" s="58"/>
      <c r="I552" s="33"/>
    </row>
    <row r="553">
      <c r="E553" s="63"/>
      <c r="G553" s="54"/>
      <c r="H553" s="58"/>
      <c r="I553" s="33"/>
    </row>
    <row r="554">
      <c r="E554" s="63"/>
      <c r="G554" s="54"/>
      <c r="H554" s="58"/>
      <c r="I554" s="33"/>
    </row>
    <row r="555">
      <c r="E555" s="63"/>
      <c r="G555" s="54"/>
      <c r="H555" s="58"/>
      <c r="I555" s="33"/>
    </row>
    <row r="556">
      <c r="E556" s="63"/>
      <c r="G556" s="54"/>
      <c r="H556" s="58"/>
      <c r="I556" s="33"/>
    </row>
    <row r="557">
      <c r="E557" s="63"/>
      <c r="G557" s="54"/>
      <c r="H557" s="58"/>
      <c r="I557" s="33"/>
    </row>
    <row r="558">
      <c r="E558" s="63"/>
      <c r="G558" s="54"/>
      <c r="H558" s="58"/>
      <c r="I558" s="33"/>
    </row>
    <row r="559">
      <c r="E559" s="63"/>
      <c r="G559" s="54"/>
      <c r="H559" s="58"/>
      <c r="I559" s="33"/>
    </row>
    <row r="560">
      <c r="E560" s="63"/>
      <c r="G560" s="54"/>
      <c r="H560" s="58"/>
      <c r="I560" s="33"/>
    </row>
    <row r="561">
      <c r="E561" s="63"/>
      <c r="G561" s="54"/>
      <c r="H561" s="58"/>
      <c r="I561" s="33"/>
    </row>
    <row r="562">
      <c r="E562" s="63"/>
      <c r="G562" s="54"/>
      <c r="H562" s="58"/>
      <c r="I562" s="33"/>
    </row>
    <row r="563">
      <c r="E563" s="63"/>
      <c r="G563" s="54"/>
      <c r="H563" s="58"/>
      <c r="I563" s="33"/>
    </row>
    <row r="564">
      <c r="E564" s="63"/>
      <c r="G564" s="54"/>
      <c r="H564" s="58"/>
      <c r="I564" s="33"/>
    </row>
    <row r="565">
      <c r="E565" s="63"/>
      <c r="G565" s="54"/>
      <c r="H565" s="58"/>
      <c r="I565" s="33"/>
    </row>
    <row r="566">
      <c r="E566" s="63"/>
      <c r="G566" s="54"/>
      <c r="H566" s="58"/>
      <c r="I566" s="33"/>
    </row>
    <row r="567">
      <c r="E567" s="63"/>
      <c r="G567" s="54"/>
      <c r="H567" s="58"/>
      <c r="I567" s="33"/>
    </row>
    <row r="568">
      <c r="E568" s="63"/>
      <c r="G568" s="54"/>
      <c r="H568" s="58"/>
      <c r="I568" s="33"/>
    </row>
    <row r="569">
      <c r="E569" s="63"/>
      <c r="G569" s="54"/>
      <c r="H569" s="58"/>
      <c r="I569" s="33"/>
    </row>
    <row r="570">
      <c r="E570" s="63"/>
      <c r="G570" s="54"/>
      <c r="H570" s="58"/>
      <c r="I570" s="33"/>
    </row>
    <row r="571">
      <c r="E571" s="63"/>
      <c r="G571" s="54"/>
      <c r="H571" s="58"/>
      <c r="I571" s="33"/>
    </row>
    <row r="572">
      <c r="E572" s="63"/>
      <c r="G572" s="54"/>
      <c r="H572" s="58"/>
      <c r="I572" s="33"/>
    </row>
    <row r="573">
      <c r="E573" s="63"/>
      <c r="G573" s="54"/>
      <c r="H573" s="58"/>
      <c r="I573" s="33"/>
    </row>
    <row r="574">
      <c r="E574" s="63"/>
      <c r="G574" s="54"/>
      <c r="H574" s="58"/>
      <c r="I574" s="33"/>
    </row>
    <row r="575">
      <c r="E575" s="63"/>
      <c r="G575" s="54"/>
      <c r="H575" s="58"/>
      <c r="I575" s="33"/>
    </row>
    <row r="576">
      <c r="E576" s="63"/>
      <c r="G576" s="54"/>
      <c r="H576" s="58"/>
      <c r="I576" s="33"/>
    </row>
    <row r="577">
      <c r="E577" s="63"/>
      <c r="G577" s="54"/>
      <c r="H577" s="58"/>
      <c r="I577" s="33"/>
    </row>
    <row r="578">
      <c r="E578" s="63"/>
      <c r="G578" s="54"/>
      <c r="H578" s="58"/>
      <c r="I578" s="33"/>
    </row>
    <row r="579">
      <c r="E579" s="63"/>
      <c r="G579" s="54"/>
      <c r="H579" s="58"/>
      <c r="I579" s="33"/>
    </row>
    <row r="580">
      <c r="E580" s="63"/>
      <c r="G580" s="54"/>
      <c r="H580" s="58"/>
      <c r="I580" s="33"/>
    </row>
    <row r="581">
      <c r="E581" s="63"/>
      <c r="G581" s="54"/>
      <c r="H581" s="58"/>
      <c r="I581" s="33"/>
    </row>
    <row r="582">
      <c r="E582" s="63"/>
      <c r="G582" s="54"/>
      <c r="H582" s="58"/>
      <c r="I582" s="33"/>
    </row>
    <row r="583">
      <c r="E583" s="63"/>
      <c r="G583" s="54"/>
      <c r="H583" s="58"/>
      <c r="I583" s="33"/>
    </row>
    <row r="584">
      <c r="E584" s="63"/>
      <c r="G584" s="54"/>
      <c r="H584" s="58"/>
      <c r="I584" s="33"/>
    </row>
    <row r="585">
      <c r="E585" s="63"/>
      <c r="G585" s="54"/>
      <c r="H585" s="58"/>
      <c r="I585" s="33"/>
    </row>
    <row r="586">
      <c r="E586" s="63"/>
      <c r="G586" s="54"/>
      <c r="H586" s="58"/>
      <c r="I586" s="33"/>
    </row>
    <row r="587">
      <c r="E587" s="63"/>
      <c r="G587" s="54"/>
      <c r="H587" s="58"/>
      <c r="I587" s="33"/>
    </row>
    <row r="588">
      <c r="E588" s="63"/>
      <c r="G588" s="54"/>
      <c r="H588" s="58"/>
      <c r="I588" s="33"/>
    </row>
    <row r="589">
      <c r="E589" s="63"/>
      <c r="G589" s="54"/>
      <c r="H589" s="58"/>
      <c r="I589" s="33"/>
    </row>
    <row r="590">
      <c r="E590" s="63"/>
      <c r="G590" s="54"/>
      <c r="H590" s="58"/>
      <c r="I590" s="33"/>
    </row>
    <row r="591">
      <c r="E591" s="63"/>
      <c r="G591" s="54"/>
      <c r="H591" s="58"/>
      <c r="I591" s="33"/>
    </row>
    <row r="592">
      <c r="E592" s="63"/>
      <c r="G592" s="54"/>
      <c r="H592" s="58"/>
      <c r="I592" s="33"/>
    </row>
    <row r="593">
      <c r="E593" s="63"/>
      <c r="G593" s="54"/>
      <c r="H593" s="58"/>
      <c r="I593" s="33"/>
    </row>
    <row r="594">
      <c r="E594" s="63"/>
      <c r="G594" s="54"/>
      <c r="H594" s="58"/>
      <c r="I594" s="33"/>
    </row>
    <row r="595">
      <c r="E595" s="63"/>
      <c r="G595" s="54"/>
      <c r="H595" s="58"/>
      <c r="I595" s="33"/>
    </row>
    <row r="596">
      <c r="E596" s="63"/>
      <c r="G596" s="54"/>
      <c r="H596" s="58"/>
      <c r="I596" s="33"/>
    </row>
    <row r="597">
      <c r="E597" s="63"/>
      <c r="G597" s="54"/>
      <c r="H597" s="58"/>
      <c r="I597" s="33"/>
    </row>
    <row r="598">
      <c r="E598" s="63"/>
      <c r="G598" s="54"/>
      <c r="H598" s="58"/>
      <c r="I598" s="33"/>
    </row>
    <row r="599">
      <c r="E599" s="63"/>
      <c r="G599" s="54"/>
      <c r="H599" s="58"/>
      <c r="I599" s="33"/>
    </row>
    <row r="600">
      <c r="E600" s="63"/>
      <c r="G600" s="54"/>
      <c r="H600" s="58"/>
      <c r="I600" s="33"/>
    </row>
    <row r="601">
      <c r="E601" s="63"/>
      <c r="G601" s="54"/>
      <c r="H601" s="58"/>
      <c r="I601" s="33"/>
    </row>
    <row r="602">
      <c r="E602" s="63"/>
      <c r="G602" s="54"/>
      <c r="H602" s="58"/>
      <c r="I602" s="33"/>
    </row>
    <row r="603">
      <c r="E603" s="63"/>
      <c r="G603" s="54"/>
      <c r="H603" s="58"/>
      <c r="I603" s="33"/>
    </row>
    <row r="604">
      <c r="E604" s="63"/>
      <c r="G604" s="54"/>
      <c r="H604" s="58"/>
      <c r="I604" s="33"/>
    </row>
    <row r="605">
      <c r="E605" s="63"/>
      <c r="G605" s="54"/>
      <c r="H605" s="58"/>
      <c r="I605" s="33"/>
    </row>
    <row r="606">
      <c r="E606" s="63"/>
      <c r="G606" s="54"/>
      <c r="H606" s="58"/>
      <c r="I606" s="33"/>
    </row>
    <row r="607">
      <c r="E607" s="63"/>
      <c r="G607" s="54"/>
      <c r="H607" s="58"/>
      <c r="I607" s="33"/>
    </row>
    <row r="608">
      <c r="E608" s="63"/>
      <c r="G608" s="54"/>
      <c r="H608" s="58"/>
      <c r="I608" s="33"/>
    </row>
    <row r="609">
      <c r="E609" s="63"/>
      <c r="G609" s="54"/>
      <c r="H609" s="58"/>
      <c r="I609" s="33"/>
    </row>
    <row r="610">
      <c r="E610" s="63"/>
      <c r="G610" s="54"/>
      <c r="H610" s="58"/>
      <c r="I610" s="33"/>
    </row>
    <row r="611">
      <c r="E611" s="63"/>
      <c r="G611" s="54"/>
      <c r="H611" s="58"/>
      <c r="I611" s="33"/>
    </row>
    <row r="612">
      <c r="E612" s="63"/>
      <c r="G612" s="54"/>
      <c r="H612" s="58"/>
      <c r="I612" s="33"/>
    </row>
    <row r="613">
      <c r="E613" s="63"/>
      <c r="G613" s="54"/>
      <c r="H613" s="58"/>
      <c r="I613" s="33"/>
    </row>
    <row r="614">
      <c r="E614" s="63"/>
      <c r="G614" s="54"/>
      <c r="H614" s="58"/>
      <c r="I614" s="33"/>
    </row>
    <row r="615">
      <c r="E615" s="63"/>
      <c r="G615" s="54"/>
      <c r="H615" s="58"/>
      <c r="I615" s="33"/>
    </row>
    <row r="616">
      <c r="E616" s="63"/>
      <c r="G616" s="54"/>
      <c r="H616" s="58"/>
      <c r="I616" s="33"/>
    </row>
    <row r="617">
      <c r="E617" s="63"/>
      <c r="G617" s="54"/>
      <c r="H617" s="58"/>
      <c r="I617" s="33"/>
    </row>
    <row r="618">
      <c r="E618" s="63"/>
      <c r="G618" s="54"/>
      <c r="H618" s="58"/>
      <c r="I618" s="33"/>
    </row>
    <row r="619">
      <c r="E619" s="63"/>
      <c r="G619" s="54"/>
      <c r="H619" s="58"/>
      <c r="I619" s="33"/>
    </row>
    <row r="620">
      <c r="E620" s="63"/>
      <c r="G620" s="54"/>
      <c r="H620" s="58"/>
      <c r="I620" s="33"/>
    </row>
    <row r="621">
      <c r="E621" s="63"/>
      <c r="G621" s="54"/>
      <c r="H621" s="58"/>
      <c r="I621" s="33"/>
    </row>
    <row r="622">
      <c r="E622" s="63"/>
      <c r="G622" s="54"/>
      <c r="H622" s="58"/>
      <c r="I622" s="33"/>
    </row>
    <row r="623">
      <c r="E623" s="63"/>
      <c r="G623" s="54"/>
      <c r="H623" s="58"/>
      <c r="I623" s="33"/>
    </row>
    <row r="624">
      <c r="E624" s="63"/>
      <c r="G624" s="54"/>
      <c r="H624" s="58"/>
      <c r="I624" s="33"/>
    </row>
    <row r="625">
      <c r="E625" s="63"/>
      <c r="G625" s="54"/>
      <c r="H625" s="58"/>
      <c r="I625" s="33"/>
    </row>
    <row r="626">
      <c r="E626" s="63"/>
      <c r="G626" s="54"/>
      <c r="H626" s="58"/>
      <c r="I626" s="33"/>
    </row>
    <row r="627">
      <c r="E627" s="63"/>
      <c r="G627" s="54"/>
      <c r="H627" s="58"/>
      <c r="I627" s="33"/>
    </row>
    <row r="628">
      <c r="E628" s="63"/>
      <c r="G628" s="54"/>
      <c r="H628" s="58"/>
      <c r="I628" s="33"/>
    </row>
    <row r="629">
      <c r="E629" s="63"/>
      <c r="G629" s="54"/>
      <c r="H629" s="58"/>
      <c r="I629" s="33"/>
    </row>
    <row r="630">
      <c r="E630" s="63"/>
      <c r="G630" s="54"/>
      <c r="H630" s="58"/>
      <c r="I630" s="33"/>
    </row>
    <row r="631">
      <c r="E631" s="63"/>
      <c r="G631" s="54"/>
      <c r="H631" s="58"/>
      <c r="I631" s="33"/>
    </row>
    <row r="632">
      <c r="E632" s="63"/>
      <c r="G632" s="54"/>
      <c r="H632" s="58"/>
      <c r="I632" s="33"/>
    </row>
    <row r="633">
      <c r="E633" s="63"/>
      <c r="G633" s="54"/>
      <c r="H633" s="58"/>
      <c r="I633" s="33"/>
    </row>
    <row r="634">
      <c r="E634" s="63"/>
      <c r="G634" s="54"/>
      <c r="H634" s="58"/>
      <c r="I634" s="33"/>
    </row>
    <row r="635">
      <c r="E635" s="63"/>
      <c r="G635" s="54"/>
      <c r="H635" s="58"/>
      <c r="I635" s="33"/>
    </row>
    <row r="636">
      <c r="E636" s="63"/>
      <c r="G636" s="54"/>
      <c r="H636" s="58"/>
      <c r="I636" s="33"/>
    </row>
    <row r="637">
      <c r="E637" s="63"/>
      <c r="G637" s="54"/>
      <c r="H637" s="58"/>
      <c r="I637" s="33"/>
    </row>
    <row r="638">
      <c r="E638" s="63"/>
      <c r="G638" s="54"/>
      <c r="H638" s="58"/>
      <c r="I638" s="33"/>
    </row>
    <row r="639">
      <c r="E639" s="63"/>
      <c r="G639" s="54"/>
      <c r="H639" s="58"/>
      <c r="I639" s="33"/>
    </row>
    <row r="640">
      <c r="E640" s="63"/>
      <c r="G640" s="54"/>
      <c r="H640" s="58"/>
      <c r="I640" s="33"/>
    </row>
    <row r="641">
      <c r="E641" s="63"/>
      <c r="G641" s="54"/>
      <c r="H641" s="58"/>
      <c r="I641" s="33"/>
    </row>
    <row r="642">
      <c r="E642" s="63"/>
      <c r="G642" s="54"/>
      <c r="H642" s="58"/>
      <c r="I642" s="33"/>
    </row>
    <row r="643">
      <c r="E643" s="63"/>
      <c r="G643" s="54"/>
      <c r="H643" s="58"/>
      <c r="I643" s="33"/>
    </row>
    <row r="644">
      <c r="E644" s="63"/>
      <c r="G644" s="54"/>
      <c r="H644" s="58"/>
      <c r="I644" s="33"/>
    </row>
    <row r="645">
      <c r="E645" s="63"/>
      <c r="G645" s="54"/>
      <c r="H645" s="58"/>
      <c r="I645" s="33"/>
    </row>
    <row r="646">
      <c r="E646" s="63"/>
      <c r="G646" s="54"/>
      <c r="H646" s="58"/>
      <c r="I646" s="33"/>
    </row>
    <row r="647">
      <c r="E647" s="63"/>
      <c r="G647" s="54"/>
      <c r="H647" s="58"/>
      <c r="I647" s="33"/>
    </row>
    <row r="648">
      <c r="E648" s="63"/>
      <c r="G648" s="54"/>
      <c r="H648" s="58"/>
      <c r="I648" s="33"/>
    </row>
    <row r="649">
      <c r="E649" s="63"/>
      <c r="G649" s="54"/>
      <c r="H649" s="58"/>
      <c r="I649" s="33"/>
    </row>
    <row r="650">
      <c r="E650" s="63"/>
      <c r="G650" s="54"/>
      <c r="H650" s="58"/>
      <c r="I650" s="33"/>
    </row>
    <row r="651">
      <c r="E651" s="63"/>
      <c r="G651" s="54"/>
      <c r="H651" s="58"/>
      <c r="I651" s="33"/>
    </row>
    <row r="652">
      <c r="E652" s="63"/>
      <c r="G652" s="54"/>
      <c r="H652" s="58"/>
      <c r="I652" s="33"/>
    </row>
    <row r="653">
      <c r="E653" s="63"/>
      <c r="G653" s="54"/>
      <c r="H653" s="58"/>
      <c r="I653" s="33"/>
    </row>
    <row r="654">
      <c r="E654" s="63"/>
      <c r="G654" s="54"/>
      <c r="H654" s="58"/>
      <c r="I654" s="33"/>
    </row>
    <row r="655">
      <c r="E655" s="63"/>
      <c r="G655" s="54"/>
      <c r="H655" s="58"/>
      <c r="I655" s="33"/>
    </row>
    <row r="656">
      <c r="E656" s="63"/>
      <c r="G656" s="54"/>
      <c r="H656" s="58"/>
      <c r="I656" s="33"/>
    </row>
    <row r="657">
      <c r="E657" s="63"/>
      <c r="G657" s="54"/>
      <c r="H657" s="58"/>
      <c r="I657" s="33"/>
    </row>
    <row r="658">
      <c r="E658" s="63"/>
      <c r="G658" s="54"/>
      <c r="H658" s="58"/>
      <c r="I658" s="33"/>
    </row>
    <row r="659">
      <c r="E659" s="63"/>
      <c r="G659" s="54"/>
      <c r="H659" s="58"/>
      <c r="I659" s="33"/>
    </row>
    <row r="660">
      <c r="E660" s="63"/>
      <c r="G660" s="54"/>
      <c r="H660" s="58"/>
      <c r="I660" s="33"/>
    </row>
    <row r="661">
      <c r="E661" s="63"/>
      <c r="G661" s="54"/>
      <c r="H661" s="58"/>
      <c r="I661" s="33"/>
    </row>
    <row r="662">
      <c r="E662" s="63"/>
      <c r="G662" s="54"/>
      <c r="H662" s="58"/>
      <c r="I662" s="33"/>
    </row>
    <row r="663">
      <c r="E663" s="63"/>
      <c r="G663" s="54"/>
      <c r="H663" s="58"/>
      <c r="I663" s="33"/>
    </row>
    <row r="664">
      <c r="E664" s="63"/>
      <c r="G664" s="54"/>
      <c r="H664" s="58"/>
      <c r="I664" s="33"/>
    </row>
    <row r="665">
      <c r="E665" s="63"/>
      <c r="G665" s="54"/>
      <c r="H665" s="58"/>
      <c r="I665" s="33"/>
    </row>
    <row r="666">
      <c r="E666" s="63"/>
      <c r="G666" s="54"/>
      <c r="H666" s="58"/>
      <c r="I666" s="33"/>
    </row>
    <row r="667">
      <c r="E667" s="63"/>
      <c r="G667" s="54"/>
      <c r="H667" s="58"/>
      <c r="I667" s="33"/>
    </row>
    <row r="668">
      <c r="E668" s="63"/>
      <c r="G668" s="54"/>
      <c r="H668" s="58"/>
      <c r="I668" s="33"/>
    </row>
    <row r="669">
      <c r="E669" s="63"/>
      <c r="G669" s="54"/>
      <c r="H669" s="58"/>
      <c r="I669" s="33"/>
    </row>
    <row r="670">
      <c r="E670" s="63"/>
      <c r="G670" s="54"/>
      <c r="H670" s="58"/>
      <c r="I670" s="33"/>
    </row>
    <row r="671">
      <c r="E671" s="63"/>
      <c r="G671" s="54"/>
      <c r="H671" s="58"/>
      <c r="I671" s="33"/>
    </row>
    <row r="672">
      <c r="E672" s="63"/>
      <c r="G672" s="54"/>
      <c r="H672" s="58"/>
      <c r="I672" s="33"/>
    </row>
    <row r="673">
      <c r="E673" s="63"/>
      <c r="G673" s="54"/>
      <c r="H673" s="58"/>
      <c r="I673" s="33"/>
    </row>
    <row r="674">
      <c r="E674" s="63"/>
      <c r="G674" s="54"/>
      <c r="H674" s="58"/>
      <c r="I674" s="33"/>
    </row>
    <row r="675">
      <c r="E675" s="63"/>
      <c r="G675" s="54"/>
      <c r="H675" s="58"/>
      <c r="I675" s="33"/>
    </row>
    <row r="676">
      <c r="E676" s="63"/>
      <c r="G676" s="54"/>
      <c r="H676" s="58"/>
      <c r="I676" s="33"/>
    </row>
    <row r="677">
      <c r="E677" s="63"/>
      <c r="G677" s="54"/>
      <c r="H677" s="58"/>
      <c r="I677" s="33"/>
    </row>
    <row r="678">
      <c r="E678" s="63"/>
      <c r="G678" s="54"/>
      <c r="H678" s="58"/>
      <c r="I678" s="33"/>
    </row>
    <row r="679">
      <c r="E679" s="63"/>
      <c r="G679" s="54"/>
      <c r="H679" s="58"/>
      <c r="I679" s="33"/>
    </row>
    <row r="680">
      <c r="E680" s="63"/>
      <c r="G680" s="54"/>
      <c r="H680" s="58"/>
      <c r="I680" s="33"/>
    </row>
    <row r="681">
      <c r="E681" s="63"/>
      <c r="G681" s="54"/>
      <c r="H681" s="58"/>
      <c r="I681" s="33"/>
    </row>
    <row r="682">
      <c r="E682" s="63"/>
      <c r="G682" s="54"/>
      <c r="H682" s="58"/>
      <c r="I682" s="33"/>
    </row>
    <row r="683">
      <c r="E683" s="63"/>
      <c r="G683" s="54"/>
      <c r="H683" s="58"/>
      <c r="I683" s="33"/>
    </row>
    <row r="684">
      <c r="E684" s="63"/>
      <c r="G684" s="54"/>
      <c r="H684" s="58"/>
      <c r="I684" s="33"/>
    </row>
    <row r="685">
      <c r="E685" s="63"/>
      <c r="G685" s="54"/>
      <c r="H685" s="58"/>
      <c r="I685" s="33"/>
    </row>
    <row r="686">
      <c r="E686" s="63"/>
      <c r="G686" s="54"/>
      <c r="H686" s="58"/>
      <c r="I686" s="33"/>
    </row>
    <row r="687">
      <c r="E687" s="63"/>
      <c r="G687" s="54"/>
      <c r="H687" s="58"/>
      <c r="I687" s="33"/>
    </row>
    <row r="688">
      <c r="E688" s="63"/>
      <c r="G688" s="54"/>
      <c r="H688" s="58"/>
      <c r="I688" s="33"/>
    </row>
    <row r="689">
      <c r="E689" s="63"/>
      <c r="G689" s="54"/>
      <c r="H689" s="58"/>
      <c r="I689" s="33"/>
    </row>
    <row r="690">
      <c r="E690" s="63"/>
      <c r="G690" s="54"/>
      <c r="H690" s="58"/>
      <c r="I690" s="33"/>
    </row>
    <row r="691">
      <c r="E691" s="63"/>
      <c r="G691" s="54"/>
      <c r="H691" s="58"/>
      <c r="I691" s="33"/>
    </row>
    <row r="692">
      <c r="E692" s="63"/>
      <c r="G692" s="54"/>
      <c r="H692" s="58"/>
      <c r="I692" s="33"/>
    </row>
    <row r="693">
      <c r="E693" s="63"/>
      <c r="G693" s="54"/>
      <c r="H693" s="58"/>
      <c r="I693" s="33"/>
    </row>
    <row r="694">
      <c r="E694" s="63"/>
      <c r="G694" s="54"/>
      <c r="H694" s="58"/>
      <c r="I694" s="33"/>
    </row>
    <row r="695">
      <c r="E695" s="63"/>
      <c r="G695" s="54"/>
      <c r="H695" s="58"/>
      <c r="I695" s="33"/>
    </row>
    <row r="696">
      <c r="E696" s="63"/>
      <c r="G696" s="54"/>
      <c r="H696" s="58"/>
      <c r="I696" s="33"/>
    </row>
    <row r="697">
      <c r="E697" s="63"/>
      <c r="G697" s="54"/>
      <c r="H697" s="58"/>
      <c r="I697" s="33"/>
    </row>
    <row r="698">
      <c r="E698" s="63"/>
      <c r="G698" s="54"/>
      <c r="H698" s="58"/>
      <c r="I698" s="33"/>
    </row>
    <row r="699">
      <c r="E699" s="63"/>
      <c r="G699" s="54"/>
      <c r="H699" s="58"/>
      <c r="I699" s="33"/>
    </row>
    <row r="700">
      <c r="E700" s="63"/>
      <c r="G700" s="54"/>
      <c r="H700" s="58"/>
      <c r="I700" s="33"/>
    </row>
    <row r="701">
      <c r="E701" s="63"/>
      <c r="G701" s="54"/>
      <c r="H701" s="58"/>
      <c r="I701" s="33"/>
    </row>
    <row r="702">
      <c r="E702" s="63"/>
      <c r="G702" s="54"/>
      <c r="H702" s="58"/>
      <c r="I702" s="33"/>
    </row>
    <row r="703">
      <c r="E703" s="63"/>
      <c r="G703" s="54"/>
      <c r="H703" s="58"/>
      <c r="I703" s="33"/>
    </row>
    <row r="704">
      <c r="E704" s="63"/>
      <c r="G704" s="54"/>
      <c r="H704" s="58"/>
      <c r="I704" s="33"/>
    </row>
    <row r="705">
      <c r="E705" s="63"/>
      <c r="G705" s="54"/>
      <c r="H705" s="58"/>
      <c r="I705" s="33"/>
    </row>
    <row r="706">
      <c r="E706" s="63"/>
      <c r="G706" s="54"/>
      <c r="H706" s="58"/>
      <c r="I706" s="33"/>
    </row>
    <row r="707">
      <c r="E707" s="63"/>
      <c r="G707" s="54"/>
      <c r="H707" s="58"/>
      <c r="I707" s="33"/>
    </row>
    <row r="708">
      <c r="E708" s="63"/>
      <c r="G708" s="54"/>
      <c r="H708" s="58"/>
      <c r="I708" s="33"/>
    </row>
    <row r="709">
      <c r="E709" s="63"/>
      <c r="G709" s="54"/>
      <c r="H709" s="58"/>
      <c r="I709" s="33"/>
    </row>
    <row r="710">
      <c r="E710" s="63"/>
      <c r="G710" s="54"/>
      <c r="H710" s="58"/>
      <c r="I710" s="33"/>
    </row>
    <row r="711">
      <c r="E711" s="63"/>
      <c r="G711" s="54"/>
      <c r="H711" s="58"/>
      <c r="I711" s="33"/>
    </row>
    <row r="712">
      <c r="E712" s="63"/>
      <c r="G712" s="54"/>
      <c r="H712" s="58"/>
      <c r="I712" s="33"/>
    </row>
    <row r="713">
      <c r="E713" s="63"/>
      <c r="G713" s="54"/>
      <c r="H713" s="58"/>
      <c r="I713" s="33"/>
    </row>
    <row r="714">
      <c r="E714" s="63"/>
      <c r="G714" s="54"/>
      <c r="H714" s="58"/>
      <c r="I714" s="33"/>
    </row>
    <row r="715">
      <c r="E715" s="63"/>
      <c r="G715" s="54"/>
      <c r="H715" s="58"/>
      <c r="I715" s="33"/>
    </row>
    <row r="716">
      <c r="E716" s="63"/>
      <c r="G716" s="54"/>
      <c r="H716" s="58"/>
      <c r="I716" s="33"/>
    </row>
    <row r="717">
      <c r="E717" s="63"/>
      <c r="G717" s="54"/>
      <c r="H717" s="58"/>
      <c r="I717" s="33"/>
    </row>
    <row r="718">
      <c r="E718" s="63"/>
      <c r="G718" s="54"/>
      <c r="H718" s="58"/>
      <c r="I718" s="33"/>
    </row>
    <row r="719">
      <c r="E719" s="63"/>
      <c r="G719" s="54"/>
      <c r="H719" s="58"/>
      <c r="I719" s="33"/>
    </row>
    <row r="720">
      <c r="E720" s="63"/>
      <c r="G720" s="54"/>
      <c r="H720" s="58"/>
      <c r="I720" s="33"/>
    </row>
    <row r="721">
      <c r="E721" s="63"/>
      <c r="G721" s="54"/>
      <c r="H721" s="58"/>
      <c r="I721" s="33"/>
    </row>
    <row r="722">
      <c r="E722" s="63"/>
      <c r="G722" s="54"/>
      <c r="H722" s="58"/>
      <c r="I722" s="33"/>
    </row>
    <row r="723">
      <c r="E723" s="63"/>
      <c r="G723" s="54"/>
      <c r="H723" s="58"/>
      <c r="I723" s="33"/>
    </row>
    <row r="724">
      <c r="E724" s="63"/>
      <c r="G724" s="54"/>
      <c r="H724" s="58"/>
      <c r="I724" s="33"/>
    </row>
    <row r="725">
      <c r="E725" s="63"/>
      <c r="G725" s="54"/>
      <c r="H725" s="58"/>
      <c r="I725" s="33"/>
    </row>
    <row r="726">
      <c r="E726" s="63"/>
      <c r="G726" s="54"/>
      <c r="H726" s="58"/>
      <c r="I726" s="33"/>
    </row>
    <row r="727">
      <c r="E727" s="63"/>
      <c r="G727" s="54"/>
      <c r="H727" s="58"/>
      <c r="I727" s="33"/>
    </row>
    <row r="728">
      <c r="E728" s="63"/>
      <c r="G728" s="54"/>
      <c r="H728" s="58"/>
      <c r="I728" s="33"/>
    </row>
    <row r="729">
      <c r="E729" s="63"/>
      <c r="G729" s="54"/>
      <c r="H729" s="58"/>
      <c r="I729" s="33"/>
    </row>
    <row r="730">
      <c r="E730" s="63"/>
      <c r="G730" s="54"/>
      <c r="H730" s="58"/>
      <c r="I730" s="33"/>
    </row>
    <row r="731">
      <c r="E731" s="63"/>
      <c r="G731" s="54"/>
      <c r="H731" s="58"/>
      <c r="I731" s="33"/>
    </row>
    <row r="732">
      <c r="E732" s="63"/>
      <c r="G732" s="54"/>
      <c r="H732" s="58"/>
      <c r="I732" s="33"/>
    </row>
    <row r="733">
      <c r="E733" s="63"/>
      <c r="G733" s="54"/>
      <c r="H733" s="58"/>
      <c r="I733" s="33"/>
    </row>
    <row r="734">
      <c r="E734" s="63"/>
      <c r="G734" s="54"/>
      <c r="H734" s="58"/>
      <c r="I734" s="33"/>
    </row>
    <row r="735">
      <c r="E735" s="63"/>
      <c r="G735" s="54"/>
      <c r="H735" s="58"/>
      <c r="I735" s="33"/>
    </row>
    <row r="736">
      <c r="E736" s="63"/>
      <c r="G736" s="54"/>
      <c r="H736" s="58"/>
      <c r="I736" s="33"/>
    </row>
    <row r="737">
      <c r="E737" s="63"/>
      <c r="G737" s="54"/>
      <c r="H737" s="58"/>
      <c r="I737" s="33"/>
    </row>
    <row r="738">
      <c r="E738" s="63"/>
      <c r="G738" s="54"/>
      <c r="H738" s="58"/>
      <c r="I738" s="33"/>
    </row>
    <row r="739">
      <c r="E739" s="63"/>
      <c r="G739" s="54"/>
      <c r="H739" s="58"/>
      <c r="I739" s="33"/>
    </row>
    <row r="740">
      <c r="E740" s="63"/>
      <c r="G740" s="54"/>
      <c r="H740" s="58"/>
      <c r="I740" s="33"/>
    </row>
    <row r="741">
      <c r="E741" s="63"/>
      <c r="G741" s="54"/>
      <c r="H741" s="58"/>
      <c r="I741" s="33"/>
    </row>
    <row r="742">
      <c r="E742" s="63"/>
      <c r="G742" s="54"/>
      <c r="H742" s="58"/>
      <c r="I742" s="33"/>
    </row>
    <row r="743">
      <c r="E743" s="63"/>
      <c r="G743" s="54"/>
      <c r="H743" s="58"/>
      <c r="I743" s="33"/>
    </row>
    <row r="744">
      <c r="E744" s="63"/>
      <c r="G744" s="54"/>
      <c r="H744" s="58"/>
      <c r="I744" s="33"/>
    </row>
    <row r="745">
      <c r="E745" s="63"/>
      <c r="G745" s="54"/>
      <c r="H745" s="58"/>
      <c r="I745" s="33"/>
    </row>
    <row r="746">
      <c r="E746" s="63"/>
      <c r="G746" s="54"/>
      <c r="H746" s="58"/>
      <c r="I746" s="33"/>
    </row>
    <row r="747">
      <c r="E747" s="63"/>
      <c r="G747" s="54"/>
      <c r="H747" s="58"/>
      <c r="I747" s="33"/>
    </row>
    <row r="748">
      <c r="E748" s="63"/>
      <c r="G748" s="54"/>
      <c r="H748" s="58"/>
      <c r="I748" s="33"/>
    </row>
    <row r="749">
      <c r="E749" s="63"/>
      <c r="G749" s="54"/>
      <c r="H749" s="58"/>
      <c r="I749" s="33"/>
    </row>
    <row r="750">
      <c r="E750" s="63"/>
      <c r="G750" s="54"/>
      <c r="H750" s="58"/>
      <c r="I750" s="33"/>
    </row>
    <row r="751">
      <c r="E751" s="63"/>
      <c r="G751" s="54"/>
      <c r="H751" s="58"/>
      <c r="I751" s="33"/>
    </row>
    <row r="752">
      <c r="E752" s="63"/>
      <c r="G752" s="54"/>
      <c r="H752" s="58"/>
      <c r="I752" s="33"/>
    </row>
    <row r="753">
      <c r="E753" s="63"/>
      <c r="G753" s="54"/>
      <c r="H753" s="58"/>
      <c r="I753" s="33"/>
    </row>
    <row r="754">
      <c r="E754" s="63"/>
      <c r="G754" s="54"/>
      <c r="H754" s="58"/>
      <c r="I754" s="33"/>
    </row>
    <row r="755">
      <c r="E755" s="63"/>
      <c r="G755" s="54"/>
      <c r="H755" s="58"/>
      <c r="I755" s="33"/>
    </row>
    <row r="756">
      <c r="E756" s="63"/>
      <c r="G756" s="54"/>
      <c r="H756" s="58"/>
      <c r="I756" s="33"/>
    </row>
    <row r="757">
      <c r="E757" s="63"/>
      <c r="G757" s="54"/>
      <c r="H757" s="58"/>
      <c r="I757" s="33"/>
    </row>
    <row r="758">
      <c r="E758" s="63"/>
      <c r="G758" s="54"/>
      <c r="H758" s="58"/>
      <c r="I758" s="33"/>
    </row>
    <row r="759">
      <c r="E759" s="63"/>
      <c r="G759" s="54"/>
      <c r="H759" s="58"/>
      <c r="I759" s="33"/>
    </row>
    <row r="760">
      <c r="E760" s="63"/>
      <c r="G760" s="54"/>
      <c r="H760" s="58"/>
      <c r="I760" s="33"/>
    </row>
    <row r="761">
      <c r="E761" s="63"/>
      <c r="G761" s="54"/>
      <c r="H761" s="58"/>
      <c r="I761" s="33"/>
    </row>
    <row r="762">
      <c r="E762" s="63"/>
      <c r="G762" s="54"/>
      <c r="H762" s="58"/>
      <c r="I762" s="33"/>
    </row>
    <row r="763">
      <c r="E763" s="63"/>
      <c r="G763" s="54"/>
      <c r="H763" s="58"/>
      <c r="I763" s="33"/>
    </row>
    <row r="764">
      <c r="E764" s="63"/>
      <c r="G764" s="54"/>
      <c r="H764" s="58"/>
      <c r="I764" s="33"/>
    </row>
    <row r="765">
      <c r="E765" s="63"/>
      <c r="G765" s="54"/>
      <c r="H765" s="58"/>
      <c r="I765" s="33"/>
    </row>
    <row r="766">
      <c r="E766" s="63"/>
      <c r="G766" s="54"/>
      <c r="H766" s="58"/>
      <c r="I766" s="33"/>
    </row>
    <row r="767">
      <c r="E767" s="63"/>
      <c r="G767" s="54"/>
      <c r="H767" s="58"/>
      <c r="I767" s="33"/>
    </row>
    <row r="768">
      <c r="E768" s="63"/>
      <c r="G768" s="54"/>
      <c r="H768" s="58"/>
      <c r="I768" s="33"/>
    </row>
    <row r="769">
      <c r="E769" s="63"/>
      <c r="G769" s="54"/>
      <c r="H769" s="58"/>
      <c r="I769" s="33"/>
    </row>
    <row r="770">
      <c r="E770" s="63"/>
      <c r="G770" s="54"/>
      <c r="H770" s="58"/>
      <c r="I770" s="33"/>
    </row>
    <row r="771">
      <c r="E771" s="63"/>
      <c r="G771" s="54"/>
      <c r="H771" s="58"/>
      <c r="I771" s="33"/>
    </row>
    <row r="772">
      <c r="E772" s="63"/>
      <c r="G772" s="54"/>
      <c r="H772" s="58"/>
      <c r="I772" s="33"/>
    </row>
    <row r="773">
      <c r="E773" s="63"/>
      <c r="G773" s="54"/>
      <c r="H773" s="58"/>
      <c r="I773" s="33"/>
    </row>
    <row r="774">
      <c r="E774" s="63"/>
      <c r="G774" s="54"/>
      <c r="H774" s="58"/>
      <c r="I774" s="33"/>
    </row>
    <row r="775">
      <c r="E775" s="63"/>
      <c r="G775" s="54"/>
      <c r="H775" s="58"/>
      <c r="I775" s="33"/>
    </row>
    <row r="776">
      <c r="E776" s="63"/>
      <c r="G776" s="54"/>
      <c r="H776" s="58"/>
      <c r="I776" s="33"/>
    </row>
    <row r="777">
      <c r="E777" s="63"/>
      <c r="G777" s="54"/>
      <c r="H777" s="58"/>
      <c r="I777" s="33"/>
    </row>
    <row r="778">
      <c r="E778" s="63"/>
      <c r="G778" s="54"/>
      <c r="H778" s="58"/>
      <c r="I778" s="33"/>
    </row>
    <row r="779">
      <c r="E779" s="63"/>
      <c r="G779" s="54"/>
      <c r="H779" s="58"/>
      <c r="I779" s="33"/>
    </row>
    <row r="780">
      <c r="E780" s="63"/>
      <c r="G780" s="54"/>
      <c r="H780" s="58"/>
      <c r="I780" s="33"/>
    </row>
    <row r="781">
      <c r="E781" s="63"/>
      <c r="G781" s="54"/>
      <c r="H781" s="58"/>
      <c r="I781" s="33"/>
    </row>
    <row r="782">
      <c r="E782" s="63"/>
      <c r="G782" s="54"/>
      <c r="H782" s="58"/>
      <c r="I782" s="33"/>
    </row>
    <row r="783">
      <c r="E783" s="63"/>
      <c r="G783" s="54"/>
      <c r="H783" s="58"/>
      <c r="I783" s="33"/>
    </row>
    <row r="784">
      <c r="E784" s="63"/>
      <c r="G784" s="54"/>
      <c r="H784" s="58"/>
      <c r="I784" s="33"/>
    </row>
    <row r="785">
      <c r="E785" s="63"/>
      <c r="G785" s="54"/>
      <c r="H785" s="58"/>
      <c r="I785" s="33"/>
    </row>
    <row r="786">
      <c r="E786" s="63"/>
      <c r="G786" s="54"/>
      <c r="H786" s="58"/>
      <c r="I786" s="33"/>
    </row>
    <row r="787">
      <c r="E787" s="63"/>
      <c r="G787" s="54"/>
      <c r="H787" s="58"/>
      <c r="I787" s="33"/>
    </row>
    <row r="788">
      <c r="E788" s="63"/>
      <c r="G788" s="54"/>
      <c r="H788" s="58"/>
      <c r="I788" s="33"/>
    </row>
    <row r="789">
      <c r="E789" s="63"/>
      <c r="G789" s="54"/>
      <c r="H789" s="58"/>
      <c r="I789" s="33"/>
    </row>
    <row r="790">
      <c r="E790" s="63"/>
      <c r="G790" s="54"/>
      <c r="H790" s="58"/>
      <c r="I790" s="33"/>
    </row>
    <row r="791">
      <c r="E791" s="63"/>
      <c r="G791" s="54"/>
      <c r="H791" s="58"/>
      <c r="I791" s="33"/>
    </row>
    <row r="792">
      <c r="E792" s="63"/>
      <c r="G792" s="54"/>
      <c r="H792" s="58"/>
      <c r="I792" s="33"/>
    </row>
    <row r="793">
      <c r="E793" s="63"/>
      <c r="G793" s="54"/>
      <c r="H793" s="58"/>
      <c r="I793" s="33"/>
    </row>
    <row r="794">
      <c r="E794" s="63"/>
      <c r="G794" s="54"/>
      <c r="H794" s="58"/>
      <c r="I794" s="33"/>
    </row>
    <row r="795">
      <c r="E795" s="63"/>
      <c r="G795" s="54"/>
      <c r="H795" s="58"/>
      <c r="I795" s="33"/>
    </row>
    <row r="796">
      <c r="E796" s="63"/>
      <c r="G796" s="54"/>
      <c r="H796" s="58"/>
      <c r="I796" s="33"/>
    </row>
    <row r="797">
      <c r="E797" s="63"/>
      <c r="G797" s="54"/>
      <c r="H797" s="58"/>
      <c r="I797" s="33"/>
    </row>
    <row r="798">
      <c r="E798" s="63"/>
      <c r="G798" s="54"/>
      <c r="H798" s="58"/>
      <c r="I798" s="33"/>
    </row>
    <row r="799">
      <c r="E799" s="63"/>
      <c r="G799" s="54"/>
      <c r="H799" s="58"/>
      <c r="I799" s="33"/>
    </row>
    <row r="800">
      <c r="E800" s="63"/>
      <c r="G800" s="54"/>
      <c r="H800" s="58"/>
      <c r="I800" s="33"/>
    </row>
    <row r="801">
      <c r="E801" s="63"/>
      <c r="G801" s="54"/>
      <c r="H801" s="58"/>
      <c r="I801" s="33"/>
    </row>
    <row r="802">
      <c r="E802" s="63"/>
      <c r="G802" s="54"/>
      <c r="H802" s="58"/>
      <c r="I802" s="33"/>
    </row>
    <row r="803">
      <c r="E803" s="63"/>
      <c r="G803" s="54"/>
      <c r="H803" s="58"/>
      <c r="I803" s="33"/>
    </row>
    <row r="804">
      <c r="E804" s="63"/>
      <c r="G804" s="54"/>
      <c r="H804" s="58"/>
      <c r="I804" s="33"/>
    </row>
    <row r="805">
      <c r="E805" s="63"/>
      <c r="G805" s="54"/>
      <c r="H805" s="58"/>
      <c r="I805" s="33"/>
    </row>
    <row r="806">
      <c r="E806" s="63"/>
      <c r="G806" s="54"/>
      <c r="H806" s="58"/>
      <c r="I806" s="33"/>
    </row>
    <row r="807">
      <c r="E807" s="63"/>
      <c r="G807" s="54"/>
      <c r="H807" s="58"/>
      <c r="I807" s="33"/>
    </row>
    <row r="808">
      <c r="E808" s="63"/>
      <c r="G808" s="54"/>
      <c r="H808" s="58"/>
      <c r="I808" s="33"/>
    </row>
    <row r="809">
      <c r="E809" s="63"/>
      <c r="G809" s="54"/>
      <c r="H809" s="58"/>
      <c r="I809" s="33"/>
    </row>
    <row r="810">
      <c r="E810" s="63"/>
      <c r="G810" s="54"/>
      <c r="H810" s="58"/>
      <c r="I810" s="33"/>
    </row>
    <row r="811">
      <c r="E811" s="63"/>
      <c r="G811" s="54"/>
      <c r="H811" s="58"/>
      <c r="I811" s="33"/>
    </row>
    <row r="812">
      <c r="E812" s="63"/>
      <c r="G812" s="54"/>
      <c r="H812" s="58"/>
      <c r="I812" s="33"/>
    </row>
    <row r="813">
      <c r="E813" s="63"/>
      <c r="G813" s="54"/>
      <c r="H813" s="58"/>
      <c r="I813" s="33"/>
    </row>
    <row r="814">
      <c r="E814" s="63"/>
      <c r="G814" s="54"/>
      <c r="H814" s="58"/>
      <c r="I814" s="33"/>
    </row>
    <row r="815">
      <c r="E815" s="63"/>
      <c r="G815" s="54"/>
      <c r="H815" s="58"/>
      <c r="I815" s="33"/>
    </row>
    <row r="816">
      <c r="E816" s="63"/>
      <c r="G816" s="54"/>
      <c r="H816" s="58"/>
      <c r="I816" s="33"/>
    </row>
    <row r="817">
      <c r="E817" s="63"/>
      <c r="G817" s="54"/>
      <c r="H817" s="58"/>
      <c r="I817" s="33"/>
    </row>
    <row r="818">
      <c r="E818" s="63"/>
      <c r="G818" s="54"/>
      <c r="H818" s="58"/>
      <c r="I818" s="33"/>
    </row>
    <row r="819">
      <c r="E819" s="63"/>
      <c r="G819" s="54"/>
      <c r="H819" s="58"/>
      <c r="I819" s="33"/>
    </row>
    <row r="820">
      <c r="E820" s="63"/>
      <c r="G820" s="54"/>
      <c r="H820" s="58"/>
      <c r="I820" s="33"/>
    </row>
    <row r="821">
      <c r="E821" s="63"/>
      <c r="G821" s="54"/>
      <c r="H821" s="58"/>
      <c r="I821" s="33"/>
    </row>
    <row r="822">
      <c r="E822" s="63"/>
      <c r="G822" s="54"/>
      <c r="H822" s="58"/>
      <c r="I822" s="33"/>
    </row>
    <row r="823">
      <c r="E823" s="63"/>
      <c r="G823" s="54"/>
      <c r="H823" s="58"/>
      <c r="I823" s="33"/>
    </row>
    <row r="824">
      <c r="E824" s="63"/>
      <c r="G824" s="54"/>
      <c r="H824" s="58"/>
      <c r="I824" s="33"/>
    </row>
    <row r="825">
      <c r="E825" s="63"/>
      <c r="G825" s="54"/>
      <c r="H825" s="58"/>
      <c r="I825" s="33"/>
    </row>
    <row r="826">
      <c r="E826" s="63"/>
      <c r="G826" s="54"/>
      <c r="H826" s="58"/>
      <c r="I826" s="33"/>
    </row>
    <row r="827">
      <c r="E827" s="63"/>
      <c r="G827" s="54"/>
      <c r="H827" s="58"/>
      <c r="I827" s="33"/>
    </row>
    <row r="828">
      <c r="E828" s="63"/>
      <c r="G828" s="54"/>
      <c r="H828" s="58"/>
      <c r="I828" s="33"/>
    </row>
    <row r="829">
      <c r="E829" s="63"/>
      <c r="G829" s="54"/>
      <c r="H829" s="58"/>
      <c r="I829" s="33"/>
    </row>
    <row r="830">
      <c r="E830" s="63"/>
      <c r="G830" s="54"/>
      <c r="H830" s="58"/>
      <c r="I830" s="33"/>
    </row>
    <row r="831">
      <c r="E831" s="63"/>
      <c r="G831" s="54"/>
      <c r="H831" s="58"/>
      <c r="I831" s="33"/>
    </row>
    <row r="832">
      <c r="E832" s="63"/>
      <c r="G832" s="54"/>
      <c r="H832" s="58"/>
      <c r="I832" s="33"/>
    </row>
    <row r="833">
      <c r="E833" s="63"/>
      <c r="G833" s="54"/>
      <c r="H833" s="58"/>
      <c r="I833" s="33"/>
    </row>
    <row r="834">
      <c r="E834" s="63"/>
      <c r="G834" s="54"/>
      <c r="H834" s="58"/>
      <c r="I834" s="33"/>
    </row>
    <row r="835">
      <c r="E835" s="63"/>
      <c r="G835" s="54"/>
      <c r="H835" s="58"/>
      <c r="I835" s="33"/>
    </row>
    <row r="836">
      <c r="E836" s="63"/>
      <c r="G836" s="54"/>
      <c r="H836" s="58"/>
      <c r="I836" s="33"/>
    </row>
    <row r="837">
      <c r="E837" s="63"/>
      <c r="G837" s="54"/>
      <c r="H837" s="58"/>
      <c r="I837" s="33"/>
    </row>
    <row r="838">
      <c r="E838" s="63"/>
      <c r="G838" s="54"/>
      <c r="H838" s="58"/>
      <c r="I838" s="33"/>
    </row>
    <row r="839">
      <c r="E839" s="63"/>
      <c r="G839" s="54"/>
      <c r="H839" s="58"/>
      <c r="I839" s="33"/>
    </row>
    <row r="840">
      <c r="E840" s="63"/>
      <c r="G840" s="54"/>
      <c r="H840" s="58"/>
      <c r="I840" s="33"/>
    </row>
    <row r="841">
      <c r="E841" s="63"/>
      <c r="G841" s="54"/>
      <c r="H841" s="58"/>
      <c r="I841" s="33"/>
    </row>
    <row r="842">
      <c r="E842" s="63"/>
      <c r="G842" s="54"/>
      <c r="H842" s="58"/>
      <c r="I842" s="33"/>
    </row>
    <row r="843">
      <c r="E843" s="63"/>
      <c r="G843" s="54"/>
      <c r="H843" s="58"/>
      <c r="I843" s="33"/>
    </row>
    <row r="844">
      <c r="E844" s="63"/>
      <c r="G844" s="54"/>
      <c r="H844" s="58"/>
      <c r="I844" s="33"/>
    </row>
    <row r="845">
      <c r="E845" s="63"/>
      <c r="G845" s="54"/>
      <c r="H845" s="58"/>
      <c r="I845" s="33"/>
    </row>
    <row r="846">
      <c r="E846" s="63"/>
      <c r="G846" s="54"/>
      <c r="H846" s="58"/>
      <c r="I846" s="33"/>
    </row>
    <row r="847">
      <c r="E847" s="63"/>
      <c r="G847" s="54"/>
      <c r="H847" s="58"/>
      <c r="I847" s="33"/>
    </row>
    <row r="848">
      <c r="E848" s="63"/>
      <c r="G848" s="54"/>
      <c r="H848" s="58"/>
      <c r="I848" s="33"/>
    </row>
    <row r="849">
      <c r="E849" s="63"/>
      <c r="G849" s="54"/>
      <c r="H849" s="58"/>
      <c r="I849" s="33"/>
    </row>
    <row r="850">
      <c r="E850" s="63"/>
      <c r="G850" s="54"/>
      <c r="H850" s="58"/>
      <c r="I850" s="33"/>
    </row>
    <row r="851">
      <c r="E851" s="63"/>
      <c r="G851" s="54"/>
      <c r="H851" s="58"/>
      <c r="I851" s="33"/>
    </row>
    <row r="852">
      <c r="E852" s="63"/>
      <c r="G852" s="54"/>
      <c r="H852" s="58"/>
      <c r="I852" s="33"/>
    </row>
    <row r="853">
      <c r="E853" s="63"/>
      <c r="G853" s="54"/>
      <c r="H853" s="58"/>
      <c r="I853" s="33"/>
    </row>
    <row r="854">
      <c r="E854" s="63"/>
      <c r="G854" s="54"/>
      <c r="H854" s="58"/>
      <c r="I854" s="33"/>
    </row>
    <row r="855">
      <c r="E855" s="63"/>
      <c r="G855" s="54"/>
      <c r="H855" s="58"/>
      <c r="I855" s="33"/>
    </row>
    <row r="856">
      <c r="E856" s="63"/>
      <c r="G856" s="54"/>
      <c r="H856" s="58"/>
      <c r="I856" s="33"/>
    </row>
    <row r="857">
      <c r="E857" s="63"/>
      <c r="G857" s="54"/>
      <c r="H857" s="58"/>
      <c r="I857" s="33"/>
    </row>
    <row r="858">
      <c r="E858" s="63"/>
      <c r="G858" s="54"/>
      <c r="H858" s="58"/>
      <c r="I858" s="33"/>
    </row>
    <row r="859">
      <c r="E859" s="63"/>
      <c r="G859" s="54"/>
      <c r="H859" s="58"/>
      <c r="I859" s="33"/>
    </row>
    <row r="860">
      <c r="E860" s="63"/>
      <c r="G860" s="54"/>
      <c r="H860" s="58"/>
      <c r="I860" s="33"/>
    </row>
    <row r="861">
      <c r="E861" s="63"/>
      <c r="G861" s="54"/>
      <c r="H861" s="58"/>
      <c r="I861" s="33"/>
    </row>
    <row r="862">
      <c r="E862" s="63"/>
      <c r="G862" s="54"/>
      <c r="H862" s="58"/>
      <c r="I862" s="33"/>
    </row>
    <row r="863">
      <c r="E863" s="63"/>
      <c r="G863" s="54"/>
      <c r="H863" s="58"/>
      <c r="I863" s="33"/>
    </row>
    <row r="864">
      <c r="E864" s="63"/>
      <c r="G864" s="54"/>
      <c r="H864" s="58"/>
      <c r="I864" s="33"/>
    </row>
    <row r="865">
      <c r="E865" s="63"/>
      <c r="G865" s="54"/>
      <c r="H865" s="58"/>
      <c r="I865" s="33"/>
    </row>
    <row r="866">
      <c r="E866" s="63"/>
      <c r="G866" s="54"/>
      <c r="H866" s="58"/>
      <c r="I866" s="33"/>
    </row>
    <row r="867">
      <c r="E867" s="63"/>
      <c r="G867" s="54"/>
      <c r="H867" s="58"/>
      <c r="I867" s="33"/>
    </row>
    <row r="868">
      <c r="E868" s="63"/>
      <c r="G868" s="54"/>
      <c r="H868" s="58"/>
      <c r="I868" s="33"/>
    </row>
    <row r="869">
      <c r="E869" s="63"/>
      <c r="G869" s="54"/>
      <c r="H869" s="58"/>
      <c r="I869" s="33"/>
    </row>
    <row r="870">
      <c r="E870" s="63"/>
      <c r="G870" s="54"/>
      <c r="H870" s="58"/>
      <c r="I870" s="33"/>
    </row>
    <row r="871">
      <c r="E871" s="63"/>
      <c r="G871" s="54"/>
      <c r="H871" s="58"/>
      <c r="I871" s="33"/>
    </row>
    <row r="872">
      <c r="E872" s="63"/>
      <c r="G872" s="54"/>
      <c r="H872" s="58"/>
      <c r="I872" s="33"/>
    </row>
    <row r="873">
      <c r="E873" s="63"/>
      <c r="G873" s="54"/>
      <c r="H873" s="58"/>
      <c r="I873" s="33"/>
    </row>
    <row r="874">
      <c r="E874" s="63"/>
      <c r="G874" s="54"/>
      <c r="H874" s="58"/>
      <c r="I874" s="33"/>
    </row>
    <row r="875">
      <c r="E875" s="63"/>
      <c r="G875" s="54"/>
      <c r="H875" s="58"/>
      <c r="I875" s="33"/>
    </row>
    <row r="876">
      <c r="E876" s="63"/>
      <c r="G876" s="54"/>
      <c r="H876" s="58"/>
      <c r="I876" s="33"/>
    </row>
    <row r="877">
      <c r="E877" s="63"/>
      <c r="G877" s="54"/>
      <c r="H877" s="58"/>
      <c r="I877" s="33"/>
    </row>
    <row r="878">
      <c r="E878" s="63"/>
      <c r="G878" s="54"/>
      <c r="H878" s="58"/>
      <c r="I878" s="33"/>
    </row>
    <row r="879">
      <c r="E879" s="63"/>
      <c r="G879" s="54"/>
      <c r="H879" s="58"/>
      <c r="I879" s="33"/>
    </row>
    <row r="880">
      <c r="E880" s="63"/>
      <c r="G880" s="54"/>
      <c r="H880" s="58"/>
      <c r="I880" s="33"/>
    </row>
    <row r="881">
      <c r="E881" s="63"/>
      <c r="G881" s="54"/>
      <c r="H881" s="58"/>
      <c r="I881" s="33"/>
    </row>
    <row r="882">
      <c r="E882" s="63"/>
      <c r="G882" s="54"/>
      <c r="H882" s="58"/>
      <c r="I882" s="33"/>
    </row>
    <row r="883">
      <c r="E883" s="63"/>
      <c r="G883" s="54"/>
      <c r="H883" s="58"/>
      <c r="I883" s="33"/>
    </row>
    <row r="884">
      <c r="E884" s="63"/>
      <c r="G884" s="54"/>
      <c r="H884" s="58"/>
      <c r="I884" s="33"/>
    </row>
    <row r="885">
      <c r="E885" s="63"/>
      <c r="G885" s="54"/>
      <c r="H885" s="58"/>
      <c r="I885" s="33"/>
    </row>
    <row r="886">
      <c r="E886" s="63"/>
      <c r="G886" s="54"/>
      <c r="H886" s="58"/>
      <c r="I886" s="33"/>
    </row>
    <row r="887">
      <c r="E887" s="63"/>
      <c r="G887" s="54"/>
      <c r="H887" s="58"/>
      <c r="I887" s="33"/>
    </row>
    <row r="888">
      <c r="E888" s="63"/>
      <c r="G888" s="54"/>
      <c r="H888" s="58"/>
      <c r="I888" s="33"/>
    </row>
    <row r="889">
      <c r="E889" s="63"/>
      <c r="G889" s="54"/>
      <c r="H889" s="58"/>
      <c r="I889" s="33"/>
    </row>
    <row r="890">
      <c r="E890" s="63"/>
      <c r="G890" s="54"/>
      <c r="H890" s="58"/>
      <c r="I890" s="33"/>
    </row>
    <row r="891">
      <c r="E891" s="63"/>
      <c r="G891" s="54"/>
      <c r="H891" s="58"/>
      <c r="I891" s="33"/>
    </row>
    <row r="892">
      <c r="E892" s="63"/>
      <c r="G892" s="54"/>
      <c r="H892" s="58"/>
      <c r="I892" s="33"/>
    </row>
    <row r="893">
      <c r="E893" s="63"/>
      <c r="G893" s="54"/>
      <c r="H893" s="58"/>
      <c r="I893" s="33"/>
    </row>
    <row r="894">
      <c r="E894" s="63"/>
      <c r="G894" s="54"/>
      <c r="H894" s="58"/>
      <c r="I894" s="33"/>
    </row>
    <row r="895">
      <c r="E895" s="63"/>
      <c r="G895" s="54"/>
      <c r="H895" s="58"/>
      <c r="I895" s="33"/>
    </row>
    <row r="896">
      <c r="E896" s="63"/>
      <c r="G896" s="54"/>
      <c r="H896" s="58"/>
      <c r="I896" s="33"/>
    </row>
    <row r="897">
      <c r="E897" s="63"/>
      <c r="G897" s="54"/>
      <c r="H897" s="58"/>
      <c r="I897" s="33"/>
    </row>
    <row r="898">
      <c r="E898" s="63"/>
      <c r="G898" s="54"/>
      <c r="H898" s="58"/>
      <c r="I898" s="33"/>
    </row>
    <row r="899">
      <c r="E899" s="63"/>
      <c r="G899" s="54"/>
      <c r="H899" s="58"/>
      <c r="I899" s="33"/>
    </row>
    <row r="900">
      <c r="E900" s="63"/>
      <c r="G900" s="54"/>
      <c r="H900" s="58"/>
      <c r="I900" s="33"/>
    </row>
    <row r="901">
      <c r="E901" s="63"/>
      <c r="G901" s="54"/>
      <c r="H901" s="58"/>
      <c r="I901" s="33"/>
    </row>
    <row r="902">
      <c r="E902" s="63"/>
      <c r="G902" s="54"/>
      <c r="H902" s="58"/>
      <c r="I902" s="33"/>
    </row>
    <row r="903">
      <c r="E903" s="63"/>
      <c r="G903" s="54"/>
      <c r="H903" s="58"/>
      <c r="I903" s="33"/>
    </row>
    <row r="904">
      <c r="E904" s="63"/>
      <c r="G904" s="54"/>
      <c r="H904" s="58"/>
      <c r="I904" s="33"/>
    </row>
    <row r="905">
      <c r="E905" s="63"/>
      <c r="G905" s="54"/>
      <c r="H905" s="58"/>
      <c r="I905" s="33"/>
    </row>
    <row r="906">
      <c r="E906" s="63"/>
      <c r="G906" s="54"/>
      <c r="H906" s="58"/>
      <c r="I906" s="33"/>
    </row>
    <row r="907">
      <c r="E907" s="63"/>
      <c r="G907" s="54"/>
      <c r="H907" s="58"/>
      <c r="I907" s="33"/>
    </row>
    <row r="908">
      <c r="E908" s="63"/>
      <c r="G908" s="54"/>
      <c r="H908" s="58"/>
      <c r="I908" s="33"/>
    </row>
    <row r="909">
      <c r="E909" s="63"/>
      <c r="G909" s="54"/>
      <c r="H909" s="58"/>
      <c r="I909" s="33"/>
    </row>
    <row r="910">
      <c r="E910" s="63"/>
      <c r="G910" s="54"/>
      <c r="H910" s="58"/>
      <c r="I910" s="33"/>
    </row>
    <row r="911">
      <c r="E911" s="63"/>
      <c r="G911" s="54"/>
      <c r="H911" s="58"/>
      <c r="I911" s="33"/>
    </row>
    <row r="912">
      <c r="E912" s="63"/>
      <c r="G912" s="54"/>
      <c r="H912" s="58"/>
      <c r="I912" s="33"/>
    </row>
    <row r="913">
      <c r="E913" s="63"/>
      <c r="G913" s="54"/>
      <c r="H913" s="58"/>
      <c r="I913" s="33"/>
    </row>
    <row r="914">
      <c r="E914" s="63"/>
      <c r="G914" s="54"/>
      <c r="H914" s="58"/>
      <c r="I914" s="33"/>
    </row>
    <row r="915">
      <c r="E915" s="63"/>
      <c r="G915" s="54"/>
      <c r="H915" s="58"/>
      <c r="I915" s="33"/>
    </row>
    <row r="916">
      <c r="E916" s="63"/>
      <c r="G916" s="54"/>
      <c r="H916" s="58"/>
      <c r="I916" s="33"/>
    </row>
    <row r="917">
      <c r="E917" s="63"/>
      <c r="G917" s="54"/>
      <c r="H917" s="58"/>
      <c r="I917" s="33"/>
    </row>
    <row r="918">
      <c r="E918" s="63"/>
      <c r="G918" s="54"/>
      <c r="H918" s="58"/>
      <c r="I918" s="33"/>
    </row>
    <row r="919">
      <c r="E919" s="63"/>
      <c r="G919" s="54"/>
      <c r="H919" s="58"/>
      <c r="I919" s="33"/>
    </row>
    <row r="920">
      <c r="E920" s="63"/>
      <c r="G920" s="54"/>
      <c r="H920" s="58"/>
      <c r="I920" s="33"/>
    </row>
    <row r="921">
      <c r="E921" s="63"/>
      <c r="G921" s="54"/>
      <c r="H921" s="58"/>
      <c r="I921" s="33"/>
    </row>
    <row r="922">
      <c r="E922" s="63"/>
      <c r="G922" s="54"/>
      <c r="H922" s="58"/>
      <c r="I922" s="33"/>
    </row>
    <row r="923">
      <c r="E923" s="63"/>
      <c r="G923" s="54"/>
      <c r="H923" s="58"/>
      <c r="I923" s="33"/>
    </row>
    <row r="924">
      <c r="E924" s="63"/>
      <c r="G924" s="54"/>
      <c r="H924" s="58"/>
      <c r="I924" s="33"/>
    </row>
    <row r="925">
      <c r="E925" s="63"/>
      <c r="G925" s="54"/>
      <c r="H925" s="58"/>
      <c r="I925" s="33"/>
    </row>
    <row r="926">
      <c r="E926" s="63"/>
      <c r="G926" s="54"/>
      <c r="H926" s="58"/>
      <c r="I926" s="33"/>
    </row>
    <row r="927">
      <c r="E927" s="63"/>
      <c r="G927" s="54"/>
      <c r="H927" s="58"/>
      <c r="I927" s="33"/>
    </row>
    <row r="928">
      <c r="E928" s="63"/>
      <c r="G928" s="54"/>
      <c r="H928" s="58"/>
      <c r="I928" s="33"/>
    </row>
    <row r="929">
      <c r="E929" s="63"/>
      <c r="G929" s="54"/>
      <c r="H929" s="58"/>
      <c r="I929" s="33"/>
    </row>
    <row r="930">
      <c r="E930" s="63"/>
      <c r="G930" s="54"/>
      <c r="H930" s="58"/>
      <c r="I930" s="33"/>
    </row>
    <row r="931">
      <c r="E931" s="63"/>
      <c r="G931" s="54"/>
      <c r="H931" s="58"/>
      <c r="I931" s="33"/>
    </row>
    <row r="932">
      <c r="E932" s="63"/>
      <c r="G932" s="54"/>
      <c r="H932" s="58"/>
      <c r="I932" s="33"/>
    </row>
    <row r="933">
      <c r="E933" s="63"/>
      <c r="G933" s="54"/>
      <c r="H933" s="58"/>
      <c r="I933" s="33"/>
    </row>
    <row r="934">
      <c r="E934" s="63"/>
      <c r="G934" s="54"/>
      <c r="H934" s="58"/>
      <c r="I934" s="33"/>
    </row>
    <row r="935">
      <c r="E935" s="63"/>
      <c r="G935" s="54"/>
      <c r="H935" s="58"/>
      <c r="I935" s="33"/>
    </row>
    <row r="936">
      <c r="E936" s="63"/>
      <c r="G936" s="54"/>
      <c r="H936" s="58"/>
      <c r="I936" s="33"/>
    </row>
    <row r="937">
      <c r="E937" s="63"/>
      <c r="G937" s="54"/>
      <c r="H937" s="58"/>
      <c r="I937" s="33"/>
    </row>
    <row r="938">
      <c r="E938" s="63"/>
      <c r="G938" s="54"/>
      <c r="H938" s="58"/>
      <c r="I938" s="33"/>
    </row>
    <row r="939">
      <c r="E939" s="63"/>
      <c r="G939" s="54"/>
      <c r="H939" s="58"/>
      <c r="I939" s="33"/>
    </row>
    <row r="940">
      <c r="E940" s="63"/>
      <c r="G940" s="54"/>
      <c r="H940" s="58"/>
      <c r="I940" s="33"/>
    </row>
    <row r="941">
      <c r="E941" s="63"/>
      <c r="G941" s="54"/>
      <c r="H941" s="58"/>
      <c r="I941" s="33"/>
    </row>
    <row r="942">
      <c r="E942" s="63"/>
      <c r="G942" s="54"/>
      <c r="H942" s="58"/>
      <c r="I942" s="33"/>
    </row>
    <row r="943">
      <c r="E943" s="63"/>
      <c r="G943" s="54"/>
      <c r="H943" s="58"/>
      <c r="I943" s="33"/>
    </row>
    <row r="944">
      <c r="E944" s="63"/>
      <c r="G944" s="54"/>
      <c r="H944" s="58"/>
      <c r="I944" s="33"/>
    </row>
    <row r="945">
      <c r="E945" s="63"/>
      <c r="G945" s="54"/>
      <c r="H945" s="58"/>
      <c r="I945" s="33"/>
    </row>
    <row r="946">
      <c r="E946" s="63"/>
      <c r="G946" s="54"/>
      <c r="H946" s="58"/>
      <c r="I946" s="33"/>
    </row>
    <row r="947">
      <c r="E947" s="63"/>
      <c r="G947" s="54"/>
      <c r="H947" s="58"/>
      <c r="I947" s="33"/>
    </row>
    <row r="948">
      <c r="E948" s="63"/>
      <c r="G948" s="54"/>
      <c r="H948" s="58"/>
      <c r="I948" s="33"/>
    </row>
    <row r="949">
      <c r="E949" s="63"/>
      <c r="G949" s="54"/>
      <c r="H949" s="58"/>
      <c r="I949" s="33"/>
    </row>
    <row r="950">
      <c r="E950" s="63"/>
      <c r="G950" s="54"/>
      <c r="H950" s="58"/>
      <c r="I950" s="33"/>
    </row>
    <row r="951">
      <c r="E951" s="63"/>
      <c r="G951" s="54"/>
      <c r="H951" s="58"/>
      <c r="I951" s="33"/>
    </row>
    <row r="952">
      <c r="E952" s="63"/>
      <c r="G952" s="54"/>
      <c r="H952" s="58"/>
      <c r="I952" s="33"/>
    </row>
    <row r="953">
      <c r="E953" s="63"/>
      <c r="G953" s="54"/>
      <c r="H953" s="58"/>
      <c r="I953" s="33"/>
    </row>
    <row r="954">
      <c r="E954" s="63"/>
      <c r="G954" s="54"/>
      <c r="H954" s="58"/>
      <c r="I954" s="33"/>
    </row>
    <row r="955">
      <c r="E955" s="63"/>
      <c r="G955" s="54"/>
      <c r="H955" s="58"/>
      <c r="I955" s="33"/>
    </row>
    <row r="956">
      <c r="E956" s="63"/>
      <c r="G956" s="54"/>
      <c r="H956" s="58"/>
      <c r="I956" s="33"/>
    </row>
    <row r="957">
      <c r="E957" s="63"/>
      <c r="G957" s="54"/>
      <c r="H957" s="58"/>
      <c r="I957" s="33"/>
    </row>
    <row r="958">
      <c r="E958" s="63"/>
      <c r="G958" s="54"/>
      <c r="H958" s="58"/>
      <c r="I958" s="33"/>
    </row>
    <row r="959">
      <c r="E959" s="63"/>
      <c r="G959" s="54"/>
      <c r="H959" s="58"/>
      <c r="I959" s="33"/>
    </row>
    <row r="960">
      <c r="E960" s="63"/>
      <c r="G960" s="54"/>
      <c r="H960" s="58"/>
      <c r="I960" s="33"/>
    </row>
    <row r="961">
      <c r="E961" s="63"/>
      <c r="G961" s="54"/>
      <c r="H961" s="58"/>
      <c r="I961" s="33"/>
    </row>
    <row r="962">
      <c r="E962" s="63"/>
      <c r="G962" s="54"/>
      <c r="H962" s="58"/>
      <c r="I962" s="33"/>
    </row>
    <row r="963">
      <c r="E963" s="63"/>
      <c r="G963" s="54"/>
      <c r="H963" s="58"/>
      <c r="I963" s="33"/>
    </row>
    <row r="964">
      <c r="E964" s="63"/>
      <c r="G964" s="54"/>
      <c r="H964" s="58"/>
      <c r="I964" s="33"/>
    </row>
    <row r="965">
      <c r="E965" s="63"/>
      <c r="G965" s="54"/>
      <c r="H965" s="58"/>
      <c r="I965" s="33"/>
    </row>
    <row r="966">
      <c r="E966" s="63"/>
      <c r="G966" s="54"/>
      <c r="H966" s="58"/>
      <c r="I966" s="33"/>
    </row>
    <row r="967">
      <c r="E967" s="63"/>
      <c r="G967" s="54"/>
      <c r="H967" s="58"/>
      <c r="I967" s="33"/>
    </row>
    <row r="968">
      <c r="E968" s="63"/>
      <c r="G968" s="54"/>
      <c r="H968" s="58"/>
      <c r="I968" s="33"/>
    </row>
    <row r="969">
      <c r="E969" s="63"/>
      <c r="G969" s="54"/>
      <c r="H969" s="58"/>
      <c r="I969" s="33"/>
    </row>
    <row r="970">
      <c r="E970" s="63"/>
      <c r="G970" s="54"/>
      <c r="H970" s="58"/>
      <c r="I970" s="33"/>
    </row>
    <row r="971">
      <c r="E971" s="63"/>
      <c r="G971" s="54"/>
      <c r="H971" s="58"/>
      <c r="I971" s="33"/>
    </row>
    <row r="972">
      <c r="E972" s="63"/>
      <c r="G972" s="54"/>
      <c r="H972" s="58"/>
      <c r="I972" s="33"/>
    </row>
    <row r="973">
      <c r="E973" s="63"/>
      <c r="G973" s="54"/>
      <c r="H973" s="58"/>
      <c r="I973" s="33"/>
    </row>
    <row r="974">
      <c r="E974" s="63"/>
      <c r="G974" s="54"/>
      <c r="H974" s="58"/>
      <c r="I974" s="33"/>
    </row>
    <row r="975">
      <c r="E975" s="63"/>
      <c r="G975" s="54"/>
      <c r="H975" s="58"/>
      <c r="I975" s="33"/>
    </row>
    <row r="976">
      <c r="E976" s="63"/>
      <c r="G976" s="54"/>
      <c r="H976" s="58"/>
      <c r="I976" s="33"/>
    </row>
    <row r="977">
      <c r="E977" s="63"/>
      <c r="G977" s="54"/>
      <c r="H977" s="58"/>
      <c r="I977" s="33"/>
    </row>
    <row r="978">
      <c r="E978" s="63"/>
      <c r="G978" s="54"/>
      <c r="H978" s="58"/>
      <c r="I978" s="33"/>
    </row>
    <row r="979">
      <c r="E979" s="63"/>
      <c r="G979" s="54"/>
      <c r="H979" s="58"/>
      <c r="I979" s="33"/>
    </row>
    <row r="980">
      <c r="E980" s="63"/>
      <c r="G980" s="54"/>
      <c r="H980" s="58"/>
      <c r="I980" s="33"/>
    </row>
    <row r="981">
      <c r="E981" s="63"/>
      <c r="G981" s="54"/>
      <c r="H981" s="58"/>
      <c r="I981" s="33"/>
    </row>
    <row r="982">
      <c r="E982" s="63"/>
      <c r="G982" s="54"/>
      <c r="H982" s="58"/>
      <c r="I982" s="33"/>
    </row>
    <row r="983">
      <c r="E983" s="63"/>
      <c r="G983" s="54"/>
      <c r="H983" s="58"/>
      <c r="I983" s="33"/>
    </row>
    <row r="984">
      <c r="E984" s="63"/>
      <c r="G984" s="54"/>
      <c r="H984" s="58"/>
      <c r="I984" s="33"/>
    </row>
    <row r="985">
      <c r="E985" s="63"/>
      <c r="G985" s="54"/>
      <c r="H985" s="58"/>
      <c r="I985" s="33"/>
    </row>
    <row r="986">
      <c r="E986" s="63"/>
      <c r="G986" s="54"/>
      <c r="H986" s="58"/>
      <c r="I986" s="33"/>
    </row>
    <row r="987">
      <c r="E987" s="63"/>
      <c r="G987" s="54"/>
      <c r="H987" s="58"/>
      <c r="I987" s="33"/>
    </row>
    <row r="988">
      <c r="E988" s="63"/>
      <c r="G988" s="54"/>
      <c r="H988" s="58"/>
      <c r="I988" s="33"/>
    </row>
    <row r="989">
      <c r="E989" s="63"/>
      <c r="G989" s="54"/>
      <c r="H989" s="58"/>
      <c r="I989" s="33"/>
    </row>
    <row r="990">
      <c r="E990" s="63"/>
      <c r="G990" s="54"/>
      <c r="H990" s="58"/>
      <c r="I990" s="33"/>
    </row>
    <row r="991">
      <c r="E991" s="63"/>
      <c r="G991" s="54"/>
      <c r="H991" s="58"/>
      <c r="I991" s="33"/>
    </row>
    <row r="992">
      <c r="E992" s="63"/>
      <c r="G992" s="54"/>
      <c r="H992" s="58"/>
      <c r="I992" s="33"/>
    </row>
    <row r="993">
      <c r="E993" s="63"/>
      <c r="G993" s="54"/>
      <c r="H993" s="58"/>
      <c r="I993" s="33"/>
    </row>
    <row r="994">
      <c r="E994" s="63"/>
      <c r="G994" s="54"/>
      <c r="H994" s="58"/>
      <c r="I994" s="33"/>
    </row>
    <row r="995">
      <c r="E995" s="63"/>
      <c r="G995" s="54"/>
      <c r="H995" s="58"/>
      <c r="I995" s="33"/>
    </row>
    <row r="996">
      <c r="E996" s="63"/>
      <c r="G996" s="54"/>
      <c r="H996" s="58"/>
      <c r="I996" s="33"/>
    </row>
    <row r="997">
      <c r="E997" s="63"/>
      <c r="G997" s="54"/>
      <c r="H997" s="58"/>
      <c r="I997" s="33"/>
    </row>
    <row r="998">
      <c r="E998" s="63"/>
      <c r="G998" s="54"/>
      <c r="H998" s="58"/>
      <c r="I998" s="33"/>
    </row>
    <row r="999">
      <c r="E999" s="63"/>
      <c r="G999" s="54"/>
      <c r="H999" s="58"/>
      <c r="I999" s="33"/>
    </row>
    <row r="1000">
      <c r="E1000" s="63"/>
      <c r="G1000" s="54"/>
      <c r="H1000" s="58"/>
      <c r="I1000" s="33"/>
    </row>
    <row r="1001">
      <c r="E1001" s="63"/>
      <c r="G1001" s="54"/>
      <c r="H1001" s="58"/>
      <c r="I1001" s="33"/>
    </row>
  </sheetData>
  <conditionalFormatting sqref="G2:G40">
    <cfRule type="cellIs" dxfId="0" priority="1" operator="greaterThan">
      <formula>"H2:H40"</formula>
    </cfRule>
  </conditionalFormatting>
  <conditionalFormatting sqref="G2:G40">
    <cfRule type="cellIs" dxfId="1" priority="2" operator="lessThan">
      <formula>"H2:H40"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8" width="18.0"/>
  </cols>
  <sheetData>
    <row r="1">
      <c r="A1" s="8" t="s">
        <v>34</v>
      </c>
      <c r="B1" s="8" t="s">
        <v>35</v>
      </c>
      <c r="C1" s="8" t="s">
        <v>36</v>
      </c>
      <c r="D1" s="12" t="s">
        <v>37</v>
      </c>
      <c r="E1" s="12" t="s">
        <v>43</v>
      </c>
      <c r="F1" s="8" t="s">
        <v>44</v>
      </c>
      <c r="G1" s="8" t="s">
        <v>45</v>
      </c>
      <c r="H1" s="12" t="s">
        <v>46</v>
      </c>
    </row>
    <row r="2">
      <c r="A2" s="14">
        <v>1.0</v>
      </c>
      <c r="B2" s="14" t="str">
        <f>Stock_Prices!$A$2</f>
        <v>INFY</v>
      </c>
      <c r="C2" s="23">
        <f t="shared" ref="C2:C6" si="1">F2+G2</f>
        <v>50</v>
      </c>
      <c r="D2" s="29">
        <f>IFERROR(__xludf.DUMMYFUNCTION("INDEX( FILTER(India!$F$2:$F$80 , NOT( ISBLANK( India!$F$2:$F$80 ) ) ) , ROWS( FILTER( India!$F$2:$F$80 , NOT( ISBLANK( India!$F$2:$F$80 ) ) ) ) )"),730.0)</f>
        <v>730</v>
      </c>
      <c r="E2" s="33">
        <f t="shared" ref="E2:E6" si="2">C2*D2</f>
        <v>36500</v>
      </c>
      <c r="F2" s="14">
        <f>Stock_Prices!$D$2/12</f>
        <v>50</v>
      </c>
      <c r="G2" s="35">
        <f>IFERROR(__xludf.DUMMYFUNCTION("INDEX( FILTER(India!Z$2:Z$80 , NOT( ISBLANK( India!Z$2:Z$80 ) ) ) , ROWS( FILTER( India!Z$2:Z$80 , NOT( ISBLANK( India!Z$2:Z$80 ) ) ) ) )"),0.0)</f>
        <v>0</v>
      </c>
      <c r="H2" s="33"/>
    </row>
    <row r="3">
      <c r="A3" s="14">
        <v>1.0</v>
      </c>
      <c r="B3" s="14" t="str">
        <f>Stock_Prices!$A$3</f>
        <v>RIL</v>
      </c>
      <c r="C3" s="23">
        <f t="shared" si="1"/>
        <v>50</v>
      </c>
      <c r="D3" s="29">
        <f>IFERROR(__xludf.DUMMYFUNCTION("INDEX( FILTER(India!$F$82:$F$160 , NOT( ISBLANK( India!$F$82:$F$160 ) ) ) , ROWS( FILTER( India!$F$82:$F$160 , NOT( ISBLANK( India!$F$82:$F$160 ) ) ) ) )"),1247.0)</f>
        <v>1247</v>
      </c>
      <c r="E3" s="33">
        <f t="shared" si="2"/>
        <v>62350</v>
      </c>
      <c r="F3" s="14">
        <f>Stock_Prices!$D$2/12</f>
        <v>50</v>
      </c>
      <c r="G3" s="35">
        <f>IFERROR(__xludf.DUMMYFUNCTION("INDEX( FILTER(India!Z$82:Z$160 , NOT( ISBLANK( India!Z$82:Z$160 ) ) ) , ROWS( FILTER( India!Z$82:Z$160 , NOT( ISBLANK( India!Z$82:Z$160 ) ) ) ) )"),0.0)</f>
        <v>0</v>
      </c>
      <c r="H3" s="33">
        <f>SUM(E2:E6)</f>
        <v>205950</v>
      </c>
    </row>
    <row r="4">
      <c r="A4" s="14">
        <v>1.0</v>
      </c>
      <c r="B4" s="14" t="str">
        <f>Stock_Prices!$A$4</f>
        <v>SUNPHARMA</v>
      </c>
      <c r="C4" s="23">
        <f t="shared" si="1"/>
        <v>50</v>
      </c>
      <c r="D4" s="29">
        <f>IFERROR(__xludf.DUMMYFUNCTION("INDEX( FILTER(India!$F$162:$F$240 , NOT( ISBLANK( India!$F$162:$F$240 ) ) ) , ROWS( FILTER( India!$F$162:$F$240 , NOT( ISBLANK( India!$F$162:$F$240 ) ) ) ) )"),422.0)</f>
        <v>422</v>
      </c>
      <c r="E4" s="33">
        <f t="shared" si="2"/>
        <v>21100</v>
      </c>
      <c r="F4" s="14">
        <f>Stock_Prices!$D$2/12</f>
        <v>50</v>
      </c>
      <c r="G4" s="35">
        <f>IFERROR(__xludf.DUMMYFUNCTION("INDEX( FILTER(India!Z$162:Z$240 , NOT( ISBLANK( India!Z$162:Z$240 ) ) ) , ROWS( FILTER( India!Z$162:Z$240 , NOT( ISBLANK( India!Z$162:Z$240 ) ) ) ) )"),0.0)</f>
        <v>0</v>
      </c>
      <c r="H4" s="33"/>
    </row>
    <row r="5">
      <c r="A5" s="14">
        <v>1.0</v>
      </c>
      <c r="B5" s="14" t="str">
        <f>Stock_Prices!$A$5</f>
        <v>YESBANK</v>
      </c>
      <c r="C5" s="23">
        <f t="shared" si="1"/>
        <v>50</v>
      </c>
      <c r="D5" s="29">
        <f>IFERROR(__xludf.DUMMYFUNCTION("INDEX( FILTER(India!$F$242:$F$320 , NOT( ISBLANK( India!$F$242:$F$320 ) ) ) , ROWS( FILTER( India!$F$242:$F$320 , NOT( ISBLANK( India!$F$242:$F$320 ) ) ) ) )"),220.0)</f>
        <v>220</v>
      </c>
      <c r="E5" s="33">
        <f t="shared" si="2"/>
        <v>11000</v>
      </c>
      <c r="F5" s="14">
        <f>Stock_Prices!$D$2/12</f>
        <v>50</v>
      </c>
      <c r="G5" s="35">
        <f>IFERROR(__xludf.DUMMYFUNCTION("INDEX( FILTER(India!Z$242:Z$320 , NOT( ISBLANK( India!Z$242:Z$320 ) ) ) , ROWS( FILTER( India!Z$242:Z$320 , NOT( ISBLANK( India!Z$242:Z$320 ) ) ) ) )"),0.0)</f>
        <v>0</v>
      </c>
      <c r="H5" s="33"/>
    </row>
    <row r="6">
      <c r="A6" s="14">
        <v>1.0</v>
      </c>
      <c r="B6" s="14" t="str">
        <f>Stock_Prices!$A$6</f>
        <v>EICHERMOT</v>
      </c>
      <c r="C6" s="23">
        <f t="shared" si="1"/>
        <v>50</v>
      </c>
      <c r="D6" s="29">
        <f>IFERROR(__xludf.DUMMYFUNCTION("INDEX( FILTER(India!$F$322:$F$400 , NOT( ISBLANK( India!$F$322:$F$400 ) ) ) , ROWS( FILTER( India!$F$322:$F$400 , NOT( ISBLANK( India!$F$322:$F$400 ) ) ) ) )"),1500.0)</f>
        <v>1500</v>
      </c>
      <c r="E6" s="33">
        <f t="shared" si="2"/>
        <v>75000</v>
      </c>
      <c r="F6" s="14">
        <f>Stock_Prices!$D$2/12</f>
        <v>50</v>
      </c>
      <c r="G6" s="35">
        <f>IFERROR(__xludf.DUMMYFUNCTION("INDEX( FILTER(India!Z$322:Z$400 , NOT( ISBLANK( India!Z$322:Z$400 ) ) ) , ROWS( FILTER( India!Z$322:Z$400 , NOT( ISBLANK( India!Z$322:Z$400 ) ) ) ) )"),0.0)</f>
        <v>0</v>
      </c>
      <c r="H6" s="33"/>
    </row>
    <row r="7">
      <c r="A7" s="49"/>
      <c r="B7" s="51"/>
      <c r="C7" s="51"/>
      <c r="D7" s="52"/>
      <c r="E7" s="52"/>
      <c r="F7" s="51"/>
      <c r="G7" s="51"/>
      <c r="H7" s="52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>
      <c r="A8" s="14">
        <v>2.0</v>
      </c>
      <c r="B8" s="53" t="str">
        <f>Stock_Prices!$A$2</f>
        <v>INFY</v>
      </c>
      <c r="C8" s="23">
        <f t="shared" ref="C8:C12" si="3">F8+G8</f>
        <v>50</v>
      </c>
      <c r="D8" s="29">
        <f>IFERROR(__xludf.DUMMYFUNCTION("INDEX( FILTER(India!$F$2:$F$80 , NOT( ISBLANK( India!$F$2:$F$80 ) ) ) , ROWS( FILTER( India!$F$2:$F$80 , NOT( ISBLANK( India!$F$2:$F$80 ) ) ) ) )"),730.0)</f>
        <v>730</v>
      </c>
      <c r="E8" s="33">
        <f t="shared" ref="E8:E12" si="4">C8*D8</f>
        <v>36500</v>
      </c>
      <c r="F8" s="14">
        <f>Stock_Prices!$D$2/12</f>
        <v>50</v>
      </c>
      <c r="G8" s="35">
        <f>IFERROR(__xludf.DUMMYFUNCTION("INDEX( FILTER(India!AA$2:AA$80 , NOT( ISBLANK( India!AA$2:AA$80 ) ) ) , ROWS( FILTER( India!AA$2:AA$80 , NOT( ISBLANK( India!AA$2:AA$80 ) ) ) ) )"),0.0)</f>
        <v>0</v>
      </c>
      <c r="H8" s="33"/>
    </row>
    <row r="9">
      <c r="A9" s="14">
        <v>2.0</v>
      </c>
      <c r="B9" s="53" t="str">
        <f>Stock_Prices!$A$3</f>
        <v>RIL</v>
      </c>
      <c r="C9" s="23">
        <f t="shared" si="3"/>
        <v>50</v>
      </c>
      <c r="D9" s="29">
        <f>IFERROR(__xludf.DUMMYFUNCTION("INDEX( FILTER(India!$F$82:$F$160 , NOT( ISBLANK( India!$F$82:$F$160 ) ) ) , ROWS( FILTER( India!$F$82:$F$160 , NOT( ISBLANK( India!$F$82:$F$160 ) ) ) ) )"),1247.0)</f>
        <v>1247</v>
      </c>
      <c r="E9" s="33">
        <f t="shared" si="4"/>
        <v>62350</v>
      </c>
      <c r="F9" s="14">
        <f>Stock_Prices!$D$2/12</f>
        <v>50</v>
      </c>
      <c r="G9" s="35">
        <f>IFERROR(__xludf.DUMMYFUNCTION("INDEX( FILTER(India!AA$82:AA$160 , NOT( ISBLANK( India!AA$82:AA$160 ) ) ) , ROWS( FILTER( India!AA$82:AA$160 , NOT( ISBLANK( India!AA$82:AA$160 ) ) ) ) )"),0.0)</f>
        <v>0</v>
      </c>
      <c r="H9" s="33">
        <f>SUM(E8:E12)</f>
        <v>205950</v>
      </c>
    </row>
    <row r="10">
      <c r="A10" s="14">
        <v>2.0</v>
      </c>
      <c r="B10" s="53" t="str">
        <f>Stock_Prices!$A$4</f>
        <v>SUNPHARMA</v>
      </c>
      <c r="C10" s="23">
        <f t="shared" si="3"/>
        <v>50</v>
      </c>
      <c r="D10" s="29">
        <f>IFERROR(__xludf.DUMMYFUNCTION("INDEX( FILTER(India!$F$162:$F$240 , NOT( ISBLANK( India!$F$162:$F$240 ) ) ) , ROWS( FILTER( India!$F$162:$F$240 , NOT( ISBLANK( India!$F$162:$F$240 ) ) ) ) )"),422.0)</f>
        <v>422</v>
      </c>
      <c r="E10" s="33">
        <f t="shared" si="4"/>
        <v>21100</v>
      </c>
      <c r="F10" s="14">
        <f>Stock_Prices!$D$2/12</f>
        <v>50</v>
      </c>
      <c r="G10" s="35">
        <f>IFERROR(__xludf.DUMMYFUNCTION("INDEX( FILTER(India!AA$162:AA$240 , NOT( ISBLANK( India!AA$162:AA$240 ) ) ) , ROWS( FILTER( India!AA$162:AA$240 , NOT( ISBLANK( India!AA$162:AA$240 ) ) ) ) )"),0.0)</f>
        <v>0</v>
      </c>
      <c r="H10" s="33"/>
    </row>
    <row r="11">
      <c r="A11" s="14">
        <v>2.0</v>
      </c>
      <c r="B11" s="60" t="str">
        <f>Stock_Prices!$A$5</f>
        <v>YESBANK</v>
      </c>
      <c r="C11" s="23">
        <f t="shared" si="3"/>
        <v>50</v>
      </c>
      <c r="D11" s="29">
        <f>IFERROR(__xludf.DUMMYFUNCTION("INDEX( FILTER(India!$F$242:$F$320 , NOT( ISBLANK( India!$F$242:$F$320 ) ) ) , ROWS( FILTER( India!$F$242:$F$320 , NOT( ISBLANK( India!$F$242:$F$320 ) ) ) ) )"),220.0)</f>
        <v>220</v>
      </c>
      <c r="E11" s="33">
        <f t="shared" si="4"/>
        <v>11000</v>
      </c>
      <c r="F11" s="14">
        <f>Stock_Prices!$D$2/12</f>
        <v>50</v>
      </c>
      <c r="G11" s="35">
        <f>IFERROR(__xludf.DUMMYFUNCTION("INDEX( FILTER(India!AA$242:AA$320 , NOT( ISBLANK( India!AA$242:AA$320 ) ) ) , ROWS( FILTER( India!AA$242:AA$320 , NOT( ISBLANK( India!AA$242:AA$320 ) ) ) ) )"),0.0)</f>
        <v>0</v>
      </c>
      <c r="H11" s="33"/>
    </row>
    <row r="12">
      <c r="A12" s="14">
        <v>2.0</v>
      </c>
      <c r="B12" s="53" t="str">
        <f>Stock_Prices!$A$6</f>
        <v>EICHERMOT</v>
      </c>
      <c r="C12" s="23">
        <f t="shared" si="3"/>
        <v>50</v>
      </c>
      <c r="D12" s="29">
        <f>IFERROR(__xludf.DUMMYFUNCTION("INDEX( FILTER(India!$F$322:$F$400 , NOT( ISBLANK( India!$F$322:$F$400 ) ) ) , ROWS( FILTER( India!$F$322:$F$400 , NOT( ISBLANK( India!$F$322:$F$400 ) ) ) ) )"),1500.0)</f>
        <v>1500</v>
      </c>
      <c r="E12" s="33">
        <f t="shared" si="4"/>
        <v>75000</v>
      </c>
      <c r="F12" s="14">
        <f>Stock_Prices!$D$2/12</f>
        <v>50</v>
      </c>
      <c r="G12" s="35">
        <f>IFERROR(__xludf.DUMMYFUNCTION("INDEX( FILTER(India!AA$322:AA$400 , NOT( ISBLANK( India!AA$322:AA$400 ) ) ) , ROWS( FILTER( India!AA$322:AA$400 , NOT( ISBLANK( India!AA$322:AA$400 ) ) ) ) )"),0.0)</f>
        <v>0</v>
      </c>
      <c r="H12" s="33"/>
    </row>
    <row r="13">
      <c r="A13" s="51"/>
      <c r="B13" s="51"/>
      <c r="C13" s="51"/>
      <c r="D13" s="52"/>
      <c r="E13" s="52"/>
      <c r="F13" s="51"/>
      <c r="G13" s="51"/>
      <c r="H13" s="52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</row>
    <row r="14">
      <c r="A14" s="14">
        <v>3.0</v>
      </c>
      <c r="B14" s="14" t="str">
        <f>Stock_Prices!$A$2</f>
        <v>INFY</v>
      </c>
      <c r="C14" s="23">
        <f t="shared" ref="C14:C18" si="5">F14+G14</f>
        <v>50</v>
      </c>
      <c r="D14" s="29">
        <f>IFERROR(__xludf.DUMMYFUNCTION("INDEX( FILTER(India!$F$2:$F$80 , NOT( ISBLANK( India!$F$2:$F$80 ) ) ) , ROWS( FILTER( India!$F$2:$F$80 , NOT( ISBLANK( India!$F$2:$F$80 ) ) ) ) )"),730.0)</f>
        <v>730</v>
      </c>
      <c r="E14" s="33">
        <f t="shared" ref="E14:E18" si="6">C14*D14</f>
        <v>36500</v>
      </c>
      <c r="F14" s="14">
        <f>Stock_Prices!$D$2/12</f>
        <v>50</v>
      </c>
      <c r="G14" s="35">
        <f>IFERROR(__xludf.DUMMYFUNCTION("INDEX( FILTER(India!AB$2:AB$80 , NOT( ISBLANK( India!AB$2:AB$80 ) ) ) , ROWS( FILTER( India!AB$2:AB$80 , NOT( ISBLANK( India!AB$2:AB$80 ) ) ) ) )"),0.0)</f>
        <v>0</v>
      </c>
      <c r="H14" s="33"/>
    </row>
    <row r="15">
      <c r="A15" s="14">
        <v>3.0</v>
      </c>
      <c r="B15" s="14" t="str">
        <f>Stock_Prices!$A$3</f>
        <v>RIL</v>
      </c>
      <c r="C15" s="23">
        <f t="shared" si="5"/>
        <v>50</v>
      </c>
      <c r="D15" s="29">
        <f>IFERROR(__xludf.DUMMYFUNCTION("INDEX( FILTER(India!$F$82:$F$160 , NOT( ISBLANK( India!$F$82:$F$160 ) ) ) , ROWS( FILTER( India!$F$82:$F$160 , NOT( ISBLANK( India!$F$82:$F$160 ) ) ) ) )"),1247.0)</f>
        <v>1247</v>
      </c>
      <c r="E15" s="33">
        <f t="shared" si="6"/>
        <v>62350</v>
      </c>
      <c r="F15" s="14">
        <f>Stock_Prices!$D$2/12</f>
        <v>50</v>
      </c>
      <c r="G15" s="35">
        <f>IFERROR(__xludf.DUMMYFUNCTION("INDEX( FILTER(India!AB$82:AB$160 , NOT( ISBLANK( India!AB$82:AB$160 ) ) ) , ROWS( FILTER( India!AB$82:AB$160 , NOT( ISBLANK( India!AB$82:AB$160 ) ) ) ) )"),0.0)</f>
        <v>0</v>
      </c>
      <c r="H15" s="33">
        <f>SUM(E14:E18)</f>
        <v>205950</v>
      </c>
    </row>
    <row r="16">
      <c r="A16" s="14">
        <v>3.0</v>
      </c>
      <c r="B16" s="14" t="str">
        <f>Stock_Prices!$A$4</f>
        <v>SUNPHARMA</v>
      </c>
      <c r="C16" s="23">
        <f t="shared" si="5"/>
        <v>50</v>
      </c>
      <c r="D16" s="29">
        <f>IFERROR(__xludf.DUMMYFUNCTION("INDEX( FILTER(India!$F$162:$F$240 , NOT( ISBLANK( India!$F$162:$F$240 ) ) ) , ROWS( FILTER( India!$F$162:$F$240 , NOT( ISBLANK( India!$F$162:$F$240 ) ) ) ) )"),422.0)</f>
        <v>422</v>
      </c>
      <c r="E16" s="33">
        <f t="shared" si="6"/>
        <v>21100</v>
      </c>
      <c r="F16" s="14">
        <f>Stock_Prices!$D$2/12</f>
        <v>50</v>
      </c>
      <c r="G16" s="35">
        <f>IFERROR(__xludf.DUMMYFUNCTION("INDEX( FILTER(India!AB$162:AB$240 , NOT( ISBLANK( India!AB$162:AB$240 ) ) ) , ROWS( FILTER( India!AB$162:AB$240 , NOT( ISBLANK( India!AB$162:AB$240 ) ) ) ) )"),0.0)</f>
        <v>0</v>
      </c>
      <c r="H16" s="33"/>
    </row>
    <row r="17">
      <c r="A17" s="14">
        <v>3.0</v>
      </c>
      <c r="B17" s="64" t="str">
        <f>Stock_Prices!$A$5</f>
        <v>YESBANK</v>
      </c>
      <c r="C17" s="23">
        <f t="shared" si="5"/>
        <v>50</v>
      </c>
      <c r="D17" s="29">
        <f>IFERROR(__xludf.DUMMYFUNCTION("INDEX( FILTER(India!$F$242:$F$320 , NOT( ISBLANK( India!$F$242:$F$320 ) ) ) , ROWS( FILTER( India!$F$242:$F$320 , NOT( ISBLANK( India!$F$242:$F$320 ) ) ) ) )"),220.0)</f>
        <v>220</v>
      </c>
      <c r="E17" s="33">
        <f t="shared" si="6"/>
        <v>11000</v>
      </c>
      <c r="F17" s="14">
        <f>Stock_Prices!$D$2/12</f>
        <v>50</v>
      </c>
      <c r="G17" s="35">
        <f>IFERROR(__xludf.DUMMYFUNCTION("INDEX( FILTER(India!AB$242:AB$320 , NOT( ISBLANK( India!AB$242:AB$320 ) ) ) , ROWS( FILTER( India!AB$242:AB$320 , NOT( ISBLANK( India!AB$242:AB$320 ) ) ) ) )"),0.0)</f>
        <v>0</v>
      </c>
      <c r="H17" s="33"/>
    </row>
    <row r="18">
      <c r="A18" s="14">
        <v>3.0</v>
      </c>
      <c r="B18" s="14" t="str">
        <f>Stock_Prices!$A$6</f>
        <v>EICHERMOT</v>
      </c>
      <c r="C18" s="23">
        <f t="shared" si="5"/>
        <v>50</v>
      </c>
      <c r="D18" s="29">
        <f>IFERROR(__xludf.DUMMYFUNCTION("INDEX( FILTER(India!$F$322:$F$400 , NOT( ISBLANK( India!$F$322:$F$400 ) ) ) , ROWS( FILTER( India!$F$322:$F$400 , NOT( ISBLANK( India!$F$322:$F$400 ) ) ) ) )"),1500.0)</f>
        <v>1500</v>
      </c>
      <c r="E18" s="33">
        <f t="shared" si="6"/>
        <v>75000</v>
      </c>
      <c r="F18" s="14">
        <f>Stock_Prices!$D$2/12</f>
        <v>50</v>
      </c>
      <c r="G18" s="35">
        <f>IFERROR(__xludf.DUMMYFUNCTION("INDEX( FILTER(India!AB$322:AB$400 , NOT( ISBLANK( India!AB$322:AB$400 ) ) ) , ROWS( FILTER( India!AB$322:AB$400 , NOT( ISBLANK( India!AB$322:AB$400 ) ) ) ) )"),0.0)</f>
        <v>0</v>
      </c>
      <c r="H18" s="33"/>
    </row>
    <row r="19">
      <c r="A19" s="51"/>
      <c r="B19" s="51"/>
      <c r="C19" s="51"/>
      <c r="D19" s="52"/>
      <c r="E19" s="52"/>
      <c r="F19" s="51"/>
      <c r="G19" s="51"/>
      <c r="H19" s="52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</row>
    <row r="20">
      <c r="A20" s="14">
        <v>4.0</v>
      </c>
      <c r="B20" s="14" t="str">
        <f>Stock_Prices!$A$2</f>
        <v>INFY</v>
      </c>
      <c r="C20" s="23">
        <f t="shared" ref="C20:C24" si="7">F20+G20</f>
        <v>50</v>
      </c>
      <c r="D20" s="29">
        <f>IFERROR(__xludf.DUMMYFUNCTION("INDEX( FILTER(India!$F$2:$F$80 , NOT( ISBLANK( India!$F$2:$F$80 ) ) ) , ROWS( FILTER( India!$F$2:$F$80 , NOT( ISBLANK( India!$F$2:$F$80 ) ) ) ) )"),730.0)</f>
        <v>730</v>
      </c>
      <c r="E20" s="33">
        <f t="shared" ref="E20:E24" si="8">C20*D20</f>
        <v>36500</v>
      </c>
      <c r="F20" s="14">
        <f>Stock_Prices!$D$2/12</f>
        <v>50</v>
      </c>
      <c r="G20" s="35">
        <f>IFERROR(__xludf.DUMMYFUNCTION("INDEX( FILTER(India!AC$2:AC$80 , NOT( ISBLANK( India!AC$2:AC$80 ) ) ) , ROWS( FILTER( India!AC$2:AC$80 , NOT( ISBLANK( India!AC$2:AC$80 ) ) ) ) )"),0.0)</f>
        <v>0</v>
      </c>
      <c r="H20" s="33"/>
    </row>
    <row r="21">
      <c r="A21" s="14">
        <v>4.0</v>
      </c>
      <c r="B21" s="14" t="str">
        <f>Stock_Prices!$A$3</f>
        <v>RIL</v>
      </c>
      <c r="C21" s="23">
        <f t="shared" si="7"/>
        <v>50</v>
      </c>
      <c r="D21" s="29">
        <f>IFERROR(__xludf.DUMMYFUNCTION("INDEX( FILTER(India!$F$82:$F$160 , NOT( ISBLANK( India!$F$82:$F$160 ) ) ) , ROWS( FILTER( India!$F$82:$F$160 , NOT( ISBLANK( India!$F$82:$F$160 ) ) ) ) )"),1247.0)</f>
        <v>1247</v>
      </c>
      <c r="E21" s="33">
        <f t="shared" si="8"/>
        <v>62350</v>
      </c>
      <c r="F21" s="14">
        <f>Stock_Prices!$D$2/12</f>
        <v>50</v>
      </c>
      <c r="G21" s="35">
        <f>IFERROR(__xludf.DUMMYFUNCTION("INDEX( FILTER(India!AC$82:AC$160 , NOT( ISBLANK( India!AC$82:AC$160 ) ) ) , ROWS( FILTER( India!AC$82:AC$160 , NOT( ISBLANK( India!AC$82:AC$160 ) ) ) ) )"),0.0)</f>
        <v>0</v>
      </c>
      <c r="H21" s="33">
        <f>SUM(E20:E24)</f>
        <v>205950</v>
      </c>
    </row>
    <row r="22">
      <c r="A22" s="14">
        <v>4.0</v>
      </c>
      <c r="B22" s="14" t="str">
        <f>Stock_Prices!$A$4</f>
        <v>SUNPHARMA</v>
      </c>
      <c r="C22" s="23">
        <f t="shared" si="7"/>
        <v>50</v>
      </c>
      <c r="D22" s="29">
        <f>IFERROR(__xludf.DUMMYFUNCTION("INDEX( FILTER(India!$F$162:$F$240 , NOT( ISBLANK( India!$F$162:$F$240 ) ) ) , ROWS( FILTER( India!$F$162:$F$240 , NOT( ISBLANK( India!$F$162:$F$240 ) ) ) ) )"),422.0)</f>
        <v>422</v>
      </c>
      <c r="E22" s="33">
        <f t="shared" si="8"/>
        <v>21100</v>
      </c>
      <c r="F22" s="14">
        <f>Stock_Prices!$D$2/12</f>
        <v>50</v>
      </c>
      <c r="G22" s="35">
        <f>IFERROR(__xludf.DUMMYFUNCTION("INDEX( FILTER(India!AC$162:AC$240 , NOT( ISBLANK( India!AC$162:AC$240 ) ) ) , ROWS( FILTER( India!AC$162:AC$240 , NOT( ISBLANK( India!AC$162:AC$240 ) ) ) ) )"),0.0)</f>
        <v>0</v>
      </c>
      <c r="H22" s="33"/>
    </row>
    <row r="23">
      <c r="A23" s="14">
        <v>4.0</v>
      </c>
      <c r="B23" s="64" t="str">
        <f>Stock_Prices!$A$5</f>
        <v>YESBANK</v>
      </c>
      <c r="C23" s="23">
        <f t="shared" si="7"/>
        <v>50</v>
      </c>
      <c r="D23" s="29">
        <f>IFERROR(__xludf.DUMMYFUNCTION("INDEX( FILTER(India!$F$242:$F$320 , NOT( ISBLANK( India!$F$242:$F$320 ) ) ) , ROWS( FILTER( India!$F$242:$F$320 , NOT( ISBLANK( India!$F$242:$F$320 ) ) ) ) )"),220.0)</f>
        <v>220</v>
      </c>
      <c r="E23" s="33">
        <f t="shared" si="8"/>
        <v>11000</v>
      </c>
      <c r="F23" s="14">
        <f>Stock_Prices!$D$2/12</f>
        <v>50</v>
      </c>
      <c r="G23" s="35">
        <f>IFERROR(__xludf.DUMMYFUNCTION("INDEX( FILTER(India!AC$242:AC$320 , NOT( ISBLANK( India!AC$242:AC$320 ) ) ) , ROWS( FILTER( India!AC$242:AC$320 , NOT( ISBLANK( India!AC$242:AC$320 ) ) ) ) )"),0.0)</f>
        <v>0</v>
      </c>
      <c r="H23" s="33"/>
    </row>
    <row r="24">
      <c r="A24" s="14">
        <v>4.0</v>
      </c>
      <c r="B24" s="14" t="str">
        <f>Stock_Prices!$A$6</f>
        <v>EICHERMOT</v>
      </c>
      <c r="C24" s="23">
        <f t="shared" si="7"/>
        <v>50</v>
      </c>
      <c r="D24" s="29">
        <f>IFERROR(__xludf.DUMMYFUNCTION("INDEX( FILTER(India!$F$322:$F$400 , NOT( ISBLANK( India!$F$322:$F$400 ) ) ) , ROWS( FILTER( India!$F$322:$F$400 , NOT( ISBLANK( India!$F$322:$F$400 ) ) ) ) )"),1500.0)</f>
        <v>1500</v>
      </c>
      <c r="E24" s="33">
        <f t="shared" si="8"/>
        <v>75000</v>
      </c>
      <c r="F24" s="14">
        <f>Stock_Prices!$D$2/12</f>
        <v>50</v>
      </c>
      <c r="G24" s="35">
        <f>IFERROR(__xludf.DUMMYFUNCTION("INDEX( FILTER(India!AC$322:AC$400 , NOT( ISBLANK( India!AC$322:AC$400 ) ) ) , ROWS( FILTER( India!AC$322:AC$400 , NOT( ISBLANK( India!AC$322:AC$400 ) ) ) ) )"),0.0)</f>
        <v>0</v>
      </c>
      <c r="H24" s="33"/>
    </row>
    <row r="25">
      <c r="A25" s="51"/>
      <c r="B25" s="51"/>
      <c r="C25" s="51"/>
      <c r="D25" s="52"/>
      <c r="E25" s="52"/>
      <c r="F25" s="51"/>
      <c r="G25" s="51"/>
      <c r="H25" s="52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>
      <c r="A26" s="14">
        <v>5.0</v>
      </c>
      <c r="B26" s="14" t="str">
        <f>Stock_Prices!$A$2</f>
        <v>INFY</v>
      </c>
      <c r="C26" s="23">
        <f t="shared" ref="C26:C30" si="9">F26+G26</f>
        <v>50</v>
      </c>
      <c r="D26" s="29">
        <f>IFERROR(__xludf.DUMMYFUNCTION("INDEX( FILTER(India!$F$2:$F$80 , NOT( ISBLANK( India!$F$2:$F$80 ) ) ) , ROWS( FILTER( India!$F$2:$F$80 , NOT( ISBLANK( India!$F$2:$F$80 ) ) ) ) )"),730.0)</f>
        <v>730</v>
      </c>
      <c r="E26" s="33">
        <f t="shared" ref="E26:E30" si="10">C26*D26</f>
        <v>36500</v>
      </c>
      <c r="F26" s="14">
        <f>Stock_Prices!$D$2/12</f>
        <v>50</v>
      </c>
      <c r="G26" s="35">
        <f>IFERROR(__xludf.DUMMYFUNCTION("INDEX( FILTER(India!AD$2:AD$80 , NOT( ISBLANK( India!AD$2:AD$80 ) ) ) , ROWS( FILTER( India!AD$2:AD$80 , NOT( ISBLANK( India!AD$2:AD$80 ) ) ) ) )"),0.0)</f>
        <v>0</v>
      </c>
      <c r="H26" s="33"/>
    </row>
    <row r="27">
      <c r="A27" s="14">
        <v>5.0</v>
      </c>
      <c r="B27" s="14" t="str">
        <f>Stock_Prices!$A$3</f>
        <v>RIL</v>
      </c>
      <c r="C27" s="23">
        <f t="shared" si="9"/>
        <v>50</v>
      </c>
      <c r="D27" s="29">
        <f>IFERROR(__xludf.DUMMYFUNCTION("INDEX( FILTER(India!$F$82:$F$160 , NOT( ISBLANK( India!$F$82:$F$160 ) ) ) , ROWS( FILTER( India!$F$82:$F$160 , NOT( ISBLANK( India!$F$82:$F$160 ) ) ) ) )"),1247.0)</f>
        <v>1247</v>
      </c>
      <c r="E27" s="33">
        <f t="shared" si="10"/>
        <v>62350</v>
      </c>
      <c r="F27" s="14">
        <f>Stock_Prices!$D$2/12</f>
        <v>50</v>
      </c>
      <c r="G27" s="35">
        <f>IFERROR(__xludf.DUMMYFUNCTION("INDEX( FILTER(India!AD$82:AD$160 , NOT( ISBLANK( India!AD$82:AD$160 ) ) ) , ROWS( FILTER( India!AD$82:AD$160 , NOT( ISBLANK( India!AD$82:AD$160 ) ) ) ) )"),0.0)</f>
        <v>0</v>
      </c>
      <c r="H27" s="33">
        <f>SUM(E26:E30)</f>
        <v>205950</v>
      </c>
    </row>
    <row r="28">
      <c r="A28" s="14">
        <v>5.0</v>
      </c>
      <c r="B28" s="14" t="str">
        <f>Stock_Prices!$A$4</f>
        <v>SUNPHARMA</v>
      </c>
      <c r="C28" s="23">
        <f t="shared" si="9"/>
        <v>50</v>
      </c>
      <c r="D28" s="29">
        <f>IFERROR(__xludf.DUMMYFUNCTION("INDEX( FILTER(India!$F$162:$F$240 , NOT( ISBLANK( India!$F$162:$F$240 ) ) ) , ROWS( FILTER( India!$F$162:$F$240 , NOT( ISBLANK( India!$F$162:$F$240 ) ) ) ) )"),422.0)</f>
        <v>422</v>
      </c>
      <c r="E28" s="33">
        <f t="shared" si="10"/>
        <v>21100</v>
      </c>
      <c r="F28" s="14">
        <f>Stock_Prices!$D$2/12</f>
        <v>50</v>
      </c>
      <c r="G28" s="35">
        <f>IFERROR(__xludf.DUMMYFUNCTION("INDEX( FILTER(India!AD$162:AD$240 , NOT( ISBLANK( India!AD$162:AD$240 ) ) ) , ROWS( FILTER( India!AD$162:AD$240 , NOT( ISBLANK( India!AD$162:AD$240 ) ) ) ) )"),0.0)</f>
        <v>0</v>
      </c>
      <c r="H28" s="33"/>
    </row>
    <row r="29">
      <c r="A29" s="14">
        <v>5.0</v>
      </c>
      <c r="B29" s="64" t="str">
        <f>Stock_Prices!$A$5</f>
        <v>YESBANK</v>
      </c>
      <c r="C29" s="23">
        <f t="shared" si="9"/>
        <v>50</v>
      </c>
      <c r="D29" s="29">
        <f>IFERROR(__xludf.DUMMYFUNCTION("INDEX( FILTER(India!$F$242:$F$320 , NOT( ISBLANK( India!$F$242:$F$320 ) ) ) , ROWS( FILTER( India!$F$242:$F$320 , NOT( ISBLANK( India!$F$242:$F$320 ) ) ) ) )"),220.0)</f>
        <v>220</v>
      </c>
      <c r="E29" s="33">
        <f t="shared" si="10"/>
        <v>11000</v>
      </c>
      <c r="F29" s="14">
        <f>Stock_Prices!$D$2/12</f>
        <v>50</v>
      </c>
      <c r="G29" s="35">
        <f>IFERROR(__xludf.DUMMYFUNCTION("INDEX( FILTER(India!AD$242:AD$320 , NOT( ISBLANK( India!AD$242:AD$320 ) ) ) , ROWS( FILTER( India!AD$242:AD$320 , NOT( ISBLANK( India!AD$242:AD$320 ) ) ) ) )"),0.0)</f>
        <v>0</v>
      </c>
      <c r="H29" s="33"/>
    </row>
    <row r="30">
      <c r="A30" s="14">
        <v>5.0</v>
      </c>
      <c r="B30" s="14" t="str">
        <f>Stock_Prices!$A$6</f>
        <v>EICHERMOT</v>
      </c>
      <c r="C30" s="23">
        <f t="shared" si="9"/>
        <v>50</v>
      </c>
      <c r="D30" s="29">
        <f>IFERROR(__xludf.DUMMYFUNCTION("INDEX( FILTER(India!$F$322:$F$400 , NOT( ISBLANK( India!$F$322:$F$400 ) ) ) , ROWS( FILTER( India!$F$322:$F$400 , NOT( ISBLANK( India!$F$322:$F$400 ) ) ) ) )"),1500.0)</f>
        <v>1500</v>
      </c>
      <c r="E30" s="33">
        <f t="shared" si="10"/>
        <v>75000</v>
      </c>
      <c r="F30" s="14">
        <f>Stock_Prices!$D$2/12</f>
        <v>50</v>
      </c>
      <c r="G30" s="35">
        <f>IFERROR(__xludf.DUMMYFUNCTION("INDEX( FILTER(India!AD$322:AD$400 , NOT( ISBLANK( India!AD$322:AD$400 ) ) ) , ROWS( FILTER( India!AD$322:AD$400 , NOT( ISBLANK( India!AD$322:AD$400 ) ) ) ) )"),0.0)</f>
        <v>0</v>
      </c>
      <c r="H30" s="33"/>
    </row>
    <row r="31">
      <c r="A31" s="51"/>
      <c r="B31" s="51"/>
      <c r="C31" s="51"/>
      <c r="D31" s="52"/>
      <c r="E31" s="52"/>
      <c r="F31" s="51"/>
      <c r="G31" s="51"/>
      <c r="H31" s="52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</row>
    <row r="32">
      <c r="A32" s="14">
        <v>6.0</v>
      </c>
      <c r="B32" s="14" t="str">
        <f>Stock_Prices!$A$2</f>
        <v>INFY</v>
      </c>
      <c r="C32" s="23">
        <f t="shared" ref="C32:C36" si="11">F32+G32</f>
        <v>50</v>
      </c>
      <c r="D32" s="29">
        <f>IFERROR(__xludf.DUMMYFUNCTION("INDEX( FILTER(India!$F$2:$F$80 , NOT( ISBLANK( India!$F$2:$F$80 ) ) ) , ROWS( FILTER( India!$F$2:$F$80 , NOT( ISBLANK( India!$F$2:$F$80 ) ) ) ) )"),730.0)</f>
        <v>730</v>
      </c>
      <c r="E32" s="33">
        <f t="shared" ref="E32:E36" si="12">C32*D32</f>
        <v>36500</v>
      </c>
      <c r="F32" s="14">
        <f>Stock_Prices!$D$2/12</f>
        <v>50</v>
      </c>
      <c r="G32" s="35">
        <f>IFERROR(__xludf.DUMMYFUNCTION("INDEX( FILTER(India!AE$2:AE$80 , NOT( ISBLANK( India!AE$2:AE$80 ) ) ) , ROWS( FILTER( India!AE$2:AE$80 , NOT( ISBLANK( India!AE$2:AE$80 ) ) ) ) )"),0.0)</f>
        <v>0</v>
      </c>
      <c r="H32" s="33"/>
    </row>
    <row r="33">
      <c r="A33" s="14">
        <v>6.0</v>
      </c>
      <c r="B33" s="14" t="str">
        <f>Stock_Prices!$A$3</f>
        <v>RIL</v>
      </c>
      <c r="C33" s="23">
        <f t="shared" si="11"/>
        <v>50</v>
      </c>
      <c r="D33" s="29">
        <f>IFERROR(__xludf.DUMMYFUNCTION("INDEX( FILTER(India!$F$82:$F$160 , NOT( ISBLANK( India!$F$82:$F$160 ) ) ) , ROWS( FILTER( India!$F$82:$F$160 , NOT( ISBLANK( India!$F$82:$F$160 ) ) ) ) )"),1247.0)</f>
        <v>1247</v>
      </c>
      <c r="E33" s="33">
        <f t="shared" si="12"/>
        <v>62350</v>
      </c>
      <c r="F33" s="14">
        <f>Stock_Prices!$D$2/12</f>
        <v>50</v>
      </c>
      <c r="G33" s="35">
        <f>IFERROR(__xludf.DUMMYFUNCTION("INDEX( FILTER(India!AE$82:AE$160 , NOT( ISBLANK( India!AE$82:AE$160 ) ) ) , ROWS( FILTER( India!AE$82:AE$160 , NOT( ISBLANK( India!AE$82:AE$160 ) ) ) ) )"),0.0)</f>
        <v>0</v>
      </c>
      <c r="H33" s="33">
        <f>SUM(E32:E36)</f>
        <v>205950</v>
      </c>
    </row>
    <row r="34">
      <c r="A34" s="14">
        <v>6.0</v>
      </c>
      <c r="B34" s="14" t="str">
        <f>Stock_Prices!$A$4</f>
        <v>SUNPHARMA</v>
      </c>
      <c r="C34" s="23">
        <f t="shared" si="11"/>
        <v>50</v>
      </c>
      <c r="D34" s="29">
        <f>IFERROR(__xludf.DUMMYFUNCTION("INDEX( FILTER(India!$F$162:$F$240 , NOT( ISBLANK( India!$F$162:$F$240 ) ) ) , ROWS( FILTER( India!$F$162:$F$240 , NOT( ISBLANK( India!$F$162:$F$240 ) ) ) ) )"),422.0)</f>
        <v>422</v>
      </c>
      <c r="E34" s="33">
        <f t="shared" si="12"/>
        <v>21100</v>
      </c>
      <c r="F34" s="14">
        <f>Stock_Prices!$D$2/12</f>
        <v>50</v>
      </c>
      <c r="G34" s="35">
        <f>IFERROR(__xludf.DUMMYFUNCTION("INDEX( FILTER(India!AE$162:AE$240 , NOT( ISBLANK( India!AE$162:AE$240 ) ) ) , ROWS( FILTER( India!AE$162:AE$240 , NOT( ISBLANK( India!AE$162:AE$240 ) ) ) ) )"),0.0)</f>
        <v>0</v>
      </c>
      <c r="H34" s="33"/>
    </row>
    <row r="35">
      <c r="A35" s="14">
        <v>6.0</v>
      </c>
      <c r="B35" s="64" t="str">
        <f>Stock_Prices!$A$5</f>
        <v>YESBANK</v>
      </c>
      <c r="C35" s="23">
        <f t="shared" si="11"/>
        <v>50</v>
      </c>
      <c r="D35" s="29">
        <f>IFERROR(__xludf.DUMMYFUNCTION("INDEX( FILTER(India!$F$242:$F$320 , NOT( ISBLANK( India!$F$242:$F$320 ) ) ) , ROWS( FILTER( India!$F$242:$F$320 , NOT( ISBLANK( India!$F$242:$F$320 ) ) ) ) )"),220.0)</f>
        <v>220</v>
      </c>
      <c r="E35" s="33">
        <f t="shared" si="12"/>
        <v>11000</v>
      </c>
      <c r="F35" s="14">
        <f>Stock_Prices!$D$2/12</f>
        <v>50</v>
      </c>
      <c r="G35" s="35">
        <f>IFERROR(__xludf.DUMMYFUNCTION("INDEX( FILTER(India!AE$242:AE$320 , NOT( ISBLANK( India!AE$242:AE$320 ) ) ) , ROWS( FILTER( India!AE$242:AE$320 , NOT( ISBLANK( India!AE$242:AE$320 ) ) ) ) )"),0.0)</f>
        <v>0</v>
      </c>
      <c r="H35" s="33"/>
    </row>
    <row r="36">
      <c r="A36" s="14">
        <v>6.0</v>
      </c>
      <c r="B36" s="14" t="str">
        <f>Stock_Prices!$A$6</f>
        <v>EICHERMOT</v>
      </c>
      <c r="C36" s="23">
        <f t="shared" si="11"/>
        <v>50</v>
      </c>
      <c r="D36" s="29">
        <f>IFERROR(__xludf.DUMMYFUNCTION("INDEX( FILTER(India!$F$322:$F$400 , NOT( ISBLANK( India!$F$322:$F$400 ) ) ) , ROWS( FILTER( India!$F$322:$F$400 , NOT( ISBLANK( India!$F$322:$F$400 ) ) ) ) )"),1500.0)</f>
        <v>1500</v>
      </c>
      <c r="E36" s="33">
        <f t="shared" si="12"/>
        <v>75000</v>
      </c>
      <c r="F36" s="14">
        <f>Stock_Prices!$D$2/12</f>
        <v>50</v>
      </c>
      <c r="G36" s="35">
        <f>IFERROR(__xludf.DUMMYFUNCTION("INDEX( FILTER(India!AE$322:AE$400 , NOT( ISBLANK( India!AE$322:AE$400 ) ) ) , ROWS( FILTER( India!AE$322:AE$400 , NOT( ISBLANK( India!AE$322:AE$400 ) ) ) ) )"),0.0)</f>
        <v>0</v>
      </c>
      <c r="H36" s="33"/>
    </row>
    <row r="37">
      <c r="A37" s="51"/>
      <c r="B37" s="51"/>
      <c r="C37" s="51"/>
      <c r="D37" s="52"/>
      <c r="E37" s="52"/>
      <c r="F37" s="51"/>
      <c r="G37" s="51"/>
      <c r="H37" s="52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</row>
    <row r="38">
      <c r="A38" s="14">
        <v>7.0</v>
      </c>
      <c r="B38" s="14" t="str">
        <f>Stock_Prices!$A$2</f>
        <v>INFY</v>
      </c>
      <c r="C38" s="23">
        <f t="shared" ref="C38:C42" si="13">F38+G38</f>
        <v>50</v>
      </c>
      <c r="D38" s="29">
        <f>IFERROR(__xludf.DUMMYFUNCTION("INDEX( FILTER(India!$F$2:$F$80 , NOT( ISBLANK( India!$F$2:$F$80 ) ) ) , ROWS( FILTER( India!$F$2:$F$80 , NOT( ISBLANK( India!$F$2:$F$80 ) ) ) ) )"),730.0)</f>
        <v>730</v>
      </c>
      <c r="E38" s="33">
        <f t="shared" ref="E38:E42" si="14">C38*D38</f>
        <v>36500</v>
      </c>
      <c r="F38" s="14">
        <f>Stock_Prices!$D$2/12</f>
        <v>50</v>
      </c>
      <c r="G38" s="35">
        <f>IFERROR(__xludf.DUMMYFUNCTION("INDEX( FILTER(India!AF$2:AF$80 , NOT( ISBLANK( India!AF$2:AF$80 ) ) ) , ROWS( FILTER( India!AF$2:AF$80 , NOT( ISBLANK( India!AF$2:AF$80 ) ) ) ) )"),0.0)</f>
        <v>0</v>
      </c>
      <c r="H38" s="33"/>
    </row>
    <row r="39">
      <c r="A39" s="14">
        <v>7.0</v>
      </c>
      <c r="B39" s="14" t="str">
        <f>Stock_Prices!$A$3</f>
        <v>RIL</v>
      </c>
      <c r="C39" s="23">
        <f t="shared" si="13"/>
        <v>50</v>
      </c>
      <c r="D39" s="29">
        <f>IFERROR(__xludf.DUMMYFUNCTION("INDEX( FILTER(India!$F$82:$F$160 , NOT( ISBLANK( India!$F$82:$F$160 ) ) ) , ROWS( FILTER( India!$F$82:$F$160 , NOT( ISBLANK( India!$F$82:$F$160 ) ) ) ) )"),1247.0)</f>
        <v>1247</v>
      </c>
      <c r="E39" s="33">
        <f t="shared" si="14"/>
        <v>62350</v>
      </c>
      <c r="F39" s="14">
        <f>Stock_Prices!$D$2/12</f>
        <v>50</v>
      </c>
      <c r="G39" s="35">
        <f>IFERROR(__xludf.DUMMYFUNCTION("INDEX( FILTER(India!AF$82:AF$160 , NOT( ISBLANK( India!AF$82:AF$160 ) ) ) , ROWS( FILTER( India!AF$82:AF$160 , NOT( ISBLANK( India!AF$82:AF$160 ) ) ) ) )"),0.0)</f>
        <v>0</v>
      </c>
      <c r="H39" s="33">
        <f>SUM(E38:E42)</f>
        <v>205950</v>
      </c>
    </row>
    <row r="40">
      <c r="A40" s="14">
        <v>7.0</v>
      </c>
      <c r="B40" s="14" t="str">
        <f>Stock_Prices!$A$4</f>
        <v>SUNPHARMA</v>
      </c>
      <c r="C40" s="23">
        <f t="shared" si="13"/>
        <v>50</v>
      </c>
      <c r="D40" s="29">
        <f>IFERROR(__xludf.DUMMYFUNCTION("INDEX( FILTER(India!$F$162:$F$240 , NOT( ISBLANK( India!$F$162:$F$240 ) ) ) , ROWS( FILTER( India!$F$162:$F$240 , NOT( ISBLANK( India!$F$162:$F$240 ) ) ) ) )"),422.0)</f>
        <v>422</v>
      </c>
      <c r="E40" s="33">
        <f t="shared" si="14"/>
        <v>21100</v>
      </c>
      <c r="F40" s="14">
        <f>Stock_Prices!$D$2/12</f>
        <v>50</v>
      </c>
      <c r="G40" s="35">
        <f>IFERROR(__xludf.DUMMYFUNCTION("INDEX( FILTER(India!AF$162:AF$240 , NOT( ISBLANK( India!AF$162:AF$240 ) ) ) , ROWS( FILTER( India!AF$162:AF$240 , NOT( ISBLANK( India!AF$162:AF$240 ) ) ) ) )"),0.0)</f>
        <v>0</v>
      </c>
      <c r="H40" s="33"/>
    </row>
    <row r="41">
      <c r="A41" s="14">
        <v>7.0</v>
      </c>
      <c r="B41" s="64" t="str">
        <f>Stock_Prices!$A$5</f>
        <v>YESBANK</v>
      </c>
      <c r="C41" s="23">
        <f t="shared" si="13"/>
        <v>50</v>
      </c>
      <c r="D41" s="29">
        <f>IFERROR(__xludf.DUMMYFUNCTION("INDEX( FILTER(India!$F$242:$F$320 , NOT( ISBLANK( India!$F$242:$F$320 ) ) ) , ROWS( FILTER( India!$F$242:$F$320 , NOT( ISBLANK( India!$F$242:$F$320 ) ) ) ) )"),220.0)</f>
        <v>220</v>
      </c>
      <c r="E41" s="33">
        <f t="shared" si="14"/>
        <v>11000</v>
      </c>
      <c r="F41" s="14">
        <f>Stock_Prices!$D$2/12</f>
        <v>50</v>
      </c>
      <c r="G41" s="35">
        <f>IFERROR(__xludf.DUMMYFUNCTION("INDEX( FILTER(India!AF$242:AF$320 , NOT( ISBLANK( India!AF$242:AF$320 ) ) ) , ROWS( FILTER( India!AF$242:AF$320 , NOT( ISBLANK( India!AF$242:AF$320 ) ) ) ) )"),0.0)</f>
        <v>0</v>
      </c>
      <c r="H41" s="33"/>
    </row>
    <row r="42">
      <c r="A42" s="14">
        <v>7.0</v>
      </c>
      <c r="B42" s="14" t="str">
        <f>Stock_Prices!$A$6</f>
        <v>EICHERMOT</v>
      </c>
      <c r="C42" s="23">
        <f t="shared" si="13"/>
        <v>50</v>
      </c>
      <c r="D42" s="29">
        <f>IFERROR(__xludf.DUMMYFUNCTION("INDEX( FILTER(India!$F$322:$F$400 , NOT( ISBLANK( India!$F$322:$F$400 ) ) ) , ROWS( FILTER( India!$F$322:$F$400 , NOT( ISBLANK( India!$F$322:$F$400 ) ) ) ) )"),1500.0)</f>
        <v>1500</v>
      </c>
      <c r="E42" s="33">
        <f t="shared" si="14"/>
        <v>75000</v>
      </c>
      <c r="F42" s="14">
        <f>Stock_Prices!$D$2/12</f>
        <v>50</v>
      </c>
      <c r="G42" s="35">
        <f>IFERROR(__xludf.DUMMYFUNCTION("INDEX( FILTER(India!AF$322:AF$400 , NOT( ISBLANK( India!AF$322:AF$400 ) ) ) , ROWS( FILTER( India!AF$322:AF$400 , NOT( ISBLANK( India!AF$322:AF$400 ) ) ) ) )"),0.0)</f>
        <v>0</v>
      </c>
      <c r="H42" s="33"/>
    </row>
    <row r="43">
      <c r="A43" s="51"/>
      <c r="B43" s="51"/>
      <c r="C43" s="51"/>
      <c r="D43" s="52"/>
      <c r="E43" s="52"/>
      <c r="F43" s="51"/>
      <c r="G43" s="51"/>
      <c r="H43" s="52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>
      <c r="A44" s="14">
        <v>8.0</v>
      </c>
      <c r="B44" s="14" t="str">
        <f>Stock_Prices!$A$2</f>
        <v>INFY</v>
      </c>
      <c r="C44" s="23">
        <f t="shared" ref="C44:C48" si="15">F44+G44</f>
        <v>50</v>
      </c>
      <c r="D44" s="29">
        <f>IFERROR(__xludf.DUMMYFUNCTION("INDEX( FILTER(India!$F$2:$F$80 , NOT( ISBLANK( India!$F$2:$F$80 ) ) ) , ROWS( FILTER( India!$F$2:$F$80 , NOT( ISBLANK( India!$F$2:$F$80 ) ) ) ) )"),730.0)</f>
        <v>730</v>
      </c>
      <c r="E44" s="33">
        <f t="shared" ref="E44:E48" si="16">C44*D44</f>
        <v>36500</v>
      </c>
      <c r="F44" s="14">
        <f>Stock_Prices!$D$2/12</f>
        <v>50</v>
      </c>
      <c r="G44" s="35">
        <f>IFERROR(__xludf.DUMMYFUNCTION("INDEX( FILTER(India!AG$2:AG$80 , NOT( ISBLANK( India!AG$2:AG$80 ) ) ) , ROWS( FILTER( India!AG$2:AG$80 , NOT( ISBLANK( India!AG$2:AG$80 ) ) ) ) )"),0.0)</f>
        <v>0</v>
      </c>
      <c r="H44" s="33"/>
    </row>
    <row r="45">
      <c r="A45" s="14">
        <v>8.0</v>
      </c>
      <c r="B45" s="14" t="str">
        <f>Stock_Prices!$A$3</f>
        <v>RIL</v>
      </c>
      <c r="C45" s="23">
        <f t="shared" si="15"/>
        <v>50</v>
      </c>
      <c r="D45" s="29">
        <f>IFERROR(__xludf.DUMMYFUNCTION("INDEX( FILTER(India!$F$82:$F$160 , NOT( ISBLANK( India!$F$82:$F$160 ) ) ) , ROWS( FILTER( India!$F$82:$F$160 , NOT( ISBLANK( India!$F$82:$F$160 ) ) ) ) )"),1247.0)</f>
        <v>1247</v>
      </c>
      <c r="E45" s="33">
        <f t="shared" si="16"/>
        <v>62350</v>
      </c>
      <c r="F45" s="14">
        <f>Stock_Prices!$D$2/12</f>
        <v>50</v>
      </c>
      <c r="G45" s="35">
        <f>IFERROR(__xludf.DUMMYFUNCTION("INDEX( FILTER(India!AG$82:AG$160 , NOT( ISBLANK( India!AG$82:AG$160 ) ) ) , ROWS( FILTER( India!AG$82:AG$160 , NOT( ISBLANK( India!AG$82:AG$160 ) ) ) ) )"),0.0)</f>
        <v>0</v>
      </c>
      <c r="H45" s="33">
        <f>SUM(E44:E48)</f>
        <v>205950</v>
      </c>
    </row>
    <row r="46">
      <c r="A46" s="14">
        <v>8.0</v>
      </c>
      <c r="B46" s="14" t="str">
        <f>Stock_Prices!$A$4</f>
        <v>SUNPHARMA</v>
      </c>
      <c r="C46" s="23">
        <f t="shared" si="15"/>
        <v>50</v>
      </c>
      <c r="D46" s="29">
        <f>IFERROR(__xludf.DUMMYFUNCTION("INDEX( FILTER(India!$F$162:$F$240 , NOT( ISBLANK( India!$F$162:$F$240 ) ) ) , ROWS( FILTER( India!$F$162:$F$240 , NOT( ISBLANK( India!$F$162:$F$240 ) ) ) ) )"),422.0)</f>
        <v>422</v>
      </c>
      <c r="E46" s="33">
        <f t="shared" si="16"/>
        <v>21100</v>
      </c>
      <c r="F46" s="14">
        <f>Stock_Prices!$D$2/12</f>
        <v>50</v>
      </c>
      <c r="G46" s="35">
        <f>IFERROR(__xludf.DUMMYFUNCTION("INDEX( FILTER(India!AG$162:AG$240 , NOT( ISBLANK( India!AG$162:AG$240 ) ) ) , ROWS( FILTER( India!AG$162:AG$240 , NOT( ISBLANK( India!AG$162:AG$240 ) ) ) ) )"),0.0)</f>
        <v>0</v>
      </c>
      <c r="H46" s="33"/>
    </row>
    <row r="47">
      <c r="A47" s="14">
        <v>8.0</v>
      </c>
      <c r="B47" s="64" t="str">
        <f>Stock_Prices!$A$5</f>
        <v>YESBANK</v>
      </c>
      <c r="C47" s="23">
        <f t="shared" si="15"/>
        <v>50</v>
      </c>
      <c r="D47" s="29">
        <f>IFERROR(__xludf.DUMMYFUNCTION("INDEX( FILTER(India!$F$242:$F$320 , NOT( ISBLANK( India!$F$242:$F$320 ) ) ) , ROWS( FILTER( India!$F$242:$F$320 , NOT( ISBLANK( India!$F$242:$F$320 ) ) ) ) )"),220.0)</f>
        <v>220</v>
      </c>
      <c r="E47" s="33">
        <f t="shared" si="16"/>
        <v>11000</v>
      </c>
      <c r="F47" s="14">
        <f>Stock_Prices!$D$2/12</f>
        <v>50</v>
      </c>
      <c r="G47" s="35">
        <f>IFERROR(__xludf.DUMMYFUNCTION("INDEX( FILTER(India!AG$242:AG$320 , NOT( ISBLANK( India!AG$242:AG$320 ) ) ) , ROWS( FILTER( India!AG$242:AG$320 , NOT( ISBLANK( India!AG$242:AG$320 ) ) ) ) )"),0.0)</f>
        <v>0</v>
      </c>
      <c r="H47" s="33"/>
    </row>
    <row r="48">
      <c r="A48" s="14">
        <v>8.0</v>
      </c>
      <c r="B48" s="14" t="str">
        <f>Stock_Prices!$A$6</f>
        <v>EICHERMOT</v>
      </c>
      <c r="C48" s="23">
        <f t="shared" si="15"/>
        <v>50</v>
      </c>
      <c r="D48" s="29">
        <f>IFERROR(__xludf.DUMMYFUNCTION("INDEX( FILTER(India!$F$322:$F$400 , NOT( ISBLANK( India!$F$322:$F$400 ) ) ) , ROWS( FILTER( India!$F$322:$F$400 , NOT( ISBLANK( India!$F$322:$F$400 ) ) ) ) )"),1500.0)</f>
        <v>1500</v>
      </c>
      <c r="E48" s="33">
        <f t="shared" si="16"/>
        <v>75000</v>
      </c>
      <c r="F48" s="14">
        <f>Stock_Prices!$D$2/12</f>
        <v>50</v>
      </c>
      <c r="G48" s="35">
        <f>IFERROR(__xludf.DUMMYFUNCTION("INDEX( FILTER(India!AG$322:AG$400 , NOT( ISBLANK( India!AG$322:AG$400 ) ) ) , ROWS( FILTER( India!AG$322:AG$400 , NOT( ISBLANK( India!AG$322:AG$400 ) ) ) ) )"),0.0)</f>
        <v>0</v>
      </c>
      <c r="H48" s="33"/>
    </row>
    <row r="49">
      <c r="A49" s="51"/>
      <c r="B49" s="51"/>
      <c r="C49" s="51"/>
      <c r="D49" s="52"/>
      <c r="E49" s="52"/>
      <c r="F49" s="51"/>
      <c r="G49" s="51"/>
      <c r="H49" s="52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>
      <c r="A50" s="14">
        <v>9.0</v>
      </c>
      <c r="B50" s="14" t="str">
        <f>Stock_Prices!$A$2</f>
        <v>INFY</v>
      </c>
      <c r="C50" s="23">
        <f t="shared" ref="C50:C54" si="17">F50+G50</f>
        <v>50</v>
      </c>
      <c r="D50" s="29">
        <f>IFERROR(__xludf.DUMMYFUNCTION("INDEX( FILTER(India!$F$2:$F$80 , NOT( ISBLANK( India!$F$2:$F$80 ) ) ) , ROWS( FILTER( India!$F$2:$F$80 , NOT( ISBLANK( India!$F$2:$F$80 ) ) ) ) )"),730.0)</f>
        <v>730</v>
      </c>
      <c r="E50" s="33">
        <f t="shared" ref="E50:E54" si="18">C50*D50</f>
        <v>36500</v>
      </c>
      <c r="F50" s="14">
        <f>Stock_Prices!$D$2/12</f>
        <v>50</v>
      </c>
      <c r="G50" s="35">
        <f>IFERROR(__xludf.DUMMYFUNCTION("INDEX( FILTER(India!AH$2:AH$80 , NOT( ISBLANK( India!AH$2:AH$80 ) ) ) , ROWS( FILTER( India!AH$2:AH$80 , NOT( ISBLANK( India!AH$2:AH$80 ) ) ) ) )"),0.0)</f>
        <v>0</v>
      </c>
      <c r="H50" s="33"/>
    </row>
    <row r="51">
      <c r="A51" s="14">
        <v>9.0</v>
      </c>
      <c r="B51" s="14" t="str">
        <f>Stock_Prices!$A$3</f>
        <v>RIL</v>
      </c>
      <c r="C51" s="23">
        <f t="shared" si="17"/>
        <v>50</v>
      </c>
      <c r="D51" s="29">
        <f>IFERROR(__xludf.DUMMYFUNCTION("INDEX( FILTER(India!$F$82:$F$160 , NOT( ISBLANK( India!$F$82:$F$160 ) ) ) , ROWS( FILTER( India!$F$82:$F$160 , NOT( ISBLANK( India!$F$82:$F$160 ) ) ) ) )"),1247.0)</f>
        <v>1247</v>
      </c>
      <c r="E51" s="33">
        <f t="shared" si="18"/>
        <v>62350</v>
      </c>
      <c r="F51" s="14">
        <f>Stock_Prices!$D$2/12</f>
        <v>50</v>
      </c>
      <c r="G51" s="35">
        <f>IFERROR(__xludf.DUMMYFUNCTION("INDEX( FILTER(India!AH$82:AH$160 , NOT( ISBLANK( India!AH$82:AH$160 ) ) ) , ROWS( FILTER( India!AH$82:AH$160 , NOT( ISBLANK( India!AH$82:AH$160 ) ) ) ) )"),0.0)</f>
        <v>0</v>
      </c>
      <c r="H51" s="33">
        <f>SUM(E50:E54)</f>
        <v>205950</v>
      </c>
    </row>
    <row r="52">
      <c r="A52" s="14">
        <v>9.0</v>
      </c>
      <c r="B52" s="14" t="str">
        <f>Stock_Prices!$A$4</f>
        <v>SUNPHARMA</v>
      </c>
      <c r="C52" s="23">
        <f t="shared" si="17"/>
        <v>50</v>
      </c>
      <c r="D52" s="29">
        <f>IFERROR(__xludf.DUMMYFUNCTION("INDEX( FILTER(India!$F$162:$F$240 , NOT( ISBLANK( India!$F$162:$F$240 ) ) ) , ROWS( FILTER( India!$F$162:$F$240 , NOT( ISBLANK( India!$F$162:$F$240 ) ) ) ) )"),422.0)</f>
        <v>422</v>
      </c>
      <c r="E52" s="33">
        <f t="shared" si="18"/>
        <v>21100</v>
      </c>
      <c r="F52" s="14">
        <f>Stock_Prices!$D$2/12</f>
        <v>50</v>
      </c>
      <c r="G52" s="35">
        <f>IFERROR(__xludf.DUMMYFUNCTION("INDEX( FILTER(India!AH$162:AH$240 , NOT( ISBLANK( India!AH$162:AH$240 ) ) ) , ROWS( FILTER( India!AH$162:AH$240 , NOT( ISBLANK( India!AH$162:AH$240 ) ) ) ) )"),0.0)</f>
        <v>0</v>
      </c>
      <c r="H52" s="33"/>
    </row>
    <row r="53">
      <c r="A53" s="14">
        <v>9.0</v>
      </c>
      <c r="B53" s="64" t="str">
        <f>Stock_Prices!$A$5</f>
        <v>YESBANK</v>
      </c>
      <c r="C53" s="23">
        <f t="shared" si="17"/>
        <v>50</v>
      </c>
      <c r="D53" s="29">
        <f>IFERROR(__xludf.DUMMYFUNCTION("INDEX( FILTER(India!$F$242:$F$320 , NOT( ISBLANK( India!$F$242:$F$320 ) ) ) , ROWS( FILTER( India!$F$242:$F$320 , NOT( ISBLANK( India!$F$242:$F$320 ) ) ) ) )"),220.0)</f>
        <v>220</v>
      </c>
      <c r="E53" s="33">
        <f t="shared" si="18"/>
        <v>11000</v>
      </c>
      <c r="F53" s="14">
        <f>Stock_Prices!$D$2/12</f>
        <v>50</v>
      </c>
      <c r="G53" s="35">
        <f>IFERROR(__xludf.DUMMYFUNCTION("INDEX( FILTER(India!AH$242:AH$320 , NOT( ISBLANK( India!AH$242:AH$320 ) ) ) , ROWS( FILTER( India!AH$242:AH$320 , NOT( ISBLANK( India!AH$242:AH$320 ) ) ) ) )"),0.0)</f>
        <v>0</v>
      </c>
      <c r="H53" s="33"/>
    </row>
    <row r="54">
      <c r="A54" s="14">
        <v>9.0</v>
      </c>
      <c r="B54" s="14" t="str">
        <f>Stock_Prices!$A$6</f>
        <v>EICHERMOT</v>
      </c>
      <c r="C54" s="23">
        <f t="shared" si="17"/>
        <v>50</v>
      </c>
      <c r="D54" s="29">
        <f>IFERROR(__xludf.DUMMYFUNCTION("INDEX( FILTER(India!$F$322:$F$400 , NOT( ISBLANK( India!$F$322:$F$400 ) ) ) , ROWS( FILTER( India!$F$322:$F$400 , NOT( ISBLANK( India!$F$322:$F$400 ) ) ) ) )"),1500.0)</f>
        <v>1500</v>
      </c>
      <c r="E54" s="33">
        <f t="shared" si="18"/>
        <v>75000</v>
      </c>
      <c r="F54" s="14">
        <f>Stock_Prices!$D$2/12</f>
        <v>50</v>
      </c>
      <c r="G54" s="35">
        <f>IFERROR(__xludf.DUMMYFUNCTION("INDEX( FILTER(India!AH$322:AH$400 , NOT( ISBLANK( India!AH$322:AH$400 ) ) ) , ROWS( FILTER( India!AH$322:AH$400 , NOT( ISBLANK( India!AH$322:AH$400 ) ) ) ) )"),0.0)</f>
        <v>0</v>
      </c>
      <c r="H54" s="33"/>
    </row>
    <row r="55">
      <c r="A55" s="51"/>
      <c r="B55" s="51"/>
      <c r="C55" s="51"/>
      <c r="D55" s="52"/>
      <c r="E55" s="52"/>
      <c r="F55" s="51"/>
      <c r="G55" s="51"/>
      <c r="H55" s="52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</row>
    <row r="56">
      <c r="A56" s="14">
        <v>10.0</v>
      </c>
      <c r="B56" s="14" t="str">
        <f>Stock_Prices!$A$2</f>
        <v>INFY</v>
      </c>
      <c r="C56" s="23">
        <f t="shared" ref="C56:C60" si="19">F56+G56</f>
        <v>50</v>
      </c>
      <c r="D56" s="29">
        <f>IFERROR(__xludf.DUMMYFUNCTION("INDEX( FILTER(India!$F$2:$F$80 , NOT( ISBLANK( India!$F$2:$F$80 ) ) ) , ROWS( FILTER( India!$F$2:$F$80 , NOT( ISBLANK( India!$F$2:$F$80 ) ) ) ) )"),730.0)</f>
        <v>730</v>
      </c>
      <c r="E56" s="33">
        <f t="shared" ref="E56:E60" si="20">C56*D56</f>
        <v>36500</v>
      </c>
      <c r="F56" s="14">
        <f>Stock_Prices!$D$2/12</f>
        <v>50</v>
      </c>
      <c r="G56" s="35">
        <f>IFERROR(__xludf.DUMMYFUNCTION("INDEX( FILTER(India!AI$2:AI$80 , NOT( ISBLANK( India!AI$2:AI$80 ) ) ) , ROWS( FILTER( India!AI$2:AI$80 , NOT( ISBLANK( India!AI$2:AI$80 ) ) ) ) )"),0.0)</f>
        <v>0</v>
      </c>
      <c r="H56" s="33"/>
    </row>
    <row r="57">
      <c r="A57" s="14">
        <v>10.0</v>
      </c>
      <c r="B57" s="14" t="str">
        <f>Stock_Prices!$A$3</f>
        <v>RIL</v>
      </c>
      <c r="C57" s="23">
        <f t="shared" si="19"/>
        <v>50</v>
      </c>
      <c r="D57" s="29">
        <f>IFERROR(__xludf.DUMMYFUNCTION("INDEX( FILTER(India!$F$82:$F$160 , NOT( ISBLANK( India!$F$82:$F$160 ) ) ) , ROWS( FILTER( India!$F$82:$F$160 , NOT( ISBLANK( India!$F$82:$F$160 ) ) ) ) )"),1247.0)</f>
        <v>1247</v>
      </c>
      <c r="E57" s="33">
        <f t="shared" si="20"/>
        <v>62350</v>
      </c>
      <c r="F57" s="14">
        <f>Stock_Prices!$D$2/12</f>
        <v>50</v>
      </c>
      <c r="G57" s="35">
        <f>IFERROR(__xludf.DUMMYFUNCTION("INDEX( FILTER(India!AI$82:AI$160 , NOT( ISBLANK( India!AI$82:AI$160 ) ) ) , ROWS( FILTER( India!AI$82:AI$160 , NOT( ISBLANK( India!AI$82:AI$160 ) ) ) ) )"),0.0)</f>
        <v>0</v>
      </c>
      <c r="H57" s="33">
        <f>SUM(E56:E60)</f>
        <v>205950</v>
      </c>
    </row>
    <row r="58">
      <c r="A58" s="14">
        <v>10.0</v>
      </c>
      <c r="B58" s="14" t="str">
        <f>Stock_Prices!$A$4</f>
        <v>SUNPHARMA</v>
      </c>
      <c r="C58" s="23">
        <f t="shared" si="19"/>
        <v>50</v>
      </c>
      <c r="D58" s="29">
        <f>IFERROR(__xludf.DUMMYFUNCTION("INDEX( FILTER(India!$F$162:$F$240 , NOT( ISBLANK( India!$F$162:$F$240 ) ) ) , ROWS( FILTER( India!$F$162:$F$240 , NOT( ISBLANK( India!$F$162:$F$240 ) ) ) ) )"),422.0)</f>
        <v>422</v>
      </c>
      <c r="E58" s="33">
        <f t="shared" si="20"/>
        <v>21100</v>
      </c>
      <c r="F58" s="14">
        <f>Stock_Prices!$D$2/12</f>
        <v>50</v>
      </c>
      <c r="G58" s="35">
        <f>IFERROR(__xludf.DUMMYFUNCTION("INDEX( FILTER(India!AI$162:AI$240 , NOT( ISBLANK( India!AI$162:AI$240 ) ) ) , ROWS( FILTER( India!AI$162:AI$240 , NOT( ISBLANK( India!AI$162:AI$240 ) ) ) ) )"),0.0)</f>
        <v>0</v>
      </c>
      <c r="H58" s="33"/>
    </row>
    <row r="59">
      <c r="A59" s="14">
        <v>10.0</v>
      </c>
      <c r="B59" s="64" t="str">
        <f>Stock_Prices!$A$5</f>
        <v>YESBANK</v>
      </c>
      <c r="C59" s="23">
        <f t="shared" si="19"/>
        <v>50</v>
      </c>
      <c r="D59" s="29">
        <f>IFERROR(__xludf.DUMMYFUNCTION("INDEX( FILTER(India!$F$242:$F$320 , NOT( ISBLANK( India!$F$242:$F$320 ) ) ) , ROWS( FILTER( India!$F$242:$F$320 , NOT( ISBLANK( India!$F$242:$F$320 ) ) ) ) )"),220.0)</f>
        <v>220</v>
      </c>
      <c r="E59" s="33">
        <f t="shared" si="20"/>
        <v>11000</v>
      </c>
      <c r="F59" s="14">
        <f>Stock_Prices!$D$2/12</f>
        <v>50</v>
      </c>
      <c r="G59" s="35">
        <f>IFERROR(__xludf.DUMMYFUNCTION("INDEX( FILTER(India!AI$242:AI$320 , NOT( ISBLANK( India!AI$242:AI$320 ) ) ) , ROWS( FILTER( India!AI$242:AI$320 , NOT( ISBLANK( India!AI$242:AI$320 ) ) ) ) )"),0.0)</f>
        <v>0</v>
      </c>
      <c r="H59" s="33"/>
    </row>
    <row r="60">
      <c r="A60" s="14">
        <v>10.0</v>
      </c>
      <c r="B60" s="14" t="str">
        <f>Stock_Prices!$A$6</f>
        <v>EICHERMOT</v>
      </c>
      <c r="C60" s="23">
        <f t="shared" si="19"/>
        <v>50</v>
      </c>
      <c r="D60" s="29">
        <f>IFERROR(__xludf.DUMMYFUNCTION("INDEX( FILTER(India!$F$322:$F$400 , NOT( ISBLANK( India!$F$322:$F$400 ) ) ) , ROWS( FILTER( India!$F$322:$F$400 , NOT( ISBLANK( India!$F$322:$F$400 ) ) ) ) )"),1500.0)</f>
        <v>1500</v>
      </c>
      <c r="E60" s="33">
        <f t="shared" si="20"/>
        <v>75000</v>
      </c>
      <c r="F60" s="14">
        <f>Stock_Prices!$D$2/12</f>
        <v>50</v>
      </c>
      <c r="G60" s="35">
        <f>IFERROR(__xludf.DUMMYFUNCTION("INDEX( FILTER(India!AI$322:AI$400 , NOT( ISBLANK( India!AI$322:AI$400 ) ) ) , ROWS( FILTER( India!AI$322:AI$400 , NOT( ISBLANK( India!AI$322:AI$400 ) ) ) ) )"),0.0)</f>
        <v>0</v>
      </c>
      <c r="H60" s="33"/>
    </row>
    <row r="61">
      <c r="A61" s="51"/>
      <c r="B61" s="51"/>
      <c r="C61" s="51"/>
      <c r="D61" s="52"/>
      <c r="E61" s="52"/>
      <c r="F61" s="51"/>
      <c r="G61" s="51"/>
      <c r="H61" s="52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</row>
    <row r="62">
      <c r="A62" s="14">
        <v>11.0</v>
      </c>
      <c r="B62" s="14" t="str">
        <f>Stock_Prices!$A$2</f>
        <v>INFY</v>
      </c>
      <c r="C62" s="23">
        <f t="shared" ref="C62:C66" si="21">F62+G62</f>
        <v>50</v>
      </c>
      <c r="D62" s="29">
        <f>IFERROR(__xludf.DUMMYFUNCTION("INDEX( FILTER(India!$F$2:$F$80 , NOT( ISBLANK( India!$F$2:$F$80 ) ) ) , ROWS( FILTER( India!$F$2:$F$80 , NOT( ISBLANK( India!$F$2:$F$80 ) ) ) ) )"),730.0)</f>
        <v>730</v>
      </c>
      <c r="E62" s="33">
        <f t="shared" ref="E62:E66" si="22">C62*D62</f>
        <v>36500</v>
      </c>
      <c r="F62" s="14">
        <f>Stock_Prices!$D$2/12</f>
        <v>50</v>
      </c>
      <c r="G62" s="35">
        <f>IFERROR(__xludf.DUMMYFUNCTION("INDEX( FILTER(India!AJ$2:AJ$80 , NOT( ISBLANK( India!AJ$2:AJ$80 ) ) ) , ROWS( FILTER( India!AJ$2:AJ$80 , NOT( ISBLANK( India!AJ$2:AJ$80 ) ) ) ) )"),0.0)</f>
        <v>0</v>
      </c>
      <c r="H62" s="33"/>
    </row>
    <row r="63">
      <c r="A63" s="14">
        <v>11.0</v>
      </c>
      <c r="B63" s="14" t="str">
        <f>Stock_Prices!$A$3</f>
        <v>RIL</v>
      </c>
      <c r="C63" s="23">
        <f t="shared" si="21"/>
        <v>50</v>
      </c>
      <c r="D63" s="29">
        <f>IFERROR(__xludf.DUMMYFUNCTION("INDEX( FILTER(India!$F$82:$F$160 , NOT( ISBLANK( India!$F$82:$F$160 ) ) ) , ROWS( FILTER( India!$F$82:$F$160 , NOT( ISBLANK( India!$F$82:$F$160 ) ) ) ) )"),1247.0)</f>
        <v>1247</v>
      </c>
      <c r="E63" s="33">
        <f t="shared" si="22"/>
        <v>62350</v>
      </c>
      <c r="F63" s="14">
        <f>Stock_Prices!$D$2/12</f>
        <v>50</v>
      </c>
      <c r="G63" s="35">
        <f>IFERROR(__xludf.DUMMYFUNCTION("INDEX( FILTER(India!AJ$82:AJ$160 , NOT( ISBLANK( India!AJ$82:AJ$160 ) ) ) , ROWS( FILTER( India!AJ$82:AJ$160 , NOT( ISBLANK( India!AJ$82:AJ$160 ) ) ) ) )"),0.0)</f>
        <v>0</v>
      </c>
      <c r="H63" s="33">
        <f>SUM(E62:E66)</f>
        <v>205950</v>
      </c>
    </row>
    <row r="64">
      <c r="A64" s="14">
        <v>11.0</v>
      </c>
      <c r="B64" s="14" t="str">
        <f>Stock_Prices!$A$4</f>
        <v>SUNPHARMA</v>
      </c>
      <c r="C64" s="23">
        <f t="shared" si="21"/>
        <v>50</v>
      </c>
      <c r="D64" s="29">
        <f>IFERROR(__xludf.DUMMYFUNCTION("INDEX( FILTER(India!$F$162:$F$240 , NOT( ISBLANK( India!$F$162:$F$240 ) ) ) , ROWS( FILTER( India!$F$162:$F$240 , NOT( ISBLANK( India!$F$162:$F$240 ) ) ) ) )"),422.0)</f>
        <v>422</v>
      </c>
      <c r="E64" s="33">
        <f t="shared" si="22"/>
        <v>21100</v>
      </c>
      <c r="F64" s="14">
        <f>Stock_Prices!$D$2/12</f>
        <v>50</v>
      </c>
      <c r="G64" s="35">
        <f>IFERROR(__xludf.DUMMYFUNCTION("INDEX( FILTER(India!AJ$162:AJ$240 , NOT( ISBLANK( India!AJ$162:AJ$240 ) ) ) , ROWS( FILTER( India!AJ$162:AJ$240 , NOT( ISBLANK( India!AJ$162:AJ$240 ) ) ) ) )"),0.0)</f>
        <v>0</v>
      </c>
      <c r="H64" s="33"/>
    </row>
    <row r="65">
      <c r="A65" s="14">
        <v>11.0</v>
      </c>
      <c r="B65" s="64" t="str">
        <f>Stock_Prices!$A$5</f>
        <v>YESBANK</v>
      </c>
      <c r="C65" s="23">
        <f t="shared" si="21"/>
        <v>50</v>
      </c>
      <c r="D65" s="29">
        <f>IFERROR(__xludf.DUMMYFUNCTION("INDEX( FILTER(India!$F$242:$F$320 , NOT( ISBLANK( India!$F$242:$F$320 ) ) ) , ROWS( FILTER( India!$F$242:$F$320 , NOT( ISBLANK( India!$F$242:$F$320 ) ) ) ) )"),220.0)</f>
        <v>220</v>
      </c>
      <c r="E65" s="33">
        <f t="shared" si="22"/>
        <v>11000</v>
      </c>
      <c r="F65" s="14">
        <f>Stock_Prices!$D$2/12</f>
        <v>50</v>
      </c>
      <c r="G65" s="35">
        <f>IFERROR(__xludf.DUMMYFUNCTION("INDEX( FILTER(India!AJ$242:AJ$320 , NOT( ISBLANK( India!AJ$242:AJ$320 ) ) ) , ROWS( FILTER( India!AJ$242:AJ$320 , NOT( ISBLANK( India!AJ$242:AJ$320 ) ) ) ) )"),0.0)</f>
        <v>0</v>
      </c>
      <c r="H65" s="33"/>
    </row>
    <row r="66">
      <c r="A66" s="14">
        <v>11.0</v>
      </c>
      <c r="B66" s="14" t="str">
        <f>Stock_Prices!$A$6</f>
        <v>EICHERMOT</v>
      </c>
      <c r="C66" s="23">
        <f t="shared" si="21"/>
        <v>50</v>
      </c>
      <c r="D66" s="29">
        <f>IFERROR(__xludf.DUMMYFUNCTION("INDEX( FILTER(India!$F$322:$F$400 , NOT( ISBLANK( India!$F$322:$F$400 ) ) ) , ROWS( FILTER( India!$F$322:$F$400 , NOT( ISBLANK( India!$F$322:$F$400 ) ) ) ) )"),1500.0)</f>
        <v>1500</v>
      </c>
      <c r="E66" s="33">
        <f t="shared" si="22"/>
        <v>75000</v>
      </c>
      <c r="F66" s="14">
        <f>Stock_Prices!$D$2/12</f>
        <v>50</v>
      </c>
      <c r="G66" s="35">
        <f>IFERROR(__xludf.DUMMYFUNCTION("INDEX( FILTER(India!AJ$322:AJ$400 , NOT( ISBLANK( India!AJ$322:AJ$400 ) ) ) , ROWS( FILTER( India!AJ$322:AJ$400 , NOT( ISBLANK( India!AJ$322:AJ$400 ) ) ) ) )"),0.0)</f>
        <v>0</v>
      </c>
      <c r="H66" s="33"/>
    </row>
    <row r="67">
      <c r="A67" s="51"/>
      <c r="B67" s="51"/>
      <c r="C67" s="51"/>
      <c r="D67" s="52"/>
      <c r="E67" s="52"/>
      <c r="F67" s="51"/>
      <c r="G67" s="51"/>
      <c r="H67" s="52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>
      <c r="A68" s="14">
        <v>12.0</v>
      </c>
      <c r="B68" s="14" t="str">
        <f>Stock_Prices!$A$2</f>
        <v>INFY</v>
      </c>
      <c r="C68" s="23">
        <f t="shared" ref="C68:C72" si="23">F68+G68</f>
        <v>50</v>
      </c>
      <c r="D68" s="29">
        <f>IFERROR(__xludf.DUMMYFUNCTION("INDEX( FILTER(India!$F$2:$F$80 , NOT( ISBLANK( India!$F$2:$F$80 ) ) ) , ROWS( FILTER( India!$F$2:$F$80 , NOT( ISBLANK( India!$F$2:$F$80 ) ) ) ) )"),730.0)</f>
        <v>730</v>
      </c>
      <c r="E68" s="33">
        <f t="shared" ref="E68:E72" si="24">C68*D68</f>
        <v>36500</v>
      </c>
      <c r="F68" s="14">
        <f>Stock_Prices!$D$2/12</f>
        <v>50</v>
      </c>
      <c r="G68" s="35">
        <f>IFERROR(__xludf.DUMMYFUNCTION("INDEX( FILTER(India!AK$2:AK$80 , NOT( ISBLANK( India!AK$2:AK$80 ) ) ) , ROWS( FILTER( India!AK$2:AK$80 , NOT( ISBLANK( India!AK$2:AK$80 ) ) ) ) )"),0.0)</f>
        <v>0</v>
      </c>
      <c r="H68" s="33"/>
    </row>
    <row r="69">
      <c r="A69" s="14">
        <v>12.0</v>
      </c>
      <c r="B69" s="14" t="str">
        <f>Stock_Prices!$A$3</f>
        <v>RIL</v>
      </c>
      <c r="C69" s="23">
        <f t="shared" si="23"/>
        <v>50</v>
      </c>
      <c r="D69" s="29">
        <f>IFERROR(__xludf.DUMMYFUNCTION("INDEX( FILTER(India!$F$82:$F$160 , NOT( ISBLANK( India!$F$82:$F$160 ) ) ) , ROWS( FILTER( India!$F$82:$F$160 , NOT( ISBLANK( India!$F$82:$F$160 ) ) ) ) )"),1247.0)</f>
        <v>1247</v>
      </c>
      <c r="E69" s="33">
        <f t="shared" si="24"/>
        <v>62350</v>
      </c>
      <c r="F69" s="14">
        <f>Stock_Prices!$D$2/12</f>
        <v>50</v>
      </c>
      <c r="G69" s="35">
        <f>IFERROR(__xludf.DUMMYFUNCTION("INDEX( FILTER(India!AK$82:AK$160 , NOT( ISBLANK( India!AK$82:AK$160 ) ) ) , ROWS( FILTER( India!AK$82:AK$160 , NOT( ISBLANK( India!AK$82:AK$160 ) ) ) ) )"),0.0)</f>
        <v>0</v>
      </c>
      <c r="H69" s="33">
        <f>SUM(E68:E72)</f>
        <v>205950</v>
      </c>
    </row>
    <row r="70">
      <c r="A70" s="14">
        <v>12.0</v>
      </c>
      <c r="B70" s="14" t="str">
        <f>Stock_Prices!$A$4</f>
        <v>SUNPHARMA</v>
      </c>
      <c r="C70" s="23">
        <f t="shared" si="23"/>
        <v>50</v>
      </c>
      <c r="D70" s="29">
        <f>IFERROR(__xludf.DUMMYFUNCTION("INDEX( FILTER(India!$F$162:$F$240 , NOT( ISBLANK( India!$F$162:$F$240 ) ) ) , ROWS( FILTER( India!$F$162:$F$240 , NOT( ISBLANK( India!$F$162:$F$240 ) ) ) ) )"),422.0)</f>
        <v>422</v>
      </c>
      <c r="E70" s="33">
        <f t="shared" si="24"/>
        <v>21100</v>
      </c>
      <c r="F70" s="14">
        <f>Stock_Prices!$D$2/12</f>
        <v>50</v>
      </c>
      <c r="G70" s="35">
        <f>IFERROR(__xludf.DUMMYFUNCTION("INDEX( FILTER(India!AK$162:AK$240 , NOT( ISBLANK( India!AK$162:AK$240 ) ) ) , ROWS( FILTER( India!AK$162:AK$240 , NOT( ISBLANK( India!AK$162:AK$240 ) ) ) ) )"),0.0)</f>
        <v>0</v>
      </c>
      <c r="H70" s="33"/>
    </row>
    <row r="71">
      <c r="A71" s="14">
        <v>12.0</v>
      </c>
      <c r="B71" s="64" t="str">
        <f>Stock_Prices!$A$5</f>
        <v>YESBANK</v>
      </c>
      <c r="C71" s="23">
        <f t="shared" si="23"/>
        <v>50</v>
      </c>
      <c r="D71" s="29">
        <f>IFERROR(__xludf.DUMMYFUNCTION("INDEX( FILTER(India!$F$242:$F$320 , NOT( ISBLANK( India!$F$242:$F$320 ) ) ) , ROWS( FILTER( India!$F$242:$F$320 , NOT( ISBLANK( India!$F$242:$F$320 ) ) ) ) )"),220.0)</f>
        <v>220</v>
      </c>
      <c r="E71" s="33">
        <f t="shared" si="24"/>
        <v>11000</v>
      </c>
      <c r="F71" s="14">
        <f>Stock_Prices!$D$2/12</f>
        <v>50</v>
      </c>
      <c r="G71" s="35">
        <f>IFERROR(__xludf.DUMMYFUNCTION("INDEX( FILTER(India!AK$242:AK$320 , NOT( ISBLANK( India!AK$242:AK$320 ) ) ) , ROWS( FILTER( India!AK$242:AK$320 , NOT( ISBLANK( India!AK$242:AK$320 ) ) ) ) )"),0.0)</f>
        <v>0</v>
      </c>
      <c r="H71" s="33"/>
    </row>
    <row r="72">
      <c r="A72" s="14">
        <v>12.0</v>
      </c>
      <c r="B72" s="14" t="str">
        <f>Stock_Prices!$A$6</f>
        <v>EICHERMOT</v>
      </c>
      <c r="C72" s="23">
        <f t="shared" si="23"/>
        <v>50</v>
      </c>
      <c r="D72" s="29">
        <f>IFERROR(__xludf.DUMMYFUNCTION("INDEX( FILTER(India!$F$322:$F$400 , NOT( ISBLANK( India!$F$322:$F$400 ) ) ) , ROWS( FILTER( India!$F$322:$F$400 , NOT( ISBLANK( India!$F$322:$F$400 ) ) ) ) )"),1500.0)</f>
        <v>1500</v>
      </c>
      <c r="E72" s="33">
        <f t="shared" si="24"/>
        <v>75000</v>
      </c>
      <c r="F72" s="14">
        <f>Stock_Prices!$D$2/12</f>
        <v>50</v>
      </c>
      <c r="G72" s="35">
        <f>IFERROR(__xludf.DUMMYFUNCTION("INDEX( FILTER(India!AK$322:AK$400 , NOT( ISBLANK( India!AK$322:AK$400 ) ) ) , ROWS( FILTER( India!AK$322:AK$400 , NOT( ISBLANK( India!AK$322:AK$400 ) ) ) ) )"),0.0)</f>
        <v>0</v>
      </c>
      <c r="H72" s="33"/>
    </row>
    <row r="73">
      <c r="A73" s="51"/>
      <c r="B73" s="51"/>
      <c r="C73" s="51"/>
      <c r="D73" s="52"/>
      <c r="E73" s="52"/>
      <c r="F73" s="51"/>
      <c r="G73" s="51"/>
      <c r="H73" s="52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</row>
    <row r="74">
      <c r="D74" s="33"/>
      <c r="E74" s="33"/>
      <c r="H74" s="33"/>
    </row>
    <row r="75">
      <c r="D75" s="33"/>
      <c r="E75" s="33"/>
      <c r="H75" s="33"/>
    </row>
    <row r="76">
      <c r="D76" s="33"/>
      <c r="E76" s="33"/>
      <c r="H76" s="33"/>
    </row>
    <row r="77">
      <c r="D77" s="33"/>
      <c r="E77" s="33"/>
      <c r="H77" s="33"/>
    </row>
    <row r="78">
      <c r="D78" s="33"/>
      <c r="E78" s="33"/>
      <c r="H78" s="33"/>
    </row>
    <row r="79">
      <c r="D79" s="33"/>
      <c r="E79" s="33"/>
      <c r="H79" s="33"/>
    </row>
    <row r="80">
      <c r="D80" s="33"/>
      <c r="E80" s="33"/>
      <c r="H80" s="33"/>
    </row>
    <row r="81">
      <c r="D81" s="33"/>
      <c r="E81" s="33"/>
      <c r="H81" s="33"/>
    </row>
    <row r="82">
      <c r="D82" s="33"/>
      <c r="E82" s="33"/>
      <c r="H82" s="33"/>
    </row>
    <row r="83">
      <c r="D83" s="33"/>
      <c r="E83" s="33"/>
      <c r="H83" s="33"/>
    </row>
    <row r="84">
      <c r="D84" s="33"/>
      <c r="E84" s="33"/>
      <c r="H84" s="33"/>
    </row>
    <row r="85">
      <c r="D85" s="33"/>
      <c r="E85" s="33"/>
      <c r="H85" s="33"/>
    </row>
    <row r="86">
      <c r="D86" s="33"/>
      <c r="E86" s="33"/>
      <c r="H86" s="33"/>
    </row>
    <row r="87">
      <c r="D87" s="33"/>
      <c r="E87" s="33"/>
      <c r="H87" s="33"/>
    </row>
    <row r="88">
      <c r="D88" s="33"/>
      <c r="E88" s="33"/>
      <c r="H88" s="33"/>
    </row>
    <row r="89">
      <c r="D89" s="33"/>
      <c r="E89" s="33"/>
      <c r="H89" s="33"/>
    </row>
    <row r="90">
      <c r="D90" s="33"/>
      <c r="E90" s="33"/>
      <c r="H90" s="33"/>
    </row>
    <row r="91">
      <c r="D91" s="33"/>
      <c r="E91" s="33"/>
      <c r="H91" s="33"/>
    </row>
    <row r="92">
      <c r="D92" s="33"/>
      <c r="E92" s="33"/>
      <c r="H92" s="33"/>
    </row>
    <row r="93">
      <c r="D93" s="33"/>
      <c r="E93" s="33"/>
      <c r="H93" s="33"/>
    </row>
    <row r="94">
      <c r="D94" s="33"/>
      <c r="E94" s="33"/>
      <c r="H94" s="33"/>
    </row>
    <row r="95">
      <c r="D95" s="33"/>
      <c r="E95" s="33"/>
      <c r="H95" s="33"/>
    </row>
    <row r="96">
      <c r="D96" s="33"/>
      <c r="E96" s="33"/>
      <c r="H96" s="33"/>
    </row>
    <row r="97">
      <c r="D97" s="33"/>
      <c r="E97" s="33"/>
      <c r="H97" s="33"/>
    </row>
    <row r="98">
      <c r="D98" s="33"/>
      <c r="E98" s="33"/>
      <c r="H98" s="33"/>
    </row>
    <row r="99">
      <c r="D99" s="33"/>
      <c r="E99" s="33"/>
      <c r="H99" s="33"/>
    </row>
    <row r="100">
      <c r="D100" s="33"/>
      <c r="E100" s="33"/>
      <c r="H100" s="33"/>
    </row>
    <row r="101">
      <c r="D101" s="33"/>
      <c r="E101" s="33"/>
      <c r="H101" s="33"/>
    </row>
    <row r="102">
      <c r="D102" s="33"/>
      <c r="E102" s="33"/>
      <c r="H102" s="33"/>
    </row>
    <row r="103">
      <c r="D103" s="33"/>
      <c r="E103" s="33"/>
      <c r="H103" s="33"/>
    </row>
    <row r="104">
      <c r="D104" s="33"/>
      <c r="E104" s="33"/>
      <c r="H104" s="33"/>
    </row>
    <row r="105">
      <c r="D105" s="33"/>
      <c r="E105" s="33"/>
      <c r="H105" s="33"/>
    </row>
    <row r="106">
      <c r="D106" s="33"/>
      <c r="E106" s="33"/>
      <c r="H106" s="33"/>
    </row>
    <row r="107">
      <c r="D107" s="33"/>
      <c r="E107" s="33"/>
      <c r="H107" s="33"/>
    </row>
    <row r="108">
      <c r="D108" s="33"/>
      <c r="E108" s="33"/>
      <c r="H108" s="33"/>
    </row>
    <row r="109">
      <c r="D109" s="33"/>
      <c r="E109" s="33"/>
      <c r="H109" s="33"/>
    </row>
    <row r="110">
      <c r="D110" s="33"/>
      <c r="E110" s="33"/>
      <c r="H110" s="33"/>
    </row>
    <row r="111">
      <c r="D111" s="33"/>
      <c r="E111" s="33"/>
      <c r="H111" s="33"/>
    </row>
    <row r="112">
      <c r="D112" s="33"/>
      <c r="E112" s="33"/>
      <c r="H112" s="33"/>
    </row>
    <row r="113">
      <c r="D113" s="33"/>
      <c r="E113" s="33"/>
      <c r="H113" s="33"/>
    </row>
    <row r="114">
      <c r="D114" s="33"/>
      <c r="E114" s="33"/>
      <c r="H114" s="33"/>
    </row>
    <row r="115">
      <c r="D115" s="33"/>
      <c r="E115" s="33"/>
      <c r="H115" s="33"/>
    </row>
    <row r="116">
      <c r="D116" s="33"/>
      <c r="E116" s="33"/>
      <c r="H116" s="33"/>
    </row>
    <row r="117">
      <c r="D117" s="33"/>
      <c r="E117" s="33"/>
      <c r="H117" s="33"/>
    </row>
    <row r="118">
      <c r="D118" s="33"/>
      <c r="E118" s="33"/>
      <c r="H118" s="33"/>
    </row>
    <row r="119">
      <c r="D119" s="33"/>
      <c r="E119" s="33"/>
      <c r="H119" s="33"/>
    </row>
    <row r="120">
      <c r="D120" s="33"/>
      <c r="E120" s="33"/>
      <c r="H120" s="33"/>
    </row>
    <row r="121">
      <c r="D121" s="33"/>
      <c r="E121" s="33"/>
      <c r="H121" s="33"/>
    </row>
    <row r="122">
      <c r="D122" s="33"/>
      <c r="E122" s="33"/>
      <c r="H122" s="33"/>
    </row>
    <row r="123">
      <c r="D123" s="33"/>
      <c r="E123" s="33"/>
      <c r="H123" s="33"/>
    </row>
    <row r="124">
      <c r="D124" s="33"/>
      <c r="E124" s="33"/>
      <c r="H124" s="33"/>
    </row>
    <row r="125">
      <c r="D125" s="33"/>
      <c r="E125" s="33"/>
      <c r="H125" s="33"/>
    </row>
    <row r="126">
      <c r="D126" s="33"/>
      <c r="E126" s="33"/>
      <c r="H126" s="33"/>
    </row>
    <row r="127">
      <c r="D127" s="33"/>
      <c r="E127" s="33"/>
      <c r="H127" s="33"/>
    </row>
    <row r="128">
      <c r="D128" s="33"/>
      <c r="E128" s="33"/>
      <c r="H128" s="33"/>
    </row>
    <row r="129">
      <c r="D129" s="33"/>
      <c r="E129" s="33"/>
      <c r="H129" s="33"/>
    </row>
    <row r="130">
      <c r="D130" s="33"/>
      <c r="E130" s="33"/>
      <c r="H130" s="33"/>
    </row>
    <row r="131">
      <c r="D131" s="33"/>
      <c r="E131" s="33"/>
      <c r="H131" s="33"/>
    </row>
    <row r="132">
      <c r="D132" s="33"/>
      <c r="E132" s="33"/>
      <c r="H132" s="33"/>
    </row>
    <row r="133">
      <c r="D133" s="33"/>
      <c r="E133" s="33"/>
      <c r="H133" s="33"/>
    </row>
    <row r="134">
      <c r="D134" s="33"/>
      <c r="E134" s="33"/>
      <c r="H134" s="33"/>
    </row>
    <row r="135">
      <c r="D135" s="33"/>
      <c r="E135" s="33"/>
      <c r="H135" s="33"/>
    </row>
    <row r="136">
      <c r="D136" s="33"/>
      <c r="E136" s="33"/>
      <c r="H136" s="33"/>
    </row>
    <row r="137">
      <c r="D137" s="33"/>
      <c r="E137" s="33"/>
      <c r="H137" s="33"/>
    </row>
    <row r="138">
      <c r="D138" s="33"/>
      <c r="E138" s="33"/>
      <c r="H138" s="33"/>
    </row>
    <row r="139">
      <c r="D139" s="33"/>
      <c r="E139" s="33"/>
      <c r="H139" s="33"/>
    </row>
    <row r="140">
      <c r="D140" s="33"/>
      <c r="E140" s="33"/>
      <c r="H140" s="33"/>
    </row>
    <row r="141">
      <c r="D141" s="33"/>
      <c r="E141" s="33"/>
      <c r="H141" s="33"/>
    </row>
    <row r="142">
      <c r="D142" s="33"/>
      <c r="E142" s="33"/>
      <c r="H142" s="33"/>
    </row>
    <row r="143">
      <c r="D143" s="33"/>
      <c r="E143" s="33"/>
      <c r="H143" s="33"/>
    </row>
    <row r="144">
      <c r="D144" s="33"/>
      <c r="E144" s="33"/>
      <c r="H144" s="33"/>
    </row>
    <row r="145">
      <c r="D145" s="33"/>
      <c r="E145" s="33"/>
      <c r="H145" s="33"/>
    </row>
    <row r="146">
      <c r="D146" s="33"/>
      <c r="E146" s="33"/>
      <c r="H146" s="33"/>
    </row>
    <row r="147">
      <c r="D147" s="33"/>
      <c r="E147" s="33"/>
      <c r="H147" s="33"/>
    </row>
    <row r="148">
      <c r="D148" s="33"/>
      <c r="E148" s="33"/>
      <c r="H148" s="33"/>
    </row>
    <row r="149">
      <c r="D149" s="33"/>
      <c r="E149" s="33"/>
      <c r="H149" s="33"/>
    </row>
    <row r="150">
      <c r="D150" s="33"/>
      <c r="E150" s="33"/>
      <c r="H150" s="33"/>
    </row>
    <row r="151">
      <c r="D151" s="33"/>
      <c r="E151" s="33"/>
      <c r="H151" s="33"/>
    </row>
    <row r="152">
      <c r="D152" s="33"/>
      <c r="E152" s="33"/>
      <c r="H152" s="33"/>
    </row>
    <row r="153">
      <c r="D153" s="33"/>
      <c r="E153" s="33"/>
      <c r="H153" s="33"/>
    </row>
    <row r="154">
      <c r="D154" s="33"/>
      <c r="E154" s="33"/>
      <c r="H154" s="33"/>
    </row>
    <row r="155">
      <c r="D155" s="33"/>
      <c r="E155" s="33"/>
      <c r="H155" s="33"/>
    </row>
    <row r="156">
      <c r="D156" s="33"/>
      <c r="E156" s="33"/>
      <c r="H156" s="33"/>
    </row>
    <row r="157">
      <c r="D157" s="33"/>
      <c r="E157" s="33"/>
      <c r="H157" s="33"/>
    </row>
    <row r="158">
      <c r="D158" s="33"/>
      <c r="E158" s="33"/>
      <c r="H158" s="33"/>
    </row>
    <row r="159">
      <c r="D159" s="33"/>
      <c r="E159" s="33"/>
      <c r="H159" s="33"/>
    </row>
    <row r="160">
      <c r="D160" s="33"/>
      <c r="E160" s="33"/>
      <c r="H160" s="33"/>
    </row>
    <row r="161">
      <c r="D161" s="33"/>
      <c r="E161" s="33"/>
      <c r="H161" s="33"/>
    </row>
    <row r="162">
      <c r="D162" s="33"/>
      <c r="E162" s="33"/>
      <c r="H162" s="33"/>
    </row>
    <row r="163">
      <c r="D163" s="33"/>
      <c r="E163" s="33"/>
      <c r="H163" s="33"/>
    </row>
    <row r="164">
      <c r="D164" s="33"/>
      <c r="E164" s="33"/>
      <c r="H164" s="33"/>
    </row>
    <row r="165">
      <c r="D165" s="33"/>
      <c r="E165" s="33"/>
      <c r="H165" s="33"/>
    </row>
    <row r="166">
      <c r="D166" s="33"/>
      <c r="E166" s="33"/>
      <c r="H166" s="33"/>
    </row>
    <row r="167">
      <c r="D167" s="33"/>
      <c r="E167" s="33"/>
      <c r="H167" s="33"/>
    </row>
    <row r="168">
      <c r="D168" s="33"/>
      <c r="E168" s="33"/>
      <c r="H168" s="33"/>
    </row>
    <row r="169">
      <c r="D169" s="33"/>
      <c r="E169" s="33"/>
      <c r="H169" s="33"/>
    </row>
    <row r="170">
      <c r="D170" s="33"/>
      <c r="E170" s="33"/>
      <c r="H170" s="33"/>
    </row>
    <row r="171">
      <c r="D171" s="33"/>
      <c r="E171" s="33"/>
      <c r="H171" s="33"/>
    </row>
    <row r="172">
      <c r="D172" s="33"/>
      <c r="E172" s="33"/>
      <c r="H172" s="33"/>
    </row>
    <row r="173">
      <c r="D173" s="33"/>
      <c r="E173" s="33"/>
      <c r="H173" s="33"/>
    </row>
    <row r="174">
      <c r="D174" s="33"/>
      <c r="E174" s="33"/>
      <c r="H174" s="33"/>
    </row>
    <row r="175">
      <c r="D175" s="33"/>
      <c r="E175" s="33"/>
      <c r="H175" s="33"/>
    </row>
    <row r="176">
      <c r="D176" s="33"/>
      <c r="E176" s="33"/>
      <c r="H176" s="33"/>
    </row>
    <row r="177">
      <c r="D177" s="33"/>
      <c r="E177" s="33"/>
      <c r="H177" s="33"/>
    </row>
    <row r="178">
      <c r="D178" s="33"/>
      <c r="E178" s="33"/>
      <c r="H178" s="33"/>
    </row>
    <row r="179">
      <c r="D179" s="33"/>
      <c r="E179" s="33"/>
      <c r="H179" s="33"/>
    </row>
    <row r="180">
      <c r="D180" s="33"/>
      <c r="E180" s="33"/>
      <c r="H180" s="33"/>
    </row>
    <row r="181">
      <c r="D181" s="33"/>
      <c r="E181" s="33"/>
      <c r="H181" s="33"/>
    </row>
    <row r="182">
      <c r="D182" s="33"/>
      <c r="E182" s="33"/>
      <c r="H182" s="33"/>
    </row>
    <row r="183">
      <c r="D183" s="33"/>
      <c r="E183" s="33"/>
      <c r="H183" s="33"/>
    </row>
    <row r="184">
      <c r="D184" s="33"/>
      <c r="E184" s="33"/>
      <c r="H184" s="33"/>
    </row>
    <row r="185">
      <c r="D185" s="33"/>
      <c r="E185" s="33"/>
      <c r="H185" s="33"/>
    </row>
    <row r="186">
      <c r="D186" s="33"/>
      <c r="E186" s="33"/>
      <c r="H186" s="33"/>
    </row>
    <row r="187">
      <c r="D187" s="33"/>
      <c r="E187" s="33"/>
      <c r="H187" s="33"/>
    </row>
    <row r="188">
      <c r="D188" s="33"/>
      <c r="E188" s="33"/>
      <c r="H188" s="33"/>
    </row>
    <row r="189">
      <c r="D189" s="33"/>
      <c r="E189" s="33"/>
      <c r="H189" s="33"/>
    </row>
    <row r="190">
      <c r="D190" s="33"/>
      <c r="E190" s="33"/>
      <c r="H190" s="33"/>
    </row>
    <row r="191">
      <c r="D191" s="33"/>
      <c r="E191" s="33"/>
      <c r="H191" s="33"/>
    </row>
    <row r="192">
      <c r="D192" s="33"/>
      <c r="E192" s="33"/>
      <c r="H192" s="33"/>
    </row>
    <row r="193">
      <c r="D193" s="33"/>
      <c r="E193" s="33"/>
      <c r="H193" s="33"/>
    </row>
    <row r="194">
      <c r="D194" s="33"/>
      <c r="E194" s="33"/>
      <c r="H194" s="33"/>
    </row>
    <row r="195">
      <c r="D195" s="33"/>
      <c r="E195" s="33"/>
      <c r="H195" s="33"/>
    </row>
    <row r="196">
      <c r="D196" s="33"/>
      <c r="E196" s="33"/>
      <c r="H196" s="33"/>
    </row>
    <row r="197">
      <c r="D197" s="33"/>
      <c r="E197" s="33"/>
      <c r="H197" s="33"/>
    </row>
    <row r="198">
      <c r="D198" s="33"/>
      <c r="E198" s="33"/>
      <c r="H198" s="33"/>
    </row>
    <row r="199">
      <c r="D199" s="33"/>
      <c r="E199" s="33"/>
      <c r="H199" s="33"/>
    </row>
    <row r="200">
      <c r="D200" s="33"/>
      <c r="E200" s="33"/>
      <c r="H200" s="33"/>
    </row>
    <row r="201">
      <c r="D201" s="33"/>
      <c r="E201" s="33"/>
      <c r="H201" s="33"/>
    </row>
    <row r="202">
      <c r="D202" s="33"/>
      <c r="E202" s="33"/>
      <c r="H202" s="33"/>
    </row>
    <row r="203">
      <c r="D203" s="33"/>
      <c r="E203" s="33"/>
      <c r="H203" s="33"/>
    </row>
    <row r="204">
      <c r="D204" s="33"/>
      <c r="E204" s="33"/>
      <c r="H204" s="33"/>
    </row>
    <row r="205">
      <c r="D205" s="33"/>
      <c r="E205" s="33"/>
      <c r="H205" s="33"/>
    </row>
    <row r="206">
      <c r="D206" s="33"/>
      <c r="E206" s="33"/>
      <c r="H206" s="33"/>
    </row>
    <row r="207">
      <c r="D207" s="33"/>
      <c r="E207" s="33"/>
      <c r="H207" s="33"/>
    </row>
    <row r="208">
      <c r="D208" s="33"/>
      <c r="E208" s="33"/>
      <c r="H208" s="33"/>
    </row>
    <row r="209">
      <c r="D209" s="33"/>
      <c r="E209" s="33"/>
      <c r="H209" s="33"/>
    </row>
    <row r="210">
      <c r="D210" s="33"/>
      <c r="E210" s="33"/>
      <c r="H210" s="33"/>
    </row>
    <row r="211">
      <c r="D211" s="33"/>
      <c r="E211" s="33"/>
      <c r="H211" s="33"/>
    </row>
    <row r="212">
      <c r="D212" s="33"/>
      <c r="E212" s="33"/>
      <c r="H212" s="33"/>
    </row>
    <row r="213">
      <c r="D213" s="33"/>
      <c r="E213" s="33"/>
      <c r="H213" s="33"/>
    </row>
    <row r="214">
      <c r="D214" s="33"/>
      <c r="E214" s="33"/>
      <c r="H214" s="33"/>
    </row>
    <row r="215">
      <c r="D215" s="33"/>
      <c r="E215" s="33"/>
      <c r="H215" s="33"/>
    </row>
    <row r="216">
      <c r="D216" s="33"/>
      <c r="E216" s="33"/>
      <c r="H216" s="33"/>
    </row>
    <row r="217">
      <c r="D217" s="33"/>
      <c r="E217" s="33"/>
      <c r="H217" s="33"/>
    </row>
    <row r="218">
      <c r="D218" s="33"/>
      <c r="E218" s="33"/>
      <c r="H218" s="33"/>
    </row>
    <row r="219">
      <c r="D219" s="33"/>
      <c r="E219" s="33"/>
      <c r="H219" s="33"/>
    </row>
    <row r="220">
      <c r="D220" s="33"/>
      <c r="E220" s="33"/>
      <c r="H220" s="33"/>
    </row>
    <row r="221">
      <c r="D221" s="33"/>
      <c r="E221" s="33"/>
      <c r="H221" s="33"/>
    </row>
    <row r="222">
      <c r="D222" s="33"/>
      <c r="E222" s="33"/>
      <c r="H222" s="33"/>
    </row>
    <row r="223">
      <c r="D223" s="33"/>
      <c r="E223" s="33"/>
      <c r="H223" s="33"/>
    </row>
    <row r="224">
      <c r="D224" s="33"/>
      <c r="E224" s="33"/>
      <c r="H224" s="33"/>
    </row>
    <row r="225">
      <c r="D225" s="33"/>
      <c r="E225" s="33"/>
      <c r="H225" s="33"/>
    </row>
    <row r="226">
      <c r="D226" s="33"/>
      <c r="E226" s="33"/>
      <c r="H226" s="33"/>
    </row>
    <row r="227">
      <c r="D227" s="33"/>
      <c r="E227" s="33"/>
      <c r="H227" s="33"/>
    </row>
    <row r="228">
      <c r="D228" s="33"/>
      <c r="E228" s="33"/>
      <c r="H228" s="33"/>
    </row>
    <row r="229">
      <c r="D229" s="33"/>
      <c r="E229" s="33"/>
      <c r="H229" s="33"/>
    </row>
    <row r="230">
      <c r="D230" s="33"/>
      <c r="E230" s="33"/>
      <c r="H230" s="33"/>
    </row>
    <row r="231">
      <c r="D231" s="33"/>
      <c r="E231" s="33"/>
      <c r="H231" s="33"/>
    </row>
    <row r="232">
      <c r="D232" s="33"/>
      <c r="E232" s="33"/>
      <c r="H232" s="33"/>
    </row>
    <row r="233">
      <c r="D233" s="33"/>
      <c r="E233" s="33"/>
      <c r="H233" s="33"/>
    </row>
    <row r="234">
      <c r="D234" s="33"/>
      <c r="E234" s="33"/>
      <c r="H234" s="33"/>
    </row>
    <row r="235">
      <c r="D235" s="33"/>
      <c r="E235" s="33"/>
      <c r="H235" s="33"/>
    </row>
    <row r="236">
      <c r="D236" s="33"/>
      <c r="E236" s="33"/>
      <c r="H236" s="33"/>
    </row>
    <row r="237">
      <c r="D237" s="33"/>
      <c r="E237" s="33"/>
      <c r="H237" s="33"/>
    </row>
    <row r="238">
      <c r="D238" s="33"/>
      <c r="E238" s="33"/>
      <c r="H238" s="33"/>
    </row>
    <row r="239">
      <c r="D239" s="33"/>
      <c r="E239" s="33"/>
      <c r="H239" s="33"/>
    </row>
    <row r="240">
      <c r="D240" s="33"/>
      <c r="E240" s="33"/>
      <c r="H240" s="33"/>
    </row>
    <row r="241">
      <c r="D241" s="33"/>
      <c r="E241" s="33"/>
      <c r="H241" s="33"/>
    </row>
    <row r="242">
      <c r="D242" s="33"/>
      <c r="E242" s="33"/>
      <c r="H242" s="33"/>
    </row>
    <row r="243">
      <c r="D243" s="33"/>
      <c r="E243" s="33"/>
      <c r="H243" s="33"/>
    </row>
    <row r="244">
      <c r="D244" s="33"/>
      <c r="E244" s="33"/>
      <c r="H244" s="33"/>
    </row>
    <row r="245">
      <c r="D245" s="33"/>
      <c r="E245" s="33"/>
      <c r="H245" s="33"/>
    </row>
    <row r="246">
      <c r="D246" s="33"/>
      <c r="E246" s="33"/>
      <c r="H246" s="33"/>
    </row>
    <row r="247">
      <c r="D247" s="33"/>
      <c r="E247" s="33"/>
      <c r="H247" s="33"/>
    </row>
    <row r="248">
      <c r="D248" s="33"/>
      <c r="E248" s="33"/>
      <c r="H248" s="33"/>
    </row>
    <row r="249">
      <c r="D249" s="33"/>
      <c r="E249" s="33"/>
      <c r="H249" s="33"/>
    </row>
    <row r="250">
      <c r="D250" s="33"/>
      <c r="E250" s="33"/>
      <c r="H250" s="33"/>
    </row>
    <row r="251">
      <c r="D251" s="33"/>
      <c r="E251" s="33"/>
      <c r="H251" s="33"/>
    </row>
    <row r="252">
      <c r="D252" s="33"/>
      <c r="E252" s="33"/>
      <c r="H252" s="33"/>
    </row>
    <row r="253">
      <c r="D253" s="33"/>
      <c r="E253" s="33"/>
      <c r="H253" s="33"/>
    </row>
    <row r="254">
      <c r="D254" s="33"/>
      <c r="E254" s="33"/>
      <c r="H254" s="33"/>
    </row>
    <row r="255">
      <c r="D255" s="33"/>
      <c r="E255" s="33"/>
      <c r="H255" s="33"/>
    </row>
    <row r="256">
      <c r="D256" s="33"/>
      <c r="E256" s="33"/>
      <c r="H256" s="33"/>
    </row>
    <row r="257">
      <c r="D257" s="33"/>
      <c r="E257" s="33"/>
      <c r="H257" s="33"/>
    </row>
    <row r="258">
      <c r="D258" s="33"/>
      <c r="E258" s="33"/>
      <c r="H258" s="33"/>
    </row>
    <row r="259">
      <c r="D259" s="33"/>
      <c r="E259" s="33"/>
      <c r="H259" s="33"/>
    </row>
    <row r="260">
      <c r="D260" s="33"/>
      <c r="E260" s="33"/>
      <c r="H260" s="33"/>
    </row>
    <row r="261">
      <c r="D261" s="33"/>
      <c r="E261" s="33"/>
      <c r="H261" s="33"/>
    </row>
    <row r="262">
      <c r="D262" s="33"/>
      <c r="E262" s="33"/>
      <c r="H262" s="33"/>
    </row>
    <row r="263">
      <c r="D263" s="33"/>
      <c r="E263" s="33"/>
      <c r="H263" s="33"/>
    </row>
    <row r="264">
      <c r="D264" s="33"/>
      <c r="E264" s="33"/>
      <c r="H264" s="33"/>
    </row>
    <row r="265">
      <c r="D265" s="33"/>
      <c r="E265" s="33"/>
      <c r="H265" s="33"/>
    </row>
    <row r="266">
      <c r="D266" s="33"/>
      <c r="E266" s="33"/>
      <c r="H266" s="33"/>
    </row>
    <row r="267">
      <c r="D267" s="33"/>
      <c r="E267" s="33"/>
      <c r="H267" s="33"/>
    </row>
    <row r="268">
      <c r="D268" s="33"/>
      <c r="E268" s="33"/>
      <c r="H268" s="33"/>
    </row>
    <row r="269">
      <c r="D269" s="33"/>
      <c r="E269" s="33"/>
      <c r="H269" s="33"/>
    </row>
    <row r="270">
      <c r="D270" s="33"/>
      <c r="E270" s="33"/>
      <c r="H270" s="33"/>
    </row>
    <row r="271">
      <c r="D271" s="33"/>
      <c r="E271" s="33"/>
      <c r="H271" s="33"/>
    </row>
    <row r="272">
      <c r="D272" s="33"/>
      <c r="E272" s="33"/>
      <c r="H272" s="33"/>
    </row>
    <row r="273">
      <c r="D273" s="33"/>
      <c r="E273" s="33"/>
      <c r="H273" s="33"/>
    </row>
    <row r="274">
      <c r="D274" s="33"/>
      <c r="E274" s="33"/>
      <c r="H274" s="33"/>
    </row>
    <row r="275">
      <c r="D275" s="33"/>
      <c r="E275" s="33"/>
      <c r="H275" s="33"/>
    </row>
    <row r="276">
      <c r="D276" s="33"/>
      <c r="E276" s="33"/>
      <c r="H276" s="33"/>
    </row>
    <row r="277">
      <c r="D277" s="33"/>
      <c r="E277" s="33"/>
      <c r="H277" s="33"/>
    </row>
    <row r="278">
      <c r="D278" s="33"/>
      <c r="E278" s="33"/>
      <c r="H278" s="33"/>
    </row>
    <row r="279">
      <c r="D279" s="33"/>
      <c r="E279" s="33"/>
      <c r="H279" s="33"/>
    </row>
    <row r="280">
      <c r="D280" s="33"/>
      <c r="E280" s="33"/>
      <c r="H280" s="33"/>
    </row>
    <row r="281">
      <c r="D281" s="33"/>
      <c r="E281" s="33"/>
      <c r="H281" s="33"/>
    </row>
    <row r="282">
      <c r="D282" s="33"/>
      <c r="E282" s="33"/>
      <c r="H282" s="33"/>
    </row>
    <row r="283">
      <c r="D283" s="33"/>
      <c r="E283" s="33"/>
      <c r="H283" s="33"/>
    </row>
    <row r="284">
      <c r="D284" s="33"/>
      <c r="E284" s="33"/>
      <c r="H284" s="33"/>
    </row>
    <row r="285">
      <c r="D285" s="33"/>
      <c r="E285" s="33"/>
      <c r="H285" s="33"/>
    </row>
    <row r="286">
      <c r="D286" s="33"/>
      <c r="E286" s="33"/>
      <c r="H286" s="33"/>
    </row>
    <row r="287">
      <c r="D287" s="33"/>
      <c r="E287" s="33"/>
      <c r="H287" s="33"/>
    </row>
    <row r="288">
      <c r="D288" s="33"/>
      <c r="E288" s="33"/>
      <c r="H288" s="33"/>
    </row>
    <row r="289">
      <c r="D289" s="33"/>
      <c r="E289" s="33"/>
      <c r="H289" s="33"/>
    </row>
    <row r="290">
      <c r="D290" s="33"/>
      <c r="E290" s="33"/>
      <c r="H290" s="33"/>
    </row>
    <row r="291">
      <c r="D291" s="33"/>
      <c r="E291" s="33"/>
      <c r="H291" s="33"/>
    </row>
    <row r="292">
      <c r="D292" s="33"/>
      <c r="E292" s="33"/>
      <c r="H292" s="33"/>
    </row>
    <row r="293">
      <c r="D293" s="33"/>
      <c r="E293" s="33"/>
      <c r="H293" s="33"/>
    </row>
    <row r="294">
      <c r="D294" s="33"/>
      <c r="E294" s="33"/>
      <c r="H294" s="33"/>
    </row>
    <row r="295">
      <c r="D295" s="33"/>
      <c r="E295" s="33"/>
      <c r="H295" s="33"/>
    </row>
    <row r="296">
      <c r="D296" s="33"/>
      <c r="E296" s="33"/>
      <c r="H296" s="33"/>
    </row>
    <row r="297">
      <c r="D297" s="33"/>
      <c r="E297" s="33"/>
      <c r="H297" s="33"/>
    </row>
    <row r="298">
      <c r="D298" s="33"/>
      <c r="E298" s="33"/>
      <c r="H298" s="33"/>
    </row>
    <row r="299">
      <c r="D299" s="33"/>
      <c r="E299" s="33"/>
      <c r="H299" s="33"/>
    </row>
    <row r="300">
      <c r="D300" s="33"/>
      <c r="E300" s="33"/>
      <c r="H300" s="33"/>
    </row>
    <row r="301">
      <c r="D301" s="33"/>
      <c r="E301" s="33"/>
      <c r="H301" s="33"/>
    </row>
    <row r="302">
      <c r="D302" s="33"/>
      <c r="E302" s="33"/>
      <c r="H302" s="33"/>
    </row>
    <row r="303">
      <c r="D303" s="33"/>
      <c r="E303" s="33"/>
      <c r="H303" s="33"/>
    </row>
    <row r="304">
      <c r="D304" s="33"/>
      <c r="E304" s="33"/>
      <c r="H304" s="33"/>
    </row>
    <row r="305">
      <c r="D305" s="33"/>
      <c r="E305" s="33"/>
      <c r="H305" s="33"/>
    </row>
    <row r="306">
      <c r="D306" s="33"/>
      <c r="E306" s="33"/>
      <c r="H306" s="33"/>
    </row>
    <row r="307">
      <c r="D307" s="33"/>
      <c r="E307" s="33"/>
      <c r="H307" s="33"/>
    </row>
    <row r="308">
      <c r="D308" s="33"/>
      <c r="E308" s="33"/>
      <c r="H308" s="33"/>
    </row>
    <row r="309">
      <c r="D309" s="33"/>
      <c r="E309" s="33"/>
      <c r="H309" s="33"/>
    </row>
    <row r="310">
      <c r="D310" s="33"/>
      <c r="E310" s="33"/>
      <c r="H310" s="33"/>
    </row>
    <row r="311">
      <c r="D311" s="33"/>
      <c r="E311" s="33"/>
      <c r="H311" s="33"/>
    </row>
    <row r="312">
      <c r="D312" s="33"/>
      <c r="E312" s="33"/>
      <c r="H312" s="33"/>
    </row>
    <row r="313">
      <c r="D313" s="33"/>
      <c r="E313" s="33"/>
      <c r="H313" s="33"/>
    </row>
    <row r="314">
      <c r="D314" s="33"/>
      <c r="E314" s="33"/>
      <c r="H314" s="33"/>
    </row>
    <row r="315">
      <c r="D315" s="33"/>
      <c r="E315" s="33"/>
      <c r="H315" s="33"/>
    </row>
    <row r="316">
      <c r="D316" s="33"/>
      <c r="E316" s="33"/>
      <c r="H316" s="33"/>
    </row>
    <row r="317">
      <c r="D317" s="33"/>
      <c r="E317" s="33"/>
      <c r="H317" s="33"/>
    </row>
    <row r="318">
      <c r="D318" s="33"/>
      <c r="E318" s="33"/>
      <c r="H318" s="33"/>
    </row>
    <row r="319">
      <c r="D319" s="33"/>
      <c r="E319" s="33"/>
      <c r="H319" s="33"/>
    </row>
    <row r="320">
      <c r="D320" s="33"/>
      <c r="E320" s="33"/>
      <c r="H320" s="33"/>
    </row>
    <row r="321">
      <c r="D321" s="33"/>
      <c r="E321" s="33"/>
      <c r="H321" s="33"/>
    </row>
    <row r="322">
      <c r="D322" s="33"/>
      <c r="E322" s="33"/>
      <c r="H322" s="33"/>
    </row>
    <row r="323">
      <c r="D323" s="33"/>
      <c r="E323" s="33"/>
      <c r="H323" s="33"/>
    </row>
    <row r="324">
      <c r="D324" s="33"/>
      <c r="E324" s="33"/>
      <c r="H324" s="33"/>
    </row>
    <row r="325">
      <c r="D325" s="33"/>
      <c r="E325" s="33"/>
      <c r="H325" s="33"/>
    </row>
    <row r="326">
      <c r="D326" s="33"/>
      <c r="E326" s="33"/>
      <c r="H326" s="33"/>
    </row>
    <row r="327">
      <c r="D327" s="33"/>
      <c r="E327" s="33"/>
      <c r="H327" s="33"/>
    </row>
    <row r="328">
      <c r="D328" s="33"/>
      <c r="E328" s="33"/>
      <c r="H328" s="33"/>
    </row>
    <row r="329">
      <c r="D329" s="33"/>
      <c r="E329" s="33"/>
      <c r="H329" s="33"/>
    </row>
    <row r="330">
      <c r="D330" s="33"/>
      <c r="E330" s="33"/>
      <c r="H330" s="33"/>
    </row>
    <row r="331">
      <c r="D331" s="33"/>
      <c r="E331" s="33"/>
      <c r="H331" s="33"/>
    </row>
    <row r="332">
      <c r="D332" s="33"/>
      <c r="E332" s="33"/>
      <c r="H332" s="33"/>
    </row>
    <row r="333">
      <c r="D333" s="33"/>
      <c r="E333" s="33"/>
      <c r="H333" s="33"/>
    </row>
    <row r="334">
      <c r="D334" s="33"/>
      <c r="E334" s="33"/>
      <c r="H334" s="33"/>
    </row>
    <row r="335">
      <c r="D335" s="33"/>
      <c r="E335" s="33"/>
      <c r="H335" s="33"/>
    </row>
    <row r="336">
      <c r="D336" s="33"/>
      <c r="E336" s="33"/>
      <c r="H336" s="33"/>
    </row>
    <row r="337">
      <c r="D337" s="33"/>
      <c r="E337" s="33"/>
      <c r="H337" s="33"/>
    </row>
    <row r="338">
      <c r="D338" s="33"/>
      <c r="E338" s="33"/>
      <c r="H338" s="33"/>
    </row>
    <row r="339">
      <c r="D339" s="33"/>
      <c r="E339" s="33"/>
      <c r="H339" s="33"/>
    </row>
    <row r="340">
      <c r="D340" s="33"/>
      <c r="E340" s="33"/>
      <c r="H340" s="33"/>
    </row>
    <row r="341">
      <c r="D341" s="33"/>
      <c r="E341" s="33"/>
      <c r="H341" s="33"/>
    </row>
    <row r="342">
      <c r="D342" s="33"/>
      <c r="E342" s="33"/>
      <c r="H342" s="33"/>
    </row>
    <row r="343">
      <c r="D343" s="33"/>
      <c r="E343" s="33"/>
      <c r="H343" s="33"/>
    </row>
    <row r="344">
      <c r="D344" s="33"/>
      <c r="E344" s="33"/>
      <c r="H344" s="33"/>
    </row>
    <row r="345">
      <c r="D345" s="33"/>
      <c r="E345" s="33"/>
      <c r="H345" s="33"/>
    </row>
    <row r="346">
      <c r="D346" s="33"/>
      <c r="E346" s="33"/>
      <c r="H346" s="33"/>
    </row>
    <row r="347">
      <c r="D347" s="33"/>
      <c r="E347" s="33"/>
      <c r="H347" s="33"/>
    </row>
    <row r="348">
      <c r="D348" s="33"/>
      <c r="E348" s="33"/>
      <c r="H348" s="33"/>
    </row>
    <row r="349">
      <c r="D349" s="33"/>
      <c r="E349" s="33"/>
      <c r="H349" s="33"/>
    </row>
    <row r="350">
      <c r="D350" s="33"/>
      <c r="E350" s="33"/>
      <c r="H350" s="33"/>
    </row>
    <row r="351">
      <c r="D351" s="33"/>
      <c r="E351" s="33"/>
      <c r="H351" s="33"/>
    </row>
    <row r="352">
      <c r="D352" s="33"/>
      <c r="E352" s="33"/>
      <c r="H352" s="33"/>
    </row>
    <row r="353">
      <c r="D353" s="33"/>
      <c r="E353" s="33"/>
      <c r="H353" s="33"/>
    </row>
    <row r="354">
      <c r="D354" s="33"/>
      <c r="E354" s="33"/>
      <c r="H354" s="33"/>
    </row>
    <row r="355">
      <c r="D355" s="33"/>
      <c r="E355" s="33"/>
      <c r="H355" s="33"/>
    </row>
    <row r="356">
      <c r="D356" s="33"/>
      <c r="E356" s="33"/>
      <c r="H356" s="33"/>
    </row>
    <row r="357">
      <c r="D357" s="33"/>
      <c r="E357" s="33"/>
      <c r="H357" s="33"/>
    </row>
    <row r="358">
      <c r="D358" s="33"/>
      <c r="E358" s="33"/>
      <c r="H358" s="33"/>
    </row>
    <row r="359">
      <c r="D359" s="33"/>
      <c r="E359" s="33"/>
      <c r="H359" s="33"/>
    </row>
    <row r="360">
      <c r="D360" s="33"/>
      <c r="E360" s="33"/>
      <c r="H360" s="33"/>
    </row>
    <row r="361">
      <c r="D361" s="33"/>
      <c r="E361" s="33"/>
      <c r="H361" s="33"/>
    </row>
    <row r="362">
      <c r="D362" s="33"/>
      <c r="E362" s="33"/>
      <c r="H362" s="33"/>
    </row>
    <row r="363">
      <c r="D363" s="33"/>
      <c r="E363" s="33"/>
      <c r="H363" s="33"/>
    </row>
    <row r="364">
      <c r="D364" s="33"/>
      <c r="E364" s="33"/>
      <c r="H364" s="33"/>
    </row>
    <row r="365">
      <c r="D365" s="33"/>
      <c r="E365" s="33"/>
      <c r="H365" s="33"/>
    </row>
    <row r="366">
      <c r="D366" s="33"/>
      <c r="E366" s="33"/>
      <c r="H366" s="33"/>
    </row>
    <row r="367">
      <c r="D367" s="33"/>
      <c r="E367" s="33"/>
      <c r="H367" s="33"/>
    </row>
    <row r="368">
      <c r="D368" s="33"/>
      <c r="E368" s="33"/>
      <c r="H368" s="33"/>
    </row>
    <row r="369">
      <c r="D369" s="33"/>
      <c r="E369" s="33"/>
      <c r="H369" s="33"/>
    </row>
    <row r="370">
      <c r="D370" s="33"/>
      <c r="E370" s="33"/>
      <c r="H370" s="33"/>
    </row>
    <row r="371">
      <c r="D371" s="33"/>
      <c r="E371" s="33"/>
      <c r="H371" s="33"/>
    </row>
    <row r="372">
      <c r="D372" s="33"/>
      <c r="E372" s="33"/>
      <c r="H372" s="33"/>
    </row>
    <row r="373">
      <c r="D373" s="33"/>
      <c r="E373" s="33"/>
      <c r="H373" s="33"/>
    </row>
    <row r="374">
      <c r="D374" s="33"/>
      <c r="E374" s="33"/>
      <c r="H374" s="33"/>
    </row>
    <row r="375">
      <c r="D375" s="33"/>
      <c r="E375" s="33"/>
      <c r="H375" s="33"/>
    </row>
    <row r="376">
      <c r="D376" s="33"/>
      <c r="E376" s="33"/>
      <c r="H376" s="33"/>
    </row>
    <row r="377">
      <c r="D377" s="33"/>
      <c r="E377" s="33"/>
      <c r="H377" s="33"/>
    </row>
    <row r="378">
      <c r="D378" s="33"/>
      <c r="E378" s="33"/>
      <c r="H378" s="33"/>
    </row>
    <row r="379">
      <c r="D379" s="33"/>
      <c r="E379" s="33"/>
      <c r="H379" s="33"/>
    </row>
    <row r="380">
      <c r="D380" s="33"/>
      <c r="E380" s="33"/>
      <c r="H380" s="33"/>
    </row>
    <row r="381">
      <c r="D381" s="33"/>
      <c r="E381" s="33"/>
      <c r="H381" s="33"/>
    </row>
    <row r="382">
      <c r="D382" s="33"/>
      <c r="E382" s="33"/>
      <c r="H382" s="33"/>
    </row>
    <row r="383">
      <c r="D383" s="33"/>
      <c r="E383" s="33"/>
      <c r="H383" s="33"/>
    </row>
    <row r="384">
      <c r="D384" s="33"/>
      <c r="E384" s="33"/>
      <c r="H384" s="33"/>
    </row>
    <row r="385">
      <c r="D385" s="33"/>
      <c r="E385" s="33"/>
      <c r="H385" s="33"/>
    </row>
    <row r="386">
      <c r="D386" s="33"/>
      <c r="E386" s="33"/>
      <c r="H386" s="33"/>
    </row>
    <row r="387">
      <c r="D387" s="33"/>
      <c r="E387" s="33"/>
      <c r="H387" s="33"/>
    </row>
    <row r="388">
      <c r="D388" s="33"/>
      <c r="E388" s="33"/>
      <c r="H388" s="33"/>
    </row>
    <row r="389">
      <c r="D389" s="33"/>
      <c r="E389" s="33"/>
      <c r="H389" s="33"/>
    </row>
    <row r="390">
      <c r="D390" s="33"/>
      <c r="E390" s="33"/>
      <c r="H390" s="33"/>
    </row>
    <row r="391">
      <c r="D391" s="33"/>
      <c r="E391" s="33"/>
      <c r="H391" s="33"/>
    </row>
    <row r="392">
      <c r="D392" s="33"/>
      <c r="E392" s="33"/>
      <c r="H392" s="33"/>
    </row>
    <row r="393">
      <c r="D393" s="33"/>
      <c r="E393" s="33"/>
      <c r="H393" s="33"/>
    </row>
    <row r="394">
      <c r="D394" s="33"/>
      <c r="E394" s="33"/>
      <c r="H394" s="33"/>
    </row>
    <row r="395">
      <c r="D395" s="33"/>
      <c r="E395" s="33"/>
      <c r="H395" s="33"/>
    </row>
    <row r="396">
      <c r="D396" s="33"/>
      <c r="E396" s="33"/>
      <c r="H396" s="33"/>
    </row>
    <row r="397">
      <c r="D397" s="33"/>
      <c r="E397" s="33"/>
      <c r="H397" s="33"/>
    </row>
    <row r="398">
      <c r="D398" s="33"/>
      <c r="E398" s="33"/>
      <c r="H398" s="33"/>
    </row>
    <row r="399">
      <c r="D399" s="33"/>
      <c r="E399" s="33"/>
      <c r="H399" s="33"/>
    </row>
    <row r="400">
      <c r="D400" s="33"/>
      <c r="E400" s="33"/>
      <c r="H400" s="33"/>
    </row>
    <row r="401">
      <c r="D401" s="33"/>
      <c r="E401" s="33"/>
      <c r="H401" s="33"/>
    </row>
    <row r="402">
      <c r="D402" s="33"/>
      <c r="E402" s="33"/>
      <c r="H402" s="33"/>
    </row>
    <row r="403">
      <c r="D403" s="33"/>
      <c r="E403" s="33"/>
      <c r="H403" s="33"/>
    </row>
    <row r="404">
      <c r="D404" s="33"/>
      <c r="E404" s="33"/>
      <c r="H404" s="33"/>
    </row>
    <row r="405">
      <c r="D405" s="33"/>
      <c r="E405" s="33"/>
      <c r="H405" s="33"/>
    </row>
    <row r="406">
      <c r="D406" s="33"/>
      <c r="E406" s="33"/>
      <c r="H406" s="33"/>
    </row>
    <row r="407">
      <c r="D407" s="33"/>
      <c r="E407" s="33"/>
      <c r="H407" s="33"/>
    </row>
    <row r="408">
      <c r="D408" s="33"/>
      <c r="E408" s="33"/>
      <c r="H408" s="33"/>
    </row>
    <row r="409">
      <c r="D409" s="33"/>
      <c r="E409" s="33"/>
      <c r="H409" s="33"/>
    </row>
    <row r="410">
      <c r="D410" s="33"/>
      <c r="E410" s="33"/>
      <c r="H410" s="33"/>
    </row>
    <row r="411">
      <c r="D411" s="33"/>
      <c r="E411" s="33"/>
      <c r="H411" s="33"/>
    </row>
    <row r="412">
      <c r="D412" s="33"/>
      <c r="E412" s="33"/>
      <c r="H412" s="33"/>
    </row>
    <row r="413">
      <c r="D413" s="33"/>
      <c r="E413" s="33"/>
      <c r="H413" s="33"/>
    </row>
    <row r="414">
      <c r="D414" s="33"/>
      <c r="E414" s="33"/>
      <c r="H414" s="33"/>
    </row>
    <row r="415">
      <c r="D415" s="33"/>
      <c r="E415" s="33"/>
      <c r="H415" s="33"/>
    </row>
    <row r="416">
      <c r="D416" s="33"/>
      <c r="E416" s="33"/>
      <c r="H416" s="33"/>
    </row>
    <row r="417">
      <c r="D417" s="33"/>
      <c r="E417" s="33"/>
      <c r="H417" s="33"/>
    </row>
    <row r="418">
      <c r="D418" s="33"/>
      <c r="E418" s="33"/>
      <c r="H418" s="33"/>
    </row>
    <row r="419">
      <c r="D419" s="33"/>
      <c r="E419" s="33"/>
      <c r="H419" s="33"/>
    </row>
    <row r="420">
      <c r="D420" s="33"/>
      <c r="E420" s="33"/>
      <c r="H420" s="33"/>
    </row>
    <row r="421">
      <c r="D421" s="33"/>
      <c r="E421" s="33"/>
      <c r="H421" s="33"/>
    </row>
    <row r="422">
      <c r="D422" s="33"/>
      <c r="E422" s="33"/>
      <c r="H422" s="33"/>
    </row>
    <row r="423">
      <c r="D423" s="33"/>
      <c r="E423" s="33"/>
      <c r="H423" s="33"/>
    </row>
    <row r="424">
      <c r="D424" s="33"/>
      <c r="E424" s="33"/>
      <c r="H424" s="33"/>
    </row>
    <row r="425">
      <c r="D425" s="33"/>
      <c r="E425" s="33"/>
      <c r="H425" s="33"/>
    </row>
    <row r="426">
      <c r="D426" s="33"/>
      <c r="E426" s="33"/>
      <c r="H426" s="33"/>
    </row>
    <row r="427">
      <c r="D427" s="33"/>
      <c r="E427" s="33"/>
      <c r="H427" s="33"/>
    </row>
    <row r="428">
      <c r="D428" s="33"/>
      <c r="E428" s="33"/>
      <c r="H428" s="33"/>
    </row>
    <row r="429">
      <c r="D429" s="33"/>
      <c r="E429" s="33"/>
      <c r="H429" s="33"/>
    </row>
    <row r="430">
      <c r="D430" s="33"/>
      <c r="E430" s="33"/>
      <c r="H430" s="33"/>
    </row>
    <row r="431">
      <c r="D431" s="33"/>
      <c r="E431" s="33"/>
      <c r="H431" s="33"/>
    </row>
    <row r="432">
      <c r="D432" s="33"/>
      <c r="E432" s="33"/>
      <c r="H432" s="33"/>
    </row>
    <row r="433">
      <c r="D433" s="33"/>
      <c r="E433" s="33"/>
      <c r="H433" s="33"/>
    </row>
    <row r="434">
      <c r="D434" s="33"/>
      <c r="E434" s="33"/>
      <c r="H434" s="33"/>
    </row>
    <row r="435">
      <c r="D435" s="33"/>
      <c r="E435" s="33"/>
      <c r="H435" s="33"/>
    </row>
    <row r="436">
      <c r="D436" s="33"/>
      <c r="E436" s="33"/>
      <c r="H436" s="33"/>
    </row>
    <row r="437">
      <c r="D437" s="33"/>
      <c r="E437" s="33"/>
      <c r="H437" s="33"/>
    </row>
    <row r="438">
      <c r="D438" s="33"/>
      <c r="E438" s="33"/>
      <c r="H438" s="33"/>
    </row>
    <row r="439">
      <c r="D439" s="33"/>
      <c r="E439" s="33"/>
      <c r="H439" s="33"/>
    </row>
    <row r="440">
      <c r="D440" s="33"/>
      <c r="E440" s="33"/>
      <c r="H440" s="33"/>
    </row>
    <row r="441">
      <c r="D441" s="33"/>
      <c r="E441" s="33"/>
      <c r="H441" s="33"/>
    </row>
    <row r="442">
      <c r="D442" s="33"/>
      <c r="E442" s="33"/>
      <c r="H442" s="33"/>
    </row>
    <row r="443">
      <c r="D443" s="33"/>
      <c r="E443" s="33"/>
      <c r="H443" s="33"/>
    </row>
    <row r="444">
      <c r="D444" s="33"/>
      <c r="E444" s="33"/>
      <c r="H444" s="33"/>
    </row>
    <row r="445">
      <c r="D445" s="33"/>
      <c r="E445" s="33"/>
      <c r="H445" s="33"/>
    </row>
    <row r="446">
      <c r="D446" s="33"/>
      <c r="E446" s="33"/>
      <c r="H446" s="33"/>
    </row>
    <row r="447">
      <c r="D447" s="33"/>
      <c r="E447" s="33"/>
      <c r="H447" s="33"/>
    </row>
    <row r="448">
      <c r="D448" s="33"/>
      <c r="E448" s="33"/>
      <c r="H448" s="33"/>
    </row>
    <row r="449">
      <c r="D449" s="33"/>
      <c r="E449" s="33"/>
      <c r="H449" s="33"/>
    </row>
    <row r="450">
      <c r="D450" s="33"/>
      <c r="E450" s="33"/>
      <c r="H450" s="33"/>
    </row>
    <row r="451">
      <c r="D451" s="33"/>
      <c r="E451" s="33"/>
      <c r="H451" s="33"/>
    </row>
    <row r="452">
      <c r="D452" s="33"/>
      <c r="E452" s="33"/>
      <c r="H452" s="33"/>
    </row>
    <row r="453">
      <c r="D453" s="33"/>
      <c r="E453" s="33"/>
      <c r="H453" s="33"/>
    </row>
    <row r="454">
      <c r="D454" s="33"/>
      <c r="E454" s="33"/>
      <c r="H454" s="33"/>
    </row>
    <row r="455">
      <c r="D455" s="33"/>
      <c r="E455" s="33"/>
      <c r="H455" s="33"/>
    </row>
    <row r="456">
      <c r="D456" s="33"/>
      <c r="E456" s="33"/>
      <c r="H456" s="33"/>
    </row>
    <row r="457">
      <c r="D457" s="33"/>
      <c r="E457" s="33"/>
      <c r="H457" s="33"/>
    </row>
    <row r="458">
      <c r="D458" s="33"/>
      <c r="E458" s="33"/>
      <c r="H458" s="33"/>
    </row>
    <row r="459">
      <c r="D459" s="33"/>
      <c r="E459" s="33"/>
      <c r="H459" s="33"/>
    </row>
    <row r="460">
      <c r="D460" s="33"/>
      <c r="E460" s="33"/>
      <c r="H460" s="33"/>
    </row>
    <row r="461">
      <c r="D461" s="33"/>
      <c r="E461" s="33"/>
      <c r="H461" s="33"/>
    </row>
    <row r="462">
      <c r="D462" s="33"/>
      <c r="E462" s="33"/>
      <c r="H462" s="33"/>
    </row>
    <row r="463">
      <c r="D463" s="33"/>
      <c r="E463" s="33"/>
      <c r="H463" s="33"/>
    </row>
    <row r="464">
      <c r="D464" s="33"/>
      <c r="E464" s="33"/>
      <c r="H464" s="33"/>
    </row>
    <row r="465">
      <c r="D465" s="33"/>
      <c r="E465" s="33"/>
      <c r="H465" s="33"/>
    </row>
    <row r="466">
      <c r="D466" s="33"/>
      <c r="E466" s="33"/>
      <c r="H466" s="33"/>
    </row>
    <row r="467">
      <c r="D467" s="33"/>
      <c r="E467" s="33"/>
      <c r="H467" s="33"/>
    </row>
    <row r="468">
      <c r="D468" s="33"/>
      <c r="E468" s="33"/>
      <c r="H468" s="33"/>
    </row>
    <row r="469">
      <c r="D469" s="33"/>
      <c r="E469" s="33"/>
      <c r="H469" s="33"/>
    </row>
    <row r="470">
      <c r="D470" s="33"/>
      <c r="E470" s="33"/>
      <c r="H470" s="33"/>
    </row>
    <row r="471">
      <c r="D471" s="33"/>
      <c r="E471" s="33"/>
      <c r="H471" s="33"/>
    </row>
    <row r="472">
      <c r="D472" s="33"/>
      <c r="E472" s="33"/>
      <c r="H472" s="33"/>
    </row>
    <row r="473">
      <c r="D473" s="33"/>
      <c r="E473" s="33"/>
      <c r="H473" s="33"/>
    </row>
    <row r="474">
      <c r="D474" s="33"/>
      <c r="E474" s="33"/>
      <c r="H474" s="33"/>
    </row>
    <row r="475">
      <c r="D475" s="33"/>
      <c r="E475" s="33"/>
      <c r="H475" s="33"/>
    </row>
    <row r="476">
      <c r="D476" s="33"/>
      <c r="E476" s="33"/>
      <c r="H476" s="33"/>
    </row>
    <row r="477">
      <c r="D477" s="33"/>
      <c r="E477" s="33"/>
      <c r="H477" s="33"/>
    </row>
    <row r="478">
      <c r="D478" s="33"/>
      <c r="E478" s="33"/>
      <c r="H478" s="33"/>
    </row>
    <row r="479">
      <c r="D479" s="33"/>
      <c r="E479" s="33"/>
      <c r="H479" s="33"/>
    </row>
    <row r="480">
      <c r="D480" s="33"/>
      <c r="E480" s="33"/>
      <c r="H480" s="33"/>
    </row>
    <row r="481">
      <c r="D481" s="33"/>
      <c r="E481" s="33"/>
      <c r="H481" s="33"/>
    </row>
    <row r="482">
      <c r="D482" s="33"/>
      <c r="E482" s="33"/>
      <c r="H482" s="33"/>
    </row>
    <row r="483">
      <c r="D483" s="33"/>
      <c r="E483" s="33"/>
      <c r="H483" s="33"/>
    </row>
    <row r="484">
      <c r="D484" s="33"/>
      <c r="E484" s="33"/>
      <c r="H484" s="33"/>
    </row>
    <row r="485">
      <c r="D485" s="33"/>
      <c r="E485" s="33"/>
      <c r="H485" s="33"/>
    </row>
    <row r="486">
      <c r="D486" s="33"/>
      <c r="E486" s="33"/>
      <c r="H486" s="33"/>
    </row>
    <row r="487">
      <c r="D487" s="33"/>
      <c r="E487" s="33"/>
      <c r="H487" s="33"/>
    </row>
    <row r="488">
      <c r="D488" s="33"/>
      <c r="E488" s="33"/>
      <c r="H488" s="33"/>
    </row>
    <row r="489">
      <c r="D489" s="33"/>
      <c r="E489" s="33"/>
      <c r="H489" s="33"/>
    </row>
    <row r="490">
      <c r="D490" s="33"/>
      <c r="E490" s="33"/>
      <c r="H490" s="33"/>
    </row>
    <row r="491">
      <c r="D491" s="33"/>
      <c r="E491" s="33"/>
      <c r="H491" s="33"/>
    </row>
    <row r="492">
      <c r="D492" s="33"/>
      <c r="E492" s="33"/>
      <c r="H492" s="33"/>
    </row>
    <row r="493">
      <c r="D493" s="33"/>
      <c r="E493" s="33"/>
      <c r="H493" s="33"/>
    </row>
    <row r="494">
      <c r="D494" s="33"/>
      <c r="E494" s="33"/>
      <c r="H494" s="33"/>
    </row>
    <row r="495">
      <c r="D495" s="33"/>
      <c r="E495" s="33"/>
      <c r="H495" s="33"/>
    </row>
    <row r="496">
      <c r="D496" s="33"/>
      <c r="E496" s="33"/>
      <c r="H496" s="33"/>
    </row>
    <row r="497">
      <c r="D497" s="33"/>
      <c r="E497" s="33"/>
      <c r="H497" s="33"/>
    </row>
    <row r="498">
      <c r="D498" s="33"/>
      <c r="E498" s="33"/>
      <c r="H498" s="33"/>
    </row>
    <row r="499">
      <c r="D499" s="33"/>
      <c r="E499" s="33"/>
      <c r="H499" s="33"/>
    </row>
    <row r="500">
      <c r="D500" s="33"/>
      <c r="E500" s="33"/>
      <c r="H500" s="33"/>
    </row>
    <row r="501">
      <c r="D501" s="33"/>
      <c r="E501" s="33"/>
      <c r="H501" s="33"/>
    </row>
    <row r="502">
      <c r="D502" s="33"/>
      <c r="E502" s="33"/>
      <c r="H502" s="33"/>
    </row>
    <row r="503">
      <c r="D503" s="33"/>
      <c r="E503" s="33"/>
      <c r="H503" s="33"/>
    </row>
    <row r="504">
      <c r="D504" s="33"/>
      <c r="E504" s="33"/>
      <c r="H504" s="33"/>
    </row>
    <row r="505">
      <c r="D505" s="33"/>
      <c r="E505" s="33"/>
      <c r="H505" s="33"/>
    </row>
    <row r="506">
      <c r="D506" s="33"/>
      <c r="E506" s="33"/>
      <c r="H506" s="33"/>
    </row>
    <row r="507">
      <c r="D507" s="33"/>
      <c r="E507" s="33"/>
      <c r="H507" s="33"/>
    </row>
    <row r="508">
      <c r="D508" s="33"/>
      <c r="E508" s="33"/>
      <c r="H508" s="33"/>
    </row>
    <row r="509">
      <c r="D509" s="33"/>
      <c r="E509" s="33"/>
      <c r="H509" s="33"/>
    </row>
    <row r="510">
      <c r="D510" s="33"/>
      <c r="E510" s="33"/>
      <c r="H510" s="33"/>
    </row>
    <row r="511">
      <c r="D511" s="33"/>
      <c r="E511" s="33"/>
      <c r="H511" s="33"/>
    </row>
    <row r="512">
      <c r="D512" s="33"/>
      <c r="E512" s="33"/>
      <c r="H512" s="33"/>
    </row>
    <row r="513">
      <c r="D513" s="33"/>
      <c r="E513" s="33"/>
      <c r="H513" s="33"/>
    </row>
    <row r="514">
      <c r="D514" s="33"/>
      <c r="E514" s="33"/>
      <c r="H514" s="33"/>
    </row>
    <row r="515">
      <c r="D515" s="33"/>
      <c r="E515" s="33"/>
      <c r="H515" s="33"/>
    </row>
    <row r="516">
      <c r="D516" s="33"/>
      <c r="E516" s="33"/>
      <c r="H516" s="33"/>
    </row>
    <row r="517">
      <c r="D517" s="33"/>
      <c r="E517" s="33"/>
      <c r="H517" s="33"/>
    </row>
    <row r="518">
      <c r="D518" s="33"/>
      <c r="E518" s="33"/>
      <c r="H518" s="33"/>
    </row>
    <row r="519">
      <c r="D519" s="33"/>
      <c r="E519" s="33"/>
      <c r="H519" s="33"/>
    </row>
    <row r="520">
      <c r="D520" s="33"/>
      <c r="E520" s="33"/>
      <c r="H520" s="33"/>
    </row>
    <row r="521">
      <c r="D521" s="33"/>
      <c r="E521" s="33"/>
      <c r="H521" s="33"/>
    </row>
    <row r="522">
      <c r="D522" s="33"/>
      <c r="E522" s="33"/>
      <c r="H522" s="33"/>
    </row>
    <row r="523">
      <c r="D523" s="33"/>
      <c r="E523" s="33"/>
      <c r="H523" s="33"/>
    </row>
    <row r="524">
      <c r="D524" s="33"/>
      <c r="E524" s="33"/>
      <c r="H524" s="33"/>
    </row>
    <row r="525">
      <c r="D525" s="33"/>
      <c r="E525" s="33"/>
      <c r="H525" s="33"/>
    </row>
    <row r="526">
      <c r="D526" s="33"/>
      <c r="E526" s="33"/>
      <c r="H526" s="33"/>
    </row>
    <row r="527">
      <c r="D527" s="33"/>
      <c r="E527" s="33"/>
      <c r="H527" s="33"/>
    </row>
    <row r="528">
      <c r="D528" s="33"/>
      <c r="E528" s="33"/>
      <c r="H528" s="33"/>
    </row>
    <row r="529">
      <c r="D529" s="33"/>
      <c r="E529" s="33"/>
      <c r="H529" s="33"/>
    </row>
    <row r="530">
      <c r="D530" s="33"/>
      <c r="E530" s="33"/>
      <c r="H530" s="33"/>
    </row>
    <row r="531">
      <c r="D531" s="33"/>
      <c r="E531" s="33"/>
      <c r="H531" s="33"/>
    </row>
    <row r="532">
      <c r="D532" s="33"/>
      <c r="E532" s="33"/>
      <c r="H532" s="33"/>
    </row>
    <row r="533">
      <c r="D533" s="33"/>
      <c r="E533" s="33"/>
      <c r="H533" s="33"/>
    </row>
    <row r="534">
      <c r="D534" s="33"/>
      <c r="E534" s="33"/>
      <c r="H534" s="33"/>
    </row>
    <row r="535">
      <c r="D535" s="33"/>
      <c r="E535" s="33"/>
      <c r="H535" s="33"/>
    </row>
    <row r="536">
      <c r="D536" s="33"/>
      <c r="E536" s="33"/>
      <c r="H536" s="33"/>
    </row>
    <row r="537">
      <c r="D537" s="33"/>
      <c r="E537" s="33"/>
      <c r="H537" s="33"/>
    </row>
    <row r="538">
      <c r="D538" s="33"/>
      <c r="E538" s="33"/>
      <c r="H538" s="33"/>
    </row>
    <row r="539">
      <c r="D539" s="33"/>
      <c r="E539" s="33"/>
      <c r="H539" s="33"/>
    </row>
    <row r="540">
      <c r="D540" s="33"/>
      <c r="E540" s="33"/>
      <c r="H540" s="33"/>
    </row>
    <row r="541">
      <c r="D541" s="33"/>
      <c r="E541" s="33"/>
      <c r="H541" s="33"/>
    </row>
    <row r="542">
      <c r="D542" s="33"/>
      <c r="E542" s="33"/>
      <c r="H542" s="33"/>
    </row>
    <row r="543">
      <c r="D543" s="33"/>
      <c r="E543" s="33"/>
      <c r="H543" s="33"/>
    </row>
    <row r="544">
      <c r="D544" s="33"/>
      <c r="E544" s="33"/>
      <c r="H544" s="33"/>
    </row>
    <row r="545">
      <c r="D545" s="33"/>
      <c r="E545" s="33"/>
      <c r="H545" s="33"/>
    </row>
    <row r="546">
      <c r="D546" s="33"/>
      <c r="E546" s="33"/>
      <c r="H546" s="33"/>
    </row>
    <row r="547">
      <c r="D547" s="33"/>
      <c r="E547" s="33"/>
      <c r="H547" s="33"/>
    </row>
    <row r="548">
      <c r="D548" s="33"/>
      <c r="E548" s="33"/>
      <c r="H548" s="33"/>
    </row>
    <row r="549">
      <c r="D549" s="33"/>
      <c r="E549" s="33"/>
      <c r="H549" s="33"/>
    </row>
    <row r="550">
      <c r="D550" s="33"/>
      <c r="E550" s="33"/>
      <c r="H550" s="33"/>
    </row>
    <row r="551">
      <c r="D551" s="33"/>
      <c r="E551" s="33"/>
      <c r="H551" s="33"/>
    </row>
    <row r="552">
      <c r="D552" s="33"/>
      <c r="E552" s="33"/>
      <c r="H552" s="33"/>
    </row>
    <row r="553">
      <c r="D553" s="33"/>
      <c r="E553" s="33"/>
      <c r="H553" s="33"/>
    </row>
    <row r="554">
      <c r="D554" s="33"/>
      <c r="E554" s="33"/>
      <c r="H554" s="33"/>
    </row>
    <row r="555">
      <c r="D555" s="33"/>
      <c r="E555" s="33"/>
      <c r="H555" s="33"/>
    </row>
    <row r="556">
      <c r="D556" s="33"/>
      <c r="E556" s="33"/>
      <c r="H556" s="33"/>
    </row>
    <row r="557">
      <c r="D557" s="33"/>
      <c r="E557" s="33"/>
      <c r="H557" s="33"/>
    </row>
    <row r="558">
      <c r="D558" s="33"/>
      <c r="E558" s="33"/>
      <c r="H558" s="33"/>
    </row>
    <row r="559">
      <c r="D559" s="33"/>
      <c r="E559" s="33"/>
      <c r="H559" s="33"/>
    </row>
    <row r="560">
      <c r="D560" s="33"/>
      <c r="E560" s="33"/>
      <c r="H560" s="33"/>
    </row>
    <row r="561">
      <c r="D561" s="33"/>
      <c r="E561" s="33"/>
      <c r="H561" s="33"/>
    </row>
    <row r="562">
      <c r="D562" s="33"/>
      <c r="E562" s="33"/>
      <c r="H562" s="33"/>
    </row>
    <row r="563">
      <c r="D563" s="33"/>
      <c r="E563" s="33"/>
      <c r="H563" s="33"/>
    </row>
    <row r="564">
      <c r="D564" s="33"/>
      <c r="E564" s="33"/>
      <c r="H564" s="33"/>
    </row>
    <row r="565">
      <c r="D565" s="33"/>
      <c r="E565" s="33"/>
      <c r="H565" s="33"/>
    </row>
    <row r="566">
      <c r="D566" s="33"/>
      <c r="E566" s="33"/>
      <c r="H566" s="33"/>
    </row>
    <row r="567">
      <c r="D567" s="33"/>
      <c r="E567" s="33"/>
      <c r="H567" s="33"/>
    </row>
    <row r="568">
      <c r="D568" s="33"/>
      <c r="E568" s="33"/>
      <c r="H568" s="33"/>
    </row>
    <row r="569">
      <c r="D569" s="33"/>
      <c r="E569" s="33"/>
      <c r="H569" s="33"/>
    </row>
    <row r="570">
      <c r="D570" s="33"/>
      <c r="E570" s="33"/>
      <c r="H570" s="33"/>
    </row>
    <row r="571">
      <c r="D571" s="33"/>
      <c r="E571" s="33"/>
      <c r="H571" s="33"/>
    </row>
    <row r="572">
      <c r="D572" s="33"/>
      <c r="E572" s="33"/>
      <c r="H572" s="33"/>
    </row>
    <row r="573">
      <c r="D573" s="33"/>
      <c r="E573" s="33"/>
      <c r="H573" s="33"/>
    </row>
    <row r="574">
      <c r="D574" s="33"/>
      <c r="E574" s="33"/>
      <c r="H574" s="33"/>
    </row>
    <row r="575">
      <c r="D575" s="33"/>
      <c r="E575" s="33"/>
      <c r="H575" s="33"/>
    </row>
    <row r="576">
      <c r="D576" s="33"/>
      <c r="E576" s="33"/>
      <c r="H576" s="33"/>
    </row>
    <row r="577">
      <c r="D577" s="33"/>
      <c r="E577" s="33"/>
      <c r="H577" s="33"/>
    </row>
    <row r="578">
      <c r="D578" s="33"/>
      <c r="E578" s="33"/>
      <c r="H578" s="33"/>
    </row>
    <row r="579">
      <c r="D579" s="33"/>
      <c r="E579" s="33"/>
      <c r="H579" s="33"/>
    </row>
    <row r="580">
      <c r="D580" s="33"/>
      <c r="E580" s="33"/>
      <c r="H580" s="33"/>
    </row>
    <row r="581">
      <c r="D581" s="33"/>
      <c r="E581" s="33"/>
      <c r="H581" s="33"/>
    </row>
    <row r="582">
      <c r="D582" s="33"/>
      <c r="E582" s="33"/>
      <c r="H582" s="33"/>
    </row>
    <row r="583">
      <c r="D583" s="33"/>
      <c r="E583" s="33"/>
      <c r="H583" s="33"/>
    </row>
    <row r="584">
      <c r="D584" s="33"/>
      <c r="E584" s="33"/>
      <c r="H584" s="33"/>
    </row>
    <row r="585">
      <c r="D585" s="33"/>
      <c r="E585" s="33"/>
      <c r="H585" s="33"/>
    </row>
    <row r="586">
      <c r="D586" s="33"/>
      <c r="E586" s="33"/>
      <c r="H586" s="33"/>
    </row>
    <row r="587">
      <c r="D587" s="33"/>
      <c r="E587" s="33"/>
      <c r="H587" s="33"/>
    </row>
    <row r="588">
      <c r="D588" s="33"/>
      <c r="E588" s="33"/>
      <c r="H588" s="33"/>
    </row>
    <row r="589">
      <c r="D589" s="33"/>
      <c r="E589" s="33"/>
      <c r="H589" s="33"/>
    </row>
    <row r="590">
      <c r="D590" s="33"/>
      <c r="E590" s="33"/>
      <c r="H590" s="33"/>
    </row>
    <row r="591">
      <c r="D591" s="33"/>
      <c r="E591" s="33"/>
      <c r="H591" s="33"/>
    </row>
    <row r="592">
      <c r="D592" s="33"/>
      <c r="E592" s="33"/>
      <c r="H592" s="33"/>
    </row>
    <row r="593">
      <c r="D593" s="33"/>
      <c r="E593" s="33"/>
      <c r="H593" s="33"/>
    </row>
    <row r="594">
      <c r="D594" s="33"/>
      <c r="E594" s="33"/>
      <c r="H594" s="33"/>
    </row>
    <row r="595">
      <c r="D595" s="33"/>
      <c r="E595" s="33"/>
      <c r="H595" s="33"/>
    </row>
    <row r="596">
      <c r="D596" s="33"/>
      <c r="E596" s="33"/>
      <c r="H596" s="33"/>
    </row>
    <row r="597">
      <c r="D597" s="33"/>
      <c r="E597" s="33"/>
      <c r="H597" s="33"/>
    </row>
    <row r="598">
      <c r="D598" s="33"/>
      <c r="E598" s="33"/>
      <c r="H598" s="33"/>
    </row>
    <row r="599">
      <c r="D599" s="33"/>
      <c r="E599" s="33"/>
      <c r="H599" s="33"/>
    </row>
    <row r="600">
      <c r="D600" s="33"/>
      <c r="E600" s="33"/>
      <c r="H600" s="33"/>
    </row>
    <row r="601">
      <c r="D601" s="33"/>
      <c r="E601" s="33"/>
      <c r="H601" s="33"/>
    </row>
    <row r="602">
      <c r="D602" s="33"/>
      <c r="E602" s="33"/>
      <c r="H602" s="33"/>
    </row>
    <row r="603">
      <c r="D603" s="33"/>
      <c r="E603" s="33"/>
      <c r="H603" s="33"/>
    </row>
    <row r="604">
      <c r="D604" s="33"/>
      <c r="E604" s="33"/>
      <c r="H604" s="33"/>
    </row>
    <row r="605">
      <c r="D605" s="33"/>
      <c r="E605" s="33"/>
      <c r="H605" s="33"/>
    </row>
    <row r="606">
      <c r="D606" s="33"/>
      <c r="E606" s="33"/>
      <c r="H606" s="33"/>
    </row>
    <row r="607">
      <c r="D607" s="33"/>
      <c r="E607" s="33"/>
      <c r="H607" s="33"/>
    </row>
    <row r="608">
      <c r="D608" s="33"/>
      <c r="E608" s="33"/>
      <c r="H608" s="33"/>
    </row>
    <row r="609">
      <c r="D609" s="33"/>
      <c r="E609" s="33"/>
      <c r="H609" s="33"/>
    </row>
    <row r="610">
      <c r="D610" s="33"/>
      <c r="E610" s="33"/>
      <c r="H610" s="33"/>
    </row>
    <row r="611">
      <c r="D611" s="33"/>
      <c r="E611" s="33"/>
      <c r="H611" s="33"/>
    </row>
    <row r="612">
      <c r="D612" s="33"/>
      <c r="E612" s="33"/>
      <c r="H612" s="33"/>
    </row>
    <row r="613">
      <c r="D613" s="33"/>
      <c r="E613" s="33"/>
      <c r="H613" s="33"/>
    </row>
    <row r="614">
      <c r="D614" s="33"/>
      <c r="E614" s="33"/>
      <c r="H614" s="33"/>
    </row>
    <row r="615">
      <c r="D615" s="33"/>
      <c r="E615" s="33"/>
      <c r="H615" s="33"/>
    </row>
    <row r="616">
      <c r="D616" s="33"/>
      <c r="E616" s="33"/>
      <c r="H616" s="33"/>
    </row>
    <row r="617">
      <c r="D617" s="33"/>
      <c r="E617" s="33"/>
      <c r="H617" s="33"/>
    </row>
    <row r="618">
      <c r="D618" s="33"/>
      <c r="E618" s="33"/>
      <c r="H618" s="33"/>
    </row>
    <row r="619">
      <c r="D619" s="33"/>
      <c r="E619" s="33"/>
      <c r="H619" s="33"/>
    </row>
    <row r="620">
      <c r="D620" s="33"/>
      <c r="E620" s="33"/>
      <c r="H620" s="33"/>
    </row>
    <row r="621">
      <c r="D621" s="33"/>
      <c r="E621" s="33"/>
      <c r="H621" s="33"/>
    </row>
    <row r="622">
      <c r="D622" s="33"/>
      <c r="E622" s="33"/>
      <c r="H622" s="33"/>
    </row>
    <row r="623">
      <c r="D623" s="33"/>
      <c r="E623" s="33"/>
      <c r="H623" s="33"/>
    </row>
    <row r="624">
      <c r="D624" s="33"/>
      <c r="E624" s="33"/>
      <c r="H624" s="33"/>
    </row>
    <row r="625">
      <c r="D625" s="33"/>
      <c r="E625" s="33"/>
      <c r="H625" s="33"/>
    </row>
    <row r="626">
      <c r="D626" s="33"/>
      <c r="E626" s="33"/>
      <c r="H626" s="33"/>
    </row>
    <row r="627">
      <c r="D627" s="33"/>
      <c r="E627" s="33"/>
      <c r="H627" s="33"/>
    </row>
    <row r="628">
      <c r="D628" s="33"/>
      <c r="E628" s="33"/>
      <c r="H628" s="33"/>
    </row>
    <row r="629">
      <c r="D629" s="33"/>
      <c r="E629" s="33"/>
      <c r="H629" s="33"/>
    </row>
    <row r="630">
      <c r="D630" s="33"/>
      <c r="E630" s="33"/>
      <c r="H630" s="33"/>
    </row>
    <row r="631">
      <c r="D631" s="33"/>
      <c r="E631" s="33"/>
      <c r="H631" s="33"/>
    </row>
    <row r="632">
      <c r="D632" s="33"/>
      <c r="E632" s="33"/>
      <c r="H632" s="33"/>
    </row>
    <row r="633">
      <c r="D633" s="33"/>
      <c r="E633" s="33"/>
      <c r="H633" s="33"/>
    </row>
    <row r="634">
      <c r="D634" s="33"/>
      <c r="E634" s="33"/>
      <c r="H634" s="33"/>
    </row>
    <row r="635">
      <c r="D635" s="33"/>
      <c r="E635" s="33"/>
      <c r="H635" s="33"/>
    </row>
    <row r="636">
      <c r="D636" s="33"/>
      <c r="E636" s="33"/>
      <c r="H636" s="33"/>
    </row>
    <row r="637">
      <c r="D637" s="33"/>
      <c r="E637" s="33"/>
      <c r="H637" s="33"/>
    </row>
    <row r="638">
      <c r="D638" s="33"/>
      <c r="E638" s="33"/>
      <c r="H638" s="33"/>
    </row>
    <row r="639">
      <c r="D639" s="33"/>
      <c r="E639" s="33"/>
      <c r="H639" s="33"/>
    </row>
    <row r="640">
      <c r="D640" s="33"/>
      <c r="E640" s="33"/>
      <c r="H640" s="33"/>
    </row>
    <row r="641">
      <c r="D641" s="33"/>
      <c r="E641" s="33"/>
      <c r="H641" s="33"/>
    </row>
    <row r="642">
      <c r="D642" s="33"/>
      <c r="E642" s="33"/>
      <c r="H642" s="33"/>
    </row>
    <row r="643">
      <c r="D643" s="33"/>
      <c r="E643" s="33"/>
      <c r="H643" s="33"/>
    </row>
    <row r="644">
      <c r="D644" s="33"/>
      <c r="E644" s="33"/>
      <c r="H644" s="33"/>
    </row>
    <row r="645">
      <c r="D645" s="33"/>
      <c r="E645" s="33"/>
      <c r="H645" s="33"/>
    </row>
    <row r="646">
      <c r="D646" s="33"/>
      <c r="E646" s="33"/>
      <c r="H646" s="33"/>
    </row>
    <row r="647">
      <c r="D647" s="33"/>
      <c r="E647" s="33"/>
      <c r="H647" s="33"/>
    </row>
    <row r="648">
      <c r="D648" s="33"/>
      <c r="E648" s="33"/>
      <c r="H648" s="33"/>
    </row>
    <row r="649">
      <c r="D649" s="33"/>
      <c r="E649" s="33"/>
      <c r="H649" s="33"/>
    </row>
    <row r="650">
      <c r="D650" s="33"/>
      <c r="E650" s="33"/>
      <c r="H650" s="33"/>
    </row>
    <row r="651">
      <c r="D651" s="33"/>
      <c r="E651" s="33"/>
      <c r="H651" s="33"/>
    </row>
    <row r="652">
      <c r="D652" s="33"/>
      <c r="E652" s="33"/>
      <c r="H652" s="33"/>
    </row>
    <row r="653">
      <c r="D653" s="33"/>
      <c r="E653" s="33"/>
      <c r="H653" s="33"/>
    </row>
    <row r="654">
      <c r="D654" s="33"/>
      <c r="E654" s="33"/>
      <c r="H654" s="33"/>
    </row>
    <row r="655">
      <c r="D655" s="33"/>
      <c r="E655" s="33"/>
      <c r="H655" s="33"/>
    </row>
    <row r="656">
      <c r="D656" s="33"/>
      <c r="E656" s="33"/>
      <c r="H656" s="33"/>
    </row>
    <row r="657">
      <c r="D657" s="33"/>
      <c r="E657" s="33"/>
      <c r="H657" s="33"/>
    </row>
    <row r="658">
      <c r="D658" s="33"/>
      <c r="E658" s="33"/>
      <c r="H658" s="33"/>
    </row>
    <row r="659">
      <c r="D659" s="33"/>
      <c r="E659" s="33"/>
      <c r="H659" s="33"/>
    </row>
    <row r="660">
      <c r="D660" s="33"/>
      <c r="E660" s="33"/>
      <c r="H660" s="33"/>
    </row>
    <row r="661">
      <c r="D661" s="33"/>
      <c r="E661" s="33"/>
      <c r="H661" s="33"/>
    </row>
    <row r="662">
      <c r="D662" s="33"/>
      <c r="E662" s="33"/>
      <c r="H662" s="33"/>
    </row>
    <row r="663">
      <c r="D663" s="33"/>
      <c r="E663" s="33"/>
      <c r="H663" s="33"/>
    </row>
    <row r="664">
      <c r="D664" s="33"/>
      <c r="E664" s="33"/>
      <c r="H664" s="33"/>
    </row>
    <row r="665">
      <c r="D665" s="33"/>
      <c r="E665" s="33"/>
      <c r="H665" s="33"/>
    </row>
    <row r="666">
      <c r="D666" s="33"/>
      <c r="E666" s="33"/>
      <c r="H666" s="33"/>
    </row>
    <row r="667">
      <c r="D667" s="33"/>
      <c r="E667" s="33"/>
      <c r="H667" s="33"/>
    </row>
    <row r="668">
      <c r="D668" s="33"/>
      <c r="E668" s="33"/>
      <c r="H668" s="33"/>
    </row>
    <row r="669">
      <c r="D669" s="33"/>
      <c r="E669" s="33"/>
      <c r="H669" s="33"/>
    </row>
    <row r="670">
      <c r="D670" s="33"/>
      <c r="E670" s="33"/>
      <c r="H670" s="33"/>
    </row>
    <row r="671">
      <c r="D671" s="33"/>
      <c r="E671" s="33"/>
      <c r="H671" s="33"/>
    </row>
    <row r="672">
      <c r="D672" s="33"/>
      <c r="E672" s="33"/>
      <c r="H672" s="33"/>
    </row>
    <row r="673">
      <c r="D673" s="33"/>
      <c r="E673" s="33"/>
      <c r="H673" s="33"/>
    </row>
    <row r="674">
      <c r="D674" s="33"/>
      <c r="E674" s="33"/>
      <c r="H674" s="33"/>
    </row>
    <row r="675">
      <c r="D675" s="33"/>
      <c r="E675" s="33"/>
      <c r="H675" s="33"/>
    </row>
    <row r="676">
      <c r="D676" s="33"/>
      <c r="E676" s="33"/>
      <c r="H676" s="33"/>
    </row>
    <row r="677">
      <c r="D677" s="33"/>
      <c r="E677" s="33"/>
      <c r="H677" s="33"/>
    </row>
    <row r="678">
      <c r="D678" s="33"/>
      <c r="E678" s="33"/>
      <c r="H678" s="33"/>
    </row>
    <row r="679">
      <c r="D679" s="33"/>
      <c r="E679" s="33"/>
      <c r="H679" s="33"/>
    </row>
    <row r="680">
      <c r="D680" s="33"/>
      <c r="E680" s="33"/>
      <c r="H680" s="33"/>
    </row>
    <row r="681">
      <c r="D681" s="33"/>
      <c r="E681" s="33"/>
      <c r="H681" s="33"/>
    </row>
    <row r="682">
      <c r="D682" s="33"/>
      <c r="E682" s="33"/>
      <c r="H682" s="33"/>
    </row>
    <row r="683">
      <c r="D683" s="33"/>
      <c r="E683" s="33"/>
      <c r="H683" s="33"/>
    </row>
    <row r="684">
      <c r="D684" s="33"/>
      <c r="E684" s="33"/>
      <c r="H684" s="33"/>
    </row>
    <row r="685">
      <c r="D685" s="33"/>
      <c r="E685" s="33"/>
      <c r="H685" s="33"/>
    </row>
    <row r="686">
      <c r="D686" s="33"/>
      <c r="E686" s="33"/>
      <c r="H686" s="33"/>
    </row>
    <row r="687">
      <c r="D687" s="33"/>
      <c r="E687" s="33"/>
      <c r="H687" s="33"/>
    </row>
    <row r="688">
      <c r="D688" s="33"/>
      <c r="E688" s="33"/>
      <c r="H688" s="33"/>
    </row>
    <row r="689">
      <c r="D689" s="33"/>
      <c r="E689" s="33"/>
      <c r="H689" s="33"/>
    </row>
    <row r="690">
      <c r="D690" s="33"/>
      <c r="E690" s="33"/>
      <c r="H690" s="33"/>
    </row>
    <row r="691">
      <c r="D691" s="33"/>
      <c r="E691" s="33"/>
      <c r="H691" s="33"/>
    </row>
    <row r="692">
      <c r="D692" s="33"/>
      <c r="E692" s="33"/>
      <c r="H692" s="33"/>
    </row>
    <row r="693">
      <c r="D693" s="33"/>
      <c r="E693" s="33"/>
      <c r="H693" s="33"/>
    </row>
    <row r="694">
      <c r="D694" s="33"/>
      <c r="E694" s="33"/>
      <c r="H694" s="33"/>
    </row>
    <row r="695">
      <c r="D695" s="33"/>
      <c r="E695" s="33"/>
      <c r="H695" s="33"/>
    </row>
    <row r="696">
      <c r="D696" s="33"/>
      <c r="E696" s="33"/>
      <c r="H696" s="33"/>
    </row>
    <row r="697">
      <c r="D697" s="33"/>
      <c r="E697" s="33"/>
      <c r="H697" s="33"/>
    </row>
    <row r="698">
      <c r="D698" s="33"/>
      <c r="E698" s="33"/>
      <c r="H698" s="33"/>
    </row>
    <row r="699">
      <c r="D699" s="33"/>
      <c r="E699" s="33"/>
      <c r="H699" s="33"/>
    </row>
    <row r="700">
      <c r="D700" s="33"/>
      <c r="E700" s="33"/>
      <c r="H700" s="33"/>
    </row>
    <row r="701">
      <c r="D701" s="33"/>
      <c r="E701" s="33"/>
      <c r="H701" s="33"/>
    </row>
    <row r="702">
      <c r="D702" s="33"/>
      <c r="E702" s="33"/>
      <c r="H702" s="33"/>
    </row>
    <row r="703">
      <c r="D703" s="33"/>
      <c r="E703" s="33"/>
      <c r="H703" s="33"/>
    </row>
    <row r="704">
      <c r="D704" s="33"/>
      <c r="E704" s="33"/>
      <c r="H704" s="33"/>
    </row>
    <row r="705">
      <c r="D705" s="33"/>
      <c r="E705" s="33"/>
      <c r="H705" s="33"/>
    </row>
    <row r="706">
      <c r="D706" s="33"/>
      <c r="E706" s="33"/>
      <c r="H706" s="33"/>
    </row>
    <row r="707">
      <c r="D707" s="33"/>
      <c r="E707" s="33"/>
      <c r="H707" s="33"/>
    </row>
    <row r="708">
      <c r="D708" s="33"/>
      <c r="E708" s="33"/>
      <c r="H708" s="33"/>
    </row>
    <row r="709">
      <c r="D709" s="33"/>
      <c r="E709" s="33"/>
      <c r="H709" s="33"/>
    </row>
    <row r="710">
      <c r="D710" s="33"/>
      <c r="E710" s="33"/>
      <c r="H710" s="33"/>
    </row>
    <row r="711">
      <c r="D711" s="33"/>
      <c r="E711" s="33"/>
      <c r="H711" s="33"/>
    </row>
    <row r="712">
      <c r="D712" s="33"/>
      <c r="E712" s="33"/>
      <c r="H712" s="33"/>
    </row>
    <row r="713">
      <c r="D713" s="33"/>
      <c r="E713" s="33"/>
      <c r="H713" s="33"/>
    </row>
    <row r="714">
      <c r="D714" s="33"/>
      <c r="E714" s="33"/>
      <c r="H714" s="33"/>
    </row>
    <row r="715">
      <c r="D715" s="33"/>
      <c r="E715" s="33"/>
      <c r="H715" s="33"/>
    </row>
    <row r="716">
      <c r="D716" s="33"/>
      <c r="E716" s="33"/>
      <c r="H716" s="33"/>
    </row>
    <row r="717">
      <c r="D717" s="33"/>
      <c r="E717" s="33"/>
      <c r="H717" s="33"/>
    </row>
    <row r="718">
      <c r="D718" s="33"/>
      <c r="E718" s="33"/>
      <c r="H718" s="33"/>
    </row>
    <row r="719">
      <c r="D719" s="33"/>
      <c r="E719" s="33"/>
      <c r="H719" s="33"/>
    </row>
    <row r="720">
      <c r="D720" s="33"/>
      <c r="E720" s="33"/>
      <c r="H720" s="33"/>
    </row>
    <row r="721">
      <c r="D721" s="33"/>
      <c r="E721" s="33"/>
      <c r="H721" s="33"/>
    </row>
    <row r="722">
      <c r="D722" s="33"/>
      <c r="E722" s="33"/>
      <c r="H722" s="33"/>
    </row>
    <row r="723">
      <c r="D723" s="33"/>
      <c r="E723" s="33"/>
      <c r="H723" s="33"/>
    </row>
    <row r="724">
      <c r="D724" s="33"/>
      <c r="E724" s="33"/>
      <c r="H724" s="33"/>
    </row>
    <row r="725">
      <c r="D725" s="33"/>
      <c r="E725" s="33"/>
      <c r="H725" s="33"/>
    </row>
    <row r="726">
      <c r="D726" s="33"/>
      <c r="E726" s="33"/>
      <c r="H726" s="33"/>
    </row>
    <row r="727">
      <c r="D727" s="33"/>
      <c r="E727" s="33"/>
      <c r="H727" s="33"/>
    </row>
    <row r="728">
      <c r="D728" s="33"/>
      <c r="E728" s="33"/>
      <c r="H728" s="33"/>
    </row>
    <row r="729">
      <c r="D729" s="33"/>
      <c r="E729" s="33"/>
      <c r="H729" s="33"/>
    </row>
    <row r="730">
      <c r="D730" s="33"/>
      <c r="E730" s="33"/>
      <c r="H730" s="33"/>
    </row>
    <row r="731">
      <c r="D731" s="33"/>
      <c r="E731" s="33"/>
      <c r="H731" s="33"/>
    </row>
    <row r="732">
      <c r="D732" s="33"/>
      <c r="E732" s="33"/>
      <c r="H732" s="33"/>
    </row>
    <row r="733">
      <c r="D733" s="33"/>
      <c r="E733" s="33"/>
      <c r="H733" s="33"/>
    </row>
    <row r="734">
      <c r="D734" s="33"/>
      <c r="E734" s="33"/>
      <c r="H734" s="33"/>
    </row>
    <row r="735">
      <c r="D735" s="33"/>
      <c r="E735" s="33"/>
      <c r="H735" s="33"/>
    </row>
    <row r="736">
      <c r="D736" s="33"/>
      <c r="E736" s="33"/>
      <c r="H736" s="33"/>
    </row>
    <row r="737">
      <c r="D737" s="33"/>
      <c r="E737" s="33"/>
      <c r="H737" s="33"/>
    </row>
    <row r="738">
      <c r="D738" s="33"/>
      <c r="E738" s="33"/>
      <c r="H738" s="33"/>
    </row>
    <row r="739">
      <c r="D739" s="33"/>
      <c r="E739" s="33"/>
      <c r="H739" s="33"/>
    </row>
    <row r="740">
      <c r="D740" s="33"/>
      <c r="E740" s="33"/>
      <c r="H740" s="33"/>
    </row>
    <row r="741">
      <c r="D741" s="33"/>
      <c r="E741" s="33"/>
      <c r="H741" s="33"/>
    </row>
    <row r="742">
      <c r="D742" s="33"/>
      <c r="E742" s="33"/>
      <c r="H742" s="33"/>
    </row>
    <row r="743">
      <c r="D743" s="33"/>
      <c r="E743" s="33"/>
      <c r="H743" s="33"/>
    </row>
    <row r="744">
      <c r="D744" s="33"/>
      <c r="E744" s="33"/>
      <c r="H744" s="33"/>
    </row>
    <row r="745">
      <c r="D745" s="33"/>
      <c r="E745" s="33"/>
      <c r="H745" s="33"/>
    </row>
    <row r="746">
      <c r="D746" s="33"/>
      <c r="E746" s="33"/>
      <c r="H746" s="33"/>
    </row>
    <row r="747">
      <c r="D747" s="33"/>
      <c r="E747" s="33"/>
      <c r="H747" s="33"/>
    </row>
    <row r="748">
      <c r="D748" s="33"/>
      <c r="E748" s="33"/>
      <c r="H748" s="33"/>
    </row>
    <row r="749">
      <c r="D749" s="33"/>
      <c r="E749" s="33"/>
      <c r="H749" s="33"/>
    </row>
    <row r="750">
      <c r="D750" s="33"/>
      <c r="E750" s="33"/>
      <c r="H750" s="33"/>
    </row>
    <row r="751">
      <c r="D751" s="33"/>
      <c r="E751" s="33"/>
      <c r="H751" s="33"/>
    </row>
    <row r="752">
      <c r="D752" s="33"/>
      <c r="E752" s="33"/>
      <c r="H752" s="33"/>
    </row>
    <row r="753">
      <c r="D753" s="33"/>
      <c r="E753" s="33"/>
      <c r="H753" s="33"/>
    </row>
    <row r="754">
      <c r="D754" s="33"/>
      <c r="E754" s="33"/>
      <c r="H754" s="33"/>
    </row>
    <row r="755">
      <c r="D755" s="33"/>
      <c r="E755" s="33"/>
      <c r="H755" s="33"/>
    </row>
    <row r="756">
      <c r="D756" s="33"/>
      <c r="E756" s="33"/>
      <c r="H756" s="33"/>
    </row>
    <row r="757">
      <c r="D757" s="33"/>
      <c r="E757" s="33"/>
      <c r="H757" s="33"/>
    </row>
    <row r="758">
      <c r="D758" s="33"/>
      <c r="E758" s="33"/>
      <c r="H758" s="33"/>
    </row>
    <row r="759">
      <c r="D759" s="33"/>
      <c r="E759" s="33"/>
      <c r="H759" s="33"/>
    </row>
    <row r="760">
      <c r="D760" s="33"/>
      <c r="E760" s="33"/>
      <c r="H760" s="33"/>
    </row>
    <row r="761">
      <c r="D761" s="33"/>
      <c r="E761" s="33"/>
      <c r="H761" s="33"/>
    </row>
    <row r="762">
      <c r="D762" s="33"/>
      <c r="E762" s="33"/>
      <c r="H762" s="33"/>
    </row>
    <row r="763">
      <c r="D763" s="33"/>
      <c r="E763" s="33"/>
      <c r="H763" s="33"/>
    </row>
    <row r="764">
      <c r="D764" s="33"/>
      <c r="E764" s="33"/>
      <c r="H764" s="33"/>
    </row>
    <row r="765">
      <c r="D765" s="33"/>
      <c r="E765" s="33"/>
      <c r="H765" s="33"/>
    </row>
    <row r="766">
      <c r="D766" s="33"/>
      <c r="E766" s="33"/>
      <c r="H766" s="33"/>
    </row>
    <row r="767">
      <c r="D767" s="33"/>
      <c r="E767" s="33"/>
      <c r="H767" s="33"/>
    </row>
    <row r="768">
      <c r="D768" s="33"/>
      <c r="E768" s="33"/>
      <c r="H768" s="33"/>
    </row>
    <row r="769">
      <c r="D769" s="33"/>
      <c r="E769" s="33"/>
      <c r="H769" s="33"/>
    </row>
    <row r="770">
      <c r="D770" s="33"/>
      <c r="E770" s="33"/>
      <c r="H770" s="33"/>
    </row>
    <row r="771">
      <c r="D771" s="33"/>
      <c r="E771" s="33"/>
      <c r="H771" s="33"/>
    </row>
    <row r="772">
      <c r="D772" s="33"/>
      <c r="E772" s="33"/>
      <c r="H772" s="33"/>
    </row>
    <row r="773">
      <c r="D773" s="33"/>
      <c r="E773" s="33"/>
      <c r="H773" s="33"/>
    </row>
    <row r="774">
      <c r="D774" s="33"/>
      <c r="E774" s="33"/>
      <c r="H774" s="33"/>
    </row>
    <row r="775">
      <c r="D775" s="33"/>
      <c r="E775" s="33"/>
      <c r="H775" s="33"/>
    </row>
    <row r="776">
      <c r="D776" s="33"/>
      <c r="E776" s="33"/>
      <c r="H776" s="33"/>
    </row>
    <row r="777">
      <c r="D777" s="33"/>
      <c r="E777" s="33"/>
      <c r="H777" s="33"/>
    </row>
    <row r="778">
      <c r="D778" s="33"/>
      <c r="E778" s="33"/>
      <c r="H778" s="33"/>
    </row>
    <row r="779">
      <c r="D779" s="33"/>
      <c r="E779" s="33"/>
      <c r="H779" s="33"/>
    </row>
    <row r="780">
      <c r="D780" s="33"/>
      <c r="E780" s="33"/>
      <c r="H780" s="33"/>
    </row>
    <row r="781">
      <c r="D781" s="33"/>
      <c r="E781" s="33"/>
      <c r="H781" s="33"/>
    </row>
    <row r="782">
      <c r="D782" s="33"/>
      <c r="E782" s="33"/>
      <c r="H782" s="33"/>
    </row>
    <row r="783">
      <c r="D783" s="33"/>
      <c r="E783" s="33"/>
      <c r="H783" s="33"/>
    </row>
    <row r="784">
      <c r="D784" s="33"/>
      <c r="E784" s="33"/>
      <c r="H784" s="33"/>
    </row>
    <row r="785">
      <c r="D785" s="33"/>
      <c r="E785" s="33"/>
      <c r="H785" s="33"/>
    </row>
    <row r="786">
      <c r="D786" s="33"/>
      <c r="E786" s="33"/>
      <c r="H786" s="33"/>
    </row>
    <row r="787">
      <c r="D787" s="33"/>
      <c r="E787" s="33"/>
      <c r="H787" s="33"/>
    </row>
    <row r="788">
      <c r="D788" s="33"/>
      <c r="E788" s="33"/>
      <c r="H788" s="33"/>
    </row>
    <row r="789">
      <c r="D789" s="33"/>
      <c r="E789" s="33"/>
      <c r="H789" s="33"/>
    </row>
    <row r="790">
      <c r="D790" s="33"/>
      <c r="E790" s="33"/>
      <c r="H790" s="33"/>
    </row>
    <row r="791">
      <c r="D791" s="33"/>
      <c r="E791" s="33"/>
      <c r="H791" s="33"/>
    </row>
    <row r="792">
      <c r="D792" s="33"/>
      <c r="E792" s="33"/>
      <c r="H792" s="33"/>
    </row>
    <row r="793">
      <c r="D793" s="33"/>
      <c r="E793" s="33"/>
      <c r="H793" s="33"/>
    </row>
    <row r="794">
      <c r="D794" s="33"/>
      <c r="E794" s="33"/>
      <c r="H794" s="33"/>
    </row>
    <row r="795">
      <c r="D795" s="33"/>
      <c r="E795" s="33"/>
      <c r="H795" s="33"/>
    </row>
    <row r="796">
      <c r="D796" s="33"/>
      <c r="E796" s="33"/>
      <c r="H796" s="33"/>
    </row>
    <row r="797">
      <c r="D797" s="33"/>
      <c r="E797" s="33"/>
      <c r="H797" s="33"/>
    </row>
    <row r="798">
      <c r="D798" s="33"/>
      <c r="E798" s="33"/>
      <c r="H798" s="33"/>
    </row>
    <row r="799">
      <c r="D799" s="33"/>
      <c r="E799" s="33"/>
      <c r="H799" s="33"/>
    </row>
    <row r="800">
      <c r="D800" s="33"/>
      <c r="E800" s="33"/>
      <c r="H800" s="33"/>
    </row>
    <row r="801">
      <c r="D801" s="33"/>
      <c r="E801" s="33"/>
      <c r="H801" s="33"/>
    </row>
    <row r="802">
      <c r="D802" s="33"/>
      <c r="E802" s="33"/>
      <c r="H802" s="33"/>
    </row>
    <row r="803">
      <c r="D803" s="33"/>
      <c r="E803" s="33"/>
      <c r="H803" s="33"/>
    </row>
    <row r="804">
      <c r="D804" s="33"/>
      <c r="E804" s="33"/>
      <c r="H804" s="33"/>
    </row>
    <row r="805">
      <c r="D805" s="33"/>
      <c r="E805" s="33"/>
      <c r="H805" s="33"/>
    </row>
    <row r="806">
      <c r="D806" s="33"/>
      <c r="E806" s="33"/>
      <c r="H806" s="33"/>
    </row>
    <row r="807">
      <c r="D807" s="33"/>
      <c r="E807" s="33"/>
      <c r="H807" s="33"/>
    </row>
    <row r="808">
      <c r="D808" s="33"/>
      <c r="E808" s="33"/>
      <c r="H808" s="33"/>
    </row>
    <row r="809">
      <c r="D809" s="33"/>
      <c r="E809" s="33"/>
      <c r="H809" s="33"/>
    </row>
    <row r="810">
      <c r="D810" s="33"/>
      <c r="E810" s="33"/>
      <c r="H810" s="33"/>
    </row>
    <row r="811">
      <c r="D811" s="33"/>
      <c r="E811" s="33"/>
      <c r="H811" s="33"/>
    </row>
    <row r="812">
      <c r="D812" s="33"/>
      <c r="E812" s="33"/>
      <c r="H812" s="33"/>
    </row>
    <row r="813">
      <c r="D813" s="33"/>
      <c r="E813" s="33"/>
      <c r="H813" s="33"/>
    </row>
    <row r="814">
      <c r="D814" s="33"/>
      <c r="E814" s="33"/>
      <c r="H814" s="33"/>
    </row>
    <row r="815">
      <c r="D815" s="33"/>
      <c r="E815" s="33"/>
      <c r="H815" s="33"/>
    </row>
    <row r="816">
      <c r="D816" s="33"/>
      <c r="E816" s="33"/>
      <c r="H816" s="33"/>
    </row>
    <row r="817">
      <c r="D817" s="33"/>
      <c r="E817" s="33"/>
      <c r="H817" s="33"/>
    </row>
    <row r="818">
      <c r="D818" s="33"/>
      <c r="E818" s="33"/>
      <c r="H818" s="33"/>
    </row>
    <row r="819">
      <c r="D819" s="33"/>
      <c r="E819" s="33"/>
      <c r="H819" s="33"/>
    </row>
    <row r="820">
      <c r="D820" s="33"/>
      <c r="E820" s="33"/>
      <c r="H820" s="33"/>
    </row>
    <row r="821">
      <c r="D821" s="33"/>
      <c r="E821" s="33"/>
      <c r="H821" s="33"/>
    </row>
    <row r="822">
      <c r="D822" s="33"/>
      <c r="E822" s="33"/>
      <c r="H822" s="33"/>
    </row>
    <row r="823">
      <c r="D823" s="33"/>
      <c r="E823" s="33"/>
      <c r="H823" s="33"/>
    </row>
    <row r="824">
      <c r="D824" s="33"/>
      <c r="E824" s="33"/>
      <c r="H824" s="33"/>
    </row>
    <row r="825">
      <c r="D825" s="33"/>
      <c r="E825" s="33"/>
      <c r="H825" s="33"/>
    </row>
    <row r="826">
      <c r="D826" s="33"/>
      <c r="E826" s="33"/>
      <c r="H826" s="33"/>
    </row>
    <row r="827">
      <c r="D827" s="33"/>
      <c r="E827" s="33"/>
      <c r="H827" s="33"/>
    </row>
    <row r="828">
      <c r="D828" s="33"/>
      <c r="E828" s="33"/>
      <c r="H828" s="33"/>
    </row>
    <row r="829">
      <c r="D829" s="33"/>
      <c r="E829" s="33"/>
      <c r="H829" s="33"/>
    </row>
    <row r="830">
      <c r="D830" s="33"/>
      <c r="E830" s="33"/>
      <c r="H830" s="33"/>
    </row>
    <row r="831">
      <c r="D831" s="33"/>
      <c r="E831" s="33"/>
      <c r="H831" s="33"/>
    </row>
    <row r="832">
      <c r="D832" s="33"/>
      <c r="E832" s="33"/>
      <c r="H832" s="33"/>
    </row>
    <row r="833">
      <c r="D833" s="33"/>
      <c r="E833" s="33"/>
      <c r="H833" s="33"/>
    </row>
    <row r="834">
      <c r="D834" s="33"/>
      <c r="E834" s="33"/>
      <c r="H834" s="33"/>
    </row>
    <row r="835">
      <c r="D835" s="33"/>
      <c r="E835" s="33"/>
      <c r="H835" s="33"/>
    </row>
    <row r="836">
      <c r="D836" s="33"/>
      <c r="E836" s="33"/>
      <c r="H836" s="33"/>
    </row>
    <row r="837">
      <c r="D837" s="33"/>
      <c r="E837" s="33"/>
      <c r="H837" s="33"/>
    </row>
    <row r="838">
      <c r="D838" s="33"/>
      <c r="E838" s="33"/>
      <c r="H838" s="33"/>
    </row>
    <row r="839">
      <c r="D839" s="33"/>
      <c r="E839" s="33"/>
      <c r="H839" s="33"/>
    </row>
    <row r="840">
      <c r="D840" s="33"/>
      <c r="E840" s="33"/>
      <c r="H840" s="33"/>
    </row>
    <row r="841">
      <c r="D841" s="33"/>
      <c r="E841" s="33"/>
      <c r="H841" s="33"/>
    </row>
    <row r="842">
      <c r="D842" s="33"/>
      <c r="E842" s="33"/>
      <c r="H842" s="33"/>
    </row>
    <row r="843">
      <c r="D843" s="33"/>
      <c r="E843" s="33"/>
      <c r="H843" s="33"/>
    </row>
    <row r="844">
      <c r="D844" s="33"/>
      <c r="E844" s="33"/>
      <c r="H844" s="33"/>
    </row>
    <row r="845">
      <c r="D845" s="33"/>
      <c r="E845" s="33"/>
      <c r="H845" s="33"/>
    </row>
    <row r="846">
      <c r="D846" s="33"/>
      <c r="E846" s="33"/>
      <c r="H846" s="33"/>
    </row>
    <row r="847">
      <c r="D847" s="33"/>
      <c r="E847" s="33"/>
      <c r="H847" s="33"/>
    </row>
    <row r="848">
      <c r="D848" s="33"/>
      <c r="E848" s="33"/>
      <c r="H848" s="33"/>
    </row>
    <row r="849">
      <c r="D849" s="33"/>
      <c r="E849" s="33"/>
      <c r="H849" s="33"/>
    </row>
    <row r="850">
      <c r="D850" s="33"/>
      <c r="E850" s="33"/>
      <c r="H850" s="33"/>
    </row>
    <row r="851">
      <c r="D851" s="33"/>
      <c r="E851" s="33"/>
      <c r="H851" s="33"/>
    </row>
    <row r="852">
      <c r="D852" s="33"/>
      <c r="E852" s="33"/>
      <c r="H852" s="33"/>
    </row>
    <row r="853">
      <c r="D853" s="33"/>
      <c r="E853" s="33"/>
      <c r="H853" s="33"/>
    </row>
    <row r="854">
      <c r="D854" s="33"/>
      <c r="E854" s="33"/>
      <c r="H854" s="33"/>
    </row>
    <row r="855">
      <c r="D855" s="33"/>
      <c r="E855" s="33"/>
      <c r="H855" s="33"/>
    </row>
    <row r="856">
      <c r="D856" s="33"/>
      <c r="E856" s="33"/>
      <c r="H856" s="33"/>
    </row>
    <row r="857">
      <c r="D857" s="33"/>
      <c r="E857" s="33"/>
      <c r="H857" s="33"/>
    </row>
    <row r="858">
      <c r="D858" s="33"/>
      <c r="E858" s="33"/>
      <c r="H858" s="33"/>
    </row>
    <row r="859">
      <c r="D859" s="33"/>
      <c r="E859" s="33"/>
      <c r="H859" s="33"/>
    </row>
    <row r="860">
      <c r="D860" s="33"/>
      <c r="E860" s="33"/>
      <c r="H860" s="33"/>
    </row>
    <row r="861">
      <c r="D861" s="33"/>
      <c r="E861" s="33"/>
      <c r="H861" s="33"/>
    </row>
    <row r="862">
      <c r="D862" s="33"/>
      <c r="E862" s="33"/>
      <c r="H862" s="33"/>
    </row>
    <row r="863">
      <c r="D863" s="33"/>
      <c r="E863" s="33"/>
      <c r="H863" s="33"/>
    </row>
    <row r="864">
      <c r="D864" s="33"/>
      <c r="E864" s="33"/>
      <c r="H864" s="33"/>
    </row>
    <row r="865">
      <c r="D865" s="33"/>
      <c r="E865" s="33"/>
      <c r="H865" s="33"/>
    </row>
    <row r="866">
      <c r="D866" s="33"/>
      <c r="E866" s="33"/>
      <c r="H866" s="33"/>
    </row>
    <row r="867">
      <c r="D867" s="33"/>
      <c r="E867" s="33"/>
      <c r="H867" s="33"/>
    </row>
    <row r="868">
      <c r="D868" s="33"/>
      <c r="E868" s="33"/>
      <c r="H868" s="33"/>
    </row>
    <row r="869">
      <c r="D869" s="33"/>
      <c r="E869" s="33"/>
      <c r="H869" s="33"/>
    </row>
    <row r="870">
      <c r="D870" s="33"/>
      <c r="E870" s="33"/>
      <c r="H870" s="33"/>
    </row>
    <row r="871">
      <c r="D871" s="33"/>
      <c r="E871" s="33"/>
      <c r="H871" s="33"/>
    </row>
    <row r="872">
      <c r="D872" s="33"/>
      <c r="E872" s="33"/>
      <c r="H872" s="33"/>
    </row>
    <row r="873">
      <c r="D873" s="33"/>
      <c r="E873" s="33"/>
      <c r="H873" s="33"/>
    </row>
    <row r="874">
      <c r="D874" s="33"/>
      <c r="E874" s="33"/>
      <c r="H874" s="33"/>
    </row>
    <row r="875">
      <c r="D875" s="33"/>
      <c r="E875" s="33"/>
      <c r="H875" s="33"/>
    </row>
    <row r="876">
      <c r="D876" s="33"/>
      <c r="E876" s="33"/>
      <c r="H876" s="33"/>
    </row>
    <row r="877">
      <c r="D877" s="33"/>
      <c r="E877" s="33"/>
      <c r="H877" s="33"/>
    </row>
    <row r="878">
      <c r="D878" s="33"/>
      <c r="E878" s="33"/>
      <c r="H878" s="33"/>
    </row>
    <row r="879">
      <c r="D879" s="33"/>
      <c r="E879" s="33"/>
      <c r="H879" s="33"/>
    </row>
    <row r="880">
      <c r="D880" s="33"/>
      <c r="E880" s="33"/>
      <c r="H880" s="33"/>
    </row>
    <row r="881">
      <c r="D881" s="33"/>
      <c r="E881" s="33"/>
      <c r="H881" s="33"/>
    </row>
    <row r="882">
      <c r="D882" s="33"/>
      <c r="E882" s="33"/>
      <c r="H882" s="33"/>
    </row>
    <row r="883">
      <c r="D883" s="33"/>
      <c r="E883" s="33"/>
      <c r="H883" s="33"/>
    </row>
    <row r="884">
      <c r="D884" s="33"/>
      <c r="E884" s="33"/>
      <c r="H884" s="33"/>
    </row>
    <row r="885">
      <c r="D885" s="33"/>
      <c r="E885" s="33"/>
      <c r="H885" s="33"/>
    </row>
    <row r="886">
      <c r="D886" s="33"/>
      <c r="E886" s="33"/>
      <c r="H886" s="33"/>
    </row>
    <row r="887">
      <c r="D887" s="33"/>
      <c r="E887" s="33"/>
      <c r="H887" s="33"/>
    </row>
    <row r="888">
      <c r="D888" s="33"/>
      <c r="E888" s="33"/>
      <c r="H888" s="33"/>
    </row>
    <row r="889">
      <c r="D889" s="33"/>
      <c r="E889" s="33"/>
      <c r="H889" s="33"/>
    </row>
    <row r="890">
      <c r="D890" s="33"/>
      <c r="E890" s="33"/>
      <c r="H890" s="33"/>
    </row>
    <row r="891">
      <c r="D891" s="33"/>
      <c r="E891" s="33"/>
      <c r="H891" s="33"/>
    </row>
    <row r="892">
      <c r="D892" s="33"/>
      <c r="E892" s="33"/>
      <c r="H892" s="33"/>
    </row>
    <row r="893">
      <c r="D893" s="33"/>
      <c r="E893" s="33"/>
      <c r="H893" s="33"/>
    </row>
    <row r="894">
      <c r="D894" s="33"/>
      <c r="E894" s="33"/>
      <c r="H894" s="33"/>
    </row>
    <row r="895">
      <c r="D895" s="33"/>
      <c r="E895" s="33"/>
      <c r="H895" s="33"/>
    </row>
    <row r="896">
      <c r="D896" s="33"/>
      <c r="E896" s="33"/>
      <c r="H896" s="33"/>
    </row>
    <row r="897">
      <c r="D897" s="33"/>
      <c r="E897" s="33"/>
      <c r="H897" s="33"/>
    </row>
    <row r="898">
      <c r="D898" s="33"/>
      <c r="E898" s="33"/>
      <c r="H898" s="33"/>
    </row>
    <row r="899">
      <c r="D899" s="33"/>
      <c r="E899" s="33"/>
      <c r="H899" s="33"/>
    </row>
    <row r="900">
      <c r="D900" s="33"/>
      <c r="E900" s="33"/>
      <c r="H900" s="33"/>
    </row>
    <row r="901">
      <c r="D901" s="33"/>
      <c r="E901" s="33"/>
      <c r="H901" s="33"/>
    </row>
    <row r="902">
      <c r="D902" s="33"/>
      <c r="E902" s="33"/>
      <c r="H902" s="33"/>
    </row>
    <row r="903">
      <c r="D903" s="33"/>
      <c r="E903" s="33"/>
      <c r="H903" s="33"/>
    </row>
    <row r="904">
      <c r="D904" s="33"/>
      <c r="E904" s="33"/>
      <c r="H904" s="33"/>
    </row>
    <row r="905">
      <c r="D905" s="33"/>
      <c r="E905" s="33"/>
      <c r="H905" s="33"/>
    </row>
    <row r="906">
      <c r="D906" s="33"/>
      <c r="E906" s="33"/>
      <c r="H906" s="33"/>
    </row>
    <row r="907">
      <c r="D907" s="33"/>
      <c r="E907" s="33"/>
      <c r="H907" s="33"/>
    </row>
    <row r="908">
      <c r="D908" s="33"/>
      <c r="E908" s="33"/>
      <c r="H908" s="33"/>
    </row>
    <row r="909">
      <c r="D909" s="33"/>
      <c r="E909" s="33"/>
      <c r="H909" s="33"/>
    </row>
    <row r="910">
      <c r="D910" s="33"/>
      <c r="E910" s="33"/>
      <c r="H910" s="33"/>
    </row>
    <row r="911">
      <c r="D911" s="33"/>
      <c r="E911" s="33"/>
      <c r="H911" s="33"/>
    </row>
    <row r="912">
      <c r="D912" s="33"/>
      <c r="E912" s="33"/>
      <c r="H912" s="33"/>
    </row>
    <row r="913">
      <c r="D913" s="33"/>
      <c r="E913" s="33"/>
      <c r="H913" s="33"/>
    </row>
    <row r="914">
      <c r="D914" s="33"/>
      <c r="E914" s="33"/>
      <c r="H914" s="33"/>
    </row>
    <row r="915">
      <c r="D915" s="33"/>
      <c r="E915" s="33"/>
      <c r="H915" s="33"/>
    </row>
    <row r="916">
      <c r="D916" s="33"/>
      <c r="E916" s="33"/>
      <c r="H916" s="33"/>
    </row>
    <row r="917">
      <c r="D917" s="33"/>
      <c r="E917" s="33"/>
      <c r="H917" s="33"/>
    </row>
    <row r="918">
      <c r="D918" s="33"/>
      <c r="E918" s="33"/>
      <c r="H918" s="33"/>
    </row>
    <row r="919">
      <c r="D919" s="33"/>
      <c r="E919" s="33"/>
      <c r="H919" s="33"/>
    </row>
    <row r="920">
      <c r="D920" s="33"/>
      <c r="E920" s="33"/>
      <c r="H920" s="33"/>
    </row>
    <row r="921">
      <c r="D921" s="33"/>
      <c r="E921" s="33"/>
      <c r="H921" s="33"/>
    </row>
    <row r="922">
      <c r="D922" s="33"/>
      <c r="E922" s="33"/>
      <c r="H922" s="33"/>
    </row>
    <row r="923">
      <c r="D923" s="33"/>
      <c r="E923" s="33"/>
      <c r="H923" s="33"/>
    </row>
    <row r="924">
      <c r="D924" s="33"/>
      <c r="E924" s="33"/>
      <c r="H924" s="33"/>
    </row>
    <row r="925">
      <c r="D925" s="33"/>
      <c r="E925" s="33"/>
      <c r="H925" s="33"/>
    </row>
    <row r="926">
      <c r="D926" s="33"/>
      <c r="E926" s="33"/>
      <c r="H926" s="33"/>
    </row>
    <row r="927">
      <c r="D927" s="33"/>
      <c r="E927" s="33"/>
      <c r="H927" s="33"/>
    </row>
    <row r="928">
      <c r="D928" s="33"/>
      <c r="E928" s="33"/>
      <c r="H928" s="33"/>
    </row>
    <row r="929">
      <c r="D929" s="33"/>
      <c r="E929" s="33"/>
      <c r="H929" s="33"/>
    </row>
    <row r="930">
      <c r="D930" s="33"/>
      <c r="E930" s="33"/>
      <c r="H930" s="33"/>
    </row>
    <row r="931">
      <c r="D931" s="33"/>
      <c r="E931" s="33"/>
      <c r="H931" s="33"/>
    </row>
    <row r="932">
      <c r="D932" s="33"/>
      <c r="E932" s="33"/>
      <c r="H932" s="33"/>
    </row>
    <row r="933">
      <c r="D933" s="33"/>
      <c r="E933" s="33"/>
      <c r="H933" s="33"/>
    </row>
    <row r="934">
      <c r="D934" s="33"/>
      <c r="E934" s="33"/>
      <c r="H934" s="33"/>
    </row>
    <row r="935">
      <c r="D935" s="33"/>
      <c r="E935" s="33"/>
      <c r="H935" s="33"/>
    </row>
    <row r="936">
      <c r="D936" s="33"/>
      <c r="E936" s="33"/>
      <c r="H936" s="33"/>
    </row>
    <row r="937">
      <c r="D937" s="33"/>
      <c r="E937" s="33"/>
      <c r="H937" s="33"/>
    </row>
    <row r="938">
      <c r="D938" s="33"/>
      <c r="E938" s="33"/>
      <c r="H938" s="33"/>
    </row>
    <row r="939">
      <c r="D939" s="33"/>
      <c r="E939" s="33"/>
      <c r="H939" s="33"/>
    </row>
    <row r="940">
      <c r="D940" s="33"/>
      <c r="E940" s="33"/>
      <c r="H940" s="33"/>
    </row>
    <row r="941">
      <c r="D941" s="33"/>
      <c r="E941" s="33"/>
      <c r="H941" s="33"/>
    </row>
    <row r="942">
      <c r="D942" s="33"/>
      <c r="E942" s="33"/>
      <c r="H942" s="33"/>
    </row>
    <row r="943">
      <c r="D943" s="33"/>
      <c r="E943" s="33"/>
      <c r="H943" s="33"/>
    </row>
    <row r="944">
      <c r="D944" s="33"/>
      <c r="E944" s="33"/>
      <c r="H944" s="33"/>
    </row>
    <row r="945">
      <c r="D945" s="33"/>
      <c r="E945" s="33"/>
      <c r="H945" s="33"/>
    </row>
    <row r="946">
      <c r="D946" s="33"/>
      <c r="E946" s="33"/>
      <c r="H946" s="33"/>
    </row>
    <row r="947">
      <c r="D947" s="33"/>
      <c r="E947" s="33"/>
      <c r="H947" s="33"/>
    </row>
    <row r="948">
      <c r="D948" s="33"/>
      <c r="E948" s="33"/>
      <c r="H948" s="33"/>
    </row>
    <row r="949">
      <c r="D949" s="33"/>
      <c r="E949" s="33"/>
      <c r="H949" s="33"/>
    </row>
    <row r="950">
      <c r="D950" s="33"/>
      <c r="E950" s="33"/>
      <c r="H950" s="33"/>
    </row>
    <row r="951">
      <c r="D951" s="33"/>
      <c r="E951" s="33"/>
      <c r="H951" s="33"/>
    </row>
    <row r="952">
      <c r="D952" s="33"/>
      <c r="E952" s="33"/>
      <c r="H952" s="33"/>
    </row>
    <row r="953">
      <c r="D953" s="33"/>
      <c r="E953" s="33"/>
      <c r="H953" s="33"/>
    </row>
    <row r="954">
      <c r="D954" s="33"/>
      <c r="E954" s="33"/>
      <c r="H954" s="33"/>
    </row>
    <row r="955">
      <c r="D955" s="33"/>
      <c r="E955" s="33"/>
      <c r="H955" s="33"/>
    </row>
    <row r="956">
      <c r="D956" s="33"/>
      <c r="E956" s="33"/>
      <c r="H956" s="33"/>
    </row>
    <row r="957">
      <c r="D957" s="33"/>
      <c r="E957" s="33"/>
      <c r="H957" s="33"/>
    </row>
    <row r="958">
      <c r="D958" s="33"/>
      <c r="E958" s="33"/>
      <c r="H958" s="33"/>
    </row>
    <row r="959">
      <c r="D959" s="33"/>
      <c r="E959" s="33"/>
      <c r="H959" s="33"/>
    </row>
    <row r="960">
      <c r="D960" s="33"/>
      <c r="E960" s="33"/>
      <c r="H960" s="33"/>
    </row>
    <row r="961">
      <c r="D961" s="33"/>
      <c r="E961" s="33"/>
      <c r="H961" s="33"/>
    </row>
    <row r="962">
      <c r="D962" s="33"/>
      <c r="E962" s="33"/>
      <c r="H962" s="33"/>
    </row>
    <row r="963">
      <c r="D963" s="33"/>
      <c r="E963" s="33"/>
      <c r="H963" s="33"/>
    </row>
    <row r="964">
      <c r="D964" s="33"/>
      <c r="E964" s="33"/>
      <c r="H964" s="33"/>
    </row>
    <row r="965">
      <c r="D965" s="33"/>
      <c r="E965" s="33"/>
      <c r="H965" s="33"/>
    </row>
    <row r="966">
      <c r="D966" s="33"/>
      <c r="E966" s="33"/>
      <c r="H966" s="33"/>
    </row>
    <row r="967">
      <c r="D967" s="33"/>
      <c r="E967" s="33"/>
      <c r="H967" s="33"/>
    </row>
    <row r="968">
      <c r="D968" s="33"/>
      <c r="E968" s="33"/>
      <c r="H968" s="33"/>
    </row>
    <row r="969">
      <c r="D969" s="33"/>
      <c r="E969" s="33"/>
      <c r="H969" s="33"/>
    </row>
    <row r="970">
      <c r="D970" s="33"/>
      <c r="E970" s="33"/>
      <c r="H970" s="33"/>
    </row>
    <row r="971">
      <c r="D971" s="33"/>
      <c r="E971" s="33"/>
      <c r="H971" s="33"/>
    </row>
    <row r="972">
      <c r="D972" s="33"/>
      <c r="E972" s="33"/>
      <c r="H972" s="33"/>
    </row>
    <row r="973">
      <c r="D973" s="33"/>
      <c r="E973" s="33"/>
      <c r="H973" s="33"/>
    </row>
    <row r="974">
      <c r="D974" s="33"/>
      <c r="E974" s="33"/>
      <c r="H974" s="33"/>
    </row>
    <row r="975">
      <c r="D975" s="33"/>
      <c r="E975" s="33"/>
      <c r="H975" s="33"/>
    </row>
    <row r="976">
      <c r="D976" s="33"/>
      <c r="E976" s="33"/>
      <c r="H976" s="33"/>
    </row>
    <row r="977">
      <c r="D977" s="33"/>
      <c r="E977" s="33"/>
      <c r="H977" s="33"/>
    </row>
    <row r="978">
      <c r="D978" s="33"/>
      <c r="E978" s="33"/>
      <c r="H978" s="33"/>
    </row>
    <row r="979">
      <c r="D979" s="33"/>
      <c r="E979" s="33"/>
      <c r="H979" s="33"/>
    </row>
    <row r="980">
      <c r="D980" s="33"/>
      <c r="E980" s="33"/>
      <c r="H980" s="33"/>
    </row>
    <row r="981">
      <c r="D981" s="33"/>
      <c r="E981" s="33"/>
      <c r="H981" s="33"/>
    </row>
    <row r="982">
      <c r="D982" s="33"/>
      <c r="E982" s="33"/>
      <c r="H982" s="33"/>
    </row>
    <row r="983">
      <c r="D983" s="33"/>
      <c r="E983" s="33"/>
      <c r="H983" s="33"/>
    </row>
    <row r="984">
      <c r="D984" s="33"/>
      <c r="E984" s="33"/>
      <c r="H984" s="33"/>
    </row>
    <row r="985">
      <c r="D985" s="33"/>
      <c r="E985" s="33"/>
      <c r="H985" s="33"/>
    </row>
    <row r="986">
      <c r="D986" s="33"/>
      <c r="E986" s="33"/>
      <c r="H986" s="33"/>
    </row>
    <row r="987">
      <c r="D987" s="33"/>
      <c r="E987" s="33"/>
      <c r="H987" s="33"/>
    </row>
    <row r="988">
      <c r="D988" s="33"/>
      <c r="E988" s="33"/>
      <c r="H988" s="33"/>
    </row>
    <row r="989">
      <c r="D989" s="33"/>
      <c r="E989" s="33"/>
      <c r="H989" s="33"/>
    </row>
    <row r="990">
      <c r="D990" s="33"/>
      <c r="E990" s="33"/>
      <c r="H990" s="33"/>
    </row>
    <row r="991">
      <c r="D991" s="33"/>
      <c r="E991" s="33"/>
      <c r="H991" s="33"/>
    </row>
    <row r="992">
      <c r="D992" s="33"/>
      <c r="E992" s="33"/>
      <c r="H992" s="33"/>
    </row>
    <row r="993">
      <c r="D993" s="33"/>
      <c r="E993" s="33"/>
      <c r="H993" s="33"/>
    </row>
    <row r="994">
      <c r="D994" s="33"/>
      <c r="E994" s="33"/>
      <c r="H994" s="33"/>
    </row>
    <row r="995">
      <c r="D995" s="33"/>
      <c r="E995" s="33"/>
      <c r="H995" s="33"/>
    </row>
    <row r="996">
      <c r="D996" s="33"/>
      <c r="E996" s="33"/>
      <c r="H996" s="33"/>
    </row>
    <row r="997">
      <c r="D997" s="33"/>
      <c r="E997" s="33"/>
      <c r="H997" s="33"/>
    </row>
    <row r="998">
      <c r="D998" s="33"/>
      <c r="E998" s="33"/>
      <c r="H998" s="33"/>
    </row>
    <row r="999">
      <c r="D999" s="33"/>
      <c r="E999" s="33"/>
      <c r="H999" s="33"/>
    </row>
    <row r="1000">
      <c r="D1000" s="33"/>
      <c r="E1000" s="33"/>
      <c r="H1000" s="33"/>
    </row>
    <row r="1001">
      <c r="D1001" s="33"/>
      <c r="E1001" s="33"/>
      <c r="H1001" s="33"/>
    </row>
    <row r="1002">
      <c r="D1002" s="33"/>
      <c r="E1002" s="33"/>
      <c r="H1002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25.0"/>
  </cols>
  <sheetData>
    <row r="1">
      <c r="A1" s="42" t="s">
        <v>72</v>
      </c>
      <c r="B1" s="43" t="s">
        <v>73</v>
      </c>
      <c r="C1" s="42" t="s">
        <v>74</v>
      </c>
      <c r="D1" s="42" t="s">
        <v>75</v>
      </c>
      <c r="E1" s="42" t="s">
        <v>76</v>
      </c>
      <c r="F1" s="42" t="s">
        <v>77</v>
      </c>
      <c r="G1" s="42" t="s">
        <v>78</v>
      </c>
      <c r="H1" s="42" t="s">
        <v>79</v>
      </c>
      <c r="I1" s="42" t="s">
        <v>80</v>
      </c>
    </row>
    <row r="2">
      <c r="A2" s="44">
        <v>1.0</v>
      </c>
      <c r="B2" s="44" t="s">
        <v>81</v>
      </c>
      <c r="C2" s="45">
        <f>PortfolioR1!H3+I2</f>
        <v>355950</v>
      </c>
      <c r="D2" s="14">
        <v>50000.0</v>
      </c>
      <c r="E2" s="14">
        <v>10.0</v>
      </c>
      <c r="F2" s="14">
        <v>10000.0</v>
      </c>
      <c r="G2">
        <f t="shared" ref="G2:G13" si="1">D2+E2*F2</f>
        <v>150000</v>
      </c>
      <c r="H2">
        <f>IFERROR(__xludf.DUMMYFUNCTION("INDEX( FILTER(India!$N$2:$N$400, NOT( ISBLANK( India!$N$2:$N$400 ) ) ) , ROWS( FILTER( India!$N$2:$N$400 , NOT( ISBLANK( India!$N$2:$N$400) ) ) ) )
"),0.0)</f>
        <v>0</v>
      </c>
      <c r="I2">
        <f t="shared" ref="I2:I13" si="2">G2+H2</f>
        <v>150000</v>
      </c>
    </row>
    <row r="3">
      <c r="A3" s="44">
        <v>2.0</v>
      </c>
      <c r="B3" s="44" t="s">
        <v>91</v>
      </c>
      <c r="C3" s="45">
        <f>PortfolioR1!H9+I3</f>
        <v>355950</v>
      </c>
      <c r="D3" s="14">
        <v>50000.0</v>
      </c>
      <c r="E3" s="14">
        <v>10.0</v>
      </c>
      <c r="F3" s="14">
        <v>10000.0</v>
      </c>
      <c r="G3">
        <f t="shared" si="1"/>
        <v>150000</v>
      </c>
      <c r="H3">
        <f>IFERROR(__xludf.DUMMYFUNCTION("INDEX( FILTER(India!$O$2:$O$400 , NOT( ISBLANK( India!$O$2:$O$400 ) ) ) , ROWS( FILTER( India!$O$2:$O$400 , NOT( ISBLANK( India!$O$2:$O$400 ) ) ) ) )
"),0.0)</f>
        <v>0</v>
      </c>
      <c r="I3">
        <f t="shared" si="2"/>
        <v>150000</v>
      </c>
    </row>
    <row r="4">
      <c r="A4" s="44">
        <v>3.0</v>
      </c>
      <c r="B4" s="44" t="s">
        <v>96</v>
      </c>
      <c r="C4" s="45">
        <f>PortfolioR1!H15+I4</f>
        <v>355950</v>
      </c>
      <c r="D4" s="14">
        <v>50000.0</v>
      </c>
      <c r="E4" s="14">
        <v>10.0</v>
      </c>
      <c r="F4" s="14">
        <v>10000.0</v>
      </c>
      <c r="G4">
        <f t="shared" si="1"/>
        <v>150000</v>
      </c>
      <c r="H4">
        <f>IFERROR(__xludf.DUMMYFUNCTION("INDEX( FILTER(India!$P$2:$P$400 , NOT( ISBLANK( India!$P$2:$P$400 ) ) ) , ROWS( FILTER( India!$P$2:$P$400, NOT( ISBLANK( India!$P$2:$P$400 ) ) ) ) )
"),0.0)</f>
        <v>0</v>
      </c>
      <c r="I4">
        <f t="shared" si="2"/>
        <v>150000</v>
      </c>
    </row>
    <row r="5">
      <c r="A5" s="44">
        <v>4.0</v>
      </c>
      <c r="B5" s="44" t="s">
        <v>105</v>
      </c>
      <c r="C5" s="45">
        <f>PortfolioR1!H21+I5</f>
        <v>355950</v>
      </c>
      <c r="D5" s="14">
        <v>50000.0</v>
      </c>
      <c r="E5" s="14">
        <v>10.0</v>
      </c>
      <c r="F5" s="14">
        <v>10000.0</v>
      </c>
      <c r="G5">
        <f t="shared" si="1"/>
        <v>150000</v>
      </c>
      <c r="H5">
        <f>IFERROR(__xludf.DUMMYFUNCTION("INDEX( FILTER(India!$Q$2:$Q$400 , NOT( ISBLANK( India!$Q$2:$Q$400 ) ) ) , ROWS( FILTER( India!$Q$2:$Q$400 , NOT( ISBLANK( India!$Q$2:$Q$400 ) ) ) ) )
"),0.0)</f>
        <v>0</v>
      </c>
      <c r="I5">
        <f t="shared" si="2"/>
        <v>150000</v>
      </c>
    </row>
    <row r="6">
      <c r="A6" s="44">
        <v>5.0</v>
      </c>
      <c r="B6" s="44" t="s">
        <v>108</v>
      </c>
      <c r="C6" s="45">
        <f>PortfolioR1!H27+I6</f>
        <v>355950</v>
      </c>
      <c r="D6" s="14">
        <v>50000.0</v>
      </c>
      <c r="E6" s="14">
        <v>10.0</v>
      </c>
      <c r="F6" s="14">
        <v>10000.0</v>
      </c>
      <c r="G6">
        <f t="shared" si="1"/>
        <v>150000</v>
      </c>
      <c r="H6">
        <f>IFERROR(__xludf.DUMMYFUNCTION("INDEX( FILTER(India!R$2:R$400, NOT( ISBLANK( India!R$2:R$400 ) ) ) , ROWS( FILTER( India!R$2:R$400 , NOT( ISBLANK( India!R$2:R$400) ) ) ) )
"),0.0)</f>
        <v>0</v>
      </c>
      <c r="I6">
        <f t="shared" si="2"/>
        <v>150000</v>
      </c>
    </row>
    <row r="7">
      <c r="A7" s="44">
        <v>6.0</v>
      </c>
      <c r="B7" s="44" t="s">
        <v>116</v>
      </c>
      <c r="C7" s="45">
        <f>PortfolioR1!H33+I7</f>
        <v>355950</v>
      </c>
      <c r="D7" s="14">
        <v>50000.0</v>
      </c>
      <c r="E7" s="14">
        <v>10.0</v>
      </c>
      <c r="F7" s="14">
        <v>10000.0</v>
      </c>
      <c r="G7">
        <f t="shared" si="1"/>
        <v>150000</v>
      </c>
      <c r="H7">
        <f>IFERROR(__xludf.DUMMYFUNCTION("INDEX( FILTER(India!S$2:S$400 , NOT( ISBLANK( India!S$2:S$400 ) ) ) , ROWS( FILTER( India!S$2:S$400 , NOT( ISBLANK( India!S$2:S$400 ) ) ) ) )
"),0.0)</f>
        <v>0</v>
      </c>
      <c r="I7">
        <f t="shared" si="2"/>
        <v>150000</v>
      </c>
    </row>
    <row r="8">
      <c r="A8" s="44">
        <v>7.0</v>
      </c>
      <c r="B8" s="44" t="s">
        <v>121</v>
      </c>
      <c r="C8" s="45">
        <f>PortfolioR1!H39+I8</f>
        <v>355950</v>
      </c>
      <c r="D8" s="14">
        <v>50000.0</v>
      </c>
      <c r="E8" s="14">
        <v>10.0</v>
      </c>
      <c r="F8" s="14">
        <v>10000.0</v>
      </c>
      <c r="G8">
        <f t="shared" si="1"/>
        <v>150000</v>
      </c>
      <c r="H8">
        <f>IFERROR(__xludf.DUMMYFUNCTION("INDEX( FILTER(India!T$2:T$400, NOT( ISBLANK( India!T$2:T$400 ) ) ) , ROWS( FILTER( India!T$2:T$400 , NOT( ISBLANK( India!T$2:T$400) ) ) ) )
"),0.0)</f>
        <v>0</v>
      </c>
      <c r="I8">
        <f t="shared" si="2"/>
        <v>150000</v>
      </c>
    </row>
    <row r="9">
      <c r="A9" s="44">
        <v>8.0</v>
      </c>
      <c r="B9" s="44" t="s">
        <v>124</v>
      </c>
      <c r="C9" s="45">
        <f>PortfolioR1!H45+I9</f>
        <v>355950</v>
      </c>
      <c r="D9" s="14">
        <v>50000.0</v>
      </c>
      <c r="E9" s="14">
        <v>10.0</v>
      </c>
      <c r="F9" s="14">
        <v>10000.0</v>
      </c>
      <c r="G9">
        <f t="shared" si="1"/>
        <v>150000</v>
      </c>
      <c r="H9">
        <f>IFERROR(__xludf.DUMMYFUNCTION("INDEX( FILTER(India!U$2:U$400 , NOT( ISBLANK( India!U$2:U$400 ) ) ) , ROWS( FILTER( India!U$2:U$400 , NOT( ISBLANK( India!U$2:U$400 ) ) ) ) )
"),0.0)</f>
        <v>0</v>
      </c>
      <c r="I9">
        <f t="shared" si="2"/>
        <v>150000</v>
      </c>
    </row>
    <row r="10">
      <c r="A10" s="44">
        <v>9.0</v>
      </c>
      <c r="B10" s="44" t="s">
        <v>132</v>
      </c>
      <c r="C10" s="45">
        <f>PortfolioR1!H51+I10</f>
        <v>355950</v>
      </c>
      <c r="D10" s="14">
        <v>50000.0</v>
      </c>
      <c r="E10" s="14">
        <v>10.0</v>
      </c>
      <c r="F10" s="14">
        <v>10000.0</v>
      </c>
      <c r="G10">
        <f t="shared" si="1"/>
        <v>150000</v>
      </c>
      <c r="H10">
        <f>IFERROR(__xludf.DUMMYFUNCTION("INDEX( FILTER(India!V$2:V$400 , NOT( ISBLANK( India!V$2:V$400 ) ) ) , ROWS( FILTER( India!V$2:V$400 , NOT( ISBLANK( India!V$2:V$400 ) ) ) ) )
"),0.0)</f>
        <v>0</v>
      </c>
      <c r="I10">
        <f t="shared" si="2"/>
        <v>150000</v>
      </c>
    </row>
    <row r="11">
      <c r="A11" s="44">
        <v>10.0</v>
      </c>
      <c r="B11" s="44" t="s">
        <v>135</v>
      </c>
      <c r="C11" s="45">
        <f>PortfolioR1!H57+I11</f>
        <v>355950</v>
      </c>
      <c r="D11" s="14">
        <v>50000.0</v>
      </c>
      <c r="E11" s="14">
        <v>10.0</v>
      </c>
      <c r="F11" s="14">
        <v>10000.0</v>
      </c>
      <c r="G11">
        <f t="shared" si="1"/>
        <v>150000</v>
      </c>
      <c r="H11">
        <f>IFERROR(__xludf.DUMMYFUNCTION("INDEX( FILTER(India!W$2:W$400 , NOT( ISBLANK( India!W$2:W$400 ) ) ) , ROWS( FILTER( India!W$2:W$400 , NOT( ISBLANK( India!W$2:W$400 ) ) ) ) )
"),0.0)</f>
        <v>0</v>
      </c>
      <c r="I11">
        <f t="shared" si="2"/>
        <v>150000</v>
      </c>
    </row>
    <row r="12">
      <c r="A12" s="44">
        <v>11.0</v>
      </c>
      <c r="B12" s="44" t="s">
        <v>138</v>
      </c>
      <c r="C12" s="45">
        <f>PortfolioR1!H63+I12</f>
        <v>355950</v>
      </c>
      <c r="D12" s="14">
        <v>50000.0</v>
      </c>
      <c r="E12" s="14">
        <v>10.0</v>
      </c>
      <c r="F12" s="14">
        <v>10000.0</v>
      </c>
      <c r="G12">
        <f t="shared" si="1"/>
        <v>150000</v>
      </c>
      <c r="H12">
        <f>IFERROR(__xludf.DUMMYFUNCTION("INDEX( FILTER(India!X$2:X$400 , NOT( ISBLANK( India!X$2:X$400 ) ) ) , ROWS( FILTER( India!X$2:X$400 , NOT( ISBLANK( India!X$2:X$400 ) ) ) ) )
"),0.0)</f>
        <v>0</v>
      </c>
      <c r="I12">
        <f t="shared" si="2"/>
        <v>150000</v>
      </c>
    </row>
    <row r="13">
      <c r="A13" s="44">
        <v>12.0</v>
      </c>
      <c r="B13" s="44" t="s">
        <v>139</v>
      </c>
      <c r="C13" s="45">
        <f>PortfolioR1!H69+I13</f>
        <v>355950</v>
      </c>
      <c r="D13" s="14">
        <v>50000.0</v>
      </c>
      <c r="E13" s="14">
        <v>10.0</v>
      </c>
      <c r="F13" s="14">
        <v>10000.0</v>
      </c>
      <c r="G13">
        <f t="shared" si="1"/>
        <v>150000</v>
      </c>
      <c r="H13">
        <f>IFERROR(__xludf.DUMMYFUNCTION("INDEX( FILTER(India!Y$2:Y$400 , NOT( ISBLANK( India!Y$2:Y$400 ) ) ) , ROWS( FILTER( India!Y$2:Y$400 , NOT( ISBLANK( India!Y$2:Y$400 ) ) ) ) )
"),0.0)</f>
        <v>0</v>
      </c>
      <c r="I13">
        <f t="shared" si="2"/>
        <v>150000</v>
      </c>
    </row>
    <row r="14">
      <c r="A14" s="61"/>
      <c r="B14" s="61"/>
    </row>
    <row r="15">
      <c r="A15" s="61"/>
      <c r="B15" s="61"/>
    </row>
    <row r="16">
      <c r="A16" s="61"/>
      <c r="B16" s="61"/>
    </row>
    <row r="17">
      <c r="A17" s="61"/>
      <c r="B17" s="61"/>
    </row>
    <row r="18">
      <c r="A18" s="61"/>
      <c r="B18" s="61"/>
    </row>
    <row r="19">
      <c r="A19" s="61"/>
      <c r="B19" s="61"/>
    </row>
    <row r="20">
      <c r="A20" s="61"/>
      <c r="B20" s="61"/>
    </row>
    <row r="21">
      <c r="A21" s="61"/>
      <c r="B21" s="61"/>
    </row>
    <row r="22">
      <c r="A22" s="61"/>
      <c r="B22" s="61"/>
    </row>
    <row r="23">
      <c r="A23" s="61"/>
      <c r="B23" s="61"/>
    </row>
    <row r="24">
      <c r="A24" s="61"/>
      <c r="B24" s="61"/>
    </row>
    <row r="25">
      <c r="A25" s="61"/>
      <c r="B25" s="61"/>
    </row>
    <row r="26">
      <c r="A26" s="61"/>
      <c r="B26" s="61"/>
    </row>
    <row r="27">
      <c r="A27" s="61"/>
      <c r="B27" s="61"/>
    </row>
    <row r="28">
      <c r="A28" s="61"/>
      <c r="B28" s="61"/>
    </row>
    <row r="29">
      <c r="A29" s="61"/>
      <c r="B29" s="61"/>
    </row>
    <row r="30">
      <c r="A30" s="61"/>
      <c r="B30" s="61"/>
    </row>
    <row r="31">
      <c r="A31" s="61"/>
      <c r="B31" s="61"/>
    </row>
    <row r="32">
      <c r="A32" s="61"/>
      <c r="B32" s="61"/>
    </row>
    <row r="33">
      <c r="A33" s="61"/>
      <c r="B33" s="61"/>
    </row>
    <row r="34">
      <c r="A34" s="61"/>
      <c r="B34" s="61"/>
    </row>
    <row r="35">
      <c r="A35" s="61"/>
      <c r="B35" s="61"/>
    </row>
    <row r="36">
      <c r="A36" s="61"/>
      <c r="B36" s="61"/>
    </row>
    <row r="37">
      <c r="A37" s="61"/>
      <c r="B37" s="61"/>
    </row>
    <row r="38">
      <c r="A38" s="61"/>
      <c r="B38" s="61"/>
    </row>
    <row r="39">
      <c r="A39" s="61"/>
      <c r="B39" s="61"/>
    </row>
    <row r="40">
      <c r="A40" s="61"/>
      <c r="B40" s="61"/>
    </row>
    <row r="41">
      <c r="A41" s="61"/>
      <c r="B41" s="61"/>
    </row>
    <row r="42">
      <c r="A42" s="61"/>
      <c r="B42" s="61"/>
    </row>
    <row r="43">
      <c r="A43" s="61"/>
      <c r="B43" s="61"/>
    </row>
    <row r="44">
      <c r="A44" s="61"/>
      <c r="B44" s="61"/>
    </row>
    <row r="45">
      <c r="A45" s="61"/>
      <c r="B45" s="61"/>
    </row>
    <row r="46">
      <c r="A46" s="61"/>
      <c r="B46" s="61"/>
    </row>
    <row r="47">
      <c r="A47" s="61"/>
      <c r="B47" s="61"/>
    </row>
    <row r="48">
      <c r="A48" s="61"/>
      <c r="B48" s="61"/>
    </row>
    <row r="49">
      <c r="A49" s="61"/>
      <c r="B49" s="61"/>
    </row>
    <row r="50">
      <c r="A50" s="61"/>
      <c r="B50" s="61"/>
    </row>
    <row r="51">
      <c r="A51" s="61"/>
      <c r="B51" s="61"/>
    </row>
    <row r="52">
      <c r="A52" s="61"/>
      <c r="B52" s="61"/>
    </row>
    <row r="53">
      <c r="A53" s="61"/>
      <c r="B53" s="61"/>
    </row>
    <row r="54">
      <c r="A54" s="61"/>
      <c r="B54" s="61"/>
    </row>
    <row r="55">
      <c r="A55" s="61"/>
      <c r="B55" s="61"/>
    </row>
    <row r="56">
      <c r="A56" s="61"/>
      <c r="B56" s="61"/>
    </row>
    <row r="57">
      <c r="A57" s="61"/>
      <c r="B57" s="61"/>
    </row>
    <row r="58">
      <c r="A58" s="61"/>
      <c r="B58" s="61"/>
    </row>
    <row r="59">
      <c r="A59" s="61"/>
      <c r="B59" s="61"/>
    </row>
    <row r="60">
      <c r="A60" s="61"/>
      <c r="B60" s="61"/>
    </row>
    <row r="61">
      <c r="A61" s="61"/>
      <c r="B61" s="61"/>
    </row>
    <row r="62">
      <c r="A62" s="61"/>
      <c r="B62" s="61"/>
    </row>
    <row r="63">
      <c r="A63" s="61"/>
      <c r="B63" s="61"/>
    </row>
    <row r="64">
      <c r="A64" s="61"/>
      <c r="B64" s="61"/>
    </row>
    <row r="65">
      <c r="A65" s="61"/>
      <c r="B65" s="61"/>
    </row>
    <row r="66">
      <c r="A66" s="61"/>
      <c r="B66" s="61"/>
    </row>
    <row r="67">
      <c r="A67" s="61"/>
      <c r="B67" s="61"/>
    </row>
    <row r="68">
      <c r="A68" s="61"/>
      <c r="B68" s="61"/>
    </row>
    <row r="69">
      <c r="A69" s="61"/>
      <c r="B69" s="61"/>
    </row>
    <row r="70">
      <c r="A70" s="61"/>
      <c r="B70" s="61"/>
    </row>
    <row r="71">
      <c r="A71" s="61"/>
      <c r="B71" s="61"/>
    </row>
    <row r="72">
      <c r="A72" s="61"/>
      <c r="B72" s="61"/>
    </row>
    <row r="73">
      <c r="A73" s="61"/>
      <c r="B73" s="61"/>
    </row>
    <row r="74">
      <c r="A74" s="61"/>
      <c r="B74" s="61"/>
    </row>
    <row r="75">
      <c r="A75" s="61"/>
      <c r="B75" s="61"/>
    </row>
    <row r="76">
      <c r="A76" s="61"/>
      <c r="B76" s="61"/>
    </row>
    <row r="77">
      <c r="A77" s="61"/>
      <c r="B77" s="61"/>
    </row>
    <row r="78">
      <c r="A78" s="61"/>
      <c r="B78" s="61"/>
    </row>
    <row r="79">
      <c r="A79" s="61"/>
      <c r="B79" s="61"/>
    </row>
    <row r="80">
      <c r="A80" s="61"/>
      <c r="B80" s="61"/>
    </row>
    <row r="81">
      <c r="A81" s="61"/>
      <c r="B81" s="61"/>
    </row>
    <row r="82">
      <c r="A82" s="61"/>
      <c r="B82" s="61"/>
    </row>
    <row r="83">
      <c r="A83" s="61"/>
      <c r="B83" s="61"/>
    </row>
    <row r="84">
      <c r="A84" s="61"/>
      <c r="B84" s="61"/>
    </row>
    <row r="85">
      <c r="A85" s="61"/>
      <c r="B85" s="61"/>
    </row>
    <row r="86">
      <c r="A86" s="61"/>
      <c r="B86" s="61"/>
    </row>
    <row r="87">
      <c r="A87" s="61"/>
      <c r="B87" s="61"/>
    </row>
    <row r="88">
      <c r="A88" s="61"/>
      <c r="B88" s="61"/>
    </row>
    <row r="89">
      <c r="A89" s="61"/>
      <c r="B89" s="61"/>
    </row>
    <row r="90">
      <c r="A90" s="61"/>
      <c r="B90" s="61"/>
    </row>
    <row r="91">
      <c r="A91" s="61"/>
      <c r="B91" s="61"/>
    </row>
    <row r="92">
      <c r="A92" s="61"/>
      <c r="B92" s="61"/>
    </row>
    <row r="93">
      <c r="A93" s="61"/>
      <c r="B93" s="61"/>
    </row>
    <row r="94">
      <c r="A94" s="61"/>
      <c r="B94" s="61"/>
    </row>
    <row r="95">
      <c r="A95" s="61"/>
      <c r="B95" s="61"/>
    </row>
    <row r="96">
      <c r="A96" s="61"/>
      <c r="B96" s="61"/>
    </row>
    <row r="97">
      <c r="A97" s="61"/>
      <c r="B97" s="61"/>
    </row>
    <row r="98">
      <c r="A98" s="61"/>
      <c r="B98" s="61"/>
    </row>
    <row r="99">
      <c r="A99" s="61"/>
      <c r="B99" s="61"/>
    </row>
    <row r="100">
      <c r="A100" s="61"/>
      <c r="B100" s="61"/>
    </row>
    <row r="101">
      <c r="A101" s="61"/>
      <c r="B101" s="61"/>
    </row>
    <row r="102">
      <c r="A102" s="61"/>
      <c r="B102" s="61"/>
    </row>
    <row r="103">
      <c r="A103" s="61"/>
      <c r="B103" s="61"/>
    </row>
    <row r="104">
      <c r="A104" s="61"/>
      <c r="B104" s="61"/>
    </row>
    <row r="105">
      <c r="A105" s="61"/>
      <c r="B105" s="61"/>
    </row>
    <row r="106">
      <c r="A106" s="61"/>
      <c r="B106" s="61"/>
    </row>
    <row r="107">
      <c r="A107" s="61"/>
      <c r="B107" s="61"/>
    </row>
    <row r="108">
      <c r="A108" s="61"/>
      <c r="B108" s="61"/>
    </row>
    <row r="109">
      <c r="A109" s="61"/>
      <c r="B109" s="61"/>
    </row>
    <row r="110">
      <c r="A110" s="61"/>
      <c r="B110" s="61"/>
    </row>
    <row r="111">
      <c r="A111" s="61"/>
      <c r="B111" s="61"/>
    </row>
    <row r="112">
      <c r="A112" s="61"/>
      <c r="B112" s="61"/>
    </row>
    <row r="113">
      <c r="A113" s="61"/>
      <c r="B113" s="61"/>
    </row>
    <row r="114">
      <c r="A114" s="61"/>
      <c r="B114" s="61"/>
    </row>
    <row r="115">
      <c r="A115" s="61"/>
      <c r="B115" s="61"/>
    </row>
    <row r="116">
      <c r="A116" s="61"/>
      <c r="B116" s="61"/>
    </row>
    <row r="117">
      <c r="A117" s="61"/>
      <c r="B117" s="61"/>
    </row>
    <row r="118">
      <c r="A118" s="61"/>
      <c r="B118" s="61"/>
    </row>
    <row r="119">
      <c r="A119" s="61"/>
      <c r="B119" s="61"/>
    </row>
    <row r="120">
      <c r="A120" s="61"/>
      <c r="B120" s="61"/>
    </row>
    <row r="121">
      <c r="A121" s="61"/>
      <c r="B121" s="61"/>
    </row>
    <row r="122">
      <c r="A122" s="61"/>
      <c r="B122" s="61"/>
    </row>
    <row r="123">
      <c r="A123" s="61"/>
      <c r="B123" s="61"/>
    </row>
    <row r="124">
      <c r="A124" s="61"/>
      <c r="B124" s="61"/>
    </row>
    <row r="125">
      <c r="A125" s="61"/>
      <c r="B125" s="61"/>
    </row>
    <row r="126">
      <c r="A126" s="61"/>
      <c r="B126" s="61"/>
    </row>
    <row r="127">
      <c r="A127" s="61"/>
      <c r="B127" s="61"/>
    </row>
    <row r="128">
      <c r="A128" s="61"/>
      <c r="B128" s="61"/>
    </row>
    <row r="129">
      <c r="A129" s="61"/>
      <c r="B129" s="61"/>
    </row>
    <row r="130">
      <c r="A130" s="61"/>
      <c r="B130" s="61"/>
    </row>
    <row r="131">
      <c r="A131" s="61"/>
      <c r="B131" s="61"/>
    </row>
    <row r="132">
      <c r="A132" s="61"/>
      <c r="B132" s="61"/>
    </row>
    <row r="133">
      <c r="A133" s="61"/>
      <c r="B133" s="61"/>
    </row>
    <row r="134">
      <c r="A134" s="61"/>
      <c r="B134" s="61"/>
    </row>
    <row r="135">
      <c r="A135" s="61"/>
      <c r="B135" s="61"/>
    </row>
    <row r="136">
      <c r="A136" s="61"/>
      <c r="B136" s="61"/>
    </row>
    <row r="137">
      <c r="A137" s="61"/>
      <c r="B137" s="61"/>
    </row>
    <row r="138">
      <c r="A138" s="61"/>
      <c r="B138" s="61"/>
    </row>
    <row r="139">
      <c r="A139" s="61"/>
      <c r="B139" s="61"/>
    </row>
    <row r="140">
      <c r="A140" s="61"/>
      <c r="B140" s="61"/>
    </row>
    <row r="141">
      <c r="A141" s="61"/>
      <c r="B141" s="61"/>
    </row>
    <row r="142">
      <c r="A142" s="61"/>
      <c r="B142" s="61"/>
    </row>
    <row r="143">
      <c r="A143" s="61"/>
      <c r="B143" s="61"/>
    </row>
    <row r="144">
      <c r="A144" s="61"/>
      <c r="B144" s="61"/>
    </row>
    <row r="145">
      <c r="A145" s="61"/>
      <c r="B145" s="61"/>
    </row>
    <row r="146">
      <c r="A146" s="61"/>
      <c r="B146" s="61"/>
    </row>
    <row r="147">
      <c r="A147" s="61"/>
      <c r="B147" s="61"/>
    </row>
    <row r="148">
      <c r="A148" s="61"/>
      <c r="B148" s="61"/>
    </row>
    <row r="149">
      <c r="A149" s="61"/>
      <c r="B149" s="61"/>
    </row>
    <row r="150">
      <c r="A150" s="61"/>
      <c r="B150" s="61"/>
    </row>
    <row r="151">
      <c r="A151" s="61"/>
      <c r="B151" s="61"/>
    </row>
    <row r="152">
      <c r="A152" s="61"/>
      <c r="B152" s="61"/>
    </row>
    <row r="153">
      <c r="A153" s="61"/>
      <c r="B153" s="61"/>
    </row>
    <row r="154">
      <c r="A154" s="61"/>
      <c r="B154" s="61"/>
    </row>
    <row r="155">
      <c r="A155" s="61"/>
      <c r="B155" s="61"/>
    </row>
    <row r="156">
      <c r="A156" s="61"/>
      <c r="B156" s="61"/>
    </row>
    <row r="157">
      <c r="A157" s="61"/>
      <c r="B157" s="61"/>
    </row>
    <row r="158">
      <c r="A158" s="61"/>
      <c r="B158" s="61"/>
    </row>
    <row r="159">
      <c r="A159" s="61"/>
      <c r="B159" s="61"/>
    </row>
    <row r="160">
      <c r="A160" s="61"/>
      <c r="B160" s="61"/>
    </row>
    <row r="161">
      <c r="A161" s="61"/>
      <c r="B161" s="61"/>
    </row>
    <row r="162">
      <c r="A162" s="61"/>
      <c r="B162" s="61"/>
    </row>
    <row r="163">
      <c r="A163" s="61"/>
      <c r="B163" s="61"/>
    </row>
    <row r="164">
      <c r="A164" s="61"/>
      <c r="B164" s="61"/>
    </row>
    <row r="165">
      <c r="A165" s="61"/>
      <c r="B165" s="61"/>
    </row>
    <row r="166">
      <c r="A166" s="61"/>
      <c r="B166" s="61"/>
    </row>
    <row r="167">
      <c r="A167" s="61"/>
      <c r="B167" s="61"/>
    </row>
    <row r="168">
      <c r="A168" s="61"/>
      <c r="B168" s="61"/>
    </row>
    <row r="169">
      <c r="A169" s="61"/>
      <c r="B169" s="61"/>
    </row>
    <row r="170">
      <c r="A170" s="61"/>
      <c r="B170" s="61"/>
    </row>
    <row r="171">
      <c r="A171" s="61"/>
      <c r="B171" s="61"/>
    </row>
    <row r="172">
      <c r="A172" s="61"/>
      <c r="B172" s="61"/>
    </row>
    <row r="173">
      <c r="A173" s="61"/>
      <c r="B173" s="61"/>
    </row>
    <row r="174">
      <c r="A174" s="61"/>
      <c r="B174" s="61"/>
    </row>
    <row r="175">
      <c r="A175" s="61"/>
      <c r="B175" s="61"/>
    </row>
    <row r="176">
      <c r="A176" s="61"/>
      <c r="B176" s="61"/>
    </row>
    <row r="177">
      <c r="A177" s="61"/>
      <c r="B177" s="61"/>
    </row>
    <row r="178">
      <c r="A178" s="61"/>
      <c r="B178" s="61"/>
    </row>
    <row r="179">
      <c r="A179" s="61"/>
      <c r="B179" s="61"/>
    </row>
    <row r="180">
      <c r="A180" s="61"/>
      <c r="B180" s="61"/>
    </row>
    <row r="181">
      <c r="A181" s="61"/>
      <c r="B181" s="61"/>
    </row>
    <row r="182">
      <c r="A182" s="61"/>
      <c r="B182" s="61"/>
    </row>
    <row r="183">
      <c r="A183" s="61"/>
      <c r="B183" s="61"/>
    </row>
    <row r="184">
      <c r="A184" s="61"/>
      <c r="B184" s="61"/>
    </row>
    <row r="185">
      <c r="A185" s="61"/>
      <c r="B185" s="61"/>
    </row>
    <row r="186">
      <c r="A186" s="61"/>
      <c r="B186" s="61"/>
    </row>
    <row r="187">
      <c r="A187" s="61"/>
      <c r="B187" s="61"/>
    </row>
    <row r="188">
      <c r="A188" s="61"/>
      <c r="B188" s="61"/>
    </row>
    <row r="189">
      <c r="A189" s="61"/>
      <c r="B189" s="61"/>
    </row>
    <row r="190">
      <c r="A190" s="61"/>
      <c r="B190" s="61"/>
    </row>
    <row r="191">
      <c r="A191" s="61"/>
      <c r="B191" s="61"/>
    </row>
    <row r="192">
      <c r="A192" s="61"/>
      <c r="B192" s="61"/>
    </row>
    <row r="193">
      <c r="A193" s="61"/>
      <c r="B193" s="61"/>
    </row>
    <row r="194">
      <c r="A194" s="61"/>
      <c r="B194" s="61"/>
    </row>
    <row r="195">
      <c r="A195" s="61"/>
      <c r="B195" s="61"/>
    </row>
    <row r="196">
      <c r="A196" s="61"/>
      <c r="B196" s="61"/>
    </row>
    <row r="197">
      <c r="A197" s="61"/>
      <c r="B197" s="61"/>
    </row>
    <row r="198">
      <c r="A198" s="61"/>
      <c r="B198" s="61"/>
    </row>
    <row r="199">
      <c r="A199" s="61"/>
      <c r="B199" s="61"/>
    </row>
    <row r="200">
      <c r="A200" s="61"/>
      <c r="B200" s="61"/>
    </row>
    <row r="201">
      <c r="A201" s="61"/>
      <c r="B201" s="61"/>
    </row>
    <row r="202">
      <c r="A202" s="61"/>
      <c r="B202" s="61"/>
    </row>
    <row r="203">
      <c r="A203" s="61"/>
      <c r="B203" s="61"/>
    </row>
    <row r="204">
      <c r="A204" s="61"/>
      <c r="B204" s="61"/>
    </row>
    <row r="205">
      <c r="A205" s="61"/>
      <c r="B205" s="61"/>
    </row>
    <row r="206">
      <c r="A206" s="61"/>
      <c r="B206" s="61"/>
    </row>
    <row r="207">
      <c r="A207" s="61"/>
      <c r="B207" s="61"/>
    </row>
    <row r="208">
      <c r="A208" s="61"/>
      <c r="B208" s="61"/>
    </row>
    <row r="209">
      <c r="A209" s="61"/>
      <c r="B209" s="61"/>
    </row>
    <row r="210">
      <c r="A210" s="61"/>
      <c r="B210" s="61"/>
    </row>
    <row r="211">
      <c r="A211" s="61"/>
      <c r="B211" s="61"/>
    </row>
    <row r="212">
      <c r="A212" s="61"/>
      <c r="B212" s="61"/>
    </row>
    <row r="213">
      <c r="A213" s="61"/>
      <c r="B213" s="61"/>
    </row>
    <row r="214">
      <c r="A214" s="61"/>
      <c r="B214" s="61"/>
    </row>
    <row r="215">
      <c r="A215" s="61"/>
      <c r="B215" s="61"/>
    </row>
    <row r="216">
      <c r="A216" s="61"/>
      <c r="B216" s="61"/>
    </row>
    <row r="217">
      <c r="A217" s="61"/>
      <c r="B217" s="61"/>
    </row>
    <row r="218">
      <c r="A218" s="61"/>
      <c r="B218" s="61"/>
    </row>
    <row r="219">
      <c r="A219" s="61"/>
      <c r="B219" s="61"/>
    </row>
    <row r="220">
      <c r="A220" s="61"/>
      <c r="B220" s="61"/>
    </row>
    <row r="221">
      <c r="A221" s="61"/>
      <c r="B221" s="61"/>
    </row>
    <row r="222">
      <c r="A222" s="61"/>
      <c r="B222" s="61"/>
    </row>
    <row r="223">
      <c r="A223" s="61"/>
      <c r="B223" s="61"/>
    </row>
    <row r="224">
      <c r="A224" s="61"/>
      <c r="B224" s="61"/>
    </row>
    <row r="225">
      <c r="A225" s="61"/>
      <c r="B225" s="61"/>
    </row>
    <row r="226">
      <c r="A226" s="61"/>
      <c r="B226" s="61"/>
    </row>
    <row r="227">
      <c r="A227" s="61"/>
      <c r="B227" s="61"/>
    </row>
    <row r="228">
      <c r="A228" s="61"/>
      <c r="B228" s="61"/>
    </row>
    <row r="229">
      <c r="A229" s="61"/>
      <c r="B229" s="61"/>
    </row>
    <row r="230">
      <c r="A230" s="61"/>
      <c r="B230" s="61"/>
    </row>
    <row r="231">
      <c r="A231" s="61"/>
      <c r="B231" s="61"/>
    </row>
    <row r="232">
      <c r="A232" s="61"/>
      <c r="B232" s="61"/>
    </row>
    <row r="233">
      <c r="A233" s="61"/>
      <c r="B233" s="61"/>
    </row>
    <row r="234">
      <c r="A234" s="61"/>
      <c r="B234" s="61"/>
    </row>
    <row r="235">
      <c r="A235" s="61"/>
      <c r="B235" s="61"/>
    </row>
    <row r="236">
      <c r="A236" s="61"/>
      <c r="B236" s="61"/>
    </row>
    <row r="237">
      <c r="A237" s="61"/>
      <c r="B237" s="61"/>
    </row>
    <row r="238">
      <c r="A238" s="61"/>
      <c r="B238" s="61"/>
    </row>
    <row r="239">
      <c r="A239" s="61"/>
      <c r="B239" s="61"/>
    </row>
    <row r="240">
      <c r="A240" s="61"/>
      <c r="B240" s="61"/>
    </row>
    <row r="241">
      <c r="A241" s="61"/>
      <c r="B241" s="61"/>
    </row>
    <row r="242">
      <c r="A242" s="61"/>
      <c r="B242" s="61"/>
    </row>
    <row r="243">
      <c r="A243" s="61"/>
      <c r="B243" s="61"/>
    </row>
    <row r="244">
      <c r="A244" s="61"/>
      <c r="B244" s="61"/>
    </row>
    <row r="245">
      <c r="A245" s="61"/>
      <c r="B245" s="61"/>
    </row>
    <row r="246">
      <c r="A246" s="61"/>
      <c r="B246" s="61"/>
    </row>
    <row r="247">
      <c r="A247" s="61"/>
      <c r="B247" s="61"/>
    </row>
    <row r="248">
      <c r="A248" s="61"/>
      <c r="B248" s="61"/>
    </row>
    <row r="249">
      <c r="A249" s="61"/>
      <c r="B249" s="61"/>
    </row>
    <row r="250">
      <c r="A250" s="61"/>
      <c r="B250" s="61"/>
    </row>
    <row r="251">
      <c r="A251" s="61"/>
      <c r="B251" s="61"/>
    </row>
    <row r="252">
      <c r="A252" s="61"/>
      <c r="B252" s="61"/>
    </row>
    <row r="253">
      <c r="A253" s="61"/>
      <c r="B253" s="61"/>
    </row>
    <row r="254">
      <c r="A254" s="61"/>
      <c r="B254" s="61"/>
    </row>
    <row r="255">
      <c r="A255" s="61"/>
      <c r="B255" s="61"/>
    </row>
    <row r="256">
      <c r="A256" s="61"/>
      <c r="B256" s="61"/>
    </row>
    <row r="257">
      <c r="A257" s="61"/>
      <c r="B257" s="61"/>
    </row>
    <row r="258">
      <c r="A258" s="61"/>
      <c r="B258" s="61"/>
    </row>
    <row r="259">
      <c r="A259" s="61"/>
      <c r="B259" s="61"/>
    </row>
    <row r="260">
      <c r="A260" s="61"/>
      <c r="B260" s="61"/>
    </row>
    <row r="261">
      <c r="A261" s="61"/>
      <c r="B261" s="61"/>
    </row>
    <row r="262">
      <c r="A262" s="61"/>
      <c r="B262" s="61"/>
    </row>
    <row r="263">
      <c r="A263" s="61"/>
      <c r="B263" s="61"/>
    </row>
    <row r="264">
      <c r="A264" s="61"/>
      <c r="B264" s="61"/>
    </row>
    <row r="265">
      <c r="A265" s="61"/>
      <c r="B265" s="61"/>
    </row>
    <row r="266">
      <c r="A266" s="61"/>
      <c r="B266" s="61"/>
    </row>
    <row r="267">
      <c r="A267" s="61"/>
      <c r="B267" s="61"/>
    </row>
    <row r="268">
      <c r="A268" s="61"/>
      <c r="B268" s="61"/>
    </row>
    <row r="269">
      <c r="A269" s="61"/>
      <c r="B269" s="61"/>
    </row>
    <row r="270">
      <c r="A270" s="61"/>
      <c r="B270" s="61"/>
    </row>
    <row r="271">
      <c r="A271" s="61"/>
      <c r="B271" s="61"/>
    </row>
    <row r="272">
      <c r="A272" s="61"/>
      <c r="B272" s="61"/>
    </row>
    <row r="273">
      <c r="A273" s="61"/>
      <c r="B273" s="61"/>
    </row>
    <row r="274">
      <c r="A274" s="61"/>
      <c r="B274" s="61"/>
    </row>
    <row r="275">
      <c r="A275" s="61"/>
      <c r="B275" s="61"/>
    </row>
    <row r="276">
      <c r="A276" s="61"/>
      <c r="B276" s="61"/>
    </row>
    <row r="277">
      <c r="A277" s="61"/>
      <c r="B277" s="61"/>
    </row>
    <row r="278">
      <c r="A278" s="61"/>
      <c r="B278" s="61"/>
    </row>
    <row r="279">
      <c r="A279" s="61"/>
      <c r="B279" s="61"/>
    </row>
    <row r="280">
      <c r="A280" s="61"/>
      <c r="B280" s="61"/>
    </row>
    <row r="281">
      <c r="A281" s="61"/>
      <c r="B281" s="61"/>
    </row>
    <row r="282">
      <c r="A282" s="61"/>
      <c r="B282" s="61"/>
    </row>
    <row r="283">
      <c r="A283" s="61"/>
      <c r="B283" s="61"/>
    </row>
    <row r="284">
      <c r="A284" s="61"/>
      <c r="B284" s="61"/>
    </row>
    <row r="285">
      <c r="A285" s="61"/>
      <c r="B285" s="61"/>
    </row>
    <row r="286">
      <c r="A286" s="61"/>
      <c r="B286" s="61"/>
    </row>
    <row r="287">
      <c r="A287" s="61"/>
      <c r="B287" s="61"/>
    </row>
    <row r="288">
      <c r="A288" s="61"/>
      <c r="B288" s="61"/>
    </row>
    <row r="289">
      <c r="A289" s="61"/>
      <c r="B289" s="61"/>
    </row>
    <row r="290">
      <c r="A290" s="61"/>
      <c r="B290" s="61"/>
    </row>
    <row r="291">
      <c r="A291" s="61"/>
      <c r="B291" s="61"/>
    </row>
    <row r="292">
      <c r="A292" s="61"/>
      <c r="B292" s="61"/>
    </row>
    <row r="293">
      <c r="A293" s="61"/>
      <c r="B293" s="61"/>
    </row>
    <row r="294">
      <c r="A294" s="61"/>
      <c r="B294" s="61"/>
    </row>
    <row r="295">
      <c r="A295" s="61"/>
      <c r="B295" s="61"/>
    </row>
    <row r="296">
      <c r="A296" s="61"/>
      <c r="B296" s="61"/>
    </row>
    <row r="297">
      <c r="A297" s="61"/>
      <c r="B297" s="61"/>
    </row>
    <row r="298">
      <c r="A298" s="61"/>
      <c r="B298" s="61"/>
    </row>
    <row r="299">
      <c r="A299" s="61"/>
      <c r="B299" s="61"/>
    </row>
    <row r="300">
      <c r="A300" s="61"/>
      <c r="B300" s="61"/>
    </row>
    <row r="301">
      <c r="A301" s="61"/>
      <c r="B301" s="61"/>
    </row>
    <row r="302">
      <c r="A302" s="61"/>
      <c r="B302" s="61"/>
    </row>
    <row r="303">
      <c r="A303" s="61"/>
      <c r="B303" s="61"/>
    </row>
    <row r="304">
      <c r="A304" s="61"/>
      <c r="B304" s="61"/>
    </row>
    <row r="305">
      <c r="A305" s="61"/>
      <c r="B305" s="61"/>
    </row>
    <row r="306">
      <c r="A306" s="61"/>
      <c r="B306" s="61"/>
    </row>
    <row r="307">
      <c r="A307" s="61"/>
      <c r="B307" s="61"/>
    </row>
    <row r="308">
      <c r="A308" s="61"/>
      <c r="B308" s="61"/>
    </row>
    <row r="309">
      <c r="A309" s="61"/>
      <c r="B309" s="61"/>
    </row>
    <row r="310">
      <c r="A310" s="61"/>
      <c r="B310" s="61"/>
    </row>
    <row r="311">
      <c r="A311" s="61"/>
      <c r="B311" s="61"/>
    </row>
    <row r="312">
      <c r="A312" s="61"/>
      <c r="B312" s="61"/>
    </row>
    <row r="313">
      <c r="A313" s="61"/>
      <c r="B313" s="61"/>
    </row>
    <row r="314">
      <c r="A314" s="61"/>
      <c r="B314" s="61"/>
    </row>
    <row r="315">
      <c r="A315" s="61"/>
      <c r="B315" s="61"/>
    </row>
    <row r="316">
      <c r="A316" s="61"/>
      <c r="B316" s="61"/>
    </row>
    <row r="317">
      <c r="A317" s="61"/>
      <c r="B317" s="61"/>
    </row>
    <row r="318">
      <c r="A318" s="61"/>
      <c r="B318" s="61"/>
    </row>
    <row r="319">
      <c r="A319" s="61"/>
      <c r="B319" s="61"/>
    </row>
    <row r="320">
      <c r="A320" s="61"/>
      <c r="B320" s="61"/>
    </row>
    <row r="321">
      <c r="A321" s="61"/>
      <c r="B321" s="61"/>
    </row>
    <row r="322">
      <c r="A322" s="61"/>
      <c r="B322" s="61"/>
    </row>
    <row r="323">
      <c r="A323" s="61"/>
      <c r="B323" s="61"/>
    </row>
    <row r="324">
      <c r="A324" s="61"/>
      <c r="B324" s="61"/>
    </row>
    <row r="325">
      <c r="A325" s="61"/>
      <c r="B325" s="61"/>
    </row>
    <row r="326">
      <c r="A326" s="61"/>
      <c r="B326" s="61"/>
    </row>
    <row r="327">
      <c r="A327" s="61"/>
      <c r="B327" s="61"/>
    </row>
    <row r="328">
      <c r="A328" s="61"/>
      <c r="B328" s="61"/>
    </row>
    <row r="329">
      <c r="A329" s="61"/>
      <c r="B329" s="61"/>
    </row>
    <row r="330">
      <c r="A330" s="61"/>
      <c r="B330" s="61"/>
    </row>
    <row r="331">
      <c r="A331" s="61"/>
      <c r="B331" s="61"/>
    </row>
    <row r="332">
      <c r="A332" s="61"/>
      <c r="B332" s="61"/>
    </row>
    <row r="333">
      <c r="A333" s="61"/>
      <c r="B333" s="61"/>
    </row>
    <row r="334">
      <c r="A334" s="61"/>
      <c r="B334" s="61"/>
    </row>
    <row r="335">
      <c r="A335" s="61"/>
      <c r="B335" s="61"/>
    </row>
    <row r="336">
      <c r="A336" s="61"/>
      <c r="B336" s="61"/>
    </row>
    <row r="337">
      <c r="A337" s="61"/>
      <c r="B337" s="61"/>
    </row>
    <row r="338">
      <c r="A338" s="61"/>
      <c r="B338" s="61"/>
    </row>
    <row r="339">
      <c r="A339" s="61"/>
      <c r="B339" s="61"/>
    </row>
    <row r="340">
      <c r="A340" s="61"/>
      <c r="B340" s="61"/>
    </row>
    <row r="341">
      <c r="A341" s="61"/>
      <c r="B341" s="61"/>
    </row>
    <row r="342">
      <c r="A342" s="61"/>
      <c r="B342" s="61"/>
    </row>
    <row r="343">
      <c r="A343" s="61"/>
      <c r="B343" s="61"/>
    </row>
    <row r="344">
      <c r="A344" s="61"/>
      <c r="B344" s="61"/>
    </row>
    <row r="345">
      <c r="A345" s="61"/>
      <c r="B345" s="61"/>
    </row>
    <row r="346">
      <c r="A346" s="61"/>
      <c r="B346" s="61"/>
    </row>
    <row r="347">
      <c r="A347" s="61"/>
      <c r="B347" s="61"/>
    </row>
    <row r="348">
      <c r="A348" s="61"/>
      <c r="B348" s="61"/>
    </row>
    <row r="349">
      <c r="A349" s="61"/>
      <c r="B349" s="61"/>
    </row>
    <row r="350">
      <c r="A350" s="61"/>
      <c r="B350" s="61"/>
    </row>
    <row r="351">
      <c r="A351" s="61"/>
      <c r="B351" s="61"/>
    </row>
    <row r="352">
      <c r="A352" s="61"/>
      <c r="B352" s="61"/>
    </row>
    <row r="353">
      <c r="A353" s="61"/>
      <c r="B353" s="61"/>
    </row>
    <row r="354">
      <c r="A354" s="61"/>
      <c r="B354" s="61"/>
    </row>
    <row r="355">
      <c r="A355" s="61"/>
      <c r="B355" s="61"/>
    </row>
    <row r="356">
      <c r="A356" s="61"/>
      <c r="B356" s="61"/>
    </row>
    <row r="357">
      <c r="A357" s="61"/>
      <c r="B357" s="61"/>
    </row>
    <row r="358">
      <c r="A358" s="61"/>
      <c r="B358" s="61"/>
    </row>
    <row r="359">
      <c r="A359" s="61"/>
      <c r="B359" s="61"/>
    </row>
    <row r="360">
      <c r="A360" s="61"/>
      <c r="B360" s="61"/>
    </row>
    <row r="361">
      <c r="A361" s="61"/>
      <c r="B361" s="61"/>
    </row>
    <row r="362">
      <c r="A362" s="61"/>
      <c r="B362" s="61"/>
    </row>
    <row r="363">
      <c r="A363" s="61"/>
      <c r="B363" s="61"/>
    </row>
    <row r="364">
      <c r="A364" s="61"/>
      <c r="B364" s="61"/>
    </row>
    <row r="365">
      <c r="A365" s="61"/>
      <c r="B365" s="61"/>
    </row>
    <row r="366">
      <c r="A366" s="61"/>
      <c r="B366" s="61"/>
    </row>
    <row r="367">
      <c r="A367" s="61"/>
      <c r="B367" s="61"/>
    </row>
    <row r="368">
      <c r="A368" s="61"/>
      <c r="B368" s="61"/>
    </row>
    <row r="369">
      <c r="A369" s="61"/>
      <c r="B369" s="61"/>
    </row>
    <row r="370">
      <c r="A370" s="61"/>
      <c r="B370" s="61"/>
    </row>
    <row r="371">
      <c r="A371" s="61"/>
      <c r="B371" s="61"/>
    </row>
    <row r="372">
      <c r="A372" s="61"/>
      <c r="B372" s="61"/>
    </row>
    <row r="373">
      <c r="A373" s="61"/>
      <c r="B373" s="61"/>
    </row>
    <row r="374">
      <c r="A374" s="61"/>
      <c r="B374" s="61"/>
    </row>
    <row r="375">
      <c r="A375" s="61"/>
      <c r="B375" s="61"/>
    </row>
    <row r="376">
      <c r="A376" s="61"/>
      <c r="B376" s="61"/>
    </row>
    <row r="377">
      <c r="A377" s="61"/>
      <c r="B377" s="61"/>
    </row>
    <row r="378">
      <c r="A378" s="61"/>
      <c r="B378" s="61"/>
    </row>
    <row r="379">
      <c r="A379" s="61"/>
      <c r="B379" s="61"/>
    </row>
    <row r="380">
      <c r="A380" s="61"/>
      <c r="B380" s="61"/>
    </row>
    <row r="381">
      <c r="A381" s="61"/>
      <c r="B381" s="61"/>
    </row>
    <row r="382">
      <c r="A382" s="61"/>
      <c r="B382" s="61"/>
    </row>
    <row r="383">
      <c r="A383" s="61"/>
      <c r="B383" s="61"/>
    </row>
    <row r="384">
      <c r="A384" s="61"/>
      <c r="B384" s="61"/>
    </row>
    <row r="385">
      <c r="A385" s="61"/>
      <c r="B385" s="61"/>
    </row>
    <row r="386">
      <c r="A386" s="61"/>
      <c r="B386" s="61"/>
    </row>
    <row r="387">
      <c r="A387" s="61"/>
      <c r="B387" s="61"/>
    </row>
    <row r="388">
      <c r="A388" s="61"/>
      <c r="B388" s="61"/>
    </row>
    <row r="389">
      <c r="A389" s="61"/>
      <c r="B389" s="61"/>
    </row>
    <row r="390">
      <c r="A390" s="61"/>
      <c r="B390" s="61"/>
    </row>
    <row r="391">
      <c r="A391" s="61"/>
      <c r="B391" s="61"/>
    </row>
    <row r="392">
      <c r="A392" s="61"/>
      <c r="B392" s="61"/>
    </row>
    <row r="393">
      <c r="A393" s="61"/>
      <c r="B393" s="61"/>
    </row>
    <row r="394">
      <c r="A394" s="61"/>
      <c r="B394" s="61"/>
    </row>
    <row r="395">
      <c r="A395" s="61"/>
      <c r="B395" s="61"/>
    </row>
    <row r="396">
      <c r="A396" s="61"/>
      <c r="B396" s="61"/>
    </row>
    <row r="397">
      <c r="A397" s="61"/>
      <c r="B397" s="61"/>
    </row>
    <row r="398">
      <c r="A398" s="61"/>
      <c r="B398" s="61"/>
    </row>
    <row r="399">
      <c r="A399" s="61"/>
      <c r="B399" s="61"/>
    </row>
    <row r="400">
      <c r="A400" s="61"/>
      <c r="B400" s="61"/>
    </row>
    <row r="401">
      <c r="A401" s="61"/>
      <c r="B401" s="61"/>
    </row>
    <row r="402">
      <c r="A402" s="61"/>
      <c r="B402" s="61"/>
    </row>
    <row r="403">
      <c r="A403" s="61"/>
      <c r="B403" s="61"/>
    </row>
    <row r="404">
      <c r="A404" s="61"/>
      <c r="B404" s="61"/>
    </row>
    <row r="405">
      <c r="A405" s="61"/>
      <c r="B405" s="61"/>
    </row>
    <row r="406">
      <c r="A406" s="61"/>
      <c r="B406" s="61"/>
    </row>
    <row r="407">
      <c r="A407" s="61"/>
      <c r="B407" s="61"/>
    </row>
    <row r="408">
      <c r="A408" s="61"/>
      <c r="B408" s="61"/>
    </row>
    <row r="409">
      <c r="A409" s="61"/>
      <c r="B409" s="61"/>
    </row>
    <row r="410">
      <c r="A410" s="61"/>
      <c r="B410" s="61"/>
    </row>
    <row r="411">
      <c r="A411" s="61"/>
      <c r="B411" s="61"/>
    </row>
    <row r="412">
      <c r="A412" s="61"/>
      <c r="B412" s="61"/>
    </row>
    <row r="413">
      <c r="A413" s="61"/>
      <c r="B413" s="61"/>
    </row>
    <row r="414">
      <c r="A414" s="61"/>
      <c r="B414" s="61"/>
    </row>
    <row r="415">
      <c r="A415" s="61"/>
      <c r="B415" s="61"/>
    </row>
    <row r="416">
      <c r="A416" s="61"/>
      <c r="B416" s="61"/>
    </row>
    <row r="417">
      <c r="A417" s="61"/>
      <c r="B417" s="61"/>
    </row>
    <row r="418">
      <c r="A418" s="61"/>
      <c r="B418" s="61"/>
    </row>
    <row r="419">
      <c r="A419" s="61"/>
      <c r="B419" s="61"/>
    </row>
    <row r="420">
      <c r="A420" s="61"/>
      <c r="B420" s="61"/>
    </row>
    <row r="421">
      <c r="A421" s="61"/>
      <c r="B421" s="61"/>
    </row>
    <row r="422">
      <c r="A422" s="61"/>
      <c r="B422" s="61"/>
    </row>
    <row r="423">
      <c r="A423" s="61"/>
      <c r="B423" s="61"/>
    </row>
    <row r="424">
      <c r="A424" s="61"/>
      <c r="B424" s="61"/>
    </row>
    <row r="425">
      <c r="A425" s="61"/>
      <c r="B425" s="61"/>
    </row>
    <row r="426">
      <c r="A426" s="61"/>
      <c r="B426" s="61"/>
    </row>
    <row r="427">
      <c r="A427" s="61"/>
      <c r="B427" s="61"/>
    </row>
    <row r="428">
      <c r="A428" s="61"/>
      <c r="B428" s="61"/>
    </row>
    <row r="429">
      <c r="A429" s="61"/>
      <c r="B429" s="61"/>
    </row>
    <row r="430">
      <c r="A430" s="61"/>
      <c r="B430" s="61"/>
    </row>
    <row r="431">
      <c r="A431" s="61"/>
      <c r="B431" s="61"/>
    </row>
    <row r="432">
      <c r="A432" s="61"/>
      <c r="B432" s="61"/>
    </row>
    <row r="433">
      <c r="A433" s="61"/>
      <c r="B433" s="61"/>
    </row>
    <row r="434">
      <c r="A434" s="61"/>
      <c r="B434" s="61"/>
    </row>
    <row r="435">
      <c r="A435" s="61"/>
      <c r="B435" s="61"/>
    </row>
    <row r="436">
      <c r="A436" s="61"/>
      <c r="B436" s="61"/>
    </row>
    <row r="437">
      <c r="A437" s="61"/>
      <c r="B437" s="61"/>
    </row>
    <row r="438">
      <c r="A438" s="61"/>
      <c r="B438" s="61"/>
    </row>
    <row r="439">
      <c r="A439" s="61"/>
      <c r="B439" s="61"/>
    </row>
    <row r="440">
      <c r="A440" s="61"/>
      <c r="B440" s="61"/>
    </row>
    <row r="441">
      <c r="A441" s="61"/>
      <c r="B441" s="61"/>
    </row>
    <row r="442">
      <c r="A442" s="61"/>
      <c r="B442" s="61"/>
    </row>
    <row r="443">
      <c r="A443" s="61"/>
      <c r="B443" s="61"/>
    </row>
    <row r="444">
      <c r="A444" s="61"/>
      <c r="B444" s="61"/>
    </row>
    <row r="445">
      <c r="A445" s="61"/>
      <c r="B445" s="61"/>
    </row>
    <row r="446">
      <c r="A446" s="61"/>
      <c r="B446" s="61"/>
    </row>
    <row r="447">
      <c r="A447" s="61"/>
      <c r="B447" s="61"/>
    </row>
    <row r="448">
      <c r="A448" s="61"/>
      <c r="B448" s="61"/>
    </row>
    <row r="449">
      <c r="A449" s="61"/>
      <c r="B449" s="61"/>
    </row>
    <row r="450">
      <c r="A450" s="61"/>
      <c r="B450" s="61"/>
    </row>
    <row r="451">
      <c r="A451" s="61"/>
      <c r="B451" s="61"/>
    </row>
    <row r="452">
      <c r="A452" s="61"/>
      <c r="B452" s="61"/>
    </row>
    <row r="453">
      <c r="A453" s="61"/>
      <c r="B453" s="61"/>
    </row>
    <row r="454">
      <c r="A454" s="61"/>
      <c r="B454" s="61"/>
    </row>
    <row r="455">
      <c r="A455" s="61"/>
      <c r="B455" s="61"/>
    </row>
    <row r="456">
      <c r="A456" s="61"/>
      <c r="B456" s="61"/>
    </row>
    <row r="457">
      <c r="A457" s="61"/>
      <c r="B457" s="61"/>
    </row>
    <row r="458">
      <c r="A458" s="61"/>
      <c r="B458" s="61"/>
    </row>
    <row r="459">
      <c r="A459" s="61"/>
      <c r="B459" s="61"/>
    </row>
    <row r="460">
      <c r="A460" s="61"/>
      <c r="B460" s="61"/>
    </row>
    <row r="461">
      <c r="A461" s="61"/>
      <c r="B461" s="61"/>
    </row>
    <row r="462">
      <c r="A462" s="61"/>
      <c r="B462" s="61"/>
    </row>
    <row r="463">
      <c r="A463" s="61"/>
      <c r="B463" s="61"/>
    </row>
    <row r="464">
      <c r="A464" s="61"/>
      <c r="B464" s="61"/>
    </row>
    <row r="465">
      <c r="A465" s="61"/>
      <c r="B465" s="61"/>
    </row>
    <row r="466">
      <c r="A466" s="61"/>
      <c r="B466" s="61"/>
    </row>
    <row r="467">
      <c r="A467" s="61"/>
      <c r="B467" s="61"/>
    </row>
    <row r="468">
      <c r="A468" s="61"/>
      <c r="B468" s="61"/>
    </row>
    <row r="469">
      <c r="A469" s="61"/>
      <c r="B469" s="61"/>
    </row>
    <row r="470">
      <c r="A470" s="61"/>
      <c r="B470" s="61"/>
    </row>
    <row r="471">
      <c r="A471" s="61"/>
      <c r="B471" s="61"/>
    </row>
    <row r="472">
      <c r="A472" s="61"/>
      <c r="B472" s="61"/>
    </row>
    <row r="473">
      <c r="A473" s="61"/>
      <c r="B473" s="61"/>
    </row>
    <row r="474">
      <c r="A474" s="61"/>
      <c r="B474" s="61"/>
    </row>
    <row r="475">
      <c r="A475" s="61"/>
      <c r="B475" s="61"/>
    </row>
    <row r="476">
      <c r="A476" s="61"/>
      <c r="B476" s="61"/>
    </row>
    <row r="477">
      <c r="A477" s="61"/>
      <c r="B477" s="61"/>
    </row>
    <row r="478">
      <c r="A478" s="61"/>
      <c r="B478" s="61"/>
    </row>
    <row r="479">
      <c r="A479" s="61"/>
      <c r="B479" s="61"/>
    </row>
    <row r="480">
      <c r="A480" s="61"/>
      <c r="B480" s="61"/>
    </row>
    <row r="481">
      <c r="A481" s="61"/>
      <c r="B481" s="61"/>
    </row>
    <row r="482">
      <c r="A482" s="61"/>
      <c r="B482" s="61"/>
    </row>
    <row r="483">
      <c r="A483" s="61"/>
      <c r="B483" s="61"/>
    </row>
    <row r="484">
      <c r="A484" s="61"/>
      <c r="B484" s="61"/>
    </row>
    <row r="485">
      <c r="A485" s="61"/>
      <c r="B485" s="61"/>
    </row>
    <row r="486">
      <c r="A486" s="61"/>
      <c r="B486" s="61"/>
    </row>
    <row r="487">
      <c r="A487" s="61"/>
      <c r="B487" s="61"/>
    </row>
    <row r="488">
      <c r="A488" s="61"/>
      <c r="B488" s="61"/>
    </row>
    <row r="489">
      <c r="A489" s="61"/>
      <c r="B489" s="61"/>
    </row>
    <row r="490">
      <c r="A490" s="61"/>
      <c r="B490" s="61"/>
    </row>
    <row r="491">
      <c r="A491" s="61"/>
      <c r="B491" s="61"/>
    </row>
    <row r="492">
      <c r="A492" s="61"/>
      <c r="B492" s="61"/>
    </row>
    <row r="493">
      <c r="A493" s="61"/>
      <c r="B493" s="61"/>
    </row>
    <row r="494">
      <c r="A494" s="61"/>
      <c r="B494" s="61"/>
    </row>
    <row r="495">
      <c r="A495" s="61"/>
      <c r="B495" s="61"/>
    </row>
    <row r="496">
      <c r="A496" s="61"/>
      <c r="B496" s="61"/>
    </row>
    <row r="497">
      <c r="A497" s="61"/>
      <c r="B497" s="61"/>
    </row>
    <row r="498">
      <c r="A498" s="61"/>
      <c r="B498" s="61"/>
    </row>
    <row r="499">
      <c r="A499" s="61"/>
      <c r="B499" s="61"/>
    </row>
    <row r="500">
      <c r="A500" s="61"/>
      <c r="B500" s="61"/>
    </row>
    <row r="501">
      <c r="A501" s="61"/>
      <c r="B501" s="61"/>
    </row>
    <row r="502">
      <c r="A502" s="61"/>
      <c r="B502" s="61"/>
    </row>
    <row r="503">
      <c r="A503" s="61"/>
      <c r="B503" s="61"/>
    </row>
    <row r="504">
      <c r="A504" s="61"/>
      <c r="B504" s="61"/>
    </row>
    <row r="505">
      <c r="A505" s="61"/>
      <c r="B505" s="61"/>
    </row>
    <row r="506">
      <c r="A506" s="61"/>
      <c r="B506" s="61"/>
    </row>
    <row r="507">
      <c r="A507" s="61"/>
      <c r="B507" s="61"/>
    </row>
    <row r="508">
      <c r="A508" s="61"/>
      <c r="B508" s="61"/>
    </row>
    <row r="509">
      <c r="A509" s="61"/>
      <c r="B509" s="61"/>
    </row>
    <row r="510">
      <c r="A510" s="61"/>
      <c r="B510" s="61"/>
    </row>
    <row r="511">
      <c r="A511" s="61"/>
      <c r="B511" s="61"/>
    </row>
    <row r="512">
      <c r="A512" s="61"/>
      <c r="B512" s="61"/>
    </row>
    <row r="513">
      <c r="A513" s="61"/>
      <c r="B513" s="61"/>
    </row>
    <row r="514">
      <c r="A514" s="61"/>
      <c r="B514" s="61"/>
    </row>
    <row r="515">
      <c r="A515" s="61"/>
      <c r="B515" s="61"/>
    </row>
    <row r="516">
      <c r="A516" s="61"/>
      <c r="B516" s="61"/>
    </row>
    <row r="517">
      <c r="A517" s="61"/>
      <c r="B517" s="61"/>
    </row>
    <row r="518">
      <c r="A518" s="61"/>
      <c r="B518" s="61"/>
    </row>
    <row r="519">
      <c r="A519" s="61"/>
      <c r="B519" s="61"/>
    </row>
    <row r="520">
      <c r="A520" s="61"/>
      <c r="B520" s="61"/>
    </row>
    <row r="521">
      <c r="A521" s="61"/>
      <c r="B521" s="61"/>
    </row>
    <row r="522">
      <c r="A522" s="61"/>
      <c r="B522" s="61"/>
    </row>
    <row r="523">
      <c r="A523" s="61"/>
      <c r="B523" s="61"/>
    </row>
    <row r="524">
      <c r="A524" s="61"/>
      <c r="B524" s="61"/>
    </row>
    <row r="525">
      <c r="A525" s="61"/>
      <c r="B525" s="61"/>
    </row>
    <row r="526">
      <c r="A526" s="61"/>
      <c r="B526" s="61"/>
    </row>
    <row r="527">
      <c r="A527" s="61"/>
      <c r="B527" s="61"/>
    </row>
    <row r="528">
      <c r="A528" s="61"/>
      <c r="B528" s="61"/>
    </row>
    <row r="529">
      <c r="A529" s="61"/>
      <c r="B529" s="61"/>
    </row>
    <row r="530">
      <c r="A530" s="61"/>
      <c r="B530" s="61"/>
    </row>
    <row r="531">
      <c r="A531" s="61"/>
      <c r="B531" s="61"/>
    </row>
    <row r="532">
      <c r="A532" s="61"/>
      <c r="B532" s="61"/>
    </row>
    <row r="533">
      <c r="A533" s="61"/>
      <c r="B533" s="61"/>
    </row>
    <row r="534">
      <c r="A534" s="61"/>
      <c r="B534" s="61"/>
    </row>
    <row r="535">
      <c r="A535" s="61"/>
      <c r="B535" s="61"/>
    </row>
    <row r="536">
      <c r="A536" s="61"/>
      <c r="B536" s="61"/>
    </row>
    <row r="537">
      <c r="A537" s="61"/>
      <c r="B537" s="61"/>
    </row>
    <row r="538">
      <c r="A538" s="61"/>
      <c r="B538" s="61"/>
    </row>
    <row r="539">
      <c r="A539" s="61"/>
      <c r="B539" s="61"/>
    </row>
    <row r="540">
      <c r="A540" s="61"/>
      <c r="B540" s="61"/>
    </row>
    <row r="541">
      <c r="A541" s="61"/>
      <c r="B541" s="61"/>
    </row>
    <row r="542">
      <c r="A542" s="61"/>
      <c r="B542" s="61"/>
    </row>
    <row r="543">
      <c r="A543" s="61"/>
      <c r="B543" s="61"/>
    </row>
    <row r="544">
      <c r="A544" s="61"/>
      <c r="B544" s="61"/>
    </row>
    <row r="545">
      <c r="A545" s="61"/>
      <c r="B545" s="61"/>
    </row>
    <row r="546">
      <c r="A546" s="61"/>
      <c r="B546" s="61"/>
    </row>
    <row r="547">
      <c r="A547" s="61"/>
      <c r="B547" s="61"/>
    </row>
    <row r="548">
      <c r="A548" s="61"/>
      <c r="B548" s="61"/>
    </row>
    <row r="549">
      <c r="A549" s="61"/>
      <c r="B549" s="61"/>
    </row>
    <row r="550">
      <c r="A550" s="61"/>
      <c r="B550" s="61"/>
    </row>
    <row r="551">
      <c r="A551" s="61"/>
      <c r="B551" s="61"/>
    </row>
    <row r="552">
      <c r="A552" s="61"/>
      <c r="B552" s="61"/>
    </row>
    <row r="553">
      <c r="A553" s="61"/>
      <c r="B553" s="61"/>
    </row>
    <row r="554">
      <c r="A554" s="61"/>
      <c r="B554" s="61"/>
    </row>
    <row r="555">
      <c r="A555" s="61"/>
      <c r="B555" s="61"/>
    </row>
    <row r="556">
      <c r="A556" s="61"/>
      <c r="B556" s="61"/>
    </row>
    <row r="557">
      <c r="A557" s="61"/>
      <c r="B557" s="61"/>
    </row>
    <row r="558">
      <c r="A558" s="61"/>
      <c r="B558" s="61"/>
    </row>
    <row r="559">
      <c r="A559" s="61"/>
      <c r="B559" s="61"/>
    </row>
    <row r="560">
      <c r="A560" s="61"/>
      <c r="B560" s="61"/>
    </row>
    <row r="561">
      <c r="A561" s="61"/>
      <c r="B561" s="61"/>
    </row>
    <row r="562">
      <c r="A562" s="61"/>
      <c r="B562" s="61"/>
    </row>
    <row r="563">
      <c r="A563" s="61"/>
      <c r="B563" s="61"/>
    </row>
    <row r="564">
      <c r="A564" s="61"/>
      <c r="B564" s="61"/>
    </row>
    <row r="565">
      <c r="A565" s="61"/>
      <c r="B565" s="61"/>
    </row>
    <row r="566">
      <c r="A566" s="61"/>
      <c r="B566" s="61"/>
    </row>
    <row r="567">
      <c r="A567" s="61"/>
      <c r="B567" s="61"/>
    </row>
    <row r="568">
      <c r="A568" s="61"/>
      <c r="B568" s="61"/>
    </row>
    <row r="569">
      <c r="A569" s="61"/>
      <c r="B569" s="61"/>
    </row>
    <row r="570">
      <c r="A570" s="61"/>
      <c r="B570" s="61"/>
    </row>
    <row r="571">
      <c r="A571" s="61"/>
      <c r="B571" s="61"/>
    </row>
    <row r="572">
      <c r="A572" s="61"/>
      <c r="B572" s="61"/>
    </row>
    <row r="573">
      <c r="A573" s="61"/>
      <c r="B573" s="61"/>
    </row>
    <row r="574">
      <c r="A574" s="61"/>
      <c r="B574" s="61"/>
    </row>
    <row r="575">
      <c r="A575" s="61"/>
      <c r="B575" s="61"/>
    </row>
    <row r="576">
      <c r="A576" s="61"/>
      <c r="B576" s="61"/>
    </row>
    <row r="577">
      <c r="A577" s="61"/>
      <c r="B577" s="61"/>
    </row>
    <row r="578">
      <c r="A578" s="61"/>
      <c r="B578" s="61"/>
    </row>
    <row r="579">
      <c r="A579" s="61"/>
      <c r="B579" s="61"/>
    </row>
    <row r="580">
      <c r="A580" s="61"/>
      <c r="B580" s="61"/>
    </row>
    <row r="581">
      <c r="A581" s="61"/>
      <c r="B581" s="61"/>
    </row>
    <row r="582">
      <c r="A582" s="61"/>
      <c r="B582" s="61"/>
    </row>
    <row r="583">
      <c r="A583" s="61"/>
      <c r="B583" s="61"/>
    </row>
    <row r="584">
      <c r="A584" s="61"/>
      <c r="B584" s="61"/>
    </row>
    <row r="585">
      <c r="A585" s="61"/>
      <c r="B585" s="61"/>
    </row>
    <row r="586">
      <c r="A586" s="61"/>
      <c r="B586" s="61"/>
    </row>
    <row r="587">
      <c r="A587" s="61"/>
      <c r="B587" s="61"/>
    </row>
    <row r="588">
      <c r="A588" s="61"/>
      <c r="B588" s="61"/>
    </row>
    <row r="589">
      <c r="A589" s="61"/>
      <c r="B589" s="61"/>
    </row>
    <row r="590">
      <c r="A590" s="61"/>
      <c r="B590" s="61"/>
    </row>
    <row r="591">
      <c r="A591" s="61"/>
      <c r="B591" s="61"/>
    </row>
    <row r="592">
      <c r="A592" s="61"/>
      <c r="B592" s="61"/>
    </row>
    <row r="593">
      <c r="A593" s="61"/>
      <c r="B593" s="61"/>
    </row>
    <row r="594">
      <c r="A594" s="61"/>
      <c r="B594" s="61"/>
    </row>
    <row r="595">
      <c r="A595" s="61"/>
      <c r="B595" s="61"/>
    </row>
    <row r="596">
      <c r="A596" s="61"/>
      <c r="B596" s="61"/>
    </row>
    <row r="597">
      <c r="A597" s="61"/>
      <c r="B597" s="61"/>
    </row>
    <row r="598">
      <c r="A598" s="61"/>
      <c r="B598" s="61"/>
    </row>
    <row r="599">
      <c r="A599" s="61"/>
      <c r="B599" s="61"/>
    </row>
    <row r="600">
      <c r="A600" s="61"/>
      <c r="B600" s="61"/>
    </row>
    <row r="601">
      <c r="A601" s="61"/>
      <c r="B601" s="61"/>
    </row>
    <row r="602">
      <c r="A602" s="61"/>
      <c r="B602" s="61"/>
    </row>
    <row r="603">
      <c r="A603" s="61"/>
      <c r="B603" s="61"/>
    </row>
    <row r="604">
      <c r="A604" s="61"/>
      <c r="B604" s="61"/>
    </row>
    <row r="605">
      <c r="A605" s="61"/>
      <c r="B605" s="61"/>
    </row>
    <row r="606">
      <c r="A606" s="61"/>
      <c r="B606" s="61"/>
    </row>
    <row r="607">
      <c r="A607" s="61"/>
      <c r="B607" s="61"/>
    </row>
    <row r="608">
      <c r="A608" s="61"/>
      <c r="B608" s="61"/>
    </row>
    <row r="609">
      <c r="A609" s="61"/>
      <c r="B609" s="61"/>
    </row>
    <row r="610">
      <c r="A610" s="61"/>
      <c r="B610" s="61"/>
    </row>
    <row r="611">
      <c r="A611" s="61"/>
      <c r="B611" s="61"/>
    </row>
    <row r="612">
      <c r="A612" s="61"/>
      <c r="B612" s="61"/>
    </row>
    <row r="613">
      <c r="A613" s="61"/>
      <c r="B613" s="61"/>
    </row>
    <row r="614">
      <c r="A614" s="61"/>
      <c r="B614" s="61"/>
    </row>
    <row r="615">
      <c r="A615" s="61"/>
      <c r="B615" s="61"/>
    </row>
    <row r="616">
      <c r="A616" s="61"/>
      <c r="B616" s="61"/>
    </row>
    <row r="617">
      <c r="A617" s="61"/>
      <c r="B617" s="61"/>
    </row>
    <row r="618">
      <c r="A618" s="61"/>
      <c r="B618" s="61"/>
    </row>
    <row r="619">
      <c r="A619" s="61"/>
      <c r="B619" s="61"/>
    </row>
    <row r="620">
      <c r="A620" s="61"/>
      <c r="B620" s="61"/>
    </row>
    <row r="621">
      <c r="A621" s="61"/>
      <c r="B621" s="61"/>
    </row>
    <row r="622">
      <c r="A622" s="61"/>
      <c r="B622" s="61"/>
    </row>
    <row r="623">
      <c r="A623" s="61"/>
      <c r="B623" s="61"/>
    </row>
    <row r="624">
      <c r="A624" s="61"/>
      <c r="B624" s="61"/>
    </row>
    <row r="625">
      <c r="A625" s="61"/>
      <c r="B625" s="61"/>
    </row>
    <row r="626">
      <c r="A626" s="61"/>
      <c r="B626" s="61"/>
    </row>
    <row r="627">
      <c r="A627" s="61"/>
      <c r="B627" s="61"/>
    </row>
    <row r="628">
      <c r="A628" s="61"/>
      <c r="B628" s="61"/>
    </row>
    <row r="629">
      <c r="A629" s="61"/>
      <c r="B629" s="61"/>
    </row>
    <row r="630">
      <c r="A630" s="61"/>
      <c r="B630" s="61"/>
    </row>
    <row r="631">
      <c r="A631" s="61"/>
      <c r="B631" s="61"/>
    </row>
    <row r="632">
      <c r="A632" s="61"/>
      <c r="B632" s="61"/>
    </row>
    <row r="633">
      <c r="A633" s="61"/>
      <c r="B633" s="61"/>
    </row>
    <row r="634">
      <c r="A634" s="61"/>
      <c r="B634" s="61"/>
    </row>
    <row r="635">
      <c r="A635" s="61"/>
      <c r="B635" s="61"/>
    </row>
    <row r="636">
      <c r="A636" s="61"/>
      <c r="B636" s="61"/>
    </row>
    <row r="637">
      <c r="A637" s="61"/>
      <c r="B637" s="61"/>
    </row>
    <row r="638">
      <c r="A638" s="61"/>
      <c r="B638" s="61"/>
    </row>
    <row r="639">
      <c r="A639" s="61"/>
      <c r="B639" s="61"/>
    </row>
    <row r="640">
      <c r="A640" s="61"/>
      <c r="B640" s="61"/>
    </row>
    <row r="641">
      <c r="A641" s="61"/>
      <c r="B641" s="61"/>
    </row>
    <row r="642">
      <c r="A642" s="61"/>
      <c r="B642" s="61"/>
    </row>
    <row r="643">
      <c r="A643" s="61"/>
      <c r="B643" s="61"/>
    </row>
    <row r="644">
      <c r="A644" s="61"/>
      <c r="B644" s="61"/>
    </row>
    <row r="645">
      <c r="A645" s="61"/>
      <c r="B645" s="61"/>
    </row>
    <row r="646">
      <c r="A646" s="61"/>
      <c r="B646" s="61"/>
    </row>
    <row r="647">
      <c r="A647" s="61"/>
      <c r="B647" s="61"/>
    </row>
    <row r="648">
      <c r="A648" s="61"/>
      <c r="B648" s="61"/>
    </row>
    <row r="649">
      <c r="A649" s="61"/>
      <c r="B649" s="61"/>
    </row>
    <row r="650">
      <c r="A650" s="61"/>
      <c r="B650" s="61"/>
    </row>
    <row r="651">
      <c r="A651" s="61"/>
      <c r="B651" s="61"/>
    </row>
    <row r="652">
      <c r="A652" s="61"/>
      <c r="B652" s="61"/>
    </row>
    <row r="653">
      <c r="A653" s="61"/>
      <c r="B653" s="61"/>
    </row>
    <row r="654">
      <c r="A654" s="61"/>
      <c r="B654" s="61"/>
    </row>
    <row r="655">
      <c r="A655" s="61"/>
      <c r="B655" s="61"/>
    </row>
    <row r="656">
      <c r="A656" s="61"/>
      <c r="B656" s="61"/>
    </row>
    <row r="657">
      <c r="A657" s="61"/>
      <c r="B657" s="61"/>
    </row>
    <row r="658">
      <c r="A658" s="61"/>
      <c r="B658" s="61"/>
    </row>
    <row r="659">
      <c r="A659" s="61"/>
      <c r="B659" s="61"/>
    </row>
    <row r="660">
      <c r="A660" s="61"/>
      <c r="B660" s="61"/>
    </row>
    <row r="661">
      <c r="A661" s="61"/>
      <c r="B661" s="61"/>
    </row>
    <row r="662">
      <c r="A662" s="61"/>
      <c r="B662" s="61"/>
    </row>
    <row r="663">
      <c r="A663" s="61"/>
      <c r="B663" s="61"/>
    </row>
    <row r="664">
      <c r="A664" s="61"/>
      <c r="B664" s="61"/>
    </row>
    <row r="665">
      <c r="A665" s="61"/>
      <c r="B665" s="61"/>
    </row>
    <row r="666">
      <c r="A666" s="61"/>
      <c r="B666" s="61"/>
    </row>
    <row r="667">
      <c r="A667" s="61"/>
      <c r="B667" s="61"/>
    </row>
    <row r="668">
      <c r="A668" s="61"/>
      <c r="B668" s="61"/>
    </row>
    <row r="669">
      <c r="A669" s="61"/>
      <c r="B669" s="61"/>
    </row>
    <row r="670">
      <c r="A670" s="61"/>
      <c r="B670" s="61"/>
    </row>
    <row r="671">
      <c r="A671" s="61"/>
      <c r="B671" s="61"/>
    </row>
    <row r="672">
      <c r="A672" s="61"/>
      <c r="B672" s="61"/>
    </row>
    <row r="673">
      <c r="A673" s="61"/>
      <c r="B673" s="61"/>
    </row>
    <row r="674">
      <c r="A674" s="61"/>
      <c r="B674" s="61"/>
    </row>
    <row r="675">
      <c r="A675" s="61"/>
      <c r="B675" s="61"/>
    </row>
    <row r="676">
      <c r="A676" s="61"/>
      <c r="B676" s="61"/>
    </row>
    <row r="677">
      <c r="A677" s="61"/>
      <c r="B677" s="61"/>
    </row>
    <row r="678">
      <c r="A678" s="61"/>
      <c r="B678" s="61"/>
    </row>
    <row r="679">
      <c r="A679" s="61"/>
      <c r="B679" s="61"/>
    </row>
    <row r="680">
      <c r="A680" s="61"/>
      <c r="B680" s="61"/>
    </row>
    <row r="681">
      <c r="A681" s="61"/>
      <c r="B681" s="61"/>
    </row>
    <row r="682">
      <c r="A682" s="61"/>
      <c r="B682" s="61"/>
    </row>
    <row r="683">
      <c r="A683" s="61"/>
      <c r="B683" s="61"/>
    </row>
    <row r="684">
      <c r="A684" s="61"/>
      <c r="B684" s="61"/>
    </row>
    <row r="685">
      <c r="A685" s="61"/>
      <c r="B685" s="61"/>
    </row>
    <row r="686">
      <c r="A686" s="61"/>
      <c r="B686" s="61"/>
    </row>
    <row r="687">
      <c r="A687" s="61"/>
      <c r="B687" s="61"/>
    </row>
    <row r="688">
      <c r="A688" s="61"/>
      <c r="B688" s="61"/>
    </row>
    <row r="689">
      <c r="A689" s="61"/>
      <c r="B689" s="61"/>
    </row>
    <row r="690">
      <c r="A690" s="61"/>
      <c r="B690" s="61"/>
    </row>
    <row r="691">
      <c r="A691" s="61"/>
      <c r="B691" s="61"/>
    </row>
    <row r="692">
      <c r="A692" s="61"/>
      <c r="B692" s="61"/>
    </row>
    <row r="693">
      <c r="A693" s="61"/>
      <c r="B693" s="61"/>
    </row>
    <row r="694">
      <c r="A694" s="61"/>
      <c r="B694" s="61"/>
    </row>
    <row r="695">
      <c r="A695" s="61"/>
      <c r="B695" s="61"/>
    </row>
    <row r="696">
      <c r="A696" s="61"/>
      <c r="B696" s="61"/>
    </row>
    <row r="697">
      <c r="A697" s="61"/>
      <c r="B697" s="61"/>
    </row>
    <row r="698">
      <c r="A698" s="61"/>
      <c r="B698" s="61"/>
    </row>
    <row r="699">
      <c r="A699" s="61"/>
      <c r="B699" s="61"/>
    </row>
    <row r="700">
      <c r="A700" s="61"/>
      <c r="B700" s="61"/>
    </row>
    <row r="701">
      <c r="A701" s="61"/>
      <c r="B701" s="61"/>
    </row>
    <row r="702">
      <c r="A702" s="61"/>
      <c r="B702" s="61"/>
    </row>
    <row r="703">
      <c r="A703" s="61"/>
      <c r="B703" s="61"/>
    </row>
    <row r="704">
      <c r="A704" s="61"/>
      <c r="B704" s="61"/>
    </row>
    <row r="705">
      <c r="A705" s="61"/>
      <c r="B705" s="61"/>
    </row>
    <row r="706">
      <c r="A706" s="61"/>
      <c r="B706" s="61"/>
    </row>
    <row r="707">
      <c r="A707" s="61"/>
      <c r="B707" s="61"/>
    </row>
    <row r="708">
      <c r="A708" s="61"/>
      <c r="B708" s="61"/>
    </row>
    <row r="709">
      <c r="A709" s="61"/>
      <c r="B709" s="61"/>
    </row>
    <row r="710">
      <c r="A710" s="61"/>
      <c r="B710" s="61"/>
    </row>
    <row r="711">
      <c r="A711" s="61"/>
      <c r="B711" s="61"/>
    </row>
    <row r="712">
      <c r="A712" s="61"/>
      <c r="B712" s="61"/>
    </row>
    <row r="713">
      <c r="A713" s="61"/>
      <c r="B713" s="61"/>
    </row>
    <row r="714">
      <c r="A714" s="61"/>
      <c r="B714" s="61"/>
    </row>
    <row r="715">
      <c r="A715" s="61"/>
      <c r="B715" s="61"/>
    </row>
    <row r="716">
      <c r="A716" s="61"/>
      <c r="B716" s="61"/>
    </row>
    <row r="717">
      <c r="A717" s="61"/>
      <c r="B717" s="61"/>
    </row>
    <row r="718">
      <c r="A718" s="61"/>
      <c r="B718" s="61"/>
    </row>
    <row r="719">
      <c r="A719" s="61"/>
      <c r="B719" s="61"/>
    </row>
    <row r="720">
      <c r="A720" s="61"/>
      <c r="B720" s="61"/>
    </row>
    <row r="721">
      <c r="A721" s="61"/>
      <c r="B721" s="61"/>
    </row>
    <row r="722">
      <c r="A722" s="61"/>
      <c r="B722" s="61"/>
    </row>
    <row r="723">
      <c r="A723" s="61"/>
      <c r="B723" s="61"/>
    </row>
    <row r="724">
      <c r="A724" s="61"/>
      <c r="B724" s="61"/>
    </row>
    <row r="725">
      <c r="A725" s="61"/>
      <c r="B725" s="61"/>
    </row>
    <row r="726">
      <c r="A726" s="61"/>
      <c r="B726" s="61"/>
    </row>
    <row r="727">
      <c r="A727" s="61"/>
      <c r="B727" s="61"/>
    </row>
    <row r="728">
      <c r="A728" s="61"/>
      <c r="B728" s="61"/>
    </row>
    <row r="729">
      <c r="A729" s="61"/>
      <c r="B729" s="61"/>
    </row>
    <row r="730">
      <c r="A730" s="61"/>
      <c r="B730" s="61"/>
    </row>
    <row r="731">
      <c r="A731" s="61"/>
      <c r="B731" s="61"/>
    </row>
    <row r="732">
      <c r="A732" s="61"/>
      <c r="B732" s="61"/>
    </row>
    <row r="733">
      <c r="A733" s="61"/>
      <c r="B733" s="61"/>
    </row>
    <row r="734">
      <c r="A734" s="61"/>
      <c r="B734" s="61"/>
    </row>
    <row r="735">
      <c r="A735" s="61"/>
      <c r="B735" s="61"/>
    </row>
    <row r="736">
      <c r="A736" s="61"/>
      <c r="B736" s="61"/>
    </row>
    <row r="737">
      <c r="A737" s="61"/>
      <c r="B737" s="61"/>
    </row>
    <row r="738">
      <c r="A738" s="61"/>
      <c r="B738" s="61"/>
    </row>
    <row r="739">
      <c r="A739" s="61"/>
      <c r="B739" s="61"/>
    </row>
    <row r="740">
      <c r="A740" s="61"/>
      <c r="B740" s="61"/>
    </row>
    <row r="741">
      <c r="A741" s="61"/>
      <c r="B741" s="61"/>
    </row>
    <row r="742">
      <c r="A742" s="61"/>
      <c r="B742" s="61"/>
    </row>
    <row r="743">
      <c r="A743" s="61"/>
      <c r="B743" s="61"/>
    </row>
    <row r="744">
      <c r="A744" s="61"/>
      <c r="B744" s="61"/>
    </row>
    <row r="745">
      <c r="A745" s="61"/>
      <c r="B745" s="61"/>
    </row>
    <row r="746">
      <c r="A746" s="61"/>
      <c r="B746" s="61"/>
    </row>
    <row r="747">
      <c r="A747" s="61"/>
      <c r="B747" s="61"/>
    </row>
    <row r="748">
      <c r="A748" s="61"/>
      <c r="B748" s="61"/>
    </row>
    <row r="749">
      <c r="A749" s="61"/>
      <c r="B749" s="61"/>
    </row>
    <row r="750">
      <c r="A750" s="61"/>
      <c r="B750" s="61"/>
    </row>
    <row r="751">
      <c r="A751" s="61"/>
      <c r="B751" s="61"/>
    </row>
    <row r="752">
      <c r="A752" s="61"/>
      <c r="B752" s="61"/>
    </row>
    <row r="753">
      <c r="A753" s="61"/>
      <c r="B753" s="61"/>
    </row>
    <row r="754">
      <c r="A754" s="61"/>
      <c r="B754" s="61"/>
    </row>
    <row r="755">
      <c r="A755" s="61"/>
      <c r="B755" s="61"/>
    </row>
    <row r="756">
      <c r="A756" s="61"/>
      <c r="B756" s="61"/>
    </row>
    <row r="757">
      <c r="A757" s="61"/>
      <c r="B757" s="61"/>
    </row>
    <row r="758">
      <c r="A758" s="61"/>
      <c r="B758" s="61"/>
    </row>
    <row r="759">
      <c r="A759" s="61"/>
      <c r="B759" s="61"/>
    </row>
    <row r="760">
      <c r="A760" s="61"/>
      <c r="B760" s="61"/>
    </row>
    <row r="761">
      <c r="A761" s="61"/>
      <c r="B761" s="61"/>
    </row>
    <row r="762">
      <c r="A762" s="61"/>
      <c r="B762" s="61"/>
    </row>
    <row r="763">
      <c r="A763" s="61"/>
      <c r="B763" s="61"/>
    </row>
    <row r="764">
      <c r="A764" s="61"/>
      <c r="B764" s="61"/>
    </row>
    <row r="765">
      <c r="A765" s="61"/>
      <c r="B765" s="61"/>
    </row>
    <row r="766">
      <c r="A766" s="61"/>
      <c r="B766" s="61"/>
    </row>
    <row r="767">
      <c r="A767" s="61"/>
      <c r="B767" s="61"/>
    </row>
    <row r="768">
      <c r="A768" s="61"/>
      <c r="B768" s="61"/>
    </row>
    <row r="769">
      <c r="A769" s="61"/>
      <c r="B769" s="61"/>
    </row>
    <row r="770">
      <c r="A770" s="61"/>
      <c r="B770" s="61"/>
    </row>
    <row r="771">
      <c r="A771" s="61"/>
      <c r="B771" s="61"/>
    </row>
    <row r="772">
      <c r="A772" s="61"/>
      <c r="B772" s="61"/>
    </row>
    <row r="773">
      <c r="A773" s="61"/>
      <c r="B773" s="61"/>
    </row>
    <row r="774">
      <c r="A774" s="61"/>
      <c r="B774" s="61"/>
    </row>
    <row r="775">
      <c r="A775" s="61"/>
      <c r="B775" s="61"/>
    </row>
    <row r="776">
      <c r="A776" s="61"/>
      <c r="B776" s="61"/>
    </row>
    <row r="777">
      <c r="A777" s="61"/>
      <c r="B777" s="61"/>
    </row>
    <row r="778">
      <c r="A778" s="61"/>
      <c r="B778" s="61"/>
    </row>
    <row r="779">
      <c r="A779" s="61"/>
      <c r="B779" s="61"/>
    </row>
    <row r="780">
      <c r="A780" s="61"/>
      <c r="B780" s="61"/>
    </row>
    <row r="781">
      <c r="A781" s="61"/>
      <c r="B781" s="61"/>
    </row>
    <row r="782">
      <c r="A782" s="61"/>
      <c r="B782" s="61"/>
    </row>
    <row r="783">
      <c r="A783" s="61"/>
      <c r="B783" s="61"/>
    </row>
    <row r="784">
      <c r="A784" s="61"/>
      <c r="B784" s="61"/>
    </row>
    <row r="785">
      <c r="A785" s="61"/>
      <c r="B785" s="61"/>
    </row>
    <row r="786">
      <c r="A786" s="61"/>
      <c r="B786" s="61"/>
    </row>
    <row r="787">
      <c r="A787" s="61"/>
      <c r="B787" s="61"/>
    </row>
    <row r="788">
      <c r="A788" s="61"/>
      <c r="B788" s="61"/>
    </row>
    <row r="789">
      <c r="A789" s="61"/>
      <c r="B789" s="61"/>
    </row>
    <row r="790">
      <c r="A790" s="61"/>
      <c r="B790" s="61"/>
    </row>
    <row r="791">
      <c r="A791" s="61"/>
      <c r="B791" s="61"/>
    </row>
    <row r="792">
      <c r="A792" s="61"/>
      <c r="B792" s="61"/>
    </row>
    <row r="793">
      <c r="A793" s="61"/>
      <c r="B793" s="61"/>
    </row>
    <row r="794">
      <c r="A794" s="61"/>
      <c r="B794" s="61"/>
    </row>
    <row r="795">
      <c r="A795" s="61"/>
      <c r="B795" s="61"/>
    </row>
    <row r="796">
      <c r="A796" s="61"/>
      <c r="B796" s="61"/>
    </row>
    <row r="797">
      <c r="A797" s="61"/>
      <c r="B797" s="61"/>
    </row>
    <row r="798">
      <c r="A798" s="61"/>
      <c r="B798" s="61"/>
    </row>
    <row r="799">
      <c r="A799" s="61"/>
      <c r="B799" s="61"/>
    </row>
    <row r="800">
      <c r="A800" s="61"/>
      <c r="B800" s="61"/>
    </row>
    <row r="801">
      <c r="A801" s="61"/>
      <c r="B801" s="61"/>
    </row>
    <row r="802">
      <c r="A802" s="61"/>
      <c r="B802" s="61"/>
    </row>
    <row r="803">
      <c r="A803" s="61"/>
      <c r="B803" s="61"/>
    </row>
    <row r="804">
      <c r="A804" s="61"/>
      <c r="B804" s="61"/>
    </row>
    <row r="805">
      <c r="A805" s="61"/>
      <c r="B805" s="61"/>
    </row>
    <row r="806">
      <c r="A806" s="61"/>
      <c r="B806" s="61"/>
    </row>
    <row r="807">
      <c r="A807" s="61"/>
      <c r="B807" s="61"/>
    </row>
    <row r="808">
      <c r="A808" s="61"/>
      <c r="B808" s="61"/>
    </row>
    <row r="809">
      <c r="A809" s="61"/>
      <c r="B809" s="61"/>
    </row>
    <row r="810">
      <c r="A810" s="61"/>
      <c r="B810" s="61"/>
    </row>
    <row r="811">
      <c r="A811" s="61"/>
      <c r="B811" s="61"/>
    </row>
    <row r="812">
      <c r="A812" s="61"/>
      <c r="B812" s="61"/>
    </row>
    <row r="813">
      <c r="A813" s="61"/>
      <c r="B813" s="61"/>
    </row>
    <row r="814">
      <c r="A814" s="61"/>
      <c r="B814" s="61"/>
    </row>
    <row r="815">
      <c r="A815" s="61"/>
      <c r="B815" s="61"/>
    </row>
    <row r="816">
      <c r="A816" s="61"/>
      <c r="B816" s="61"/>
    </row>
    <row r="817">
      <c r="A817" s="61"/>
      <c r="B817" s="61"/>
    </row>
    <row r="818">
      <c r="A818" s="61"/>
      <c r="B818" s="61"/>
    </row>
    <row r="819">
      <c r="A819" s="61"/>
      <c r="B819" s="61"/>
    </row>
    <row r="820">
      <c r="A820" s="61"/>
      <c r="B820" s="61"/>
    </row>
    <row r="821">
      <c r="A821" s="61"/>
      <c r="B821" s="61"/>
    </row>
    <row r="822">
      <c r="A822" s="61"/>
      <c r="B822" s="61"/>
    </row>
    <row r="823">
      <c r="A823" s="61"/>
      <c r="B823" s="61"/>
    </row>
    <row r="824">
      <c r="A824" s="61"/>
      <c r="B824" s="61"/>
    </row>
    <row r="825">
      <c r="A825" s="61"/>
      <c r="B825" s="61"/>
    </row>
    <row r="826">
      <c r="A826" s="61"/>
      <c r="B826" s="61"/>
    </row>
    <row r="827">
      <c r="A827" s="61"/>
      <c r="B827" s="61"/>
    </row>
    <row r="828">
      <c r="A828" s="61"/>
      <c r="B828" s="61"/>
    </row>
    <row r="829">
      <c r="A829" s="61"/>
      <c r="B829" s="61"/>
    </row>
    <row r="830">
      <c r="A830" s="61"/>
      <c r="B830" s="61"/>
    </row>
    <row r="831">
      <c r="A831" s="61"/>
      <c r="B831" s="61"/>
    </row>
    <row r="832">
      <c r="A832" s="61"/>
      <c r="B832" s="61"/>
    </row>
    <row r="833">
      <c r="A833" s="61"/>
      <c r="B833" s="61"/>
    </row>
    <row r="834">
      <c r="A834" s="61"/>
      <c r="B834" s="61"/>
    </row>
    <row r="835">
      <c r="A835" s="61"/>
      <c r="B835" s="61"/>
    </row>
    <row r="836">
      <c r="A836" s="61"/>
      <c r="B836" s="61"/>
    </row>
    <row r="837">
      <c r="A837" s="61"/>
      <c r="B837" s="61"/>
    </row>
    <row r="838">
      <c r="A838" s="61"/>
      <c r="B838" s="61"/>
    </row>
    <row r="839">
      <c r="A839" s="61"/>
      <c r="B839" s="61"/>
    </row>
    <row r="840">
      <c r="A840" s="61"/>
      <c r="B840" s="61"/>
    </row>
    <row r="841">
      <c r="A841" s="61"/>
      <c r="B841" s="61"/>
    </row>
    <row r="842">
      <c r="A842" s="61"/>
      <c r="B842" s="61"/>
    </row>
    <row r="843">
      <c r="A843" s="61"/>
      <c r="B843" s="61"/>
    </row>
    <row r="844">
      <c r="A844" s="61"/>
      <c r="B844" s="61"/>
    </row>
    <row r="845">
      <c r="A845" s="61"/>
      <c r="B845" s="61"/>
    </row>
    <row r="846">
      <c r="A846" s="61"/>
      <c r="B846" s="61"/>
    </row>
    <row r="847">
      <c r="A847" s="61"/>
      <c r="B847" s="61"/>
    </row>
    <row r="848">
      <c r="A848" s="61"/>
      <c r="B848" s="61"/>
    </row>
    <row r="849">
      <c r="A849" s="61"/>
      <c r="B849" s="61"/>
    </row>
    <row r="850">
      <c r="A850" s="61"/>
      <c r="B850" s="61"/>
    </row>
    <row r="851">
      <c r="A851" s="61"/>
      <c r="B851" s="61"/>
    </row>
    <row r="852">
      <c r="A852" s="61"/>
      <c r="B852" s="61"/>
    </row>
    <row r="853">
      <c r="A853" s="61"/>
      <c r="B853" s="61"/>
    </row>
    <row r="854">
      <c r="A854" s="61"/>
      <c r="B854" s="61"/>
    </row>
    <row r="855">
      <c r="A855" s="61"/>
      <c r="B855" s="61"/>
    </row>
    <row r="856">
      <c r="A856" s="61"/>
      <c r="B856" s="61"/>
    </row>
    <row r="857">
      <c r="A857" s="61"/>
      <c r="B857" s="61"/>
    </row>
    <row r="858">
      <c r="A858" s="61"/>
      <c r="B858" s="61"/>
    </row>
    <row r="859">
      <c r="A859" s="61"/>
      <c r="B859" s="61"/>
    </row>
    <row r="860">
      <c r="A860" s="61"/>
      <c r="B860" s="61"/>
    </row>
    <row r="861">
      <c r="A861" s="61"/>
      <c r="B861" s="61"/>
    </row>
    <row r="862">
      <c r="A862" s="61"/>
      <c r="B862" s="61"/>
    </row>
    <row r="863">
      <c r="A863" s="61"/>
      <c r="B863" s="61"/>
    </row>
    <row r="864">
      <c r="A864" s="61"/>
      <c r="B864" s="61"/>
    </row>
    <row r="865">
      <c r="A865" s="61"/>
      <c r="B865" s="61"/>
    </row>
    <row r="866">
      <c r="A866" s="61"/>
      <c r="B866" s="61"/>
    </row>
    <row r="867">
      <c r="A867" s="61"/>
      <c r="B867" s="61"/>
    </row>
    <row r="868">
      <c r="A868" s="61"/>
      <c r="B868" s="61"/>
    </row>
    <row r="869">
      <c r="A869" s="61"/>
      <c r="B869" s="61"/>
    </row>
    <row r="870">
      <c r="A870" s="61"/>
      <c r="B870" s="61"/>
    </row>
    <row r="871">
      <c r="A871" s="61"/>
      <c r="B871" s="61"/>
    </row>
    <row r="872">
      <c r="A872" s="61"/>
      <c r="B872" s="61"/>
    </row>
    <row r="873">
      <c r="A873" s="61"/>
      <c r="B873" s="61"/>
    </row>
    <row r="874">
      <c r="A874" s="61"/>
      <c r="B874" s="61"/>
    </row>
    <row r="875">
      <c r="A875" s="61"/>
      <c r="B875" s="61"/>
    </row>
    <row r="876">
      <c r="A876" s="61"/>
      <c r="B876" s="61"/>
    </row>
    <row r="877">
      <c r="A877" s="61"/>
      <c r="B877" s="61"/>
    </row>
    <row r="878">
      <c r="A878" s="61"/>
      <c r="B878" s="61"/>
    </row>
    <row r="879">
      <c r="A879" s="61"/>
      <c r="B879" s="61"/>
    </row>
    <row r="880">
      <c r="A880" s="61"/>
      <c r="B880" s="61"/>
    </row>
    <row r="881">
      <c r="A881" s="61"/>
      <c r="B881" s="61"/>
    </row>
    <row r="882">
      <c r="A882" s="61"/>
      <c r="B882" s="61"/>
    </row>
    <row r="883">
      <c r="A883" s="61"/>
      <c r="B883" s="61"/>
    </row>
    <row r="884">
      <c r="A884" s="61"/>
      <c r="B884" s="61"/>
    </row>
    <row r="885">
      <c r="A885" s="61"/>
      <c r="B885" s="61"/>
    </row>
    <row r="886">
      <c r="A886" s="61"/>
      <c r="B886" s="61"/>
    </row>
    <row r="887">
      <c r="A887" s="61"/>
      <c r="B887" s="61"/>
    </row>
    <row r="888">
      <c r="A888" s="61"/>
      <c r="B888" s="61"/>
    </row>
    <row r="889">
      <c r="A889" s="61"/>
      <c r="B889" s="61"/>
    </row>
    <row r="890">
      <c r="A890" s="61"/>
      <c r="B890" s="61"/>
    </row>
    <row r="891">
      <c r="A891" s="61"/>
      <c r="B891" s="61"/>
    </row>
    <row r="892">
      <c r="A892" s="61"/>
      <c r="B892" s="61"/>
    </row>
    <row r="893">
      <c r="A893" s="61"/>
      <c r="B893" s="61"/>
    </row>
    <row r="894">
      <c r="A894" s="61"/>
      <c r="B894" s="61"/>
    </row>
    <row r="895">
      <c r="A895" s="61"/>
      <c r="B895" s="61"/>
    </row>
    <row r="896">
      <c r="A896" s="61"/>
      <c r="B896" s="61"/>
    </row>
    <row r="897">
      <c r="A897" s="61"/>
      <c r="B897" s="61"/>
    </row>
    <row r="898">
      <c r="A898" s="61"/>
      <c r="B898" s="61"/>
    </row>
    <row r="899">
      <c r="A899" s="61"/>
      <c r="B899" s="61"/>
    </row>
    <row r="900">
      <c r="A900" s="61"/>
      <c r="B900" s="61"/>
    </row>
    <row r="901">
      <c r="A901" s="61"/>
      <c r="B901" s="61"/>
    </row>
    <row r="902">
      <c r="A902" s="61"/>
      <c r="B902" s="61"/>
    </row>
    <row r="903">
      <c r="A903" s="61"/>
      <c r="B903" s="61"/>
    </row>
    <row r="904">
      <c r="A904" s="61"/>
      <c r="B904" s="61"/>
    </row>
    <row r="905">
      <c r="A905" s="61"/>
      <c r="B905" s="61"/>
    </row>
    <row r="906">
      <c r="A906" s="61"/>
      <c r="B906" s="61"/>
    </row>
    <row r="907">
      <c r="A907" s="61"/>
      <c r="B907" s="61"/>
    </row>
    <row r="908">
      <c r="A908" s="61"/>
      <c r="B908" s="61"/>
    </row>
    <row r="909">
      <c r="A909" s="61"/>
      <c r="B909" s="61"/>
    </row>
    <row r="910">
      <c r="A910" s="61"/>
      <c r="B910" s="61"/>
    </row>
    <row r="911">
      <c r="A911" s="61"/>
      <c r="B911" s="61"/>
    </row>
    <row r="912">
      <c r="A912" s="61"/>
      <c r="B912" s="61"/>
    </row>
    <row r="913">
      <c r="A913" s="61"/>
      <c r="B913" s="61"/>
    </row>
    <row r="914">
      <c r="A914" s="61"/>
      <c r="B914" s="61"/>
    </row>
    <row r="915">
      <c r="A915" s="61"/>
      <c r="B915" s="61"/>
    </row>
    <row r="916">
      <c r="A916" s="61"/>
      <c r="B916" s="61"/>
    </row>
    <row r="917">
      <c r="A917" s="61"/>
      <c r="B917" s="61"/>
    </row>
    <row r="918">
      <c r="A918" s="61"/>
      <c r="B918" s="61"/>
    </row>
    <row r="919">
      <c r="A919" s="61"/>
      <c r="B919" s="61"/>
    </row>
    <row r="920">
      <c r="A920" s="61"/>
      <c r="B920" s="61"/>
    </row>
    <row r="921">
      <c r="A921" s="61"/>
      <c r="B921" s="61"/>
    </row>
    <row r="922">
      <c r="A922" s="61"/>
      <c r="B922" s="61"/>
    </row>
    <row r="923">
      <c r="A923" s="61"/>
      <c r="B923" s="61"/>
    </row>
    <row r="924">
      <c r="A924" s="61"/>
      <c r="B924" s="61"/>
    </row>
    <row r="925">
      <c r="A925" s="61"/>
      <c r="B925" s="61"/>
    </row>
    <row r="926">
      <c r="A926" s="61"/>
      <c r="B926" s="61"/>
    </row>
    <row r="927">
      <c r="A927" s="61"/>
      <c r="B927" s="61"/>
    </row>
    <row r="928">
      <c r="A928" s="61"/>
      <c r="B928" s="61"/>
    </row>
    <row r="929">
      <c r="A929" s="61"/>
      <c r="B929" s="61"/>
    </row>
    <row r="930">
      <c r="A930" s="61"/>
      <c r="B930" s="61"/>
    </row>
    <row r="931">
      <c r="A931" s="61"/>
      <c r="B931" s="61"/>
    </row>
    <row r="932">
      <c r="A932" s="61"/>
      <c r="B932" s="61"/>
    </row>
    <row r="933">
      <c r="A933" s="61"/>
      <c r="B933" s="61"/>
    </row>
    <row r="934">
      <c r="A934" s="61"/>
      <c r="B934" s="61"/>
    </row>
    <row r="935">
      <c r="A935" s="61"/>
      <c r="B935" s="61"/>
    </row>
    <row r="936">
      <c r="A936" s="61"/>
      <c r="B936" s="61"/>
    </row>
    <row r="937">
      <c r="A937" s="61"/>
      <c r="B937" s="61"/>
    </row>
    <row r="938">
      <c r="A938" s="61"/>
      <c r="B938" s="61"/>
    </row>
    <row r="939">
      <c r="A939" s="61"/>
      <c r="B939" s="61"/>
    </row>
    <row r="940">
      <c r="A940" s="61"/>
      <c r="B940" s="61"/>
    </row>
    <row r="941">
      <c r="A941" s="61"/>
      <c r="B941" s="61"/>
    </row>
    <row r="942">
      <c r="A942" s="61"/>
      <c r="B942" s="61"/>
    </row>
    <row r="943">
      <c r="A943" s="61"/>
      <c r="B943" s="61"/>
    </row>
    <row r="944">
      <c r="A944" s="61"/>
      <c r="B944" s="61"/>
    </row>
    <row r="945">
      <c r="A945" s="61"/>
      <c r="B945" s="61"/>
    </row>
    <row r="946">
      <c r="A946" s="61"/>
      <c r="B946" s="61"/>
    </row>
    <row r="947">
      <c r="A947" s="61"/>
      <c r="B947" s="61"/>
    </row>
    <row r="948">
      <c r="A948" s="61"/>
      <c r="B948" s="61"/>
    </row>
    <row r="949">
      <c r="A949" s="61"/>
      <c r="B949" s="61"/>
    </row>
    <row r="950">
      <c r="A950" s="61"/>
      <c r="B950" s="61"/>
    </row>
    <row r="951">
      <c r="A951" s="61"/>
      <c r="B951" s="61"/>
    </row>
    <row r="952">
      <c r="A952" s="61"/>
      <c r="B952" s="61"/>
    </row>
    <row r="953">
      <c r="A953" s="61"/>
      <c r="B953" s="61"/>
    </row>
    <row r="954">
      <c r="A954" s="61"/>
      <c r="B954" s="61"/>
    </row>
    <row r="955">
      <c r="A955" s="61"/>
      <c r="B955" s="61"/>
    </row>
    <row r="956">
      <c r="A956" s="61"/>
      <c r="B956" s="61"/>
    </row>
    <row r="957">
      <c r="A957" s="61"/>
      <c r="B957" s="61"/>
    </row>
    <row r="958">
      <c r="A958" s="61"/>
      <c r="B958" s="61"/>
    </row>
    <row r="959">
      <c r="A959" s="61"/>
      <c r="B959" s="61"/>
    </row>
    <row r="960">
      <c r="A960" s="61"/>
      <c r="B960" s="61"/>
    </row>
    <row r="961">
      <c r="A961" s="61"/>
      <c r="B961" s="61"/>
    </row>
    <row r="962">
      <c r="A962" s="61"/>
      <c r="B962" s="61"/>
    </row>
    <row r="963">
      <c r="A963" s="61"/>
      <c r="B963" s="61"/>
    </row>
    <row r="964">
      <c r="A964" s="61"/>
      <c r="B964" s="61"/>
    </row>
    <row r="965">
      <c r="A965" s="61"/>
      <c r="B965" s="61"/>
    </row>
    <row r="966">
      <c r="A966" s="61"/>
      <c r="B966" s="61"/>
    </row>
    <row r="967">
      <c r="A967" s="61"/>
      <c r="B967" s="61"/>
    </row>
    <row r="968">
      <c r="A968" s="61"/>
      <c r="B968" s="61"/>
    </row>
    <row r="969">
      <c r="A969" s="61"/>
      <c r="B969" s="61"/>
    </row>
    <row r="970">
      <c r="A970" s="61"/>
      <c r="B970" s="61"/>
    </row>
    <row r="971">
      <c r="A971" s="61"/>
      <c r="B971" s="61"/>
    </row>
    <row r="972">
      <c r="A972" s="61"/>
      <c r="B972" s="61"/>
    </row>
    <row r="973">
      <c r="A973" s="61"/>
      <c r="B973" s="61"/>
    </row>
    <row r="974">
      <c r="A974" s="61"/>
      <c r="B974" s="61"/>
    </row>
    <row r="975">
      <c r="A975" s="61"/>
      <c r="B975" s="61"/>
    </row>
    <row r="976">
      <c r="A976" s="61"/>
      <c r="B976" s="61"/>
    </row>
    <row r="977">
      <c r="A977" s="61"/>
      <c r="B977" s="61"/>
    </row>
    <row r="978">
      <c r="A978" s="61"/>
      <c r="B978" s="61"/>
    </row>
    <row r="979">
      <c r="A979" s="61"/>
      <c r="B979" s="61"/>
    </row>
    <row r="980">
      <c r="A980" s="61"/>
      <c r="B980" s="61"/>
    </row>
    <row r="981">
      <c r="A981" s="61"/>
      <c r="B981" s="61"/>
    </row>
    <row r="982">
      <c r="A982" s="61"/>
      <c r="B982" s="61"/>
    </row>
    <row r="983">
      <c r="A983" s="61"/>
      <c r="B983" s="61"/>
    </row>
    <row r="984">
      <c r="A984" s="61"/>
      <c r="B984" s="61"/>
    </row>
    <row r="985">
      <c r="A985" s="61"/>
      <c r="B985" s="61"/>
    </row>
    <row r="986">
      <c r="A986" s="61"/>
      <c r="B986" s="61"/>
    </row>
    <row r="987">
      <c r="A987" s="61"/>
      <c r="B987" s="61"/>
    </row>
    <row r="988">
      <c r="A988" s="61"/>
      <c r="B988" s="61"/>
    </row>
    <row r="989">
      <c r="A989" s="61"/>
      <c r="B989" s="61"/>
    </row>
    <row r="990">
      <c r="A990" s="61"/>
      <c r="B990" s="61"/>
    </row>
    <row r="991">
      <c r="A991" s="61"/>
      <c r="B991" s="61"/>
    </row>
    <row r="992">
      <c r="A992" s="61"/>
      <c r="B992" s="61"/>
    </row>
    <row r="993">
      <c r="A993" s="61"/>
      <c r="B993" s="61"/>
    </row>
    <row r="994">
      <c r="A994" s="61"/>
      <c r="B994" s="61"/>
    </row>
    <row r="995">
      <c r="A995" s="61"/>
      <c r="B995" s="61"/>
    </row>
    <row r="996">
      <c r="A996" s="61"/>
      <c r="B996" s="61"/>
    </row>
    <row r="997">
      <c r="A997" s="61"/>
      <c r="B997" s="61"/>
    </row>
    <row r="998">
      <c r="A998" s="61"/>
      <c r="B998" s="61"/>
    </row>
    <row r="999">
      <c r="A999" s="61"/>
      <c r="B999" s="61"/>
    </row>
    <row r="1000">
      <c r="A1000" s="61"/>
      <c r="B1000" s="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5" t="s">
        <v>167</v>
      </c>
      <c r="B1" s="66" t="s">
        <v>168</v>
      </c>
      <c r="C1" s="65" t="s">
        <v>169</v>
      </c>
      <c r="D1" s="66" t="s">
        <v>170</v>
      </c>
      <c r="E1" s="65" t="s">
        <v>171</v>
      </c>
      <c r="F1" s="65" t="s">
        <v>172</v>
      </c>
      <c r="H1" s="67"/>
    </row>
    <row r="2">
      <c r="A2" s="68"/>
      <c r="B2" s="68"/>
      <c r="D2" s="68"/>
      <c r="E2" s="71"/>
      <c r="H2" s="72"/>
    </row>
    <row r="3">
      <c r="A3" s="68"/>
      <c r="B3" s="68"/>
      <c r="D3" s="68"/>
      <c r="E3" s="71"/>
      <c r="H3" s="60"/>
    </row>
    <row r="4">
      <c r="A4" s="68"/>
      <c r="B4" s="68"/>
      <c r="D4" s="68"/>
      <c r="E4" s="71"/>
      <c r="H4" s="60"/>
    </row>
    <row r="5">
      <c r="A5" s="68"/>
      <c r="B5" s="68"/>
      <c r="D5" s="68"/>
      <c r="E5" s="71"/>
      <c r="H5" s="60"/>
    </row>
    <row r="6">
      <c r="A6" s="68"/>
      <c r="B6" s="68"/>
      <c r="D6" s="68"/>
      <c r="E6" s="71"/>
      <c r="H6" s="60"/>
    </row>
    <row r="7">
      <c r="A7" s="68"/>
      <c r="B7" s="68"/>
      <c r="D7" s="68"/>
      <c r="E7" s="71"/>
      <c r="H7" s="60"/>
      <c r="I7" s="74"/>
    </row>
    <row r="8">
      <c r="A8" s="68"/>
      <c r="B8" s="68"/>
      <c r="D8" s="68"/>
      <c r="E8" s="71"/>
      <c r="H8" s="60"/>
      <c r="I8" s="74"/>
    </row>
    <row r="9">
      <c r="A9" s="68"/>
      <c r="B9" s="68"/>
      <c r="D9" s="68"/>
      <c r="E9" s="71"/>
      <c r="H9" s="60"/>
      <c r="I9" s="74"/>
    </row>
    <row r="10">
      <c r="A10" s="68"/>
      <c r="B10" s="68"/>
      <c r="D10" s="68"/>
      <c r="E10" s="71"/>
      <c r="H10" s="76"/>
      <c r="I10" s="74"/>
    </row>
    <row r="11">
      <c r="A11" s="68"/>
      <c r="B11" s="68"/>
      <c r="D11" s="68"/>
      <c r="E11" s="71"/>
      <c r="H11" s="60"/>
      <c r="I11" s="74"/>
    </row>
    <row r="12">
      <c r="A12" s="68"/>
      <c r="B12" s="68"/>
      <c r="D12" s="68"/>
      <c r="E12" s="71"/>
      <c r="H12" s="60"/>
    </row>
    <row r="13">
      <c r="A13" s="68"/>
      <c r="B13" s="68"/>
      <c r="D13" s="79"/>
      <c r="E13" s="71"/>
      <c r="H13" s="60"/>
    </row>
    <row r="14">
      <c r="A14" s="79"/>
      <c r="B14" s="79"/>
      <c r="D14" s="68"/>
      <c r="E14" s="71"/>
      <c r="H14" s="6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0" max="10" width="15.57"/>
  </cols>
  <sheetData>
    <row r="1">
      <c r="A1" s="69" t="s">
        <v>35</v>
      </c>
      <c r="B1" s="69" t="s">
        <v>38</v>
      </c>
      <c r="C1" s="70" t="s">
        <v>42</v>
      </c>
      <c r="D1" s="70" t="s">
        <v>41</v>
      </c>
      <c r="E1" s="70" t="s">
        <v>173</v>
      </c>
      <c r="F1" s="73" t="s">
        <v>37</v>
      </c>
      <c r="G1" s="75" t="s">
        <v>174</v>
      </c>
      <c r="H1" s="77" t="s">
        <v>167</v>
      </c>
      <c r="I1" s="78" t="s">
        <v>168</v>
      </c>
      <c r="J1" s="70" t="s">
        <v>169</v>
      </c>
      <c r="K1" s="78" t="s">
        <v>170</v>
      </c>
      <c r="L1" s="70" t="s">
        <v>34</v>
      </c>
      <c r="M1" s="70" t="s">
        <v>43</v>
      </c>
      <c r="N1" s="70" t="s">
        <v>175</v>
      </c>
      <c r="O1" s="70" t="s">
        <v>176</v>
      </c>
      <c r="P1" s="70" t="s">
        <v>177</v>
      </c>
      <c r="Q1" s="70" t="s">
        <v>178</v>
      </c>
      <c r="R1" s="70" t="s">
        <v>179</v>
      </c>
      <c r="S1" s="70" t="s">
        <v>180</v>
      </c>
      <c r="T1" s="70" t="s">
        <v>181</v>
      </c>
      <c r="U1" s="70" t="s">
        <v>182</v>
      </c>
      <c r="V1" s="70" t="s">
        <v>183</v>
      </c>
      <c r="W1" s="70" t="s">
        <v>184</v>
      </c>
      <c r="X1" s="70" t="s">
        <v>185</v>
      </c>
      <c r="Y1" s="70" t="s">
        <v>186</v>
      </c>
      <c r="Z1" s="70" t="s">
        <v>187</v>
      </c>
      <c r="AA1" s="70" t="s">
        <v>188</v>
      </c>
      <c r="AB1" s="70" t="s">
        <v>189</v>
      </c>
      <c r="AC1" s="70" t="s">
        <v>190</v>
      </c>
      <c r="AD1" s="70" t="s">
        <v>191</v>
      </c>
      <c r="AE1" s="70" t="s">
        <v>192</v>
      </c>
      <c r="AF1" s="70" t="s">
        <v>193</v>
      </c>
      <c r="AG1" s="70" t="s">
        <v>194</v>
      </c>
      <c r="AH1" s="70" t="s">
        <v>195</v>
      </c>
      <c r="AI1" s="70" t="s">
        <v>196</v>
      </c>
      <c r="AJ1" s="70" t="s">
        <v>197</v>
      </c>
      <c r="AK1" s="70" t="s">
        <v>198</v>
      </c>
      <c r="AL1" s="80"/>
      <c r="AM1" s="80"/>
      <c r="AN1" s="80"/>
      <c r="AO1" s="80"/>
      <c r="AP1" s="80"/>
    </row>
    <row r="2">
      <c r="A2" s="81" t="str">
        <f>Stock_Prices!A2</f>
        <v>INFY</v>
      </c>
      <c r="B2" s="81" t="str">
        <f>Stock_Prices!B2</f>
        <v>Infosys</v>
      </c>
      <c r="C2" s="82">
        <f>Stock_Prices!C2-D2</f>
        <v>100000</v>
      </c>
      <c r="D2" s="83">
        <f>SUM(H2:H80)-SUM(J2:J80)</f>
        <v>0</v>
      </c>
      <c r="E2" s="84">
        <f>Stock_Prices!I2</f>
        <v>0.4</v>
      </c>
      <c r="F2" s="22">
        <f>Stock_Prices!J2</f>
        <v>730</v>
      </c>
      <c r="G2" s="85" t="s">
        <v>199</v>
      </c>
      <c r="H2" s="14">
        <f>IF(ISNA(VLOOKUP(G2,Round1_Transactions!$A$2:$F$402,2,FALSE)), 0,VLOOKUP(G2,Round1_Transactions!$A$2:$F$402,2,FALSE))</f>
        <v>0</v>
      </c>
      <c r="I2" s="60">
        <f>IF(ISNA(VLOOKUP(G2,Round1_Transactions!$A$2:$F$402,3,FALSE)), 0,VLOOKUP(G2,Round1_Transactions!$A$2:$F$402,3,FALSE))</f>
        <v>0</v>
      </c>
      <c r="J2" s="60">
        <f>IF(ISNA(VLOOKUP(G2,Round1_Transactions!$A$2:$F$402,4,FALSE)), 0,VLOOKUP(G2,Round1_Transactions!$A$2:$F$402,4,FALSE))</f>
        <v>0</v>
      </c>
      <c r="K2" s="60">
        <f>IF(ISNA(VLOOKUP(G2,Round1_Transactions!$A$2:$F$402,5,FALSE)), 0,VLOOKUP(G2,Round1_Transactions!$A$2:$F$402,5,FALSE))</f>
        <v>0</v>
      </c>
      <c r="L2" s="86">
        <f>IF(ISNA(VLOOKUP(G2,Round1_Transactions!$A$2:$F$402,6,FALSE)), 0,VLOOKUP(G2,Round1_Transactions!$A$2:$F$402,6,FALSE))</f>
        <v>0</v>
      </c>
      <c r="M2">
        <f t="shared" ref="M2:M80" si="1">-I2*H2+J2*K2</f>
        <v>0</v>
      </c>
      <c r="N2">
        <f>if($L2=1,$M2,0)</f>
        <v>0</v>
      </c>
      <c r="O2">
        <f>if($L2=2,$M2,0)</f>
        <v>0</v>
      </c>
      <c r="P2">
        <f>if($L2=3,$M2,0)</f>
        <v>0</v>
      </c>
      <c r="Q2">
        <f>if($L2=4,$M2,0)</f>
        <v>0</v>
      </c>
      <c r="R2">
        <f>if($L2=5,$M2,0)</f>
        <v>0</v>
      </c>
      <c r="S2">
        <f>if($L2=6,$M2,0)</f>
        <v>0</v>
      </c>
      <c r="T2">
        <f>if($L2=7,$M2,0)</f>
        <v>0</v>
      </c>
      <c r="U2">
        <f>if($L2=8,$M2,0)</f>
        <v>0</v>
      </c>
      <c r="V2">
        <f>if($L2=9,$M2,0)</f>
        <v>0</v>
      </c>
      <c r="W2">
        <f>if($L2=10,$M2,0)</f>
        <v>0</v>
      </c>
      <c r="X2">
        <f>if($L2=11,$M2,0)</f>
        <v>0</v>
      </c>
      <c r="Y2">
        <f>if($L2=12,$M2,0)</f>
        <v>0</v>
      </c>
      <c r="Z2">
        <f>if($L2=1,$H2-$J2,0)</f>
        <v>0</v>
      </c>
      <c r="AA2">
        <f>if($L2=2,$H2-$J2,0)</f>
        <v>0</v>
      </c>
      <c r="AB2">
        <f>if($L2=3,$H2-$J2,0)</f>
        <v>0</v>
      </c>
      <c r="AC2">
        <f>if($L2=4,$H2-$J2,0)</f>
        <v>0</v>
      </c>
      <c r="AD2">
        <f>if($L2=5,$H2-$J2,0)</f>
        <v>0</v>
      </c>
      <c r="AE2">
        <f>if($L2=6,$H2-$J2,0)</f>
        <v>0</v>
      </c>
      <c r="AF2">
        <f>if($L2=7,$H2-$J2,0)</f>
        <v>0</v>
      </c>
      <c r="AG2">
        <f>if($L2=8,$H2-$J2,0)</f>
        <v>0</v>
      </c>
      <c r="AH2">
        <f>if($L2=9,$H2-$J2,0)</f>
        <v>0</v>
      </c>
      <c r="AI2">
        <f>if($L2=10,$H2-$J2,0)</f>
        <v>0</v>
      </c>
      <c r="AJ2">
        <f>if($L2=11,$H2-$J2,0)</f>
        <v>0</v>
      </c>
      <c r="AK2">
        <f>if($L2=12,$H2-$J2,0)</f>
        <v>0</v>
      </c>
    </row>
    <row r="3">
      <c r="A3" s="88"/>
      <c r="F3" s="89">
        <f t="shared" ref="F3:F80" si="2">if(H2&gt;0,I2+$E$2*(I2-F2)+$E$2,if(J2&gt;0,K2+$E$2*(K2-F2)-$E$2,F2))</f>
        <v>730</v>
      </c>
      <c r="G3" s="90" t="s">
        <v>201</v>
      </c>
      <c r="H3" s="14">
        <f>IF(ISNA(VLOOKUP(G3,Round1_Transactions!$A$2:$F$402,2,FALSE)), 0,VLOOKUP(G3,Round1_Transactions!$A$2:$F$402,2,FALSE))</f>
        <v>0</v>
      </c>
      <c r="I3" s="60">
        <f>IF(ISNA(VLOOKUP(G3,Round1_Transactions!$A$2:$F$402,3,FALSE)), 0,VLOOKUP(G3,Round1_Transactions!$A$2:$F$402,3,FALSE))</f>
        <v>0</v>
      </c>
      <c r="J3" s="60">
        <f>IF(ISNA(VLOOKUP(G3,Round1_Transactions!$A$2:$F$402,4,FALSE)), 0,VLOOKUP(G3,Round1_Transactions!$A$2:$F$402,4,FALSE))</f>
        <v>0</v>
      </c>
      <c r="K3" s="60">
        <f>IF(ISNA(VLOOKUP(G3,Round1_Transactions!$A$2:$F$402,5,FALSE)), 0,VLOOKUP(G3,Round1_Transactions!$A$2:$F$402,5,FALSE))</f>
        <v>0</v>
      </c>
      <c r="L3" s="86">
        <f>IF(ISNA(VLOOKUP(G3,Round1_Transactions!$A$2:$F$402,6,FALSE)), 0,VLOOKUP(G3,Round1_Transactions!$A$2:$F$402,6,FALSE))</f>
        <v>0</v>
      </c>
      <c r="M3">
        <f t="shared" si="1"/>
        <v>0</v>
      </c>
      <c r="N3">
        <f t="shared" ref="N3:N400" si="3">if($L3=1,$M3+N2,N2)</f>
        <v>0</v>
      </c>
      <c r="O3">
        <f t="shared" ref="O3:O400" si="4">if($L3=2,$M3+O2,O2)</f>
        <v>0</v>
      </c>
      <c r="P3">
        <f t="shared" ref="P3:P400" si="5">if($L3=3,$M3+P2,P2)</f>
        <v>0</v>
      </c>
      <c r="Q3">
        <f t="shared" ref="Q3:Q400" si="6">if($L3=4,$M3+Q2,Q2)</f>
        <v>0</v>
      </c>
      <c r="R3">
        <f t="shared" ref="R3:R400" si="7">if($L3=5,$M3+R2,R2)</f>
        <v>0</v>
      </c>
      <c r="S3">
        <f t="shared" ref="S3:S400" si="8">if($L3=6,$M3+S2,S2)</f>
        <v>0</v>
      </c>
      <c r="T3">
        <f t="shared" ref="T3:T400" si="9">if($L3=7,$M3+T2,T2)</f>
        <v>0</v>
      </c>
      <c r="U3">
        <f t="shared" ref="U3:U400" si="10">if($L3=8,$M3+U2,U2)</f>
        <v>0</v>
      </c>
      <c r="V3">
        <f t="shared" ref="V3:V400" si="11">if($L3=9,$M3+V2,V2)</f>
        <v>0</v>
      </c>
      <c r="W3">
        <f t="shared" ref="W3:W400" si="12">if($L3=10,$M3+W2,W2)</f>
        <v>0</v>
      </c>
      <c r="X3">
        <f t="shared" ref="X3:X400" si="13">if($L3=11,$M3+X2,X2)</f>
        <v>0</v>
      </c>
      <c r="Y3">
        <f t="shared" ref="Y3:Y400" si="14">if($L3=12,$M3+Y2,Y2)</f>
        <v>0</v>
      </c>
      <c r="Z3">
        <f t="shared" ref="Z3:Z80" si="15">if($L3=1,$H3-$J3+Z2,Z2)</f>
        <v>0</v>
      </c>
      <c r="AA3">
        <f t="shared" ref="AA3:AA80" si="16">if($L3=2,$H3-$J3+AA2,AA2)</f>
        <v>0</v>
      </c>
      <c r="AB3">
        <f t="shared" ref="AB3:AB80" si="17">if($L3=3,$H3-$J3+AB2,AB2)</f>
        <v>0</v>
      </c>
      <c r="AC3">
        <f t="shared" ref="AC3:AC80" si="18">if($L3=4,$H3-$J3+AC2,AC2)</f>
        <v>0</v>
      </c>
      <c r="AD3">
        <f t="shared" ref="AD3:AD80" si="19">if($L3=5,$H3-$J3+AD2,AD2)</f>
        <v>0</v>
      </c>
      <c r="AE3">
        <f t="shared" ref="AE3:AE80" si="20">if($L3=6,$H3-$J3+AE2,AE2)</f>
        <v>0</v>
      </c>
      <c r="AF3">
        <f t="shared" ref="AF3:AF80" si="21">if($L3=7,$H3-$J3+AF2,AF2)</f>
        <v>0</v>
      </c>
      <c r="AG3">
        <f t="shared" ref="AG3:AG80" si="22">if($L3=8,$H3-$J3+AG2,AG2)</f>
        <v>0</v>
      </c>
      <c r="AH3">
        <f t="shared" ref="AH3:AH80" si="23">if($L3=9,$H3-$J3+AH2,AH2)</f>
        <v>0</v>
      </c>
      <c r="AI3">
        <f t="shared" ref="AI3:AI80" si="24">if($L3=10,$H3-$J3+AI2,AI2)</f>
        <v>0</v>
      </c>
      <c r="AJ3">
        <f t="shared" ref="AJ3:AJ80" si="25">if($L3=11,$H3-$J3+AJ2,AJ2)</f>
        <v>0</v>
      </c>
      <c r="AK3">
        <f t="shared" ref="AK3:AK80" si="26">if($L3=12,$H3-$J3+AK2,AK2)</f>
        <v>0</v>
      </c>
    </row>
    <row r="4">
      <c r="A4" s="88"/>
      <c r="F4" s="89">
        <f t="shared" si="2"/>
        <v>730</v>
      </c>
      <c r="G4" s="90" t="s">
        <v>202</v>
      </c>
      <c r="H4" s="14">
        <f>IF(ISNA(VLOOKUP(G4,Round1_Transactions!$A$2:$F$402,2,FALSE)), 0,VLOOKUP(G4,Round1_Transactions!$A$2:$F$402,2,FALSE))</f>
        <v>0</v>
      </c>
      <c r="I4" s="60">
        <f>IF(ISNA(VLOOKUP(G4,Round1_Transactions!$A$2:$F$402,3,FALSE)), 0,VLOOKUP(G4,Round1_Transactions!$A$2:$F$402,3,FALSE))</f>
        <v>0</v>
      </c>
      <c r="J4" s="60">
        <f>IF(ISNA(VLOOKUP(G4,Round1_Transactions!$A$2:$F$402,4,FALSE)), 0,VLOOKUP(G4,Round1_Transactions!$A$2:$F$402,4,FALSE))</f>
        <v>0</v>
      </c>
      <c r="K4" s="60">
        <f>IF(ISNA(VLOOKUP(G4,Round1_Transactions!$A$2:$F$402,5,FALSE)), 0,VLOOKUP(G4,Round1_Transactions!$A$2:$F$402,5,FALSE))</f>
        <v>0</v>
      </c>
      <c r="L4" s="86">
        <f>IF(ISNA(VLOOKUP(G4,Round1_Transactions!$A$2:$F$402,6,FALSE)), 0,VLOOKUP(G4,Round1_Transactions!$A$2:$F$402,6,FALSE))</f>
        <v>0</v>
      </c>
      <c r="M4">
        <f t="shared" si="1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  <c r="W4">
        <f t="shared" si="12"/>
        <v>0</v>
      </c>
      <c r="X4">
        <f t="shared" si="13"/>
        <v>0</v>
      </c>
      <c r="Y4">
        <f t="shared" si="14"/>
        <v>0</v>
      </c>
      <c r="Z4">
        <f t="shared" si="15"/>
        <v>0</v>
      </c>
      <c r="AA4">
        <f t="shared" si="16"/>
        <v>0</v>
      </c>
      <c r="AB4">
        <f t="shared" si="17"/>
        <v>0</v>
      </c>
      <c r="AC4">
        <f t="shared" si="18"/>
        <v>0</v>
      </c>
      <c r="AD4">
        <f t="shared" si="19"/>
        <v>0</v>
      </c>
      <c r="AE4">
        <f t="shared" si="20"/>
        <v>0</v>
      </c>
      <c r="AF4">
        <f t="shared" si="21"/>
        <v>0</v>
      </c>
      <c r="AG4">
        <f t="shared" si="22"/>
        <v>0</v>
      </c>
      <c r="AH4">
        <f t="shared" si="23"/>
        <v>0</v>
      </c>
      <c r="AI4">
        <f t="shared" si="24"/>
        <v>0</v>
      </c>
      <c r="AJ4">
        <f t="shared" si="25"/>
        <v>0</v>
      </c>
      <c r="AK4">
        <f t="shared" si="26"/>
        <v>0</v>
      </c>
    </row>
    <row r="5">
      <c r="A5" s="88"/>
      <c r="F5" s="89">
        <f t="shared" si="2"/>
        <v>730</v>
      </c>
      <c r="G5" s="90" t="s">
        <v>203</v>
      </c>
      <c r="H5" s="14">
        <f>IF(ISNA(VLOOKUP(G5,Round1_Transactions!$A$2:$F$402,2,FALSE)), 0,VLOOKUP(G5,Round1_Transactions!$A$2:$F$402,2,FALSE))</f>
        <v>0</v>
      </c>
      <c r="I5" s="60">
        <f>IF(ISNA(VLOOKUP(G5,Round1_Transactions!$A$2:$F$402,3,FALSE)), 0,VLOOKUP(G5,Round1_Transactions!$A$2:$F$402,3,FALSE))</f>
        <v>0</v>
      </c>
      <c r="J5" s="60">
        <f>IF(ISNA(VLOOKUP(G5,Round1_Transactions!$A$2:$F$402,4,FALSE)), 0,VLOOKUP(G5,Round1_Transactions!$A$2:$F$402,4,FALSE))</f>
        <v>0</v>
      </c>
      <c r="K5" s="60">
        <f>IF(ISNA(VLOOKUP(G5,Round1_Transactions!$A$2:$F$402,5,FALSE)), 0,VLOOKUP(G5,Round1_Transactions!$A$2:$F$402,5,FALSE))</f>
        <v>0</v>
      </c>
      <c r="L5" s="86">
        <f>IF(ISNA(VLOOKUP(G5,Round1_Transactions!$A$2:$F$402,6,FALSE)), 0,VLOOKUP(G5,Round1_Transactions!$A$2:$F$402,6,FALSE))</f>
        <v>0</v>
      </c>
      <c r="M5">
        <f t="shared" si="1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  <c r="W5">
        <f t="shared" si="12"/>
        <v>0</v>
      </c>
      <c r="X5">
        <f t="shared" si="13"/>
        <v>0</v>
      </c>
      <c r="Y5">
        <f t="shared" si="14"/>
        <v>0</v>
      </c>
      <c r="Z5">
        <f t="shared" si="15"/>
        <v>0</v>
      </c>
      <c r="AA5">
        <f t="shared" si="16"/>
        <v>0</v>
      </c>
      <c r="AB5">
        <f t="shared" si="17"/>
        <v>0</v>
      </c>
      <c r="AC5">
        <f t="shared" si="18"/>
        <v>0</v>
      </c>
      <c r="AD5">
        <f t="shared" si="19"/>
        <v>0</v>
      </c>
      <c r="AE5">
        <f t="shared" si="20"/>
        <v>0</v>
      </c>
      <c r="AF5">
        <f t="shared" si="21"/>
        <v>0</v>
      </c>
      <c r="AG5">
        <f t="shared" si="22"/>
        <v>0</v>
      </c>
      <c r="AH5">
        <f t="shared" si="23"/>
        <v>0</v>
      </c>
      <c r="AI5">
        <f t="shared" si="24"/>
        <v>0</v>
      </c>
      <c r="AJ5">
        <f t="shared" si="25"/>
        <v>0</v>
      </c>
      <c r="AK5">
        <f t="shared" si="26"/>
        <v>0</v>
      </c>
    </row>
    <row r="6">
      <c r="A6" s="88"/>
      <c r="F6" s="89">
        <f t="shared" si="2"/>
        <v>730</v>
      </c>
      <c r="G6" s="90" t="s">
        <v>204</v>
      </c>
      <c r="H6" s="14">
        <f>IF(ISNA(VLOOKUP(G6,Round1_Transactions!$A$2:$F$402,2,FALSE)), 0,VLOOKUP(G6,Round1_Transactions!$A$2:$F$402,2,FALSE))</f>
        <v>0</v>
      </c>
      <c r="I6" s="60">
        <f>IF(ISNA(VLOOKUP(G6,Round1_Transactions!$A$2:$F$402,3,FALSE)), 0,VLOOKUP(G6,Round1_Transactions!$A$2:$F$402,3,FALSE))</f>
        <v>0</v>
      </c>
      <c r="J6" s="60">
        <f>IF(ISNA(VLOOKUP(G6,Round1_Transactions!$A$2:$F$402,4,FALSE)), 0,VLOOKUP(G6,Round1_Transactions!$A$2:$F$402,4,FALSE))</f>
        <v>0</v>
      </c>
      <c r="K6" s="60">
        <f>IF(ISNA(VLOOKUP(G6,Round1_Transactions!$A$2:$F$402,5,FALSE)), 0,VLOOKUP(G6,Round1_Transactions!$A$2:$F$402,5,FALSE))</f>
        <v>0</v>
      </c>
      <c r="L6" s="86">
        <f>IF(ISNA(VLOOKUP(G6,Round1_Transactions!$A$2:$F$402,6,FALSE)), 0,VLOOKUP(G6,Round1_Transactions!$A$2:$F$402,6,FALSE))</f>
        <v>0</v>
      </c>
      <c r="M6">
        <f t="shared" si="1"/>
        <v>0</v>
      </c>
      <c r="N6">
        <f t="shared" si="3"/>
        <v>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  <c r="W6">
        <f t="shared" si="12"/>
        <v>0</v>
      </c>
      <c r="X6">
        <f t="shared" si="13"/>
        <v>0</v>
      </c>
      <c r="Y6">
        <f t="shared" si="14"/>
        <v>0</v>
      </c>
      <c r="Z6">
        <f t="shared" si="15"/>
        <v>0</v>
      </c>
      <c r="AA6">
        <f t="shared" si="16"/>
        <v>0</v>
      </c>
      <c r="AB6">
        <f t="shared" si="17"/>
        <v>0</v>
      </c>
      <c r="AC6">
        <f t="shared" si="18"/>
        <v>0</v>
      </c>
      <c r="AD6">
        <f t="shared" si="19"/>
        <v>0</v>
      </c>
      <c r="AE6">
        <f t="shared" si="20"/>
        <v>0</v>
      </c>
      <c r="AF6">
        <f t="shared" si="21"/>
        <v>0</v>
      </c>
      <c r="AG6">
        <f t="shared" si="22"/>
        <v>0</v>
      </c>
      <c r="AH6">
        <f t="shared" si="23"/>
        <v>0</v>
      </c>
      <c r="AI6">
        <f t="shared" si="24"/>
        <v>0</v>
      </c>
      <c r="AJ6">
        <f t="shared" si="25"/>
        <v>0</v>
      </c>
      <c r="AK6">
        <f t="shared" si="26"/>
        <v>0</v>
      </c>
    </row>
    <row r="7">
      <c r="A7" s="88"/>
      <c r="F7" s="89">
        <f t="shared" si="2"/>
        <v>730</v>
      </c>
      <c r="G7" s="90" t="s">
        <v>205</v>
      </c>
      <c r="H7" s="14">
        <f>IF(ISNA(VLOOKUP(G7,Round1_Transactions!$A$2:$F$402,2,FALSE)), 0,VLOOKUP(G7,Round1_Transactions!$A$2:$F$402,2,FALSE))</f>
        <v>0</v>
      </c>
      <c r="I7" s="60">
        <f>IF(ISNA(VLOOKUP(G7,Round1_Transactions!$A$2:$F$402,3,FALSE)), 0,VLOOKUP(G7,Round1_Transactions!$A$2:$F$402,3,FALSE))</f>
        <v>0</v>
      </c>
      <c r="J7" s="60">
        <f>IF(ISNA(VLOOKUP(G7,Round1_Transactions!$A$2:$F$402,4,FALSE)), 0,VLOOKUP(G7,Round1_Transactions!$A$2:$F$402,4,FALSE))</f>
        <v>0</v>
      </c>
      <c r="K7" s="60">
        <f>IF(ISNA(VLOOKUP(G7,Round1_Transactions!$A$2:$F$402,5,FALSE)), 0,VLOOKUP(G7,Round1_Transactions!$A$2:$F$402,5,FALSE))</f>
        <v>0</v>
      </c>
      <c r="L7" s="86">
        <f>IF(ISNA(VLOOKUP(G7,Round1_Transactions!$A$2:$F$402,6,FALSE)), 0,VLOOKUP(G7,Round1_Transactions!$A$2:$F$402,6,FALSE))</f>
        <v>0</v>
      </c>
      <c r="M7">
        <f t="shared" si="1"/>
        <v>0</v>
      </c>
      <c r="N7">
        <f t="shared" si="3"/>
        <v>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  <c r="W7">
        <f t="shared" si="12"/>
        <v>0</v>
      </c>
      <c r="X7">
        <f t="shared" si="13"/>
        <v>0</v>
      </c>
      <c r="Y7">
        <f t="shared" si="14"/>
        <v>0</v>
      </c>
      <c r="Z7">
        <f t="shared" si="15"/>
        <v>0</v>
      </c>
      <c r="AA7">
        <f t="shared" si="16"/>
        <v>0</v>
      </c>
      <c r="AB7">
        <f t="shared" si="17"/>
        <v>0</v>
      </c>
      <c r="AC7">
        <f t="shared" si="18"/>
        <v>0</v>
      </c>
      <c r="AD7">
        <f t="shared" si="19"/>
        <v>0</v>
      </c>
      <c r="AE7">
        <f t="shared" si="20"/>
        <v>0</v>
      </c>
      <c r="AF7">
        <f t="shared" si="21"/>
        <v>0</v>
      </c>
      <c r="AG7">
        <f t="shared" si="22"/>
        <v>0</v>
      </c>
      <c r="AH7">
        <f t="shared" si="23"/>
        <v>0</v>
      </c>
      <c r="AI7">
        <f t="shared" si="24"/>
        <v>0</v>
      </c>
      <c r="AJ7">
        <f t="shared" si="25"/>
        <v>0</v>
      </c>
      <c r="AK7">
        <f t="shared" si="26"/>
        <v>0</v>
      </c>
    </row>
    <row r="8">
      <c r="A8" s="88"/>
      <c r="F8" s="89">
        <f t="shared" si="2"/>
        <v>730</v>
      </c>
      <c r="G8" s="90" t="s">
        <v>206</v>
      </c>
      <c r="H8" s="14">
        <f>IF(ISNA(VLOOKUP(G8,Round1_Transactions!$A$2:$F$402,2,FALSE)), 0,VLOOKUP(G8,Round1_Transactions!$A$2:$F$402,2,FALSE))</f>
        <v>0</v>
      </c>
      <c r="I8" s="60">
        <f>IF(ISNA(VLOOKUP(G8,Round1_Transactions!$A$2:$F$402,3,FALSE)), 0,VLOOKUP(G8,Round1_Transactions!$A$2:$F$402,3,FALSE))</f>
        <v>0</v>
      </c>
      <c r="J8" s="60">
        <f>IF(ISNA(VLOOKUP(G8,Round1_Transactions!$A$2:$F$402,4,FALSE)), 0,VLOOKUP(G8,Round1_Transactions!$A$2:$F$402,4,FALSE))</f>
        <v>0</v>
      </c>
      <c r="K8" s="60">
        <f>IF(ISNA(VLOOKUP(G8,Round1_Transactions!$A$2:$F$402,5,FALSE)), 0,VLOOKUP(G8,Round1_Transactions!$A$2:$F$402,5,FALSE))</f>
        <v>0</v>
      </c>
      <c r="L8" s="86">
        <f>IF(ISNA(VLOOKUP(G8,Round1_Transactions!$A$2:$F$402,6,FALSE)), 0,VLOOKUP(G8,Round1_Transactions!$A$2:$F$402,6,FALSE))</f>
        <v>0</v>
      </c>
      <c r="M8">
        <f t="shared" si="1"/>
        <v>0</v>
      </c>
      <c r="N8">
        <f t="shared" si="3"/>
        <v>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  <c r="W8">
        <f t="shared" si="12"/>
        <v>0</v>
      </c>
      <c r="X8">
        <f t="shared" si="13"/>
        <v>0</v>
      </c>
      <c r="Y8">
        <f t="shared" si="14"/>
        <v>0</v>
      </c>
      <c r="Z8">
        <f t="shared" si="15"/>
        <v>0</v>
      </c>
      <c r="AA8">
        <f t="shared" si="16"/>
        <v>0</v>
      </c>
      <c r="AB8">
        <f t="shared" si="17"/>
        <v>0</v>
      </c>
      <c r="AC8">
        <f t="shared" si="18"/>
        <v>0</v>
      </c>
      <c r="AD8">
        <f t="shared" si="19"/>
        <v>0</v>
      </c>
      <c r="AE8">
        <f t="shared" si="20"/>
        <v>0</v>
      </c>
      <c r="AF8">
        <f t="shared" si="21"/>
        <v>0</v>
      </c>
      <c r="AG8">
        <f t="shared" si="22"/>
        <v>0</v>
      </c>
      <c r="AH8">
        <f t="shared" si="23"/>
        <v>0</v>
      </c>
      <c r="AI8">
        <f t="shared" si="24"/>
        <v>0</v>
      </c>
      <c r="AJ8">
        <f t="shared" si="25"/>
        <v>0</v>
      </c>
      <c r="AK8">
        <f t="shared" si="26"/>
        <v>0</v>
      </c>
    </row>
    <row r="9">
      <c r="A9" s="88"/>
      <c r="F9" s="89">
        <f t="shared" si="2"/>
        <v>730</v>
      </c>
      <c r="G9" s="90" t="s">
        <v>207</v>
      </c>
      <c r="H9" s="14">
        <f>IF(ISNA(VLOOKUP(G9,Round1_Transactions!$A$2:$F$402,2,FALSE)), 0,VLOOKUP(G9,Round1_Transactions!$A$2:$F$402,2,FALSE))</f>
        <v>0</v>
      </c>
      <c r="I9" s="60">
        <f>IF(ISNA(VLOOKUP(G9,Round1_Transactions!$A$2:$F$402,3,FALSE)), 0,VLOOKUP(G9,Round1_Transactions!$A$2:$F$402,3,FALSE))</f>
        <v>0</v>
      </c>
      <c r="J9" s="60">
        <f>IF(ISNA(VLOOKUP(G9,Round1_Transactions!$A$2:$F$402,4,FALSE)), 0,VLOOKUP(G9,Round1_Transactions!$A$2:$F$402,4,FALSE))</f>
        <v>0</v>
      </c>
      <c r="K9" s="60">
        <f>IF(ISNA(VLOOKUP(G9,Round1_Transactions!$A$2:$F$402,5,FALSE)), 0,VLOOKUP(G9,Round1_Transactions!$A$2:$F$402,5,FALSE))</f>
        <v>0</v>
      </c>
      <c r="L9" s="86">
        <f>IF(ISNA(VLOOKUP(G9,Round1_Transactions!$A$2:$F$402,6,FALSE)), 0,VLOOKUP(G9,Round1_Transactions!$A$2:$F$402,6,FALSE))</f>
        <v>0</v>
      </c>
      <c r="M9">
        <f t="shared" si="1"/>
        <v>0</v>
      </c>
      <c r="N9">
        <f t="shared" si="3"/>
        <v>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  <c r="W9">
        <f t="shared" si="12"/>
        <v>0</v>
      </c>
      <c r="X9">
        <f t="shared" si="13"/>
        <v>0</v>
      </c>
      <c r="Y9">
        <f t="shared" si="14"/>
        <v>0</v>
      </c>
      <c r="Z9">
        <f t="shared" si="15"/>
        <v>0</v>
      </c>
      <c r="AA9">
        <f t="shared" si="16"/>
        <v>0</v>
      </c>
      <c r="AB9">
        <f t="shared" si="17"/>
        <v>0</v>
      </c>
      <c r="AC9">
        <f t="shared" si="18"/>
        <v>0</v>
      </c>
      <c r="AD9">
        <f t="shared" si="19"/>
        <v>0</v>
      </c>
      <c r="AE9">
        <f t="shared" si="20"/>
        <v>0</v>
      </c>
      <c r="AF9">
        <f t="shared" si="21"/>
        <v>0</v>
      </c>
      <c r="AG9">
        <f t="shared" si="22"/>
        <v>0</v>
      </c>
      <c r="AH9">
        <f t="shared" si="23"/>
        <v>0</v>
      </c>
      <c r="AI9">
        <f t="shared" si="24"/>
        <v>0</v>
      </c>
      <c r="AJ9">
        <f t="shared" si="25"/>
        <v>0</v>
      </c>
      <c r="AK9">
        <f t="shared" si="26"/>
        <v>0</v>
      </c>
    </row>
    <row r="10">
      <c r="A10" s="88"/>
      <c r="F10" s="89">
        <f t="shared" si="2"/>
        <v>730</v>
      </c>
      <c r="G10" s="90" t="s">
        <v>208</v>
      </c>
      <c r="H10" s="14">
        <f>IF(ISNA(VLOOKUP(G10,Round1_Transactions!$A$2:$F$402,2,FALSE)), 0,VLOOKUP(G10,Round1_Transactions!$A$2:$F$402,2,FALSE))</f>
        <v>0</v>
      </c>
      <c r="I10" s="60">
        <f>IF(ISNA(VLOOKUP(G10,Round1_Transactions!$A$2:$F$402,3,FALSE)), 0,VLOOKUP(G10,Round1_Transactions!$A$2:$F$402,3,FALSE))</f>
        <v>0</v>
      </c>
      <c r="J10" s="60">
        <f>IF(ISNA(VLOOKUP(G10,Round1_Transactions!$A$2:$F$402,4,FALSE)), 0,VLOOKUP(G10,Round1_Transactions!$A$2:$F$402,4,FALSE))</f>
        <v>0</v>
      </c>
      <c r="K10" s="60">
        <f>IF(ISNA(VLOOKUP(G10,Round1_Transactions!$A$2:$F$402,5,FALSE)), 0,VLOOKUP(G10,Round1_Transactions!$A$2:$F$402,5,FALSE))</f>
        <v>0</v>
      </c>
      <c r="L10" s="86">
        <f>IF(ISNA(VLOOKUP(G10,Round1_Transactions!$A$2:$F$402,6,FALSE)), 0,VLOOKUP(G10,Round1_Transactions!$A$2:$F$402,6,FALSE))</f>
        <v>0</v>
      </c>
      <c r="M10">
        <f t="shared" si="1"/>
        <v>0</v>
      </c>
      <c r="N10">
        <f t="shared" si="3"/>
        <v>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  <c r="W10">
        <f t="shared" si="12"/>
        <v>0</v>
      </c>
      <c r="X10">
        <f t="shared" si="13"/>
        <v>0</v>
      </c>
      <c r="Y10">
        <f t="shared" si="14"/>
        <v>0</v>
      </c>
      <c r="Z10">
        <f t="shared" si="15"/>
        <v>0</v>
      </c>
      <c r="AA10">
        <f t="shared" si="16"/>
        <v>0</v>
      </c>
      <c r="AB10">
        <f t="shared" si="17"/>
        <v>0</v>
      </c>
      <c r="AC10">
        <f t="shared" si="18"/>
        <v>0</v>
      </c>
      <c r="AD10">
        <f t="shared" si="19"/>
        <v>0</v>
      </c>
      <c r="AE10">
        <f t="shared" si="20"/>
        <v>0</v>
      </c>
      <c r="AF10">
        <f t="shared" si="21"/>
        <v>0</v>
      </c>
      <c r="AG10">
        <f t="shared" si="22"/>
        <v>0</v>
      </c>
      <c r="AH10">
        <f t="shared" si="23"/>
        <v>0</v>
      </c>
      <c r="AI10">
        <f t="shared" si="24"/>
        <v>0</v>
      </c>
      <c r="AJ10">
        <f t="shared" si="25"/>
        <v>0</v>
      </c>
      <c r="AK10">
        <f t="shared" si="26"/>
        <v>0</v>
      </c>
    </row>
    <row r="11">
      <c r="A11" s="88"/>
      <c r="D11" s="91"/>
      <c r="F11" s="89">
        <f t="shared" si="2"/>
        <v>730</v>
      </c>
      <c r="G11" s="90" t="s">
        <v>209</v>
      </c>
      <c r="H11" s="14">
        <f>IF(ISNA(VLOOKUP(G11,Round1_Transactions!$A$2:$F$402,2,FALSE)), 0,VLOOKUP(G11,Round1_Transactions!$A$2:$F$402,2,FALSE))</f>
        <v>0</v>
      </c>
      <c r="I11" s="60">
        <f>IF(ISNA(VLOOKUP(G11,Round1_Transactions!$A$2:$F$402,3,FALSE)), 0,VLOOKUP(G11,Round1_Transactions!$A$2:$F$402,3,FALSE))</f>
        <v>0</v>
      </c>
      <c r="J11" s="60">
        <f>IF(ISNA(VLOOKUP(G11,Round1_Transactions!$A$2:$F$402,4,FALSE)), 0,VLOOKUP(G11,Round1_Transactions!$A$2:$F$402,4,FALSE))</f>
        <v>0</v>
      </c>
      <c r="K11" s="60">
        <f>IF(ISNA(VLOOKUP(G11,Round1_Transactions!$A$2:$F$402,5,FALSE)), 0,VLOOKUP(G11,Round1_Transactions!$A$2:$F$402,5,FALSE))</f>
        <v>0</v>
      </c>
      <c r="L11" s="86">
        <f>IF(ISNA(VLOOKUP(G11,Round1_Transactions!$A$2:$F$402,6,FALSE)), 0,VLOOKUP(G11,Round1_Transactions!$A$2:$F$402,6,FALSE))</f>
        <v>0</v>
      </c>
      <c r="M11">
        <f t="shared" si="1"/>
        <v>0</v>
      </c>
      <c r="N11">
        <f t="shared" si="3"/>
        <v>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  <c r="W11">
        <f t="shared" si="12"/>
        <v>0</v>
      </c>
      <c r="X11">
        <f t="shared" si="13"/>
        <v>0</v>
      </c>
      <c r="Y11">
        <f t="shared" si="14"/>
        <v>0</v>
      </c>
      <c r="Z11">
        <f t="shared" si="15"/>
        <v>0</v>
      </c>
      <c r="AA11">
        <f t="shared" si="16"/>
        <v>0</v>
      </c>
      <c r="AB11">
        <f t="shared" si="17"/>
        <v>0</v>
      </c>
      <c r="AC11">
        <f t="shared" si="18"/>
        <v>0</v>
      </c>
      <c r="AD11">
        <f t="shared" si="19"/>
        <v>0</v>
      </c>
      <c r="AE11">
        <f t="shared" si="20"/>
        <v>0</v>
      </c>
      <c r="AF11">
        <f t="shared" si="21"/>
        <v>0</v>
      </c>
      <c r="AG11">
        <f t="shared" si="22"/>
        <v>0</v>
      </c>
      <c r="AH11">
        <f t="shared" si="23"/>
        <v>0</v>
      </c>
      <c r="AI11">
        <f t="shared" si="24"/>
        <v>0</v>
      </c>
      <c r="AJ11">
        <f t="shared" si="25"/>
        <v>0</v>
      </c>
      <c r="AK11">
        <f t="shared" si="26"/>
        <v>0</v>
      </c>
    </row>
    <row r="12">
      <c r="A12" s="88"/>
      <c r="F12" s="89">
        <f t="shared" si="2"/>
        <v>730</v>
      </c>
      <c r="G12" s="90" t="s">
        <v>210</v>
      </c>
      <c r="H12" s="14">
        <f>IF(ISNA(VLOOKUP(G12,Round1_Transactions!$A$2:$F$402,2,FALSE)), 0,VLOOKUP(G12,Round1_Transactions!$A$2:$F$402,2,FALSE))</f>
        <v>0</v>
      </c>
      <c r="I12" s="60">
        <f>IF(ISNA(VLOOKUP(G12,Round1_Transactions!$A$2:$F$402,3,FALSE)), 0,VLOOKUP(G12,Round1_Transactions!$A$2:$F$402,3,FALSE))</f>
        <v>0</v>
      </c>
      <c r="J12" s="60">
        <f>IF(ISNA(VLOOKUP(G12,Round1_Transactions!$A$2:$F$402,4,FALSE)), 0,VLOOKUP(G12,Round1_Transactions!$A$2:$F$402,4,FALSE))</f>
        <v>0</v>
      </c>
      <c r="K12" s="60">
        <f>IF(ISNA(VLOOKUP(G12,Round1_Transactions!$A$2:$F$402,5,FALSE)), 0,VLOOKUP(G12,Round1_Transactions!$A$2:$F$402,5,FALSE))</f>
        <v>0</v>
      </c>
      <c r="L12" s="86">
        <f>IF(ISNA(VLOOKUP(G12,Round1_Transactions!$A$2:$F$402,6,FALSE)), 0,VLOOKUP(G12,Round1_Transactions!$A$2:$F$402,6,FALSE))</f>
        <v>0</v>
      </c>
      <c r="M12">
        <f t="shared" si="1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  <c r="W12">
        <f t="shared" si="12"/>
        <v>0</v>
      </c>
      <c r="X12">
        <f t="shared" si="13"/>
        <v>0</v>
      </c>
      <c r="Y12">
        <f t="shared" si="14"/>
        <v>0</v>
      </c>
      <c r="Z12">
        <f t="shared" si="15"/>
        <v>0</v>
      </c>
      <c r="AA12">
        <f t="shared" si="16"/>
        <v>0</v>
      </c>
      <c r="AB12">
        <f t="shared" si="17"/>
        <v>0</v>
      </c>
      <c r="AC12">
        <f t="shared" si="18"/>
        <v>0</v>
      </c>
      <c r="AD12">
        <f t="shared" si="19"/>
        <v>0</v>
      </c>
      <c r="AE12">
        <f t="shared" si="20"/>
        <v>0</v>
      </c>
      <c r="AF12">
        <f t="shared" si="21"/>
        <v>0</v>
      </c>
      <c r="AG12">
        <f t="shared" si="22"/>
        <v>0</v>
      </c>
      <c r="AH12">
        <f t="shared" si="23"/>
        <v>0</v>
      </c>
      <c r="AI12">
        <f t="shared" si="24"/>
        <v>0</v>
      </c>
      <c r="AJ12">
        <f t="shared" si="25"/>
        <v>0</v>
      </c>
      <c r="AK12">
        <f t="shared" si="26"/>
        <v>0</v>
      </c>
    </row>
    <row r="13">
      <c r="A13" s="88"/>
      <c r="F13" s="89">
        <f t="shared" si="2"/>
        <v>730</v>
      </c>
      <c r="G13" s="90" t="s">
        <v>211</v>
      </c>
      <c r="H13" s="14">
        <f>IF(ISNA(VLOOKUP(G13,Round1_Transactions!$A$2:$F$402,2,FALSE)), 0,VLOOKUP(G13,Round1_Transactions!$A$2:$F$402,2,FALSE))</f>
        <v>0</v>
      </c>
      <c r="I13" s="60">
        <f>IF(ISNA(VLOOKUP(G13,Round1_Transactions!$A$2:$F$402,3,FALSE)), 0,VLOOKUP(G13,Round1_Transactions!$A$2:$F$402,3,FALSE))</f>
        <v>0</v>
      </c>
      <c r="J13" s="60">
        <f>IF(ISNA(VLOOKUP(G13,Round1_Transactions!$A$2:$F$402,4,FALSE)), 0,VLOOKUP(G13,Round1_Transactions!$A$2:$F$402,4,FALSE))</f>
        <v>0</v>
      </c>
      <c r="K13" s="60">
        <f>IF(ISNA(VLOOKUP(G13,Round1_Transactions!$A$2:$F$402,5,FALSE)), 0,VLOOKUP(G13,Round1_Transactions!$A$2:$F$402,5,FALSE))</f>
        <v>0</v>
      </c>
      <c r="L13" s="86">
        <f>IF(ISNA(VLOOKUP(G13,Round1_Transactions!$A$2:$F$402,6,FALSE)), 0,VLOOKUP(G13,Round1_Transactions!$A$2:$F$402,6,FALSE))</f>
        <v>0</v>
      </c>
      <c r="M13">
        <f t="shared" si="1"/>
        <v>0</v>
      </c>
      <c r="N13">
        <f t="shared" si="3"/>
        <v>0</v>
      </c>
      <c r="O13">
        <f t="shared" si="4"/>
        <v>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  <c r="W13">
        <f t="shared" si="12"/>
        <v>0</v>
      </c>
      <c r="X13">
        <f t="shared" si="13"/>
        <v>0</v>
      </c>
      <c r="Y13">
        <f t="shared" si="14"/>
        <v>0</v>
      </c>
      <c r="Z13">
        <f t="shared" si="15"/>
        <v>0</v>
      </c>
      <c r="AA13">
        <f t="shared" si="16"/>
        <v>0</v>
      </c>
      <c r="AB13">
        <f t="shared" si="17"/>
        <v>0</v>
      </c>
      <c r="AC13">
        <f t="shared" si="18"/>
        <v>0</v>
      </c>
      <c r="AD13">
        <f t="shared" si="19"/>
        <v>0</v>
      </c>
      <c r="AE13">
        <f t="shared" si="20"/>
        <v>0</v>
      </c>
      <c r="AF13">
        <f t="shared" si="21"/>
        <v>0</v>
      </c>
      <c r="AG13">
        <f t="shared" si="22"/>
        <v>0</v>
      </c>
      <c r="AH13">
        <f t="shared" si="23"/>
        <v>0</v>
      </c>
      <c r="AI13">
        <f t="shared" si="24"/>
        <v>0</v>
      </c>
      <c r="AJ13">
        <f t="shared" si="25"/>
        <v>0</v>
      </c>
      <c r="AK13">
        <f t="shared" si="26"/>
        <v>0</v>
      </c>
    </row>
    <row r="14">
      <c r="A14" s="88"/>
      <c r="F14" s="89">
        <f t="shared" si="2"/>
        <v>730</v>
      </c>
      <c r="G14" s="90" t="s">
        <v>212</v>
      </c>
      <c r="H14" s="14">
        <f>IF(ISNA(VLOOKUP(G14,Round1_Transactions!$A$2:$F$402,2,FALSE)), 0,VLOOKUP(G14,Round1_Transactions!$A$2:$F$402,2,FALSE))</f>
        <v>0</v>
      </c>
      <c r="I14" s="60">
        <f>IF(ISNA(VLOOKUP(G14,Round1_Transactions!$A$2:$F$402,3,FALSE)), 0,VLOOKUP(G14,Round1_Transactions!$A$2:$F$402,3,FALSE))</f>
        <v>0</v>
      </c>
      <c r="J14" s="60">
        <f>IF(ISNA(VLOOKUP(G14,Round1_Transactions!$A$2:$F$402,4,FALSE)), 0,VLOOKUP(G14,Round1_Transactions!$A$2:$F$402,4,FALSE))</f>
        <v>0</v>
      </c>
      <c r="K14" s="60">
        <f>IF(ISNA(VLOOKUP(G14,Round1_Transactions!$A$2:$F$402,5,FALSE)), 0,VLOOKUP(G14,Round1_Transactions!$A$2:$F$402,5,FALSE))</f>
        <v>0</v>
      </c>
      <c r="L14" s="86">
        <f>IF(ISNA(VLOOKUP(G14,Round1_Transactions!$A$2:$F$402,6,FALSE)), 0,VLOOKUP(G14,Round1_Transactions!$A$2:$F$402,6,FALSE))</f>
        <v>0</v>
      </c>
      <c r="M14">
        <f t="shared" si="1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  <c r="W14">
        <f t="shared" si="12"/>
        <v>0</v>
      </c>
      <c r="X14">
        <f t="shared" si="13"/>
        <v>0</v>
      </c>
      <c r="Y14">
        <f t="shared" si="14"/>
        <v>0</v>
      </c>
      <c r="Z14">
        <f t="shared" si="15"/>
        <v>0</v>
      </c>
      <c r="AA14">
        <f t="shared" si="16"/>
        <v>0</v>
      </c>
      <c r="AB14">
        <f t="shared" si="17"/>
        <v>0</v>
      </c>
      <c r="AC14">
        <f t="shared" si="18"/>
        <v>0</v>
      </c>
      <c r="AD14">
        <f t="shared" si="19"/>
        <v>0</v>
      </c>
      <c r="AE14">
        <f t="shared" si="20"/>
        <v>0</v>
      </c>
      <c r="AF14">
        <f t="shared" si="21"/>
        <v>0</v>
      </c>
      <c r="AG14">
        <f t="shared" si="22"/>
        <v>0</v>
      </c>
      <c r="AH14">
        <f t="shared" si="23"/>
        <v>0</v>
      </c>
      <c r="AI14">
        <f t="shared" si="24"/>
        <v>0</v>
      </c>
      <c r="AJ14">
        <f t="shared" si="25"/>
        <v>0</v>
      </c>
      <c r="AK14">
        <f t="shared" si="26"/>
        <v>0</v>
      </c>
    </row>
    <row r="15">
      <c r="A15" s="88"/>
      <c r="F15" s="89">
        <f t="shared" si="2"/>
        <v>730</v>
      </c>
      <c r="G15" s="90" t="s">
        <v>213</v>
      </c>
      <c r="H15" s="14">
        <f>IF(ISNA(VLOOKUP(G15,Round1_Transactions!$A$2:$F$402,2,FALSE)), 0,VLOOKUP(G15,Round1_Transactions!$A$2:$F$402,2,FALSE))</f>
        <v>0</v>
      </c>
      <c r="I15" s="60">
        <f>IF(ISNA(VLOOKUP(G15,Round1_Transactions!$A$2:$F$402,3,FALSE)), 0,VLOOKUP(G15,Round1_Transactions!$A$2:$F$402,3,FALSE))</f>
        <v>0</v>
      </c>
      <c r="J15" s="60">
        <f>IF(ISNA(VLOOKUP(G15,Round1_Transactions!$A$2:$F$402,4,FALSE)), 0,VLOOKUP(G15,Round1_Transactions!$A$2:$F$402,4,FALSE))</f>
        <v>0</v>
      </c>
      <c r="K15" s="60">
        <f>IF(ISNA(VLOOKUP(G15,Round1_Transactions!$A$2:$F$402,5,FALSE)), 0,VLOOKUP(G15,Round1_Transactions!$A$2:$F$402,5,FALSE))</f>
        <v>0</v>
      </c>
      <c r="L15" s="86">
        <f>IF(ISNA(VLOOKUP(G15,Round1_Transactions!$A$2:$F$402,6,FALSE)), 0,VLOOKUP(G15,Round1_Transactions!$A$2:$F$402,6,FALSE))</f>
        <v>0</v>
      </c>
      <c r="M15">
        <f t="shared" si="1"/>
        <v>0</v>
      </c>
      <c r="N15">
        <f t="shared" si="3"/>
        <v>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  <c r="W15">
        <f t="shared" si="12"/>
        <v>0</v>
      </c>
      <c r="X15">
        <f t="shared" si="13"/>
        <v>0</v>
      </c>
      <c r="Y15">
        <f t="shared" si="14"/>
        <v>0</v>
      </c>
      <c r="Z15">
        <f t="shared" si="15"/>
        <v>0</v>
      </c>
      <c r="AA15">
        <f t="shared" si="16"/>
        <v>0</v>
      </c>
      <c r="AB15">
        <f t="shared" si="17"/>
        <v>0</v>
      </c>
      <c r="AC15">
        <f t="shared" si="18"/>
        <v>0</v>
      </c>
      <c r="AD15">
        <f t="shared" si="19"/>
        <v>0</v>
      </c>
      <c r="AE15">
        <f t="shared" si="20"/>
        <v>0</v>
      </c>
      <c r="AF15">
        <f t="shared" si="21"/>
        <v>0</v>
      </c>
      <c r="AG15">
        <f t="shared" si="22"/>
        <v>0</v>
      </c>
      <c r="AH15">
        <f t="shared" si="23"/>
        <v>0</v>
      </c>
      <c r="AI15">
        <f t="shared" si="24"/>
        <v>0</v>
      </c>
      <c r="AJ15">
        <f t="shared" si="25"/>
        <v>0</v>
      </c>
      <c r="AK15">
        <f t="shared" si="26"/>
        <v>0</v>
      </c>
    </row>
    <row r="16">
      <c r="A16" s="88"/>
      <c r="F16" s="89">
        <f t="shared" si="2"/>
        <v>730</v>
      </c>
      <c r="G16" s="90" t="s">
        <v>214</v>
      </c>
      <c r="H16" s="14">
        <f>IF(ISNA(VLOOKUP(G16,Round1_Transactions!$A$2:$F$402,2,FALSE)), 0,VLOOKUP(G16,Round1_Transactions!$A$2:$F$402,2,FALSE))</f>
        <v>0</v>
      </c>
      <c r="I16" s="60">
        <f>IF(ISNA(VLOOKUP(G16,Round1_Transactions!$A$2:$F$402,3,FALSE)), 0,VLOOKUP(G16,Round1_Transactions!$A$2:$F$402,3,FALSE))</f>
        <v>0</v>
      </c>
      <c r="J16" s="60">
        <f>IF(ISNA(VLOOKUP(G16,Round1_Transactions!$A$2:$F$402,4,FALSE)), 0,VLOOKUP(G16,Round1_Transactions!$A$2:$F$402,4,FALSE))</f>
        <v>0</v>
      </c>
      <c r="K16" s="60">
        <f>IF(ISNA(VLOOKUP(G16,Round1_Transactions!$A$2:$F$402,5,FALSE)), 0,VLOOKUP(G16,Round1_Transactions!$A$2:$F$402,5,FALSE))</f>
        <v>0</v>
      </c>
      <c r="L16" s="86">
        <f>IF(ISNA(VLOOKUP(G16,Round1_Transactions!$A$2:$F$402,6,FALSE)), 0,VLOOKUP(G16,Round1_Transactions!$A$2:$F$402,6,FALSE))</f>
        <v>0</v>
      </c>
      <c r="M16">
        <f t="shared" si="1"/>
        <v>0</v>
      </c>
      <c r="N16">
        <f t="shared" si="3"/>
        <v>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  <c r="W16">
        <f t="shared" si="12"/>
        <v>0</v>
      </c>
      <c r="X16">
        <f t="shared" si="13"/>
        <v>0</v>
      </c>
      <c r="Y16">
        <f t="shared" si="14"/>
        <v>0</v>
      </c>
      <c r="Z16">
        <f t="shared" si="15"/>
        <v>0</v>
      </c>
      <c r="AA16">
        <f t="shared" si="16"/>
        <v>0</v>
      </c>
      <c r="AB16">
        <f t="shared" si="17"/>
        <v>0</v>
      </c>
      <c r="AC16">
        <f t="shared" si="18"/>
        <v>0</v>
      </c>
      <c r="AD16">
        <f t="shared" si="19"/>
        <v>0</v>
      </c>
      <c r="AE16">
        <f t="shared" si="20"/>
        <v>0</v>
      </c>
      <c r="AF16">
        <f t="shared" si="21"/>
        <v>0</v>
      </c>
      <c r="AG16">
        <f t="shared" si="22"/>
        <v>0</v>
      </c>
      <c r="AH16">
        <f t="shared" si="23"/>
        <v>0</v>
      </c>
      <c r="AI16">
        <f t="shared" si="24"/>
        <v>0</v>
      </c>
      <c r="AJ16">
        <f t="shared" si="25"/>
        <v>0</v>
      </c>
      <c r="AK16">
        <f t="shared" si="26"/>
        <v>0</v>
      </c>
    </row>
    <row r="17">
      <c r="A17" s="88"/>
      <c r="F17" s="89">
        <f t="shared" si="2"/>
        <v>730</v>
      </c>
      <c r="G17" s="90" t="s">
        <v>215</v>
      </c>
      <c r="H17" s="14">
        <f>IF(ISNA(VLOOKUP(G17,Round1_Transactions!$A$2:$F$402,2,FALSE)), 0,VLOOKUP(G17,Round1_Transactions!$A$2:$F$402,2,FALSE))</f>
        <v>0</v>
      </c>
      <c r="I17" s="60">
        <f>IF(ISNA(VLOOKUP(G17,Round1_Transactions!$A$2:$F$402,3,FALSE)), 0,VLOOKUP(G17,Round1_Transactions!$A$2:$F$402,3,FALSE))</f>
        <v>0</v>
      </c>
      <c r="J17" s="60">
        <f>IF(ISNA(VLOOKUP(G17,Round1_Transactions!$A$2:$F$402,4,FALSE)), 0,VLOOKUP(G17,Round1_Transactions!$A$2:$F$402,4,FALSE))</f>
        <v>0</v>
      </c>
      <c r="K17" s="60">
        <f>IF(ISNA(VLOOKUP(G17,Round1_Transactions!$A$2:$F$402,5,FALSE)), 0,VLOOKUP(G17,Round1_Transactions!$A$2:$F$402,5,FALSE))</f>
        <v>0</v>
      </c>
      <c r="L17" s="86">
        <f>IF(ISNA(VLOOKUP(G17,Round1_Transactions!$A$2:$F$402,6,FALSE)), 0,VLOOKUP(G17,Round1_Transactions!$A$2:$F$402,6,FALSE))</f>
        <v>0</v>
      </c>
      <c r="M17">
        <f t="shared" si="1"/>
        <v>0</v>
      </c>
      <c r="N17">
        <f t="shared" si="3"/>
        <v>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  <c r="W17">
        <f t="shared" si="12"/>
        <v>0</v>
      </c>
      <c r="X17">
        <f t="shared" si="13"/>
        <v>0</v>
      </c>
      <c r="Y17">
        <f t="shared" si="14"/>
        <v>0</v>
      </c>
      <c r="Z17">
        <f t="shared" si="15"/>
        <v>0</v>
      </c>
      <c r="AA17">
        <f t="shared" si="16"/>
        <v>0</v>
      </c>
      <c r="AB17">
        <f t="shared" si="17"/>
        <v>0</v>
      </c>
      <c r="AC17">
        <f t="shared" si="18"/>
        <v>0</v>
      </c>
      <c r="AD17">
        <f t="shared" si="19"/>
        <v>0</v>
      </c>
      <c r="AE17">
        <f t="shared" si="20"/>
        <v>0</v>
      </c>
      <c r="AF17">
        <f t="shared" si="21"/>
        <v>0</v>
      </c>
      <c r="AG17">
        <f t="shared" si="22"/>
        <v>0</v>
      </c>
      <c r="AH17">
        <f t="shared" si="23"/>
        <v>0</v>
      </c>
      <c r="AI17">
        <f t="shared" si="24"/>
        <v>0</v>
      </c>
      <c r="AJ17">
        <f t="shared" si="25"/>
        <v>0</v>
      </c>
      <c r="AK17">
        <f t="shared" si="26"/>
        <v>0</v>
      </c>
    </row>
    <row r="18">
      <c r="A18" s="88"/>
      <c r="F18" s="89">
        <f t="shared" si="2"/>
        <v>730</v>
      </c>
      <c r="G18" s="90" t="s">
        <v>216</v>
      </c>
      <c r="H18" s="14">
        <f>IF(ISNA(VLOOKUP(G18,Round1_Transactions!$A$2:$F$402,2,FALSE)), 0,VLOOKUP(G18,Round1_Transactions!$A$2:$F$402,2,FALSE))</f>
        <v>0</v>
      </c>
      <c r="I18" s="60">
        <f>IF(ISNA(VLOOKUP(G18,Round1_Transactions!$A$2:$F$402,3,FALSE)), 0,VLOOKUP(G18,Round1_Transactions!$A$2:$F$402,3,FALSE))</f>
        <v>0</v>
      </c>
      <c r="J18" s="60">
        <f>IF(ISNA(VLOOKUP(G18,Round1_Transactions!$A$2:$F$402,4,FALSE)), 0,VLOOKUP(G18,Round1_Transactions!$A$2:$F$402,4,FALSE))</f>
        <v>0</v>
      </c>
      <c r="K18" s="60">
        <f>IF(ISNA(VLOOKUP(G18,Round1_Transactions!$A$2:$F$402,5,FALSE)), 0,VLOOKUP(G18,Round1_Transactions!$A$2:$F$402,5,FALSE))</f>
        <v>0</v>
      </c>
      <c r="L18" s="86">
        <f>IF(ISNA(VLOOKUP(G18,Round1_Transactions!$A$2:$F$402,6,FALSE)), 0,VLOOKUP(G18,Round1_Transactions!$A$2:$F$402,6,FALSE))</f>
        <v>0</v>
      </c>
      <c r="M18">
        <f t="shared" si="1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  <c r="W18">
        <f t="shared" si="12"/>
        <v>0</v>
      </c>
      <c r="X18">
        <f t="shared" si="13"/>
        <v>0</v>
      </c>
      <c r="Y18">
        <f t="shared" si="14"/>
        <v>0</v>
      </c>
      <c r="Z18">
        <f t="shared" si="15"/>
        <v>0</v>
      </c>
      <c r="AA18">
        <f t="shared" si="16"/>
        <v>0</v>
      </c>
      <c r="AB18">
        <f t="shared" si="17"/>
        <v>0</v>
      </c>
      <c r="AC18">
        <f t="shared" si="18"/>
        <v>0</v>
      </c>
      <c r="AD18">
        <f t="shared" si="19"/>
        <v>0</v>
      </c>
      <c r="AE18">
        <f t="shared" si="20"/>
        <v>0</v>
      </c>
      <c r="AF18">
        <f t="shared" si="21"/>
        <v>0</v>
      </c>
      <c r="AG18">
        <f t="shared" si="22"/>
        <v>0</v>
      </c>
      <c r="AH18">
        <f t="shared" si="23"/>
        <v>0</v>
      </c>
      <c r="AI18">
        <f t="shared" si="24"/>
        <v>0</v>
      </c>
      <c r="AJ18">
        <f t="shared" si="25"/>
        <v>0</v>
      </c>
      <c r="AK18">
        <f t="shared" si="26"/>
        <v>0</v>
      </c>
    </row>
    <row r="19">
      <c r="A19" s="88"/>
      <c r="F19" s="89">
        <f t="shared" si="2"/>
        <v>730</v>
      </c>
      <c r="G19" s="90" t="s">
        <v>217</v>
      </c>
      <c r="H19" s="14">
        <f>IF(ISNA(VLOOKUP(G19,Round1_Transactions!$A$2:$F$402,2,FALSE)), 0,VLOOKUP(G19,Round1_Transactions!$A$2:$F$402,2,FALSE))</f>
        <v>0</v>
      </c>
      <c r="I19" s="60">
        <f>IF(ISNA(VLOOKUP(G19,Round1_Transactions!$A$2:$F$402,3,FALSE)), 0,VLOOKUP(G19,Round1_Transactions!$A$2:$F$402,3,FALSE))</f>
        <v>0</v>
      </c>
      <c r="J19" s="60">
        <f>IF(ISNA(VLOOKUP(G19,Round1_Transactions!$A$2:$F$402,4,FALSE)), 0,VLOOKUP(G19,Round1_Transactions!$A$2:$F$402,4,FALSE))</f>
        <v>0</v>
      </c>
      <c r="K19" s="60">
        <f>IF(ISNA(VLOOKUP(G19,Round1_Transactions!$A$2:$F$402,5,FALSE)), 0,VLOOKUP(G19,Round1_Transactions!$A$2:$F$402,5,FALSE))</f>
        <v>0</v>
      </c>
      <c r="L19" s="86">
        <f>IF(ISNA(VLOOKUP(G19,Round1_Transactions!$A$2:$F$402,6,FALSE)), 0,VLOOKUP(G19,Round1_Transactions!$A$2:$F$402,6,FALSE))</f>
        <v>0</v>
      </c>
      <c r="M19">
        <f t="shared" si="1"/>
        <v>0</v>
      </c>
      <c r="N19">
        <f t="shared" si="3"/>
        <v>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  <c r="W19">
        <f t="shared" si="12"/>
        <v>0</v>
      </c>
      <c r="X19">
        <f t="shared" si="13"/>
        <v>0</v>
      </c>
      <c r="Y19">
        <f t="shared" si="14"/>
        <v>0</v>
      </c>
      <c r="Z19">
        <f t="shared" si="15"/>
        <v>0</v>
      </c>
      <c r="AA19">
        <f t="shared" si="16"/>
        <v>0</v>
      </c>
      <c r="AB19">
        <f t="shared" si="17"/>
        <v>0</v>
      </c>
      <c r="AC19">
        <f t="shared" si="18"/>
        <v>0</v>
      </c>
      <c r="AD19">
        <f t="shared" si="19"/>
        <v>0</v>
      </c>
      <c r="AE19">
        <f t="shared" si="20"/>
        <v>0</v>
      </c>
      <c r="AF19">
        <f t="shared" si="21"/>
        <v>0</v>
      </c>
      <c r="AG19">
        <f t="shared" si="22"/>
        <v>0</v>
      </c>
      <c r="AH19">
        <f t="shared" si="23"/>
        <v>0</v>
      </c>
      <c r="AI19">
        <f t="shared" si="24"/>
        <v>0</v>
      </c>
      <c r="AJ19">
        <f t="shared" si="25"/>
        <v>0</v>
      </c>
      <c r="AK19">
        <f t="shared" si="26"/>
        <v>0</v>
      </c>
    </row>
    <row r="20">
      <c r="A20" s="88"/>
      <c r="F20" s="89">
        <f t="shared" si="2"/>
        <v>730</v>
      </c>
      <c r="G20" s="90" t="s">
        <v>218</v>
      </c>
      <c r="H20" s="14">
        <f>IF(ISNA(VLOOKUP(G20,Round1_Transactions!$A$2:$F$402,2,FALSE)), 0,VLOOKUP(G20,Round1_Transactions!$A$2:$F$402,2,FALSE))</f>
        <v>0</v>
      </c>
      <c r="I20" s="60">
        <f>IF(ISNA(VLOOKUP(G20,Round1_Transactions!$A$2:$F$402,3,FALSE)), 0,VLOOKUP(G20,Round1_Transactions!$A$2:$F$402,3,FALSE))</f>
        <v>0</v>
      </c>
      <c r="J20" s="60">
        <f>IF(ISNA(VLOOKUP(G20,Round1_Transactions!$A$2:$F$402,4,FALSE)), 0,VLOOKUP(G20,Round1_Transactions!$A$2:$F$402,4,FALSE))</f>
        <v>0</v>
      </c>
      <c r="K20" s="60">
        <f>IF(ISNA(VLOOKUP(G20,Round1_Transactions!$A$2:$F$402,5,FALSE)), 0,VLOOKUP(G20,Round1_Transactions!$A$2:$F$402,5,FALSE))</f>
        <v>0</v>
      </c>
      <c r="L20" s="86">
        <f>IF(ISNA(VLOOKUP(G20,Round1_Transactions!$A$2:$F$402,6,FALSE)), 0,VLOOKUP(G20,Round1_Transactions!$A$2:$F$402,6,FALSE))</f>
        <v>0</v>
      </c>
      <c r="M20">
        <f t="shared" si="1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  <c r="W20">
        <f t="shared" si="12"/>
        <v>0</v>
      </c>
      <c r="X20">
        <f t="shared" si="13"/>
        <v>0</v>
      </c>
      <c r="Y20">
        <f t="shared" si="14"/>
        <v>0</v>
      </c>
      <c r="Z20">
        <f t="shared" si="15"/>
        <v>0</v>
      </c>
      <c r="AA20">
        <f t="shared" si="16"/>
        <v>0</v>
      </c>
      <c r="AB20">
        <f t="shared" si="17"/>
        <v>0</v>
      </c>
      <c r="AC20">
        <f t="shared" si="18"/>
        <v>0</v>
      </c>
      <c r="AD20">
        <f t="shared" si="19"/>
        <v>0</v>
      </c>
      <c r="AE20">
        <f t="shared" si="20"/>
        <v>0</v>
      </c>
      <c r="AF20">
        <f t="shared" si="21"/>
        <v>0</v>
      </c>
      <c r="AG20">
        <f t="shared" si="22"/>
        <v>0</v>
      </c>
      <c r="AH20">
        <f t="shared" si="23"/>
        <v>0</v>
      </c>
      <c r="AI20">
        <f t="shared" si="24"/>
        <v>0</v>
      </c>
      <c r="AJ20">
        <f t="shared" si="25"/>
        <v>0</v>
      </c>
      <c r="AK20">
        <f t="shared" si="26"/>
        <v>0</v>
      </c>
    </row>
    <row r="21">
      <c r="A21" s="88"/>
      <c r="F21" s="89">
        <f t="shared" si="2"/>
        <v>730</v>
      </c>
      <c r="G21" s="90" t="s">
        <v>219</v>
      </c>
      <c r="H21" s="14">
        <f>IF(ISNA(VLOOKUP(G21,Round1_Transactions!$A$2:$F$402,2,FALSE)), 0,VLOOKUP(G21,Round1_Transactions!$A$2:$F$402,2,FALSE))</f>
        <v>0</v>
      </c>
      <c r="I21" s="60">
        <f>IF(ISNA(VLOOKUP(G21,Round1_Transactions!$A$2:$F$402,3,FALSE)), 0,VLOOKUP(G21,Round1_Transactions!$A$2:$F$402,3,FALSE))</f>
        <v>0</v>
      </c>
      <c r="J21" s="60">
        <f>IF(ISNA(VLOOKUP(G21,Round1_Transactions!$A$2:$F$402,4,FALSE)), 0,VLOOKUP(G21,Round1_Transactions!$A$2:$F$402,4,FALSE))</f>
        <v>0</v>
      </c>
      <c r="K21" s="60">
        <f>IF(ISNA(VLOOKUP(G21,Round1_Transactions!$A$2:$F$402,5,FALSE)), 0,VLOOKUP(G21,Round1_Transactions!$A$2:$F$402,5,FALSE))</f>
        <v>0</v>
      </c>
      <c r="L21" s="86">
        <f>IF(ISNA(VLOOKUP(G21,Round1_Transactions!$A$2:$F$402,6,FALSE)), 0,VLOOKUP(G21,Round1_Transactions!$A$2:$F$402,6,FALSE))</f>
        <v>0</v>
      </c>
      <c r="M21">
        <f t="shared" si="1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  <c r="W21">
        <f t="shared" si="12"/>
        <v>0</v>
      </c>
      <c r="X21">
        <f t="shared" si="13"/>
        <v>0</v>
      </c>
      <c r="Y21">
        <f t="shared" si="14"/>
        <v>0</v>
      </c>
      <c r="Z21">
        <f t="shared" si="15"/>
        <v>0</v>
      </c>
      <c r="AA21">
        <f t="shared" si="16"/>
        <v>0</v>
      </c>
      <c r="AB21">
        <f t="shared" si="17"/>
        <v>0</v>
      </c>
      <c r="AC21">
        <f t="shared" si="18"/>
        <v>0</v>
      </c>
      <c r="AD21">
        <f t="shared" si="19"/>
        <v>0</v>
      </c>
      <c r="AE21">
        <f t="shared" si="20"/>
        <v>0</v>
      </c>
      <c r="AF21">
        <f t="shared" si="21"/>
        <v>0</v>
      </c>
      <c r="AG21">
        <f t="shared" si="22"/>
        <v>0</v>
      </c>
      <c r="AH21">
        <f t="shared" si="23"/>
        <v>0</v>
      </c>
      <c r="AI21">
        <f t="shared" si="24"/>
        <v>0</v>
      </c>
      <c r="AJ21">
        <f t="shared" si="25"/>
        <v>0</v>
      </c>
      <c r="AK21">
        <f t="shared" si="26"/>
        <v>0</v>
      </c>
    </row>
    <row r="22">
      <c r="A22" s="88"/>
      <c r="F22" s="89">
        <f t="shared" si="2"/>
        <v>730</v>
      </c>
      <c r="G22" s="90" t="s">
        <v>220</v>
      </c>
      <c r="H22" s="14">
        <f>IF(ISNA(VLOOKUP(G22,Round1_Transactions!$A$2:$F$402,2,FALSE)), 0,VLOOKUP(G22,Round1_Transactions!$A$2:$F$402,2,FALSE))</f>
        <v>0</v>
      </c>
      <c r="I22" s="60">
        <f>IF(ISNA(VLOOKUP(G22,Round1_Transactions!$A$2:$F$402,3,FALSE)), 0,VLOOKUP(G22,Round1_Transactions!$A$2:$F$402,3,FALSE))</f>
        <v>0</v>
      </c>
      <c r="J22" s="60">
        <f>IF(ISNA(VLOOKUP(G22,Round1_Transactions!$A$2:$F$402,4,FALSE)), 0,VLOOKUP(G22,Round1_Transactions!$A$2:$F$402,4,FALSE))</f>
        <v>0</v>
      </c>
      <c r="K22" s="60">
        <f>IF(ISNA(VLOOKUP(G22,Round1_Transactions!$A$2:$F$402,5,FALSE)), 0,VLOOKUP(G22,Round1_Transactions!$A$2:$F$402,5,FALSE))</f>
        <v>0</v>
      </c>
      <c r="L22" s="86">
        <f>IF(ISNA(VLOOKUP(G22,Round1_Transactions!$A$2:$F$402,6,FALSE)), 0,VLOOKUP(G22,Round1_Transactions!$A$2:$F$402,6,FALSE))</f>
        <v>0</v>
      </c>
      <c r="M22">
        <f t="shared" si="1"/>
        <v>0</v>
      </c>
      <c r="N22">
        <f t="shared" si="3"/>
        <v>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  <c r="W22">
        <f t="shared" si="12"/>
        <v>0</v>
      </c>
      <c r="X22">
        <f t="shared" si="13"/>
        <v>0</v>
      </c>
      <c r="Y22">
        <f t="shared" si="14"/>
        <v>0</v>
      </c>
      <c r="Z22">
        <f t="shared" si="15"/>
        <v>0</v>
      </c>
      <c r="AA22">
        <f t="shared" si="16"/>
        <v>0</v>
      </c>
      <c r="AB22">
        <f t="shared" si="17"/>
        <v>0</v>
      </c>
      <c r="AC22">
        <f t="shared" si="18"/>
        <v>0</v>
      </c>
      <c r="AD22">
        <f t="shared" si="19"/>
        <v>0</v>
      </c>
      <c r="AE22">
        <f t="shared" si="20"/>
        <v>0</v>
      </c>
      <c r="AF22">
        <f t="shared" si="21"/>
        <v>0</v>
      </c>
      <c r="AG22">
        <f t="shared" si="22"/>
        <v>0</v>
      </c>
      <c r="AH22">
        <f t="shared" si="23"/>
        <v>0</v>
      </c>
      <c r="AI22">
        <f t="shared" si="24"/>
        <v>0</v>
      </c>
      <c r="AJ22">
        <f t="shared" si="25"/>
        <v>0</v>
      </c>
      <c r="AK22">
        <f t="shared" si="26"/>
        <v>0</v>
      </c>
    </row>
    <row r="23">
      <c r="A23" s="88"/>
      <c r="F23" s="89">
        <f t="shared" si="2"/>
        <v>730</v>
      </c>
      <c r="G23" s="90" t="s">
        <v>221</v>
      </c>
      <c r="H23" s="14">
        <f>IF(ISNA(VLOOKUP(G23,Round1_Transactions!$A$2:$F$402,2,FALSE)), 0,VLOOKUP(G23,Round1_Transactions!$A$2:$F$402,2,FALSE))</f>
        <v>0</v>
      </c>
      <c r="I23" s="60">
        <f>IF(ISNA(VLOOKUP(G23,Round1_Transactions!$A$2:$F$402,3,FALSE)), 0,VLOOKUP(G23,Round1_Transactions!$A$2:$F$402,3,FALSE))</f>
        <v>0</v>
      </c>
      <c r="J23" s="60">
        <f>IF(ISNA(VLOOKUP(G23,Round1_Transactions!$A$2:$F$402,4,FALSE)), 0,VLOOKUP(G23,Round1_Transactions!$A$2:$F$402,4,FALSE))</f>
        <v>0</v>
      </c>
      <c r="K23" s="60">
        <f>IF(ISNA(VLOOKUP(G23,Round1_Transactions!$A$2:$F$402,5,FALSE)), 0,VLOOKUP(G23,Round1_Transactions!$A$2:$F$402,5,FALSE))</f>
        <v>0</v>
      </c>
      <c r="L23" s="86">
        <f>IF(ISNA(VLOOKUP(G23,Round1_Transactions!$A$2:$F$402,6,FALSE)), 0,VLOOKUP(G23,Round1_Transactions!$A$2:$F$402,6,FALSE))</f>
        <v>0</v>
      </c>
      <c r="M23">
        <f t="shared" si="1"/>
        <v>0</v>
      </c>
      <c r="N23">
        <f t="shared" si="3"/>
        <v>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  <c r="W23">
        <f t="shared" si="12"/>
        <v>0</v>
      </c>
      <c r="X23">
        <f t="shared" si="13"/>
        <v>0</v>
      </c>
      <c r="Y23">
        <f t="shared" si="14"/>
        <v>0</v>
      </c>
      <c r="Z23">
        <f t="shared" si="15"/>
        <v>0</v>
      </c>
      <c r="AA23">
        <f t="shared" si="16"/>
        <v>0</v>
      </c>
      <c r="AB23">
        <f t="shared" si="17"/>
        <v>0</v>
      </c>
      <c r="AC23">
        <f t="shared" si="18"/>
        <v>0</v>
      </c>
      <c r="AD23">
        <f t="shared" si="19"/>
        <v>0</v>
      </c>
      <c r="AE23">
        <f t="shared" si="20"/>
        <v>0</v>
      </c>
      <c r="AF23">
        <f t="shared" si="21"/>
        <v>0</v>
      </c>
      <c r="AG23">
        <f t="shared" si="22"/>
        <v>0</v>
      </c>
      <c r="AH23">
        <f t="shared" si="23"/>
        <v>0</v>
      </c>
      <c r="AI23">
        <f t="shared" si="24"/>
        <v>0</v>
      </c>
      <c r="AJ23">
        <f t="shared" si="25"/>
        <v>0</v>
      </c>
      <c r="AK23">
        <f t="shared" si="26"/>
        <v>0</v>
      </c>
    </row>
    <row r="24">
      <c r="A24" s="88"/>
      <c r="F24" s="89">
        <f t="shared" si="2"/>
        <v>730</v>
      </c>
      <c r="G24" s="90" t="s">
        <v>222</v>
      </c>
      <c r="H24" s="14">
        <f>IF(ISNA(VLOOKUP(G24,Round1_Transactions!$A$2:$F$402,2,FALSE)), 0,VLOOKUP(G24,Round1_Transactions!$A$2:$F$402,2,FALSE))</f>
        <v>0</v>
      </c>
      <c r="I24" s="60">
        <f>IF(ISNA(VLOOKUP(G24,Round1_Transactions!$A$2:$F$402,3,FALSE)), 0,VLOOKUP(G24,Round1_Transactions!$A$2:$F$402,3,FALSE))</f>
        <v>0</v>
      </c>
      <c r="J24" s="60">
        <f>IF(ISNA(VLOOKUP(G24,Round1_Transactions!$A$2:$F$402,4,FALSE)), 0,VLOOKUP(G24,Round1_Transactions!$A$2:$F$402,4,FALSE))</f>
        <v>0</v>
      </c>
      <c r="K24" s="60">
        <f>IF(ISNA(VLOOKUP(G24,Round1_Transactions!$A$2:$F$402,5,FALSE)), 0,VLOOKUP(G24,Round1_Transactions!$A$2:$F$402,5,FALSE))</f>
        <v>0</v>
      </c>
      <c r="L24" s="86">
        <f>IF(ISNA(VLOOKUP(G24,Round1_Transactions!$A$2:$F$402,6,FALSE)), 0,VLOOKUP(G24,Round1_Transactions!$A$2:$F$402,6,FALSE))</f>
        <v>0</v>
      </c>
      <c r="M24">
        <f t="shared" si="1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  <c r="W24">
        <f t="shared" si="12"/>
        <v>0</v>
      </c>
      <c r="X24">
        <f t="shared" si="13"/>
        <v>0</v>
      </c>
      <c r="Y24">
        <f t="shared" si="14"/>
        <v>0</v>
      </c>
      <c r="Z24">
        <f t="shared" si="15"/>
        <v>0</v>
      </c>
      <c r="AA24">
        <f t="shared" si="16"/>
        <v>0</v>
      </c>
      <c r="AB24">
        <f t="shared" si="17"/>
        <v>0</v>
      </c>
      <c r="AC24">
        <f t="shared" si="18"/>
        <v>0</v>
      </c>
      <c r="AD24">
        <f t="shared" si="19"/>
        <v>0</v>
      </c>
      <c r="AE24">
        <f t="shared" si="20"/>
        <v>0</v>
      </c>
      <c r="AF24">
        <f t="shared" si="21"/>
        <v>0</v>
      </c>
      <c r="AG24">
        <f t="shared" si="22"/>
        <v>0</v>
      </c>
      <c r="AH24">
        <f t="shared" si="23"/>
        <v>0</v>
      </c>
      <c r="AI24">
        <f t="shared" si="24"/>
        <v>0</v>
      </c>
      <c r="AJ24">
        <f t="shared" si="25"/>
        <v>0</v>
      </c>
      <c r="AK24">
        <f t="shared" si="26"/>
        <v>0</v>
      </c>
    </row>
    <row r="25">
      <c r="A25" s="88"/>
      <c r="F25" s="89">
        <f t="shared" si="2"/>
        <v>730</v>
      </c>
      <c r="G25" s="90" t="s">
        <v>223</v>
      </c>
      <c r="H25" s="14">
        <f>IF(ISNA(VLOOKUP(G25,Round1_Transactions!$A$2:$F$402,2,FALSE)), 0,VLOOKUP(G25,Round1_Transactions!$A$2:$F$402,2,FALSE))</f>
        <v>0</v>
      </c>
      <c r="I25" s="60">
        <f>IF(ISNA(VLOOKUP(G25,Round1_Transactions!$A$2:$F$402,3,FALSE)), 0,VLOOKUP(G25,Round1_Transactions!$A$2:$F$402,3,FALSE))</f>
        <v>0</v>
      </c>
      <c r="J25" s="60">
        <f>IF(ISNA(VLOOKUP(G25,Round1_Transactions!$A$2:$F$402,4,FALSE)), 0,VLOOKUP(G25,Round1_Transactions!$A$2:$F$402,4,FALSE))</f>
        <v>0</v>
      </c>
      <c r="K25" s="60">
        <f>IF(ISNA(VLOOKUP(G25,Round1_Transactions!$A$2:$F$402,5,FALSE)), 0,VLOOKUP(G25,Round1_Transactions!$A$2:$F$402,5,FALSE))</f>
        <v>0</v>
      </c>
      <c r="L25" s="86">
        <f>IF(ISNA(VLOOKUP(G25,Round1_Transactions!$A$2:$F$402,6,FALSE)), 0,VLOOKUP(G25,Round1_Transactions!$A$2:$F$402,6,FALSE))</f>
        <v>0</v>
      </c>
      <c r="M25">
        <f t="shared" si="1"/>
        <v>0</v>
      </c>
      <c r="N25">
        <f t="shared" si="3"/>
        <v>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  <c r="W25">
        <f t="shared" si="12"/>
        <v>0</v>
      </c>
      <c r="X25">
        <f t="shared" si="13"/>
        <v>0</v>
      </c>
      <c r="Y25">
        <f t="shared" si="14"/>
        <v>0</v>
      </c>
      <c r="Z25">
        <f t="shared" si="15"/>
        <v>0</v>
      </c>
      <c r="AA25">
        <f t="shared" si="16"/>
        <v>0</v>
      </c>
      <c r="AB25">
        <f t="shared" si="17"/>
        <v>0</v>
      </c>
      <c r="AC25">
        <f t="shared" si="18"/>
        <v>0</v>
      </c>
      <c r="AD25">
        <f t="shared" si="19"/>
        <v>0</v>
      </c>
      <c r="AE25">
        <f t="shared" si="20"/>
        <v>0</v>
      </c>
      <c r="AF25">
        <f t="shared" si="21"/>
        <v>0</v>
      </c>
      <c r="AG25">
        <f t="shared" si="22"/>
        <v>0</v>
      </c>
      <c r="AH25">
        <f t="shared" si="23"/>
        <v>0</v>
      </c>
      <c r="AI25">
        <f t="shared" si="24"/>
        <v>0</v>
      </c>
      <c r="AJ25">
        <f t="shared" si="25"/>
        <v>0</v>
      </c>
      <c r="AK25">
        <f t="shared" si="26"/>
        <v>0</v>
      </c>
    </row>
    <row r="26">
      <c r="A26" s="88"/>
      <c r="F26" s="89">
        <f t="shared" si="2"/>
        <v>730</v>
      </c>
      <c r="G26" s="90" t="s">
        <v>224</v>
      </c>
      <c r="H26" s="14">
        <f>IF(ISNA(VLOOKUP(G26,Round1_Transactions!$A$2:$F$402,2,FALSE)), 0,VLOOKUP(G26,Round1_Transactions!$A$2:$F$402,2,FALSE))</f>
        <v>0</v>
      </c>
      <c r="I26" s="60">
        <f>IF(ISNA(VLOOKUP(G26,Round1_Transactions!$A$2:$F$402,3,FALSE)), 0,VLOOKUP(G26,Round1_Transactions!$A$2:$F$402,3,FALSE))</f>
        <v>0</v>
      </c>
      <c r="J26" s="60">
        <f>IF(ISNA(VLOOKUP(G26,Round1_Transactions!$A$2:$F$402,4,FALSE)), 0,VLOOKUP(G26,Round1_Transactions!$A$2:$F$402,4,FALSE))</f>
        <v>0</v>
      </c>
      <c r="K26" s="60">
        <f>IF(ISNA(VLOOKUP(G26,Round1_Transactions!$A$2:$F$402,5,FALSE)), 0,VLOOKUP(G26,Round1_Transactions!$A$2:$F$402,5,FALSE))</f>
        <v>0</v>
      </c>
      <c r="L26" s="86">
        <f>IF(ISNA(VLOOKUP(G26,Round1_Transactions!$A$2:$F$402,6,FALSE)), 0,VLOOKUP(G26,Round1_Transactions!$A$2:$F$402,6,FALSE))</f>
        <v>0</v>
      </c>
      <c r="M26">
        <f t="shared" si="1"/>
        <v>0</v>
      </c>
      <c r="N26">
        <f t="shared" si="3"/>
        <v>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  <c r="W26">
        <f t="shared" si="12"/>
        <v>0</v>
      </c>
      <c r="X26">
        <f t="shared" si="13"/>
        <v>0</v>
      </c>
      <c r="Y26">
        <f t="shared" si="14"/>
        <v>0</v>
      </c>
      <c r="Z26">
        <f t="shared" si="15"/>
        <v>0</v>
      </c>
      <c r="AA26">
        <f t="shared" si="16"/>
        <v>0</v>
      </c>
      <c r="AB26">
        <f t="shared" si="17"/>
        <v>0</v>
      </c>
      <c r="AC26">
        <f t="shared" si="18"/>
        <v>0</v>
      </c>
      <c r="AD26">
        <f t="shared" si="19"/>
        <v>0</v>
      </c>
      <c r="AE26">
        <f t="shared" si="20"/>
        <v>0</v>
      </c>
      <c r="AF26">
        <f t="shared" si="21"/>
        <v>0</v>
      </c>
      <c r="AG26">
        <f t="shared" si="22"/>
        <v>0</v>
      </c>
      <c r="AH26">
        <f t="shared" si="23"/>
        <v>0</v>
      </c>
      <c r="AI26">
        <f t="shared" si="24"/>
        <v>0</v>
      </c>
      <c r="AJ26">
        <f t="shared" si="25"/>
        <v>0</v>
      </c>
      <c r="AK26">
        <f t="shared" si="26"/>
        <v>0</v>
      </c>
    </row>
    <row r="27">
      <c r="A27" s="88"/>
      <c r="F27" s="89">
        <f t="shared" si="2"/>
        <v>730</v>
      </c>
      <c r="G27" s="90" t="s">
        <v>225</v>
      </c>
      <c r="H27" s="14">
        <f>IF(ISNA(VLOOKUP(G27,Round1_Transactions!$A$2:$F$402,2,FALSE)), 0,VLOOKUP(G27,Round1_Transactions!$A$2:$F$402,2,FALSE))</f>
        <v>0</v>
      </c>
      <c r="I27" s="60">
        <f>IF(ISNA(VLOOKUP(G27,Round1_Transactions!$A$2:$F$402,3,FALSE)), 0,VLOOKUP(G27,Round1_Transactions!$A$2:$F$402,3,FALSE))</f>
        <v>0</v>
      </c>
      <c r="J27" s="60">
        <f>IF(ISNA(VLOOKUP(G27,Round1_Transactions!$A$2:$F$402,4,FALSE)), 0,VLOOKUP(G27,Round1_Transactions!$A$2:$F$402,4,FALSE))</f>
        <v>0</v>
      </c>
      <c r="K27" s="60">
        <f>IF(ISNA(VLOOKUP(G27,Round1_Transactions!$A$2:$F$402,5,FALSE)), 0,VLOOKUP(G27,Round1_Transactions!$A$2:$F$402,5,FALSE))</f>
        <v>0</v>
      </c>
      <c r="L27" s="86">
        <f>IF(ISNA(VLOOKUP(G27,Round1_Transactions!$A$2:$F$402,6,FALSE)), 0,VLOOKUP(G27,Round1_Transactions!$A$2:$F$402,6,FALSE))</f>
        <v>0</v>
      </c>
      <c r="M27">
        <f t="shared" si="1"/>
        <v>0</v>
      </c>
      <c r="N27">
        <f t="shared" si="3"/>
        <v>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  <c r="W27">
        <f t="shared" si="12"/>
        <v>0</v>
      </c>
      <c r="X27">
        <f t="shared" si="13"/>
        <v>0</v>
      </c>
      <c r="Y27">
        <f t="shared" si="14"/>
        <v>0</v>
      </c>
      <c r="Z27">
        <f t="shared" si="15"/>
        <v>0</v>
      </c>
      <c r="AA27">
        <f t="shared" si="16"/>
        <v>0</v>
      </c>
      <c r="AB27">
        <f t="shared" si="17"/>
        <v>0</v>
      </c>
      <c r="AC27">
        <f t="shared" si="18"/>
        <v>0</v>
      </c>
      <c r="AD27">
        <f t="shared" si="19"/>
        <v>0</v>
      </c>
      <c r="AE27">
        <f t="shared" si="20"/>
        <v>0</v>
      </c>
      <c r="AF27">
        <f t="shared" si="21"/>
        <v>0</v>
      </c>
      <c r="AG27">
        <f t="shared" si="22"/>
        <v>0</v>
      </c>
      <c r="AH27">
        <f t="shared" si="23"/>
        <v>0</v>
      </c>
      <c r="AI27">
        <f t="shared" si="24"/>
        <v>0</v>
      </c>
      <c r="AJ27">
        <f t="shared" si="25"/>
        <v>0</v>
      </c>
      <c r="AK27">
        <f t="shared" si="26"/>
        <v>0</v>
      </c>
    </row>
    <row r="28">
      <c r="A28" s="88"/>
      <c r="F28" s="89">
        <f t="shared" si="2"/>
        <v>730</v>
      </c>
      <c r="G28" s="90" t="s">
        <v>226</v>
      </c>
      <c r="H28" s="14">
        <f>IF(ISNA(VLOOKUP(G28,Round1_Transactions!$A$2:$F$402,2,FALSE)), 0,VLOOKUP(G28,Round1_Transactions!$A$2:$F$402,2,FALSE))</f>
        <v>0</v>
      </c>
      <c r="I28" s="60">
        <f>IF(ISNA(VLOOKUP(G28,Round1_Transactions!$A$2:$F$402,3,FALSE)), 0,VLOOKUP(G28,Round1_Transactions!$A$2:$F$402,3,FALSE))</f>
        <v>0</v>
      </c>
      <c r="J28" s="60">
        <f>IF(ISNA(VLOOKUP(G28,Round1_Transactions!$A$2:$F$402,4,FALSE)), 0,VLOOKUP(G28,Round1_Transactions!$A$2:$F$402,4,FALSE))</f>
        <v>0</v>
      </c>
      <c r="K28" s="60">
        <f>IF(ISNA(VLOOKUP(G28,Round1_Transactions!$A$2:$F$402,5,FALSE)), 0,VLOOKUP(G28,Round1_Transactions!$A$2:$F$402,5,FALSE))</f>
        <v>0</v>
      </c>
      <c r="L28" s="86">
        <f>IF(ISNA(VLOOKUP(G28,Round1_Transactions!$A$2:$F$402,6,FALSE)), 0,VLOOKUP(G28,Round1_Transactions!$A$2:$F$402,6,FALSE))</f>
        <v>0</v>
      </c>
      <c r="M28">
        <f t="shared" si="1"/>
        <v>0</v>
      </c>
      <c r="N28">
        <f t="shared" si="3"/>
        <v>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  <c r="W28">
        <f t="shared" si="12"/>
        <v>0</v>
      </c>
      <c r="X28">
        <f t="shared" si="13"/>
        <v>0</v>
      </c>
      <c r="Y28">
        <f t="shared" si="14"/>
        <v>0</v>
      </c>
      <c r="Z28">
        <f t="shared" si="15"/>
        <v>0</v>
      </c>
      <c r="AA28">
        <f t="shared" si="16"/>
        <v>0</v>
      </c>
      <c r="AB28">
        <f t="shared" si="17"/>
        <v>0</v>
      </c>
      <c r="AC28">
        <f t="shared" si="18"/>
        <v>0</v>
      </c>
      <c r="AD28">
        <f t="shared" si="19"/>
        <v>0</v>
      </c>
      <c r="AE28">
        <f t="shared" si="20"/>
        <v>0</v>
      </c>
      <c r="AF28">
        <f t="shared" si="21"/>
        <v>0</v>
      </c>
      <c r="AG28">
        <f t="shared" si="22"/>
        <v>0</v>
      </c>
      <c r="AH28">
        <f t="shared" si="23"/>
        <v>0</v>
      </c>
      <c r="AI28">
        <f t="shared" si="24"/>
        <v>0</v>
      </c>
      <c r="AJ28">
        <f t="shared" si="25"/>
        <v>0</v>
      </c>
      <c r="AK28">
        <f t="shared" si="26"/>
        <v>0</v>
      </c>
    </row>
    <row r="29">
      <c r="A29" s="88"/>
      <c r="F29" s="89">
        <f t="shared" si="2"/>
        <v>730</v>
      </c>
      <c r="G29" s="90" t="s">
        <v>227</v>
      </c>
      <c r="H29" s="14">
        <f>IF(ISNA(VLOOKUP(G29,Round1_Transactions!$A$2:$F$402,2,FALSE)), 0,VLOOKUP(G29,Round1_Transactions!$A$2:$F$402,2,FALSE))</f>
        <v>0</v>
      </c>
      <c r="I29" s="60">
        <f>IF(ISNA(VLOOKUP(G29,Round1_Transactions!$A$2:$F$402,3,FALSE)), 0,VLOOKUP(G29,Round1_Transactions!$A$2:$F$402,3,FALSE))</f>
        <v>0</v>
      </c>
      <c r="J29" s="60">
        <f>IF(ISNA(VLOOKUP(G29,Round1_Transactions!$A$2:$F$402,4,FALSE)), 0,VLOOKUP(G29,Round1_Transactions!$A$2:$F$402,4,FALSE))</f>
        <v>0</v>
      </c>
      <c r="K29" s="60">
        <f>IF(ISNA(VLOOKUP(G29,Round1_Transactions!$A$2:$F$402,5,FALSE)), 0,VLOOKUP(G29,Round1_Transactions!$A$2:$F$402,5,FALSE))</f>
        <v>0</v>
      </c>
      <c r="L29" s="86">
        <f>IF(ISNA(VLOOKUP(G29,Round1_Transactions!$A$2:$F$402,6,FALSE)), 0,VLOOKUP(G29,Round1_Transactions!$A$2:$F$402,6,FALSE))</f>
        <v>0</v>
      </c>
      <c r="M29">
        <f t="shared" si="1"/>
        <v>0</v>
      </c>
      <c r="N29">
        <f t="shared" si="3"/>
        <v>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  <c r="W29">
        <f t="shared" si="12"/>
        <v>0</v>
      </c>
      <c r="X29">
        <f t="shared" si="13"/>
        <v>0</v>
      </c>
      <c r="Y29">
        <f t="shared" si="14"/>
        <v>0</v>
      </c>
      <c r="Z29">
        <f t="shared" si="15"/>
        <v>0</v>
      </c>
      <c r="AA29">
        <f t="shared" si="16"/>
        <v>0</v>
      </c>
      <c r="AB29">
        <f t="shared" si="17"/>
        <v>0</v>
      </c>
      <c r="AC29">
        <f t="shared" si="18"/>
        <v>0</v>
      </c>
      <c r="AD29">
        <f t="shared" si="19"/>
        <v>0</v>
      </c>
      <c r="AE29">
        <f t="shared" si="20"/>
        <v>0</v>
      </c>
      <c r="AF29">
        <f t="shared" si="21"/>
        <v>0</v>
      </c>
      <c r="AG29">
        <f t="shared" si="22"/>
        <v>0</v>
      </c>
      <c r="AH29">
        <f t="shared" si="23"/>
        <v>0</v>
      </c>
      <c r="AI29">
        <f t="shared" si="24"/>
        <v>0</v>
      </c>
      <c r="AJ29">
        <f t="shared" si="25"/>
        <v>0</v>
      </c>
      <c r="AK29">
        <f t="shared" si="26"/>
        <v>0</v>
      </c>
    </row>
    <row r="30">
      <c r="A30" s="88"/>
      <c r="F30" s="89">
        <f t="shared" si="2"/>
        <v>730</v>
      </c>
      <c r="G30" s="90" t="s">
        <v>228</v>
      </c>
      <c r="H30" s="14">
        <f>IF(ISNA(VLOOKUP(G30,Round1_Transactions!$A$2:$F$402,2,FALSE)), 0,VLOOKUP(G30,Round1_Transactions!$A$2:$F$402,2,FALSE))</f>
        <v>0</v>
      </c>
      <c r="I30" s="60">
        <f>IF(ISNA(VLOOKUP(G30,Round1_Transactions!$A$2:$F$402,3,FALSE)), 0,VLOOKUP(G30,Round1_Transactions!$A$2:$F$402,3,FALSE))</f>
        <v>0</v>
      </c>
      <c r="J30" s="60">
        <f>IF(ISNA(VLOOKUP(G30,Round1_Transactions!$A$2:$F$402,4,FALSE)), 0,VLOOKUP(G30,Round1_Transactions!$A$2:$F$402,4,FALSE))</f>
        <v>0</v>
      </c>
      <c r="K30" s="60">
        <f>IF(ISNA(VLOOKUP(G30,Round1_Transactions!$A$2:$F$402,5,FALSE)), 0,VLOOKUP(G30,Round1_Transactions!$A$2:$F$402,5,FALSE))</f>
        <v>0</v>
      </c>
      <c r="L30" s="86">
        <f>IF(ISNA(VLOOKUP(G30,Round1_Transactions!$A$2:$F$402,6,FALSE)), 0,VLOOKUP(G30,Round1_Transactions!$A$2:$F$402,6,FALSE))</f>
        <v>0</v>
      </c>
      <c r="M30">
        <f t="shared" si="1"/>
        <v>0</v>
      </c>
      <c r="N30">
        <f t="shared" si="3"/>
        <v>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  <c r="W30">
        <f t="shared" si="12"/>
        <v>0</v>
      </c>
      <c r="X30">
        <f t="shared" si="13"/>
        <v>0</v>
      </c>
      <c r="Y30">
        <f t="shared" si="14"/>
        <v>0</v>
      </c>
      <c r="Z30">
        <f t="shared" si="15"/>
        <v>0</v>
      </c>
      <c r="AA30">
        <f t="shared" si="16"/>
        <v>0</v>
      </c>
      <c r="AB30">
        <f t="shared" si="17"/>
        <v>0</v>
      </c>
      <c r="AC30">
        <f t="shared" si="18"/>
        <v>0</v>
      </c>
      <c r="AD30">
        <f t="shared" si="19"/>
        <v>0</v>
      </c>
      <c r="AE30">
        <f t="shared" si="20"/>
        <v>0</v>
      </c>
      <c r="AF30">
        <f t="shared" si="21"/>
        <v>0</v>
      </c>
      <c r="AG30">
        <f t="shared" si="22"/>
        <v>0</v>
      </c>
      <c r="AH30">
        <f t="shared" si="23"/>
        <v>0</v>
      </c>
      <c r="AI30">
        <f t="shared" si="24"/>
        <v>0</v>
      </c>
      <c r="AJ30">
        <f t="shared" si="25"/>
        <v>0</v>
      </c>
      <c r="AK30">
        <f t="shared" si="26"/>
        <v>0</v>
      </c>
    </row>
    <row r="31">
      <c r="A31" s="88"/>
      <c r="F31" s="89">
        <f t="shared" si="2"/>
        <v>730</v>
      </c>
      <c r="G31" s="90" t="s">
        <v>229</v>
      </c>
      <c r="H31" s="14">
        <f>IF(ISNA(VLOOKUP(G31,Round1_Transactions!$A$2:$F$402,2,FALSE)), 0,VLOOKUP(G31,Round1_Transactions!$A$2:$F$402,2,FALSE))</f>
        <v>0</v>
      </c>
      <c r="I31" s="60">
        <f>IF(ISNA(VLOOKUP(G31,Round1_Transactions!$A$2:$F$402,3,FALSE)), 0,VLOOKUP(G31,Round1_Transactions!$A$2:$F$402,3,FALSE))</f>
        <v>0</v>
      </c>
      <c r="J31" s="60">
        <f>IF(ISNA(VLOOKUP(G31,Round1_Transactions!$A$2:$F$402,4,FALSE)), 0,VLOOKUP(G31,Round1_Transactions!$A$2:$F$402,4,FALSE))</f>
        <v>0</v>
      </c>
      <c r="K31" s="60">
        <f>IF(ISNA(VLOOKUP(G31,Round1_Transactions!$A$2:$F$402,5,FALSE)), 0,VLOOKUP(G31,Round1_Transactions!$A$2:$F$402,5,FALSE))</f>
        <v>0</v>
      </c>
      <c r="L31" s="86">
        <f>IF(ISNA(VLOOKUP(G31,Round1_Transactions!$A$2:$F$402,6,FALSE)), 0,VLOOKUP(G31,Round1_Transactions!$A$2:$F$402,6,FALSE))</f>
        <v>0</v>
      </c>
      <c r="M31">
        <f t="shared" si="1"/>
        <v>0</v>
      </c>
      <c r="N31">
        <f t="shared" si="3"/>
        <v>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  <c r="W31">
        <f t="shared" si="12"/>
        <v>0</v>
      </c>
      <c r="X31">
        <f t="shared" si="13"/>
        <v>0</v>
      </c>
      <c r="Y31">
        <f t="shared" si="14"/>
        <v>0</v>
      </c>
      <c r="Z31">
        <f t="shared" si="15"/>
        <v>0</v>
      </c>
      <c r="AA31">
        <f t="shared" si="16"/>
        <v>0</v>
      </c>
      <c r="AB31">
        <f t="shared" si="17"/>
        <v>0</v>
      </c>
      <c r="AC31">
        <f t="shared" si="18"/>
        <v>0</v>
      </c>
      <c r="AD31">
        <f t="shared" si="19"/>
        <v>0</v>
      </c>
      <c r="AE31">
        <f t="shared" si="20"/>
        <v>0</v>
      </c>
      <c r="AF31">
        <f t="shared" si="21"/>
        <v>0</v>
      </c>
      <c r="AG31">
        <f t="shared" si="22"/>
        <v>0</v>
      </c>
      <c r="AH31">
        <f t="shared" si="23"/>
        <v>0</v>
      </c>
      <c r="AI31">
        <f t="shared" si="24"/>
        <v>0</v>
      </c>
      <c r="AJ31">
        <f t="shared" si="25"/>
        <v>0</v>
      </c>
      <c r="AK31">
        <f t="shared" si="26"/>
        <v>0</v>
      </c>
    </row>
    <row r="32">
      <c r="A32" s="88"/>
      <c r="F32" s="89">
        <f t="shared" si="2"/>
        <v>730</v>
      </c>
      <c r="G32" s="90" t="s">
        <v>230</v>
      </c>
      <c r="H32" s="14">
        <f>IF(ISNA(VLOOKUP(G32,Round1_Transactions!$A$2:$F$402,2,FALSE)), 0,VLOOKUP(G32,Round1_Transactions!$A$2:$F$402,2,FALSE))</f>
        <v>0</v>
      </c>
      <c r="I32" s="60">
        <f>IF(ISNA(VLOOKUP(G32,Round1_Transactions!$A$2:$F$402,3,FALSE)), 0,VLOOKUP(G32,Round1_Transactions!$A$2:$F$402,3,FALSE))</f>
        <v>0</v>
      </c>
      <c r="J32" s="60">
        <f>IF(ISNA(VLOOKUP(G32,Round1_Transactions!$A$2:$F$402,4,FALSE)), 0,VLOOKUP(G32,Round1_Transactions!$A$2:$F$402,4,FALSE))</f>
        <v>0</v>
      </c>
      <c r="K32" s="60">
        <f>IF(ISNA(VLOOKUP(G32,Round1_Transactions!$A$2:$F$402,5,FALSE)), 0,VLOOKUP(G32,Round1_Transactions!$A$2:$F$402,5,FALSE))</f>
        <v>0</v>
      </c>
      <c r="L32" s="86">
        <f>IF(ISNA(VLOOKUP(G32,Round1_Transactions!$A$2:$F$402,6,FALSE)), 0,VLOOKUP(G32,Round1_Transactions!$A$2:$F$402,6,FALSE))</f>
        <v>0</v>
      </c>
      <c r="M32">
        <f t="shared" si="1"/>
        <v>0</v>
      </c>
      <c r="N32">
        <f t="shared" si="3"/>
        <v>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  <c r="W32">
        <f t="shared" si="12"/>
        <v>0</v>
      </c>
      <c r="X32">
        <f t="shared" si="13"/>
        <v>0</v>
      </c>
      <c r="Y32">
        <f t="shared" si="14"/>
        <v>0</v>
      </c>
      <c r="Z32">
        <f t="shared" si="15"/>
        <v>0</v>
      </c>
      <c r="AA32">
        <f t="shared" si="16"/>
        <v>0</v>
      </c>
      <c r="AB32">
        <f t="shared" si="17"/>
        <v>0</v>
      </c>
      <c r="AC32">
        <f t="shared" si="18"/>
        <v>0</v>
      </c>
      <c r="AD32">
        <f t="shared" si="19"/>
        <v>0</v>
      </c>
      <c r="AE32">
        <f t="shared" si="20"/>
        <v>0</v>
      </c>
      <c r="AF32">
        <f t="shared" si="21"/>
        <v>0</v>
      </c>
      <c r="AG32">
        <f t="shared" si="22"/>
        <v>0</v>
      </c>
      <c r="AH32">
        <f t="shared" si="23"/>
        <v>0</v>
      </c>
      <c r="AI32">
        <f t="shared" si="24"/>
        <v>0</v>
      </c>
      <c r="AJ32">
        <f t="shared" si="25"/>
        <v>0</v>
      </c>
      <c r="AK32">
        <f t="shared" si="26"/>
        <v>0</v>
      </c>
    </row>
    <row r="33">
      <c r="A33" s="88"/>
      <c r="F33" s="89">
        <f t="shared" si="2"/>
        <v>730</v>
      </c>
      <c r="G33" s="90" t="s">
        <v>231</v>
      </c>
      <c r="H33" s="14">
        <f>IF(ISNA(VLOOKUP(G33,Round1_Transactions!$A$2:$F$402,2,FALSE)), 0,VLOOKUP(G33,Round1_Transactions!$A$2:$F$402,2,FALSE))</f>
        <v>0</v>
      </c>
      <c r="I33" s="60">
        <f>IF(ISNA(VLOOKUP(G33,Round1_Transactions!$A$2:$F$402,3,FALSE)), 0,VLOOKUP(G33,Round1_Transactions!$A$2:$F$402,3,FALSE))</f>
        <v>0</v>
      </c>
      <c r="J33" s="60">
        <f>IF(ISNA(VLOOKUP(G33,Round1_Transactions!$A$2:$F$402,4,FALSE)), 0,VLOOKUP(G33,Round1_Transactions!$A$2:$F$402,4,FALSE))</f>
        <v>0</v>
      </c>
      <c r="K33" s="60">
        <f>IF(ISNA(VLOOKUP(G33,Round1_Transactions!$A$2:$F$402,5,FALSE)), 0,VLOOKUP(G33,Round1_Transactions!$A$2:$F$402,5,FALSE))</f>
        <v>0</v>
      </c>
      <c r="L33" s="86">
        <f>IF(ISNA(VLOOKUP(G33,Round1_Transactions!$A$2:$F$402,6,FALSE)), 0,VLOOKUP(G33,Round1_Transactions!$A$2:$F$402,6,FALSE))</f>
        <v>0</v>
      </c>
      <c r="M33">
        <f t="shared" si="1"/>
        <v>0</v>
      </c>
      <c r="N33">
        <f t="shared" si="3"/>
        <v>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  <c r="W33">
        <f t="shared" si="12"/>
        <v>0</v>
      </c>
      <c r="X33">
        <f t="shared" si="13"/>
        <v>0</v>
      </c>
      <c r="Y33">
        <f t="shared" si="14"/>
        <v>0</v>
      </c>
      <c r="Z33">
        <f t="shared" si="15"/>
        <v>0</v>
      </c>
      <c r="AA33">
        <f t="shared" si="16"/>
        <v>0</v>
      </c>
      <c r="AB33">
        <f t="shared" si="17"/>
        <v>0</v>
      </c>
      <c r="AC33">
        <f t="shared" si="18"/>
        <v>0</v>
      </c>
      <c r="AD33">
        <f t="shared" si="19"/>
        <v>0</v>
      </c>
      <c r="AE33">
        <f t="shared" si="20"/>
        <v>0</v>
      </c>
      <c r="AF33">
        <f t="shared" si="21"/>
        <v>0</v>
      </c>
      <c r="AG33">
        <f t="shared" si="22"/>
        <v>0</v>
      </c>
      <c r="AH33">
        <f t="shared" si="23"/>
        <v>0</v>
      </c>
      <c r="AI33">
        <f t="shared" si="24"/>
        <v>0</v>
      </c>
      <c r="AJ33">
        <f t="shared" si="25"/>
        <v>0</v>
      </c>
      <c r="AK33">
        <f t="shared" si="26"/>
        <v>0</v>
      </c>
    </row>
    <row r="34">
      <c r="A34" s="88"/>
      <c r="F34" s="89">
        <f t="shared" si="2"/>
        <v>730</v>
      </c>
      <c r="G34" s="90" t="s">
        <v>232</v>
      </c>
      <c r="H34" s="14">
        <f>IF(ISNA(VLOOKUP(G34,Round1_Transactions!$A$2:$F$402,2,FALSE)), 0,VLOOKUP(G34,Round1_Transactions!$A$2:$F$402,2,FALSE))</f>
        <v>0</v>
      </c>
      <c r="I34" s="60">
        <f>IF(ISNA(VLOOKUP(G34,Round1_Transactions!$A$2:$F$402,3,FALSE)), 0,VLOOKUP(G34,Round1_Transactions!$A$2:$F$402,3,FALSE))</f>
        <v>0</v>
      </c>
      <c r="J34" s="60">
        <f>IF(ISNA(VLOOKUP(G34,Round1_Transactions!$A$2:$F$402,4,FALSE)), 0,VLOOKUP(G34,Round1_Transactions!$A$2:$F$402,4,FALSE))</f>
        <v>0</v>
      </c>
      <c r="K34" s="60">
        <f>IF(ISNA(VLOOKUP(G34,Round1_Transactions!$A$2:$F$402,5,FALSE)), 0,VLOOKUP(G34,Round1_Transactions!$A$2:$F$402,5,FALSE))</f>
        <v>0</v>
      </c>
      <c r="L34" s="86">
        <f>IF(ISNA(VLOOKUP(G34,Round1_Transactions!$A$2:$F$402,6,FALSE)), 0,VLOOKUP(G34,Round1_Transactions!$A$2:$F$402,6,FALSE))</f>
        <v>0</v>
      </c>
      <c r="M34">
        <f t="shared" si="1"/>
        <v>0</v>
      </c>
      <c r="N34">
        <f t="shared" si="3"/>
        <v>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  <c r="W34">
        <f t="shared" si="12"/>
        <v>0</v>
      </c>
      <c r="X34">
        <f t="shared" si="13"/>
        <v>0</v>
      </c>
      <c r="Y34">
        <f t="shared" si="14"/>
        <v>0</v>
      </c>
      <c r="Z34">
        <f t="shared" si="15"/>
        <v>0</v>
      </c>
      <c r="AA34">
        <f t="shared" si="16"/>
        <v>0</v>
      </c>
      <c r="AB34">
        <f t="shared" si="17"/>
        <v>0</v>
      </c>
      <c r="AC34">
        <f t="shared" si="18"/>
        <v>0</v>
      </c>
      <c r="AD34">
        <f t="shared" si="19"/>
        <v>0</v>
      </c>
      <c r="AE34">
        <f t="shared" si="20"/>
        <v>0</v>
      </c>
      <c r="AF34">
        <f t="shared" si="21"/>
        <v>0</v>
      </c>
      <c r="AG34">
        <f t="shared" si="22"/>
        <v>0</v>
      </c>
      <c r="AH34">
        <f t="shared" si="23"/>
        <v>0</v>
      </c>
      <c r="AI34">
        <f t="shared" si="24"/>
        <v>0</v>
      </c>
      <c r="AJ34">
        <f t="shared" si="25"/>
        <v>0</v>
      </c>
      <c r="AK34">
        <f t="shared" si="26"/>
        <v>0</v>
      </c>
    </row>
    <row r="35">
      <c r="A35" s="88"/>
      <c r="F35" s="89">
        <f t="shared" si="2"/>
        <v>730</v>
      </c>
      <c r="G35" s="90" t="s">
        <v>233</v>
      </c>
      <c r="H35" s="14">
        <f>IF(ISNA(VLOOKUP(G35,Round1_Transactions!$A$2:$F$402,2,FALSE)), 0,VLOOKUP(G35,Round1_Transactions!$A$2:$F$402,2,FALSE))</f>
        <v>0</v>
      </c>
      <c r="I35" s="60">
        <f>IF(ISNA(VLOOKUP(G35,Round1_Transactions!$A$2:$F$402,3,FALSE)), 0,VLOOKUP(G35,Round1_Transactions!$A$2:$F$402,3,FALSE))</f>
        <v>0</v>
      </c>
      <c r="J35" s="60">
        <f>IF(ISNA(VLOOKUP(G35,Round1_Transactions!$A$2:$F$402,4,FALSE)), 0,VLOOKUP(G35,Round1_Transactions!$A$2:$F$402,4,FALSE))</f>
        <v>0</v>
      </c>
      <c r="K35" s="60">
        <f>IF(ISNA(VLOOKUP(G35,Round1_Transactions!$A$2:$F$402,5,FALSE)), 0,VLOOKUP(G35,Round1_Transactions!$A$2:$F$402,5,FALSE))</f>
        <v>0</v>
      </c>
      <c r="L35" s="86">
        <f>IF(ISNA(VLOOKUP(G35,Round1_Transactions!$A$2:$F$402,6,FALSE)), 0,VLOOKUP(G35,Round1_Transactions!$A$2:$F$402,6,FALSE))</f>
        <v>0</v>
      </c>
      <c r="M35">
        <f t="shared" si="1"/>
        <v>0</v>
      </c>
      <c r="N35">
        <f t="shared" si="3"/>
        <v>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  <c r="W35">
        <f t="shared" si="12"/>
        <v>0</v>
      </c>
      <c r="X35">
        <f t="shared" si="13"/>
        <v>0</v>
      </c>
      <c r="Y35">
        <f t="shared" si="14"/>
        <v>0</v>
      </c>
      <c r="Z35">
        <f t="shared" si="15"/>
        <v>0</v>
      </c>
      <c r="AA35">
        <f t="shared" si="16"/>
        <v>0</v>
      </c>
      <c r="AB35">
        <f t="shared" si="17"/>
        <v>0</v>
      </c>
      <c r="AC35">
        <f t="shared" si="18"/>
        <v>0</v>
      </c>
      <c r="AD35">
        <f t="shared" si="19"/>
        <v>0</v>
      </c>
      <c r="AE35">
        <f t="shared" si="20"/>
        <v>0</v>
      </c>
      <c r="AF35">
        <f t="shared" si="21"/>
        <v>0</v>
      </c>
      <c r="AG35">
        <f t="shared" si="22"/>
        <v>0</v>
      </c>
      <c r="AH35">
        <f t="shared" si="23"/>
        <v>0</v>
      </c>
      <c r="AI35">
        <f t="shared" si="24"/>
        <v>0</v>
      </c>
      <c r="AJ35">
        <f t="shared" si="25"/>
        <v>0</v>
      </c>
      <c r="AK35">
        <f t="shared" si="26"/>
        <v>0</v>
      </c>
    </row>
    <row r="36">
      <c r="A36" s="88"/>
      <c r="F36" s="89">
        <f t="shared" si="2"/>
        <v>730</v>
      </c>
      <c r="G36" s="90" t="s">
        <v>234</v>
      </c>
      <c r="H36" s="14">
        <f>IF(ISNA(VLOOKUP(G36,Round1_Transactions!$A$2:$F$402,2,FALSE)), 0,VLOOKUP(G36,Round1_Transactions!$A$2:$F$402,2,FALSE))</f>
        <v>0</v>
      </c>
      <c r="I36" s="60">
        <f>IF(ISNA(VLOOKUP(G36,Round1_Transactions!$A$2:$F$402,3,FALSE)), 0,VLOOKUP(G36,Round1_Transactions!$A$2:$F$402,3,FALSE))</f>
        <v>0</v>
      </c>
      <c r="J36" s="60">
        <f>IF(ISNA(VLOOKUP(G36,Round1_Transactions!$A$2:$F$402,4,FALSE)), 0,VLOOKUP(G36,Round1_Transactions!$A$2:$F$402,4,FALSE))</f>
        <v>0</v>
      </c>
      <c r="K36" s="60">
        <f>IF(ISNA(VLOOKUP(G36,Round1_Transactions!$A$2:$F$402,5,FALSE)), 0,VLOOKUP(G36,Round1_Transactions!$A$2:$F$402,5,FALSE))</f>
        <v>0</v>
      </c>
      <c r="L36" s="86">
        <f>IF(ISNA(VLOOKUP(G36,Round1_Transactions!$A$2:$F$402,6,FALSE)), 0,VLOOKUP(G36,Round1_Transactions!$A$2:$F$402,6,FALSE))</f>
        <v>0</v>
      </c>
      <c r="M36">
        <f t="shared" si="1"/>
        <v>0</v>
      </c>
      <c r="N36">
        <f t="shared" si="3"/>
        <v>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  <c r="W36">
        <f t="shared" si="12"/>
        <v>0</v>
      </c>
      <c r="X36">
        <f t="shared" si="13"/>
        <v>0</v>
      </c>
      <c r="Y36">
        <f t="shared" si="14"/>
        <v>0</v>
      </c>
      <c r="Z36">
        <f t="shared" si="15"/>
        <v>0</v>
      </c>
      <c r="AA36">
        <f t="shared" si="16"/>
        <v>0</v>
      </c>
      <c r="AB36">
        <f t="shared" si="17"/>
        <v>0</v>
      </c>
      <c r="AC36">
        <f t="shared" si="18"/>
        <v>0</v>
      </c>
      <c r="AD36">
        <f t="shared" si="19"/>
        <v>0</v>
      </c>
      <c r="AE36">
        <f t="shared" si="20"/>
        <v>0</v>
      </c>
      <c r="AF36">
        <f t="shared" si="21"/>
        <v>0</v>
      </c>
      <c r="AG36">
        <f t="shared" si="22"/>
        <v>0</v>
      </c>
      <c r="AH36">
        <f t="shared" si="23"/>
        <v>0</v>
      </c>
      <c r="AI36">
        <f t="shared" si="24"/>
        <v>0</v>
      </c>
      <c r="AJ36">
        <f t="shared" si="25"/>
        <v>0</v>
      </c>
      <c r="AK36">
        <f t="shared" si="26"/>
        <v>0</v>
      </c>
    </row>
    <row r="37">
      <c r="A37" s="88"/>
      <c r="F37" s="89">
        <f t="shared" si="2"/>
        <v>730</v>
      </c>
      <c r="G37" s="90" t="s">
        <v>235</v>
      </c>
      <c r="H37" s="14">
        <f>IF(ISNA(VLOOKUP(G37,Round1_Transactions!$A$2:$F$402,2,FALSE)), 0,VLOOKUP(G37,Round1_Transactions!$A$2:$F$402,2,FALSE))</f>
        <v>0</v>
      </c>
      <c r="I37" s="60">
        <f>IF(ISNA(VLOOKUP(G37,Round1_Transactions!$A$2:$F$402,3,FALSE)), 0,VLOOKUP(G37,Round1_Transactions!$A$2:$F$402,3,FALSE))</f>
        <v>0</v>
      </c>
      <c r="J37" s="60">
        <f>IF(ISNA(VLOOKUP(G37,Round1_Transactions!$A$2:$F$402,4,FALSE)), 0,VLOOKUP(G37,Round1_Transactions!$A$2:$F$402,4,FALSE))</f>
        <v>0</v>
      </c>
      <c r="K37" s="60">
        <f>IF(ISNA(VLOOKUP(G37,Round1_Transactions!$A$2:$F$402,5,FALSE)), 0,VLOOKUP(G37,Round1_Transactions!$A$2:$F$402,5,FALSE))</f>
        <v>0</v>
      </c>
      <c r="L37" s="86">
        <f>IF(ISNA(VLOOKUP(G37,Round1_Transactions!$A$2:$F$402,6,FALSE)), 0,VLOOKUP(G37,Round1_Transactions!$A$2:$F$402,6,FALSE))</f>
        <v>0</v>
      </c>
      <c r="M37">
        <f t="shared" si="1"/>
        <v>0</v>
      </c>
      <c r="N37">
        <f t="shared" si="3"/>
        <v>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  <c r="W37">
        <f t="shared" si="12"/>
        <v>0</v>
      </c>
      <c r="X37">
        <f t="shared" si="13"/>
        <v>0</v>
      </c>
      <c r="Y37">
        <f t="shared" si="14"/>
        <v>0</v>
      </c>
      <c r="Z37">
        <f t="shared" si="15"/>
        <v>0</v>
      </c>
      <c r="AA37">
        <f t="shared" si="16"/>
        <v>0</v>
      </c>
      <c r="AB37">
        <f t="shared" si="17"/>
        <v>0</v>
      </c>
      <c r="AC37">
        <f t="shared" si="18"/>
        <v>0</v>
      </c>
      <c r="AD37">
        <f t="shared" si="19"/>
        <v>0</v>
      </c>
      <c r="AE37">
        <f t="shared" si="20"/>
        <v>0</v>
      </c>
      <c r="AF37">
        <f t="shared" si="21"/>
        <v>0</v>
      </c>
      <c r="AG37">
        <f t="shared" si="22"/>
        <v>0</v>
      </c>
      <c r="AH37">
        <f t="shared" si="23"/>
        <v>0</v>
      </c>
      <c r="AI37">
        <f t="shared" si="24"/>
        <v>0</v>
      </c>
      <c r="AJ37">
        <f t="shared" si="25"/>
        <v>0</v>
      </c>
      <c r="AK37">
        <f t="shared" si="26"/>
        <v>0</v>
      </c>
    </row>
    <row r="38">
      <c r="A38" s="88"/>
      <c r="F38" s="89">
        <f t="shared" si="2"/>
        <v>730</v>
      </c>
      <c r="G38" s="90" t="s">
        <v>236</v>
      </c>
      <c r="H38" s="14">
        <f>IF(ISNA(VLOOKUP(G38,Round1_Transactions!$A$2:$F$402,2,FALSE)), 0,VLOOKUP(G38,Round1_Transactions!$A$2:$F$402,2,FALSE))</f>
        <v>0</v>
      </c>
      <c r="I38" s="60">
        <f>IF(ISNA(VLOOKUP(G38,Round1_Transactions!$A$2:$F$402,3,FALSE)), 0,VLOOKUP(G38,Round1_Transactions!$A$2:$F$402,3,FALSE))</f>
        <v>0</v>
      </c>
      <c r="J38" s="60">
        <f>IF(ISNA(VLOOKUP(G38,Round1_Transactions!$A$2:$F$402,4,FALSE)), 0,VLOOKUP(G38,Round1_Transactions!$A$2:$F$402,4,FALSE))</f>
        <v>0</v>
      </c>
      <c r="K38" s="60">
        <f>IF(ISNA(VLOOKUP(G38,Round1_Transactions!$A$2:$F$402,5,FALSE)), 0,VLOOKUP(G38,Round1_Transactions!$A$2:$F$402,5,FALSE))</f>
        <v>0</v>
      </c>
      <c r="L38" s="86">
        <f>IF(ISNA(VLOOKUP(G38,Round1_Transactions!$A$2:$F$402,6,FALSE)), 0,VLOOKUP(G38,Round1_Transactions!$A$2:$F$402,6,FALSE))</f>
        <v>0</v>
      </c>
      <c r="M38">
        <f t="shared" si="1"/>
        <v>0</v>
      </c>
      <c r="N38">
        <f t="shared" si="3"/>
        <v>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  <c r="W38">
        <f t="shared" si="12"/>
        <v>0</v>
      </c>
      <c r="X38">
        <f t="shared" si="13"/>
        <v>0</v>
      </c>
      <c r="Y38">
        <f t="shared" si="14"/>
        <v>0</v>
      </c>
      <c r="Z38">
        <f t="shared" si="15"/>
        <v>0</v>
      </c>
      <c r="AA38">
        <f t="shared" si="16"/>
        <v>0</v>
      </c>
      <c r="AB38">
        <f t="shared" si="17"/>
        <v>0</v>
      </c>
      <c r="AC38">
        <f t="shared" si="18"/>
        <v>0</v>
      </c>
      <c r="AD38">
        <f t="shared" si="19"/>
        <v>0</v>
      </c>
      <c r="AE38">
        <f t="shared" si="20"/>
        <v>0</v>
      </c>
      <c r="AF38">
        <f t="shared" si="21"/>
        <v>0</v>
      </c>
      <c r="AG38">
        <f t="shared" si="22"/>
        <v>0</v>
      </c>
      <c r="AH38">
        <f t="shared" si="23"/>
        <v>0</v>
      </c>
      <c r="AI38">
        <f t="shared" si="24"/>
        <v>0</v>
      </c>
      <c r="AJ38">
        <f t="shared" si="25"/>
        <v>0</v>
      </c>
      <c r="AK38">
        <f t="shared" si="26"/>
        <v>0</v>
      </c>
    </row>
    <row r="39">
      <c r="A39" s="88"/>
      <c r="F39" s="89">
        <f t="shared" si="2"/>
        <v>730</v>
      </c>
      <c r="G39" s="90" t="s">
        <v>237</v>
      </c>
      <c r="H39" s="14">
        <f>IF(ISNA(VLOOKUP(G39,Round1_Transactions!$A$2:$F$402,2,FALSE)), 0,VLOOKUP(G39,Round1_Transactions!$A$2:$F$402,2,FALSE))</f>
        <v>0</v>
      </c>
      <c r="I39" s="60">
        <f>IF(ISNA(VLOOKUP(G39,Round1_Transactions!$A$2:$F$402,3,FALSE)), 0,VLOOKUP(G39,Round1_Transactions!$A$2:$F$402,3,FALSE))</f>
        <v>0</v>
      </c>
      <c r="J39" s="60">
        <f>IF(ISNA(VLOOKUP(G39,Round1_Transactions!$A$2:$F$402,4,FALSE)), 0,VLOOKUP(G39,Round1_Transactions!$A$2:$F$402,4,FALSE))</f>
        <v>0</v>
      </c>
      <c r="K39" s="60">
        <f>IF(ISNA(VLOOKUP(G39,Round1_Transactions!$A$2:$F$402,5,FALSE)), 0,VLOOKUP(G39,Round1_Transactions!$A$2:$F$402,5,FALSE))</f>
        <v>0</v>
      </c>
      <c r="L39" s="86">
        <f>IF(ISNA(VLOOKUP(G39,Round1_Transactions!$A$2:$F$402,6,FALSE)), 0,VLOOKUP(G39,Round1_Transactions!$A$2:$F$402,6,FALSE))</f>
        <v>0</v>
      </c>
      <c r="M39">
        <f t="shared" si="1"/>
        <v>0</v>
      </c>
      <c r="N39">
        <f t="shared" si="3"/>
        <v>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  <c r="W39">
        <f t="shared" si="12"/>
        <v>0</v>
      </c>
      <c r="X39">
        <f t="shared" si="13"/>
        <v>0</v>
      </c>
      <c r="Y39">
        <f t="shared" si="14"/>
        <v>0</v>
      </c>
      <c r="Z39">
        <f t="shared" si="15"/>
        <v>0</v>
      </c>
      <c r="AA39">
        <f t="shared" si="16"/>
        <v>0</v>
      </c>
      <c r="AB39">
        <f t="shared" si="17"/>
        <v>0</v>
      </c>
      <c r="AC39">
        <f t="shared" si="18"/>
        <v>0</v>
      </c>
      <c r="AD39">
        <f t="shared" si="19"/>
        <v>0</v>
      </c>
      <c r="AE39">
        <f t="shared" si="20"/>
        <v>0</v>
      </c>
      <c r="AF39">
        <f t="shared" si="21"/>
        <v>0</v>
      </c>
      <c r="AG39">
        <f t="shared" si="22"/>
        <v>0</v>
      </c>
      <c r="AH39">
        <f t="shared" si="23"/>
        <v>0</v>
      </c>
      <c r="AI39">
        <f t="shared" si="24"/>
        <v>0</v>
      </c>
      <c r="AJ39">
        <f t="shared" si="25"/>
        <v>0</v>
      </c>
      <c r="AK39">
        <f t="shared" si="26"/>
        <v>0</v>
      </c>
    </row>
    <row r="40">
      <c r="A40" s="88"/>
      <c r="F40" s="89">
        <f t="shared" si="2"/>
        <v>730</v>
      </c>
      <c r="G40" s="90" t="s">
        <v>238</v>
      </c>
      <c r="H40" s="14">
        <f>IF(ISNA(VLOOKUP(G40,Round1_Transactions!$A$2:$F$402,2,FALSE)), 0,VLOOKUP(G40,Round1_Transactions!$A$2:$F$402,2,FALSE))</f>
        <v>0</v>
      </c>
      <c r="I40" s="60">
        <f>IF(ISNA(VLOOKUP(G40,Round1_Transactions!$A$2:$F$402,3,FALSE)), 0,VLOOKUP(G40,Round1_Transactions!$A$2:$F$402,3,FALSE))</f>
        <v>0</v>
      </c>
      <c r="J40" s="60">
        <f>IF(ISNA(VLOOKUP(G40,Round1_Transactions!$A$2:$F$402,4,FALSE)), 0,VLOOKUP(G40,Round1_Transactions!$A$2:$F$402,4,FALSE))</f>
        <v>0</v>
      </c>
      <c r="K40" s="60">
        <f>IF(ISNA(VLOOKUP(G40,Round1_Transactions!$A$2:$F$402,5,FALSE)), 0,VLOOKUP(G40,Round1_Transactions!$A$2:$F$402,5,FALSE))</f>
        <v>0</v>
      </c>
      <c r="L40" s="86">
        <f>IF(ISNA(VLOOKUP(G40,Round1_Transactions!$A$2:$F$402,6,FALSE)), 0,VLOOKUP(G40,Round1_Transactions!$A$2:$F$402,6,FALSE))</f>
        <v>0</v>
      </c>
      <c r="M40">
        <f t="shared" si="1"/>
        <v>0</v>
      </c>
      <c r="N40">
        <f t="shared" si="3"/>
        <v>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  <c r="W40">
        <f t="shared" si="12"/>
        <v>0</v>
      </c>
      <c r="X40">
        <f t="shared" si="13"/>
        <v>0</v>
      </c>
      <c r="Y40">
        <f t="shared" si="14"/>
        <v>0</v>
      </c>
      <c r="Z40">
        <f t="shared" si="15"/>
        <v>0</v>
      </c>
      <c r="AA40">
        <f t="shared" si="16"/>
        <v>0</v>
      </c>
      <c r="AB40">
        <f t="shared" si="17"/>
        <v>0</v>
      </c>
      <c r="AC40">
        <f t="shared" si="18"/>
        <v>0</v>
      </c>
      <c r="AD40">
        <f t="shared" si="19"/>
        <v>0</v>
      </c>
      <c r="AE40">
        <f t="shared" si="20"/>
        <v>0</v>
      </c>
      <c r="AF40">
        <f t="shared" si="21"/>
        <v>0</v>
      </c>
      <c r="AG40">
        <f t="shared" si="22"/>
        <v>0</v>
      </c>
      <c r="AH40">
        <f t="shared" si="23"/>
        <v>0</v>
      </c>
      <c r="AI40">
        <f t="shared" si="24"/>
        <v>0</v>
      </c>
      <c r="AJ40">
        <f t="shared" si="25"/>
        <v>0</v>
      </c>
      <c r="AK40">
        <f t="shared" si="26"/>
        <v>0</v>
      </c>
    </row>
    <row r="41">
      <c r="A41" s="88"/>
      <c r="F41" s="89">
        <f t="shared" si="2"/>
        <v>730</v>
      </c>
      <c r="G41" s="90" t="s">
        <v>239</v>
      </c>
      <c r="H41" s="14">
        <f>IF(ISNA(VLOOKUP(G41,Round1_Transactions!$A$2:$F$402,2,FALSE)), 0,VLOOKUP(G41,Round1_Transactions!$A$2:$F$402,2,FALSE))</f>
        <v>0</v>
      </c>
      <c r="I41" s="60">
        <f>IF(ISNA(VLOOKUP(G41,Round1_Transactions!$A$2:$F$402,3,FALSE)), 0,VLOOKUP(G41,Round1_Transactions!$A$2:$F$402,3,FALSE))</f>
        <v>0</v>
      </c>
      <c r="J41" s="60">
        <f>IF(ISNA(VLOOKUP(G41,Round1_Transactions!$A$2:$F$402,4,FALSE)), 0,VLOOKUP(G41,Round1_Transactions!$A$2:$F$402,4,FALSE))</f>
        <v>0</v>
      </c>
      <c r="K41" s="60">
        <f>IF(ISNA(VLOOKUP(G41,Round1_Transactions!$A$2:$F$402,5,FALSE)), 0,VLOOKUP(G41,Round1_Transactions!$A$2:$F$402,5,FALSE))</f>
        <v>0</v>
      </c>
      <c r="L41" s="86">
        <f>IF(ISNA(VLOOKUP(G41,Round1_Transactions!$A$2:$F$402,6,FALSE)), 0,VLOOKUP(G41,Round1_Transactions!$A$2:$F$402,6,FALSE))</f>
        <v>0</v>
      </c>
      <c r="M41">
        <f t="shared" si="1"/>
        <v>0</v>
      </c>
      <c r="N41">
        <f t="shared" si="3"/>
        <v>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  <c r="W41">
        <f t="shared" si="12"/>
        <v>0</v>
      </c>
      <c r="X41">
        <f t="shared" si="13"/>
        <v>0</v>
      </c>
      <c r="Y41">
        <f t="shared" si="14"/>
        <v>0</v>
      </c>
      <c r="Z41">
        <f t="shared" si="15"/>
        <v>0</v>
      </c>
      <c r="AA41">
        <f t="shared" si="16"/>
        <v>0</v>
      </c>
      <c r="AB41">
        <f t="shared" si="17"/>
        <v>0</v>
      </c>
      <c r="AC41">
        <f t="shared" si="18"/>
        <v>0</v>
      </c>
      <c r="AD41">
        <f t="shared" si="19"/>
        <v>0</v>
      </c>
      <c r="AE41">
        <f t="shared" si="20"/>
        <v>0</v>
      </c>
      <c r="AF41">
        <f t="shared" si="21"/>
        <v>0</v>
      </c>
      <c r="AG41">
        <f t="shared" si="22"/>
        <v>0</v>
      </c>
      <c r="AH41">
        <f t="shared" si="23"/>
        <v>0</v>
      </c>
      <c r="AI41">
        <f t="shared" si="24"/>
        <v>0</v>
      </c>
      <c r="AJ41">
        <f t="shared" si="25"/>
        <v>0</v>
      </c>
      <c r="AK41">
        <f t="shared" si="26"/>
        <v>0</v>
      </c>
    </row>
    <row r="42">
      <c r="A42" s="88"/>
      <c r="F42" s="89">
        <f t="shared" si="2"/>
        <v>730</v>
      </c>
      <c r="G42" s="90" t="s">
        <v>240</v>
      </c>
      <c r="H42" s="14">
        <f>IF(ISNA(VLOOKUP(G42,Round1_Transactions!$A$2:$F$402,2,FALSE)), 0,VLOOKUP(G42,Round1_Transactions!$A$2:$F$402,2,FALSE))</f>
        <v>0</v>
      </c>
      <c r="I42" s="60">
        <f>IF(ISNA(VLOOKUP(G42,Round1_Transactions!$A$2:$F$402,3,FALSE)), 0,VLOOKUP(G42,Round1_Transactions!$A$2:$F$402,3,FALSE))</f>
        <v>0</v>
      </c>
      <c r="J42" s="60">
        <f>IF(ISNA(VLOOKUP(G42,Round1_Transactions!$A$2:$F$402,4,FALSE)), 0,VLOOKUP(G42,Round1_Transactions!$A$2:$F$402,4,FALSE))</f>
        <v>0</v>
      </c>
      <c r="K42" s="60">
        <f>IF(ISNA(VLOOKUP(G42,Round1_Transactions!$A$2:$F$402,5,FALSE)), 0,VLOOKUP(G42,Round1_Transactions!$A$2:$F$402,5,FALSE))</f>
        <v>0</v>
      </c>
      <c r="L42" s="86">
        <f>IF(ISNA(VLOOKUP(G42,Round1_Transactions!$A$2:$F$402,6,FALSE)), 0,VLOOKUP(G42,Round1_Transactions!$A$2:$F$402,6,FALSE))</f>
        <v>0</v>
      </c>
      <c r="M42">
        <f t="shared" si="1"/>
        <v>0</v>
      </c>
      <c r="N42">
        <f t="shared" si="3"/>
        <v>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  <c r="W42">
        <f t="shared" si="12"/>
        <v>0</v>
      </c>
      <c r="X42">
        <f t="shared" si="13"/>
        <v>0</v>
      </c>
      <c r="Y42">
        <f t="shared" si="14"/>
        <v>0</v>
      </c>
      <c r="Z42">
        <f t="shared" si="15"/>
        <v>0</v>
      </c>
      <c r="AA42">
        <f t="shared" si="16"/>
        <v>0</v>
      </c>
      <c r="AB42">
        <f t="shared" si="17"/>
        <v>0</v>
      </c>
      <c r="AC42">
        <f t="shared" si="18"/>
        <v>0</v>
      </c>
      <c r="AD42">
        <f t="shared" si="19"/>
        <v>0</v>
      </c>
      <c r="AE42">
        <f t="shared" si="20"/>
        <v>0</v>
      </c>
      <c r="AF42">
        <f t="shared" si="21"/>
        <v>0</v>
      </c>
      <c r="AG42">
        <f t="shared" si="22"/>
        <v>0</v>
      </c>
      <c r="AH42">
        <f t="shared" si="23"/>
        <v>0</v>
      </c>
      <c r="AI42">
        <f t="shared" si="24"/>
        <v>0</v>
      </c>
      <c r="AJ42">
        <f t="shared" si="25"/>
        <v>0</v>
      </c>
      <c r="AK42">
        <f t="shared" si="26"/>
        <v>0</v>
      </c>
    </row>
    <row r="43">
      <c r="A43" s="88"/>
      <c r="F43" s="89">
        <f t="shared" si="2"/>
        <v>730</v>
      </c>
      <c r="G43" s="90" t="s">
        <v>241</v>
      </c>
      <c r="H43" s="14">
        <f>IF(ISNA(VLOOKUP(G43,Round1_Transactions!$A$2:$F$402,2,FALSE)), 0,VLOOKUP(G43,Round1_Transactions!$A$2:$F$402,2,FALSE))</f>
        <v>0</v>
      </c>
      <c r="I43" s="60">
        <f>IF(ISNA(VLOOKUP(G43,Round1_Transactions!$A$2:$F$402,3,FALSE)), 0,VLOOKUP(G43,Round1_Transactions!$A$2:$F$402,3,FALSE))</f>
        <v>0</v>
      </c>
      <c r="J43" s="60">
        <f>IF(ISNA(VLOOKUP(G43,Round1_Transactions!$A$2:$F$402,4,FALSE)), 0,VLOOKUP(G43,Round1_Transactions!$A$2:$F$402,4,FALSE))</f>
        <v>0</v>
      </c>
      <c r="K43" s="60">
        <f>IF(ISNA(VLOOKUP(G43,Round1_Transactions!$A$2:$F$402,5,FALSE)), 0,VLOOKUP(G43,Round1_Transactions!$A$2:$F$402,5,FALSE))</f>
        <v>0</v>
      </c>
      <c r="L43" s="86">
        <f>IF(ISNA(VLOOKUP(G43,Round1_Transactions!$A$2:$F$402,6,FALSE)), 0,VLOOKUP(G43,Round1_Transactions!$A$2:$F$402,6,FALSE))</f>
        <v>0</v>
      </c>
      <c r="M43">
        <f t="shared" si="1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  <c r="W43">
        <f t="shared" si="12"/>
        <v>0</v>
      </c>
      <c r="X43">
        <f t="shared" si="13"/>
        <v>0</v>
      </c>
      <c r="Y43">
        <f t="shared" si="14"/>
        <v>0</v>
      </c>
      <c r="Z43">
        <f t="shared" si="15"/>
        <v>0</v>
      </c>
      <c r="AA43">
        <f t="shared" si="16"/>
        <v>0</v>
      </c>
      <c r="AB43">
        <f t="shared" si="17"/>
        <v>0</v>
      </c>
      <c r="AC43">
        <f t="shared" si="18"/>
        <v>0</v>
      </c>
      <c r="AD43">
        <f t="shared" si="19"/>
        <v>0</v>
      </c>
      <c r="AE43">
        <f t="shared" si="20"/>
        <v>0</v>
      </c>
      <c r="AF43">
        <f t="shared" si="21"/>
        <v>0</v>
      </c>
      <c r="AG43">
        <f t="shared" si="22"/>
        <v>0</v>
      </c>
      <c r="AH43">
        <f t="shared" si="23"/>
        <v>0</v>
      </c>
      <c r="AI43">
        <f t="shared" si="24"/>
        <v>0</v>
      </c>
      <c r="AJ43">
        <f t="shared" si="25"/>
        <v>0</v>
      </c>
      <c r="AK43">
        <f t="shared" si="26"/>
        <v>0</v>
      </c>
    </row>
    <row r="44">
      <c r="A44" s="88"/>
      <c r="F44" s="89">
        <f t="shared" si="2"/>
        <v>730</v>
      </c>
      <c r="G44" s="90" t="s">
        <v>242</v>
      </c>
      <c r="H44" s="14">
        <f>IF(ISNA(VLOOKUP(G44,Round1_Transactions!$A$2:$F$402,2,FALSE)), 0,VLOOKUP(G44,Round1_Transactions!$A$2:$F$402,2,FALSE))</f>
        <v>0</v>
      </c>
      <c r="I44" s="60">
        <f>IF(ISNA(VLOOKUP(G44,Round1_Transactions!$A$2:$F$402,3,FALSE)), 0,VLOOKUP(G44,Round1_Transactions!$A$2:$F$402,3,FALSE))</f>
        <v>0</v>
      </c>
      <c r="J44" s="60">
        <f>IF(ISNA(VLOOKUP(G44,Round1_Transactions!$A$2:$F$402,4,FALSE)), 0,VLOOKUP(G44,Round1_Transactions!$A$2:$F$402,4,FALSE))</f>
        <v>0</v>
      </c>
      <c r="K44" s="60">
        <f>IF(ISNA(VLOOKUP(G44,Round1_Transactions!$A$2:$F$402,5,FALSE)), 0,VLOOKUP(G44,Round1_Transactions!$A$2:$F$402,5,FALSE))</f>
        <v>0</v>
      </c>
      <c r="L44" s="86">
        <f>IF(ISNA(VLOOKUP(G44,Round1_Transactions!$A$2:$F$402,6,FALSE)), 0,VLOOKUP(G44,Round1_Transactions!$A$2:$F$402,6,FALSE))</f>
        <v>0</v>
      </c>
      <c r="M44">
        <f t="shared" si="1"/>
        <v>0</v>
      </c>
      <c r="N44">
        <f t="shared" si="3"/>
        <v>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  <c r="W44">
        <f t="shared" si="12"/>
        <v>0</v>
      </c>
      <c r="X44">
        <f t="shared" si="13"/>
        <v>0</v>
      </c>
      <c r="Y44">
        <f t="shared" si="14"/>
        <v>0</v>
      </c>
      <c r="Z44">
        <f t="shared" si="15"/>
        <v>0</v>
      </c>
      <c r="AA44">
        <f t="shared" si="16"/>
        <v>0</v>
      </c>
      <c r="AB44">
        <f t="shared" si="17"/>
        <v>0</v>
      </c>
      <c r="AC44">
        <f t="shared" si="18"/>
        <v>0</v>
      </c>
      <c r="AD44">
        <f t="shared" si="19"/>
        <v>0</v>
      </c>
      <c r="AE44">
        <f t="shared" si="20"/>
        <v>0</v>
      </c>
      <c r="AF44">
        <f t="shared" si="21"/>
        <v>0</v>
      </c>
      <c r="AG44">
        <f t="shared" si="22"/>
        <v>0</v>
      </c>
      <c r="AH44">
        <f t="shared" si="23"/>
        <v>0</v>
      </c>
      <c r="AI44">
        <f t="shared" si="24"/>
        <v>0</v>
      </c>
      <c r="AJ44">
        <f t="shared" si="25"/>
        <v>0</v>
      </c>
      <c r="AK44">
        <f t="shared" si="26"/>
        <v>0</v>
      </c>
    </row>
    <row r="45">
      <c r="A45" s="88"/>
      <c r="F45" s="89">
        <f t="shared" si="2"/>
        <v>730</v>
      </c>
      <c r="G45" s="90" t="s">
        <v>243</v>
      </c>
      <c r="H45" s="14">
        <f>IF(ISNA(VLOOKUP(G45,Round1_Transactions!$A$2:$F$402,2,FALSE)), 0,VLOOKUP(G45,Round1_Transactions!$A$2:$F$402,2,FALSE))</f>
        <v>0</v>
      </c>
      <c r="I45" s="60">
        <f>IF(ISNA(VLOOKUP(G45,Round1_Transactions!$A$2:$F$402,3,FALSE)), 0,VLOOKUP(G45,Round1_Transactions!$A$2:$F$402,3,FALSE))</f>
        <v>0</v>
      </c>
      <c r="J45" s="60">
        <f>IF(ISNA(VLOOKUP(G45,Round1_Transactions!$A$2:$F$402,4,FALSE)), 0,VLOOKUP(G45,Round1_Transactions!$A$2:$F$402,4,FALSE))</f>
        <v>0</v>
      </c>
      <c r="K45" s="60">
        <f>IF(ISNA(VLOOKUP(G45,Round1_Transactions!$A$2:$F$402,5,FALSE)), 0,VLOOKUP(G45,Round1_Transactions!$A$2:$F$402,5,FALSE))</f>
        <v>0</v>
      </c>
      <c r="L45" s="86">
        <f>IF(ISNA(VLOOKUP(G45,Round1_Transactions!$A$2:$F$402,6,FALSE)), 0,VLOOKUP(G45,Round1_Transactions!$A$2:$F$402,6,FALSE))</f>
        <v>0</v>
      </c>
      <c r="M45">
        <f t="shared" si="1"/>
        <v>0</v>
      </c>
      <c r="N45">
        <f t="shared" si="3"/>
        <v>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  <c r="W45">
        <f t="shared" si="12"/>
        <v>0</v>
      </c>
      <c r="X45">
        <f t="shared" si="13"/>
        <v>0</v>
      </c>
      <c r="Y45">
        <f t="shared" si="14"/>
        <v>0</v>
      </c>
      <c r="Z45">
        <f t="shared" si="15"/>
        <v>0</v>
      </c>
      <c r="AA45">
        <f t="shared" si="16"/>
        <v>0</v>
      </c>
      <c r="AB45">
        <f t="shared" si="17"/>
        <v>0</v>
      </c>
      <c r="AC45">
        <f t="shared" si="18"/>
        <v>0</v>
      </c>
      <c r="AD45">
        <f t="shared" si="19"/>
        <v>0</v>
      </c>
      <c r="AE45">
        <f t="shared" si="20"/>
        <v>0</v>
      </c>
      <c r="AF45">
        <f t="shared" si="21"/>
        <v>0</v>
      </c>
      <c r="AG45">
        <f t="shared" si="22"/>
        <v>0</v>
      </c>
      <c r="AH45">
        <f t="shared" si="23"/>
        <v>0</v>
      </c>
      <c r="AI45">
        <f t="shared" si="24"/>
        <v>0</v>
      </c>
      <c r="AJ45">
        <f t="shared" si="25"/>
        <v>0</v>
      </c>
      <c r="AK45">
        <f t="shared" si="26"/>
        <v>0</v>
      </c>
    </row>
    <row r="46">
      <c r="A46" s="88"/>
      <c r="F46" s="89">
        <f t="shared" si="2"/>
        <v>730</v>
      </c>
      <c r="G46" s="90" t="s">
        <v>244</v>
      </c>
      <c r="H46" s="14">
        <f>IF(ISNA(VLOOKUP(G46,Round1_Transactions!$A$2:$F$402,2,FALSE)), 0,VLOOKUP(G46,Round1_Transactions!$A$2:$F$402,2,FALSE))</f>
        <v>0</v>
      </c>
      <c r="I46" s="60">
        <f>IF(ISNA(VLOOKUP(G46,Round1_Transactions!$A$2:$F$402,3,FALSE)), 0,VLOOKUP(G46,Round1_Transactions!$A$2:$F$402,3,FALSE))</f>
        <v>0</v>
      </c>
      <c r="J46" s="60">
        <f>IF(ISNA(VLOOKUP(G46,Round1_Transactions!$A$2:$F$402,4,FALSE)), 0,VLOOKUP(G46,Round1_Transactions!$A$2:$F$402,4,FALSE))</f>
        <v>0</v>
      </c>
      <c r="K46" s="60">
        <f>IF(ISNA(VLOOKUP(G46,Round1_Transactions!$A$2:$F$402,5,FALSE)), 0,VLOOKUP(G46,Round1_Transactions!$A$2:$F$402,5,FALSE))</f>
        <v>0</v>
      </c>
      <c r="L46" s="86">
        <f>IF(ISNA(VLOOKUP(G46,Round1_Transactions!$A$2:$F$402,6,FALSE)), 0,VLOOKUP(G46,Round1_Transactions!$A$2:$F$402,6,FALSE))</f>
        <v>0</v>
      </c>
      <c r="M46">
        <f t="shared" si="1"/>
        <v>0</v>
      </c>
      <c r="N46">
        <f t="shared" si="3"/>
        <v>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  <c r="W46">
        <f t="shared" si="12"/>
        <v>0</v>
      </c>
      <c r="X46">
        <f t="shared" si="13"/>
        <v>0</v>
      </c>
      <c r="Y46">
        <f t="shared" si="14"/>
        <v>0</v>
      </c>
      <c r="Z46">
        <f t="shared" si="15"/>
        <v>0</v>
      </c>
      <c r="AA46">
        <f t="shared" si="16"/>
        <v>0</v>
      </c>
      <c r="AB46">
        <f t="shared" si="17"/>
        <v>0</v>
      </c>
      <c r="AC46">
        <f t="shared" si="18"/>
        <v>0</v>
      </c>
      <c r="AD46">
        <f t="shared" si="19"/>
        <v>0</v>
      </c>
      <c r="AE46">
        <f t="shared" si="20"/>
        <v>0</v>
      </c>
      <c r="AF46">
        <f t="shared" si="21"/>
        <v>0</v>
      </c>
      <c r="AG46">
        <f t="shared" si="22"/>
        <v>0</v>
      </c>
      <c r="AH46">
        <f t="shared" si="23"/>
        <v>0</v>
      </c>
      <c r="AI46">
        <f t="shared" si="24"/>
        <v>0</v>
      </c>
      <c r="AJ46">
        <f t="shared" si="25"/>
        <v>0</v>
      </c>
      <c r="AK46">
        <f t="shared" si="26"/>
        <v>0</v>
      </c>
    </row>
    <row r="47">
      <c r="A47" s="88"/>
      <c r="F47" s="89">
        <f t="shared" si="2"/>
        <v>730</v>
      </c>
      <c r="G47" s="90" t="s">
        <v>245</v>
      </c>
      <c r="H47" s="14">
        <f>IF(ISNA(VLOOKUP(G47,Round1_Transactions!$A$2:$F$402,2,FALSE)), 0,VLOOKUP(G47,Round1_Transactions!$A$2:$F$402,2,FALSE))</f>
        <v>0</v>
      </c>
      <c r="I47" s="60">
        <f>IF(ISNA(VLOOKUP(G47,Round1_Transactions!$A$2:$F$402,3,FALSE)), 0,VLOOKUP(G47,Round1_Transactions!$A$2:$F$402,3,FALSE))</f>
        <v>0</v>
      </c>
      <c r="J47" s="60">
        <f>IF(ISNA(VLOOKUP(G47,Round1_Transactions!$A$2:$F$402,4,FALSE)), 0,VLOOKUP(G47,Round1_Transactions!$A$2:$F$402,4,FALSE))</f>
        <v>0</v>
      </c>
      <c r="K47" s="60">
        <f>IF(ISNA(VLOOKUP(G47,Round1_Transactions!$A$2:$F$402,5,FALSE)), 0,VLOOKUP(G47,Round1_Transactions!$A$2:$F$402,5,FALSE))</f>
        <v>0</v>
      </c>
      <c r="L47" s="86">
        <f>IF(ISNA(VLOOKUP(G47,Round1_Transactions!$A$2:$F$402,6,FALSE)), 0,VLOOKUP(G47,Round1_Transactions!$A$2:$F$402,6,FALSE))</f>
        <v>0</v>
      </c>
      <c r="M47">
        <f t="shared" si="1"/>
        <v>0</v>
      </c>
      <c r="N47">
        <f t="shared" si="3"/>
        <v>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  <c r="W47">
        <f t="shared" si="12"/>
        <v>0</v>
      </c>
      <c r="X47">
        <f t="shared" si="13"/>
        <v>0</v>
      </c>
      <c r="Y47">
        <f t="shared" si="14"/>
        <v>0</v>
      </c>
      <c r="Z47">
        <f t="shared" si="15"/>
        <v>0</v>
      </c>
      <c r="AA47">
        <f t="shared" si="16"/>
        <v>0</v>
      </c>
      <c r="AB47">
        <f t="shared" si="17"/>
        <v>0</v>
      </c>
      <c r="AC47">
        <f t="shared" si="18"/>
        <v>0</v>
      </c>
      <c r="AD47">
        <f t="shared" si="19"/>
        <v>0</v>
      </c>
      <c r="AE47">
        <f t="shared" si="20"/>
        <v>0</v>
      </c>
      <c r="AF47">
        <f t="shared" si="21"/>
        <v>0</v>
      </c>
      <c r="AG47">
        <f t="shared" si="22"/>
        <v>0</v>
      </c>
      <c r="AH47">
        <f t="shared" si="23"/>
        <v>0</v>
      </c>
      <c r="AI47">
        <f t="shared" si="24"/>
        <v>0</v>
      </c>
      <c r="AJ47">
        <f t="shared" si="25"/>
        <v>0</v>
      </c>
      <c r="AK47">
        <f t="shared" si="26"/>
        <v>0</v>
      </c>
    </row>
    <row r="48">
      <c r="A48" s="88"/>
      <c r="F48" s="89">
        <f t="shared" si="2"/>
        <v>730</v>
      </c>
      <c r="G48" s="90" t="s">
        <v>246</v>
      </c>
      <c r="H48" s="14">
        <f>IF(ISNA(VLOOKUP(G48,Round1_Transactions!$A$2:$F$402,2,FALSE)), 0,VLOOKUP(G48,Round1_Transactions!$A$2:$F$402,2,FALSE))</f>
        <v>0</v>
      </c>
      <c r="I48" s="60">
        <f>IF(ISNA(VLOOKUP(G48,Round1_Transactions!$A$2:$F$402,3,FALSE)), 0,VLOOKUP(G48,Round1_Transactions!$A$2:$F$402,3,FALSE))</f>
        <v>0</v>
      </c>
      <c r="J48" s="60">
        <f>IF(ISNA(VLOOKUP(G48,Round1_Transactions!$A$2:$F$402,4,FALSE)), 0,VLOOKUP(G48,Round1_Transactions!$A$2:$F$402,4,FALSE))</f>
        <v>0</v>
      </c>
      <c r="K48" s="60">
        <f>IF(ISNA(VLOOKUP(G48,Round1_Transactions!$A$2:$F$402,5,FALSE)), 0,VLOOKUP(G48,Round1_Transactions!$A$2:$F$402,5,FALSE))</f>
        <v>0</v>
      </c>
      <c r="L48" s="86">
        <f>IF(ISNA(VLOOKUP(G48,Round1_Transactions!$A$2:$F$402,6,FALSE)), 0,VLOOKUP(G48,Round1_Transactions!$A$2:$F$402,6,FALSE))</f>
        <v>0</v>
      </c>
      <c r="M48">
        <f t="shared" si="1"/>
        <v>0</v>
      </c>
      <c r="N48">
        <f t="shared" si="3"/>
        <v>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  <c r="W48">
        <f t="shared" si="12"/>
        <v>0</v>
      </c>
      <c r="X48">
        <f t="shared" si="13"/>
        <v>0</v>
      </c>
      <c r="Y48">
        <f t="shared" si="14"/>
        <v>0</v>
      </c>
      <c r="Z48">
        <f t="shared" si="15"/>
        <v>0</v>
      </c>
      <c r="AA48">
        <f t="shared" si="16"/>
        <v>0</v>
      </c>
      <c r="AB48">
        <f t="shared" si="17"/>
        <v>0</v>
      </c>
      <c r="AC48">
        <f t="shared" si="18"/>
        <v>0</v>
      </c>
      <c r="AD48">
        <f t="shared" si="19"/>
        <v>0</v>
      </c>
      <c r="AE48">
        <f t="shared" si="20"/>
        <v>0</v>
      </c>
      <c r="AF48">
        <f t="shared" si="21"/>
        <v>0</v>
      </c>
      <c r="AG48">
        <f t="shared" si="22"/>
        <v>0</v>
      </c>
      <c r="AH48">
        <f t="shared" si="23"/>
        <v>0</v>
      </c>
      <c r="AI48">
        <f t="shared" si="24"/>
        <v>0</v>
      </c>
      <c r="AJ48">
        <f t="shared" si="25"/>
        <v>0</v>
      </c>
      <c r="AK48">
        <f t="shared" si="26"/>
        <v>0</v>
      </c>
    </row>
    <row r="49">
      <c r="A49" s="88"/>
      <c r="F49" s="89">
        <f t="shared" si="2"/>
        <v>730</v>
      </c>
      <c r="G49" s="90" t="s">
        <v>247</v>
      </c>
      <c r="H49" s="14">
        <f>IF(ISNA(VLOOKUP(G49,Round1_Transactions!$A$2:$F$402,2,FALSE)), 0,VLOOKUP(G49,Round1_Transactions!$A$2:$F$402,2,FALSE))</f>
        <v>0</v>
      </c>
      <c r="I49" s="60">
        <f>IF(ISNA(VLOOKUP(G49,Round1_Transactions!$A$2:$F$402,3,FALSE)), 0,VLOOKUP(G49,Round1_Transactions!$A$2:$F$402,3,FALSE))</f>
        <v>0</v>
      </c>
      <c r="J49" s="60">
        <f>IF(ISNA(VLOOKUP(G49,Round1_Transactions!$A$2:$F$402,4,FALSE)), 0,VLOOKUP(G49,Round1_Transactions!$A$2:$F$402,4,FALSE))</f>
        <v>0</v>
      </c>
      <c r="K49" s="60">
        <f>IF(ISNA(VLOOKUP(G49,Round1_Transactions!$A$2:$F$402,5,FALSE)), 0,VLOOKUP(G49,Round1_Transactions!$A$2:$F$402,5,FALSE))</f>
        <v>0</v>
      </c>
      <c r="L49" s="86">
        <f>IF(ISNA(VLOOKUP(G49,Round1_Transactions!$A$2:$F$402,6,FALSE)), 0,VLOOKUP(G49,Round1_Transactions!$A$2:$F$402,6,FALSE))</f>
        <v>0</v>
      </c>
      <c r="M49">
        <f t="shared" si="1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  <c r="W49">
        <f t="shared" si="12"/>
        <v>0</v>
      </c>
      <c r="X49">
        <f t="shared" si="13"/>
        <v>0</v>
      </c>
      <c r="Y49">
        <f t="shared" si="14"/>
        <v>0</v>
      </c>
      <c r="Z49">
        <f t="shared" si="15"/>
        <v>0</v>
      </c>
      <c r="AA49">
        <f t="shared" si="16"/>
        <v>0</v>
      </c>
      <c r="AB49">
        <f t="shared" si="17"/>
        <v>0</v>
      </c>
      <c r="AC49">
        <f t="shared" si="18"/>
        <v>0</v>
      </c>
      <c r="AD49">
        <f t="shared" si="19"/>
        <v>0</v>
      </c>
      <c r="AE49">
        <f t="shared" si="20"/>
        <v>0</v>
      </c>
      <c r="AF49">
        <f t="shared" si="21"/>
        <v>0</v>
      </c>
      <c r="AG49">
        <f t="shared" si="22"/>
        <v>0</v>
      </c>
      <c r="AH49">
        <f t="shared" si="23"/>
        <v>0</v>
      </c>
      <c r="AI49">
        <f t="shared" si="24"/>
        <v>0</v>
      </c>
      <c r="AJ49">
        <f t="shared" si="25"/>
        <v>0</v>
      </c>
      <c r="AK49">
        <f t="shared" si="26"/>
        <v>0</v>
      </c>
    </row>
    <row r="50">
      <c r="A50" s="88"/>
      <c r="F50" s="89">
        <f t="shared" si="2"/>
        <v>730</v>
      </c>
      <c r="G50" s="90" t="s">
        <v>248</v>
      </c>
      <c r="H50" s="14">
        <f>IF(ISNA(VLOOKUP(G50,Round1_Transactions!$A$2:$F$402,2,FALSE)), 0,VLOOKUP(G50,Round1_Transactions!$A$2:$F$402,2,FALSE))</f>
        <v>0</v>
      </c>
      <c r="I50" s="60">
        <f>IF(ISNA(VLOOKUP(G50,Round1_Transactions!$A$2:$F$402,3,FALSE)), 0,VLOOKUP(G50,Round1_Transactions!$A$2:$F$402,3,FALSE))</f>
        <v>0</v>
      </c>
      <c r="J50" s="60">
        <f>IF(ISNA(VLOOKUP(G50,Round1_Transactions!$A$2:$F$402,4,FALSE)), 0,VLOOKUP(G50,Round1_Transactions!$A$2:$F$402,4,FALSE))</f>
        <v>0</v>
      </c>
      <c r="K50" s="60">
        <f>IF(ISNA(VLOOKUP(G50,Round1_Transactions!$A$2:$F$402,5,FALSE)), 0,VLOOKUP(G50,Round1_Transactions!$A$2:$F$402,5,FALSE))</f>
        <v>0</v>
      </c>
      <c r="L50" s="86">
        <f>IF(ISNA(VLOOKUP(G50,Round1_Transactions!$A$2:$F$402,6,FALSE)), 0,VLOOKUP(G50,Round1_Transactions!$A$2:$F$402,6,FALSE))</f>
        <v>0</v>
      </c>
      <c r="M50">
        <f t="shared" si="1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  <c r="W50">
        <f t="shared" si="12"/>
        <v>0</v>
      </c>
      <c r="X50">
        <f t="shared" si="13"/>
        <v>0</v>
      </c>
      <c r="Y50">
        <f t="shared" si="14"/>
        <v>0</v>
      </c>
      <c r="Z50">
        <f t="shared" si="15"/>
        <v>0</v>
      </c>
      <c r="AA50">
        <f t="shared" si="16"/>
        <v>0</v>
      </c>
      <c r="AB50">
        <f t="shared" si="17"/>
        <v>0</v>
      </c>
      <c r="AC50">
        <f t="shared" si="18"/>
        <v>0</v>
      </c>
      <c r="AD50">
        <f t="shared" si="19"/>
        <v>0</v>
      </c>
      <c r="AE50">
        <f t="shared" si="20"/>
        <v>0</v>
      </c>
      <c r="AF50">
        <f t="shared" si="21"/>
        <v>0</v>
      </c>
      <c r="AG50">
        <f t="shared" si="22"/>
        <v>0</v>
      </c>
      <c r="AH50">
        <f t="shared" si="23"/>
        <v>0</v>
      </c>
      <c r="AI50">
        <f t="shared" si="24"/>
        <v>0</v>
      </c>
      <c r="AJ50">
        <f t="shared" si="25"/>
        <v>0</v>
      </c>
      <c r="AK50">
        <f t="shared" si="26"/>
        <v>0</v>
      </c>
    </row>
    <row r="51">
      <c r="A51" s="88"/>
      <c r="F51" s="89">
        <f t="shared" si="2"/>
        <v>730</v>
      </c>
      <c r="G51" s="90" t="s">
        <v>249</v>
      </c>
      <c r="H51" s="14">
        <f>IF(ISNA(VLOOKUP(G51,Round1_Transactions!$A$2:$F$402,2,FALSE)), 0,VLOOKUP(G51,Round1_Transactions!$A$2:$F$402,2,FALSE))</f>
        <v>0</v>
      </c>
      <c r="I51" s="60">
        <f>IF(ISNA(VLOOKUP(G51,Round1_Transactions!$A$2:$F$402,3,FALSE)), 0,VLOOKUP(G51,Round1_Transactions!$A$2:$F$402,3,FALSE))</f>
        <v>0</v>
      </c>
      <c r="J51" s="60">
        <f>IF(ISNA(VLOOKUP(G51,Round1_Transactions!$A$2:$F$402,4,FALSE)), 0,VLOOKUP(G51,Round1_Transactions!$A$2:$F$402,4,FALSE))</f>
        <v>0</v>
      </c>
      <c r="K51" s="60">
        <f>IF(ISNA(VLOOKUP(G51,Round1_Transactions!$A$2:$F$402,5,FALSE)), 0,VLOOKUP(G51,Round1_Transactions!$A$2:$F$402,5,FALSE))</f>
        <v>0</v>
      </c>
      <c r="L51" s="86">
        <f>IF(ISNA(VLOOKUP(G51,Round1_Transactions!$A$2:$F$402,6,FALSE)), 0,VLOOKUP(G51,Round1_Transactions!$A$2:$F$402,6,FALSE))</f>
        <v>0</v>
      </c>
      <c r="M51">
        <f t="shared" si="1"/>
        <v>0</v>
      </c>
      <c r="N51">
        <f t="shared" si="3"/>
        <v>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  <c r="W51">
        <f t="shared" si="12"/>
        <v>0</v>
      </c>
      <c r="X51">
        <f t="shared" si="13"/>
        <v>0</v>
      </c>
      <c r="Y51">
        <f t="shared" si="14"/>
        <v>0</v>
      </c>
      <c r="Z51">
        <f t="shared" si="15"/>
        <v>0</v>
      </c>
      <c r="AA51">
        <f t="shared" si="16"/>
        <v>0</v>
      </c>
      <c r="AB51">
        <f t="shared" si="17"/>
        <v>0</v>
      </c>
      <c r="AC51">
        <f t="shared" si="18"/>
        <v>0</v>
      </c>
      <c r="AD51">
        <f t="shared" si="19"/>
        <v>0</v>
      </c>
      <c r="AE51">
        <f t="shared" si="20"/>
        <v>0</v>
      </c>
      <c r="AF51">
        <f t="shared" si="21"/>
        <v>0</v>
      </c>
      <c r="AG51">
        <f t="shared" si="22"/>
        <v>0</v>
      </c>
      <c r="AH51">
        <f t="shared" si="23"/>
        <v>0</v>
      </c>
      <c r="AI51">
        <f t="shared" si="24"/>
        <v>0</v>
      </c>
      <c r="AJ51">
        <f t="shared" si="25"/>
        <v>0</v>
      </c>
      <c r="AK51">
        <f t="shared" si="26"/>
        <v>0</v>
      </c>
    </row>
    <row r="52">
      <c r="A52" s="88"/>
      <c r="F52" s="89">
        <f t="shared" si="2"/>
        <v>730</v>
      </c>
      <c r="G52" s="90" t="s">
        <v>250</v>
      </c>
      <c r="H52" s="14">
        <f>IF(ISNA(VLOOKUP(G52,Round1_Transactions!$A$2:$F$402,2,FALSE)), 0,VLOOKUP(G52,Round1_Transactions!$A$2:$F$402,2,FALSE))</f>
        <v>0</v>
      </c>
      <c r="I52" s="60">
        <f>IF(ISNA(VLOOKUP(G52,Round1_Transactions!$A$2:$F$402,3,FALSE)), 0,VLOOKUP(G52,Round1_Transactions!$A$2:$F$402,3,FALSE))</f>
        <v>0</v>
      </c>
      <c r="J52" s="60">
        <f>IF(ISNA(VLOOKUP(G52,Round1_Transactions!$A$2:$F$402,4,FALSE)), 0,VLOOKUP(G52,Round1_Transactions!$A$2:$F$402,4,FALSE))</f>
        <v>0</v>
      </c>
      <c r="K52" s="60">
        <f>IF(ISNA(VLOOKUP(G52,Round1_Transactions!$A$2:$F$402,5,FALSE)), 0,VLOOKUP(G52,Round1_Transactions!$A$2:$F$402,5,FALSE))</f>
        <v>0</v>
      </c>
      <c r="L52" s="86">
        <f>IF(ISNA(VLOOKUP(G52,Round1_Transactions!$A$2:$F$402,6,FALSE)), 0,VLOOKUP(G52,Round1_Transactions!$A$2:$F$402,6,FALSE))</f>
        <v>0</v>
      </c>
      <c r="M52">
        <f t="shared" si="1"/>
        <v>0</v>
      </c>
      <c r="N52">
        <f t="shared" si="3"/>
        <v>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  <c r="W52">
        <f t="shared" si="12"/>
        <v>0</v>
      </c>
      <c r="X52">
        <f t="shared" si="13"/>
        <v>0</v>
      </c>
      <c r="Y52">
        <f t="shared" si="14"/>
        <v>0</v>
      </c>
      <c r="Z52">
        <f t="shared" si="15"/>
        <v>0</v>
      </c>
      <c r="AA52">
        <f t="shared" si="16"/>
        <v>0</v>
      </c>
      <c r="AB52">
        <f t="shared" si="17"/>
        <v>0</v>
      </c>
      <c r="AC52">
        <f t="shared" si="18"/>
        <v>0</v>
      </c>
      <c r="AD52">
        <f t="shared" si="19"/>
        <v>0</v>
      </c>
      <c r="AE52">
        <f t="shared" si="20"/>
        <v>0</v>
      </c>
      <c r="AF52">
        <f t="shared" si="21"/>
        <v>0</v>
      </c>
      <c r="AG52">
        <f t="shared" si="22"/>
        <v>0</v>
      </c>
      <c r="AH52">
        <f t="shared" si="23"/>
        <v>0</v>
      </c>
      <c r="AI52">
        <f t="shared" si="24"/>
        <v>0</v>
      </c>
      <c r="AJ52">
        <f t="shared" si="25"/>
        <v>0</v>
      </c>
      <c r="AK52">
        <f t="shared" si="26"/>
        <v>0</v>
      </c>
    </row>
    <row r="53">
      <c r="A53" s="88"/>
      <c r="F53" s="89">
        <f t="shared" si="2"/>
        <v>730</v>
      </c>
      <c r="G53" s="90" t="s">
        <v>251</v>
      </c>
      <c r="H53" s="14">
        <f>IF(ISNA(VLOOKUP(G53,Round1_Transactions!$A$2:$F$402,2,FALSE)), 0,VLOOKUP(G53,Round1_Transactions!$A$2:$F$402,2,FALSE))</f>
        <v>0</v>
      </c>
      <c r="I53" s="60">
        <f>IF(ISNA(VLOOKUP(G53,Round1_Transactions!$A$2:$F$402,3,FALSE)), 0,VLOOKUP(G53,Round1_Transactions!$A$2:$F$402,3,FALSE))</f>
        <v>0</v>
      </c>
      <c r="J53" s="60">
        <f>IF(ISNA(VLOOKUP(G53,Round1_Transactions!$A$2:$F$402,4,FALSE)), 0,VLOOKUP(G53,Round1_Transactions!$A$2:$F$402,4,FALSE))</f>
        <v>0</v>
      </c>
      <c r="K53" s="60">
        <f>IF(ISNA(VLOOKUP(G53,Round1_Transactions!$A$2:$F$402,5,FALSE)), 0,VLOOKUP(G53,Round1_Transactions!$A$2:$F$402,5,FALSE))</f>
        <v>0</v>
      </c>
      <c r="L53" s="86">
        <f>IF(ISNA(VLOOKUP(G53,Round1_Transactions!$A$2:$F$402,6,FALSE)), 0,VLOOKUP(G53,Round1_Transactions!$A$2:$F$402,6,FALSE))</f>
        <v>0</v>
      </c>
      <c r="M53">
        <f t="shared" si="1"/>
        <v>0</v>
      </c>
      <c r="N53">
        <f t="shared" si="3"/>
        <v>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  <c r="W53">
        <f t="shared" si="12"/>
        <v>0</v>
      </c>
      <c r="X53">
        <f t="shared" si="13"/>
        <v>0</v>
      </c>
      <c r="Y53">
        <f t="shared" si="14"/>
        <v>0</v>
      </c>
      <c r="Z53">
        <f t="shared" si="15"/>
        <v>0</v>
      </c>
      <c r="AA53">
        <f t="shared" si="16"/>
        <v>0</v>
      </c>
      <c r="AB53">
        <f t="shared" si="17"/>
        <v>0</v>
      </c>
      <c r="AC53">
        <f t="shared" si="18"/>
        <v>0</v>
      </c>
      <c r="AD53">
        <f t="shared" si="19"/>
        <v>0</v>
      </c>
      <c r="AE53">
        <f t="shared" si="20"/>
        <v>0</v>
      </c>
      <c r="AF53">
        <f t="shared" si="21"/>
        <v>0</v>
      </c>
      <c r="AG53">
        <f t="shared" si="22"/>
        <v>0</v>
      </c>
      <c r="AH53">
        <f t="shared" si="23"/>
        <v>0</v>
      </c>
      <c r="AI53">
        <f t="shared" si="24"/>
        <v>0</v>
      </c>
      <c r="AJ53">
        <f t="shared" si="25"/>
        <v>0</v>
      </c>
      <c r="AK53">
        <f t="shared" si="26"/>
        <v>0</v>
      </c>
    </row>
    <row r="54">
      <c r="A54" s="88"/>
      <c r="F54" s="89">
        <f t="shared" si="2"/>
        <v>730</v>
      </c>
      <c r="G54" s="90" t="s">
        <v>252</v>
      </c>
      <c r="H54" s="14">
        <f>IF(ISNA(VLOOKUP(G54,Round1_Transactions!$A$2:$F$402,2,FALSE)), 0,VLOOKUP(G54,Round1_Transactions!$A$2:$F$402,2,FALSE))</f>
        <v>0</v>
      </c>
      <c r="I54" s="60">
        <f>IF(ISNA(VLOOKUP(G54,Round1_Transactions!$A$2:$F$402,3,FALSE)), 0,VLOOKUP(G54,Round1_Transactions!$A$2:$F$402,3,FALSE))</f>
        <v>0</v>
      </c>
      <c r="J54" s="60">
        <f>IF(ISNA(VLOOKUP(G54,Round1_Transactions!$A$2:$F$402,4,FALSE)), 0,VLOOKUP(G54,Round1_Transactions!$A$2:$F$402,4,FALSE))</f>
        <v>0</v>
      </c>
      <c r="K54" s="60">
        <f>IF(ISNA(VLOOKUP(G54,Round1_Transactions!$A$2:$F$402,5,FALSE)), 0,VLOOKUP(G54,Round1_Transactions!$A$2:$F$402,5,FALSE))</f>
        <v>0</v>
      </c>
      <c r="L54" s="86">
        <f>IF(ISNA(VLOOKUP(G54,Round1_Transactions!$A$2:$F$402,6,FALSE)), 0,VLOOKUP(G54,Round1_Transactions!$A$2:$F$402,6,FALSE))</f>
        <v>0</v>
      </c>
      <c r="M54">
        <f t="shared" si="1"/>
        <v>0</v>
      </c>
      <c r="N54">
        <f t="shared" si="3"/>
        <v>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  <c r="W54">
        <f t="shared" si="12"/>
        <v>0</v>
      </c>
      <c r="X54">
        <f t="shared" si="13"/>
        <v>0</v>
      </c>
      <c r="Y54">
        <f t="shared" si="14"/>
        <v>0</v>
      </c>
      <c r="Z54">
        <f t="shared" si="15"/>
        <v>0</v>
      </c>
      <c r="AA54">
        <f t="shared" si="16"/>
        <v>0</v>
      </c>
      <c r="AB54">
        <f t="shared" si="17"/>
        <v>0</v>
      </c>
      <c r="AC54">
        <f t="shared" si="18"/>
        <v>0</v>
      </c>
      <c r="AD54">
        <f t="shared" si="19"/>
        <v>0</v>
      </c>
      <c r="AE54">
        <f t="shared" si="20"/>
        <v>0</v>
      </c>
      <c r="AF54">
        <f t="shared" si="21"/>
        <v>0</v>
      </c>
      <c r="AG54">
        <f t="shared" si="22"/>
        <v>0</v>
      </c>
      <c r="AH54">
        <f t="shared" si="23"/>
        <v>0</v>
      </c>
      <c r="AI54">
        <f t="shared" si="24"/>
        <v>0</v>
      </c>
      <c r="AJ54">
        <f t="shared" si="25"/>
        <v>0</v>
      </c>
      <c r="AK54">
        <f t="shared" si="26"/>
        <v>0</v>
      </c>
    </row>
    <row r="55">
      <c r="A55" s="88"/>
      <c r="F55" s="89">
        <f t="shared" si="2"/>
        <v>730</v>
      </c>
      <c r="G55" s="90" t="s">
        <v>253</v>
      </c>
      <c r="H55" s="14">
        <f>IF(ISNA(VLOOKUP(G55,Round1_Transactions!$A$2:$F$402,2,FALSE)), 0,VLOOKUP(G55,Round1_Transactions!$A$2:$F$402,2,FALSE))</f>
        <v>0</v>
      </c>
      <c r="I55" s="60">
        <f>IF(ISNA(VLOOKUP(G55,Round1_Transactions!$A$2:$F$402,3,FALSE)), 0,VLOOKUP(G55,Round1_Transactions!$A$2:$F$402,3,FALSE))</f>
        <v>0</v>
      </c>
      <c r="J55" s="60">
        <f>IF(ISNA(VLOOKUP(G55,Round1_Transactions!$A$2:$F$402,4,FALSE)), 0,VLOOKUP(G55,Round1_Transactions!$A$2:$F$402,4,FALSE))</f>
        <v>0</v>
      </c>
      <c r="K55" s="60">
        <f>IF(ISNA(VLOOKUP(G55,Round1_Transactions!$A$2:$F$402,5,FALSE)), 0,VLOOKUP(G55,Round1_Transactions!$A$2:$F$402,5,FALSE))</f>
        <v>0</v>
      </c>
      <c r="L55" s="86">
        <f>IF(ISNA(VLOOKUP(G55,Round1_Transactions!$A$2:$F$402,6,FALSE)), 0,VLOOKUP(G55,Round1_Transactions!$A$2:$F$402,6,FALSE))</f>
        <v>0</v>
      </c>
      <c r="M55">
        <f t="shared" si="1"/>
        <v>0</v>
      </c>
      <c r="N55">
        <f t="shared" si="3"/>
        <v>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  <c r="W55">
        <f t="shared" si="12"/>
        <v>0</v>
      </c>
      <c r="X55">
        <f t="shared" si="13"/>
        <v>0</v>
      </c>
      <c r="Y55">
        <f t="shared" si="14"/>
        <v>0</v>
      </c>
      <c r="Z55">
        <f t="shared" si="15"/>
        <v>0</v>
      </c>
      <c r="AA55">
        <f t="shared" si="16"/>
        <v>0</v>
      </c>
      <c r="AB55">
        <f t="shared" si="17"/>
        <v>0</v>
      </c>
      <c r="AC55">
        <f t="shared" si="18"/>
        <v>0</v>
      </c>
      <c r="AD55">
        <f t="shared" si="19"/>
        <v>0</v>
      </c>
      <c r="AE55">
        <f t="shared" si="20"/>
        <v>0</v>
      </c>
      <c r="AF55">
        <f t="shared" si="21"/>
        <v>0</v>
      </c>
      <c r="AG55">
        <f t="shared" si="22"/>
        <v>0</v>
      </c>
      <c r="AH55">
        <f t="shared" si="23"/>
        <v>0</v>
      </c>
      <c r="AI55">
        <f t="shared" si="24"/>
        <v>0</v>
      </c>
      <c r="AJ55">
        <f t="shared" si="25"/>
        <v>0</v>
      </c>
      <c r="AK55">
        <f t="shared" si="26"/>
        <v>0</v>
      </c>
    </row>
    <row r="56">
      <c r="A56" s="88"/>
      <c r="F56" s="89">
        <f t="shared" si="2"/>
        <v>730</v>
      </c>
      <c r="G56" s="90" t="s">
        <v>254</v>
      </c>
      <c r="H56" s="14">
        <f>IF(ISNA(VLOOKUP(G56,Round1_Transactions!$A$2:$F$402,2,FALSE)), 0,VLOOKUP(G56,Round1_Transactions!$A$2:$F$402,2,FALSE))</f>
        <v>0</v>
      </c>
      <c r="I56" s="60">
        <f>IF(ISNA(VLOOKUP(G56,Round1_Transactions!$A$2:$F$402,3,FALSE)), 0,VLOOKUP(G56,Round1_Transactions!$A$2:$F$402,3,FALSE))</f>
        <v>0</v>
      </c>
      <c r="J56" s="60">
        <f>IF(ISNA(VLOOKUP(G56,Round1_Transactions!$A$2:$F$402,4,FALSE)), 0,VLOOKUP(G56,Round1_Transactions!$A$2:$F$402,4,FALSE))</f>
        <v>0</v>
      </c>
      <c r="K56" s="60">
        <f>IF(ISNA(VLOOKUP(G56,Round1_Transactions!$A$2:$F$402,5,FALSE)), 0,VLOOKUP(G56,Round1_Transactions!$A$2:$F$402,5,FALSE))</f>
        <v>0</v>
      </c>
      <c r="L56" s="86">
        <f>IF(ISNA(VLOOKUP(G56,Round1_Transactions!$A$2:$F$402,6,FALSE)), 0,VLOOKUP(G56,Round1_Transactions!$A$2:$F$402,6,FALSE))</f>
        <v>0</v>
      </c>
      <c r="M56">
        <f t="shared" si="1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  <c r="W56">
        <f t="shared" si="12"/>
        <v>0</v>
      </c>
      <c r="X56">
        <f t="shared" si="13"/>
        <v>0</v>
      </c>
      <c r="Y56">
        <f t="shared" si="14"/>
        <v>0</v>
      </c>
      <c r="Z56">
        <f t="shared" si="15"/>
        <v>0</v>
      </c>
      <c r="AA56">
        <f t="shared" si="16"/>
        <v>0</v>
      </c>
      <c r="AB56">
        <f t="shared" si="17"/>
        <v>0</v>
      </c>
      <c r="AC56">
        <f t="shared" si="18"/>
        <v>0</v>
      </c>
      <c r="AD56">
        <f t="shared" si="19"/>
        <v>0</v>
      </c>
      <c r="AE56">
        <f t="shared" si="20"/>
        <v>0</v>
      </c>
      <c r="AF56">
        <f t="shared" si="21"/>
        <v>0</v>
      </c>
      <c r="AG56">
        <f t="shared" si="22"/>
        <v>0</v>
      </c>
      <c r="AH56">
        <f t="shared" si="23"/>
        <v>0</v>
      </c>
      <c r="AI56">
        <f t="shared" si="24"/>
        <v>0</v>
      </c>
      <c r="AJ56">
        <f t="shared" si="25"/>
        <v>0</v>
      </c>
      <c r="AK56">
        <f t="shared" si="26"/>
        <v>0</v>
      </c>
    </row>
    <row r="57">
      <c r="A57" s="88"/>
      <c r="F57" s="89">
        <f t="shared" si="2"/>
        <v>730</v>
      </c>
      <c r="G57" s="90" t="s">
        <v>255</v>
      </c>
      <c r="H57" s="14">
        <f>IF(ISNA(VLOOKUP(G57,Round1_Transactions!$A$2:$F$402,2,FALSE)), 0,VLOOKUP(G57,Round1_Transactions!$A$2:$F$402,2,FALSE))</f>
        <v>0</v>
      </c>
      <c r="I57" s="60">
        <f>IF(ISNA(VLOOKUP(G57,Round1_Transactions!$A$2:$F$402,3,FALSE)), 0,VLOOKUP(G57,Round1_Transactions!$A$2:$F$402,3,FALSE))</f>
        <v>0</v>
      </c>
      <c r="J57" s="60">
        <f>IF(ISNA(VLOOKUP(G57,Round1_Transactions!$A$2:$F$402,4,FALSE)), 0,VLOOKUP(G57,Round1_Transactions!$A$2:$F$402,4,FALSE))</f>
        <v>0</v>
      </c>
      <c r="K57" s="60">
        <f>IF(ISNA(VLOOKUP(G57,Round1_Transactions!$A$2:$F$402,5,FALSE)), 0,VLOOKUP(G57,Round1_Transactions!$A$2:$F$402,5,FALSE))</f>
        <v>0</v>
      </c>
      <c r="L57" s="86">
        <f>IF(ISNA(VLOOKUP(G57,Round1_Transactions!$A$2:$F$402,6,FALSE)), 0,VLOOKUP(G57,Round1_Transactions!$A$2:$F$402,6,FALSE))</f>
        <v>0</v>
      </c>
      <c r="M57">
        <f t="shared" si="1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  <c r="W57">
        <f t="shared" si="12"/>
        <v>0</v>
      </c>
      <c r="X57">
        <f t="shared" si="13"/>
        <v>0</v>
      </c>
      <c r="Y57">
        <f t="shared" si="14"/>
        <v>0</v>
      </c>
      <c r="Z57">
        <f t="shared" si="15"/>
        <v>0</v>
      </c>
      <c r="AA57">
        <f t="shared" si="16"/>
        <v>0</v>
      </c>
      <c r="AB57">
        <f t="shared" si="17"/>
        <v>0</v>
      </c>
      <c r="AC57">
        <f t="shared" si="18"/>
        <v>0</v>
      </c>
      <c r="AD57">
        <f t="shared" si="19"/>
        <v>0</v>
      </c>
      <c r="AE57">
        <f t="shared" si="20"/>
        <v>0</v>
      </c>
      <c r="AF57">
        <f t="shared" si="21"/>
        <v>0</v>
      </c>
      <c r="AG57">
        <f t="shared" si="22"/>
        <v>0</v>
      </c>
      <c r="AH57">
        <f t="shared" si="23"/>
        <v>0</v>
      </c>
      <c r="AI57">
        <f t="shared" si="24"/>
        <v>0</v>
      </c>
      <c r="AJ57">
        <f t="shared" si="25"/>
        <v>0</v>
      </c>
      <c r="AK57">
        <f t="shared" si="26"/>
        <v>0</v>
      </c>
    </row>
    <row r="58">
      <c r="A58" s="88"/>
      <c r="F58" s="89">
        <f t="shared" si="2"/>
        <v>730</v>
      </c>
      <c r="G58" s="90" t="s">
        <v>256</v>
      </c>
      <c r="H58" s="14">
        <f>IF(ISNA(VLOOKUP(G58,Round1_Transactions!$A$2:$F$402,2,FALSE)), 0,VLOOKUP(G58,Round1_Transactions!$A$2:$F$402,2,FALSE))</f>
        <v>0</v>
      </c>
      <c r="I58" s="60">
        <f>IF(ISNA(VLOOKUP(G58,Round1_Transactions!$A$2:$F$402,3,FALSE)), 0,VLOOKUP(G58,Round1_Transactions!$A$2:$F$402,3,FALSE))</f>
        <v>0</v>
      </c>
      <c r="J58" s="60">
        <f>IF(ISNA(VLOOKUP(G58,Round1_Transactions!$A$2:$F$402,4,FALSE)), 0,VLOOKUP(G58,Round1_Transactions!$A$2:$F$402,4,FALSE))</f>
        <v>0</v>
      </c>
      <c r="K58" s="60">
        <f>IF(ISNA(VLOOKUP(G58,Round1_Transactions!$A$2:$F$402,5,FALSE)), 0,VLOOKUP(G58,Round1_Transactions!$A$2:$F$402,5,FALSE))</f>
        <v>0</v>
      </c>
      <c r="L58" s="86">
        <f>IF(ISNA(VLOOKUP(G58,Round1_Transactions!$A$2:$F$402,6,FALSE)), 0,VLOOKUP(G58,Round1_Transactions!$A$2:$F$402,6,FALSE))</f>
        <v>0</v>
      </c>
      <c r="M58">
        <f t="shared" si="1"/>
        <v>0</v>
      </c>
      <c r="N58">
        <f t="shared" si="3"/>
        <v>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  <c r="W58">
        <f t="shared" si="12"/>
        <v>0</v>
      </c>
      <c r="X58">
        <f t="shared" si="13"/>
        <v>0</v>
      </c>
      <c r="Y58">
        <f t="shared" si="14"/>
        <v>0</v>
      </c>
      <c r="Z58">
        <f t="shared" si="15"/>
        <v>0</v>
      </c>
      <c r="AA58">
        <f t="shared" si="16"/>
        <v>0</v>
      </c>
      <c r="AB58">
        <f t="shared" si="17"/>
        <v>0</v>
      </c>
      <c r="AC58">
        <f t="shared" si="18"/>
        <v>0</v>
      </c>
      <c r="AD58">
        <f t="shared" si="19"/>
        <v>0</v>
      </c>
      <c r="AE58">
        <f t="shared" si="20"/>
        <v>0</v>
      </c>
      <c r="AF58">
        <f t="shared" si="21"/>
        <v>0</v>
      </c>
      <c r="AG58">
        <f t="shared" si="22"/>
        <v>0</v>
      </c>
      <c r="AH58">
        <f t="shared" si="23"/>
        <v>0</v>
      </c>
      <c r="AI58">
        <f t="shared" si="24"/>
        <v>0</v>
      </c>
      <c r="AJ58">
        <f t="shared" si="25"/>
        <v>0</v>
      </c>
      <c r="AK58">
        <f t="shared" si="26"/>
        <v>0</v>
      </c>
    </row>
    <row r="59">
      <c r="A59" s="88"/>
      <c r="F59" s="89">
        <f t="shared" si="2"/>
        <v>730</v>
      </c>
      <c r="G59" s="90" t="s">
        <v>257</v>
      </c>
      <c r="H59" s="14">
        <f>IF(ISNA(VLOOKUP(G59,Round1_Transactions!$A$2:$F$402,2,FALSE)), 0,VLOOKUP(G59,Round1_Transactions!$A$2:$F$402,2,FALSE))</f>
        <v>0</v>
      </c>
      <c r="I59" s="60">
        <f>IF(ISNA(VLOOKUP(G59,Round1_Transactions!$A$2:$F$402,3,FALSE)), 0,VLOOKUP(G59,Round1_Transactions!$A$2:$F$402,3,FALSE))</f>
        <v>0</v>
      </c>
      <c r="J59" s="60">
        <f>IF(ISNA(VLOOKUP(G59,Round1_Transactions!$A$2:$F$402,4,FALSE)), 0,VLOOKUP(G59,Round1_Transactions!$A$2:$F$402,4,FALSE))</f>
        <v>0</v>
      </c>
      <c r="K59" s="60">
        <f>IF(ISNA(VLOOKUP(G59,Round1_Transactions!$A$2:$F$402,5,FALSE)), 0,VLOOKUP(G59,Round1_Transactions!$A$2:$F$402,5,FALSE))</f>
        <v>0</v>
      </c>
      <c r="L59" s="86">
        <f>IF(ISNA(VLOOKUP(G59,Round1_Transactions!$A$2:$F$402,6,FALSE)), 0,VLOOKUP(G59,Round1_Transactions!$A$2:$F$402,6,FALSE))</f>
        <v>0</v>
      </c>
      <c r="M59">
        <f t="shared" si="1"/>
        <v>0</v>
      </c>
      <c r="N59">
        <f t="shared" si="3"/>
        <v>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  <c r="W59">
        <f t="shared" si="12"/>
        <v>0</v>
      </c>
      <c r="X59">
        <f t="shared" si="13"/>
        <v>0</v>
      </c>
      <c r="Y59">
        <f t="shared" si="14"/>
        <v>0</v>
      </c>
      <c r="Z59">
        <f t="shared" si="15"/>
        <v>0</v>
      </c>
      <c r="AA59">
        <f t="shared" si="16"/>
        <v>0</v>
      </c>
      <c r="AB59">
        <f t="shared" si="17"/>
        <v>0</v>
      </c>
      <c r="AC59">
        <f t="shared" si="18"/>
        <v>0</v>
      </c>
      <c r="AD59">
        <f t="shared" si="19"/>
        <v>0</v>
      </c>
      <c r="AE59">
        <f t="shared" si="20"/>
        <v>0</v>
      </c>
      <c r="AF59">
        <f t="shared" si="21"/>
        <v>0</v>
      </c>
      <c r="AG59">
        <f t="shared" si="22"/>
        <v>0</v>
      </c>
      <c r="AH59">
        <f t="shared" si="23"/>
        <v>0</v>
      </c>
      <c r="AI59">
        <f t="shared" si="24"/>
        <v>0</v>
      </c>
      <c r="AJ59">
        <f t="shared" si="25"/>
        <v>0</v>
      </c>
      <c r="AK59">
        <f t="shared" si="26"/>
        <v>0</v>
      </c>
    </row>
    <row r="60">
      <c r="A60" s="88"/>
      <c r="F60" s="89">
        <f t="shared" si="2"/>
        <v>730</v>
      </c>
      <c r="G60" s="90" t="s">
        <v>258</v>
      </c>
      <c r="H60" s="14">
        <f>IF(ISNA(VLOOKUP(G60,Round1_Transactions!$A$2:$F$402,2,FALSE)), 0,VLOOKUP(G60,Round1_Transactions!$A$2:$F$402,2,FALSE))</f>
        <v>0</v>
      </c>
      <c r="I60" s="60">
        <f>IF(ISNA(VLOOKUP(G60,Round1_Transactions!$A$2:$F$402,3,FALSE)), 0,VLOOKUP(G60,Round1_Transactions!$A$2:$F$402,3,FALSE))</f>
        <v>0</v>
      </c>
      <c r="J60" s="60">
        <f>IF(ISNA(VLOOKUP(G60,Round1_Transactions!$A$2:$F$402,4,FALSE)), 0,VLOOKUP(G60,Round1_Transactions!$A$2:$F$402,4,FALSE))</f>
        <v>0</v>
      </c>
      <c r="K60" s="60">
        <f>IF(ISNA(VLOOKUP(G60,Round1_Transactions!$A$2:$F$402,5,FALSE)), 0,VLOOKUP(G60,Round1_Transactions!$A$2:$F$402,5,FALSE))</f>
        <v>0</v>
      </c>
      <c r="L60" s="86">
        <f>IF(ISNA(VLOOKUP(G60,Round1_Transactions!$A$2:$F$402,6,FALSE)), 0,VLOOKUP(G60,Round1_Transactions!$A$2:$F$402,6,FALSE))</f>
        <v>0</v>
      </c>
      <c r="M60">
        <f t="shared" si="1"/>
        <v>0</v>
      </c>
      <c r="N60">
        <f t="shared" si="3"/>
        <v>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  <c r="W60">
        <f t="shared" si="12"/>
        <v>0</v>
      </c>
      <c r="X60">
        <f t="shared" si="13"/>
        <v>0</v>
      </c>
      <c r="Y60">
        <f t="shared" si="14"/>
        <v>0</v>
      </c>
      <c r="Z60">
        <f t="shared" si="15"/>
        <v>0</v>
      </c>
      <c r="AA60">
        <f t="shared" si="16"/>
        <v>0</v>
      </c>
      <c r="AB60">
        <f t="shared" si="17"/>
        <v>0</v>
      </c>
      <c r="AC60">
        <f t="shared" si="18"/>
        <v>0</v>
      </c>
      <c r="AD60">
        <f t="shared" si="19"/>
        <v>0</v>
      </c>
      <c r="AE60">
        <f t="shared" si="20"/>
        <v>0</v>
      </c>
      <c r="AF60">
        <f t="shared" si="21"/>
        <v>0</v>
      </c>
      <c r="AG60">
        <f t="shared" si="22"/>
        <v>0</v>
      </c>
      <c r="AH60">
        <f t="shared" si="23"/>
        <v>0</v>
      </c>
      <c r="AI60">
        <f t="shared" si="24"/>
        <v>0</v>
      </c>
      <c r="AJ60">
        <f t="shared" si="25"/>
        <v>0</v>
      </c>
      <c r="AK60">
        <f t="shared" si="26"/>
        <v>0</v>
      </c>
    </row>
    <row r="61">
      <c r="A61" s="88"/>
      <c r="F61" s="89">
        <f t="shared" si="2"/>
        <v>730</v>
      </c>
      <c r="G61" s="90" t="s">
        <v>259</v>
      </c>
      <c r="H61" s="14">
        <f>IF(ISNA(VLOOKUP(G61,Round1_Transactions!$A$2:$F$402,2,FALSE)), 0,VLOOKUP(G61,Round1_Transactions!$A$2:$F$402,2,FALSE))</f>
        <v>0</v>
      </c>
      <c r="I61" s="60">
        <f>IF(ISNA(VLOOKUP(G61,Round1_Transactions!$A$2:$F$402,3,FALSE)), 0,VLOOKUP(G61,Round1_Transactions!$A$2:$F$402,3,FALSE))</f>
        <v>0</v>
      </c>
      <c r="J61" s="60">
        <f>IF(ISNA(VLOOKUP(G61,Round1_Transactions!$A$2:$F$402,4,FALSE)), 0,VLOOKUP(G61,Round1_Transactions!$A$2:$F$402,4,FALSE))</f>
        <v>0</v>
      </c>
      <c r="K61" s="60">
        <f>IF(ISNA(VLOOKUP(G61,Round1_Transactions!$A$2:$F$402,5,FALSE)), 0,VLOOKUP(G61,Round1_Transactions!$A$2:$F$402,5,FALSE))</f>
        <v>0</v>
      </c>
      <c r="L61" s="86">
        <f>IF(ISNA(VLOOKUP(G61,Round1_Transactions!$A$2:$F$402,6,FALSE)), 0,VLOOKUP(G61,Round1_Transactions!$A$2:$F$402,6,FALSE))</f>
        <v>0</v>
      </c>
      <c r="M61">
        <f t="shared" si="1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  <c r="W61">
        <f t="shared" si="12"/>
        <v>0</v>
      </c>
      <c r="X61">
        <f t="shared" si="13"/>
        <v>0</v>
      </c>
      <c r="Y61">
        <f t="shared" si="14"/>
        <v>0</v>
      </c>
      <c r="Z61">
        <f t="shared" si="15"/>
        <v>0</v>
      </c>
      <c r="AA61">
        <f t="shared" si="16"/>
        <v>0</v>
      </c>
      <c r="AB61">
        <f t="shared" si="17"/>
        <v>0</v>
      </c>
      <c r="AC61">
        <f t="shared" si="18"/>
        <v>0</v>
      </c>
      <c r="AD61">
        <f t="shared" si="19"/>
        <v>0</v>
      </c>
      <c r="AE61">
        <f t="shared" si="20"/>
        <v>0</v>
      </c>
      <c r="AF61">
        <f t="shared" si="21"/>
        <v>0</v>
      </c>
      <c r="AG61">
        <f t="shared" si="22"/>
        <v>0</v>
      </c>
      <c r="AH61">
        <f t="shared" si="23"/>
        <v>0</v>
      </c>
      <c r="AI61">
        <f t="shared" si="24"/>
        <v>0</v>
      </c>
      <c r="AJ61">
        <f t="shared" si="25"/>
        <v>0</v>
      </c>
      <c r="AK61">
        <f t="shared" si="26"/>
        <v>0</v>
      </c>
    </row>
    <row r="62">
      <c r="A62" s="88"/>
      <c r="F62" s="89">
        <f t="shared" si="2"/>
        <v>730</v>
      </c>
      <c r="G62" s="90" t="s">
        <v>260</v>
      </c>
      <c r="H62" s="14">
        <f>IF(ISNA(VLOOKUP(G62,Round1_Transactions!$A$2:$F$402,2,FALSE)), 0,VLOOKUP(G62,Round1_Transactions!$A$2:$F$402,2,FALSE))</f>
        <v>0</v>
      </c>
      <c r="I62" s="60">
        <f>IF(ISNA(VLOOKUP(G62,Round1_Transactions!$A$2:$F$402,3,FALSE)), 0,VLOOKUP(G62,Round1_Transactions!$A$2:$F$402,3,FALSE))</f>
        <v>0</v>
      </c>
      <c r="J62" s="60">
        <f>IF(ISNA(VLOOKUP(G62,Round1_Transactions!$A$2:$F$402,4,FALSE)), 0,VLOOKUP(G62,Round1_Transactions!$A$2:$F$402,4,FALSE))</f>
        <v>0</v>
      </c>
      <c r="K62" s="60">
        <f>IF(ISNA(VLOOKUP(G62,Round1_Transactions!$A$2:$F$402,5,FALSE)), 0,VLOOKUP(G62,Round1_Transactions!$A$2:$F$402,5,FALSE))</f>
        <v>0</v>
      </c>
      <c r="L62" s="86">
        <f>IF(ISNA(VLOOKUP(G62,Round1_Transactions!$A$2:$F$402,6,FALSE)), 0,VLOOKUP(G62,Round1_Transactions!$A$2:$F$402,6,FALSE))</f>
        <v>0</v>
      </c>
      <c r="M62">
        <f t="shared" si="1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  <c r="W62">
        <f t="shared" si="12"/>
        <v>0</v>
      </c>
      <c r="X62">
        <f t="shared" si="13"/>
        <v>0</v>
      </c>
      <c r="Y62">
        <f t="shared" si="14"/>
        <v>0</v>
      </c>
      <c r="Z62">
        <f t="shared" si="15"/>
        <v>0</v>
      </c>
      <c r="AA62">
        <f t="shared" si="16"/>
        <v>0</v>
      </c>
      <c r="AB62">
        <f t="shared" si="17"/>
        <v>0</v>
      </c>
      <c r="AC62">
        <f t="shared" si="18"/>
        <v>0</v>
      </c>
      <c r="AD62">
        <f t="shared" si="19"/>
        <v>0</v>
      </c>
      <c r="AE62">
        <f t="shared" si="20"/>
        <v>0</v>
      </c>
      <c r="AF62">
        <f t="shared" si="21"/>
        <v>0</v>
      </c>
      <c r="AG62">
        <f t="shared" si="22"/>
        <v>0</v>
      </c>
      <c r="AH62">
        <f t="shared" si="23"/>
        <v>0</v>
      </c>
      <c r="AI62">
        <f t="shared" si="24"/>
        <v>0</v>
      </c>
      <c r="AJ62">
        <f t="shared" si="25"/>
        <v>0</v>
      </c>
      <c r="AK62">
        <f t="shared" si="26"/>
        <v>0</v>
      </c>
    </row>
    <row r="63">
      <c r="A63" s="88"/>
      <c r="F63" s="89">
        <f t="shared" si="2"/>
        <v>730</v>
      </c>
      <c r="G63" s="90" t="s">
        <v>261</v>
      </c>
      <c r="H63" s="14">
        <f>IF(ISNA(VLOOKUP(G63,Round1_Transactions!$A$2:$F$402,2,FALSE)), 0,VLOOKUP(G63,Round1_Transactions!$A$2:$F$402,2,FALSE))</f>
        <v>0</v>
      </c>
      <c r="I63" s="60">
        <f>IF(ISNA(VLOOKUP(G63,Round1_Transactions!$A$2:$F$402,3,FALSE)), 0,VLOOKUP(G63,Round1_Transactions!$A$2:$F$402,3,FALSE))</f>
        <v>0</v>
      </c>
      <c r="J63" s="60">
        <f>IF(ISNA(VLOOKUP(G63,Round1_Transactions!$A$2:$F$402,4,FALSE)), 0,VLOOKUP(G63,Round1_Transactions!$A$2:$F$402,4,FALSE))</f>
        <v>0</v>
      </c>
      <c r="K63" s="60">
        <f>IF(ISNA(VLOOKUP(G63,Round1_Transactions!$A$2:$F$402,5,FALSE)), 0,VLOOKUP(G63,Round1_Transactions!$A$2:$F$402,5,FALSE))</f>
        <v>0</v>
      </c>
      <c r="L63" s="86">
        <f>IF(ISNA(VLOOKUP(G63,Round1_Transactions!$A$2:$F$402,6,FALSE)), 0,VLOOKUP(G63,Round1_Transactions!$A$2:$F$402,6,FALSE))</f>
        <v>0</v>
      </c>
      <c r="M63">
        <f t="shared" si="1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  <c r="W63">
        <f t="shared" si="12"/>
        <v>0</v>
      </c>
      <c r="X63">
        <f t="shared" si="13"/>
        <v>0</v>
      </c>
      <c r="Y63">
        <f t="shared" si="14"/>
        <v>0</v>
      </c>
      <c r="Z63">
        <f t="shared" si="15"/>
        <v>0</v>
      </c>
      <c r="AA63">
        <f t="shared" si="16"/>
        <v>0</v>
      </c>
      <c r="AB63">
        <f t="shared" si="17"/>
        <v>0</v>
      </c>
      <c r="AC63">
        <f t="shared" si="18"/>
        <v>0</v>
      </c>
      <c r="AD63">
        <f t="shared" si="19"/>
        <v>0</v>
      </c>
      <c r="AE63">
        <f t="shared" si="20"/>
        <v>0</v>
      </c>
      <c r="AF63">
        <f t="shared" si="21"/>
        <v>0</v>
      </c>
      <c r="AG63">
        <f t="shared" si="22"/>
        <v>0</v>
      </c>
      <c r="AH63">
        <f t="shared" si="23"/>
        <v>0</v>
      </c>
      <c r="AI63">
        <f t="shared" si="24"/>
        <v>0</v>
      </c>
      <c r="AJ63">
        <f t="shared" si="25"/>
        <v>0</v>
      </c>
      <c r="AK63">
        <f t="shared" si="26"/>
        <v>0</v>
      </c>
    </row>
    <row r="64">
      <c r="A64" s="88"/>
      <c r="F64" s="89">
        <f t="shared" si="2"/>
        <v>730</v>
      </c>
      <c r="G64" s="90" t="s">
        <v>262</v>
      </c>
      <c r="H64" s="14">
        <f>IF(ISNA(VLOOKUP(G64,Round1_Transactions!$A$2:$F$402,2,FALSE)), 0,VLOOKUP(G64,Round1_Transactions!$A$2:$F$402,2,FALSE))</f>
        <v>0</v>
      </c>
      <c r="I64" s="60">
        <f>IF(ISNA(VLOOKUP(G64,Round1_Transactions!$A$2:$F$402,3,FALSE)), 0,VLOOKUP(G64,Round1_Transactions!$A$2:$F$402,3,FALSE))</f>
        <v>0</v>
      </c>
      <c r="J64" s="60">
        <f>IF(ISNA(VLOOKUP(G64,Round1_Transactions!$A$2:$F$402,4,FALSE)), 0,VLOOKUP(G64,Round1_Transactions!$A$2:$F$402,4,FALSE))</f>
        <v>0</v>
      </c>
      <c r="K64" s="60">
        <f>IF(ISNA(VLOOKUP(G64,Round1_Transactions!$A$2:$F$402,5,FALSE)), 0,VLOOKUP(G64,Round1_Transactions!$A$2:$F$402,5,FALSE))</f>
        <v>0</v>
      </c>
      <c r="L64" s="86">
        <f>IF(ISNA(VLOOKUP(G64,Round1_Transactions!$A$2:$F$402,6,FALSE)), 0,VLOOKUP(G64,Round1_Transactions!$A$2:$F$402,6,FALSE))</f>
        <v>0</v>
      </c>
      <c r="M64">
        <f t="shared" si="1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  <c r="W64">
        <f t="shared" si="12"/>
        <v>0</v>
      </c>
      <c r="X64">
        <f t="shared" si="13"/>
        <v>0</v>
      </c>
      <c r="Y64">
        <f t="shared" si="14"/>
        <v>0</v>
      </c>
      <c r="Z64">
        <f t="shared" si="15"/>
        <v>0</v>
      </c>
      <c r="AA64">
        <f t="shared" si="16"/>
        <v>0</v>
      </c>
      <c r="AB64">
        <f t="shared" si="17"/>
        <v>0</v>
      </c>
      <c r="AC64">
        <f t="shared" si="18"/>
        <v>0</v>
      </c>
      <c r="AD64">
        <f t="shared" si="19"/>
        <v>0</v>
      </c>
      <c r="AE64">
        <f t="shared" si="20"/>
        <v>0</v>
      </c>
      <c r="AF64">
        <f t="shared" si="21"/>
        <v>0</v>
      </c>
      <c r="AG64">
        <f t="shared" si="22"/>
        <v>0</v>
      </c>
      <c r="AH64">
        <f t="shared" si="23"/>
        <v>0</v>
      </c>
      <c r="AI64">
        <f t="shared" si="24"/>
        <v>0</v>
      </c>
      <c r="AJ64">
        <f t="shared" si="25"/>
        <v>0</v>
      </c>
      <c r="AK64">
        <f t="shared" si="26"/>
        <v>0</v>
      </c>
    </row>
    <row r="65">
      <c r="A65" s="88"/>
      <c r="F65" s="89">
        <f t="shared" si="2"/>
        <v>730</v>
      </c>
      <c r="G65" s="90" t="s">
        <v>263</v>
      </c>
      <c r="H65" s="14">
        <f>IF(ISNA(VLOOKUP(G65,Round1_Transactions!$A$2:$F$402,2,FALSE)), 0,VLOOKUP(G65,Round1_Transactions!$A$2:$F$402,2,FALSE))</f>
        <v>0</v>
      </c>
      <c r="I65" s="60">
        <f>IF(ISNA(VLOOKUP(G65,Round1_Transactions!$A$2:$F$402,3,FALSE)), 0,VLOOKUP(G65,Round1_Transactions!$A$2:$F$402,3,FALSE))</f>
        <v>0</v>
      </c>
      <c r="J65" s="60">
        <f>IF(ISNA(VLOOKUP(G65,Round1_Transactions!$A$2:$F$402,4,FALSE)), 0,VLOOKUP(G65,Round1_Transactions!$A$2:$F$402,4,FALSE))</f>
        <v>0</v>
      </c>
      <c r="K65" s="60">
        <f>IF(ISNA(VLOOKUP(G65,Round1_Transactions!$A$2:$F$402,5,FALSE)), 0,VLOOKUP(G65,Round1_Transactions!$A$2:$F$402,5,FALSE))</f>
        <v>0</v>
      </c>
      <c r="L65" s="86">
        <f>IF(ISNA(VLOOKUP(G65,Round1_Transactions!$A$2:$F$402,6,FALSE)), 0,VLOOKUP(G65,Round1_Transactions!$A$2:$F$402,6,FALSE))</f>
        <v>0</v>
      </c>
      <c r="M65">
        <f t="shared" si="1"/>
        <v>0</v>
      </c>
      <c r="N65">
        <f t="shared" si="3"/>
        <v>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  <c r="W65">
        <f t="shared" si="12"/>
        <v>0</v>
      </c>
      <c r="X65">
        <f t="shared" si="13"/>
        <v>0</v>
      </c>
      <c r="Y65">
        <f t="shared" si="14"/>
        <v>0</v>
      </c>
      <c r="Z65">
        <f t="shared" si="15"/>
        <v>0</v>
      </c>
      <c r="AA65">
        <f t="shared" si="16"/>
        <v>0</v>
      </c>
      <c r="AB65">
        <f t="shared" si="17"/>
        <v>0</v>
      </c>
      <c r="AC65">
        <f t="shared" si="18"/>
        <v>0</v>
      </c>
      <c r="AD65">
        <f t="shared" si="19"/>
        <v>0</v>
      </c>
      <c r="AE65">
        <f t="shared" si="20"/>
        <v>0</v>
      </c>
      <c r="AF65">
        <f t="shared" si="21"/>
        <v>0</v>
      </c>
      <c r="AG65">
        <f t="shared" si="22"/>
        <v>0</v>
      </c>
      <c r="AH65">
        <f t="shared" si="23"/>
        <v>0</v>
      </c>
      <c r="AI65">
        <f t="shared" si="24"/>
        <v>0</v>
      </c>
      <c r="AJ65">
        <f t="shared" si="25"/>
        <v>0</v>
      </c>
      <c r="AK65">
        <f t="shared" si="26"/>
        <v>0</v>
      </c>
    </row>
    <row r="66">
      <c r="A66" s="88"/>
      <c r="F66" s="89">
        <f t="shared" si="2"/>
        <v>730</v>
      </c>
      <c r="G66" s="90" t="s">
        <v>264</v>
      </c>
      <c r="H66" s="14">
        <f>IF(ISNA(VLOOKUP(G66,Round1_Transactions!$A$2:$F$402,2,FALSE)), 0,VLOOKUP(G66,Round1_Transactions!$A$2:$F$402,2,FALSE))</f>
        <v>0</v>
      </c>
      <c r="I66" s="60">
        <f>IF(ISNA(VLOOKUP(G66,Round1_Transactions!$A$2:$F$402,3,FALSE)), 0,VLOOKUP(G66,Round1_Transactions!$A$2:$F$402,3,FALSE))</f>
        <v>0</v>
      </c>
      <c r="J66" s="60">
        <f>IF(ISNA(VLOOKUP(G66,Round1_Transactions!$A$2:$F$402,4,FALSE)), 0,VLOOKUP(G66,Round1_Transactions!$A$2:$F$402,4,FALSE))</f>
        <v>0</v>
      </c>
      <c r="K66" s="60">
        <f>IF(ISNA(VLOOKUP(G66,Round1_Transactions!$A$2:$F$402,5,FALSE)), 0,VLOOKUP(G66,Round1_Transactions!$A$2:$F$402,5,FALSE))</f>
        <v>0</v>
      </c>
      <c r="L66" s="86">
        <f>IF(ISNA(VLOOKUP(G66,Round1_Transactions!$A$2:$F$402,6,FALSE)), 0,VLOOKUP(G66,Round1_Transactions!$A$2:$F$402,6,FALSE))</f>
        <v>0</v>
      </c>
      <c r="M66">
        <f t="shared" si="1"/>
        <v>0</v>
      </c>
      <c r="N66">
        <f t="shared" si="3"/>
        <v>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  <c r="W66">
        <f t="shared" si="12"/>
        <v>0</v>
      </c>
      <c r="X66">
        <f t="shared" si="13"/>
        <v>0</v>
      </c>
      <c r="Y66">
        <f t="shared" si="14"/>
        <v>0</v>
      </c>
      <c r="Z66">
        <f t="shared" si="15"/>
        <v>0</v>
      </c>
      <c r="AA66">
        <f t="shared" si="16"/>
        <v>0</v>
      </c>
      <c r="AB66">
        <f t="shared" si="17"/>
        <v>0</v>
      </c>
      <c r="AC66">
        <f t="shared" si="18"/>
        <v>0</v>
      </c>
      <c r="AD66">
        <f t="shared" si="19"/>
        <v>0</v>
      </c>
      <c r="AE66">
        <f t="shared" si="20"/>
        <v>0</v>
      </c>
      <c r="AF66">
        <f t="shared" si="21"/>
        <v>0</v>
      </c>
      <c r="AG66">
        <f t="shared" si="22"/>
        <v>0</v>
      </c>
      <c r="AH66">
        <f t="shared" si="23"/>
        <v>0</v>
      </c>
      <c r="AI66">
        <f t="shared" si="24"/>
        <v>0</v>
      </c>
      <c r="AJ66">
        <f t="shared" si="25"/>
        <v>0</v>
      </c>
      <c r="AK66">
        <f t="shared" si="26"/>
        <v>0</v>
      </c>
    </row>
    <row r="67">
      <c r="A67" s="88"/>
      <c r="F67" s="89">
        <f t="shared" si="2"/>
        <v>730</v>
      </c>
      <c r="G67" s="90" t="s">
        <v>265</v>
      </c>
      <c r="H67" s="14">
        <f>IF(ISNA(VLOOKUP(G67,Round1_Transactions!$A$2:$F$402,2,FALSE)), 0,VLOOKUP(G67,Round1_Transactions!$A$2:$F$402,2,FALSE))</f>
        <v>0</v>
      </c>
      <c r="I67" s="60">
        <f>IF(ISNA(VLOOKUP(G67,Round1_Transactions!$A$2:$F$402,3,FALSE)), 0,VLOOKUP(G67,Round1_Transactions!$A$2:$F$402,3,FALSE))</f>
        <v>0</v>
      </c>
      <c r="J67" s="60">
        <f>IF(ISNA(VLOOKUP(G67,Round1_Transactions!$A$2:$F$402,4,FALSE)), 0,VLOOKUP(G67,Round1_Transactions!$A$2:$F$402,4,FALSE))</f>
        <v>0</v>
      </c>
      <c r="K67" s="60">
        <f>IF(ISNA(VLOOKUP(G67,Round1_Transactions!$A$2:$F$402,5,FALSE)), 0,VLOOKUP(G67,Round1_Transactions!$A$2:$F$402,5,FALSE))</f>
        <v>0</v>
      </c>
      <c r="L67" s="86">
        <f>IF(ISNA(VLOOKUP(G67,Round1_Transactions!$A$2:$F$402,6,FALSE)), 0,VLOOKUP(G67,Round1_Transactions!$A$2:$F$402,6,FALSE))</f>
        <v>0</v>
      </c>
      <c r="M67">
        <f t="shared" si="1"/>
        <v>0</v>
      </c>
      <c r="N67">
        <f t="shared" si="3"/>
        <v>0</v>
      </c>
      <c r="O67">
        <f t="shared" si="4"/>
        <v>0</v>
      </c>
      <c r="P67">
        <f t="shared" si="5"/>
        <v>0</v>
      </c>
      <c r="Q67">
        <f t="shared" si="6"/>
        <v>0</v>
      </c>
      <c r="R67">
        <f t="shared" si="7"/>
        <v>0</v>
      </c>
      <c r="S67">
        <f t="shared" si="8"/>
        <v>0</v>
      </c>
      <c r="T67">
        <f t="shared" si="9"/>
        <v>0</v>
      </c>
      <c r="U67">
        <f t="shared" si="10"/>
        <v>0</v>
      </c>
      <c r="V67">
        <f t="shared" si="11"/>
        <v>0</v>
      </c>
      <c r="W67">
        <f t="shared" si="12"/>
        <v>0</v>
      </c>
      <c r="X67">
        <f t="shared" si="13"/>
        <v>0</v>
      </c>
      <c r="Y67">
        <f t="shared" si="14"/>
        <v>0</v>
      </c>
      <c r="Z67">
        <f t="shared" si="15"/>
        <v>0</v>
      </c>
      <c r="AA67">
        <f t="shared" si="16"/>
        <v>0</v>
      </c>
      <c r="AB67">
        <f t="shared" si="17"/>
        <v>0</v>
      </c>
      <c r="AC67">
        <f t="shared" si="18"/>
        <v>0</v>
      </c>
      <c r="AD67">
        <f t="shared" si="19"/>
        <v>0</v>
      </c>
      <c r="AE67">
        <f t="shared" si="20"/>
        <v>0</v>
      </c>
      <c r="AF67">
        <f t="shared" si="21"/>
        <v>0</v>
      </c>
      <c r="AG67">
        <f t="shared" si="22"/>
        <v>0</v>
      </c>
      <c r="AH67">
        <f t="shared" si="23"/>
        <v>0</v>
      </c>
      <c r="AI67">
        <f t="shared" si="24"/>
        <v>0</v>
      </c>
      <c r="AJ67">
        <f t="shared" si="25"/>
        <v>0</v>
      </c>
      <c r="AK67">
        <f t="shared" si="26"/>
        <v>0</v>
      </c>
    </row>
    <row r="68">
      <c r="A68" s="88"/>
      <c r="F68" s="89">
        <f t="shared" si="2"/>
        <v>730</v>
      </c>
      <c r="G68" s="90" t="s">
        <v>266</v>
      </c>
      <c r="H68" s="14">
        <f>IF(ISNA(VLOOKUP(G68,Round1_Transactions!$A$2:$F$402,2,FALSE)), 0,VLOOKUP(G68,Round1_Transactions!$A$2:$F$402,2,FALSE))</f>
        <v>0</v>
      </c>
      <c r="I68" s="60">
        <f>IF(ISNA(VLOOKUP(G68,Round1_Transactions!$A$2:$F$402,3,FALSE)), 0,VLOOKUP(G68,Round1_Transactions!$A$2:$F$402,3,FALSE))</f>
        <v>0</v>
      </c>
      <c r="J68" s="60">
        <f>IF(ISNA(VLOOKUP(G68,Round1_Transactions!$A$2:$F$402,4,FALSE)), 0,VLOOKUP(G68,Round1_Transactions!$A$2:$F$402,4,FALSE))</f>
        <v>0</v>
      </c>
      <c r="K68" s="60">
        <f>IF(ISNA(VLOOKUP(G68,Round1_Transactions!$A$2:$F$402,5,FALSE)), 0,VLOOKUP(G68,Round1_Transactions!$A$2:$F$402,5,FALSE))</f>
        <v>0</v>
      </c>
      <c r="L68" s="86">
        <f>IF(ISNA(VLOOKUP(G68,Round1_Transactions!$A$2:$F$402,6,FALSE)), 0,VLOOKUP(G68,Round1_Transactions!$A$2:$F$402,6,FALSE))</f>
        <v>0</v>
      </c>
      <c r="M68">
        <f t="shared" si="1"/>
        <v>0</v>
      </c>
      <c r="N68">
        <f t="shared" si="3"/>
        <v>0</v>
      </c>
      <c r="O68">
        <f t="shared" si="4"/>
        <v>0</v>
      </c>
      <c r="P68">
        <f t="shared" si="5"/>
        <v>0</v>
      </c>
      <c r="Q68">
        <f t="shared" si="6"/>
        <v>0</v>
      </c>
      <c r="R68">
        <f t="shared" si="7"/>
        <v>0</v>
      </c>
      <c r="S68">
        <f t="shared" si="8"/>
        <v>0</v>
      </c>
      <c r="T68">
        <f t="shared" si="9"/>
        <v>0</v>
      </c>
      <c r="U68">
        <f t="shared" si="10"/>
        <v>0</v>
      </c>
      <c r="V68">
        <f t="shared" si="11"/>
        <v>0</v>
      </c>
      <c r="W68">
        <f t="shared" si="12"/>
        <v>0</v>
      </c>
      <c r="X68">
        <f t="shared" si="13"/>
        <v>0</v>
      </c>
      <c r="Y68">
        <f t="shared" si="14"/>
        <v>0</v>
      </c>
      <c r="Z68">
        <f t="shared" si="15"/>
        <v>0</v>
      </c>
      <c r="AA68">
        <f t="shared" si="16"/>
        <v>0</v>
      </c>
      <c r="AB68">
        <f t="shared" si="17"/>
        <v>0</v>
      </c>
      <c r="AC68">
        <f t="shared" si="18"/>
        <v>0</v>
      </c>
      <c r="AD68">
        <f t="shared" si="19"/>
        <v>0</v>
      </c>
      <c r="AE68">
        <f t="shared" si="20"/>
        <v>0</v>
      </c>
      <c r="AF68">
        <f t="shared" si="21"/>
        <v>0</v>
      </c>
      <c r="AG68">
        <f t="shared" si="22"/>
        <v>0</v>
      </c>
      <c r="AH68">
        <f t="shared" si="23"/>
        <v>0</v>
      </c>
      <c r="AI68">
        <f t="shared" si="24"/>
        <v>0</v>
      </c>
      <c r="AJ68">
        <f t="shared" si="25"/>
        <v>0</v>
      </c>
      <c r="AK68">
        <f t="shared" si="26"/>
        <v>0</v>
      </c>
    </row>
    <row r="69">
      <c r="A69" s="88"/>
      <c r="F69" s="89">
        <f t="shared" si="2"/>
        <v>730</v>
      </c>
      <c r="G69" s="90" t="s">
        <v>267</v>
      </c>
      <c r="H69" s="14">
        <f>IF(ISNA(VLOOKUP(G69,Round1_Transactions!$A$2:$F$402,2,FALSE)), 0,VLOOKUP(G69,Round1_Transactions!$A$2:$F$402,2,FALSE))</f>
        <v>0</v>
      </c>
      <c r="I69" s="60">
        <f>IF(ISNA(VLOOKUP(G69,Round1_Transactions!$A$2:$F$402,3,FALSE)), 0,VLOOKUP(G69,Round1_Transactions!$A$2:$F$402,3,FALSE))</f>
        <v>0</v>
      </c>
      <c r="J69" s="60">
        <f>IF(ISNA(VLOOKUP(G69,Round1_Transactions!$A$2:$F$402,4,FALSE)), 0,VLOOKUP(G69,Round1_Transactions!$A$2:$F$402,4,FALSE))</f>
        <v>0</v>
      </c>
      <c r="K69" s="60">
        <f>IF(ISNA(VLOOKUP(G69,Round1_Transactions!$A$2:$F$402,5,FALSE)), 0,VLOOKUP(G69,Round1_Transactions!$A$2:$F$402,5,FALSE))</f>
        <v>0</v>
      </c>
      <c r="L69" s="86">
        <f>IF(ISNA(VLOOKUP(G69,Round1_Transactions!$A$2:$F$402,6,FALSE)), 0,VLOOKUP(G69,Round1_Transactions!$A$2:$F$402,6,FALSE))</f>
        <v>0</v>
      </c>
      <c r="M69">
        <f t="shared" si="1"/>
        <v>0</v>
      </c>
      <c r="N69">
        <f t="shared" si="3"/>
        <v>0</v>
      </c>
      <c r="O69">
        <f t="shared" si="4"/>
        <v>0</v>
      </c>
      <c r="P69">
        <f t="shared" si="5"/>
        <v>0</v>
      </c>
      <c r="Q69">
        <f t="shared" si="6"/>
        <v>0</v>
      </c>
      <c r="R69">
        <f t="shared" si="7"/>
        <v>0</v>
      </c>
      <c r="S69">
        <f t="shared" si="8"/>
        <v>0</v>
      </c>
      <c r="T69">
        <f t="shared" si="9"/>
        <v>0</v>
      </c>
      <c r="U69">
        <f t="shared" si="10"/>
        <v>0</v>
      </c>
      <c r="V69">
        <f t="shared" si="11"/>
        <v>0</v>
      </c>
      <c r="W69">
        <f t="shared" si="12"/>
        <v>0</v>
      </c>
      <c r="X69">
        <f t="shared" si="13"/>
        <v>0</v>
      </c>
      <c r="Y69">
        <f t="shared" si="14"/>
        <v>0</v>
      </c>
      <c r="Z69">
        <f t="shared" si="15"/>
        <v>0</v>
      </c>
      <c r="AA69">
        <f t="shared" si="16"/>
        <v>0</v>
      </c>
      <c r="AB69">
        <f t="shared" si="17"/>
        <v>0</v>
      </c>
      <c r="AC69">
        <f t="shared" si="18"/>
        <v>0</v>
      </c>
      <c r="AD69">
        <f t="shared" si="19"/>
        <v>0</v>
      </c>
      <c r="AE69">
        <f t="shared" si="20"/>
        <v>0</v>
      </c>
      <c r="AF69">
        <f t="shared" si="21"/>
        <v>0</v>
      </c>
      <c r="AG69">
        <f t="shared" si="22"/>
        <v>0</v>
      </c>
      <c r="AH69">
        <f t="shared" si="23"/>
        <v>0</v>
      </c>
      <c r="AI69">
        <f t="shared" si="24"/>
        <v>0</v>
      </c>
      <c r="AJ69">
        <f t="shared" si="25"/>
        <v>0</v>
      </c>
      <c r="AK69">
        <f t="shared" si="26"/>
        <v>0</v>
      </c>
    </row>
    <row r="70">
      <c r="A70" s="88"/>
      <c r="F70" s="89">
        <f t="shared" si="2"/>
        <v>730</v>
      </c>
      <c r="G70" s="90" t="s">
        <v>268</v>
      </c>
      <c r="H70" s="14">
        <f>IF(ISNA(VLOOKUP(G70,Round1_Transactions!$A$2:$F$402,2,FALSE)), 0,VLOOKUP(G70,Round1_Transactions!$A$2:$F$402,2,FALSE))</f>
        <v>0</v>
      </c>
      <c r="I70" s="60">
        <f>IF(ISNA(VLOOKUP(G70,Round1_Transactions!$A$2:$F$402,3,FALSE)), 0,VLOOKUP(G70,Round1_Transactions!$A$2:$F$402,3,FALSE))</f>
        <v>0</v>
      </c>
      <c r="J70" s="60">
        <f>IF(ISNA(VLOOKUP(G70,Round1_Transactions!$A$2:$F$402,4,FALSE)), 0,VLOOKUP(G70,Round1_Transactions!$A$2:$F$402,4,FALSE))</f>
        <v>0</v>
      </c>
      <c r="K70" s="60">
        <f>IF(ISNA(VLOOKUP(G70,Round1_Transactions!$A$2:$F$402,5,FALSE)), 0,VLOOKUP(G70,Round1_Transactions!$A$2:$F$402,5,FALSE))</f>
        <v>0</v>
      </c>
      <c r="L70" s="86">
        <f>IF(ISNA(VLOOKUP(G70,Round1_Transactions!$A$2:$F$402,6,FALSE)), 0,VLOOKUP(G70,Round1_Transactions!$A$2:$F$402,6,FALSE))</f>
        <v>0</v>
      </c>
      <c r="M70">
        <f t="shared" si="1"/>
        <v>0</v>
      </c>
      <c r="N70">
        <f t="shared" si="3"/>
        <v>0</v>
      </c>
      <c r="O70">
        <f t="shared" si="4"/>
        <v>0</v>
      </c>
      <c r="P70">
        <f t="shared" si="5"/>
        <v>0</v>
      </c>
      <c r="Q70">
        <f t="shared" si="6"/>
        <v>0</v>
      </c>
      <c r="R70">
        <f t="shared" si="7"/>
        <v>0</v>
      </c>
      <c r="S70">
        <f t="shared" si="8"/>
        <v>0</v>
      </c>
      <c r="T70">
        <f t="shared" si="9"/>
        <v>0</v>
      </c>
      <c r="U70">
        <f t="shared" si="10"/>
        <v>0</v>
      </c>
      <c r="V70">
        <f t="shared" si="11"/>
        <v>0</v>
      </c>
      <c r="W70">
        <f t="shared" si="12"/>
        <v>0</v>
      </c>
      <c r="X70">
        <f t="shared" si="13"/>
        <v>0</v>
      </c>
      <c r="Y70">
        <f t="shared" si="14"/>
        <v>0</v>
      </c>
      <c r="Z70">
        <f t="shared" si="15"/>
        <v>0</v>
      </c>
      <c r="AA70">
        <f t="shared" si="16"/>
        <v>0</v>
      </c>
      <c r="AB70">
        <f t="shared" si="17"/>
        <v>0</v>
      </c>
      <c r="AC70">
        <f t="shared" si="18"/>
        <v>0</v>
      </c>
      <c r="AD70">
        <f t="shared" si="19"/>
        <v>0</v>
      </c>
      <c r="AE70">
        <f t="shared" si="20"/>
        <v>0</v>
      </c>
      <c r="AF70">
        <f t="shared" si="21"/>
        <v>0</v>
      </c>
      <c r="AG70">
        <f t="shared" si="22"/>
        <v>0</v>
      </c>
      <c r="AH70">
        <f t="shared" si="23"/>
        <v>0</v>
      </c>
      <c r="AI70">
        <f t="shared" si="24"/>
        <v>0</v>
      </c>
      <c r="AJ70">
        <f t="shared" si="25"/>
        <v>0</v>
      </c>
      <c r="AK70">
        <f t="shared" si="26"/>
        <v>0</v>
      </c>
    </row>
    <row r="71">
      <c r="A71" s="88"/>
      <c r="F71" s="89">
        <f t="shared" si="2"/>
        <v>730</v>
      </c>
      <c r="G71" s="90" t="s">
        <v>269</v>
      </c>
      <c r="H71" s="14">
        <f>IF(ISNA(VLOOKUP(G71,Round1_Transactions!$A$2:$F$402,2,FALSE)), 0,VLOOKUP(G71,Round1_Transactions!$A$2:$F$402,2,FALSE))</f>
        <v>0</v>
      </c>
      <c r="I71" s="60">
        <f>IF(ISNA(VLOOKUP(G71,Round1_Transactions!$A$2:$F$402,3,FALSE)), 0,VLOOKUP(G71,Round1_Transactions!$A$2:$F$402,3,FALSE))</f>
        <v>0</v>
      </c>
      <c r="J71" s="60">
        <f>IF(ISNA(VLOOKUP(G71,Round1_Transactions!$A$2:$F$402,4,FALSE)), 0,VLOOKUP(G71,Round1_Transactions!$A$2:$F$402,4,FALSE))</f>
        <v>0</v>
      </c>
      <c r="K71" s="60">
        <f>IF(ISNA(VLOOKUP(G71,Round1_Transactions!$A$2:$F$402,5,FALSE)), 0,VLOOKUP(G71,Round1_Transactions!$A$2:$F$402,5,FALSE))</f>
        <v>0</v>
      </c>
      <c r="L71" s="86">
        <f>IF(ISNA(VLOOKUP(G71,Round1_Transactions!$A$2:$F$402,6,FALSE)), 0,VLOOKUP(G71,Round1_Transactions!$A$2:$F$402,6,FALSE))</f>
        <v>0</v>
      </c>
      <c r="M71">
        <f t="shared" si="1"/>
        <v>0</v>
      </c>
      <c r="N71">
        <f t="shared" si="3"/>
        <v>0</v>
      </c>
      <c r="O71">
        <f t="shared" si="4"/>
        <v>0</v>
      </c>
      <c r="P71">
        <f t="shared" si="5"/>
        <v>0</v>
      </c>
      <c r="Q71">
        <f t="shared" si="6"/>
        <v>0</v>
      </c>
      <c r="R71">
        <f t="shared" si="7"/>
        <v>0</v>
      </c>
      <c r="S71">
        <f t="shared" si="8"/>
        <v>0</v>
      </c>
      <c r="T71">
        <f t="shared" si="9"/>
        <v>0</v>
      </c>
      <c r="U71">
        <f t="shared" si="10"/>
        <v>0</v>
      </c>
      <c r="V71">
        <f t="shared" si="11"/>
        <v>0</v>
      </c>
      <c r="W71">
        <f t="shared" si="12"/>
        <v>0</v>
      </c>
      <c r="X71">
        <f t="shared" si="13"/>
        <v>0</v>
      </c>
      <c r="Y71">
        <f t="shared" si="14"/>
        <v>0</v>
      </c>
      <c r="Z71">
        <f t="shared" si="15"/>
        <v>0</v>
      </c>
      <c r="AA71">
        <f t="shared" si="16"/>
        <v>0</v>
      </c>
      <c r="AB71">
        <f t="shared" si="17"/>
        <v>0</v>
      </c>
      <c r="AC71">
        <f t="shared" si="18"/>
        <v>0</v>
      </c>
      <c r="AD71">
        <f t="shared" si="19"/>
        <v>0</v>
      </c>
      <c r="AE71">
        <f t="shared" si="20"/>
        <v>0</v>
      </c>
      <c r="AF71">
        <f t="shared" si="21"/>
        <v>0</v>
      </c>
      <c r="AG71">
        <f t="shared" si="22"/>
        <v>0</v>
      </c>
      <c r="AH71">
        <f t="shared" si="23"/>
        <v>0</v>
      </c>
      <c r="AI71">
        <f t="shared" si="24"/>
        <v>0</v>
      </c>
      <c r="AJ71">
        <f t="shared" si="25"/>
        <v>0</v>
      </c>
      <c r="AK71">
        <f t="shared" si="26"/>
        <v>0</v>
      </c>
    </row>
    <row r="72">
      <c r="A72" s="88"/>
      <c r="F72" s="89">
        <f t="shared" si="2"/>
        <v>730</v>
      </c>
      <c r="G72" s="90" t="s">
        <v>270</v>
      </c>
      <c r="H72" s="14">
        <f>IF(ISNA(VLOOKUP(G72,Round1_Transactions!$A$2:$F$402,2,FALSE)), 0,VLOOKUP(G72,Round1_Transactions!$A$2:$F$402,2,FALSE))</f>
        <v>0</v>
      </c>
      <c r="I72" s="60">
        <f>IF(ISNA(VLOOKUP(G72,Round1_Transactions!$A$2:$F$402,3,FALSE)), 0,VLOOKUP(G72,Round1_Transactions!$A$2:$F$402,3,FALSE))</f>
        <v>0</v>
      </c>
      <c r="J72" s="60">
        <f>IF(ISNA(VLOOKUP(G72,Round1_Transactions!$A$2:$F$402,4,FALSE)), 0,VLOOKUP(G72,Round1_Transactions!$A$2:$F$402,4,FALSE))</f>
        <v>0</v>
      </c>
      <c r="K72" s="60">
        <f>IF(ISNA(VLOOKUP(G72,Round1_Transactions!$A$2:$F$402,5,FALSE)), 0,VLOOKUP(G72,Round1_Transactions!$A$2:$F$402,5,FALSE))</f>
        <v>0</v>
      </c>
      <c r="L72" s="86">
        <f>IF(ISNA(VLOOKUP(G72,Round1_Transactions!$A$2:$F$402,6,FALSE)), 0,VLOOKUP(G72,Round1_Transactions!$A$2:$F$402,6,FALSE))</f>
        <v>0</v>
      </c>
      <c r="M72">
        <f t="shared" si="1"/>
        <v>0</v>
      </c>
      <c r="N72">
        <f t="shared" si="3"/>
        <v>0</v>
      </c>
      <c r="O72">
        <f t="shared" si="4"/>
        <v>0</v>
      </c>
      <c r="P72">
        <f t="shared" si="5"/>
        <v>0</v>
      </c>
      <c r="Q72">
        <f t="shared" si="6"/>
        <v>0</v>
      </c>
      <c r="R72">
        <f t="shared" si="7"/>
        <v>0</v>
      </c>
      <c r="S72">
        <f t="shared" si="8"/>
        <v>0</v>
      </c>
      <c r="T72">
        <f t="shared" si="9"/>
        <v>0</v>
      </c>
      <c r="U72">
        <f t="shared" si="10"/>
        <v>0</v>
      </c>
      <c r="V72">
        <f t="shared" si="11"/>
        <v>0</v>
      </c>
      <c r="W72">
        <f t="shared" si="12"/>
        <v>0</v>
      </c>
      <c r="X72">
        <f t="shared" si="13"/>
        <v>0</v>
      </c>
      <c r="Y72">
        <f t="shared" si="14"/>
        <v>0</v>
      </c>
      <c r="Z72">
        <f t="shared" si="15"/>
        <v>0</v>
      </c>
      <c r="AA72">
        <f t="shared" si="16"/>
        <v>0</v>
      </c>
      <c r="AB72">
        <f t="shared" si="17"/>
        <v>0</v>
      </c>
      <c r="AC72">
        <f t="shared" si="18"/>
        <v>0</v>
      </c>
      <c r="AD72">
        <f t="shared" si="19"/>
        <v>0</v>
      </c>
      <c r="AE72">
        <f t="shared" si="20"/>
        <v>0</v>
      </c>
      <c r="AF72">
        <f t="shared" si="21"/>
        <v>0</v>
      </c>
      <c r="AG72">
        <f t="shared" si="22"/>
        <v>0</v>
      </c>
      <c r="AH72">
        <f t="shared" si="23"/>
        <v>0</v>
      </c>
      <c r="AI72">
        <f t="shared" si="24"/>
        <v>0</v>
      </c>
      <c r="AJ72">
        <f t="shared" si="25"/>
        <v>0</v>
      </c>
      <c r="AK72">
        <f t="shared" si="26"/>
        <v>0</v>
      </c>
    </row>
    <row r="73">
      <c r="A73" s="88"/>
      <c r="F73" s="89">
        <f t="shared" si="2"/>
        <v>730</v>
      </c>
      <c r="G73" s="90" t="s">
        <v>271</v>
      </c>
      <c r="H73" s="14">
        <f>IF(ISNA(VLOOKUP(G73,Round1_Transactions!$A$2:$F$402,2,FALSE)), 0,VLOOKUP(G73,Round1_Transactions!$A$2:$F$402,2,FALSE))</f>
        <v>0</v>
      </c>
      <c r="I73" s="60">
        <f>IF(ISNA(VLOOKUP(G73,Round1_Transactions!$A$2:$F$402,3,FALSE)), 0,VLOOKUP(G73,Round1_Transactions!$A$2:$F$402,3,FALSE))</f>
        <v>0</v>
      </c>
      <c r="J73" s="60">
        <f>IF(ISNA(VLOOKUP(G73,Round1_Transactions!$A$2:$F$402,4,FALSE)), 0,VLOOKUP(G73,Round1_Transactions!$A$2:$F$402,4,FALSE))</f>
        <v>0</v>
      </c>
      <c r="K73" s="60">
        <f>IF(ISNA(VLOOKUP(G73,Round1_Transactions!$A$2:$F$402,5,FALSE)), 0,VLOOKUP(G73,Round1_Transactions!$A$2:$F$402,5,FALSE))</f>
        <v>0</v>
      </c>
      <c r="L73" s="86">
        <f>IF(ISNA(VLOOKUP(G73,Round1_Transactions!$A$2:$F$402,6,FALSE)), 0,VLOOKUP(G73,Round1_Transactions!$A$2:$F$402,6,FALSE))</f>
        <v>0</v>
      </c>
      <c r="M73">
        <f t="shared" si="1"/>
        <v>0</v>
      </c>
      <c r="N73">
        <f t="shared" si="3"/>
        <v>0</v>
      </c>
      <c r="O73">
        <f t="shared" si="4"/>
        <v>0</v>
      </c>
      <c r="P73">
        <f t="shared" si="5"/>
        <v>0</v>
      </c>
      <c r="Q73">
        <f t="shared" si="6"/>
        <v>0</v>
      </c>
      <c r="R73">
        <f t="shared" si="7"/>
        <v>0</v>
      </c>
      <c r="S73">
        <f t="shared" si="8"/>
        <v>0</v>
      </c>
      <c r="T73">
        <f t="shared" si="9"/>
        <v>0</v>
      </c>
      <c r="U73">
        <f t="shared" si="10"/>
        <v>0</v>
      </c>
      <c r="V73">
        <f t="shared" si="11"/>
        <v>0</v>
      </c>
      <c r="W73">
        <f t="shared" si="12"/>
        <v>0</v>
      </c>
      <c r="X73">
        <f t="shared" si="13"/>
        <v>0</v>
      </c>
      <c r="Y73">
        <f t="shared" si="14"/>
        <v>0</v>
      </c>
      <c r="Z73">
        <f t="shared" si="15"/>
        <v>0</v>
      </c>
      <c r="AA73">
        <f t="shared" si="16"/>
        <v>0</v>
      </c>
      <c r="AB73">
        <f t="shared" si="17"/>
        <v>0</v>
      </c>
      <c r="AC73">
        <f t="shared" si="18"/>
        <v>0</v>
      </c>
      <c r="AD73">
        <f t="shared" si="19"/>
        <v>0</v>
      </c>
      <c r="AE73">
        <f t="shared" si="20"/>
        <v>0</v>
      </c>
      <c r="AF73">
        <f t="shared" si="21"/>
        <v>0</v>
      </c>
      <c r="AG73">
        <f t="shared" si="22"/>
        <v>0</v>
      </c>
      <c r="AH73">
        <f t="shared" si="23"/>
        <v>0</v>
      </c>
      <c r="AI73">
        <f t="shared" si="24"/>
        <v>0</v>
      </c>
      <c r="AJ73">
        <f t="shared" si="25"/>
        <v>0</v>
      </c>
      <c r="AK73">
        <f t="shared" si="26"/>
        <v>0</v>
      </c>
    </row>
    <row r="74">
      <c r="A74" s="88"/>
      <c r="F74" s="89">
        <f t="shared" si="2"/>
        <v>730</v>
      </c>
      <c r="G74" s="90" t="s">
        <v>272</v>
      </c>
      <c r="H74" s="14">
        <f>IF(ISNA(VLOOKUP(G74,Round1_Transactions!$A$2:$F$402,2,FALSE)), 0,VLOOKUP(G74,Round1_Transactions!$A$2:$F$402,2,FALSE))</f>
        <v>0</v>
      </c>
      <c r="I74" s="60">
        <f>IF(ISNA(VLOOKUP(G74,Round1_Transactions!$A$2:$F$402,3,FALSE)), 0,VLOOKUP(G74,Round1_Transactions!$A$2:$F$402,3,FALSE))</f>
        <v>0</v>
      </c>
      <c r="J74" s="60">
        <f>IF(ISNA(VLOOKUP(G74,Round1_Transactions!$A$2:$F$402,4,FALSE)), 0,VLOOKUP(G74,Round1_Transactions!$A$2:$F$402,4,FALSE))</f>
        <v>0</v>
      </c>
      <c r="K74" s="60">
        <f>IF(ISNA(VLOOKUP(G74,Round1_Transactions!$A$2:$F$402,5,FALSE)), 0,VLOOKUP(G74,Round1_Transactions!$A$2:$F$402,5,FALSE))</f>
        <v>0</v>
      </c>
      <c r="L74" s="86">
        <f>IF(ISNA(VLOOKUP(G74,Round1_Transactions!$A$2:$F$402,6,FALSE)), 0,VLOOKUP(G74,Round1_Transactions!$A$2:$F$402,6,FALSE))</f>
        <v>0</v>
      </c>
      <c r="M74">
        <f t="shared" si="1"/>
        <v>0</v>
      </c>
      <c r="N74">
        <f t="shared" si="3"/>
        <v>0</v>
      </c>
      <c r="O74">
        <f t="shared" si="4"/>
        <v>0</v>
      </c>
      <c r="P74">
        <f t="shared" si="5"/>
        <v>0</v>
      </c>
      <c r="Q74">
        <f t="shared" si="6"/>
        <v>0</v>
      </c>
      <c r="R74">
        <f t="shared" si="7"/>
        <v>0</v>
      </c>
      <c r="S74">
        <f t="shared" si="8"/>
        <v>0</v>
      </c>
      <c r="T74">
        <f t="shared" si="9"/>
        <v>0</v>
      </c>
      <c r="U74">
        <f t="shared" si="10"/>
        <v>0</v>
      </c>
      <c r="V74">
        <f t="shared" si="11"/>
        <v>0</v>
      </c>
      <c r="W74">
        <f t="shared" si="12"/>
        <v>0</v>
      </c>
      <c r="X74">
        <f t="shared" si="13"/>
        <v>0</v>
      </c>
      <c r="Y74">
        <f t="shared" si="14"/>
        <v>0</v>
      </c>
      <c r="Z74">
        <f t="shared" si="15"/>
        <v>0</v>
      </c>
      <c r="AA74">
        <f t="shared" si="16"/>
        <v>0</v>
      </c>
      <c r="AB74">
        <f t="shared" si="17"/>
        <v>0</v>
      </c>
      <c r="AC74">
        <f t="shared" si="18"/>
        <v>0</v>
      </c>
      <c r="AD74">
        <f t="shared" si="19"/>
        <v>0</v>
      </c>
      <c r="AE74">
        <f t="shared" si="20"/>
        <v>0</v>
      </c>
      <c r="AF74">
        <f t="shared" si="21"/>
        <v>0</v>
      </c>
      <c r="AG74">
        <f t="shared" si="22"/>
        <v>0</v>
      </c>
      <c r="AH74">
        <f t="shared" si="23"/>
        <v>0</v>
      </c>
      <c r="AI74">
        <f t="shared" si="24"/>
        <v>0</v>
      </c>
      <c r="AJ74">
        <f t="shared" si="25"/>
        <v>0</v>
      </c>
      <c r="AK74">
        <f t="shared" si="26"/>
        <v>0</v>
      </c>
    </row>
    <row r="75">
      <c r="A75" s="88"/>
      <c r="F75" s="89">
        <f t="shared" si="2"/>
        <v>730</v>
      </c>
      <c r="G75" s="90" t="s">
        <v>273</v>
      </c>
      <c r="H75" s="14">
        <f>IF(ISNA(VLOOKUP(G75,Round1_Transactions!$A$2:$F$402,2,FALSE)), 0,VLOOKUP(G75,Round1_Transactions!$A$2:$F$402,2,FALSE))</f>
        <v>0</v>
      </c>
      <c r="I75" s="60">
        <f>IF(ISNA(VLOOKUP(G75,Round1_Transactions!$A$2:$F$402,3,FALSE)), 0,VLOOKUP(G75,Round1_Transactions!$A$2:$F$402,3,FALSE))</f>
        <v>0</v>
      </c>
      <c r="J75" s="60">
        <f>IF(ISNA(VLOOKUP(G75,Round1_Transactions!$A$2:$F$402,4,FALSE)), 0,VLOOKUP(G75,Round1_Transactions!$A$2:$F$402,4,FALSE))</f>
        <v>0</v>
      </c>
      <c r="K75" s="60">
        <f>IF(ISNA(VLOOKUP(G75,Round1_Transactions!$A$2:$F$402,5,FALSE)), 0,VLOOKUP(G75,Round1_Transactions!$A$2:$F$402,5,FALSE))</f>
        <v>0</v>
      </c>
      <c r="L75" s="86">
        <f>IF(ISNA(VLOOKUP(G75,Round1_Transactions!$A$2:$F$402,6,FALSE)), 0,VLOOKUP(G75,Round1_Transactions!$A$2:$F$402,6,FALSE))</f>
        <v>0</v>
      </c>
      <c r="M75">
        <f t="shared" si="1"/>
        <v>0</v>
      </c>
      <c r="N75">
        <f t="shared" si="3"/>
        <v>0</v>
      </c>
      <c r="O75">
        <f t="shared" si="4"/>
        <v>0</v>
      </c>
      <c r="P75">
        <f t="shared" si="5"/>
        <v>0</v>
      </c>
      <c r="Q75">
        <f t="shared" si="6"/>
        <v>0</v>
      </c>
      <c r="R75">
        <f t="shared" si="7"/>
        <v>0</v>
      </c>
      <c r="S75">
        <f t="shared" si="8"/>
        <v>0</v>
      </c>
      <c r="T75">
        <f t="shared" si="9"/>
        <v>0</v>
      </c>
      <c r="U75">
        <f t="shared" si="10"/>
        <v>0</v>
      </c>
      <c r="V75">
        <f t="shared" si="11"/>
        <v>0</v>
      </c>
      <c r="W75">
        <f t="shared" si="12"/>
        <v>0</v>
      </c>
      <c r="X75">
        <f t="shared" si="13"/>
        <v>0</v>
      </c>
      <c r="Y75">
        <f t="shared" si="14"/>
        <v>0</v>
      </c>
      <c r="Z75">
        <f t="shared" si="15"/>
        <v>0</v>
      </c>
      <c r="AA75">
        <f t="shared" si="16"/>
        <v>0</v>
      </c>
      <c r="AB75">
        <f t="shared" si="17"/>
        <v>0</v>
      </c>
      <c r="AC75">
        <f t="shared" si="18"/>
        <v>0</v>
      </c>
      <c r="AD75">
        <f t="shared" si="19"/>
        <v>0</v>
      </c>
      <c r="AE75">
        <f t="shared" si="20"/>
        <v>0</v>
      </c>
      <c r="AF75">
        <f t="shared" si="21"/>
        <v>0</v>
      </c>
      <c r="AG75">
        <f t="shared" si="22"/>
        <v>0</v>
      </c>
      <c r="AH75">
        <f t="shared" si="23"/>
        <v>0</v>
      </c>
      <c r="AI75">
        <f t="shared" si="24"/>
        <v>0</v>
      </c>
      <c r="AJ75">
        <f t="shared" si="25"/>
        <v>0</v>
      </c>
      <c r="AK75">
        <f t="shared" si="26"/>
        <v>0</v>
      </c>
    </row>
    <row r="76">
      <c r="A76" s="88"/>
      <c r="F76" s="89">
        <f t="shared" si="2"/>
        <v>730</v>
      </c>
      <c r="G76" s="90" t="s">
        <v>274</v>
      </c>
      <c r="H76" s="14">
        <f>IF(ISNA(VLOOKUP(G76,Round1_Transactions!$A$2:$F$402,2,FALSE)), 0,VLOOKUP(G76,Round1_Transactions!$A$2:$F$402,2,FALSE))</f>
        <v>0</v>
      </c>
      <c r="I76" s="60">
        <f>IF(ISNA(VLOOKUP(G76,Round1_Transactions!$A$2:$F$402,3,FALSE)), 0,VLOOKUP(G76,Round1_Transactions!$A$2:$F$402,3,FALSE))</f>
        <v>0</v>
      </c>
      <c r="J76" s="60">
        <f>IF(ISNA(VLOOKUP(G76,Round1_Transactions!$A$2:$F$402,4,FALSE)), 0,VLOOKUP(G76,Round1_Transactions!$A$2:$F$402,4,FALSE))</f>
        <v>0</v>
      </c>
      <c r="K76" s="60">
        <f>IF(ISNA(VLOOKUP(G76,Round1_Transactions!$A$2:$F$402,5,FALSE)), 0,VLOOKUP(G76,Round1_Transactions!$A$2:$F$402,5,FALSE))</f>
        <v>0</v>
      </c>
      <c r="L76" s="86">
        <f>IF(ISNA(VLOOKUP(G76,Round1_Transactions!$A$2:$F$402,6,FALSE)), 0,VLOOKUP(G76,Round1_Transactions!$A$2:$F$402,6,FALSE))</f>
        <v>0</v>
      </c>
      <c r="M76">
        <f t="shared" si="1"/>
        <v>0</v>
      </c>
      <c r="N76">
        <f t="shared" si="3"/>
        <v>0</v>
      </c>
      <c r="O76">
        <f t="shared" si="4"/>
        <v>0</v>
      </c>
      <c r="P76">
        <f t="shared" si="5"/>
        <v>0</v>
      </c>
      <c r="Q76">
        <f t="shared" si="6"/>
        <v>0</v>
      </c>
      <c r="R76">
        <f t="shared" si="7"/>
        <v>0</v>
      </c>
      <c r="S76">
        <f t="shared" si="8"/>
        <v>0</v>
      </c>
      <c r="T76">
        <f t="shared" si="9"/>
        <v>0</v>
      </c>
      <c r="U76">
        <f t="shared" si="10"/>
        <v>0</v>
      </c>
      <c r="V76">
        <f t="shared" si="11"/>
        <v>0</v>
      </c>
      <c r="W76">
        <f t="shared" si="12"/>
        <v>0</v>
      </c>
      <c r="X76">
        <f t="shared" si="13"/>
        <v>0</v>
      </c>
      <c r="Y76">
        <f t="shared" si="14"/>
        <v>0</v>
      </c>
      <c r="Z76">
        <f t="shared" si="15"/>
        <v>0</v>
      </c>
      <c r="AA76">
        <f t="shared" si="16"/>
        <v>0</v>
      </c>
      <c r="AB76">
        <f t="shared" si="17"/>
        <v>0</v>
      </c>
      <c r="AC76">
        <f t="shared" si="18"/>
        <v>0</v>
      </c>
      <c r="AD76">
        <f t="shared" si="19"/>
        <v>0</v>
      </c>
      <c r="AE76">
        <f t="shared" si="20"/>
        <v>0</v>
      </c>
      <c r="AF76">
        <f t="shared" si="21"/>
        <v>0</v>
      </c>
      <c r="AG76">
        <f t="shared" si="22"/>
        <v>0</v>
      </c>
      <c r="AH76">
        <f t="shared" si="23"/>
        <v>0</v>
      </c>
      <c r="AI76">
        <f t="shared" si="24"/>
        <v>0</v>
      </c>
      <c r="AJ76">
        <f t="shared" si="25"/>
        <v>0</v>
      </c>
      <c r="AK76">
        <f t="shared" si="26"/>
        <v>0</v>
      </c>
    </row>
    <row r="77">
      <c r="A77" s="88"/>
      <c r="F77" s="89">
        <f t="shared" si="2"/>
        <v>730</v>
      </c>
      <c r="G77" s="90" t="s">
        <v>275</v>
      </c>
      <c r="H77" s="14">
        <f>IF(ISNA(VLOOKUP(G77,Round1_Transactions!$A$2:$F$402,2,FALSE)), 0,VLOOKUP(G77,Round1_Transactions!$A$2:$F$402,2,FALSE))</f>
        <v>0</v>
      </c>
      <c r="I77" s="60">
        <f>IF(ISNA(VLOOKUP(G77,Round1_Transactions!$A$2:$F$402,3,FALSE)), 0,VLOOKUP(G77,Round1_Transactions!$A$2:$F$402,3,FALSE))</f>
        <v>0</v>
      </c>
      <c r="J77" s="60">
        <f>IF(ISNA(VLOOKUP(G77,Round1_Transactions!$A$2:$F$402,4,FALSE)), 0,VLOOKUP(G77,Round1_Transactions!$A$2:$F$402,4,FALSE))</f>
        <v>0</v>
      </c>
      <c r="K77" s="60">
        <f>IF(ISNA(VLOOKUP(G77,Round1_Transactions!$A$2:$F$402,5,FALSE)), 0,VLOOKUP(G77,Round1_Transactions!$A$2:$F$402,5,FALSE))</f>
        <v>0</v>
      </c>
      <c r="L77" s="86">
        <f>IF(ISNA(VLOOKUP(G77,Round1_Transactions!$A$2:$F$402,6,FALSE)), 0,VLOOKUP(G77,Round1_Transactions!$A$2:$F$402,6,FALSE))</f>
        <v>0</v>
      </c>
      <c r="M77">
        <f t="shared" si="1"/>
        <v>0</v>
      </c>
      <c r="N77">
        <f t="shared" si="3"/>
        <v>0</v>
      </c>
      <c r="O77">
        <f t="shared" si="4"/>
        <v>0</v>
      </c>
      <c r="P77">
        <f t="shared" si="5"/>
        <v>0</v>
      </c>
      <c r="Q77">
        <f t="shared" si="6"/>
        <v>0</v>
      </c>
      <c r="R77">
        <f t="shared" si="7"/>
        <v>0</v>
      </c>
      <c r="S77">
        <f t="shared" si="8"/>
        <v>0</v>
      </c>
      <c r="T77">
        <f t="shared" si="9"/>
        <v>0</v>
      </c>
      <c r="U77">
        <f t="shared" si="10"/>
        <v>0</v>
      </c>
      <c r="V77">
        <f t="shared" si="11"/>
        <v>0</v>
      </c>
      <c r="W77">
        <f t="shared" si="12"/>
        <v>0</v>
      </c>
      <c r="X77">
        <f t="shared" si="13"/>
        <v>0</v>
      </c>
      <c r="Y77">
        <f t="shared" si="14"/>
        <v>0</v>
      </c>
      <c r="Z77">
        <f t="shared" si="15"/>
        <v>0</v>
      </c>
      <c r="AA77">
        <f t="shared" si="16"/>
        <v>0</v>
      </c>
      <c r="AB77">
        <f t="shared" si="17"/>
        <v>0</v>
      </c>
      <c r="AC77">
        <f t="shared" si="18"/>
        <v>0</v>
      </c>
      <c r="AD77">
        <f t="shared" si="19"/>
        <v>0</v>
      </c>
      <c r="AE77">
        <f t="shared" si="20"/>
        <v>0</v>
      </c>
      <c r="AF77">
        <f t="shared" si="21"/>
        <v>0</v>
      </c>
      <c r="AG77">
        <f t="shared" si="22"/>
        <v>0</v>
      </c>
      <c r="AH77">
        <f t="shared" si="23"/>
        <v>0</v>
      </c>
      <c r="AI77">
        <f t="shared" si="24"/>
        <v>0</v>
      </c>
      <c r="AJ77">
        <f t="shared" si="25"/>
        <v>0</v>
      </c>
      <c r="AK77">
        <f t="shared" si="26"/>
        <v>0</v>
      </c>
    </row>
    <row r="78">
      <c r="A78" s="88"/>
      <c r="F78" s="89">
        <f t="shared" si="2"/>
        <v>730</v>
      </c>
      <c r="G78" s="90" t="s">
        <v>276</v>
      </c>
      <c r="H78" s="14">
        <f>IF(ISNA(VLOOKUP(G78,Round1_Transactions!$A$2:$F$402,2,FALSE)), 0,VLOOKUP(G78,Round1_Transactions!$A$2:$F$402,2,FALSE))</f>
        <v>0</v>
      </c>
      <c r="I78" s="60">
        <f>IF(ISNA(VLOOKUP(G78,Round1_Transactions!$A$2:$F$402,3,FALSE)), 0,VLOOKUP(G78,Round1_Transactions!$A$2:$F$402,3,FALSE))</f>
        <v>0</v>
      </c>
      <c r="J78" s="60">
        <f>IF(ISNA(VLOOKUP(G78,Round1_Transactions!$A$2:$F$402,4,FALSE)), 0,VLOOKUP(G78,Round1_Transactions!$A$2:$F$402,4,FALSE))</f>
        <v>0</v>
      </c>
      <c r="K78" s="60">
        <f>IF(ISNA(VLOOKUP(G78,Round1_Transactions!$A$2:$F$402,5,FALSE)), 0,VLOOKUP(G78,Round1_Transactions!$A$2:$F$402,5,FALSE))</f>
        <v>0</v>
      </c>
      <c r="L78" s="86">
        <f>IF(ISNA(VLOOKUP(G78,Round1_Transactions!$A$2:$F$402,6,FALSE)), 0,VLOOKUP(G78,Round1_Transactions!$A$2:$F$402,6,FALSE))</f>
        <v>0</v>
      </c>
      <c r="M78">
        <f t="shared" si="1"/>
        <v>0</v>
      </c>
      <c r="N78">
        <f t="shared" si="3"/>
        <v>0</v>
      </c>
      <c r="O78">
        <f t="shared" si="4"/>
        <v>0</v>
      </c>
      <c r="P78">
        <f t="shared" si="5"/>
        <v>0</v>
      </c>
      <c r="Q78">
        <f t="shared" si="6"/>
        <v>0</v>
      </c>
      <c r="R78">
        <f t="shared" si="7"/>
        <v>0</v>
      </c>
      <c r="S78">
        <f t="shared" si="8"/>
        <v>0</v>
      </c>
      <c r="T78">
        <f t="shared" si="9"/>
        <v>0</v>
      </c>
      <c r="U78">
        <f t="shared" si="10"/>
        <v>0</v>
      </c>
      <c r="V78">
        <f t="shared" si="11"/>
        <v>0</v>
      </c>
      <c r="W78">
        <f t="shared" si="12"/>
        <v>0</v>
      </c>
      <c r="X78">
        <f t="shared" si="13"/>
        <v>0</v>
      </c>
      <c r="Y78">
        <f t="shared" si="14"/>
        <v>0</v>
      </c>
      <c r="Z78">
        <f t="shared" si="15"/>
        <v>0</v>
      </c>
      <c r="AA78">
        <f t="shared" si="16"/>
        <v>0</v>
      </c>
      <c r="AB78">
        <f t="shared" si="17"/>
        <v>0</v>
      </c>
      <c r="AC78">
        <f t="shared" si="18"/>
        <v>0</v>
      </c>
      <c r="AD78">
        <f t="shared" si="19"/>
        <v>0</v>
      </c>
      <c r="AE78">
        <f t="shared" si="20"/>
        <v>0</v>
      </c>
      <c r="AF78">
        <f t="shared" si="21"/>
        <v>0</v>
      </c>
      <c r="AG78">
        <f t="shared" si="22"/>
        <v>0</v>
      </c>
      <c r="AH78">
        <f t="shared" si="23"/>
        <v>0</v>
      </c>
      <c r="AI78">
        <f t="shared" si="24"/>
        <v>0</v>
      </c>
      <c r="AJ78">
        <f t="shared" si="25"/>
        <v>0</v>
      </c>
      <c r="AK78">
        <f t="shared" si="26"/>
        <v>0</v>
      </c>
    </row>
    <row r="79">
      <c r="A79" s="88"/>
      <c r="F79" s="89">
        <f t="shared" si="2"/>
        <v>730</v>
      </c>
      <c r="G79" s="90" t="s">
        <v>277</v>
      </c>
      <c r="H79" s="14">
        <f>IF(ISNA(VLOOKUP(G79,Round1_Transactions!$A$2:$F$402,2,FALSE)), 0,VLOOKUP(G79,Round1_Transactions!$A$2:$F$402,2,FALSE))</f>
        <v>0</v>
      </c>
      <c r="I79" s="60">
        <f>IF(ISNA(VLOOKUP(G79,Round1_Transactions!$A$2:$F$402,3,FALSE)), 0,VLOOKUP(G79,Round1_Transactions!$A$2:$F$402,3,FALSE))</f>
        <v>0</v>
      </c>
      <c r="J79" s="60">
        <f>IF(ISNA(VLOOKUP(G79,Round1_Transactions!$A$2:$F$402,4,FALSE)), 0,VLOOKUP(G79,Round1_Transactions!$A$2:$F$402,4,FALSE))</f>
        <v>0</v>
      </c>
      <c r="K79" s="60">
        <f>IF(ISNA(VLOOKUP(G79,Round1_Transactions!$A$2:$F$402,5,FALSE)), 0,VLOOKUP(G79,Round1_Transactions!$A$2:$F$402,5,FALSE))</f>
        <v>0</v>
      </c>
      <c r="L79" s="86">
        <f>IF(ISNA(VLOOKUP(G79,Round1_Transactions!$A$2:$F$402,6,FALSE)), 0,VLOOKUP(G79,Round1_Transactions!$A$2:$F$402,6,FALSE))</f>
        <v>0</v>
      </c>
      <c r="M79">
        <f t="shared" si="1"/>
        <v>0</v>
      </c>
      <c r="N79">
        <f t="shared" si="3"/>
        <v>0</v>
      </c>
      <c r="O79">
        <f t="shared" si="4"/>
        <v>0</v>
      </c>
      <c r="P79">
        <f t="shared" si="5"/>
        <v>0</v>
      </c>
      <c r="Q79">
        <f t="shared" si="6"/>
        <v>0</v>
      </c>
      <c r="R79">
        <f t="shared" si="7"/>
        <v>0</v>
      </c>
      <c r="S79">
        <f t="shared" si="8"/>
        <v>0</v>
      </c>
      <c r="T79">
        <f t="shared" si="9"/>
        <v>0</v>
      </c>
      <c r="U79">
        <f t="shared" si="10"/>
        <v>0</v>
      </c>
      <c r="V79">
        <f t="shared" si="11"/>
        <v>0</v>
      </c>
      <c r="W79">
        <f t="shared" si="12"/>
        <v>0</v>
      </c>
      <c r="X79">
        <f t="shared" si="13"/>
        <v>0</v>
      </c>
      <c r="Y79">
        <f t="shared" si="14"/>
        <v>0</v>
      </c>
      <c r="Z79">
        <f t="shared" si="15"/>
        <v>0</v>
      </c>
      <c r="AA79">
        <f t="shared" si="16"/>
        <v>0</v>
      </c>
      <c r="AB79">
        <f t="shared" si="17"/>
        <v>0</v>
      </c>
      <c r="AC79">
        <f t="shared" si="18"/>
        <v>0</v>
      </c>
      <c r="AD79">
        <f t="shared" si="19"/>
        <v>0</v>
      </c>
      <c r="AE79">
        <f t="shared" si="20"/>
        <v>0</v>
      </c>
      <c r="AF79">
        <f t="shared" si="21"/>
        <v>0</v>
      </c>
      <c r="AG79">
        <f t="shared" si="22"/>
        <v>0</v>
      </c>
      <c r="AH79">
        <f t="shared" si="23"/>
        <v>0</v>
      </c>
      <c r="AI79">
        <f t="shared" si="24"/>
        <v>0</v>
      </c>
      <c r="AJ79">
        <f t="shared" si="25"/>
        <v>0</v>
      </c>
      <c r="AK79">
        <f t="shared" si="26"/>
        <v>0</v>
      </c>
    </row>
    <row r="80">
      <c r="A80" s="110"/>
      <c r="B80" s="111"/>
      <c r="C80" s="111"/>
      <c r="D80" s="111"/>
      <c r="E80" s="111"/>
      <c r="F80" s="89">
        <f t="shared" si="2"/>
        <v>730</v>
      </c>
      <c r="G80" s="90" t="s">
        <v>278</v>
      </c>
      <c r="H80" s="14">
        <f>IF(ISNA(VLOOKUP(G80,Round1_Transactions!$A$2:$F$402,2,FALSE)), 0,VLOOKUP(G80,Round1_Transactions!$A$2:$F$402,2,FALSE))</f>
        <v>0</v>
      </c>
      <c r="I80" s="60">
        <f>IF(ISNA(VLOOKUP(G80,Round1_Transactions!$A$2:$F$402,3,FALSE)), 0,VLOOKUP(G80,Round1_Transactions!$A$2:$F$402,3,FALSE))</f>
        <v>0</v>
      </c>
      <c r="J80" s="60">
        <f>IF(ISNA(VLOOKUP(G80,Round1_Transactions!$A$2:$F$402,4,FALSE)), 0,VLOOKUP(G80,Round1_Transactions!$A$2:$F$402,4,FALSE))</f>
        <v>0</v>
      </c>
      <c r="K80" s="60">
        <f>IF(ISNA(VLOOKUP(G80,Round1_Transactions!$A$2:$F$402,5,FALSE)), 0,VLOOKUP(G80,Round1_Transactions!$A$2:$F$402,5,FALSE))</f>
        <v>0</v>
      </c>
      <c r="L80" s="86">
        <f>IF(ISNA(VLOOKUP(G80,Round1_Transactions!$A$2:$F$402,6,FALSE)), 0,VLOOKUP(G80,Round1_Transactions!$A$2:$F$402,6,FALSE))</f>
        <v>0</v>
      </c>
      <c r="M80">
        <f t="shared" si="1"/>
        <v>0</v>
      </c>
      <c r="N80">
        <f t="shared" si="3"/>
        <v>0</v>
      </c>
      <c r="O80">
        <f t="shared" si="4"/>
        <v>0</v>
      </c>
      <c r="P80">
        <f t="shared" si="5"/>
        <v>0</v>
      </c>
      <c r="Q80">
        <f t="shared" si="6"/>
        <v>0</v>
      </c>
      <c r="R80">
        <f t="shared" si="7"/>
        <v>0</v>
      </c>
      <c r="S80">
        <f t="shared" si="8"/>
        <v>0</v>
      </c>
      <c r="T80">
        <f t="shared" si="9"/>
        <v>0</v>
      </c>
      <c r="U80">
        <f t="shared" si="10"/>
        <v>0</v>
      </c>
      <c r="V80">
        <f t="shared" si="11"/>
        <v>0</v>
      </c>
      <c r="W80">
        <f t="shared" si="12"/>
        <v>0</v>
      </c>
      <c r="X80">
        <f t="shared" si="13"/>
        <v>0</v>
      </c>
      <c r="Y80">
        <f t="shared" si="14"/>
        <v>0</v>
      </c>
      <c r="Z80">
        <f t="shared" si="15"/>
        <v>0</v>
      </c>
      <c r="AA80">
        <f t="shared" si="16"/>
        <v>0</v>
      </c>
      <c r="AB80">
        <f t="shared" si="17"/>
        <v>0</v>
      </c>
      <c r="AC80">
        <f t="shared" si="18"/>
        <v>0</v>
      </c>
      <c r="AD80">
        <f t="shared" si="19"/>
        <v>0</v>
      </c>
      <c r="AE80">
        <f t="shared" si="20"/>
        <v>0</v>
      </c>
      <c r="AF80">
        <f t="shared" si="21"/>
        <v>0</v>
      </c>
      <c r="AG80">
        <f t="shared" si="22"/>
        <v>0</v>
      </c>
      <c r="AH80">
        <f t="shared" si="23"/>
        <v>0</v>
      </c>
      <c r="AI80">
        <f t="shared" si="24"/>
        <v>0</v>
      </c>
      <c r="AJ80">
        <f t="shared" si="25"/>
        <v>0</v>
      </c>
      <c r="AK80">
        <f t="shared" si="26"/>
        <v>0</v>
      </c>
    </row>
    <row r="81">
      <c r="A81" s="112"/>
      <c r="B81" s="112"/>
      <c r="C81" s="112"/>
      <c r="D81" s="112"/>
      <c r="E81" s="112"/>
      <c r="F81" s="113"/>
      <c r="G81" s="114"/>
      <c r="H81" s="14" t="str">
        <f>IF(ISNA(VLOOKUP(G81,Round1_Transactions!$A$2:$F$402,2,FALSE)), 0,VLOOKUP(G81,Round1_Transactions!$A$2:$F$402,2,FALSE))</f>
        <v/>
      </c>
      <c r="I81" s="60" t="str">
        <f>IF(ISNA(VLOOKUP(G81,Round1_Transactions!$A$2:$F$402,3,FALSE)), 0,VLOOKUP(G81,Round1_Transactions!$A$2:$F$402,3,FALSE))</f>
        <v/>
      </c>
      <c r="J81" s="60" t="str">
        <f>IF(ISNA(VLOOKUP(G81,Round1_Transactions!$A$2:$F$402,4,FALSE)), 0,VLOOKUP(G81,Round1_Transactions!$A$2:$F$402,4,FALSE))</f>
        <v/>
      </c>
      <c r="K81" s="60" t="str">
        <f>IF(ISNA(VLOOKUP(G81,Round1_Transactions!$A$2:$F$402,5,FALSE)), 0,VLOOKUP(G81,Round1_Transactions!$A$2:$F$402,5,FALSE))</f>
        <v/>
      </c>
      <c r="L81" s="86" t="str">
        <f>IF(ISNA(VLOOKUP(G81,Round1_Transactions!$A$2:$F$402,6,FALSE)), 0,VLOOKUP(G81,Round1_Transactions!$A$2:$F$402,6,FALSE))</f>
        <v/>
      </c>
      <c r="M81" s="112">
        <f>-I81*H82+J81*K81</f>
        <v>0</v>
      </c>
      <c r="N81" s="112">
        <f t="shared" si="3"/>
        <v>0</v>
      </c>
      <c r="O81" s="112">
        <f t="shared" si="4"/>
        <v>0</v>
      </c>
      <c r="P81" s="112">
        <f t="shared" si="5"/>
        <v>0</v>
      </c>
      <c r="Q81" s="112">
        <f t="shared" si="6"/>
        <v>0</v>
      </c>
      <c r="R81" s="112">
        <f t="shared" si="7"/>
        <v>0</v>
      </c>
      <c r="S81" s="112">
        <f t="shared" si="8"/>
        <v>0</v>
      </c>
      <c r="T81" s="112">
        <f t="shared" si="9"/>
        <v>0</v>
      </c>
      <c r="U81" s="112">
        <f t="shared" si="10"/>
        <v>0</v>
      </c>
      <c r="V81" s="112">
        <f t="shared" si="11"/>
        <v>0</v>
      </c>
      <c r="W81" s="112">
        <f t="shared" si="12"/>
        <v>0</v>
      </c>
      <c r="X81" s="112">
        <f t="shared" si="13"/>
        <v>0</v>
      </c>
      <c r="Y81" s="112">
        <f t="shared" si="14"/>
        <v>0</v>
      </c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</row>
    <row r="82">
      <c r="A82" s="81" t="str">
        <f>Stock_Prices!A3</f>
        <v>RIL</v>
      </c>
      <c r="B82" s="81" t="str">
        <f>Stock_Prices!B3</f>
        <v>Reliance</v>
      </c>
      <c r="C82" s="82">
        <f>Stock_Prices!C3-D82</f>
        <v>100000</v>
      </c>
      <c r="D82" s="83">
        <f>SUM(H82:H160)-SUM(J82:J160)</f>
        <v>0</v>
      </c>
      <c r="E82" s="84">
        <f>Stock_Prices!I3</f>
        <v>0.2</v>
      </c>
      <c r="F82" s="22">
        <f>Stock_Prices!J3</f>
        <v>1247</v>
      </c>
      <c r="G82" s="85" t="s">
        <v>279</v>
      </c>
      <c r="H82" s="14">
        <f>IF(ISNA(VLOOKUP(G82,Round1_Transactions!$A$2:$F$402,2,FALSE)), 0,VLOOKUP(G82,Round1_Transactions!$A$2:$F$402,2,FALSE))</f>
        <v>0</v>
      </c>
      <c r="I82" s="60">
        <f>IF(ISNA(VLOOKUP(G82,Round1_Transactions!$A$2:$F$402,3,FALSE)), 0,VLOOKUP(G82,Round1_Transactions!$A$2:$F$402,3,FALSE))</f>
        <v>0</v>
      </c>
      <c r="J82" s="60">
        <f>IF(ISNA(VLOOKUP(G82,Round1_Transactions!$A$2:$F$402,4,FALSE)), 0,VLOOKUP(G82,Round1_Transactions!$A$2:$F$402,4,FALSE))</f>
        <v>0</v>
      </c>
      <c r="K82" s="60">
        <f>IF(ISNA(VLOOKUP(G82,Round1_Transactions!$A$2:$F$402,5,FALSE)), 0,VLOOKUP(G82,Round1_Transactions!$A$2:$F$402,5,FALSE))</f>
        <v>0</v>
      </c>
      <c r="L82" s="86">
        <f>IF(ISNA(VLOOKUP(G82,Round1_Transactions!$A$2:$F$402,6,FALSE)), 0,VLOOKUP(G82,Round1_Transactions!$A$2:$F$402,6,FALSE))</f>
        <v>0</v>
      </c>
      <c r="M82">
        <f t="shared" ref="M82:M400" si="27">-I82*H82+J82*K82</f>
        <v>0</v>
      </c>
      <c r="N82">
        <f t="shared" si="3"/>
        <v>0</v>
      </c>
      <c r="O82">
        <f t="shared" si="4"/>
        <v>0</v>
      </c>
      <c r="P82">
        <f t="shared" si="5"/>
        <v>0</v>
      </c>
      <c r="Q82">
        <f t="shared" si="6"/>
        <v>0</v>
      </c>
      <c r="R82">
        <f t="shared" si="7"/>
        <v>0</v>
      </c>
      <c r="S82">
        <f t="shared" si="8"/>
        <v>0</v>
      </c>
      <c r="T82">
        <f t="shared" si="9"/>
        <v>0</v>
      </c>
      <c r="U82">
        <f t="shared" si="10"/>
        <v>0</v>
      </c>
      <c r="V82">
        <f t="shared" si="11"/>
        <v>0</v>
      </c>
      <c r="W82">
        <f t="shared" si="12"/>
        <v>0</v>
      </c>
      <c r="X82">
        <f t="shared" si="13"/>
        <v>0</v>
      </c>
      <c r="Y82">
        <f t="shared" si="14"/>
        <v>0</v>
      </c>
      <c r="Z82">
        <f>if($L82=1,H82-J82,0)</f>
        <v>0</v>
      </c>
      <c r="AA82">
        <f>if($L82=2,$H82-$J82,0)</f>
        <v>0</v>
      </c>
      <c r="AB82">
        <f>if($L82=3,$H82-$J82,0)</f>
        <v>0</v>
      </c>
      <c r="AC82">
        <f>if($L82=4,$H82-$J82,0)</f>
        <v>0</v>
      </c>
      <c r="AD82">
        <f>if($L82=5,$H82-$J82,0)</f>
        <v>0</v>
      </c>
      <c r="AE82">
        <f>if($L82=6,$H82-$J82,0)</f>
        <v>0</v>
      </c>
      <c r="AF82">
        <f>if($L82=7,$H82-$J82,0)</f>
        <v>0</v>
      </c>
      <c r="AG82">
        <f>if($L82=8,$H82-$J82,0)</f>
        <v>0</v>
      </c>
      <c r="AH82">
        <f>if($L82=9,$H82-$J82,0)</f>
        <v>0</v>
      </c>
      <c r="AI82">
        <f>if($L82=10,$H82-$J82,0)</f>
        <v>0</v>
      </c>
      <c r="AJ82">
        <f>if($L82=11,$H82-$J82,0)</f>
        <v>0</v>
      </c>
      <c r="AK82">
        <f>if($L82=12,$H82-$J82,0)</f>
        <v>0</v>
      </c>
    </row>
    <row r="83">
      <c r="A83" s="88"/>
      <c r="F83" s="89">
        <f t="shared" ref="F83:F160" si="28">if(H82&gt;0,I82+$E$82*(I82-F82)+$E$82,if(J82&gt;0,K82+$E$82*(K82-F82)-$E$82,F82))</f>
        <v>1247</v>
      </c>
      <c r="G83" s="85" t="s">
        <v>280</v>
      </c>
      <c r="H83" s="14">
        <f>IF(ISNA(VLOOKUP(G83,Round1_Transactions!$A$2:$F$402,2,FALSE)), 0,VLOOKUP(G83,Round1_Transactions!$A$2:$F$402,2,FALSE))</f>
        <v>0</v>
      </c>
      <c r="I83" s="60">
        <f>IF(ISNA(VLOOKUP(G83,Round1_Transactions!$A$2:$F$402,3,FALSE)), 0,VLOOKUP(G83,Round1_Transactions!$A$2:$F$402,3,FALSE))</f>
        <v>0</v>
      </c>
      <c r="J83" s="60">
        <f>IF(ISNA(VLOOKUP(G83,Round1_Transactions!$A$2:$F$402,4,FALSE)), 0,VLOOKUP(G83,Round1_Transactions!$A$2:$F$402,4,FALSE))</f>
        <v>0</v>
      </c>
      <c r="K83" s="60">
        <f>IF(ISNA(VLOOKUP(G83,Round1_Transactions!$A$2:$F$402,5,FALSE)), 0,VLOOKUP(G83,Round1_Transactions!$A$2:$F$402,5,FALSE))</f>
        <v>0</v>
      </c>
      <c r="L83" s="86">
        <f>IF(ISNA(VLOOKUP(G83,Round1_Transactions!$A$2:$F$402,6,FALSE)), 0,VLOOKUP(G83,Round1_Transactions!$A$2:$F$402,6,FALSE))</f>
        <v>0</v>
      </c>
      <c r="M83">
        <f t="shared" si="27"/>
        <v>0</v>
      </c>
      <c r="N83">
        <f t="shared" si="3"/>
        <v>0</v>
      </c>
      <c r="O83">
        <f t="shared" si="4"/>
        <v>0</v>
      </c>
      <c r="P83">
        <f t="shared" si="5"/>
        <v>0</v>
      </c>
      <c r="Q83">
        <f t="shared" si="6"/>
        <v>0</v>
      </c>
      <c r="R83">
        <f t="shared" si="7"/>
        <v>0</v>
      </c>
      <c r="S83">
        <f t="shared" si="8"/>
        <v>0</v>
      </c>
      <c r="T83">
        <f t="shared" si="9"/>
        <v>0</v>
      </c>
      <c r="U83">
        <f t="shared" si="10"/>
        <v>0</v>
      </c>
      <c r="V83">
        <f t="shared" si="11"/>
        <v>0</v>
      </c>
      <c r="W83">
        <f t="shared" si="12"/>
        <v>0</v>
      </c>
      <c r="X83">
        <f t="shared" si="13"/>
        <v>0</v>
      </c>
      <c r="Y83">
        <f t="shared" si="14"/>
        <v>0</v>
      </c>
      <c r="Z83">
        <f t="shared" ref="Z83:Z160" si="29">if($L83=1,$H83-$J83+Z82,Z82)</f>
        <v>0</v>
      </c>
      <c r="AA83">
        <f t="shared" ref="AA83:AA160" si="30">if($L83=2,$H83-$J83+AA82,AA82)</f>
        <v>0</v>
      </c>
      <c r="AB83">
        <f t="shared" ref="AB83:AB160" si="31">if($L83=3,$H83-$J83+AB82,AB82)</f>
        <v>0</v>
      </c>
      <c r="AC83">
        <f t="shared" ref="AC83:AC160" si="32">if($L83=4,$H83-$J83+AC82,AC82)</f>
        <v>0</v>
      </c>
      <c r="AD83">
        <f t="shared" ref="AD83:AD160" si="33">if($L83=5,$H83-$J83+AD82,AD82)</f>
        <v>0</v>
      </c>
      <c r="AE83">
        <f t="shared" ref="AE83:AE160" si="34">if($L83=6,$H83-$J83+AE82,AE82)</f>
        <v>0</v>
      </c>
      <c r="AF83">
        <f t="shared" ref="AF83:AF160" si="35">if($L83=7,$H83-$J83+AF82,AF82)</f>
        <v>0</v>
      </c>
      <c r="AG83">
        <f t="shared" ref="AG83:AG160" si="36">if($L83=8,$H83-$J83+AG82,AG82)</f>
        <v>0</v>
      </c>
      <c r="AH83">
        <f t="shared" ref="AH83:AH160" si="37">if($L83=9,$H83-$J83+AH82,AH82)</f>
        <v>0</v>
      </c>
      <c r="AI83">
        <f t="shared" ref="AI83:AI160" si="38">if($L83=10,$H83-$J83+AI82,AI82)</f>
        <v>0</v>
      </c>
      <c r="AJ83">
        <f t="shared" ref="AJ83:AJ160" si="39">if($L83=11,$H83-$J83+AJ82,AJ82)</f>
        <v>0</v>
      </c>
      <c r="AK83">
        <f t="shared" ref="AK83:AK160" si="40">if($L83=12,$H83-$J83+AK82,AK82)</f>
        <v>0</v>
      </c>
    </row>
    <row r="84">
      <c r="A84" s="88"/>
      <c r="F84" s="89">
        <f t="shared" si="28"/>
        <v>1247</v>
      </c>
      <c r="G84" s="85" t="s">
        <v>281</v>
      </c>
      <c r="H84" s="14">
        <f>IF(ISNA(VLOOKUP(G84,Round1_Transactions!$A$2:$F$402,2,FALSE)), 0,VLOOKUP(G84,Round1_Transactions!$A$2:$F$402,2,FALSE))</f>
        <v>0</v>
      </c>
      <c r="I84" s="60">
        <f>IF(ISNA(VLOOKUP(G84,Round1_Transactions!$A$2:$F$402,3,FALSE)), 0,VLOOKUP(G84,Round1_Transactions!$A$2:$F$402,3,FALSE))</f>
        <v>0</v>
      </c>
      <c r="J84" s="60">
        <f>IF(ISNA(VLOOKUP(G84,Round1_Transactions!$A$2:$F$402,4,FALSE)), 0,VLOOKUP(G84,Round1_Transactions!$A$2:$F$402,4,FALSE))</f>
        <v>0</v>
      </c>
      <c r="K84" s="60">
        <f>IF(ISNA(VLOOKUP(G84,Round1_Transactions!$A$2:$F$402,5,FALSE)), 0,VLOOKUP(G84,Round1_Transactions!$A$2:$F$402,5,FALSE))</f>
        <v>0</v>
      </c>
      <c r="L84" s="86">
        <f>IF(ISNA(VLOOKUP(G84,Round1_Transactions!$A$2:$F$402,6,FALSE)), 0,VLOOKUP(G84,Round1_Transactions!$A$2:$F$402,6,FALSE))</f>
        <v>0</v>
      </c>
      <c r="M84">
        <f t="shared" si="27"/>
        <v>0</v>
      </c>
      <c r="N84">
        <f t="shared" si="3"/>
        <v>0</v>
      </c>
      <c r="O84">
        <f t="shared" si="4"/>
        <v>0</v>
      </c>
      <c r="P84">
        <f t="shared" si="5"/>
        <v>0</v>
      </c>
      <c r="Q84">
        <f t="shared" si="6"/>
        <v>0</v>
      </c>
      <c r="R84">
        <f t="shared" si="7"/>
        <v>0</v>
      </c>
      <c r="S84">
        <f t="shared" si="8"/>
        <v>0</v>
      </c>
      <c r="T84">
        <f t="shared" si="9"/>
        <v>0</v>
      </c>
      <c r="U84">
        <f t="shared" si="10"/>
        <v>0</v>
      </c>
      <c r="V84">
        <f t="shared" si="11"/>
        <v>0</v>
      </c>
      <c r="W84">
        <f t="shared" si="12"/>
        <v>0</v>
      </c>
      <c r="X84">
        <f t="shared" si="13"/>
        <v>0</v>
      </c>
      <c r="Y84">
        <f t="shared" si="14"/>
        <v>0</v>
      </c>
      <c r="Z84">
        <f t="shared" si="29"/>
        <v>0</v>
      </c>
      <c r="AA84">
        <f t="shared" si="30"/>
        <v>0</v>
      </c>
      <c r="AB84">
        <f t="shared" si="31"/>
        <v>0</v>
      </c>
      <c r="AC84">
        <f t="shared" si="32"/>
        <v>0</v>
      </c>
      <c r="AD84">
        <f t="shared" si="33"/>
        <v>0</v>
      </c>
      <c r="AE84">
        <f t="shared" si="34"/>
        <v>0</v>
      </c>
      <c r="AF84">
        <f t="shared" si="35"/>
        <v>0</v>
      </c>
      <c r="AG84">
        <f t="shared" si="36"/>
        <v>0</v>
      </c>
      <c r="AH84">
        <f t="shared" si="37"/>
        <v>0</v>
      </c>
      <c r="AI84">
        <f t="shared" si="38"/>
        <v>0</v>
      </c>
      <c r="AJ84">
        <f t="shared" si="39"/>
        <v>0</v>
      </c>
      <c r="AK84">
        <f t="shared" si="40"/>
        <v>0</v>
      </c>
    </row>
    <row r="85">
      <c r="A85" s="88"/>
      <c r="F85" s="89">
        <f t="shared" si="28"/>
        <v>1247</v>
      </c>
      <c r="G85" s="85" t="s">
        <v>282</v>
      </c>
      <c r="H85" s="14">
        <f>IF(ISNA(VLOOKUP(G85,Round1_Transactions!$A$2:$F$402,2,FALSE)), 0,VLOOKUP(G85,Round1_Transactions!$A$2:$F$402,2,FALSE))</f>
        <v>0</v>
      </c>
      <c r="I85" s="60">
        <f>IF(ISNA(VLOOKUP(G85,Round1_Transactions!$A$2:$F$402,3,FALSE)), 0,VLOOKUP(G85,Round1_Transactions!$A$2:$F$402,3,FALSE))</f>
        <v>0</v>
      </c>
      <c r="J85" s="60">
        <f>IF(ISNA(VLOOKUP(G85,Round1_Transactions!$A$2:$F$402,4,FALSE)), 0,VLOOKUP(G85,Round1_Transactions!$A$2:$F$402,4,FALSE))</f>
        <v>0</v>
      </c>
      <c r="K85" s="60">
        <f>IF(ISNA(VLOOKUP(G85,Round1_Transactions!$A$2:$F$402,5,FALSE)), 0,VLOOKUP(G85,Round1_Transactions!$A$2:$F$402,5,FALSE))</f>
        <v>0</v>
      </c>
      <c r="L85" s="86">
        <f>IF(ISNA(VLOOKUP(G85,Round1_Transactions!$A$2:$F$402,6,FALSE)), 0,VLOOKUP(G85,Round1_Transactions!$A$2:$F$402,6,FALSE))</f>
        <v>0</v>
      </c>
      <c r="M85">
        <f t="shared" si="27"/>
        <v>0</v>
      </c>
      <c r="N85">
        <f t="shared" si="3"/>
        <v>0</v>
      </c>
      <c r="O85">
        <f t="shared" si="4"/>
        <v>0</v>
      </c>
      <c r="P85">
        <f t="shared" si="5"/>
        <v>0</v>
      </c>
      <c r="Q85">
        <f t="shared" si="6"/>
        <v>0</v>
      </c>
      <c r="R85">
        <f t="shared" si="7"/>
        <v>0</v>
      </c>
      <c r="S85">
        <f t="shared" si="8"/>
        <v>0</v>
      </c>
      <c r="T85">
        <f t="shared" si="9"/>
        <v>0</v>
      </c>
      <c r="U85">
        <f t="shared" si="10"/>
        <v>0</v>
      </c>
      <c r="V85">
        <f t="shared" si="11"/>
        <v>0</v>
      </c>
      <c r="W85">
        <f t="shared" si="12"/>
        <v>0</v>
      </c>
      <c r="X85">
        <f t="shared" si="13"/>
        <v>0</v>
      </c>
      <c r="Y85">
        <f t="shared" si="14"/>
        <v>0</v>
      </c>
      <c r="Z85">
        <f t="shared" si="29"/>
        <v>0</v>
      </c>
      <c r="AA85">
        <f t="shared" si="30"/>
        <v>0</v>
      </c>
      <c r="AB85">
        <f t="shared" si="31"/>
        <v>0</v>
      </c>
      <c r="AC85">
        <f t="shared" si="32"/>
        <v>0</v>
      </c>
      <c r="AD85">
        <f t="shared" si="33"/>
        <v>0</v>
      </c>
      <c r="AE85">
        <f t="shared" si="34"/>
        <v>0</v>
      </c>
      <c r="AF85">
        <f t="shared" si="35"/>
        <v>0</v>
      </c>
      <c r="AG85">
        <f t="shared" si="36"/>
        <v>0</v>
      </c>
      <c r="AH85">
        <f t="shared" si="37"/>
        <v>0</v>
      </c>
      <c r="AI85">
        <f t="shared" si="38"/>
        <v>0</v>
      </c>
      <c r="AJ85">
        <f t="shared" si="39"/>
        <v>0</v>
      </c>
      <c r="AK85">
        <f t="shared" si="40"/>
        <v>0</v>
      </c>
    </row>
    <row r="86">
      <c r="A86" s="88"/>
      <c r="F86" s="89">
        <f t="shared" si="28"/>
        <v>1247</v>
      </c>
      <c r="G86" s="85" t="s">
        <v>283</v>
      </c>
      <c r="H86" s="14">
        <f>IF(ISNA(VLOOKUP(G86,Round1_Transactions!$A$2:$F$402,2,FALSE)), 0,VLOOKUP(G86,Round1_Transactions!$A$2:$F$402,2,FALSE))</f>
        <v>0</v>
      </c>
      <c r="I86" s="60">
        <f>IF(ISNA(VLOOKUP(G86,Round1_Transactions!$A$2:$F$402,3,FALSE)), 0,VLOOKUP(G86,Round1_Transactions!$A$2:$F$402,3,FALSE))</f>
        <v>0</v>
      </c>
      <c r="J86" s="60">
        <f>IF(ISNA(VLOOKUP(G86,Round1_Transactions!$A$2:$F$402,4,FALSE)), 0,VLOOKUP(G86,Round1_Transactions!$A$2:$F$402,4,FALSE))</f>
        <v>0</v>
      </c>
      <c r="K86" s="60">
        <f>IF(ISNA(VLOOKUP(G86,Round1_Transactions!$A$2:$F$402,5,FALSE)), 0,VLOOKUP(G86,Round1_Transactions!$A$2:$F$402,5,FALSE))</f>
        <v>0</v>
      </c>
      <c r="L86" s="86">
        <f>IF(ISNA(VLOOKUP(G86,Round1_Transactions!$A$2:$F$402,6,FALSE)), 0,VLOOKUP(G86,Round1_Transactions!$A$2:$F$402,6,FALSE))</f>
        <v>0</v>
      </c>
      <c r="M86">
        <f t="shared" si="27"/>
        <v>0</v>
      </c>
      <c r="N86">
        <f t="shared" si="3"/>
        <v>0</v>
      </c>
      <c r="O86">
        <f t="shared" si="4"/>
        <v>0</v>
      </c>
      <c r="P86">
        <f t="shared" si="5"/>
        <v>0</v>
      </c>
      <c r="Q86">
        <f t="shared" si="6"/>
        <v>0</v>
      </c>
      <c r="R86">
        <f t="shared" si="7"/>
        <v>0</v>
      </c>
      <c r="S86">
        <f t="shared" si="8"/>
        <v>0</v>
      </c>
      <c r="T86">
        <f t="shared" si="9"/>
        <v>0</v>
      </c>
      <c r="U86">
        <f t="shared" si="10"/>
        <v>0</v>
      </c>
      <c r="V86">
        <f t="shared" si="11"/>
        <v>0</v>
      </c>
      <c r="W86">
        <f t="shared" si="12"/>
        <v>0</v>
      </c>
      <c r="X86">
        <f t="shared" si="13"/>
        <v>0</v>
      </c>
      <c r="Y86">
        <f t="shared" si="14"/>
        <v>0</v>
      </c>
      <c r="Z86">
        <f t="shared" si="29"/>
        <v>0</v>
      </c>
      <c r="AA86">
        <f t="shared" si="30"/>
        <v>0</v>
      </c>
      <c r="AB86">
        <f t="shared" si="31"/>
        <v>0</v>
      </c>
      <c r="AC86">
        <f t="shared" si="32"/>
        <v>0</v>
      </c>
      <c r="AD86">
        <f t="shared" si="33"/>
        <v>0</v>
      </c>
      <c r="AE86">
        <f t="shared" si="34"/>
        <v>0</v>
      </c>
      <c r="AF86">
        <f t="shared" si="35"/>
        <v>0</v>
      </c>
      <c r="AG86">
        <f t="shared" si="36"/>
        <v>0</v>
      </c>
      <c r="AH86">
        <f t="shared" si="37"/>
        <v>0</v>
      </c>
      <c r="AI86">
        <f t="shared" si="38"/>
        <v>0</v>
      </c>
      <c r="AJ86">
        <f t="shared" si="39"/>
        <v>0</v>
      </c>
      <c r="AK86">
        <f t="shared" si="40"/>
        <v>0</v>
      </c>
    </row>
    <row r="87">
      <c r="A87" s="88"/>
      <c r="F87" s="89">
        <f t="shared" si="28"/>
        <v>1247</v>
      </c>
      <c r="G87" s="85" t="s">
        <v>284</v>
      </c>
      <c r="H87" s="14">
        <f>IF(ISNA(VLOOKUP(G87,Round1_Transactions!$A$2:$F$402,2,FALSE)), 0,VLOOKUP(G87,Round1_Transactions!$A$2:$F$402,2,FALSE))</f>
        <v>0</v>
      </c>
      <c r="I87" s="60">
        <f>IF(ISNA(VLOOKUP(G87,Round1_Transactions!$A$2:$F$402,3,FALSE)), 0,VLOOKUP(G87,Round1_Transactions!$A$2:$F$402,3,FALSE))</f>
        <v>0</v>
      </c>
      <c r="J87" s="60">
        <f>IF(ISNA(VLOOKUP(G87,Round1_Transactions!$A$2:$F$402,4,FALSE)), 0,VLOOKUP(G87,Round1_Transactions!$A$2:$F$402,4,FALSE))</f>
        <v>0</v>
      </c>
      <c r="K87" s="60">
        <f>IF(ISNA(VLOOKUP(G87,Round1_Transactions!$A$2:$F$402,5,FALSE)), 0,VLOOKUP(G87,Round1_Transactions!$A$2:$F$402,5,FALSE))</f>
        <v>0</v>
      </c>
      <c r="L87" s="86">
        <f>IF(ISNA(VLOOKUP(G87,Round1_Transactions!$A$2:$F$402,6,FALSE)), 0,VLOOKUP(G87,Round1_Transactions!$A$2:$F$402,6,FALSE))</f>
        <v>0</v>
      </c>
      <c r="M87">
        <f t="shared" si="27"/>
        <v>0</v>
      </c>
      <c r="N87">
        <f t="shared" si="3"/>
        <v>0</v>
      </c>
      <c r="O87">
        <f t="shared" si="4"/>
        <v>0</v>
      </c>
      <c r="P87">
        <f t="shared" si="5"/>
        <v>0</v>
      </c>
      <c r="Q87">
        <f t="shared" si="6"/>
        <v>0</v>
      </c>
      <c r="R87">
        <f t="shared" si="7"/>
        <v>0</v>
      </c>
      <c r="S87">
        <f t="shared" si="8"/>
        <v>0</v>
      </c>
      <c r="T87">
        <f t="shared" si="9"/>
        <v>0</v>
      </c>
      <c r="U87">
        <f t="shared" si="10"/>
        <v>0</v>
      </c>
      <c r="V87">
        <f t="shared" si="11"/>
        <v>0</v>
      </c>
      <c r="W87">
        <f t="shared" si="12"/>
        <v>0</v>
      </c>
      <c r="X87">
        <f t="shared" si="13"/>
        <v>0</v>
      </c>
      <c r="Y87">
        <f t="shared" si="14"/>
        <v>0</v>
      </c>
      <c r="Z87">
        <f t="shared" si="29"/>
        <v>0</v>
      </c>
      <c r="AA87">
        <f t="shared" si="30"/>
        <v>0</v>
      </c>
      <c r="AB87">
        <f t="shared" si="31"/>
        <v>0</v>
      </c>
      <c r="AC87">
        <f t="shared" si="32"/>
        <v>0</v>
      </c>
      <c r="AD87">
        <f t="shared" si="33"/>
        <v>0</v>
      </c>
      <c r="AE87">
        <f t="shared" si="34"/>
        <v>0</v>
      </c>
      <c r="AF87">
        <f t="shared" si="35"/>
        <v>0</v>
      </c>
      <c r="AG87">
        <f t="shared" si="36"/>
        <v>0</v>
      </c>
      <c r="AH87">
        <f t="shared" si="37"/>
        <v>0</v>
      </c>
      <c r="AI87">
        <f t="shared" si="38"/>
        <v>0</v>
      </c>
      <c r="AJ87">
        <f t="shared" si="39"/>
        <v>0</v>
      </c>
      <c r="AK87">
        <f t="shared" si="40"/>
        <v>0</v>
      </c>
    </row>
    <row r="88">
      <c r="A88" s="88"/>
      <c r="F88" s="89">
        <f t="shared" si="28"/>
        <v>1247</v>
      </c>
      <c r="G88" s="85" t="s">
        <v>285</v>
      </c>
      <c r="H88" s="14">
        <f>IF(ISNA(VLOOKUP(G88,Round1_Transactions!$A$2:$F$402,2,FALSE)), 0,VLOOKUP(G88,Round1_Transactions!$A$2:$F$402,2,FALSE))</f>
        <v>0</v>
      </c>
      <c r="I88" s="60">
        <f>IF(ISNA(VLOOKUP(G88,Round1_Transactions!$A$2:$F$402,3,FALSE)), 0,VLOOKUP(G88,Round1_Transactions!$A$2:$F$402,3,FALSE))</f>
        <v>0</v>
      </c>
      <c r="J88" s="60">
        <f>IF(ISNA(VLOOKUP(G88,Round1_Transactions!$A$2:$F$402,4,FALSE)), 0,VLOOKUP(G88,Round1_Transactions!$A$2:$F$402,4,FALSE))</f>
        <v>0</v>
      </c>
      <c r="K88" s="60">
        <f>IF(ISNA(VLOOKUP(G88,Round1_Transactions!$A$2:$F$402,5,FALSE)), 0,VLOOKUP(G88,Round1_Transactions!$A$2:$F$402,5,FALSE))</f>
        <v>0</v>
      </c>
      <c r="L88" s="86">
        <f>IF(ISNA(VLOOKUP(G88,Round1_Transactions!$A$2:$F$402,6,FALSE)), 0,VLOOKUP(G88,Round1_Transactions!$A$2:$F$402,6,FALSE))</f>
        <v>0</v>
      </c>
      <c r="M88">
        <f t="shared" si="27"/>
        <v>0</v>
      </c>
      <c r="N88">
        <f t="shared" si="3"/>
        <v>0</v>
      </c>
      <c r="O88">
        <f t="shared" si="4"/>
        <v>0</v>
      </c>
      <c r="P88">
        <f t="shared" si="5"/>
        <v>0</v>
      </c>
      <c r="Q88">
        <f t="shared" si="6"/>
        <v>0</v>
      </c>
      <c r="R88">
        <f t="shared" si="7"/>
        <v>0</v>
      </c>
      <c r="S88">
        <f t="shared" si="8"/>
        <v>0</v>
      </c>
      <c r="T88">
        <f t="shared" si="9"/>
        <v>0</v>
      </c>
      <c r="U88">
        <f t="shared" si="10"/>
        <v>0</v>
      </c>
      <c r="V88">
        <f t="shared" si="11"/>
        <v>0</v>
      </c>
      <c r="W88">
        <f t="shared" si="12"/>
        <v>0</v>
      </c>
      <c r="X88">
        <f t="shared" si="13"/>
        <v>0</v>
      </c>
      <c r="Y88">
        <f t="shared" si="14"/>
        <v>0</v>
      </c>
      <c r="Z88">
        <f t="shared" si="29"/>
        <v>0</v>
      </c>
      <c r="AA88">
        <f t="shared" si="30"/>
        <v>0</v>
      </c>
      <c r="AB88">
        <f t="shared" si="31"/>
        <v>0</v>
      </c>
      <c r="AC88">
        <f t="shared" si="32"/>
        <v>0</v>
      </c>
      <c r="AD88">
        <f t="shared" si="33"/>
        <v>0</v>
      </c>
      <c r="AE88">
        <f t="shared" si="34"/>
        <v>0</v>
      </c>
      <c r="AF88">
        <f t="shared" si="35"/>
        <v>0</v>
      </c>
      <c r="AG88">
        <f t="shared" si="36"/>
        <v>0</v>
      </c>
      <c r="AH88">
        <f t="shared" si="37"/>
        <v>0</v>
      </c>
      <c r="AI88">
        <f t="shared" si="38"/>
        <v>0</v>
      </c>
      <c r="AJ88">
        <f t="shared" si="39"/>
        <v>0</v>
      </c>
      <c r="AK88">
        <f t="shared" si="40"/>
        <v>0</v>
      </c>
    </row>
    <row r="89">
      <c r="A89" s="88"/>
      <c r="F89" s="89">
        <f t="shared" si="28"/>
        <v>1247</v>
      </c>
      <c r="G89" s="85" t="s">
        <v>286</v>
      </c>
      <c r="H89" s="14">
        <f>IF(ISNA(VLOOKUP(G89,Round1_Transactions!$A$2:$F$402,2,FALSE)), 0,VLOOKUP(G89,Round1_Transactions!$A$2:$F$402,2,FALSE))</f>
        <v>0</v>
      </c>
      <c r="I89" s="60">
        <f>IF(ISNA(VLOOKUP(G89,Round1_Transactions!$A$2:$F$402,3,FALSE)), 0,VLOOKUP(G89,Round1_Transactions!$A$2:$F$402,3,FALSE))</f>
        <v>0</v>
      </c>
      <c r="J89" s="60">
        <f>IF(ISNA(VLOOKUP(G89,Round1_Transactions!$A$2:$F$402,4,FALSE)), 0,VLOOKUP(G89,Round1_Transactions!$A$2:$F$402,4,FALSE))</f>
        <v>0</v>
      </c>
      <c r="K89" s="60">
        <f>IF(ISNA(VLOOKUP(G89,Round1_Transactions!$A$2:$F$402,5,FALSE)), 0,VLOOKUP(G89,Round1_Transactions!$A$2:$F$402,5,FALSE))</f>
        <v>0</v>
      </c>
      <c r="L89" s="86">
        <f>IF(ISNA(VLOOKUP(G89,Round1_Transactions!$A$2:$F$402,6,FALSE)), 0,VLOOKUP(G89,Round1_Transactions!$A$2:$F$402,6,FALSE))</f>
        <v>0</v>
      </c>
      <c r="M89">
        <f t="shared" si="27"/>
        <v>0</v>
      </c>
      <c r="N89">
        <f t="shared" si="3"/>
        <v>0</v>
      </c>
      <c r="O89">
        <f t="shared" si="4"/>
        <v>0</v>
      </c>
      <c r="P89">
        <f t="shared" si="5"/>
        <v>0</v>
      </c>
      <c r="Q89">
        <f t="shared" si="6"/>
        <v>0</v>
      </c>
      <c r="R89">
        <f t="shared" si="7"/>
        <v>0</v>
      </c>
      <c r="S89">
        <f t="shared" si="8"/>
        <v>0</v>
      </c>
      <c r="T89">
        <f t="shared" si="9"/>
        <v>0</v>
      </c>
      <c r="U89">
        <f t="shared" si="10"/>
        <v>0</v>
      </c>
      <c r="V89">
        <f t="shared" si="11"/>
        <v>0</v>
      </c>
      <c r="W89">
        <f t="shared" si="12"/>
        <v>0</v>
      </c>
      <c r="X89">
        <f t="shared" si="13"/>
        <v>0</v>
      </c>
      <c r="Y89">
        <f t="shared" si="14"/>
        <v>0</v>
      </c>
      <c r="Z89">
        <f t="shared" si="29"/>
        <v>0</v>
      </c>
      <c r="AA89">
        <f t="shared" si="30"/>
        <v>0</v>
      </c>
      <c r="AB89">
        <f t="shared" si="31"/>
        <v>0</v>
      </c>
      <c r="AC89">
        <f t="shared" si="32"/>
        <v>0</v>
      </c>
      <c r="AD89">
        <f t="shared" si="33"/>
        <v>0</v>
      </c>
      <c r="AE89">
        <f t="shared" si="34"/>
        <v>0</v>
      </c>
      <c r="AF89">
        <f t="shared" si="35"/>
        <v>0</v>
      </c>
      <c r="AG89">
        <f t="shared" si="36"/>
        <v>0</v>
      </c>
      <c r="AH89">
        <f t="shared" si="37"/>
        <v>0</v>
      </c>
      <c r="AI89">
        <f t="shared" si="38"/>
        <v>0</v>
      </c>
      <c r="AJ89">
        <f t="shared" si="39"/>
        <v>0</v>
      </c>
      <c r="AK89">
        <f t="shared" si="40"/>
        <v>0</v>
      </c>
    </row>
    <row r="90">
      <c r="A90" s="88"/>
      <c r="F90" s="89">
        <f t="shared" si="28"/>
        <v>1247</v>
      </c>
      <c r="G90" s="85" t="s">
        <v>287</v>
      </c>
      <c r="H90" s="14">
        <f>IF(ISNA(VLOOKUP(G90,Round1_Transactions!$A$2:$F$402,2,FALSE)), 0,VLOOKUP(G90,Round1_Transactions!$A$2:$F$402,2,FALSE))</f>
        <v>0</v>
      </c>
      <c r="I90" s="60">
        <f>IF(ISNA(VLOOKUP(G90,Round1_Transactions!$A$2:$F$402,3,FALSE)), 0,VLOOKUP(G90,Round1_Transactions!$A$2:$F$402,3,FALSE))</f>
        <v>0</v>
      </c>
      <c r="J90" s="60">
        <f>IF(ISNA(VLOOKUP(G90,Round1_Transactions!$A$2:$F$402,4,FALSE)), 0,VLOOKUP(G90,Round1_Transactions!$A$2:$F$402,4,FALSE))</f>
        <v>0</v>
      </c>
      <c r="K90" s="60">
        <f>IF(ISNA(VLOOKUP(G90,Round1_Transactions!$A$2:$F$402,5,FALSE)), 0,VLOOKUP(G90,Round1_Transactions!$A$2:$F$402,5,FALSE))</f>
        <v>0</v>
      </c>
      <c r="L90" s="86">
        <f>IF(ISNA(VLOOKUP(G90,Round1_Transactions!$A$2:$F$402,6,FALSE)), 0,VLOOKUP(G90,Round1_Transactions!$A$2:$F$402,6,FALSE))</f>
        <v>0</v>
      </c>
      <c r="M90">
        <f t="shared" si="27"/>
        <v>0</v>
      </c>
      <c r="N90">
        <f t="shared" si="3"/>
        <v>0</v>
      </c>
      <c r="O90">
        <f t="shared" si="4"/>
        <v>0</v>
      </c>
      <c r="P90">
        <f t="shared" si="5"/>
        <v>0</v>
      </c>
      <c r="Q90">
        <f t="shared" si="6"/>
        <v>0</v>
      </c>
      <c r="R90">
        <f t="shared" si="7"/>
        <v>0</v>
      </c>
      <c r="S90">
        <f t="shared" si="8"/>
        <v>0</v>
      </c>
      <c r="T90">
        <f t="shared" si="9"/>
        <v>0</v>
      </c>
      <c r="U90">
        <f t="shared" si="10"/>
        <v>0</v>
      </c>
      <c r="V90">
        <f t="shared" si="11"/>
        <v>0</v>
      </c>
      <c r="W90">
        <f t="shared" si="12"/>
        <v>0</v>
      </c>
      <c r="X90">
        <f t="shared" si="13"/>
        <v>0</v>
      </c>
      <c r="Y90">
        <f t="shared" si="14"/>
        <v>0</v>
      </c>
      <c r="Z90">
        <f t="shared" si="29"/>
        <v>0</v>
      </c>
      <c r="AA90">
        <f t="shared" si="30"/>
        <v>0</v>
      </c>
      <c r="AB90">
        <f t="shared" si="31"/>
        <v>0</v>
      </c>
      <c r="AC90">
        <f t="shared" si="32"/>
        <v>0</v>
      </c>
      <c r="AD90">
        <f t="shared" si="33"/>
        <v>0</v>
      </c>
      <c r="AE90">
        <f t="shared" si="34"/>
        <v>0</v>
      </c>
      <c r="AF90">
        <f t="shared" si="35"/>
        <v>0</v>
      </c>
      <c r="AG90">
        <f t="shared" si="36"/>
        <v>0</v>
      </c>
      <c r="AH90">
        <f t="shared" si="37"/>
        <v>0</v>
      </c>
      <c r="AI90">
        <f t="shared" si="38"/>
        <v>0</v>
      </c>
      <c r="AJ90">
        <f t="shared" si="39"/>
        <v>0</v>
      </c>
      <c r="AK90">
        <f t="shared" si="40"/>
        <v>0</v>
      </c>
    </row>
    <row r="91">
      <c r="A91" s="88"/>
      <c r="D91" s="91"/>
      <c r="F91" s="89">
        <f t="shared" si="28"/>
        <v>1247</v>
      </c>
      <c r="G91" s="90" t="s">
        <v>288</v>
      </c>
      <c r="H91" s="14">
        <f>IF(ISNA(VLOOKUP(G91,Round1_Transactions!$A$2:$F$402,2,FALSE)), 0,VLOOKUP(G91,Round1_Transactions!$A$2:$F$402,2,FALSE))</f>
        <v>0</v>
      </c>
      <c r="I91" s="60">
        <f>IF(ISNA(VLOOKUP(G91,Round1_Transactions!$A$2:$F$402,3,FALSE)), 0,VLOOKUP(G91,Round1_Transactions!$A$2:$F$402,3,FALSE))</f>
        <v>0</v>
      </c>
      <c r="J91" s="60">
        <f>IF(ISNA(VLOOKUP(G91,Round1_Transactions!$A$2:$F$402,4,FALSE)), 0,VLOOKUP(G91,Round1_Transactions!$A$2:$F$402,4,FALSE))</f>
        <v>0</v>
      </c>
      <c r="K91" s="60">
        <f>IF(ISNA(VLOOKUP(G91,Round1_Transactions!$A$2:$F$402,5,FALSE)), 0,VLOOKUP(G91,Round1_Transactions!$A$2:$F$402,5,FALSE))</f>
        <v>0</v>
      </c>
      <c r="L91" s="86">
        <f>IF(ISNA(VLOOKUP(G91,Round1_Transactions!$A$2:$F$402,6,FALSE)), 0,VLOOKUP(G91,Round1_Transactions!$A$2:$F$402,6,FALSE))</f>
        <v>0</v>
      </c>
      <c r="M91">
        <f t="shared" si="27"/>
        <v>0</v>
      </c>
      <c r="N91">
        <f t="shared" si="3"/>
        <v>0</v>
      </c>
      <c r="O91">
        <f t="shared" si="4"/>
        <v>0</v>
      </c>
      <c r="P91">
        <f t="shared" si="5"/>
        <v>0</v>
      </c>
      <c r="Q91">
        <f t="shared" si="6"/>
        <v>0</v>
      </c>
      <c r="R91">
        <f t="shared" si="7"/>
        <v>0</v>
      </c>
      <c r="S91">
        <f t="shared" si="8"/>
        <v>0</v>
      </c>
      <c r="T91">
        <f t="shared" si="9"/>
        <v>0</v>
      </c>
      <c r="U91">
        <f t="shared" si="10"/>
        <v>0</v>
      </c>
      <c r="V91">
        <f t="shared" si="11"/>
        <v>0</v>
      </c>
      <c r="W91">
        <f t="shared" si="12"/>
        <v>0</v>
      </c>
      <c r="X91">
        <f t="shared" si="13"/>
        <v>0</v>
      </c>
      <c r="Y91">
        <f t="shared" si="14"/>
        <v>0</v>
      </c>
      <c r="Z91">
        <f t="shared" si="29"/>
        <v>0</v>
      </c>
      <c r="AA91">
        <f t="shared" si="30"/>
        <v>0</v>
      </c>
      <c r="AB91">
        <f t="shared" si="31"/>
        <v>0</v>
      </c>
      <c r="AC91">
        <f t="shared" si="32"/>
        <v>0</v>
      </c>
      <c r="AD91">
        <f t="shared" si="33"/>
        <v>0</v>
      </c>
      <c r="AE91">
        <f t="shared" si="34"/>
        <v>0</v>
      </c>
      <c r="AF91">
        <f t="shared" si="35"/>
        <v>0</v>
      </c>
      <c r="AG91">
        <f t="shared" si="36"/>
        <v>0</v>
      </c>
      <c r="AH91">
        <f t="shared" si="37"/>
        <v>0</v>
      </c>
      <c r="AI91">
        <f t="shared" si="38"/>
        <v>0</v>
      </c>
      <c r="AJ91">
        <f t="shared" si="39"/>
        <v>0</v>
      </c>
      <c r="AK91">
        <f t="shared" si="40"/>
        <v>0</v>
      </c>
    </row>
    <row r="92">
      <c r="A92" s="88"/>
      <c r="F92" s="89">
        <f t="shared" si="28"/>
        <v>1247</v>
      </c>
      <c r="G92" s="90" t="s">
        <v>289</v>
      </c>
      <c r="H92" s="14">
        <f>IF(ISNA(VLOOKUP(G92,Round1_Transactions!$A$2:$F$402,2,FALSE)), 0,VLOOKUP(G92,Round1_Transactions!$A$2:$F$402,2,FALSE))</f>
        <v>0</v>
      </c>
      <c r="I92" s="60">
        <f>IF(ISNA(VLOOKUP(G92,Round1_Transactions!$A$2:$F$402,3,FALSE)), 0,VLOOKUP(G92,Round1_Transactions!$A$2:$F$402,3,FALSE))</f>
        <v>0</v>
      </c>
      <c r="J92" s="60">
        <f>IF(ISNA(VLOOKUP(G92,Round1_Transactions!$A$2:$F$402,4,FALSE)), 0,VLOOKUP(G92,Round1_Transactions!$A$2:$F$402,4,FALSE))</f>
        <v>0</v>
      </c>
      <c r="K92" s="60">
        <f>IF(ISNA(VLOOKUP(G92,Round1_Transactions!$A$2:$F$402,5,FALSE)), 0,VLOOKUP(G92,Round1_Transactions!$A$2:$F$402,5,FALSE))</f>
        <v>0</v>
      </c>
      <c r="L92" s="86">
        <f>IF(ISNA(VLOOKUP(G92,Round1_Transactions!$A$2:$F$402,6,FALSE)), 0,VLOOKUP(G92,Round1_Transactions!$A$2:$F$402,6,FALSE))</f>
        <v>0</v>
      </c>
      <c r="M92">
        <f t="shared" si="27"/>
        <v>0</v>
      </c>
      <c r="N92">
        <f t="shared" si="3"/>
        <v>0</v>
      </c>
      <c r="O92">
        <f t="shared" si="4"/>
        <v>0</v>
      </c>
      <c r="P92">
        <f t="shared" si="5"/>
        <v>0</v>
      </c>
      <c r="Q92">
        <f t="shared" si="6"/>
        <v>0</v>
      </c>
      <c r="R92">
        <f t="shared" si="7"/>
        <v>0</v>
      </c>
      <c r="S92">
        <f t="shared" si="8"/>
        <v>0</v>
      </c>
      <c r="T92">
        <f t="shared" si="9"/>
        <v>0</v>
      </c>
      <c r="U92">
        <f t="shared" si="10"/>
        <v>0</v>
      </c>
      <c r="V92">
        <f t="shared" si="11"/>
        <v>0</v>
      </c>
      <c r="W92">
        <f t="shared" si="12"/>
        <v>0</v>
      </c>
      <c r="X92">
        <f t="shared" si="13"/>
        <v>0</v>
      </c>
      <c r="Y92">
        <f t="shared" si="14"/>
        <v>0</v>
      </c>
      <c r="Z92">
        <f t="shared" si="29"/>
        <v>0</v>
      </c>
      <c r="AA92">
        <f t="shared" si="30"/>
        <v>0</v>
      </c>
      <c r="AB92">
        <f t="shared" si="31"/>
        <v>0</v>
      </c>
      <c r="AC92">
        <f t="shared" si="32"/>
        <v>0</v>
      </c>
      <c r="AD92">
        <f t="shared" si="33"/>
        <v>0</v>
      </c>
      <c r="AE92">
        <f t="shared" si="34"/>
        <v>0</v>
      </c>
      <c r="AF92">
        <f t="shared" si="35"/>
        <v>0</v>
      </c>
      <c r="AG92">
        <f t="shared" si="36"/>
        <v>0</v>
      </c>
      <c r="AH92">
        <f t="shared" si="37"/>
        <v>0</v>
      </c>
      <c r="AI92">
        <f t="shared" si="38"/>
        <v>0</v>
      </c>
      <c r="AJ92">
        <f t="shared" si="39"/>
        <v>0</v>
      </c>
      <c r="AK92">
        <f t="shared" si="40"/>
        <v>0</v>
      </c>
    </row>
    <row r="93">
      <c r="A93" s="88"/>
      <c r="F93" s="89">
        <f t="shared" si="28"/>
        <v>1247</v>
      </c>
      <c r="G93" s="90" t="s">
        <v>290</v>
      </c>
      <c r="H93" s="14">
        <f>IF(ISNA(VLOOKUP(G93,Round1_Transactions!$A$2:$F$402,2,FALSE)), 0,VLOOKUP(G93,Round1_Transactions!$A$2:$F$402,2,FALSE))</f>
        <v>0</v>
      </c>
      <c r="I93" s="60">
        <f>IF(ISNA(VLOOKUP(G93,Round1_Transactions!$A$2:$F$402,3,FALSE)), 0,VLOOKUP(G93,Round1_Transactions!$A$2:$F$402,3,FALSE))</f>
        <v>0</v>
      </c>
      <c r="J93" s="60">
        <f>IF(ISNA(VLOOKUP(G93,Round1_Transactions!$A$2:$F$402,4,FALSE)), 0,VLOOKUP(G93,Round1_Transactions!$A$2:$F$402,4,FALSE))</f>
        <v>0</v>
      </c>
      <c r="K93" s="60">
        <f>IF(ISNA(VLOOKUP(G93,Round1_Transactions!$A$2:$F$402,5,FALSE)), 0,VLOOKUP(G93,Round1_Transactions!$A$2:$F$402,5,FALSE))</f>
        <v>0</v>
      </c>
      <c r="L93" s="86">
        <f>IF(ISNA(VLOOKUP(G93,Round1_Transactions!$A$2:$F$402,6,FALSE)), 0,VLOOKUP(G93,Round1_Transactions!$A$2:$F$402,6,FALSE))</f>
        <v>0</v>
      </c>
      <c r="M93">
        <f t="shared" si="27"/>
        <v>0</v>
      </c>
      <c r="N93">
        <f t="shared" si="3"/>
        <v>0</v>
      </c>
      <c r="O93">
        <f t="shared" si="4"/>
        <v>0</v>
      </c>
      <c r="P93">
        <f t="shared" si="5"/>
        <v>0</v>
      </c>
      <c r="Q93">
        <f t="shared" si="6"/>
        <v>0</v>
      </c>
      <c r="R93">
        <f t="shared" si="7"/>
        <v>0</v>
      </c>
      <c r="S93">
        <f t="shared" si="8"/>
        <v>0</v>
      </c>
      <c r="T93">
        <f t="shared" si="9"/>
        <v>0</v>
      </c>
      <c r="U93">
        <f t="shared" si="10"/>
        <v>0</v>
      </c>
      <c r="V93">
        <f t="shared" si="11"/>
        <v>0</v>
      </c>
      <c r="W93">
        <f t="shared" si="12"/>
        <v>0</v>
      </c>
      <c r="X93">
        <f t="shared" si="13"/>
        <v>0</v>
      </c>
      <c r="Y93">
        <f t="shared" si="14"/>
        <v>0</v>
      </c>
      <c r="Z93">
        <f t="shared" si="29"/>
        <v>0</v>
      </c>
      <c r="AA93">
        <f t="shared" si="30"/>
        <v>0</v>
      </c>
      <c r="AB93">
        <f t="shared" si="31"/>
        <v>0</v>
      </c>
      <c r="AC93">
        <f t="shared" si="32"/>
        <v>0</v>
      </c>
      <c r="AD93">
        <f t="shared" si="33"/>
        <v>0</v>
      </c>
      <c r="AE93">
        <f t="shared" si="34"/>
        <v>0</v>
      </c>
      <c r="AF93">
        <f t="shared" si="35"/>
        <v>0</v>
      </c>
      <c r="AG93">
        <f t="shared" si="36"/>
        <v>0</v>
      </c>
      <c r="AH93">
        <f t="shared" si="37"/>
        <v>0</v>
      </c>
      <c r="AI93">
        <f t="shared" si="38"/>
        <v>0</v>
      </c>
      <c r="AJ93">
        <f t="shared" si="39"/>
        <v>0</v>
      </c>
      <c r="AK93">
        <f t="shared" si="40"/>
        <v>0</v>
      </c>
    </row>
    <row r="94">
      <c r="A94" s="88"/>
      <c r="F94" s="89">
        <f t="shared" si="28"/>
        <v>1247</v>
      </c>
      <c r="G94" s="90" t="s">
        <v>291</v>
      </c>
      <c r="H94" s="14">
        <f>IF(ISNA(VLOOKUP(G94,Round1_Transactions!$A$2:$F$402,2,FALSE)), 0,VLOOKUP(G94,Round1_Transactions!$A$2:$F$402,2,FALSE))</f>
        <v>0</v>
      </c>
      <c r="I94" s="60">
        <f>IF(ISNA(VLOOKUP(G94,Round1_Transactions!$A$2:$F$402,3,FALSE)), 0,VLOOKUP(G94,Round1_Transactions!$A$2:$F$402,3,FALSE))</f>
        <v>0</v>
      </c>
      <c r="J94" s="60">
        <f>IF(ISNA(VLOOKUP(G94,Round1_Transactions!$A$2:$F$402,4,FALSE)), 0,VLOOKUP(G94,Round1_Transactions!$A$2:$F$402,4,FALSE))</f>
        <v>0</v>
      </c>
      <c r="K94" s="60">
        <f>IF(ISNA(VLOOKUP(G94,Round1_Transactions!$A$2:$F$402,5,FALSE)), 0,VLOOKUP(G94,Round1_Transactions!$A$2:$F$402,5,FALSE))</f>
        <v>0</v>
      </c>
      <c r="L94" s="86">
        <f>IF(ISNA(VLOOKUP(G94,Round1_Transactions!$A$2:$F$402,6,FALSE)), 0,VLOOKUP(G94,Round1_Transactions!$A$2:$F$402,6,FALSE))</f>
        <v>0</v>
      </c>
      <c r="M94">
        <f t="shared" si="27"/>
        <v>0</v>
      </c>
      <c r="N94">
        <f t="shared" si="3"/>
        <v>0</v>
      </c>
      <c r="O94">
        <f t="shared" si="4"/>
        <v>0</v>
      </c>
      <c r="P94">
        <f t="shared" si="5"/>
        <v>0</v>
      </c>
      <c r="Q94">
        <f t="shared" si="6"/>
        <v>0</v>
      </c>
      <c r="R94">
        <f t="shared" si="7"/>
        <v>0</v>
      </c>
      <c r="S94">
        <f t="shared" si="8"/>
        <v>0</v>
      </c>
      <c r="T94">
        <f t="shared" si="9"/>
        <v>0</v>
      </c>
      <c r="U94">
        <f t="shared" si="10"/>
        <v>0</v>
      </c>
      <c r="V94">
        <f t="shared" si="11"/>
        <v>0</v>
      </c>
      <c r="W94">
        <f t="shared" si="12"/>
        <v>0</v>
      </c>
      <c r="X94">
        <f t="shared" si="13"/>
        <v>0</v>
      </c>
      <c r="Y94">
        <f t="shared" si="14"/>
        <v>0</v>
      </c>
      <c r="Z94">
        <f t="shared" si="29"/>
        <v>0</v>
      </c>
      <c r="AA94">
        <f t="shared" si="30"/>
        <v>0</v>
      </c>
      <c r="AB94">
        <f t="shared" si="31"/>
        <v>0</v>
      </c>
      <c r="AC94">
        <f t="shared" si="32"/>
        <v>0</v>
      </c>
      <c r="AD94">
        <f t="shared" si="33"/>
        <v>0</v>
      </c>
      <c r="AE94">
        <f t="shared" si="34"/>
        <v>0</v>
      </c>
      <c r="AF94">
        <f t="shared" si="35"/>
        <v>0</v>
      </c>
      <c r="AG94">
        <f t="shared" si="36"/>
        <v>0</v>
      </c>
      <c r="AH94">
        <f t="shared" si="37"/>
        <v>0</v>
      </c>
      <c r="AI94">
        <f t="shared" si="38"/>
        <v>0</v>
      </c>
      <c r="AJ94">
        <f t="shared" si="39"/>
        <v>0</v>
      </c>
      <c r="AK94">
        <f t="shared" si="40"/>
        <v>0</v>
      </c>
    </row>
    <row r="95">
      <c r="A95" s="88"/>
      <c r="F95" s="89">
        <f t="shared" si="28"/>
        <v>1247</v>
      </c>
      <c r="G95" s="90" t="s">
        <v>292</v>
      </c>
      <c r="H95" s="14">
        <f>IF(ISNA(VLOOKUP(G95,Round1_Transactions!$A$2:$F$402,2,FALSE)), 0,VLOOKUP(G95,Round1_Transactions!$A$2:$F$402,2,FALSE))</f>
        <v>0</v>
      </c>
      <c r="I95" s="60">
        <f>IF(ISNA(VLOOKUP(G95,Round1_Transactions!$A$2:$F$402,3,FALSE)), 0,VLOOKUP(G95,Round1_Transactions!$A$2:$F$402,3,FALSE))</f>
        <v>0</v>
      </c>
      <c r="J95" s="60">
        <f>IF(ISNA(VLOOKUP(G95,Round1_Transactions!$A$2:$F$402,4,FALSE)), 0,VLOOKUP(G95,Round1_Transactions!$A$2:$F$402,4,FALSE))</f>
        <v>0</v>
      </c>
      <c r="K95" s="60">
        <f>IF(ISNA(VLOOKUP(G95,Round1_Transactions!$A$2:$F$402,5,FALSE)), 0,VLOOKUP(G95,Round1_Transactions!$A$2:$F$402,5,FALSE))</f>
        <v>0</v>
      </c>
      <c r="L95" s="86">
        <f>IF(ISNA(VLOOKUP(G95,Round1_Transactions!$A$2:$F$402,6,FALSE)), 0,VLOOKUP(G95,Round1_Transactions!$A$2:$F$402,6,FALSE))</f>
        <v>0</v>
      </c>
      <c r="M95">
        <f t="shared" si="27"/>
        <v>0</v>
      </c>
      <c r="N95">
        <f t="shared" si="3"/>
        <v>0</v>
      </c>
      <c r="O95">
        <f t="shared" si="4"/>
        <v>0</v>
      </c>
      <c r="P95">
        <f t="shared" si="5"/>
        <v>0</v>
      </c>
      <c r="Q95">
        <f t="shared" si="6"/>
        <v>0</v>
      </c>
      <c r="R95">
        <f t="shared" si="7"/>
        <v>0</v>
      </c>
      <c r="S95">
        <f t="shared" si="8"/>
        <v>0</v>
      </c>
      <c r="T95">
        <f t="shared" si="9"/>
        <v>0</v>
      </c>
      <c r="U95">
        <f t="shared" si="10"/>
        <v>0</v>
      </c>
      <c r="V95">
        <f t="shared" si="11"/>
        <v>0</v>
      </c>
      <c r="W95">
        <f t="shared" si="12"/>
        <v>0</v>
      </c>
      <c r="X95">
        <f t="shared" si="13"/>
        <v>0</v>
      </c>
      <c r="Y95">
        <f t="shared" si="14"/>
        <v>0</v>
      </c>
      <c r="Z95">
        <f t="shared" si="29"/>
        <v>0</v>
      </c>
      <c r="AA95">
        <f t="shared" si="30"/>
        <v>0</v>
      </c>
      <c r="AB95">
        <f t="shared" si="31"/>
        <v>0</v>
      </c>
      <c r="AC95">
        <f t="shared" si="32"/>
        <v>0</v>
      </c>
      <c r="AD95">
        <f t="shared" si="33"/>
        <v>0</v>
      </c>
      <c r="AE95">
        <f t="shared" si="34"/>
        <v>0</v>
      </c>
      <c r="AF95">
        <f t="shared" si="35"/>
        <v>0</v>
      </c>
      <c r="AG95">
        <f t="shared" si="36"/>
        <v>0</v>
      </c>
      <c r="AH95">
        <f t="shared" si="37"/>
        <v>0</v>
      </c>
      <c r="AI95">
        <f t="shared" si="38"/>
        <v>0</v>
      </c>
      <c r="AJ95">
        <f t="shared" si="39"/>
        <v>0</v>
      </c>
      <c r="AK95">
        <f t="shared" si="40"/>
        <v>0</v>
      </c>
    </row>
    <row r="96">
      <c r="A96" s="88"/>
      <c r="F96" s="89">
        <f t="shared" si="28"/>
        <v>1247</v>
      </c>
      <c r="G96" s="90" t="s">
        <v>293</v>
      </c>
      <c r="H96" s="14">
        <f>IF(ISNA(VLOOKUP(G96,Round1_Transactions!$A$2:$F$402,2,FALSE)), 0,VLOOKUP(G96,Round1_Transactions!$A$2:$F$402,2,FALSE))</f>
        <v>0</v>
      </c>
      <c r="I96" s="60">
        <f>IF(ISNA(VLOOKUP(G96,Round1_Transactions!$A$2:$F$402,3,FALSE)), 0,VLOOKUP(G96,Round1_Transactions!$A$2:$F$402,3,FALSE))</f>
        <v>0</v>
      </c>
      <c r="J96" s="60">
        <f>IF(ISNA(VLOOKUP(G96,Round1_Transactions!$A$2:$F$402,4,FALSE)), 0,VLOOKUP(G96,Round1_Transactions!$A$2:$F$402,4,FALSE))</f>
        <v>0</v>
      </c>
      <c r="K96" s="60">
        <f>IF(ISNA(VLOOKUP(G96,Round1_Transactions!$A$2:$F$402,5,FALSE)), 0,VLOOKUP(G96,Round1_Transactions!$A$2:$F$402,5,FALSE))</f>
        <v>0</v>
      </c>
      <c r="L96" s="86">
        <f>IF(ISNA(VLOOKUP(G96,Round1_Transactions!$A$2:$F$402,6,FALSE)), 0,VLOOKUP(G96,Round1_Transactions!$A$2:$F$402,6,FALSE))</f>
        <v>0</v>
      </c>
      <c r="M96">
        <f t="shared" si="27"/>
        <v>0</v>
      </c>
      <c r="N96">
        <f t="shared" si="3"/>
        <v>0</v>
      </c>
      <c r="O96">
        <f t="shared" si="4"/>
        <v>0</v>
      </c>
      <c r="P96">
        <f t="shared" si="5"/>
        <v>0</v>
      </c>
      <c r="Q96">
        <f t="shared" si="6"/>
        <v>0</v>
      </c>
      <c r="R96">
        <f t="shared" si="7"/>
        <v>0</v>
      </c>
      <c r="S96">
        <f t="shared" si="8"/>
        <v>0</v>
      </c>
      <c r="T96">
        <f t="shared" si="9"/>
        <v>0</v>
      </c>
      <c r="U96">
        <f t="shared" si="10"/>
        <v>0</v>
      </c>
      <c r="V96">
        <f t="shared" si="11"/>
        <v>0</v>
      </c>
      <c r="W96">
        <f t="shared" si="12"/>
        <v>0</v>
      </c>
      <c r="X96">
        <f t="shared" si="13"/>
        <v>0</v>
      </c>
      <c r="Y96">
        <f t="shared" si="14"/>
        <v>0</v>
      </c>
      <c r="Z96">
        <f t="shared" si="29"/>
        <v>0</v>
      </c>
      <c r="AA96">
        <f t="shared" si="30"/>
        <v>0</v>
      </c>
      <c r="AB96">
        <f t="shared" si="31"/>
        <v>0</v>
      </c>
      <c r="AC96">
        <f t="shared" si="32"/>
        <v>0</v>
      </c>
      <c r="AD96">
        <f t="shared" si="33"/>
        <v>0</v>
      </c>
      <c r="AE96">
        <f t="shared" si="34"/>
        <v>0</v>
      </c>
      <c r="AF96">
        <f t="shared" si="35"/>
        <v>0</v>
      </c>
      <c r="AG96">
        <f t="shared" si="36"/>
        <v>0</v>
      </c>
      <c r="AH96">
        <f t="shared" si="37"/>
        <v>0</v>
      </c>
      <c r="AI96">
        <f t="shared" si="38"/>
        <v>0</v>
      </c>
      <c r="AJ96">
        <f t="shared" si="39"/>
        <v>0</v>
      </c>
      <c r="AK96">
        <f t="shared" si="40"/>
        <v>0</v>
      </c>
    </row>
    <row r="97">
      <c r="A97" s="88"/>
      <c r="F97" s="89">
        <f t="shared" si="28"/>
        <v>1247</v>
      </c>
      <c r="G97" s="90" t="s">
        <v>294</v>
      </c>
      <c r="H97" s="14">
        <f>IF(ISNA(VLOOKUP(G97,Round1_Transactions!$A$2:$F$402,2,FALSE)), 0,VLOOKUP(G97,Round1_Transactions!$A$2:$F$402,2,FALSE))</f>
        <v>0</v>
      </c>
      <c r="I97" s="60">
        <f>IF(ISNA(VLOOKUP(G97,Round1_Transactions!$A$2:$F$402,3,FALSE)), 0,VLOOKUP(G97,Round1_Transactions!$A$2:$F$402,3,FALSE))</f>
        <v>0</v>
      </c>
      <c r="J97" s="60">
        <f>IF(ISNA(VLOOKUP(G97,Round1_Transactions!$A$2:$F$402,4,FALSE)), 0,VLOOKUP(G97,Round1_Transactions!$A$2:$F$402,4,FALSE))</f>
        <v>0</v>
      </c>
      <c r="K97" s="60">
        <f>IF(ISNA(VLOOKUP(G97,Round1_Transactions!$A$2:$F$402,5,FALSE)), 0,VLOOKUP(G97,Round1_Transactions!$A$2:$F$402,5,FALSE))</f>
        <v>0</v>
      </c>
      <c r="L97" s="86">
        <f>IF(ISNA(VLOOKUP(G97,Round1_Transactions!$A$2:$F$402,6,FALSE)), 0,VLOOKUP(G97,Round1_Transactions!$A$2:$F$402,6,FALSE))</f>
        <v>0</v>
      </c>
      <c r="M97">
        <f t="shared" si="27"/>
        <v>0</v>
      </c>
      <c r="N97">
        <f t="shared" si="3"/>
        <v>0</v>
      </c>
      <c r="O97">
        <f t="shared" si="4"/>
        <v>0</v>
      </c>
      <c r="P97">
        <f t="shared" si="5"/>
        <v>0</v>
      </c>
      <c r="Q97">
        <f t="shared" si="6"/>
        <v>0</v>
      </c>
      <c r="R97">
        <f t="shared" si="7"/>
        <v>0</v>
      </c>
      <c r="S97">
        <f t="shared" si="8"/>
        <v>0</v>
      </c>
      <c r="T97">
        <f t="shared" si="9"/>
        <v>0</v>
      </c>
      <c r="U97">
        <f t="shared" si="10"/>
        <v>0</v>
      </c>
      <c r="V97">
        <f t="shared" si="11"/>
        <v>0</v>
      </c>
      <c r="W97">
        <f t="shared" si="12"/>
        <v>0</v>
      </c>
      <c r="X97">
        <f t="shared" si="13"/>
        <v>0</v>
      </c>
      <c r="Y97">
        <f t="shared" si="14"/>
        <v>0</v>
      </c>
      <c r="Z97">
        <f t="shared" si="29"/>
        <v>0</v>
      </c>
      <c r="AA97">
        <f t="shared" si="30"/>
        <v>0</v>
      </c>
      <c r="AB97">
        <f t="shared" si="31"/>
        <v>0</v>
      </c>
      <c r="AC97">
        <f t="shared" si="32"/>
        <v>0</v>
      </c>
      <c r="AD97">
        <f t="shared" si="33"/>
        <v>0</v>
      </c>
      <c r="AE97">
        <f t="shared" si="34"/>
        <v>0</v>
      </c>
      <c r="AF97">
        <f t="shared" si="35"/>
        <v>0</v>
      </c>
      <c r="AG97">
        <f t="shared" si="36"/>
        <v>0</v>
      </c>
      <c r="AH97">
        <f t="shared" si="37"/>
        <v>0</v>
      </c>
      <c r="AI97">
        <f t="shared" si="38"/>
        <v>0</v>
      </c>
      <c r="AJ97">
        <f t="shared" si="39"/>
        <v>0</v>
      </c>
      <c r="AK97">
        <f t="shared" si="40"/>
        <v>0</v>
      </c>
    </row>
    <row r="98">
      <c r="A98" s="88"/>
      <c r="F98" s="89">
        <f t="shared" si="28"/>
        <v>1247</v>
      </c>
      <c r="G98" s="90" t="s">
        <v>295</v>
      </c>
      <c r="H98" s="14">
        <f>IF(ISNA(VLOOKUP(G98,Round1_Transactions!$A$2:$F$402,2,FALSE)), 0,VLOOKUP(G98,Round1_Transactions!$A$2:$F$402,2,FALSE))</f>
        <v>0</v>
      </c>
      <c r="I98" s="60">
        <f>IF(ISNA(VLOOKUP(G98,Round1_Transactions!$A$2:$F$402,3,FALSE)), 0,VLOOKUP(G98,Round1_Transactions!$A$2:$F$402,3,FALSE))</f>
        <v>0</v>
      </c>
      <c r="J98" s="60">
        <f>IF(ISNA(VLOOKUP(G98,Round1_Transactions!$A$2:$F$402,4,FALSE)), 0,VLOOKUP(G98,Round1_Transactions!$A$2:$F$402,4,FALSE))</f>
        <v>0</v>
      </c>
      <c r="K98" s="60">
        <f>IF(ISNA(VLOOKUP(G98,Round1_Transactions!$A$2:$F$402,5,FALSE)), 0,VLOOKUP(G98,Round1_Transactions!$A$2:$F$402,5,FALSE))</f>
        <v>0</v>
      </c>
      <c r="L98" s="86">
        <f>IF(ISNA(VLOOKUP(G98,Round1_Transactions!$A$2:$F$402,6,FALSE)), 0,VLOOKUP(G98,Round1_Transactions!$A$2:$F$402,6,FALSE))</f>
        <v>0</v>
      </c>
      <c r="M98">
        <f t="shared" si="27"/>
        <v>0</v>
      </c>
      <c r="N98">
        <f t="shared" si="3"/>
        <v>0</v>
      </c>
      <c r="O98">
        <f t="shared" si="4"/>
        <v>0</v>
      </c>
      <c r="P98">
        <f t="shared" si="5"/>
        <v>0</v>
      </c>
      <c r="Q98">
        <f t="shared" si="6"/>
        <v>0</v>
      </c>
      <c r="R98">
        <f t="shared" si="7"/>
        <v>0</v>
      </c>
      <c r="S98">
        <f t="shared" si="8"/>
        <v>0</v>
      </c>
      <c r="T98">
        <f t="shared" si="9"/>
        <v>0</v>
      </c>
      <c r="U98">
        <f t="shared" si="10"/>
        <v>0</v>
      </c>
      <c r="V98">
        <f t="shared" si="11"/>
        <v>0</v>
      </c>
      <c r="W98">
        <f t="shared" si="12"/>
        <v>0</v>
      </c>
      <c r="X98">
        <f t="shared" si="13"/>
        <v>0</v>
      </c>
      <c r="Y98">
        <f t="shared" si="14"/>
        <v>0</v>
      </c>
      <c r="Z98">
        <f t="shared" si="29"/>
        <v>0</v>
      </c>
      <c r="AA98">
        <f t="shared" si="30"/>
        <v>0</v>
      </c>
      <c r="AB98">
        <f t="shared" si="31"/>
        <v>0</v>
      </c>
      <c r="AC98">
        <f t="shared" si="32"/>
        <v>0</v>
      </c>
      <c r="AD98">
        <f t="shared" si="33"/>
        <v>0</v>
      </c>
      <c r="AE98">
        <f t="shared" si="34"/>
        <v>0</v>
      </c>
      <c r="AF98">
        <f t="shared" si="35"/>
        <v>0</v>
      </c>
      <c r="AG98">
        <f t="shared" si="36"/>
        <v>0</v>
      </c>
      <c r="AH98">
        <f t="shared" si="37"/>
        <v>0</v>
      </c>
      <c r="AI98">
        <f t="shared" si="38"/>
        <v>0</v>
      </c>
      <c r="AJ98">
        <f t="shared" si="39"/>
        <v>0</v>
      </c>
      <c r="AK98">
        <f t="shared" si="40"/>
        <v>0</v>
      </c>
    </row>
    <row r="99">
      <c r="A99" s="88"/>
      <c r="F99" s="89">
        <f t="shared" si="28"/>
        <v>1247</v>
      </c>
      <c r="G99" s="90" t="s">
        <v>296</v>
      </c>
      <c r="H99" s="14">
        <f>IF(ISNA(VLOOKUP(G99,Round1_Transactions!$A$2:$F$402,2,FALSE)), 0,VLOOKUP(G99,Round1_Transactions!$A$2:$F$402,2,FALSE))</f>
        <v>0</v>
      </c>
      <c r="I99" s="60">
        <f>IF(ISNA(VLOOKUP(G99,Round1_Transactions!$A$2:$F$402,3,FALSE)), 0,VLOOKUP(G99,Round1_Transactions!$A$2:$F$402,3,FALSE))</f>
        <v>0</v>
      </c>
      <c r="J99" s="60">
        <f>IF(ISNA(VLOOKUP(G99,Round1_Transactions!$A$2:$F$402,4,FALSE)), 0,VLOOKUP(G99,Round1_Transactions!$A$2:$F$402,4,FALSE))</f>
        <v>0</v>
      </c>
      <c r="K99" s="60">
        <f>IF(ISNA(VLOOKUP(G99,Round1_Transactions!$A$2:$F$402,5,FALSE)), 0,VLOOKUP(G99,Round1_Transactions!$A$2:$F$402,5,FALSE))</f>
        <v>0</v>
      </c>
      <c r="L99" s="86">
        <f>IF(ISNA(VLOOKUP(G99,Round1_Transactions!$A$2:$F$402,6,FALSE)), 0,VLOOKUP(G99,Round1_Transactions!$A$2:$F$402,6,FALSE))</f>
        <v>0</v>
      </c>
      <c r="M99">
        <f t="shared" si="27"/>
        <v>0</v>
      </c>
      <c r="N99">
        <f t="shared" si="3"/>
        <v>0</v>
      </c>
      <c r="O99">
        <f t="shared" si="4"/>
        <v>0</v>
      </c>
      <c r="P99">
        <f t="shared" si="5"/>
        <v>0</v>
      </c>
      <c r="Q99">
        <f t="shared" si="6"/>
        <v>0</v>
      </c>
      <c r="R99">
        <f t="shared" si="7"/>
        <v>0</v>
      </c>
      <c r="S99">
        <f t="shared" si="8"/>
        <v>0</v>
      </c>
      <c r="T99">
        <f t="shared" si="9"/>
        <v>0</v>
      </c>
      <c r="U99">
        <f t="shared" si="10"/>
        <v>0</v>
      </c>
      <c r="V99">
        <f t="shared" si="11"/>
        <v>0</v>
      </c>
      <c r="W99">
        <f t="shared" si="12"/>
        <v>0</v>
      </c>
      <c r="X99">
        <f t="shared" si="13"/>
        <v>0</v>
      </c>
      <c r="Y99">
        <f t="shared" si="14"/>
        <v>0</v>
      </c>
      <c r="Z99">
        <f t="shared" si="29"/>
        <v>0</v>
      </c>
      <c r="AA99">
        <f t="shared" si="30"/>
        <v>0</v>
      </c>
      <c r="AB99">
        <f t="shared" si="31"/>
        <v>0</v>
      </c>
      <c r="AC99">
        <f t="shared" si="32"/>
        <v>0</v>
      </c>
      <c r="AD99">
        <f t="shared" si="33"/>
        <v>0</v>
      </c>
      <c r="AE99">
        <f t="shared" si="34"/>
        <v>0</v>
      </c>
      <c r="AF99">
        <f t="shared" si="35"/>
        <v>0</v>
      </c>
      <c r="AG99">
        <f t="shared" si="36"/>
        <v>0</v>
      </c>
      <c r="AH99">
        <f t="shared" si="37"/>
        <v>0</v>
      </c>
      <c r="AI99">
        <f t="shared" si="38"/>
        <v>0</v>
      </c>
      <c r="AJ99">
        <f t="shared" si="39"/>
        <v>0</v>
      </c>
      <c r="AK99">
        <f t="shared" si="40"/>
        <v>0</v>
      </c>
    </row>
    <row r="100">
      <c r="A100" s="88"/>
      <c r="F100" s="89">
        <f t="shared" si="28"/>
        <v>1247</v>
      </c>
      <c r="G100" s="90" t="s">
        <v>297</v>
      </c>
      <c r="H100" s="14">
        <f>IF(ISNA(VLOOKUP(G100,Round1_Transactions!$A$2:$F$402,2,FALSE)), 0,VLOOKUP(G100,Round1_Transactions!$A$2:$F$402,2,FALSE))</f>
        <v>0</v>
      </c>
      <c r="I100" s="60">
        <f>IF(ISNA(VLOOKUP(G100,Round1_Transactions!$A$2:$F$402,3,FALSE)), 0,VLOOKUP(G100,Round1_Transactions!$A$2:$F$402,3,FALSE))</f>
        <v>0</v>
      </c>
      <c r="J100" s="60">
        <f>IF(ISNA(VLOOKUP(G100,Round1_Transactions!$A$2:$F$402,4,FALSE)), 0,VLOOKUP(G100,Round1_Transactions!$A$2:$F$402,4,FALSE))</f>
        <v>0</v>
      </c>
      <c r="K100" s="60">
        <f>IF(ISNA(VLOOKUP(G100,Round1_Transactions!$A$2:$F$402,5,FALSE)), 0,VLOOKUP(G100,Round1_Transactions!$A$2:$F$402,5,FALSE))</f>
        <v>0</v>
      </c>
      <c r="L100" s="86">
        <f>IF(ISNA(VLOOKUP(G100,Round1_Transactions!$A$2:$F$402,6,FALSE)), 0,VLOOKUP(G100,Round1_Transactions!$A$2:$F$402,6,FALSE))</f>
        <v>0</v>
      </c>
      <c r="M100">
        <f t="shared" si="27"/>
        <v>0</v>
      </c>
      <c r="N100">
        <f t="shared" si="3"/>
        <v>0</v>
      </c>
      <c r="O100">
        <f t="shared" si="4"/>
        <v>0</v>
      </c>
      <c r="P100">
        <f t="shared" si="5"/>
        <v>0</v>
      </c>
      <c r="Q100">
        <f t="shared" si="6"/>
        <v>0</v>
      </c>
      <c r="R100">
        <f t="shared" si="7"/>
        <v>0</v>
      </c>
      <c r="S100">
        <f t="shared" si="8"/>
        <v>0</v>
      </c>
      <c r="T100">
        <f t="shared" si="9"/>
        <v>0</v>
      </c>
      <c r="U100">
        <f t="shared" si="10"/>
        <v>0</v>
      </c>
      <c r="V100">
        <f t="shared" si="11"/>
        <v>0</v>
      </c>
      <c r="W100">
        <f t="shared" si="12"/>
        <v>0</v>
      </c>
      <c r="X100">
        <f t="shared" si="13"/>
        <v>0</v>
      </c>
      <c r="Y100">
        <f t="shared" si="14"/>
        <v>0</v>
      </c>
      <c r="Z100">
        <f t="shared" si="29"/>
        <v>0</v>
      </c>
      <c r="AA100">
        <f t="shared" si="30"/>
        <v>0</v>
      </c>
      <c r="AB100">
        <f t="shared" si="31"/>
        <v>0</v>
      </c>
      <c r="AC100">
        <f t="shared" si="32"/>
        <v>0</v>
      </c>
      <c r="AD100">
        <f t="shared" si="33"/>
        <v>0</v>
      </c>
      <c r="AE100">
        <f t="shared" si="34"/>
        <v>0</v>
      </c>
      <c r="AF100">
        <f t="shared" si="35"/>
        <v>0</v>
      </c>
      <c r="AG100">
        <f t="shared" si="36"/>
        <v>0</v>
      </c>
      <c r="AH100">
        <f t="shared" si="37"/>
        <v>0</v>
      </c>
      <c r="AI100">
        <f t="shared" si="38"/>
        <v>0</v>
      </c>
      <c r="AJ100">
        <f t="shared" si="39"/>
        <v>0</v>
      </c>
      <c r="AK100">
        <f t="shared" si="40"/>
        <v>0</v>
      </c>
    </row>
    <row r="101">
      <c r="A101" s="88"/>
      <c r="F101" s="89">
        <f t="shared" si="28"/>
        <v>1247</v>
      </c>
      <c r="G101" s="90" t="s">
        <v>298</v>
      </c>
      <c r="H101" s="14">
        <f>IF(ISNA(VLOOKUP(G101,Round1_Transactions!$A$2:$F$402,2,FALSE)), 0,VLOOKUP(G101,Round1_Transactions!$A$2:$F$402,2,FALSE))</f>
        <v>0</v>
      </c>
      <c r="I101" s="60">
        <f>IF(ISNA(VLOOKUP(G101,Round1_Transactions!$A$2:$F$402,3,FALSE)), 0,VLOOKUP(G101,Round1_Transactions!$A$2:$F$402,3,FALSE))</f>
        <v>0</v>
      </c>
      <c r="J101" s="60">
        <f>IF(ISNA(VLOOKUP(G101,Round1_Transactions!$A$2:$F$402,4,FALSE)), 0,VLOOKUP(G101,Round1_Transactions!$A$2:$F$402,4,FALSE))</f>
        <v>0</v>
      </c>
      <c r="K101" s="60">
        <f>IF(ISNA(VLOOKUP(G101,Round1_Transactions!$A$2:$F$402,5,FALSE)), 0,VLOOKUP(G101,Round1_Transactions!$A$2:$F$402,5,FALSE))</f>
        <v>0</v>
      </c>
      <c r="L101" s="86">
        <f>IF(ISNA(VLOOKUP(G101,Round1_Transactions!$A$2:$F$402,6,FALSE)), 0,VLOOKUP(G101,Round1_Transactions!$A$2:$F$402,6,FALSE))</f>
        <v>0</v>
      </c>
      <c r="M101">
        <f t="shared" si="27"/>
        <v>0</v>
      </c>
      <c r="N101">
        <f t="shared" si="3"/>
        <v>0</v>
      </c>
      <c r="O101">
        <f t="shared" si="4"/>
        <v>0</v>
      </c>
      <c r="P101">
        <f t="shared" si="5"/>
        <v>0</v>
      </c>
      <c r="Q101">
        <f t="shared" si="6"/>
        <v>0</v>
      </c>
      <c r="R101">
        <f t="shared" si="7"/>
        <v>0</v>
      </c>
      <c r="S101">
        <f t="shared" si="8"/>
        <v>0</v>
      </c>
      <c r="T101">
        <f t="shared" si="9"/>
        <v>0</v>
      </c>
      <c r="U101">
        <f t="shared" si="10"/>
        <v>0</v>
      </c>
      <c r="V101">
        <f t="shared" si="11"/>
        <v>0</v>
      </c>
      <c r="W101">
        <f t="shared" si="12"/>
        <v>0</v>
      </c>
      <c r="X101">
        <f t="shared" si="13"/>
        <v>0</v>
      </c>
      <c r="Y101">
        <f t="shared" si="14"/>
        <v>0</v>
      </c>
      <c r="Z101">
        <f t="shared" si="29"/>
        <v>0</v>
      </c>
      <c r="AA101">
        <f t="shared" si="30"/>
        <v>0</v>
      </c>
      <c r="AB101">
        <f t="shared" si="31"/>
        <v>0</v>
      </c>
      <c r="AC101">
        <f t="shared" si="32"/>
        <v>0</v>
      </c>
      <c r="AD101">
        <f t="shared" si="33"/>
        <v>0</v>
      </c>
      <c r="AE101">
        <f t="shared" si="34"/>
        <v>0</v>
      </c>
      <c r="AF101">
        <f t="shared" si="35"/>
        <v>0</v>
      </c>
      <c r="AG101">
        <f t="shared" si="36"/>
        <v>0</v>
      </c>
      <c r="AH101">
        <f t="shared" si="37"/>
        <v>0</v>
      </c>
      <c r="AI101">
        <f t="shared" si="38"/>
        <v>0</v>
      </c>
      <c r="AJ101">
        <f t="shared" si="39"/>
        <v>0</v>
      </c>
      <c r="AK101">
        <f t="shared" si="40"/>
        <v>0</v>
      </c>
    </row>
    <row r="102">
      <c r="A102" s="88"/>
      <c r="F102" s="89">
        <f t="shared" si="28"/>
        <v>1247</v>
      </c>
      <c r="G102" s="90" t="s">
        <v>299</v>
      </c>
      <c r="H102" s="14">
        <f>IF(ISNA(VLOOKUP(G102,Round1_Transactions!$A$2:$F$402,2,FALSE)), 0,VLOOKUP(G102,Round1_Transactions!$A$2:$F$402,2,FALSE))</f>
        <v>0</v>
      </c>
      <c r="I102" s="60">
        <f>IF(ISNA(VLOOKUP(G102,Round1_Transactions!$A$2:$F$402,3,FALSE)), 0,VLOOKUP(G102,Round1_Transactions!$A$2:$F$402,3,FALSE))</f>
        <v>0</v>
      </c>
      <c r="J102" s="60">
        <f>IF(ISNA(VLOOKUP(G102,Round1_Transactions!$A$2:$F$402,4,FALSE)), 0,VLOOKUP(G102,Round1_Transactions!$A$2:$F$402,4,FALSE))</f>
        <v>0</v>
      </c>
      <c r="K102" s="60">
        <f>IF(ISNA(VLOOKUP(G102,Round1_Transactions!$A$2:$F$402,5,FALSE)), 0,VLOOKUP(G102,Round1_Transactions!$A$2:$F$402,5,FALSE))</f>
        <v>0</v>
      </c>
      <c r="L102" s="86">
        <f>IF(ISNA(VLOOKUP(G102,Round1_Transactions!$A$2:$F$402,6,FALSE)), 0,VLOOKUP(G102,Round1_Transactions!$A$2:$F$402,6,FALSE))</f>
        <v>0</v>
      </c>
      <c r="M102">
        <f t="shared" si="27"/>
        <v>0</v>
      </c>
      <c r="N102">
        <f t="shared" si="3"/>
        <v>0</v>
      </c>
      <c r="O102">
        <f t="shared" si="4"/>
        <v>0</v>
      </c>
      <c r="P102">
        <f t="shared" si="5"/>
        <v>0</v>
      </c>
      <c r="Q102">
        <f t="shared" si="6"/>
        <v>0</v>
      </c>
      <c r="R102">
        <f t="shared" si="7"/>
        <v>0</v>
      </c>
      <c r="S102">
        <f t="shared" si="8"/>
        <v>0</v>
      </c>
      <c r="T102">
        <f t="shared" si="9"/>
        <v>0</v>
      </c>
      <c r="U102">
        <f t="shared" si="10"/>
        <v>0</v>
      </c>
      <c r="V102">
        <f t="shared" si="11"/>
        <v>0</v>
      </c>
      <c r="W102">
        <f t="shared" si="12"/>
        <v>0</v>
      </c>
      <c r="X102">
        <f t="shared" si="13"/>
        <v>0</v>
      </c>
      <c r="Y102">
        <f t="shared" si="14"/>
        <v>0</v>
      </c>
      <c r="Z102">
        <f t="shared" si="29"/>
        <v>0</v>
      </c>
      <c r="AA102">
        <f t="shared" si="30"/>
        <v>0</v>
      </c>
      <c r="AB102">
        <f t="shared" si="31"/>
        <v>0</v>
      </c>
      <c r="AC102">
        <f t="shared" si="32"/>
        <v>0</v>
      </c>
      <c r="AD102">
        <f t="shared" si="33"/>
        <v>0</v>
      </c>
      <c r="AE102">
        <f t="shared" si="34"/>
        <v>0</v>
      </c>
      <c r="AF102">
        <f t="shared" si="35"/>
        <v>0</v>
      </c>
      <c r="AG102">
        <f t="shared" si="36"/>
        <v>0</v>
      </c>
      <c r="AH102">
        <f t="shared" si="37"/>
        <v>0</v>
      </c>
      <c r="AI102">
        <f t="shared" si="38"/>
        <v>0</v>
      </c>
      <c r="AJ102">
        <f t="shared" si="39"/>
        <v>0</v>
      </c>
      <c r="AK102">
        <f t="shared" si="40"/>
        <v>0</v>
      </c>
    </row>
    <row r="103">
      <c r="A103" s="88"/>
      <c r="F103" s="89">
        <f t="shared" si="28"/>
        <v>1247</v>
      </c>
      <c r="G103" s="90" t="s">
        <v>300</v>
      </c>
      <c r="H103" s="14">
        <f>IF(ISNA(VLOOKUP(G103,Round1_Transactions!$A$2:$F$402,2,FALSE)), 0,VLOOKUP(G103,Round1_Transactions!$A$2:$F$402,2,FALSE))</f>
        <v>0</v>
      </c>
      <c r="I103" s="60">
        <f>IF(ISNA(VLOOKUP(G103,Round1_Transactions!$A$2:$F$402,3,FALSE)), 0,VLOOKUP(G103,Round1_Transactions!$A$2:$F$402,3,FALSE))</f>
        <v>0</v>
      </c>
      <c r="J103" s="60">
        <f>IF(ISNA(VLOOKUP(G103,Round1_Transactions!$A$2:$F$402,4,FALSE)), 0,VLOOKUP(G103,Round1_Transactions!$A$2:$F$402,4,FALSE))</f>
        <v>0</v>
      </c>
      <c r="K103" s="60">
        <f>IF(ISNA(VLOOKUP(G103,Round1_Transactions!$A$2:$F$402,5,FALSE)), 0,VLOOKUP(G103,Round1_Transactions!$A$2:$F$402,5,FALSE))</f>
        <v>0</v>
      </c>
      <c r="L103" s="86">
        <f>IF(ISNA(VLOOKUP(G103,Round1_Transactions!$A$2:$F$402,6,FALSE)), 0,VLOOKUP(G103,Round1_Transactions!$A$2:$F$402,6,FALSE))</f>
        <v>0</v>
      </c>
      <c r="M103">
        <f t="shared" si="27"/>
        <v>0</v>
      </c>
      <c r="N103">
        <f t="shared" si="3"/>
        <v>0</v>
      </c>
      <c r="O103">
        <f t="shared" si="4"/>
        <v>0</v>
      </c>
      <c r="P103">
        <f t="shared" si="5"/>
        <v>0</v>
      </c>
      <c r="Q103">
        <f t="shared" si="6"/>
        <v>0</v>
      </c>
      <c r="R103">
        <f t="shared" si="7"/>
        <v>0</v>
      </c>
      <c r="S103">
        <f t="shared" si="8"/>
        <v>0</v>
      </c>
      <c r="T103">
        <f t="shared" si="9"/>
        <v>0</v>
      </c>
      <c r="U103">
        <f t="shared" si="10"/>
        <v>0</v>
      </c>
      <c r="V103">
        <f t="shared" si="11"/>
        <v>0</v>
      </c>
      <c r="W103">
        <f t="shared" si="12"/>
        <v>0</v>
      </c>
      <c r="X103">
        <f t="shared" si="13"/>
        <v>0</v>
      </c>
      <c r="Y103">
        <f t="shared" si="14"/>
        <v>0</v>
      </c>
      <c r="Z103">
        <f t="shared" si="29"/>
        <v>0</v>
      </c>
      <c r="AA103">
        <f t="shared" si="30"/>
        <v>0</v>
      </c>
      <c r="AB103">
        <f t="shared" si="31"/>
        <v>0</v>
      </c>
      <c r="AC103">
        <f t="shared" si="32"/>
        <v>0</v>
      </c>
      <c r="AD103">
        <f t="shared" si="33"/>
        <v>0</v>
      </c>
      <c r="AE103">
        <f t="shared" si="34"/>
        <v>0</v>
      </c>
      <c r="AF103">
        <f t="shared" si="35"/>
        <v>0</v>
      </c>
      <c r="AG103">
        <f t="shared" si="36"/>
        <v>0</v>
      </c>
      <c r="AH103">
        <f t="shared" si="37"/>
        <v>0</v>
      </c>
      <c r="AI103">
        <f t="shared" si="38"/>
        <v>0</v>
      </c>
      <c r="AJ103">
        <f t="shared" si="39"/>
        <v>0</v>
      </c>
      <c r="AK103">
        <f t="shared" si="40"/>
        <v>0</v>
      </c>
    </row>
    <row r="104">
      <c r="A104" s="88"/>
      <c r="F104" s="89">
        <f t="shared" si="28"/>
        <v>1247</v>
      </c>
      <c r="G104" s="90" t="s">
        <v>301</v>
      </c>
      <c r="H104" s="14">
        <f>IF(ISNA(VLOOKUP(G104,Round1_Transactions!$A$2:$F$402,2,FALSE)), 0,VLOOKUP(G104,Round1_Transactions!$A$2:$F$402,2,FALSE))</f>
        <v>0</v>
      </c>
      <c r="I104" s="60">
        <f>IF(ISNA(VLOOKUP(G104,Round1_Transactions!$A$2:$F$402,3,FALSE)), 0,VLOOKUP(G104,Round1_Transactions!$A$2:$F$402,3,FALSE))</f>
        <v>0</v>
      </c>
      <c r="J104" s="60">
        <f>IF(ISNA(VLOOKUP(G104,Round1_Transactions!$A$2:$F$402,4,FALSE)), 0,VLOOKUP(G104,Round1_Transactions!$A$2:$F$402,4,FALSE))</f>
        <v>0</v>
      </c>
      <c r="K104" s="60">
        <f>IF(ISNA(VLOOKUP(G104,Round1_Transactions!$A$2:$F$402,5,FALSE)), 0,VLOOKUP(G104,Round1_Transactions!$A$2:$F$402,5,FALSE))</f>
        <v>0</v>
      </c>
      <c r="L104" s="86">
        <f>IF(ISNA(VLOOKUP(G104,Round1_Transactions!$A$2:$F$402,6,FALSE)), 0,VLOOKUP(G104,Round1_Transactions!$A$2:$F$402,6,FALSE))</f>
        <v>0</v>
      </c>
      <c r="M104">
        <f t="shared" si="27"/>
        <v>0</v>
      </c>
      <c r="N104">
        <f t="shared" si="3"/>
        <v>0</v>
      </c>
      <c r="O104">
        <f t="shared" si="4"/>
        <v>0</v>
      </c>
      <c r="P104">
        <f t="shared" si="5"/>
        <v>0</v>
      </c>
      <c r="Q104">
        <f t="shared" si="6"/>
        <v>0</v>
      </c>
      <c r="R104">
        <f t="shared" si="7"/>
        <v>0</v>
      </c>
      <c r="S104">
        <f t="shared" si="8"/>
        <v>0</v>
      </c>
      <c r="T104">
        <f t="shared" si="9"/>
        <v>0</v>
      </c>
      <c r="U104">
        <f t="shared" si="10"/>
        <v>0</v>
      </c>
      <c r="V104">
        <f t="shared" si="11"/>
        <v>0</v>
      </c>
      <c r="W104">
        <f t="shared" si="12"/>
        <v>0</v>
      </c>
      <c r="X104">
        <f t="shared" si="13"/>
        <v>0</v>
      </c>
      <c r="Y104">
        <f t="shared" si="14"/>
        <v>0</v>
      </c>
      <c r="Z104">
        <f t="shared" si="29"/>
        <v>0</v>
      </c>
      <c r="AA104">
        <f t="shared" si="30"/>
        <v>0</v>
      </c>
      <c r="AB104">
        <f t="shared" si="31"/>
        <v>0</v>
      </c>
      <c r="AC104">
        <f t="shared" si="32"/>
        <v>0</v>
      </c>
      <c r="AD104">
        <f t="shared" si="33"/>
        <v>0</v>
      </c>
      <c r="AE104">
        <f t="shared" si="34"/>
        <v>0</v>
      </c>
      <c r="AF104">
        <f t="shared" si="35"/>
        <v>0</v>
      </c>
      <c r="AG104">
        <f t="shared" si="36"/>
        <v>0</v>
      </c>
      <c r="AH104">
        <f t="shared" si="37"/>
        <v>0</v>
      </c>
      <c r="AI104">
        <f t="shared" si="38"/>
        <v>0</v>
      </c>
      <c r="AJ104">
        <f t="shared" si="39"/>
        <v>0</v>
      </c>
      <c r="AK104">
        <f t="shared" si="40"/>
        <v>0</v>
      </c>
    </row>
    <row r="105">
      <c r="A105" s="88"/>
      <c r="F105" s="89">
        <f t="shared" si="28"/>
        <v>1247</v>
      </c>
      <c r="G105" s="90" t="s">
        <v>302</v>
      </c>
      <c r="H105" s="14">
        <f>IF(ISNA(VLOOKUP(G105,Round1_Transactions!$A$2:$F$402,2,FALSE)), 0,VLOOKUP(G105,Round1_Transactions!$A$2:$F$402,2,FALSE))</f>
        <v>0</v>
      </c>
      <c r="I105" s="60">
        <f>IF(ISNA(VLOOKUP(G105,Round1_Transactions!$A$2:$F$402,3,FALSE)), 0,VLOOKUP(G105,Round1_Transactions!$A$2:$F$402,3,FALSE))</f>
        <v>0</v>
      </c>
      <c r="J105" s="60">
        <f>IF(ISNA(VLOOKUP(G105,Round1_Transactions!$A$2:$F$402,4,FALSE)), 0,VLOOKUP(G105,Round1_Transactions!$A$2:$F$402,4,FALSE))</f>
        <v>0</v>
      </c>
      <c r="K105" s="60">
        <f>IF(ISNA(VLOOKUP(G105,Round1_Transactions!$A$2:$F$402,5,FALSE)), 0,VLOOKUP(G105,Round1_Transactions!$A$2:$F$402,5,FALSE))</f>
        <v>0</v>
      </c>
      <c r="L105" s="86">
        <f>IF(ISNA(VLOOKUP(G105,Round1_Transactions!$A$2:$F$402,6,FALSE)), 0,VLOOKUP(G105,Round1_Transactions!$A$2:$F$402,6,FALSE))</f>
        <v>0</v>
      </c>
      <c r="M105">
        <f t="shared" si="27"/>
        <v>0</v>
      </c>
      <c r="N105">
        <f t="shared" si="3"/>
        <v>0</v>
      </c>
      <c r="O105">
        <f t="shared" si="4"/>
        <v>0</v>
      </c>
      <c r="P105">
        <f t="shared" si="5"/>
        <v>0</v>
      </c>
      <c r="Q105">
        <f t="shared" si="6"/>
        <v>0</v>
      </c>
      <c r="R105">
        <f t="shared" si="7"/>
        <v>0</v>
      </c>
      <c r="S105">
        <f t="shared" si="8"/>
        <v>0</v>
      </c>
      <c r="T105">
        <f t="shared" si="9"/>
        <v>0</v>
      </c>
      <c r="U105">
        <f t="shared" si="10"/>
        <v>0</v>
      </c>
      <c r="V105">
        <f t="shared" si="11"/>
        <v>0</v>
      </c>
      <c r="W105">
        <f t="shared" si="12"/>
        <v>0</v>
      </c>
      <c r="X105">
        <f t="shared" si="13"/>
        <v>0</v>
      </c>
      <c r="Y105">
        <f t="shared" si="14"/>
        <v>0</v>
      </c>
      <c r="Z105">
        <f t="shared" si="29"/>
        <v>0</v>
      </c>
      <c r="AA105">
        <f t="shared" si="30"/>
        <v>0</v>
      </c>
      <c r="AB105">
        <f t="shared" si="31"/>
        <v>0</v>
      </c>
      <c r="AC105">
        <f t="shared" si="32"/>
        <v>0</v>
      </c>
      <c r="AD105">
        <f t="shared" si="33"/>
        <v>0</v>
      </c>
      <c r="AE105">
        <f t="shared" si="34"/>
        <v>0</v>
      </c>
      <c r="AF105">
        <f t="shared" si="35"/>
        <v>0</v>
      </c>
      <c r="AG105">
        <f t="shared" si="36"/>
        <v>0</v>
      </c>
      <c r="AH105">
        <f t="shared" si="37"/>
        <v>0</v>
      </c>
      <c r="AI105">
        <f t="shared" si="38"/>
        <v>0</v>
      </c>
      <c r="AJ105">
        <f t="shared" si="39"/>
        <v>0</v>
      </c>
      <c r="AK105">
        <f t="shared" si="40"/>
        <v>0</v>
      </c>
    </row>
    <row r="106">
      <c r="A106" s="88"/>
      <c r="F106" s="89">
        <f t="shared" si="28"/>
        <v>1247</v>
      </c>
      <c r="G106" s="90" t="s">
        <v>303</v>
      </c>
      <c r="H106" s="14">
        <f>IF(ISNA(VLOOKUP(G106,Round1_Transactions!$A$2:$F$402,2,FALSE)), 0,VLOOKUP(G106,Round1_Transactions!$A$2:$F$402,2,FALSE))</f>
        <v>0</v>
      </c>
      <c r="I106" s="60">
        <f>IF(ISNA(VLOOKUP(G106,Round1_Transactions!$A$2:$F$402,3,FALSE)), 0,VLOOKUP(G106,Round1_Transactions!$A$2:$F$402,3,FALSE))</f>
        <v>0</v>
      </c>
      <c r="J106" s="60">
        <f>IF(ISNA(VLOOKUP(G106,Round1_Transactions!$A$2:$F$402,4,FALSE)), 0,VLOOKUP(G106,Round1_Transactions!$A$2:$F$402,4,FALSE))</f>
        <v>0</v>
      </c>
      <c r="K106" s="60">
        <f>IF(ISNA(VLOOKUP(G106,Round1_Transactions!$A$2:$F$402,5,FALSE)), 0,VLOOKUP(G106,Round1_Transactions!$A$2:$F$402,5,FALSE))</f>
        <v>0</v>
      </c>
      <c r="L106" s="86">
        <f>IF(ISNA(VLOOKUP(G106,Round1_Transactions!$A$2:$F$402,6,FALSE)), 0,VLOOKUP(G106,Round1_Transactions!$A$2:$F$402,6,FALSE))</f>
        <v>0</v>
      </c>
      <c r="M106">
        <f t="shared" si="27"/>
        <v>0</v>
      </c>
      <c r="N106">
        <f t="shared" si="3"/>
        <v>0</v>
      </c>
      <c r="O106">
        <f t="shared" si="4"/>
        <v>0</v>
      </c>
      <c r="P106">
        <f t="shared" si="5"/>
        <v>0</v>
      </c>
      <c r="Q106">
        <f t="shared" si="6"/>
        <v>0</v>
      </c>
      <c r="R106">
        <f t="shared" si="7"/>
        <v>0</v>
      </c>
      <c r="S106">
        <f t="shared" si="8"/>
        <v>0</v>
      </c>
      <c r="T106">
        <f t="shared" si="9"/>
        <v>0</v>
      </c>
      <c r="U106">
        <f t="shared" si="10"/>
        <v>0</v>
      </c>
      <c r="V106">
        <f t="shared" si="11"/>
        <v>0</v>
      </c>
      <c r="W106">
        <f t="shared" si="12"/>
        <v>0</v>
      </c>
      <c r="X106">
        <f t="shared" si="13"/>
        <v>0</v>
      </c>
      <c r="Y106">
        <f t="shared" si="14"/>
        <v>0</v>
      </c>
      <c r="Z106">
        <f t="shared" si="29"/>
        <v>0</v>
      </c>
      <c r="AA106">
        <f t="shared" si="30"/>
        <v>0</v>
      </c>
      <c r="AB106">
        <f t="shared" si="31"/>
        <v>0</v>
      </c>
      <c r="AC106">
        <f t="shared" si="32"/>
        <v>0</v>
      </c>
      <c r="AD106">
        <f t="shared" si="33"/>
        <v>0</v>
      </c>
      <c r="AE106">
        <f t="shared" si="34"/>
        <v>0</v>
      </c>
      <c r="AF106">
        <f t="shared" si="35"/>
        <v>0</v>
      </c>
      <c r="AG106">
        <f t="shared" si="36"/>
        <v>0</v>
      </c>
      <c r="AH106">
        <f t="shared" si="37"/>
        <v>0</v>
      </c>
      <c r="AI106">
        <f t="shared" si="38"/>
        <v>0</v>
      </c>
      <c r="AJ106">
        <f t="shared" si="39"/>
        <v>0</v>
      </c>
      <c r="AK106">
        <f t="shared" si="40"/>
        <v>0</v>
      </c>
    </row>
    <row r="107">
      <c r="A107" s="88"/>
      <c r="F107" s="89">
        <f t="shared" si="28"/>
        <v>1247</v>
      </c>
      <c r="G107" s="90" t="s">
        <v>304</v>
      </c>
      <c r="H107" s="14">
        <f>IF(ISNA(VLOOKUP(G107,Round1_Transactions!$A$2:$F$402,2,FALSE)), 0,VLOOKUP(G107,Round1_Transactions!$A$2:$F$402,2,FALSE))</f>
        <v>0</v>
      </c>
      <c r="I107" s="60">
        <f>IF(ISNA(VLOOKUP(G107,Round1_Transactions!$A$2:$F$402,3,FALSE)), 0,VLOOKUP(G107,Round1_Transactions!$A$2:$F$402,3,FALSE))</f>
        <v>0</v>
      </c>
      <c r="J107" s="60">
        <f>IF(ISNA(VLOOKUP(G107,Round1_Transactions!$A$2:$F$402,4,FALSE)), 0,VLOOKUP(G107,Round1_Transactions!$A$2:$F$402,4,FALSE))</f>
        <v>0</v>
      </c>
      <c r="K107" s="60">
        <f>IF(ISNA(VLOOKUP(G107,Round1_Transactions!$A$2:$F$402,5,FALSE)), 0,VLOOKUP(G107,Round1_Transactions!$A$2:$F$402,5,FALSE))</f>
        <v>0</v>
      </c>
      <c r="L107" s="86">
        <f>IF(ISNA(VLOOKUP(G107,Round1_Transactions!$A$2:$F$402,6,FALSE)), 0,VLOOKUP(G107,Round1_Transactions!$A$2:$F$402,6,FALSE))</f>
        <v>0</v>
      </c>
      <c r="M107">
        <f t="shared" si="27"/>
        <v>0</v>
      </c>
      <c r="N107">
        <f t="shared" si="3"/>
        <v>0</v>
      </c>
      <c r="O107">
        <f t="shared" si="4"/>
        <v>0</v>
      </c>
      <c r="P107">
        <f t="shared" si="5"/>
        <v>0</v>
      </c>
      <c r="Q107">
        <f t="shared" si="6"/>
        <v>0</v>
      </c>
      <c r="R107">
        <f t="shared" si="7"/>
        <v>0</v>
      </c>
      <c r="S107">
        <f t="shared" si="8"/>
        <v>0</v>
      </c>
      <c r="T107">
        <f t="shared" si="9"/>
        <v>0</v>
      </c>
      <c r="U107">
        <f t="shared" si="10"/>
        <v>0</v>
      </c>
      <c r="V107">
        <f t="shared" si="11"/>
        <v>0</v>
      </c>
      <c r="W107">
        <f t="shared" si="12"/>
        <v>0</v>
      </c>
      <c r="X107">
        <f t="shared" si="13"/>
        <v>0</v>
      </c>
      <c r="Y107">
        <f t="shared" si="14"/>
        <v>0</v>
      </c>
      <c r="Z107">
        <f t="shared" si="29"/>
        <v>0</v>
      </c>
      <c r="AA107">
        <f t="shared" si="30"/>
        <v>0</v>
      </c>
      <c r="AB107">
        <f t="shared" si="31"/>
        <v>0</v>
      </c>
      <c r="AC107">
        <f t="shared" si="32"/>
        <v>0</v>
      </c>
      <c r="AD107">
        <f t="shared" si="33"/>
        <v>0</v>
      </c>
      <c r="AE107">
        <f t="shared" si="34"/>
        <v>0</v>
      </c>
      <c r="AF107">
        <f t="shared" si="35"/>
        <v>0</v>
      </c>
      <c r="AG107">
        <f t="shared" si="36"/>
        <v>0</v>
      </c>
      <c r="AH107">
        <f t="shared" si="37"/>
        <v>0</v>
      </c>
      <c r="AI107">
        <f t="shared" si="38"/>
        <v>0</v>
      </c>
      <c r="AJ107">
        <f t="shared" si="39"/>
        <v>0</v>
      </c>
      <c r="AK107">
        <f t="shared" si="40"/>
        <v>0</v>
      </c>
    </row>
    <row r="108">
      <c r="A108" s="88"/>
      <c r="F108" s="89">
        <f t="shared" si="28"/>
        <v>1247</v>
      </c>
      <c r="G108" s="90" t="s">
        <v>305</v>
      </c>
      <c r="H108" s="14">
        <f>IF(ISNA(VLOOKUP(G108,Round1_Transactions!$A$2:$F$402,2,FALSE)), 0,VLOOKUP(G108,Round1_Transactions!$A$2:$F$402,2,FALSE))</f>
        <v>0</v>
      </c>
      <c r="I108" s="60">
        <f>IF(ISNA(VLOOKUP(G108,Round1_Transactions!$A$2:$F$402,3,FALSE)), 0,VLOOKUP(G108,Round1_Transactions!$A$2:$F$402,3,FALSE))</f>
        <v>0</v>
      </c>
      <c r="J108" s="60">
        <f>IF(ISNA(VLOOKUP(G108,Round1_Transactions!$A$2:$F$402,4,FALSE)), 0,VLOOKUP(G108,Round1_Transactions!$A$2:$F$402,4,FALSE))</f>
        <v>0</v>
      </c>
      <c r="K108" s="60">
        <f>IF(ISNA(VLOOKUP(G108,Round1_Transactions!$A$2:$F$402,5,FALSE)), 0,VLOOKUP(G108,Round1_Transactions!$A$2:$F$402,5,FALSE))</f>
        <v>0</v>
      </c>
      <c r="L108" s="86">
        <f>IF(ISNA(VLOOKUP(G108,Round1_Transactions!$A$2:$F$402,6,FALSE)), 0,VLOOKUP(G108,Round1_Transactions!$A$2:$F$402,6,FALSE))</f>
        <v>0</v>
      </c>
      <c r="M108">
        <f t="shared" si="27"/>
        <v>0</v>
      </c>
      <c r="N108">
        <f t="shared" si="3"/>
        <v>0</v>
      </c>
      <c r="O108">
        <f t="shared" si="4"/>
        <v>0</v>
      </c>
      <c r="P108">
        <f t="shared" si="5"/>
        <v>0</v>
      </c>
      <c r="Q108">
        <f t="shared" si="6"/>
        <v>0</v>
      </c>
      <c r="R108">
        <f t="shared" si="7"/>
        <v>0</v>
      </c>
      <c r="S108">
        <f t="shared" si="8"/>
        <v>0</v>
      </c>
      <c r="T108">
        <f t="shared" si="9"/>
        <v>0</v>
      </c>
      <c r="U108">
        <f t="shared" si="10"/>
        <v>0</v>
      </c>
      <c r="V108">
        <f t="shared" si="11"/>
        <v>0</v>
      </c>
      <c r="W108">
        <f t="shared" si="12"/>
        <v>0</v>
      </c>
      <c r="X108">
        <f t="shared" si="13"/>
        <v>0</v>
      </c>
      <c r="Y108">
        <f t="shared" si="14"/>
        <v>0</v>
      </c>
      <c r="Z108">
        <f t="shared" si="29"/>
        <v>0</v>
      </c>
      <c r="AA108">
        <f t="shared" si="30"/>
        <v>0</v>
      </c>
      <c r="AB108">
        <f t="shared" si="31"/>
        <v>0</v>
      </c>
      <c r="AC108">
        <f t="shared" si="32"/>
        <v>0</v>
      </c>
      <c r="AD108">
        <f t="shared" si="33"/>
        <v>0</v>
      </c>
      <c r="AE108">
        <f t="shared" si="34"/>
        <v>0</v>
      </c>
      <c r="AF108">
        <f t="shared" si="35"/>
        <v>0</v>
      </c>
      <c r="AG108">
        <f t="shared" si="36"/>
        <v>0</v>
      </c>
      <c r="AH108">
        <f t="shared" si="37"/>
        <v>0</v>
      </c>
      <c r="AI108">
        <f t="shared" si="38"/>
        <v>0</v>
      </c>
      <c r="AJ108">
        <f t="shared" si="39"/>
        <v>0</v>
      </c>
      <c r="AK108">
        <f t="shared" si="40"/>
        <v>0</v>
      </c>
    </row>
    <row r="109">
      <c r="A109" s="88"/>
      <c r="F109" s="89">
        <f t="shared" si="28"/>
        <v>1247</v>
      </c>
      <c r="G109" s="90" t="s">
        <v>306</v>
      </c>
      <c r="H109" s="14">
        <f>IF(ISNA(VLOOKUP(G109,Round1_Transactions!$A$2:$F$402,2,FALSE)), 0,VLOOKUP(G109,Round1_Transactions!$A$2:$F$402,2,FALSE))</f>
        <v>0</v>
      </c>
      <c r="I109" s="60">
        <f>IF(ISNA(VLOOKUP(G109,Round1_Transactions!$A$2:$F$402,3,FALSE)), 0,VLOOKUP(G109,Round1_Transactions!$A$2:$F$402,3,FALSE))</f>
        <v>0</v>
      </c>
      <c r="J109" s="60">
        <f>IF(ISNA(VLOOKUP(G109,Round1_Transactions!$A$2:$F$402,4,FALSE)), 0,VLOOKUP(G109,Round1_Transactions!$A$2:$F$402,4,FALSE))</f>
        <v>0</v>
      </c>
      <c r="K109" s="60">
        <f>IF(ISNA(VLOOKUP(G109,Round1_Transactions!$A$2:$F$402,5,FALSE)), 0,VLOOKUP(G109,Round1_Transactions!$A$2:$F$402,5,FALSE))</f>
        <v>0</v>
      </c>
      <c r="L109" s="86">
        <f>IF(ISNA(VLOOKUP(G109,Round1_Transactions!$A$2:$F$402,6,FALSE)), 0,VLOOKUP(G109,Round1_Transactions!$A$2:$F$402,6,FALSE))</f>
        <v>0</v>
      </c>
      <c r="M109">
        <f t="shared" si="27"/>
        <v>0</v>
      </c>
      <c r="N109">
        <f t="shared" si="3"/>
        <v>0</v>
      </c>
      <c r="O109">
        <f t="shared" si="4"/>
        <v>0</v>
      </c>
      <c r="P109">
        <f t="shared" si="5"/>
        <v>0</v>
      </c>
      <c r="Q109">
        <f t="shared" si="6"/>
        <v>0</v>
      </c>
      <c r="R109">
        <f t="shared" si="7"/>
        <v>0</v>
      </c>
      <c r="S109">
        <f t="shared" si="8"/>
        <v>0</v>
      </c>
      <c r="T109">
        <f t="shared" si="9"/>
        <v>0</v>
      </c>
      <c r="U109">
        <f t="shared" si="10"/>
        <v>0</v>
      </c>
      <c r="V109">
        <f t="shared" si="11"/>
        <v>0</v>
      </c>
      <c r="W109">
        <f t="shared" si="12"/>
        <v>0</v>
      </c>
      <c r="X109">
        <f t="shared" si="13"/>
        <v>0</v>
      </c>
      <c r="Y109">
        <f t="shared" si="14"/>
        <v>0</v>
      </c>
      <c r="Z109">
        <f t="shared" si="29"/>
        <v>0</v>
      </c>
      <c r="AA109">
        <f t="shared" si="30"/>
        <v>0</v>
      </c>
      <c r="AB109">
        <f t="shared" si="31"/>
        <v>0</v>
      </c>
      <c r="AC109">
        <f t="shared" si="32"/>
        <v>0</v>
      </c>
      <c r="AD109">
        <f t="shared" si="33"/>
        <v>0</v>
      </c>
      <c r="AE109">
        <f t="shared" si="34"/>
        <v>0</v>
      </c>
      <c r="AF109">
        <f t="shared" si="35"/>
        <v>0</v>
      </c>
      <c r="AG109">
        <f t="shared" si="36"/>
        <v>0</v>
      </c>
      <c r="AH109">
        <f t="shared" si="37"/>
        <v>0</v>
      </c>
      <c r="AI109">
        <f t="shared" si="38"/>
        <v>0</v>
      </c>
      <c r="AJ109">
        <f t="shared" si="39"/>
        <v>0</v>
      </c>
      <c r="AK109">
        <f t="shared" si="40"/>
        <v>0</v>
      </c>
    </row>
    <row r="110">
      <c r="A110" s="88"/>
      <c r="F110" s="89">
        <f t="shared" si="28"/>
        <v>1247</v>
      </c>
      <c r="G110" s="90" t="s">
        <v>307</v>
      </c>
      <c r="H110" s="14">
        <f>IF(ISNA(VLOOKUP(G110,Round1_Transactions!$A$2:$F$402,2,FALSE)), 0,VLOOKUP(G110,Round1_Transactions!$A$2:$F$402,2,FALSE))</f>
        <v>0</v>
      </c>
      <c r="I110" s="60">
        <f>IF(ISNA(VLOOKUP(G110,Round1_Transactions!$A$2:$F$402,3,FALSE)), 0,VLOOKUP(G110,Round1_Transactions!$A$2:$F$402,3,FALSE))</f>
        <v>0</v>
      </c>
      <c r="J110" s="60">
        <f>IF(ISNA(VLOOKUP(G110,Round1_Transactions!$A$2:$F$402,4,FALSE)), 0,VLOOKUP(G110,Round1_Transactions!$A$2:$F$402,4,FALSE))</f>
        <v>0</v>
      </c>
      <c r="K110" s="60">
        <f>IF(ISNA(VLOOKUP(G110,Round1_Transactions!$A$2:$F$402,5,FALSE)), 0,VLOOKUP(G110,Round1_Transactions!$A$2:$F$402,5,FALSE))</f>
        <v>0</v>
      </c>
      <c r="L110" s="86">
        <f>IF(ISNA(VLOOKUP(G110,Round1_Transactions!$A$2:$F$402,6,FALSE)), 0,VLOOKUP(G110,Round1_Transactions!$A$2:$F$402,6,FALSE))</f>
        <v>0</v>
      </c>
      <c r="M110">
        <f t="shared" si="27"/>
        <v>0</v>
      </c>
      <c r="N110">
        <f t="shared" si="3"/>
        <v>0</v>
      </c>
      <c r="O110">
        <f t="shared" si="4"/>
        <v>0</v>
      </c>
      <c r="P110">
        <f t="shared" si="5"/>
        <v>0</v>
      </c>
      <c r="Q110">
        <f t="shared" si="6"/>
        <v>0</v>
      </c>
      <c r="R110">
        <f t="shared" si="7"/>
        <v>0</v>
      </c>
      <c r="S110">
        <f t="shared" si="8"/>
        <v>0</v>
      </c>
      <c r="T110">
        <f t="shared" si="9"/>
        <v>0</v>
      </c>
      <c r="U110">
        <f t="shared" si="10"/>
        <v>0</v>
      </c>
      <c r="V110">
        <f t="shared" si="11"/>
        <v>0</v>
      </c>
      <c r="W110">
        <f t="shared" si="12"/>
        <v>0</v>
      </c>
      <c r="X110">
        <f t="shared" si="13"/>
        <v>0</v>
      </c>
      <c r="Y110">
        <f t="shared" si="14"/>
        <v>0</v>
      </c>
      <c r="Z110">
        <f t="shared" si="29"/>
        <v>0</v>
      </c>
      <c r="AA110">
        <f t="shared" si="30"/>
        <v>0</v>
      </c>
      <c r="AB110">
        <f t="shared" si="31"/>
        <v>0</v>
      </c>
      <c r="AC110">
        <f t="shared" si="32"/>
        <v>0</v>
      </c>
      <c r="AD110">
        <f t="shared" si="33"/>
        <v>0</v>
      </c>
      <c r="AE110">
        <f t="shared" si="34"/>
        <v>0</v>
      </c>
      <c r="AF110">
        <f t="shared" si="35"/>
        <v>0</v>
      </c>
      <c r="AG110">
        <f t="shared" si="36"/>
        <v>0</v>
      </c>
      <c r="AH110">
        <f t="shared" si="37"/>
        <v>0</v>
      </c>
      <c r="AI110">
        <f t="shared" si="38"/>
        <v>0</v>
      </c>
      <c r="AJ110">
        <f t="shared" si="39"/>
        <v>0</v>
      </c>
      <c r="AK110">
        <f t="shared" si="40"/>
        <v>0</v>
      </c>
    </row>
    <row r="111">
      <c r="A111" s="88"/>
      <c r="F111" s="89">
        <f t="shared" si="28"/>
        <v>1247</v>
      </c>
      <c r="G111" s="90" t="s">
        <v>308</v>
      </c>
      <c r="H111" s="14">
        <f>IF(ISNA(VLOOKUP(G111,Round1_Transactions!$A$2:$F$402,2,FALSE)), 0,VLOOKUP(G111,Round1_Transactions!$A$2:$F$402,2,FALSE))</f>
        <v>0</v>
      </c>
      <c r="I111" s="60">
        <f>IF(ISNA(VLOOKUP(G111,Round1_Transactions!$A$2:$F$402,3,FALSE)), 0,VLOOKUP(G111,Round1_Transactions!$A$2:$F$402,3,FALSE))</f>
        <v>0</v>
      </c>
      <c r="J111" s="60">
        <f>IF(ISNA(VLOOKUP(G111,Round1_Transactions!$A$2:$F$402,4,FALSE)), 0,VLOOKUP(G111,Round1_Transactions!$A$2:$F$402,4,FALSE))</f>
        <v>0</v>
      </c>
      <c r="K111" s="60">
        <f>IF(ISNA(VLOOKUP(G111,Round1_Transactions!$A$2:$F$402,5,FALSE)), 0,VLOOKUP(G111,Round1_Transactions!$A$2:$F$402,5,FALSE))</f>
        <v>0</v>
      </c>
      <c r="L111" s="86">
        <f>IF(ISNA(VLOOKUP(G111,Round1_Transactions!$A$2:$F$402,6,FALSE)), 0,VLOOKUP(G111,Round1_Transactions!$A$2:$F$402,6,FALSE))</f>
        <v>0</v>
      </c>
      <c r="M111">
        <f t="shared" si="27"/>
        <v>0</v>
      </c>
      <c r="N111">
        <f t="shared" si="3"/>
        <v>0</v>
      </c>
      <c r="O111">
        <f t="shared" si="4"/>
        <v>0</v>
      </c>
      <c r="P111">
        <f t="shared" si="5"/>
        <v>0</v>
      </c>
      <c r="Q111">
        <f t="shared" si="6"/>
        <v>0</v>
      </c>
      <c r="R111">
        <f t="shared" si="7"/>
        <v>0</v>
      </c>
      <c r="S111">
        <f t="shared" si="8"/>
        <v>0</v>
      </c>
      <c r="T111">
        <f t="shared" si="9"/>
        <v>0</v>
      </c>
      <c r="U111">
        <f t="shared" si="10"/>
        <v>0</v>
      </c>
      <c r="V111">
        <f t="shared" si="11"/>
        <v>0</v>
      </c>
      <c r="W111">
        <f t="shared" si="12"/>
        <v>0</v>
      </c>
      <c r="X111">
        <f t="shared" si="13"/>
        <v>0</v>
      </c>
      <c r="Y111">
        <f t="shared" si="14"/>
        <v>0</v>
      </c>
      <c r="Z111">
        <f t="shared" si="29"/>
        <v>0</v>
      </c>
      <c r="AA111">
        <f t="shared" si="30"/>
        <v>0</v>
      </c>
      <c r="AB111">
        <f t="shared" si="31"/>
        <v>0</v>
      </c>
      <c r="AC111">
        <f t="shared" si="32"/>
        <v>0</v>
      </c>
      <c r="AD111">
        <f t="shared" si="33"/>
        <v>0</v>
      </c>
      <c r="AE111">
        <f t="shared" si="34"/>
        <v>0</v>
      </c>
      <c r="AF111">
        <f t="shared" si="35"/>
        <v>0</v>
      </c>
      <c r="AG111">
        <f t="shared" si="36"/>
        <v>0</v>
      </c>
      <c r="AH111">
        <f t="shared" si="37"/>
        <v>0</v>
      </c>
      <c r="AI111">
        <f t="shared" si="38"/>
        <v>0</v>
      </c>
      <c r="AJ111">
        <f t="shared" si="39"/>
        <v>0</v>
      </c>
      <c r="AK111">
        <f t="shared" si="40"/>
        <v>0</v>
      </c>
    </row>
    <row r="112">
      <c r="A112" s="88"/>
      <c r="F112" s="89">
        <f t="shared" si="28"/>
        <v>1247</v>
      </c>
      <c r="G112" s="90" t="s">
        <v>309</v>
      </c>
      <c r="H112" s="14">
        <f>IF(ISNA(VLOOKUP(G112,Round1_Transactions!$A$2:$F$402,2,FALSE)), 0,VLOOKUP(G112,Round1_Transactions!$A$2:$F$402,2,FALSE))</f>
        <v>0</v>
      </c>
      <c r="I112" s="60">
        <f>IF(ISNA(VLOOKUP(G112,Round1_Transactions!$A$2:$F$402,3,FALSE)), 0,VLOOKUP(G112,Round1_Transactions!$A$2:$F$402,3,FALSE))</f>
        <v>0</v>
      </c>
      <c r="J112" s="60">
        <f>IF(ISNA(VLOOKUP(G112,Round1_Transactions!$A$2:$F$402,4,FALSE)), 0,VLOOKUP(G112,Round1_Transactions!$A$2:$F$402,4,FALSE))</f>
        <v>0</v>
      </c>
      <c r="K112" s="60">
        <f>IF(ISNA(VLOOKUP(G112,Round1_Transactions!$A$2:$F$402,5,FALSE)), 0,VLOOKUP(G112,Round1_Transactions!$A$2:$F$402,5,FALSE))</f>
        <v>0</v>
      </c>
      <c r="L112" s="86">
        <f>IF(ISNA(VLOOKUP(G112,Round1_Transactions!$A$2:$F$402,6,FALSE)), 0,VLOOKUP(G112,Round1_Transactions!$A$2:$F$402,6,FALSE))</f>
        <v>0</v>
      </c>
      <c r="M112">
        <f t="shared" si="27"/>
        <v>0</v>
      </c>
      <c r="N112">
        <f t="shared" si="3"/>
        <v>0</v>
      </c>
      <c r="O112">
        <f t="shared" si="4"/>
        <v>0</v>
      </c>
      <c r="P112">
        <f t="shared" si="5"/>
        <v>0</v>
      </c>
      <c r="Q112">
        <f t="shared" si="6"/>
        <v>0</v>
      </c>
      <c r="R112">
        <f t="shared" si="7"/>
        <v>0</v>
      </c>
      <c r="S112">
        <f t="shared" si="8"/>
        <v>0</v>
      </c>
      <c r="T112">
        <f t="shared" si="9"/>
        <v>0</v>
      </c>
      <c r="U112">
        <f t="shared" si="10"/>
        <v>0</v>
      </c>
      <c r="V112">
        <f t="shared" si="11"/>
        <v>0</v>
      </c>
      <c r="W112">
        <f t="shared" si="12"/>
        <v>0</v>
      </c>
      <c r="X112">
        <f t="shared" si="13"/>
        <v>0</v>
      </c>
      <c r="Y112">
        <f t="shared" si="14"/>
        <v>0</v>
      </c>
      <c r="Z112">
        <f t="shared" si="29"/>
        <v>0</v>
      </c>
      <c r="AA112">
        <f t="shared" si="30"/>
        <v>0</v>
      </c>
      <c r="AB112">
        <f t="shared" si="31"/>
        <v>0</v>
      </c>
      <c r="AC112">
        <f t="shared" si="32"/>
        <v>0</v>
      </c>
      <c r="AD112">
        <f t="shared" si="33"/>
        <v>0</v>
      </c>
      <c r="AE112">
        <f t="shared" si="34"/>
        <v>0</v>
      </c>
      <c r="AF112">
        <f t="shared" si="35"/>
        <v>0</v>
      </c>
      <c r="AG112">
        <f t="shared" si="36"/>
        <v>0</v>
      </c>
      <c r="AH112">
        <f t="shared" si="37"/>
        <v>0</v>
      </c>
      <c r="AI112">
        <f t="shared" si="38"/>
        <v>0</v>
      </c>
      <c r="AJ112">
        <f t="shared" si="39"/>
        <v>0</v>
      </c>
      <c r="AK112">
        <f t="shared" si="40"/>
        <v>0</v>
      </c>
    </row>
    <row r="113">
      <c r="A113" s="88"/>
      <c r="F113" s="89">
        <f t="shared" si="28"/>
        <v>1247</v>
      </c>
      <c r="G113" s="90" t="s">
        <v>310</v>
      </c>
      <c r="H113" s="14">
        <f>IF(ISNA(VLOOKUP(G113,Round1_Transactions!$A$2:$F$402,2,FALSE)), 0,VLOOKUP(G113,Round1_Transactions!$A$2:$F$402,2,FALSE))</f>
        <v>0</v>
      </c>
      <c r="I113" s="60">
        <f>IF(ISNA(VLOOKUP(G113,Round1_Transactions!$A$2:$F$402,3,FALSE)), 0,VLOOKUP(G113,Round1_Transactions!$A$2:$F$402,3,FALSE))</f>
        <v>0</v>
      </c>
      <c r="J113" s="60">
        <f>IF(ISNA(VLOOKUP(G113,Round1_Transactions!$A$2:$F$402,4,FALSE)), 0,VLOOKUP(G113,Round1_Transactions!$A$2:$F$402,4,FALSE))</f>
        <v>0</v>
      </c>
      <c r="K113" s="60">
        <f>IF(ISNA(VLOOKUP(G113,Round1_Transactions!$A$2:$F$402,5,FALSE)), 0,VLOOKUP(G113,Round1_Transactions!$A$2:$F$402,5,FALSE))</f>
        <v>0</v>
      </c>
      <c r="L113" s="86">
        <f>IF(ISNA(VLOOKUP(G113,Round1_Transactions!$A$2:$F$402,6,FALSE)), 0,VLOOKUP(G113,Round1_Transactions!$A$2:$F$402,6,FALSE))</f>
        <v>0</v>
      </c>
      <c r="M113">
        <f t="shared" si="27"/>
        <v>0</v>
      </c>
      <c r="N113">
        <f t="shared" si="3"/>
        <v>0</v>
      </c>
      <c r="O113">
        <f t="shared" si="4"/>
        <v>0</v>
      </c>
      <c r="P113">
        <f t="shared" si="5"/>
        <v>0</v>
      </c>
      <c r="Q113">
        <f t="shared" si="6"/>
        <v>0</v>
      </c>
      <c r="R113">
        <f t="shared" si="7"/>
        <v>0</v>
      </c>
      <c r="S113">
        <f t="shared" si="8"/>
        <v>0</v>
      </c>
      <c r="T113">
        <f t="shared" si="9"/>
        <v>0</v>
      </c>
      <c r="U113">
        <f t="shared" si="10"/>
        <v>0</v>
      </c>
      <c r="V113">
        <f t="shared" si="11"/>
        <v>0</v>
      </c>
      <c r="W113">
        <f t="shared" si="12"/>
        <v>0</v>
      </c>
      <c r="X113">
        <f t="shared" si="13"/>
        <v>0</v>
      </c>
      <c r="Y113">
        <f t="shared" si="14"/>
        <v>0</v>
      </c>
      <c r="Z113">
        <f t="shared" si="29"/>
        <v>0</v>
      </c>
      <c r="AA113">
        <f t="shared" si="30"/>
        <v>0</v>
      </c>
      <c r="AB113">
        <f t="shared" si="31"/>
        <v>0</v>
      </c>
      <c r="AC113">
        <f t="shared" si="32"/>
        <v>0</v>
      </c>
      <c r="AD113">
        <f t="shared" si="33"/>
        <v>0</v>
      </c>
      <c r="AE113">
        <f t="shared" si="34"/>
        <v>0</v>
      </c>
      <c r="AF113">
        <f t="shared" si="35"/>
        <v>0</v>
      </c>
      <c r="AG113">
        <f t="shared" si="36"/>
        <v>0</v>
      </c>
      <c r="AH113">
        <f t="shared" si="37"/>
        <v>0</v>
      </c>
      <c r="AI113">
        <f t="shared" si="38"/>
        <v>0</v>
      </c>
      <c r="AJ113">
        <f t="shared" si="39"/>
        <v>0</v>
      </c>
      <c r="AK113">
        <f t="shared" si="40"/>
        <v>0</v>
      </c>
    </row>
    <row r="114">
      <c r="A114" s="88"/>
      <c r="F114" s="89">
        <f t="shared" si="28"/>
        <v>1247</v>
      </c>
      <c r="G114" s="90" t="s">
        <v>311</v>
      </c>
      <c r="H114" s="14">
        <f>IF(ISNA(VLOOKUP(G114,Round1_Transactions!$A$2:$F$402,2,FALSE)), 0,VLOOKUP(G114,Round1_Transactions!$A$2:$F$402,2,FALSE))</f>
        <v>0</v>
      </c>
      <c r="I114" s="60">
        <f>IF(ISNA(VLOOKUP(G114,Round1_Transactions!$A$2:$F$402,3,FALSE)), 0,VLOOKUP(G114,Round1_Transactions!$A$2:$F$402,3,FALSE))</f>
        <v>0</v>
      </c>
      <c r="J114" s="60">
        <f>IF(ISNA(VLOOKUP(G114,Round1_Transactions!$A$2:$F$402,4,FALSE)), 0,VLOOKUP(G114,Round1_Transactions!$A$2:$F$402,4,FALSE))</f>
        <v>0</v>
      </c>
      <c r="K114" s="60">
        <f>IF(ISNA(VLOOKUP(G114,Round1_Transactions!$A$2:$F$402,5,FALSE)), 0,VLOOKUP(G114,Round1_Transactions!$A$2:$F$402,5,FALSE))</f>
        <v>0</v>
      </c>
      <c r="L114" s="86">
        <f>IF(ISNA(VLOOKUP(G114,Round1_Transactions!$A$2:$F$402,6,FALSE)), 0,VLOOKUP(G114,Round1_Transactions!$A$2:$F$402,6,FALSE))</f>
        <v>0</v>
      </c>
      <c r="M114">
        <f t="shared" si="27"/>
        <v>0</v>
      </c>
      <c r="N114">
        <f t="shared" si="3"/>
        <v>0</v>
      </c>
      <c r="O114">
        <f t="shared" si="4"/>
        <v>0</v>
      </c>
      <c r="P114">
        <f t="shared" si="5"/>
        <v>0</v>
      </c>
      <c r="Q114">
        <f t="shared" si="6"/>
        <v>0</v>
      </c>
      <c r="R114">
        <f t="shared" si="7"/>
        <v>0</v>
      </c>
      <c r="S114">
        <f t="shared" si="8"/>
        <v>0</v>
      </c>
      <c r="T114">
        <f t="shared" si="9"/>
        <v>0</v>
      </c>
      <c r="U114">
        <f t="shared" si="10"/>
        <v>0</v>
      </c>
      <c r="V114">
        <f t="shared" si="11"/>
        <v>0</v>
      </c>
      <c r="W114">
        <f t="shared" si="12"/>
        <v>0</v>
      </c>
      <c r="X114">
        <f t="shared" si="13"/>
        <v>0</v>
      </c>
      <c r="Y114">
        <f t="shared" si="14"/>
        <v>0</v>
      </c>
      <c r="Z114">
        <f t="shared" si="29"/>
        <v>0</v>
      </c>
      <c r="AA114">
        <f t="shared" si="30"/>
        <v>0</v>
      </c>
      <c r="AB114">
        <f t="shared" si="31"/>
        <v>0</v>
      </c>
      <c r="AC114">
        <f t="shared" si="32"/>
        <v>0</v>
      </c>
      <c r="AD114">
        <f t="shared" si="33"/>
        <v>0</v>
      </c>
      <c r="AE114">
        <f t="shared" si="34"/>
        <v>0</v>
      </c>
      <c r="AF114">
        <f t="shared" si="35"/>
        <v>0</v>
      </c>
      <c r="AG114">
        <f t="shared" si="36"/>
        <v>0</v>
      </c>
      <c r="AH114">
        <f t="shared" si="37"/>
        <v>0</v>
      </c>
      <c r="AI114">
        <f t="shared" si="38"/>
        <v>0</v>
      </c>
      <c r="AJ114">
        <f t="shared" si="39"/>
        <v>0</v>
      </c>
      <c r="AK114">
        <f t="shared" si="40"/>
        <v>0</v>
      </c>
    </row>
    <row r="115">
      <c r="A115" s="88"/>
      <c r="F115" s="89">
        <f t="shared" si="28"/>
        <v>1247</v>
      </c>
      <c r="G115" s="90" t="s">
        <v>312</v>
      </c>
      <c r="H115" s="14">
        <f>IF(ISNA(VLOOKUP(G115,Round1_Transactions!$A$2:$F$402,2,FALSE)), 0,VLOOKUP(G115,Round1_Transactions!$A$2:$F$402,2,FALSE))</f>
        <v>0</v>
      </c>
      <c r="I115" s="60">
        <f>IF(ISNA(VLOOKUP(G115,Round1_Transactions!$A$2:$F$402,3,FALSE)), 0,VLOOKUP(G115,Round1_Transactions!$A$2:$F$402,3,FALSE))</f>
        <v>0</v>
      </c>
      <c r="J115" s="60">
        <f>IF(ISNA(VLOOKUP(G115,Round1_Transactions!$A$2:$F$402,4,FALSE)), 0,VLOOKUP(G115,Round1_Transactions!$A$2:$F$402,4,FALSE))</f>
        <v>0</v>
      </c>
      <c r="K115" s="60">
        <f>IF(ISNA(VLOOKUP(G115,Round1_Transactions!$A$2:$F$402,5,FALSE)), 0,VLOOKUP(G115,Round1_Transactions!$A$2:$F$402,5,FALSE))</f>
        <v>0</v>
      </c>
      <c r="L115" s="86">
        <f>IF(ISNA(VLOOKUP(G115,Round1_Transactions!$A$2:$F$402,6,FALSE)), 0,VLOOKUP(G115,Round1_Transactions!$A$2:$F$402,6,FALSE))</f>
        <v>0</v>
      </c>
      <c r="M115">
        <f t="shared" si="27"/>
        <v>0</v>
      </c>
      <c r="N115">
        <f t="shared" si="3"/>
        <v>0</v>
      </c>
      <c r="O115">
        <f t="shared" si="4"/>
        <v>0</v>
      </c>
      <c r="P115">
        <f t="shared" si="5"/>
        <v>0</v>
      </c>
      <c r="Q115">
        <f t="shared" si="6"/>
        <v>0</v>
      </c>
      <c r="R115">
        <f t="shared" si="7"/>
        <v>0</v>
      </c>
      <c r="S115">
        <f t="shared" si="8"/>
        <v>0</v>
      </c>
      <c r="T115">
        <f t="shared" si="9"/>
        <v>0</v>
      </c>
      <c r="U115">
        <f t="shared" si="10"/>
        <v>0</v>
      </c>
      <c r="V115">
        <f t="shared" si="11"/>
        <v>0</v>
      </c>
      <c r="W115">
        <f t="shared" si="12"/>
        <v>0</v>
      </c>
      <c r="X115">
        <f t="shared" si="13"/>
        <v>0</v>
      </c>
      <c r="Y115">
        <f t="shared" si="14"/>
        <v>0</v>
      </c>
      <c r="Z115">
        <f t="shared" si="29"/>
        <v>0</v>
      </c>
      <c r="AA115">
        <f t="shared" si="30"/>
        <v>0</v>
      </c>
      <c r="AB115">
        <f t="shared" si="31"/>
        <v>0</v>
      </c>
      <c r="AC115">
        <f t="shared" si="32"/>
        <v>0</v>
      </c>
      <c r="AD115">
        <f t="shared" si="33"/>
        <v>0</v>
      </c>
      <c r="AE115">
        <f t="shared" si="34"/>
        <v>0</v>
      </c>
      <c r="AF115">
        <f t="shared" si="35"/>
        <v>0</v>
      </c>
      <c r="AG115">
        <f t="shared" si="36"/>
        <v>0</v>
      </c>
      <c r="AH115">
        <f t="shared" si="37"/>
        <v>0</v>
      </c>
      <c r="AI115">
        <f t="shared" si="38"/>
        <v>0</v>
      </c>
      <c r="AJ115">
        <f t="shared" si="39"/>
        <v>0</v>
      </c>
      <c r="AK115">
        <f t="shared" si="40"/>
        <v>0</v>
      </c>
    </row>
    <row r="116">
      <c r="A116" s="88"/>
      <c r="F116" s="89">
        <f t="shared" si="28"/>
        <v>1247</v>
      </c>
      <c r="G116" s="90" t="s">
        <v>313</v>
      </c>
      <c r="H116" s="14">
        <f>IF(ISNA(VLOOKUP(G116,Round1_Transactions!$A$2:$F$402,2,FALSE)), 0,VLOOKUP(G116,Round1_Transactions!$A$2:$F$402,2,FALSE))</f>
        <v>0</v>
      </c>
      <c r="I116" s="60">
        <f>IF(ISNA(VLOOKUP(G116,Round1_Transactions!$A$2:$F$402,3,FALSE)), 0,VLOOKUP(G116,Round1_Transactions!$A$2:$F$402,3,FALSE))</f>
        <v>0</v>
      </c>
      <c r="J116" s="60">
        <f>IF(ISNA(VLOOKUP(G116,Round1_Transactions!$A$2:$F$402,4,FALSE)), 0,VLOOKUP(G116,Round1_Transactions!$A$2:$F$402,4,FALSE))</f>
        <v>0</v>
      </c>
      <c r="K116" s="60">
        <f>IF(ISNA(VLOOKUP(G116,Round1_Transactions!$A$2:$F$402,5,FALSE)), 0,VLOOKUP(G116,Round1_Transactions!$A$2:$F$402,5,FALSE))</f>
        <v>0</v>
      </c>
      <c r="L116" s="86">
        <f>IF(ISNA(VLOOKUP(G116,Round1_Transactions!$A$2:$F$402,6,FALSE)), 0,VLOOKUP(G116,Round1_Transactions!$A$2:$F$402,6,FALSE))</f>
        <v>0</v>
      </c>
      <c r="M116">
        <f t="shared" si="27"/>
        <v>0</v>
      </c>
      <c r="N116">
        <f t="shared" si="3"/>
        <v>0</v>
      </c>
      <c r="O116">
        <f t="shared" si="4"/>
        <v>0</v>
      </c>
      <c r="P116">
        <f t="shared" si="5"/>
        <v>0</v>
      </c>
      <c r="Q116">
        <f t="shared" si="6"/>
        <v>0</v>
      </c>
      <c r="R116">
        <f t="shared" si="7"/>
        <v>0</v>
      </c>
      <c r="S116">
        <f t="shared" si="8"/>
        <v>0</v>
      </c>
      <c r="T116">
        <f t="shared" si="9"/>
        <v>0</v>
      </c>
      <c r="U116">
        <f t="shared" si="10"/>
        <v>0</v>
      </c>
      <c r="V116">
        <f t="shared" si="11"/>
        <v>0</v>
      </c>
      <c r="W116">
        <f t="shared" si="12"/>
        <v>0</v>
      </c>
      <c r="X116">
        <f t="shared" si="13"/>
        <v>0</v>
      </c>
      <c r="Y116">
        <f t="shared" si="14"/>
        <v>0</v>
      </c>
      <c r="Z116">
        <f t="shared" si="29"/>
        <v>0</v>
      </c>
      <c r="AA116">
        <f t="shared" si="30"/>
        <v>0</v>
      </c>
      <c r="AB116">
        <f t="shared" si="31"/>
        <v>0</v>
      </c>
      <c r="AC116">
        <f t="shared" si="32"/>
        <v>0</v>
      </c>
      <c r="AD116">
        <f t="shared" si="33"/>
        <v>0</v>
      </c>
      <c r="AE116">
        <f t="shared" si="34"/>
        <v>0</v>
      </c>
      <c r="AF116">
        <f t="shared" si="35"/>
        <v>0</v>
      </c>
      <c r="AG116">
        <f t="shared" si="36"/>
        <v>0</v>
      </c>
      <c r="AH116">
        <f t="shared" si="37"/>
        <v>0</v>
      </c>
      <c r="AI116">
        <f t="shared" si="38"/>
        <v>0</v>
      </c>
      <c r="AJ116">
        <f t="shared" si="39"/>
        <v>0</v>
      </c>
      <c r="AK116">
        <f t="shared" si="40"/>
        <v>0</v>
      </c>
    </row>
    <row r="117">
      <c r="A117" s="88"/>
      <c r="F117" s="89">
        <f t="shared" si="28"/>
        <v>1247</v>
      </c>
      <c r="G117" s="90" t="s">
        <v>314</v>
      </c>
      <c r="H117" s="14">
        <f>IF(ISNA(VLOOKUP(G117,Round1_Transactions!$A$2:$F$402,2,FALSE)), 0,VLOOKUP(G117,Round1_Transactions!$A$2:$F$402,2,FALSE))</f>
        <v>0</v>
      </c>
      <c r="I117" s="60">
        <f>IF(ISNA(VLOOKUP(G117,Round1_Transactions!$A$2:$F$402,3,FALSE)), 0,VLOOKUP(G117,Round1_Transactions!$A$2:$F$402,3,FALSE))</f>
        <v>0</v>
      </c>
      <c r="J117" s="60">
        <f>IF(ISNA(VLOOKUP(G117,Round1_Transactions!$A$2:$F$402,4,FALSE)), 0,VLOOKUP(G117,Round1_Transactions!$A$2:$F$402,4,FALSE))</f>
        <v>0</v>
      </c>
      <c r="K117" s="60">
        <f>IF(ISNA(VLOOKUP(G117,Round1_Transactions!$A$2:$F$402,5,FALSE)), 0,VLOOKUP(G117,Round1_Transactions!$A$2:$F$402,5,FALSE))</f>
        <v>0</v>
      </c>
      <c r="L117" s="86">
        <f>IF(ISNA(VLOOKUP(G117,Round1_Transactions!$A$2:$F$402,6,FALSE)), 0,VLOOKUP(G117,Round1_Transactions!$A$2:$F$402,6,FALSE))</f>
        <v>0</v>
      </c>
      <c r="M117">
        <f t="shared" si="27"/>
        <v>0</v>
      </c>
      <c r="N117">
        <f t="shared" si="3"/>
        <v>0</v>
      </c>
      <c r="O117">
        <f t="shared" si="4"/>
        <v>0</v>
      </c>
      <c r="P117">
        <f t="shared" si="5"/>
        <v>0</v>
      </c>
      <c r="Q117">
        <f t="shared" si="6"/>
        <v>0</v>
      </c>
      <c r="R117">
        <f t="shared" si="7"/>
        <v>0</v>
      </c>
      <c r="S117">
        <f t="shared" si="8"/>
        <v>0</v>
      </c>
      <c r="T117">
        <f t="shared" si="9"/>
        <v>0</v>
      </c>
      <c r="U117">
        <f t="shared" si="10"/>
        <v>0</v>
      </c>
      <c r="V117">
        <f t="shared" si="11"/>
        <v>0</v>
      </c>
      <c r="W117">
        <f t="shared" si="12"/>
        <v>0</v>
      </c>
      <c r="X117">
        <f t="shared" si="13"/>
        <v>0</v>
      </c>
      <c r="Y117">
        <f t="shared" si="14"/>
        <v>0</v>
      </c>
      <c r="Z117">
        <f t="shared" si="29"/>
        <v>0</v>
      </c>
      <c r="AA117">
        <f t="shared" si="30"/>
        <v>0</v>
      </c>
      <c r="AB117">
        <f t="shared" si="31"/>
        <v>0</v>
      </c>
      <c r="AC117">
        <f t="shared" si="32"/>
        <v>0</v>
      </c>
      <c r="AD117">
        <f t="shared" si="33"/>
        <v>0</v>
      </c>
      <c r="AE117">
        <f t="shared" si="34"/>
        <v>0</v>
      </c>
      <c r="AF117">
        <f t="shared" si="35"/>
        <v>0</v>
      </c>
      <c r="AG117">
        <f t="shared" si="36"/>
        <v>0</v>
      </c>
      <c r="AH117">
        <f t="shared" si="37"/>
        <v>0</v>
      </c>
      <c r="AI117">
        <f t="shared" si="38"/>
        <v>0</v>
      </c>
      <c r="AJ117">
        <f t="shared" si="39"/>
        <v>0</v>
      </c>
      <c r="AK117">
        <f t="shared" si="40"/>
        <v>0</v>
      </c>
    </row>
    <row r="118">
      <c r="A118" s="88"/>
      <c r="F118" s="89">
        <f t="shared" si="28"/>
        <v>1247</v>
      </c>
      <c r="G118" s="90" t="s">
        <v>315</v>
      </c>
      <c r="H118" s="14">
        <f>IF(ISNA(VLOOKUP(G118,Round1_Transactions!$A$2:$F$402,2,FALSE)), 0,VLOOKUP(G118,Round1_Transactions!$A$2:$F$402,2,FALSE))</f>
        <v>0</v>
      </c>
      <c r="I118" s="60">
        <f>IF(ISNA(VLOOKUP(G118,Round1_Transactions!$A$2:$F$402,3,FALSE)), 0,VLOOKUP(G118,Round1_Transactions!$A$2:$F$402,3,FALSE))</f>
        <v>0</v>
      </c>
      <c r="J118" s="60">
        <f>IF(ISNA(VLOOKUP(G118,Round1_Transactions!$A$2:$F$402,4,FALSE)), 0,VLOOKUP(G118,Round1_Transactions!$A$2:$F$402,4,FALSE))</f>
        <v>0</v>
      </c>
      <c r="K118" s="60">
        <f>IF(ISNA(VLOOKUP(G118,Round1_Transactions!$A$2:$F$402,5,FALSE)), 0,VLOOKUP(G118,Round1_Transactions!$A$2:$F$402,5,FALSE))</f>
        <v>0</v>
      </c>
      <c r="L118" s="86">
        <f>IF(ISNA(VLOOKUP(G118,Round1_Transactions!$A$2:$F$402,6,FALSE)), 0,VLOOKUP(G118,Round1_Transactions!$A$2:$F$402,6,FALSE))</f>
        <v>0</v>
      </c>
      <c r="M118">
        <f t="shared" si="27"/>
        <v>0</v>
      </c>
      <c r="N118">
        <f t="shared" si="3"/>
        <v>0</v>
      </c>
      <c r="O118">
        <f t="shared" si="4"/>
        <v>0</v>
      </c>
      <c r="P118">
        <f t="shared" si="5"/>
        <v>0</v>
      </c>
      <c r="Q118">
        <f t="shared" si="6"/>
        <v>0</v>
      </c>
      <c r="R118">
        <f t="shared" si="7"/>
        <v>0</v>
      </c>
      <c r="S118">
        <f t="shared" si="8"/>
        <v>0</v>
      </c>
      <c r="T118">
        <f t="shared" si="9"/>
        <v>0</v>
      </c>
      <c r="U118">
        <f t="shared" si="10"/>
        <v>0</v>
      </c>
      <c r="V118">
        <f t="shared" si="11"/>
        <v>0</v>
      </c>
      <c r="W118">
        <f t="shared" si="12"/>
        <v>0</v>
      </c>
      <c r="X118">
        <f t="shared" si="13"/>
        <v>0</v>
      </c>
      <c r="Y118">
        <f t="shared" si="14"/>
        <v>0</v>
      </c>
      <c r="Z118">
        <f t="shared" si="29"/>
        <v>0</v>
      </c>
      <c r="AA118">
        <f t="shared" si="30"/>
        <v>0</v>
      </c>
      <c r="AB118">
        <f t="shared" si="31"/>
        <v>0</v>
      </c>
      <c r="AC118">
        <f t="shared" si="32"/>
        <v>0</v>
      </c>
      <c r="AD118">
        <f t="shared" si="33"/>
        <v>0</v>
      </c>
      <c r="AE118">
        <f t="shared" si="34"/>
        <v>0</v>
      </c>
      <c r="AF118">
        <f t="shared" si="35"/>
        <v>0</v>
      </c>
      <c r="AG118">
        <f t="shared" si="36"/>
        <v>0</v>
      </c>
      <c r="AH118">
        <f t="shared" si="37"/>
        <v>0</v>
      </c>
      <c r="AI118">
        <f t="shared" si="38"/>
        <v>0</v>
      </c>
      <c r="AJ118">
        <f t="shared" si="39"/>
        <v>0</v>
      </c>
      <c r="AK118">
        <f t="shared" si="40"/>
        <v>0</v>
      </c>
    </row>
    <row r="119">
      <c r="A119" s="88"/>
      <c r="F119" s="89">
        <f t="shared" si="28"/>
        <v>1247</v>
      </c>
      <c r="G119" s="90" t="s">
        <v>316</v>
      </c>
      <c r="H119" s="14">
        <f>IF(ISNA(VLOOKUP(G119,Round1_Transactions!$A$2:$F$402,2,FALSE)), 0,VLOOKUP(G119,Round1_Transactions!$A$2:$F$402,2,FALSE))</f>
        <v>0</v>
      </c>
      <c r="I119" s="60">
        <f>IF(ISNA(VLOOKUP(G119,Round1_Transactions!$A$2:$F$402,3,FALSE)), 0,VLOOKUP(G119,Round1_Transactions!$A$2:$F$402,3,FALSE))</f>
        <v>0</v>
      </c>
      <c r="J119" s="60">
        <f>IF(ISNA(VLOOKUP(G119,Round1_Transactions!$A$2:$F$402,4,FALSE)), 0,VLOOKUP(G119,Round1_Transactions!$A$2:$F$402,4,FALSE))</f>
        <v>0</v>
      </c>
      <c r="K119" s="60">
        <f>IF(ISNA(VLOOKUP(G119,Round1_Transactions!$A$2:$F$402,5,FALSE)), 0,VLOOKUP(G119,Round1_Transactions!$A$2:$F$402,5,FALSE))</f>
        <v>0</v>
      </c>
      <c r="L119" s="86">
        <f>IF(ISNA(VLOOKUP(G119,Round1_Transactions!$A$2:$F$402,6,FALSE)), 0,VLOOKUP(G119,Round1_Transactions!$A$2:$F$402,6,FALSE))</f>
        <v>0</v>
      </c>
      <c r="M119">
        <f t="shared" si="27"/>
        <v>0</v>
      </c>
      <c r="N119">
        <f t="shared" si="3"/>
        <v>0</v>
      </c>
      <c r="O119">
        <f t="shared" si="4"/>
        <v>0</v>
      </c>
      <c r="P119">
        <f t="shared" si="5"/>
        <v>0</v>
      </c>
      <c r="Q119">
        <f t="shared" si="6"/>
        <v>0</v>
      </c>
      <c r="R119">
        <f t="shared" si="7"/>
        <v>0</v>
      </c>
      <c r="S119">
        <f t="shared" si="8"/>
        <v>0</v>
      </c>
      <c r="T119">
        <f t="shared" si="9"/>
        <v>0</v>
      </c>
      <c r="U119">
        <f t="shared" si="10"/>
        <v>0</v>
      </c>
      <c r="V119">
        <f t="shared" si="11"/>
        <v>0</v>
      </c>
      <c r="W119">
        <f t="shared" si="12"/>
        <v>0</v>
      </c>
      <c r="X119">
        <f t="shared" si="13"/>
        <v>0</v>
      </c>
      <c r="Y119">
        <f t="shared" si="14"/>
        <v>0</v>
      </c>
      <c r="Z119">
        <f t="shared" si="29"/>
        <v>0</v>
      </c>
      <c r="AA119">
        <f t="shared" si="30"/>
        <v>0</v>
      </c>
      <c r="AB119">
        <f t="shared" si="31"/>
        <v>0</v>
      </c>
      <c r="AC119">
        <f t="shared" si="32"/>
        <v>0</v>
      </c>
      <c r="AD119">
        <f t="shared" si="33"/>
        <v>0</v>
      </c>
      <c r="AE119">
        <f t="shared" si="34"/>
        <v>0</v>
      </c>
      <c r="AF119">
        <f t="shared" si="35"/>
        <v>0</v>
      </c>
      <c r="AG119">
        <f t="shared" si="36"/>
        <v>0</v>
      </c>
      <c r="AH119">
        <f t="shared" si="37"/>
        <v>0</v>
      </c>
      <c r="AI119">
        <f t="shared" si="38"/>
        <v>0</v>
      </c>
      <c r="AJ119">
        <f t="shared" si="39"/>
        <v>0</v>
      </c>
      <c r="AK119">
        <f t="shared" si="40"/>
        <v>0</v>
      </c>
    </row>
    <row r="120">
      <c r="A120" s="88"/>
      <c r="F120" s="89">
        <f t="shared" si="28"/>
        <v>1247</v>
      </c>
      <c r="G120" s="90" t="s">
        <v>317</v>
      </c>
      <c r="H120" s="14">
        <f>IF(ISNA(VLOOKUP(G120,Round1_Transactions!$A$2:$F$402,2,FALSE)), 0,VLOOKUP(G120,Round1_Transactions!$A$2:$F$402,2,FALSE))</f>
        <v>0</v>
      </c>
      <c r="I120" s="60">
        <f>IF(ISNA(VLOOKUP(G120,Round1_Transactions!$A$2:$F$402,3,FALSE)), 0,VLOOKUP(G120,Round1_Transactions!$A$2:$F$402,3,FALSE))</f>
        <v>0</v>
      </c>
      <c r="J120" s="60">
        <f>IF(ISNA(VLOOKUP(G120,Round1_Transactions!$A$2:$F$402,4,FALSE)), 0,VLOOKUP(G120,Round1_Transactions!$A$2:$F$402,4,FALSE))</f>
        <v>0</v>
      </c>
      <c r="K120" s="60">
        <f>IF(ISNA(VLOOKUP(G120,Round1_Transactions!$A$2:$F$402,5,FALSE)), 0,VLOOKUP(G120,Round1_Transactions!$A$2:$F$402,5,FALSE))</f>
        <v>0</v>
      </c>
      <c r="L120" s="86">
        <f>IF(ISNA(VLOOKUP(G120,Round1_Transactions!$A$2:$F$402,6,FALSE)), 0,VLOOKUP(G120,Round1_Transactions!$A$2:$F$402,6,FALSE))</f>
        <v>0</v>
      </c>
      <c r="M120">
        <f t="shared" si="27"/>
        <v>0</v>
      </c>
      <c r="N120">
        <f t="shared" si="3"/>
        <v>0</v>
      </c>
      <c r="O120">
        <f t="shared" si="4"/>
        <v>0</v>
      </c>
      <c r="P120">
        <f t="shared" si="5"/>
        <v>0</v>
      </c>
      <c r="Q120">
        <f t="shared" si="6"/>
        <v>0</v>
      </c>
      <c r="R120">
        <f t="shared" si="7"/>
        <v>0</v>
      </c>
      <c r="S120">
        <f t="shared" si="8"/>
        <v>0</v>
      </c>
      <c r="T120">
        <f t="shared" si="9"/>
        <v>0</v>
      </c>
      <c r="U120">
        <f t="shared" si="10"/>
        <v>0</v>
      </c>
      <c r="V120">
        <f t="shared" si="11"/>
        <v>0</v>
      </c>
      <c r="W120">
        <f t="shared" si="12"/>
        <v>0</v>
      </c>
      <c r="X120">
        <f t="shared" si="13"/>
        <v>0</v>
      </c>
      <c r="Y120">
        <f t="shared" si="14"/>
        <v>0</v>
      </c>
      <c r="Z120">
        <f t="shared" si="29"/>
        <v>0</v>
      </c>
      <c r="AA120">
        <f t="shared" si="30"/>
        <v>0</v>
      </c>
      <c r="AB120">
        <f t="shared" si="31"/>
        <v>0</v>
      </c>
      <c r="AC120">
        <f t="shared" si="32"/>
        <v>0</v>
      </c>
      <c r="AD120">
        <f t="shared" si="33"/>
        <v>0</v>
      </c>
      <c r="AE120">
        <f t="shared" si="34"/>
        <v>0</v>
      </c>
      <c r="AF120">
        <f t="shared" si="35"/>
        <v>0</v>
      </c>
      <c r="AG120">
        <f t="shared" si="36"/>
        <v>0</v>
      </c>
      <c r="AH120">
        <f t="shared" si="37"/>
        <v>0</v>
      </c>
      <c r="AI120">
        <f t="shared" si="38"/>
        <v>0</v>
      </c>
      <c r="AJ120">
        <f t="shared" si="39"/>
        <v>0</v>
      </c>
      <c r="AK120">
        <f t="shared" si="40"/>
        <v>0</v>
      </c>
    </row>
    <row r="121">
      <c r="A121" s="88"/>
      <c r="F121" s="89">
        <f t="shared" si="28"/>
        <v>1247</v>
      </c>
      <c r="G121" s="90" t="s">
        <v>318</v>
      </c>
      <c r="H121" s="14">
        <f>IF(ISNA(VLOOKUP(G121,Round1_Transactions!$A$2:$F$402,2,FALSE)), 0,VLOOKUP(G121,Round1_Transactions!$A$2:$F$402,2,FALSE))</f>
        <v>0</v>
      </c>
      <c r="I121" s="60">
        <f>IF(ISNA(VLOOKUP(G121,Round1_Transactions!$A$2:$F$402,3,FALSE)), 0,VLOOKUP(G121,Round1_Transactions!$A$2:$F$402,3,FALSE))</f>
        <v>0</v>
      </c>
      <c r="J121" s="60">
        <f>IF(ISNA(VLOOKUP(G121,Round1_Transactions!$A$2:$F$402,4,FALSE)), 0,VLOOKUP(G121,Round1_Transactions!$A$2:$F$402,4,FALSE))</f>
        <v>0</v>
      </c>
      <c r="K121" s="60">
        <f>IF(ISNA(VLOOKUP(G121,Round1_Transactions!$A$2:$F$402,5,FALSE)), 0,VLOOKUP(G121,Round1_Transactions!$A$2:$F$402,5,FALSE))</f>
        <v>0</v>
      </c>
      <c r="L121" s="86">
        <f>IF(ISNA(VLOOKUP(G121,Round1_Transactions!$A$2:$F$402,6,FALSE)), 0,VLOOKUP(G121,Round1_Transactions!$A$2:$F$402,6,FALSE))</f>
        <v>0</v>
      </c>
      <c r="M121">
        <f t="shared" si="27"/>
        <v>0</v>
      </c>
      <c r="N121">
        <f t="shared" si="3"/>
        <v>0</v>
      </c>
      <c r="O121">
        <f t="shared" si="4"/>
        <v>0</v>
      </c>
      <c r="P121">
        <f t="shared" si="5"/>
        <v>0</v>
      </c>
      <c r="Q121">
        <f t="shared" si="6"/>
        <v>0</v>
      </c>
      <c r="R121">
        <f t="shared" si="7"/>
        <v>0</v>
      </c>
      <c r="S121">
        <f t="shared" si="8"/>
        <v>0</v>
      </c>
      <c r="T121">
        <f t="shared" si="9"/>
        <v>0</v>
      </c>
      <c r="U121">
        <f t="shared" si="10"/>
        <v>0</v>
      </c>
      <c r="V121">
        <f t="shared" si="11"/>
        <v>0</v>
      </c>
      <c r="W121">
        <f t="shared" si="12"/>
        <v>0</v>
      </c>
      <c r="X121">
        <f t="shared" si="13"/>
        <v>0</v>
      </c>
      <c r="Y121">
        <f t="shared" si="14"/>
        <v>0</v>
      </c>
      <c r="Z121">
        <f t="shared" si="29"/>
        <v>0</v>
      </c>
      <c r="AA121">
        <f t="shared" si="30"/>
        <v>0</v>
      </c>
      <c r="AB121">
        <f t="shared" si="31"/>
        <v>0</v>
      </c>
      <c r="AC121">
        <f t="shared" si="32"/>
        <v>0</v>
      </c>
      <c r="AD121">
        <f t="shared" si="33"/>
        <v>0</v>
      </c>
      <c r="AE121">
        <f t="shared" si="34"/>
        <v>0</v>
      </c>
      <c r="AF121">
        <f t="shared" si="35"/>
        <v>0</v>
      </c>
      <c r="AG121">
        <f t="shared" si="36"/>
        <v>0</v>
      </c>
      <c r="AH121">
        <f t="shared" si="37"/>
        <v>0</v>
      </c>
      <c r="AI121">
        <f t="shared" si="38"/>
        <v>0</v>
      </c>
      <c r="AJ121">
        <f t="shared" si="39"/>
        <v>0</v>
      </c>
      <c r="AK121">
        <f t="shared" si="40"/>
        <v>0</v>
      </c>
    </row>
    <row r="122">
      <c r="A122" s="88"/>
      <c r="F122" s="89">
        <f t="shared" si="28"/>
        <v>1247</v>
      </c>
      <c r="G122" s="90" t="s">
        <v>319</v>
      </c>
      <c r="H122" s="14">
        <f>IF(ISNA(VLOOKUP(G122,Round1_Transactions!$A$2:$F$402,2,FALSE)), 0,VLOOKUP(G122,Round1_Transactions!$A$2:$F$402,2,FALSE))</f>
        <v>0</v>
      </c>
      <c r="I122" s="60">
        <f>IF(ISNA(VLOOKUP(G122,Round1_Transactions!$A$2:$F$402,3,FALSE)), 0,VLOOKUP(G122,Round1_Transactions!$A$2:$F$402,3,FALSE))</f>
        <v>0</v>
      </c>
      <c r="J122" s="60">
        <f>IF(ISNA(VLOOKUP(G122,Round1_Transactions!$A$2:$F$402,4,FALSE)), 0,VLOOKUP(G122,Round1_Transactions!$A$2:$F$402,4,FALSE))</f>
        <v>0</v>
      </c>
      <c r="K122" s="60">
        <f>IF(ISNA(VLOOKUP(G122,Round1_Transactions!$A$2:$F$402,5,FALSE)), 0,VLOOKUP(G122,Round1_Transactions!$A$2:$F$402,5,FALSE))</f>
        <v>0</v>
      </c>
      <c r="L122" s="86">
        <f>IF(ISNA(VLOOKUP(G122,Round1_Transactions!$A$2:$F$402,6,FALSE)), 0,VLOOKUP(G122,Round1_Transactions!$A$2:$F$402,6,FALSE))</f>
        <v>0</v>
      </c>
      <c r="M122">
        <f t="shared" si="27"/>
        <v>0</v>
      </c>
      <c r="N122">
        <f t="shared" si="3"/>
        <v>0</v>
      </c>
      <c r="O122">
        <f t="shared" si="4"/>
        <v>0</v>
      </c>
      <c r="P122">
        <f t="shared" si="5"/>
        <v>0</v>
      </c>
      <c r="Q122">
        <f t="shared" si="6"/>
        <v>0</v>
      </c>
      <c r="R122">
        <f t="shared" si="7"/>
        <v>0</v>
      </c>
      <c r="S122">
        <f t="shared" si="8"/>
        <v>0</v>
      </c>
      <c r="T122">
        <f t="shared" si="9"/>
        <v>0</v>
      </c>
      <c r="U122">
        <f t="shared" si="10"/>
        <v>0</v>
      </c>
      <c r="V122">
        <f t="shared" si="11"/>
        <v>0</v>
      </c>
      <c r="W122">
        <f t="shared" si="12"/>
        <v>0</v>
      </c>
      <c r="X122">
        <f t="shared" si="13"/>
        <v>0</v>
      </c>
      <c r="Y122">
        <f t="shared" si="14"/>
        <v>0</v>
      </c>
      <c r="Z122">
        <f t="shared" si="29"/>
        <v>0</v>
      </c>
      <c r="AA122">
        <f t="shared" si="30"/>
        <v>0</v>
      </c>
      <c r="AB122">
        <f t="shared" si="31"/>
        <v>0</v>
      </c>
      <c r="AC122">
        <f t="shared" si="32"/>
        <v>0</v>
      </c>
      <c r="AD122">
        <f t="shared" si="33"/>
        <v>0</v>
      </c>
      <c r="AE122">
        <f t="shared" si="34"/>
        <v>0</v>
      </c>
      <c r="AF122">
        <f t="shared" si="35"/>
        <v>0</v>
      </c>
      <c r="AG122">
        <f t="shared" si="36"/>
        <v>0</v>
      </c>
      <c r="AH122">
        <f t="shared" si="37"/>
        <v>0</v>
      </c>
      <c r="AI122">
        <f t="shared" si="38"/>
        <v>0</v>
      </c>
      <c r="AJ122">
        <f t="shared" si="39"/>
        <v>0</v>
      </c>
      <c r="AK122">
        <f t="shared" si="40"/>
        <v>0</v>
      </c>
    </row>
    <row r="123">
      <c r="A123" s="88"/>
      <c r="F123" s="89">
        <f t="shared" si="28"/>
        <v>1247</v>
      </c>
      <c r="G123" s="90" t="s">
        <v>320</v>
      </c>
      <c r="H123" s="14">
        <f>IF(ISNA(VLOOKUP(G123,Round1_Transactions!$A$2:$F$402,2,FALSE)), 0,VLOOKUP(G123,Round1_Transactions!$A$2:$F$402,2,FALSE))</f>
        <v>0</v>
      </c>
      <c r="I123" s="60">
        <f>IF(ISNA(VLOOKUP(G123,Round1_Transactions!$A$2:$F$402,3,FALSE)), 0,VLOOKUP(G123,Round1_Transactions!$A$2:$F$402,3,FALSE))</f>
        <v>0</v>
      </c>
      <c r="J123" s="60">
        <f>IF(ISNA(VLOOKUP(G123,Round1_Transactions!$A$2:$F$402,4,FALSE)), 0,VLOOKUP(G123,Round1_Transactions!$A$2:$F$402,4,FALSE))</f>
        <v>0</v>
      </c>
      <c r="K123" s="60">
        <f>IF(ISNA(VLOOKUP(G123,Round1_Transactions!$A$2:$F$402,5,FALSE)), 0,VLOOKUP(G123,Round1_Transactions!$A$2:$F$402,5,FALSE))</f>
        <v>0</v>
      </c>
      <c r="L123" s="86">
        <f>IF(ISNA(VLOOKUP(G123,Round1_Transactions!$A$2:$F$402,6,FALSE)), 0,VLOOKUP(G123,Round1_Transactions!$A$2:$F$402,6,FALSE))</f>
        <v>0</v>
      </c>
      <c r="M123">
        <f t="shared" si="27"/>
        <v>0</v>
      </c>
      <c r="N123">
        <f t="shared" si="3"/>
        <v>0</v>
      </c>
      <c r="O123">
        <f t="shared" si="4"/>
        <v>0</v>
      </c>
      <c r="P123">
        <f t="shared" si="5"/>
        <v>0</v>
      </c>
      <c r="Q123">
        <f t="shared" si="6"/>
        <v>0</v>
      </c>
      <c r="R123">
        <f t="shared" si="7"/>
        <v>0</v>
      </c>
      <c r="S123">
        <f t="shared" si="8"/>
        <v>0</v>
      </c>
      <c r="T123">
        <f t="shared" si="9"/>
        <v>0</v>
      </c>
      <c r="U123">
        <f t="shared" si="10"/>
        <v>0</v>
      </c>
      <c r="V123">
        <f t="shared" si="11"/>
        <v>0</v>
      </c>
      <c r="W123">
        <f t="shared" si="12"/>
        <v>0</v>
      </c>
      <c r="X123">
        <f t="shared" si="13"/>
        <v>0</v>
      </c>
      <c r="Y123">
        <f t="shared" si="14"/>
        <v>0</v>
      </c>
      <c r="Z123">
        <f t="shared" si="29"/>
        <v>0</v>
      </c>
      <c r="AA123">
        <f t="shared" si="30"/>
        <v>0</v>
      </c>
      <c r="AB123">
        <f t="shared" si="31"/>
        <v>0</v>
      </c>
      <c r="AC123">
        <f t="shared" si="32"/>
        <v>0</v>
      </c>
      <c r="AD123">
        <f t="shared" si="33"/>
        <v>0</v>
      </c>
      <c r="AE123">
        <f t="shared" si="34"/>
        <v>0</v>
      </c>
      <c r="AF123">
        <f t="shared" si="35"/>
        <v>0</v>
      </c>
      <c r="AG123">
        <f t="shared" si="36"/>
        <v>0</v>
      </c>
      <c r="AH123">
        <f t="shared" si="37"/>
        <v>0</v>
      </c>
      <c r="AI123">
        <f t="shared" si="38"/>
        <v>0</v>
      </c>
      <c r="AJ123">
        <f t="shared" si="39"/>
        <v>0</v>
      </c>
      <c r="AK123">
        <f t="shared" si="40"/>
        <v>0</v>
      </c>
    </row>
    <row r="124">
      <c r="A124" s="88"/>
      <c r="F124" s="89">
        <f t="shared" si="28"/>
        <v>1247</v>
      </c>
      <c r="G124" s="90" t="s">
        <v>321</v>
      </c>
      <c r="H124" s="14">
        <f>IF(ISNA(VLOOKUP(G124,Round1_Transactions!$A$2:$F$402,2,FALSE)), 0,VLOOKUP(G124,Round1_Transactions!$A$2:$F$402,2,FALSE))</f>
        <v>0</v>
      </c>
      <c r="I124" s="60">
        <f>IF(ISNA(VLOOKUP(G124,Round1_Transactions!$A$2:$F$402,3,FALSE)), 0,VLOOKUP(G124,Round1_Transactions!$A$2:$F$402,3,FALSE))</f>
        <v>0</v>
      </c>
      <c r="J124" s="60">
        <f>IF(ISNA(VLOOKUP(G124,Round1_Transactions!$A$2:$F$402,4,FALSE)), 0,VLOOKUP(G124,Round1_Transactions!$A$2:$F$402,4,FALSE))</f>
        <v>0</v>
      </c>
      <c r="K124" s="60">
        <f>IF(ISNA(VLOOKUP(G124,Round1_Transactions!$A$2:$F$402,5,FALSE)), 0,VLOOKUP(G124,Round1_Transactions!$A$2:$F$402,5,FALSE))</f>
        <v>0</v>
      </c>
      <c r="L124" s="86">
        <f>IF(ISNA(VLOOKUP(G124,Round1_Transactions!$A$2:$F$402,6,FALSE)), 0,VLOOKUP(G124,Round1_Transactions!$A$2:$F$402,6,FALSE))</f>
        <v>0</v>
      </c>
      <c r="M124">
        <f t="shared" si="27"/>
        <v>0</v>
      </c>
      <c r="N124">
        <f t="shared" si="3"/>
        <v>0</v>
      </c>
      <c r="O124">
        <f t="shared" si="4"/>
        <v>0</v>
      </c>
      <c r="P124">
        <f t="shared" si="5"/>
        <v>0</v>
      </c>
      <c r="Q124">
        <f t="shared" si="6"/>
        <v>0</v>
      </c>
      <c r="R124">
        <f t="shared" si="7"/>
        <v>0</v>
      </c>
      <c r="S124">
        <f t="shared" si="8"/>
        <v>0</v>
      </c>
      <c r="T124">
        <f t="shared" si="9"/>
        <v>0</v>
      </c>
      <c r="U124">
        <f t="shared" si="10"/>
        <v>0</v>
      </c>
      <c r="V124">
        <f t="shared" si="11"/>
        <v>0</v>
      </c>
      <c r="W124">
        <f t="shared" si="12"/>
        <v>0</v>
      </c>
      <c r="X124">
        <f t="shared" si="13"/>
        <v>0</v>
      </c>
      <c r="Y124">
        <f t="shared" si="14"/>
        <v>0</v>
      </c>
      <c r="Z124">
        <f t="shared" si="29"/>
        <v>0</v>
      </c>
      <c r="AA124">
        <f t="shared" si="30"/>
        <v>0</v>
      </c>
      <c r="AB124">
        <f t="shared" si="31"/>
        <v>0</v>
      </c>
      <c r="AC124">
        <f t="shared" si="32"/>
        <v>0</v>
      </c>
      <c r="AD124">
        <f t="shared" si="33"/>
        <v>0</v>
      </c>
      <c r="AE124">
        <f t="shared" si="34"/>
        <v>0</v>
      </c>
      <c r="AF124">
        <f t="shared" si="35"/>
        <v>0</v>
      </c>
      <c r="AG124">
        <f t="shared" si="36"/>
        <v>0</v>
      </c>
      <c r="AH124">
        <f t="shared" si="37"/>
        <v>0</v>
      </c>
      <c r="AI124">
        <f t="shared" si="38"/>
        <v>0</v>
      </c>
      <c r="AJ124">
        <f t="shared" si="39"/>
        <v>0</v>
      </c>
      <c r="AK124">
        <f t="shared" si="40"/>
        <v>0</v>
      </c>
    </row>
    <row r="125">
      <c r="A125" s="88"/>
      <c r="F125" s="89">
        <f t="shared" si="28"/>
        <v>1247</v>
      </c>
      <c r="G125" s="90" t="s">
        <v>322</v>
      </c>
      <c r="H125" s="14">
        <f>IF(ISNA(VLOOKUP(G125,Round1_Transactions!$A$2:$F$402,2,FALSE)), 0,VLOOKUP(G125,Round1_Transactions!$A$2:$F$402,2,FALSE))</f>
        <v>0</v>
      </c>
      <c r="I125" s="60">
        <f>IF(ISNA(VLOOKUP(G125,Round1_Transactions!$A$2:$F$402,3,FALSE)), 0,VLOOKUP(G125,Round1_Transactions!$A$2:$F$402,3,FALSE))</f>
        <v>0</v>
      </c>
      <c r="J125" s="60">
        <f>IF(ISNA(VLOOKUP(G125,Round1_Transactions!$A$2:$F$402,4,FALSE)), 0,VLOOKUP(G125,Round1_Transactions!$A$2:$F$402,4,FALSE))</f>
        <v>0</v>
      </c>
      <c r="K125" s="60">
        <f>IF(ISNA(VLOOKUP(G125,Round1_Transactions!$A$2:$F$402,5,FALSE)), 0,VLOOKUP(G125,Round1_Transactions!$A$2:$F$402,5,FALSE))</f>
        <v>0</v>
      </c>
      <c r="L125" s="86">
        <f>IF(ISNA(VLOOKUP(G125,Round1_Transactions!$A$2:$F$402,6,FALSE)), 0,VLOOKUP(G125,Round1_Transactions!$A$2:$F$402,6,FALSE))</f>
        <v>0</v>
      </c>
      <c r="M125">
        <f t="shared" si="27"/>
        <v>0</v>
      </c>
      <c r="N125">
        <f t="shared" si="3"/>
        <v>0</v>
      </c>
      <c r="O125">
        <f t="shared" si="4"/>
        <v>0</v>
      </c>
      <c r="P125">
        <f t="shared" si="5"/>
        <v>0</v>
      </c>
      <c r="Q125">
        <f t="shared" si="6"/>
        <v>0</v>
      </c>
      <c r="R125">
        <f t="shared" si="7"/>
        <v>0</v>
      </c>
      <c r="S125">
        <f t="shared" si="8"/>
        <v>0</v>
      </c>
      <c r="T125">
        <f t="shared" si="9"/>
        <v>0</v>
      </c>
      <c r="U125">
        <f t="shared" si="10"/>
        <v>0</v>
      </c>
      <c r="V125">
        <f t="shared" si="11"/>
        <v>0</v>
      </c>
      <c r="W125">
        <f t="shared" si="12"/>
        <v>0</v>
      </c>
      <c r="X125">
        <f t="shared" si="13"/>
        <v>0</v>
      </c>
      <c r="Y125">
        <f t="shared" si="14"/>
        <v>0</v>
      </c>
      <c r="Z125">
        <f t="shared" si="29"/>
        <v>0</v>
      </c>
      <c r="AA125">
        <f t="shared" si="30"/>
        <v>0</v>
      </c>
      <c r="AB125">
        <f t="shared" si="31"/>
        <v>0</v>
      </c>
      <c r="AC125">
        <f t="shared" si="32"/>
        <v>0</v>
      </c>
      <c r="AD125">
        <f t="shared" si="33"/>
        <v>0</v>
      </c>
      <c r="AE125">
        <f t="shared" si="34"/>
        <v>0</v>
      </c>
      <c r="AF125">
        <f t="shared" si="35"/>
        <v>0</v>
      </c>
      <c r="AG125">
        <f t="shared" si="36"/>
        <v>0</v>
      </c>
      <c r="AH125">
        <f t="shared" si="37"/>
        <v>0</v>
      </c>
      <c r="AI125">
        <f t="shared" si="38"/>
        <v>0</v>
      </c>
      <c r="AJ125">
        <f t="shared" si="39"/>
        <v>0</v>
      </c>
      <c r="AK125">
        <f t="shared" si="40"/>
        <v>0</v>
      </c>
    </row>
    <row r="126">
      <c r="A126" s="88"/>
      <c r="F126" s="89">
        <f t="shared" si="28"/>
        <v>1247</v>
      </c>
      <c r="G126" s="90" t="s">
        <v>323</v>
      </c>
      <c r="H126" s="14">
        <f>IF(ISNA(VLOOKUP(G126,Round1_Transactions!$A$2:$F$402,2,FALSE)), 0,VLOOKUP(G126,Round1_Transactions!$A$2:$F$402,2,FALSE))</f>
        <v>0</v>
      </c>
      <c r="I126" s="60">
        <f>IF(ISNA(VLOOKUP(G126,Round1_Transactions!$A$2:$F$402,3,FALSE)), 0,VLOOKUP(G126,Round1_Transactions!$A$2:$F$402,3,FALSE))</f>
        <v>0</v>
      </c>
      <c r="J126" s="60">
        <f>IF(ISNA(VLOOKUP(G126,Round1_Transactions!$A$2:$F$402,4,FALSE)), 0,VLOOKUP(G126,Round1_Transactions!$A$2:$F$402,4,FALSE))</f>
        <v>0</v>
      </c>
      <c r="K126" s="60">
        <f>IF(ISNA(VLOOKUP(G126,Round1_Transactions!$A$2:$F$402,5,FALSE)), 0,VLOOKUP(G126,Round1_Transactions!$A$2:$F$402,5,FALSE))</f>
        <v>0</v>
      </c>
      <c r="L126" s="86">
        <f>IF(ISNA(VLOOKUP(G126,Round1_Transactions!$A$2:$F$402,6,FALSE)), 0,VLOOKUP(G126,Round1_Transactions!$A$2:$F$402,6,FALSE))</f>
        <v>0</v>
      </c>
      <c r="M126">
        <f t="shared" si="27"/>
        <v>0</v>
      </c>
      <c r="N126">
        <f t="shared" si="3"/>
        <v>0</v>
      </c>
      <c r="O126">
        <f t="shared" si="4"/>
        <v>0</v>
      </c>
      <c r="P126">
        <f t="shared" si="5"/>
        <v>0</v>
      </c>
      <c r="Q126">
        <f t="shared" si="6"/>
        <v>0</v>
      </c>
      <c r="R126">
        <f t="shared" si="7"/>
        <v>0</v>
      </c>
      <c r="S126">
        <f t="shared" si="8"/>
        <v>0</v>
      </c>
      <c r="T126">
        <f t="shared" si="9"/>
        <v>0</v>
      </c>
      <c r="U126">
        <f t="shared" si="10"/>
        <v>0</v>
      </c>
      <c r="V126">
        <f t="shared" si="11"/>
        <v>0</v>
      </c>
      <c r="W126">
        <f t="shared" si="12"/>
        <v>0</v>
      </c>
      <c r="X126">
        <f t="shared" si="13"/>
        <v>0</v>
      </c>
      <c r="Y126">
        <f t="shared" si="14"/>
        <v>0</v>
      </c>
      <c r="Z126">
        <f t="shared" si="29"/>
        <v>0</v>
      </c>
      <c r="AA126">
        <f t="shared" si="30"/>
        <v>0</v>
      </c>
      <c r="AB126">
        <f t="shared" si="31"/>
        <v>0</v>
      </c>
      <c r="AC126">
        <f t="shared" si="32"/>
        <v>0</v>
      </c>
      <c r="AD126">
        <f t="shared" si="33"/>
        <v>0</v>
      </c>
      <c r="AE126">
        <f t="shared" si="34"/>
        <v>0</v>
      </c>
      <c r="AF126">
        <f t="shared" si="35"/>
        <v>0</v>
      </c>
      <c r="AG126">
        <f t="shared" si="36"/>
        <v>0</v>
      </c>
      <c r="AH126">
        <f t="shared" si="37"/>
        <v>0</v>
      </c>
      <c r="AI126">
        <f t="shared" si="38"/>
        <v>0</v>
      </c>
      <c r="AJ126">
        <f t="shared" si="39"/>
        <v>0</v>
      </c>
      <c r="AK126">
        <f t="shared" si="40"/>
        <v>0</v>
      </c>
    </row>
    <row r="127">
      <c r="A127" s="88"/>
      <c r="F127" s="89">
        <f t="shared" si="28"/>
        <v>1247</v>
      </c>
      <c r="G127" s="90" t="s">
        <v>324</v>
      </c>
      <c r="H127" s="14">
        <f>IF(ISNA(VLOOKUP(G127,Round1_Transactions!$A$2:$F$402,2,FALSE)), 0,VLOOKUP(G127,Round1_Transactions!$A$2:$F$402,2,FALSE))</f>
        <v>0</v>
      </c>
      <c r="I127" s="60">
        <f>IF(ISNA(VLOOKUP(G127,Round1_Transactions!$A$2:$F$402,3,FALSE)), 0,VLOOKUP(G127,Round1_Transactions!$A$2:$F$402,3,FALSE))</f>
        <v>0</v>
      </c>
      <c r="J127" s="60">
        <f>IF(ISNA(VLOOKUP(G127,Round1_Transactions!$A$2:$F$402,4,FALSE)), 0,VLOOKUP(G127,Round1_Transactions!$A$2:$F$402,4,FALSE))</f>
        <v>0</v>
      </c>
      <c r="K127" s="60">
        <f>IF(ISNA(VLOOKUP(G127,Round1_Transactions!$A$2:$F$402,5,FALSE)), 0,VLOOKUP(G127,Round1_Transactions!$A$2:$F$402,5,FALSE))</f>
        <v>0</v>
      </c>
      <c r="L127" s="86">
        <f>IF(ISNA(VLOOKUP(G127,Round1_Transactions!$A$2:$F$402,6,FALSE)), 0,VLOOKUP(G127,Round1_Transactions!$A$2:$F$402,6,FALSE))</f>
        <v>0</v>
      </c>
      <c r="M127">
        <f t="shared" si="27"/>
        <v>0</v>
      </c>
      <c r="N127">
        <f t="shared" si="3"/>
        <v>0</v>
      </c>
      <c r="O127">
        <f t="shared" si="4"/>
        <v>0</v>
      </c>
      <c r="P127">
        <f t="shared" si="5"/>
        <v>0</v>
      </c>
      <c r="Q127">
        <f t="shared" si="6"/>
        <v>0</v>
      </c>
      <c r="R127">
        <f t="shared" si="7"/>
        <v>0</v>
      </c>
      <c r="S127">
        <f t="shared" si="8"/>
        <v>0</v>
      </c>
      <c r="T127">
        <f t="shared" si="9"/>
        <v>0</v>
      </c>
      <c r="U127">
        <f t="shared" si="10"/>
        <v>0</v>
      </c>
      <c r="V127">
        <f t="shared" si="11"/>
        <v>0</v>
      </c>
      <c r="W127">
        <f t="shared" si="12"/>
        <v>0</v>
      </c>
      <c r="X127">
        <f t="shared" si="13"/>
        <v>0</v>
      </c>
      <c r="Y127">
        <f t="shared" si="14"/>
        <v>0</v>
      </c>
      <c r="Z127">
        <f t="shared" si="29"/>
        <v>0</v>
      </c>
      <c r="AA127">
        <f t="shared" si="30"/>
        <v>0</v>
      </c>
      <c r="AB127">
        <f t="shared" si="31"/>
        <v>0</v>
      </c>
      <c r="AC127">
        <f t="shared" si="32"/>
        <v>0</v>
      </c>
      <c r="AD127">
        <f t="shared" si="33"/>
        <v>0</v>
      </c>
      <c r="AE127">
        <f t="shared" si="34"/>
        <v>0</v>
      </c>
      <c r="AF127">
        <f t="shared" si="35"/>
        <v>0</v>
      </c>
      <c r="AG127">
        <f t="shared" si="36"/>
        <v>0</v>
      </c>
      <c r="AH127">
        <f t="shared" si="37"/>
        <v>0</v>
      </c>
      <c r="AI127">
        <f t="shared" si="38"/>
        <v>0</v>
      </c>
      <c r="AJ127">
        <f t="shared" si="39"/>
        <v>0</v>
      </c>
      <c r="AK127">
        <f t="shared" si="40"/>
        <v>0</v>
      </c>
    </row>
    <row r="128">
      <c r="A128" s="88"/>
      <c r="F128" s="89">
        <f t="shared" si="28"/>
        <v>1247</v>
      </c>
      <c r="G128" s="90" t="s">
        <v>325</v>
      </c>
      <c r="H128" s="14">
        <f>IF(ISNA(VLOOKUP(G128,Round1_Transactions!$A$2:$F$402,2,FALSE)), 0,VLOOKUP(G128,Round1_Transactions!$A$2:$F$402,2,FALSE))</f>
        <v>0</v>
      </c>
      <c r="I128" s="60">
        <f>IF(ISNA(VLOOKUP(G128,Round1_Transactions!$A$2:$F$402,3,FALSE)), 0,VLOOKUP(G128,Round1_Transactions!$A$2:$F$402,3,FALSE))</f>
        <v>0</v>
      </c>
      <c r="J128" s="60">
        <f>IF(ISNA(VLOOKUP(G128,Round1_Transactions!$A$2:$F$402,4,FALSE)), 0,VLOOKUP(G128,Round1_Transactions!$A$2:$F$402,4,FALSE))</f>
        <v>0</v>
      </c>
      <c r="K128" s="60">
        <f>IF(ISNA(VLOOKUP(G128,Round1_Transactions!$A$2:$F$402,5,FALSE)), 0,VLOOKUP(G128,Round1_Transactions!$A$2:$F$402,5,FALSE))</f>
        <v>0</v>
      </c>
      <c r="L128" s="86">
        <f>IF(ISNA(VLOOKUP(G128,Round1_Transactions!$A$2:$F$402,6,FALSE)), 0,VLOOKUP(G128,Round1_Transactions!$A$2:$F$402,6,FALSE))</f>
        <v>0</v>
      </c>
      <c r="M128">
        <f t="shared" si="27"/>
        <v>0</v>
      </c>
      <c r="N128">
        <f t="shared" si="3"/>
        <v>0</v>
      </c>
      <c r="O128">
        <f t="shared" si="4"/>
        <v>0</v>
      </c>
      <c r="P128">
        <f t="shared" si="5"/>
        <v>0</v>
      </c>
      <c r="Q128">
        <f t="shared" si="6"/>
        <v>0</v>
      </c>
      <c r="R128">
        <f t="shared" si="7"/>
        <v>0</v>
      </c>
      <c r="S128">
        <f t="shared" si="8"/>
        <v>0</v>
      </c>
      <c r="T128">
        <f t="shared" si="9"/>
        <v>0</v>
      </c>
      <c r="U128">
        <f t="shared" si="10"/>
        <v>0</v>
      </c>
      <c r="V128">
        <f t="shared" si="11"/>
        <v>0</v>
      </c>
      <c r="W128">
        <f t="shared" si="12"/>
        <v>0</v>
      </c>
      <c r="X128">
        <f t="shared" si="13"/>
        <v>0</v>
      </c>
      <c r="Y128">
        <f t="shared" si="14"/>
        <v>0</v>
      </c>
      <c r="Z128">
        <f t="shared" si="29"/>
        <v>0</v>
      </c>
      <c r="AA128">
        <f t="shared" si="30"/>
        <v>0</v>
      </c>
      <c r="AB128">
        <f t="shared" si="31"/>
        <v>0</v>
      </c>
      <c r="AC128">
        <f t="shared" si="32"/>
        <v>0</v>
      </c>
      <c r="AD128">
        <f t="shared" si="33"/>
        <v>0</v>
      </c>
      <c r="AE128">
        <f t="shared" si="34"/>
        <v>0</v>
      </c>
      <c r="AF128">
        <f t="shared" si="35"/>
        <v>0</v>
      </c>
      <c r="AG128">
        <f t="shared" si="36"/>
        <v>0</v>
      </c>
      <c r="AH128">
        <f t="shared" si="37"/>
        <v>0</v>
      </c>
      <c r="AI128">
        <f t="shared" si="38"/>
        <v>0</v>
      </c>
      <c r="AJ128">
        <f t="shared" si="39"/>
        <v>0</v>
      </c>
      <c r="AK128">
        <f t="shared" si="40"/>
        <v>0</v>
      </c>
    </row>
    <row r="129">
      <c r="A129" s="88"/>
      <c r="F129" s="89">
        <f t="shared" si="28"/>
        <v>1247</v>
      </c>
      <c r="G129" s="90" t="s">
        <v>326</v>
      </c>
      <c r="H129" s="14">
        <f>IF(ISNA(VLOOKUP(G129,Round1_Transactions!$A$2:$F$402,2,FALSE)), 0,VLOOKUP(G129,Round1_Transactions!$A$2:$F$402,2,FALSE))</f>
        <v>0</v>
      </c>
      <c r="I129" s="60">
        <f>IF(ISNA(VLOOKUP(G129,Round1_Transactions!$A$2:$F$402,3,FALSE)), 0,VLOOKUP(G129,Round1_Transactions!$A$2:$F$402,3,FALSE))</f>
        <v>0</v>
      </c>
      <c r="J129" s="60">
        <f>IF(ISNA(VLOOKUP(G129,Round1_Transactions!$A$2:$F$402,4,FALSE)), 0,VLOOKUP(G129,Round1_Transactions!$A$2:$F$402,4,FALSE))</f>
        <v>0</v>
      </c>
      <c r="K129" s="60">
        <f>IF(ISNA(VLOOKUP(G129,Round1_Transactions!$A$2:$F$402,5,FALSE)), 0,VLOOKUP(G129,Round1_Transactions!$A$2:$F$402,5,FALSE))</f>
        <v>0</v>
      </c>
      <c r="L129" s="86">
        <f>IF(ISNA(VLOOKUP(G129,Round1_Transactions!$A$2:$F$402,6,FALSE)), 0,VLOOKUP(G129,Round1_Transactions!$A$2:$F$402,6,FALSE))</f>
        <v>0</v>
      </c>
      <c r="M129">
        <f t="shared" si="27"/>
        <v>0</v>
      </c>
      <c r="N129">
        <f t="shared" si="3"/>
        <v>0</v>
      </c>
      <c r="O129">
        <f t="shared" si="4"/>
        <v>0</v>
      </c>
      <c r="P129">
        <f t="shared" si="5"/>
        <v>0</v>
      </c>
      <c r="Q129">
        <f t="shared" si="6"/>
        <v>0</v>
      </c>
      <c r="R129">
        <f t="shared" si="7"/>
        <v>0</v>
      </c>
      <c r="S129">
        <f t="shared" si="8"/>
        <v>0</v>
      </c>
      <c r="T129">
        <f t="shared" si="9"/>
        <v>0</v>
      </c>
      <c r="U129">
        <f t="shared" si="10"/>
        <v>0</v>
      </c>
      <c r="V129">
        <f t="shared" si="11"/>
        <v>0</v>
      </c>
      <c r="W129">
        <f t="shared" si="12"/>
        <v>0</v>
      </c>
      <c r="X129">
        <f t="shared" si="13"/>
        <v>0</v>
      </c>
      <c r="Y129">
        <f t="shared" si="14"/>
        <v>0</v>
      </c>
      <c r="Z129">
        <f t="shared" si="29"/>
        <v>0</v>
      </c>
      <c r="AA129">
        <f t="shared" si="30"/>
        <v>0</v>
      </c>
      <c r="AB129">
        <f t="shared" si="31"/>
        <v>0</v>
      </c>
      <c r="AC129">
        <f t="shared" si="32"/>
        <v>0</v>
      </c>
      <c r="AD129">
        <f t="shared" si="33"/>
        <v>0</v>
      </c>
      <c r="AE129">
        <f t="shared" si="34"/>
        <v>0</v>
      </c>
      <c r="AF129">
        <f t="shared" si="35"/>
        <v>0</v>
      </c>
      <c r="AG129">
        <f t="shared" si="36"/>
        <v>0</v>
      </c>
      <c r="AH129">
        <f t="shared" si="37"/>
        <v>0</v>
      </c>
      <c r="AI129">
        <f t="shared" si="38"/>
        <v>0</v>
      </c>
      <c r="AJ129">
        <f t="shared" si="39"/>
        <v>0</v>
      </c>
      <c r="AK129">
        <f t="shared" si="40"/>
        <v>0</v>
      </c>
    </row>
    <row r="130">
      <c r="A130" s="88"/>
      <c r="F130" s="89">
        <f t="shared" si="28"/>
        <v>1247</v>
      </c>
      <c r="G130" s="90" t="s">
        <v>327</v>
      </c>
      <c r="H130" s="14">
        <f>IF(ISNA(VLOOKUP(G130,Round1_Transactions!$A$2:$F$402,2,FALSE)), 0,VLOOKUP(G130,Round1_Transactions!$A$2:$F$402,2,FALSE))</f>
        <v>0</v>
      </c>
      <c r="I130" s="60">
        <f>IF(ISNA(VLOOKUP(G130,Round1_Transactions!$A$2:$F$402,3,FALSE)), 0,VLOOKUP(G130,Round1_Transactions!$A$2:$F$402,3,FALSE))</f>
        <v>0</v>
      </c>
      <c r="J130" s="60">
        <f>IF(ISNA(VLOOKUP(G130,Round1_Transactions!$A$2:$F$402,4,FALSE)), 0,VLOOKUP(G130,Round1_Transactions!$A$2:$F$402,4,FALSE))</f>
        <v>0</v>
      </c>
      <c r="K130" s="60">
        <f>IF(ISNA(VLOOKUP(G130,Round1_Transactions!$A$2:$F$402,5,FALSE)), 0,VLOOKUP(G130,Round1_Transactions!$A$2:$F$402,5,FALSE))</f>
        <v>0</v>
      </c>
      <c r="L130" s="86">
        <f>IF(ISNA(VLOOKUP(G130,Round1_Transactions!$A$2:$F$402,6,FALSE)), 0,VLOOKUP(G130,Round1_Transactions!$A$2:$F$402,6,FALSE))</f>
        <v>0</v>
      </c>
      <c r="M130">
        <f t="shared" si="27"/>
        <v>0</v>
      </c>
      <c r="N130">
        <f t="shared" si="3"/>
        <v>0</v>
      </c>
      <c r="O130">
        <f t="shared" si="4"/>
        <v>0</v>
      </c>
      <c r="P130">
        <f t="shared" si="5"/>
        <v>0</v>
      </c>
      <c r="Q130">
        <f t="shared" si="6"/>
        <v>0</v>
      </c>
      <c r="R130">
        <f t="shared" si="7"/>
        <v>0</v>
      </c>
      <c r="S130">
        <f t="shared" si="8"/>
        <v>0</v>
      </c>
      <c r="T130">
        <f t="shared" si="9"/>
        <v>0</v>
      </c>
      <c r="U130">
        <f t="shared" si="10"/>
        <v>0</v>
      </c>
      <c r="V130">
        <f t="shared" si="11"/>
        <v>0</v>
      </c>
      <c r="W130">
        <f t="shared" si="12"/>
        <v>0</v>
      </c>
      <c r="X130">
        <f t="shared" si="13"/>
        <v>0</v>
      </c>
      <c r="Y130">
        <f t="shared" si="14"/>
        <v>0</v>
      </c>
      <c r="Z130">
        <f t="shared" si="29"/>
        <v>0</v>
      </c>
      <c r="AA130">
        <f t="shared" si="30"/>
        <v>0</v>
      </c>
      <c r="AB130">
        <f t="shared" si="31"/>
        <v>0</v>
      </c>
      <c r="AC130">
        <f t="shared" si="32"/>
        <v>0</v>
      </c>
      <c r="AD130">
        <f t="shared" si="33"/>
        <v>0</v>
      </c>
      <c r="AE130">
        <f t="shared" si="34"/>
        <v>0</v>
      </c>
      <c r="AF130">
        <f t="shared" si="35"/>
        <v>0</v>
      </c>
      <c r="AG130">
        <f t="shared" si="36"/>
        <v>0</v>
      </c>
      <c r="AH130">
        <f t="shared" si="37"/>
        <v>0</v>
      </c>
      <c r="AI130">
        <f t="shared" si="38"/>
        <v>0</v>
      </c>
      <c r="AJ130">
        <f t="shared" si="39"/>
        <v>0</v>
      </c>
      <c r="AK130">
        <f t="shared" si="40"/>
        <v>0</v>
      </c>
    </row>
    <row r="131">
      <c r="A131" s="88"/>
      <c r="F131" s="89">
        <f t="shared" si="28"/>
        <v>1247</v>
      </c>
      <c r="G131" s="90" t="s">
        <v>328</v>
      </c>
      <c r="H131" s="14">
        <f>IF(ISNA(VLOOKUP(G131,Round1_Transactions!$A$2:$F$402,2,FALSE)), 0,VLOOKUP(G131,Round1_Transactions!$A$2:$F$402,2,FALSE))</f>
        <v>0</v>
      </c>
      <c r="I131" s="60">
        <f>IF(ISNA(VLOOKUP(G131,Round1_Transactions!$A$2:$F$402,3,FALSE)), 0,VLOOKUP(G131,Round1_Transactions!$A$2:$F$402,3,FALSE))</f>
        <v>0</v>
      </c>
      <c r="J131" s="60">
        <f>IF(ISNA(VLOOKUP(G131,Round1_Transactions!$A$2:$F$402,4,FALSE)), 0,VLOOKUP(G131,Round1_Transactions!$A$2:$F$402,4,FALSE))</f>
        <v>0</v>
      </c>
      <c r="K131" s="60">
        <f>IF(ISNA(VLOOKUP(G131,Round1_Transactions!$A$2:$F$402,5,FALSE)), 0,VLOOKUP(G131,Round1_Transactions!$A$2:$F$402,5,FALSE))</f>
        <v>0</v>
      </c>
      <c r="L131" s="86">
        <f>IF(ISNA(VLOOKUP(G131,Round1_Transactions!$A$2:$F$402,6,FALSE)), 0,VLOOKUP(G131,Round1_Transactions!$A$2:$F$402,6,FALSE))</f>
        <v>0</v>
      </c>
      <c r="M131">
        <f t="shared" si="27"/>
        <v>0</v>
      </c>
      <c r="N131">
        <f t="shared" si="3"/>
        <v>0</v>
      </c>
      <c r="O131">
        <f t="shared" si="4"/>
        <v>0</v>
      </c>
      <c r="P131">
        <f t="shared" si="5"/>
        <v>0</v>
      </c>
      <c r="Q131">
        <f t="shared" si="6"/>
        <v>0</v>
      </c>
      <c r="R131">
        <f t="shared" si="7"/>
        <v>0</v>
      </c>
      <c r="S131">
        <f t="shared" si="8"/>
        <v>0</v>
      </c>
      <c r="T131">
        <f t="shared" si="9"/>
        <v>0</v>
      </c>
      <c r="U131">
        <f t="shared" si="10"/>
        <v>0</v>
      </c>
      <c r="V131">
        <f t="shared" si="11"/>
        <v>0</v>
      </c>
      <c r="W131">
        <f t="shared" si="12"/>
        <v>0</v>
      </c>
      <c r="X131">
        <f t="shared" si="13"/>
        <v>0</v>
      </c>
      <c r="Y131">
        <f t="shared" si="14"/>
        <v>0</v>
      </c>
      <c r="Z131">
        <f t="shared" si="29"/>
        <v>0</v>
      </c>
      <c r="AA131">
        <f t="shared" si="30"/>
        <v>0</v>
      </c>
      <c r="AB131">
        <f t="shared" si="31"/>
        <v>0</v>
      </c>
      <c r="AC131">
        <f t="shared" si="32"/>
        <v>0</v>
      </c>
      <c r="AD131">
        <f t="shared" si="33"/>
        <v>0</v>
      </c>
      <c r="AE131">
        <f t="shared" si="34"/>
        <v>0</v>
      </c>
      <c r="AF131">
        <f t="shared" si="35"/>
        <v>0</v>
      </c>
      <c r="AG131">
        <f t="shared" si="36"/>
        <v>0</v>
      </c>
      <c r="AH131">
        <f t="shared" si="37"/>
        <v>0</v>
      </c>
      <c r="AI131">
        <f t="shared" si="38"/>
        <v>0</v>
      </c>
      <c r="AJ131">
        <f t="shared" si="39"/>
        <v>0</v>
      </c>
      <c r="AK131">
        <f t="shared" si="40"/>
        <v>0</v>
      </c>
    </row>
    <row r="132">
      <c r="A132" s="88"/>
      <c r="F132" s="89">
        <f t="shared" si="28"/>
        <v>1247</v>
      </c>
      <c r="G132" s="90" t="s">
        <v>329</v>
      </c>
      <c r="H132" s="14">
        <f>IF(ISNA(VLOOKUP(G132,Round1_Transactions!$A$2:$F$402,2,FALSE)), 0,VLOOKUP(G132,Round1_Transactions!$A$2:$F$402,2,FALSE))</f>
        <v>0</v>
      </c>
      <c r="I132" s="60">
        <f>IF(ISNA(VLOOKUP(G132,Round1_Transactions!$A$2:$F$402,3,FALSE)), 0,VLOOKUP(G132,Round1_Transactions!$A$2:$F$402,3,FALSE))</f>
        <v>0</v>
      </c>
      <c r="J132" s="60">
        <f>IF(ISNA(VLOOKUP(G132,Round1_Transactions!$A$2:$F$402,4,FALSE)), 0,VLOOKUP(G132,Round1_Transactions!$A$2:$F$402,4,FALSE))</f>
        <v>0</v>
      </c>
      <c r="K132" s="60">
        <f>IF(ISNA(VLOOKUP(G132,Round1_Transactions!$A$2:$F$402,5,FALSE)), 0,VLOOKUP(G132,Round1_Transactions!$A$2:$F$402,5,FALSE))</f>
        <v>0</v>
      </c>
      <c r="L132" s="86">
        <f>IF(ISNA(VLOOKUP(G132,Round1_Transactions!$A$2:$F$402,6,FALSE)), 0,VLOOKUP(G132,Round1_Transactions!$A$2:$F$402,6,FALSE))</f>
        <v>0</v>
      </c>
      <c r="M132">
        <f t="shared" si="27"/>
        <v>0</v>
      </c>
      <c r="N132">
        <f t="shared" si="3"/>
        <v>0</v>
      </c>
      <c r="O132">
        <f t="shared" si="4"/>
        <v>0</v>
      </c>
      <c r="P132">
        <f t="shared" si="5"/>
        <v>0</v>
      </c>
      <c r="Q132">
        <f t="shared" si="6"/>
        <v>0</v>
      </c>
      <c r="R132">
        <f t="shared" si="7"/>
        <v>0</v>
      </c>
      <c r="S132">
        <f t="shared" si="8"/>
        <v>0</v>
      </c>
      <c r="T132">
        <f t="shared" si="9"/>
        <v>0</v>
      </c>
      <c r="U132">
        <f t="shared" si="10"/>
        <v>0</v>
      </c>
      <c r="V132">
        <f t="shared" si="11"/>
        <v>0</v>
      </c>
      <c r="W132">
        <f t="shared" si="12"/>
        <v>0</v>
      </c>
      <c r="X132">
        <f t="shared" si="13"/>
        <v>0</v>
      </c>
      <c r="Y132">
        <f t="shared" si="14"/>
        <v>0</v>
      </c>
      <c r="Z132">
        <f t="shared" si="29"/>
        <v>0</v>
      </c>
      <c r="AA132">
        <f t="shared" si="30"/>
        <v>0</v>
      </c>
      <c r="AB132">
        <f t="shared" si="31"/>
        <v>0</v>
      </c>
      <c r="AC132">
        <f t="shared" si="32"/>
        <v>0</v>
      </c>
      <c r="AD132">
        <f t="shared" si="33"/>
        <v>0</v>
      </c>
      <c r="AE132">
        <f t="shared" si="34"/>
        <v>0</v>
      </c>
      <c r="AF132">
        <f t="shared" si="35"/>
        <v>0</v>
      </c>
      <c r="AG132">
        <f t="shared" si="36"/>
        <v>0</v>
      </c>
      <c r="AH132">
        <f t="shared" si="37"/>
        <v>0</v>
      </c>
      <c r="AI132">
        <f t="shared" si="38"/>
        <v>0</v>
      </c>
      <c r="AJ132">
        <f t="shared" si="39"/>
        <v>0</v>
      </c>
      <c r="AK132">
        <f t="shared" si="40"/>
        <v>0</v>
      </c>
    </row>
    <row r="133">
      <c r="A133" s="88"/>
      <c r="F133" s="89">
        <f t="shared" si="28"/>
        <v>1247</v>
      </c>
      <c r="G133" s="90" t="s">
        <v>330</v>
      </c>
      <c r="H133" s="14">
        <f>IF(ISNA(VLOOKUP(G133,Round1_Transactions!$A$2:$F$402,2,FALSE)), 0,VLOOKUP(G133,Round1_Transactions!$A$2:$F$402,2,FALSE))</f>
        <v>0</v>
      </c>
      <c r="I133" s="60">
        <f>IF(ISNA(VLOOKUP(G133,Round1_Transactions!$A$2:$F$402,3,FALSE)), 0,VLOOKUP(G133,Round1_Transactions!$A$2:$F$402,3,FALSE))</f>
        <v>0</v>
      </c>
      <c r="J133" s="60">
        <f>IF(ISNA(VLOOKUP(G133,Round1_Transactions!$A$2:$F$402,4,FALSE)), 0,VLOOKUP(G133,Round1_Transactions!$A$2:$F$402,4,FALSE))</f>
        <v>0</v>
      </c>
      <c r="K133" s="60">
        <f>IF(ISNA(VLOOKUP(G133,Round1_Transactions!$A$2:$F$402,5,FALSE)), 0,VLOOKUP(G133,Round1_Transactions!$A$2:$F$402,5,FALSE))</f>
        <v>0</v>
      </c>
      <c r="L133" s="86">
        <f>IF(ISNA(VLOOKUP(G133,Round1_Transactions!$A$2:$F$402,6,FALSE)), 0,VLOOKUP(G133,Round1_Transactions!$A$2:$F$402,6,FALSE))</f>
        <v>0</v>
      </c>
      <c r="M133">
        <f t="shared" si="27"/>
        <v>0</v>
      </c>
      <c r="N133">
        <f t="shared" si="3"/>
        <v>0</v>
      </c>
      <c r="O133">
        <f t="shared" si="4"/>
        <v>0</v>
      </c>
      <c r="P133">
        <f t="shared" si="5"/>
        <v>0</v>
      </c>
      <c r="Q133">
        <f t="shared" si="6"/>
        <v>0</v>
      </c>
      <c r="R133">
        <f t="shared" si="7"/>
        <v>0</v>
      </c>
      <c r="S133">
        <f t="shared" si="8"/>
        <v>0</v>
      </c>
      <c r="T133">
        <f t="shared" si="9"/>
        <v>0</v>
      </c>
      <c r="U133">
        <f t="shared" si="10"/>
        <v>0</v>
      </c>
      <c r="V133">
        <f t="shared" si="11"/>
        <v>0</v>
      </c>
      <c r="W133">
        <f t="shared" si="12"/>
        <v>0</v>
      </c>
      <c r="X133">
        <f t="shared" si="13"/>
        <v>0</v>
      </c>
      <c r="Y133">
        <f t="shared" si="14"/>
        <v>0</v>
      </c>
      <c r="Z133">
        <f t="shared" si="29"/>
        <v>0</v>
      </c>
      <c r="AA133">
        <f t="shared" si="30"/>
        <v>0</v>
      </c>
      <c r="AB133">
        <f t="shared" si="31"/>
        <v>0</v>
      </c>
      <c r="AC133">
        <f t="shared" si="32"/>
        <v>0</v>
      </c>
      <c r="AD133">
        <f t="shared" si="33"/>
        <v>0</v>
      </c>
      <c r="AE133">
        <f t="shared" si="34"/>
        <v>0</v>
      </c>
      <c r="AF133">
        <f t="shared" si="35"/>
        <v>0</v>
      </c>
      <c r="AG133">
        <f t="shared" si="36"/>
        <v>0</v>
      </c>
      <c r="AH133">
        <f t="shared" si="37"/>
        <v>0</v>
      </c>
      <c r="AI133">
        <f t="shared" si="38"/>
        <v>0</v>
      </c>
      <c r="AJ133">
        <f t="shared" si="39"/>
        <v>0</v>
      </c>
      <c r="AK133">
        <f t="shared" si="40"/>
        <v>0</v>
      </c>
    </row>
    <row r="134">
      <c r="A134" s="88"/>
      <c r="F134" s="89">
        <f t="shared" si="28"/>
        <v>1247</v>
      </c>
      <c r="G134" s="90" t="s">
        <v>331</v>
      </c>
      <c r="H134" s="14">
        <f>IF(ISNA(VLOOKUP(G134,Round1_Transactions!$A$2:$F$402,2,FALSE)), 0,VLOOKUP(G134,Round1_Transactions!$A$2:$F$402,2,FALSE))</f>
        <v>0</v>
      </c>
      <c r="I134" s="60">
        <f>IF(ISNA(VLOOKUP(G134,Round1_Transactions!$A$2:$F$402,3,FALSE)), 0,VLOOKUP(G134,Round1_Transactions!$A$2:$F$402,3,FALSE))</f>
        <v>0</v>
      </c>
      <c r="J134" s="60">
        <f>IF(ISNA(VLOOKUP(G134,Round1_Transactions!$A$2:$F$402,4,FALSE)), 0,VLOOKUP(G134,Round1_Transactions!$A$2:$F$402,4,FALSE))</f>
        <v>0</v>
      </c>
      <c r="K134" s="60">
        <f>IF(ISNA(VLOOKUP(G134,Round1_Transactions!$A$2:$F$402,5,FALSE)), 0,VLOOKUP(G134,Round1_Transactions!$A$2:$F$402,5,FALSE))</f>
        <v>0</v>
      </c>
      <c r="L134" s="86">
        <f>IF(ISNA(VLOOKUP(G134,Round1_Transactions!$A$2:$F$402,6,FALSE)), 0,VLOOKUP(G134,Round1_Transactions!$A$2:$F$402,6,FALSE))</f>
        <v>0</v>
      </c>
      <c r="M134">
        <f t="shared" si="27"/>
        <v>0</v>
      </c>
      <c r="N134">
        <f t="shared" si="3"/>
        <v>0</v>
      </c>
      <c r="O134">
        <f t="shared" si="4"/>
        <v>0</v>
      </c>
      <c r="P134">
        <f t="shared" si="5"/>
        <v>0</v>
      </c>
      <c r="Q134">
        <f t="shared" si="6"/>
        <v>0</v>
      </c>
      <c r="R134">
        <f t="shared" si="7"/>
        <v>0</v>
      </c>
      <c r="S134">
        <f t="shared" si="8"/>
        <v>0</v>
      </c>
      <c r="T134">
        <f t="shared" si="9"/>
        <v>0</v>
      </c>
      <c r="U134">
        <f t="shared" si="10"/>
        <v>0</v>
      </c>
      <c r="V134">
        <f t="shared" si="11"/>
        <v>0</v>
      </c>
      <c r="W134">
        <f t="shared" si="12"/>
        <v>0</v>
      </c>
      <c r="X134">
        <f t="shared" si="13"/>
        <v>0</v>
      </c>
      <c r="Y134">
        <f t="shared" si="14"/>
        <v>0</v>
      </c>
      <c r="Z134">
        <f t="shared" si="29"/>
        <v>0</v>
      </c>
      <c r="AA134">
        <f t="shared" si="30"/>
        <v>0</v>
      </c>
      <c r="AB134">
        <f t="shared" si="31"/>
        <v>0</v>
      </c>
      <c r="AC134">
        <f t="shared" si="32"/>
        <v>0</v>
      </c>
      <c r="AD134">
        <f t="shared" si="33"/>
        <v>0</v>
      </c>
      <c r="AE134">
        <f t="shared" si="34"/>
        <v>0</v>
      </c>
      <c r="AF134">
        <f t="shared" si="35"/>
        <v>0</v>
      </c>
      <c r="AG134">
        <f t="shared" si="36"/>
        <v>0</v>
      </c>
      <c r="AH134">
        <f t="shared" si="37"/>
        <v>0</v>
      </c>
      <c r="AI134">
        <f t="shared" si="38"/>
        <v>0</v>
      </c>
      <c r="AJ134">
        <f t="shared" si="39"/>
        <v>0</v>
      </c>
      <c r="AK134">
        <f t="shared" si="40"/>
        <v>0</v>
      </c>
    </row>
    <row r="135">
      <c r="A135" s="88"/>
      <c r="F135" s="89">
        <f t="shared" si="28"/>
        <v>1247</v>
      </c>
      <c r="G135" s="90" t="s">
        <v>332</v>
      </c>
      <c r="H135" s="14">
        <f>IF(ISNA(VLOOKUP(G135,Round1_Transactions!$A$2:$F$402,2,FALSE)), 0,VLOOKUP(G135,Round1_Transactions!$A$2:$F$402,2,FALSE))</f>
        <v>0</v>
      </c>
      <c r="I135" s="60">
        <f>IF(ISNA(VLOOKUP(G135,Round1_Transactions!$A$2:$F$402,3,FALSE)), 0,VLOOKUP(G135,Round1_Transactions!$A$2:$F$402,3,FALSE))</f>
        <v>0</v>
      </c>
      <c r="J135" s="60">
        <f>IF(ISNA(VLOOKUP(G135,Round1_Transactions!$A$2:$F$402,4,FALSE)), 0,VLOOKUP(G135,Round1_Transactions!$A$2:$F$402,4,FALSE))</f>
        <v>0</v>
      </c>
      <c r="K135" s="60">
        <f>IF(ISNA(VLOOKUP(G135,Round1_Transactions!$A$2:$F$402,5,FALSE)), 0,VLOOKUP(G135,Round1_Transactions!$A$2:$F$402,5,FALSE))</f>
        <v>0</v>
      </c>
      <c r="L135" s="86">
        <f>IF(ISNA(VLOOKUP(G135,Round1_Transactions!$A$2:$F$402,6,FALSE)), 0,VLOOKUP(G135,Round1_Transactions!$A$2:$F$402,6,FALSE))</f>
        <v>0</v>
      </c>
      <c r="M135">
        <f t="shared" si="27"/>
        <v>0</v>
      </c>
      <c r="N135">
        <f t="shared" si="3"/>
        <v>0</v>
      </c>
      <c r="O135">
        <f t="shared" si="4"/>
        <v>0</v>
      </c>
      <c r="P135">
        <f t="shared" si="5"/>
        <v>0</v>
      </c>
      <c r="Q135">
        <f t="shared" si="6"/>
        <v>0</v>
      </c>
      <c r="R135">
        <f t="shared" si="7"/>
        <v>0</v>
      </c>
      <c r="S135">
        <f t="shared" si="8"/>
        <v>0</v>
      </c>
      <c r="T135">
        <f t="shared" si="9"/>
        <v>0</v>
      </c>
      <c r="U135">
        <f t="shared" si="10"/>
        <v>0</v>
      </c>
      <c r="V135">
        <f t="shared" si="11"/>
        <v>0</v>
      </c>
      <c r="W135">
        <f t="shared" si="12"/>
        <v>0</v>
      </c>
      <c r="X135">
        <f t="shared" si="13"/>
        <v>0</v>
      </c>
      <c r="Y135">
        <f t="shared" si="14"/>
        <v>0</v>
      </c>
      <c r="Z135">
        <f t="shared" si="29"/>
        <v>0</v>
      </c>
      <c r="AA135">
        <f t="shared" si="30"/>
        <v>0</v>
      </c>
      <c r="AB135">
        <f t="shared" si="31"/>
        <v>0</v>
      </c>
      <c r="AC135">
        <f t="shared" si="32"/>
        <v>0</v>
      </c>
      <c r="AD135">
        <f t="shared" si="33"/>
        <v>0</v>
      </c>
      <c r="AE135">
        <f t="shared" si="34"/>
        <v>0</v>
      </c>
      <c r="AF135">
        <f t="shared" si="35"/>
        <v>0</v>
      </c>
      <c r="AG135">
        <f t="shared" si="36"/>
        <v>0</v>
      </c>
      <c r="AH135">
        <f t="shared" si="37"/>
        <v>0</v>
      </c>
      <c r="AI135">
        <f t="shared" si="38"/>
        <v>0</v>
      </c>
      <c r="AJ135">
        <f t="shared" si="39"/>
        <v>0</v>
      </c>
      <c r="AK135">
        <f t="shared" si="40"/>
        <v>0</v>
      </c>
    </row>
    <row r="136">
      <c r="A136" s="88"/>
      <c r="F136" s="89">
        <f t="shared" si="28"/>
        <v>1247</v>
      </c>
      <c r="G136" s="90" t="s">
        <v>333</v>
      </c>
      <c r="H136" s="14">
        <f>IF(ISNA(VLOOKUP(G136,Round1_Transactions!$A$2:$F$402,2,FALSE)), 0,VLOOKUP(G136,Round1_Transactions!$A$2:$F$402,2,FALSE))</f>
        <v>0</v>
      </c>
      <c r="I136" s="60">
        <f>IF(ISNA(VLOOKUP(G136,Round1_Transactions!$A$2:$F$402,3,FALSE)), 0,VLOOKUP(G136,Round1_Transactions!$A$2:$F$402,3,FALSE))</f>
        <v>0</v>
      </c>
      <c r="J136" s="60">
        <f>IF(ISNA(VLOOKUP(G136,Round1_Transactions!$A$2:$F$402,4,FALSE)), 0,VLOOKUP(G136,Round1_Transactions!$A$2:$F$402,4,FALSE))</f>
        <v>0</v>
      </c>
      <c r="K136" s="60">
        <f>IF(ISNA(VLOOKUP(G136,Round1_Transactions!$A$2:$F$402,5,FALSE)), 0,VLOOKUP(G136,Round1_Transactions!$A$2:$F$402,5,FALSE))</f>
        <v>0</v>
      </c>
      <c r="L136" s="86">
        <f>IF(ISNA(VLOOKUP(G136,Round1_Transactions!$A$2:$F$402,6,FALSE)), 0,VLOOKUP(G136,Round1_Transactions!$A$2:$F$402,6,FALSE))</f>
        <v>0</v>
      </c>
      <c r="M136">
        <f t="shared" si="27"/>
        <v>0</v>
      </c>
      <c r="N136">
        <f t="shared" si="3"/>
        <v>0</v>
      </c>
      <c r="O136">
        <f t="shared" si="4"/>
        <v>0</v>
      </c>
      <c r="P136">
        <f t="shared" si="5"/>
        <v>0</v>
      </c>
      <c r="Q136">
        <f t="shared" si="6"/>
        <v>0</v>
      </c>
      <c r="R136">
        <f t="shared" si="7"/>
        <v>0</v>
      </c>
      <c r="S136">
        <f t="shared" si="8"/>
        <v>0</v>
      </c>
      <c r="T136">
        <f t="shared" si="9"/>
        <v>0</v>
      </c>
      <c r="U136">
        <f t="shared" si="10"/>
        <v>0</v>
      </c>
      <c r="V136">
        <f t="shared" si="11"/>
        <v>0</v>
      </c>
      <c r="W136">
        <f t="shared" si="12"/>
        <v>0</v>
      </c>
      <c r="X136">
        <f t="shared" si="13"/>
        <v>0</v>
      </c>
      <c r="Y136">
        <f t="shared" si="14"/>
        <v>0</v>
      </c>
      <c r="Z136">
        <f t="shared" si="29"/>
        <v>0</v>
      </c>
      <c r="AA136">
        <f t="shared" si="30"/>
        <v>0</v>
      </c>
      <c r="AB136">
        <f t="shared" si="31"/>
        <v>0</v>
      </c>
      <c r="AC136">
        <f t="shared" si="32"/>
        <v>0</v>
      </c>
      <c r="AD136">
        <f t="shared" si="33"/>
        <v>0</v>
      </c>
      <c r="AE136">
        <f t="shared" si="34"/>
        <v>0</v>
      </c>
      <c r="AF136">
        <f t="shared" si="35"/>
        <v>0</v>
      </c>
      <c r="AG136">
        <f t="shared" si="36"/>
        <v>0</v>
      </c>
      <c r="AH136">
        <f t="shared" si="37"/>
        <v>0</v>
      </c>
      <c r="AI136">
        <f t="shared" si="38"/>
        <v>0</v>
      </c>
      <c r="AJ136">
        <f t="shared" si="39"/>
        <v>0</v>
      </c>
      <c r="AK136">
        <f t="shared" si="40"/>
        <v>0</v>
      </c>
    </row>
    <row r="137">
      <c r="A137" s="88"/>
      <c r="F137" s="89">
        <f t="shared" si="28"/>
        <v>1247</v>
      </c>
      <c r="G137" s="90" t="s">
        <v>334</v>
      </c>
      <c r="H137" s="14">
        <f>IF(ISNA(VLOOKUP(G137,Round1_Transactions!$A$2:$F$402,2,FALSE)), 0,VLOOKUP(G137,Round1_Transactions!$A$2:$F$402,2,FALSE))</f>
        <v>0</v>
      </c>
      <c r="I137" s="60">
        <f>IF(ISNA(VLOOKUP(G137,Round1_Transactions!$A$2:$F$402,3,FALSE)), 0,VLOOKUP(G137,Round1_Transactions!$A$2:$F$402,3,FALSE))</f>
        <v>0</v>
      </c>
      <c r="J137" s="60">
        <f>IF(ISNA(VLOOKUP(G137,Round1_Transactions!$A$2:$F$402,4,FALSE)), 0,VLOOKUP(G137,Round1_Transactions!$A$2:$F$402,4,FALSE))</f>
        <v>0</v>
      </c>
      <c r="K137" s="60">
        <f>IF(ISNA(VLOOKUP(G137,Round1_Transactions!$A$2:$F$402,5,FALSE)), 0,VLOOKUP(G137,Round1_Transactions!$A$2:$F$402,5,FALSE))</f>
        <v>0</v>
      </c>
      <c r="L137" s="86">
        <f>IF(ISNA(VLOOKUP(G137,Round1_Transactions!$A$2:$F$402,6,FALSE)), 0,VLOOKUP(G137,Round1_Transactions!$A$2:$F$402,6,FALSE))</f>
        <v>0</v>
      </c>
      <c r="M137">
        <f t="shared" si="27"/>
        <v>0</v>
      </c>
      <c r="N137">
        <f t="shared" si="3"/>
        <v>0</v>
      </c>
      <c r="O137">
        <f t="shared" si="4"/>
        <v>0</v>
      </c>
      <c r="P137">
        <f t="shared" si="5"/>
        <v>0</v>
      </c>
      <c r="Q137">
        <f t="shared" si="6"/>
        <v>0</v>
      </c>
      <c r="R137">
        <f t="shared" si="7"/>
        <v>0</v>
      </c>
      <c r="S137">
        <f t="shared" si="8"/>
        <v>0</v>
      </c>
      <c r="T137">
        <f t="shared" si="9"/>
        <v>0</v>
      </c>
      <c r="U137">
        <f t="shared" si="10"/>
        <v>0</v>
      </c>
      <c r="V137">
        <f t="shared" si="11"/>
        <v>0</v>
      </c>
      <c r="W137">
        <f t="shared" si="12"/>
        <v>0</v>
      </c>
      <c r="X137">
        <f t="shared" si="13"/>
        <v>0</v>
      </c>
      <c r="Y137">
        <f t="shared" si="14"/>
        <v>0</v>
      </c>
      <c r="Z137">
        <f t="shared" si="29"/>
        <v>0</v>
      </c>
      <c r="AA137">
        <f t="shared" si="30"/>
        <v>0</v>
      </c>
      <c r="AB137">
        <f t="shared" si="31"/>
        <v>0</v>
      </c>
      <c r="AC137">
        <f t="shared" si="32"/>
        <v>0</v>
      </c>
      <c r="AD137">
        <f t="shared" si="33"/>
        <v>0</v>
      </c>
      <c r="AE137">
        <f t="shared" si="34"/>
        <v>0</v>
      </c>
      <c r="AF137">
        <f t="shared" si="35"/>
        <v>0</v>
      </c>
      <c r="AG137">
        <f t="shared" si="36"/>
        <v>0</v>
      </c>
      <c r="AH137">
        <f t="shared" si="37"/>
        <v>0</v>
      </c>
      <c r="AI137">
        <f t="shared" si="38"/>
        <v>0</v>
      </c>
      <c r="AJ137">
        <f t="shared" si="39"/>
        <v>0</v>
      </c>
      <c r="AK137">
        <f t="shared" si="40"/>
        <v>0</v>
      </c>
    </row>
    <row r="138">
      <c r="A138" s="88"/>
      <c r="F138" s="89">
        <f t="shared" si="28"/>
        <v>1247</v>
      </c>
      <c r="G138" s="90" t="s">
        <v>335</v>
      </c>
      <c r="H138" s="14">
        <f>IF(ISNA(VLOOKUP(G138,Round1_Transactions!$A$2:$F$402,2,FALSE)), 0,VLOOKUP(G138,Round1_Transactions!$A$2:$F$402,2,FALSE))</f>
        <v>0</v>
      </c>
      <c r="I138" s="60">
        <f>IF(ISNA(VLOOKUP(G138,Round1_Transactions!$A$2:$F$402,3,FALSE)), 0,VLOOKUP(G138,Round1_Transactions!$A$2:$F$402,3,FALSE))</f>
        <v>0</v>
      </c>
      <c r="J138" s="60">
        <f>IF(ISNA(VLOOKUP(G138,Round1_Transactions!$A$2:$F$402,4,FALSE)), 0,VLOOKUP(G138,Round1_Transactions!$A$2:$F$402,4,FALSE))</f>
        <v>0</v>
      </c>
      <c r="K138" s="60">
        <f>IF(ISNA(VLOOKUP(G138,Round1_Transactions!$A$2:$F$402,5,FALSE)), 0,VLOOKUP(G138,Round1_Transactions!$A$2:$F$402,5,FALSE))</f>
        <v>0</v>
      </c>
      <c r="L138" s="86">
        <f>IF(ISNA(VLOOKUP(G138,Round1_Transactions!$A$2:$F$402,6,FALSE)), 0,VLOOKUP(G138,Round1_Transactions!$A$2:$F$402,6,FALSE))</f>
        <v>0</v>
      </c>
      <c r="M138">
        <f t="shared" si="27"/>
        <v>0</v>
      </c>
      <c r="N138">
        <f t="shared" si="3"/>
        <v>0</v>
      </c>
      <c r="O138">
        <f t="shared" si="4"/>
        <v>0</v>
      </c>
      <c r="P138">
        <f t="shared" si="5"/>
        <v>0</v>
      </c>
      <c r="Q138">
        <f t="shared" si="6"/>
        <v>0</v>
      </c>
      <c r="R138">
        <f t="shared" si="7"/>
        <v>0</v>
      </c>
      <c r="S138">
        <f t="shared" si="8"/>
        <v>0</v>
      </c>
      <c r="T138">
        <f t="shared" si="9"/>
        <v>0</v>
      </c>
      <c r="U138">
        <f t="shared" si="10"/>
        <v>0</v>
      </c>
      <c r="V138">
        <f t="shared" si="11"/>
        <v>0</v>
      </c>
      <c r="W138">
        <f t="shared" si="12"/>
        <v>0</v>
      </c>
      <c r="X138">
        <f t="shared" si="13"/>
        <v>0</v>
      </c>
      <c r="Y138">
        <f t="shared" si="14"/>
        <v>0</v>
      </c>
      <c r="Z138">
        <f t="shared" si="29"/>
        <v>0</v>
      </c>
      <c r="AA138">
        <f t="shared" si="30"/>
        <v>0</v>
      </c>
      <c r="AB138">
        <f t="shared" si="31"/>
        <v>0</v>
      </c>
      <c r="AC138">
        <f t="shared" si="32"/>
        <v>0</v>
      </c>
      <c r="AD138">
        <f t="shared" si="33"/>
        <v>0</v>
      </c>
      <c r="AE138">
        <f t="shared" si="34"/>
        <v>0</v>
      </c>
      <c r="AF138">
        <f t="shared" si="35"/>
        <v>0</v>
      </c>
      <c r="AG138">
        <f t="shared" si="36"/>
        <v>0</v>
      </c>
      <c r="AH138">
        <f t="shared" si="37"/>
        <v>0</v>
      </c>
      <c r="AI138">
        <f t="shared" si="38"/>
        <v>0</v>
      </c>
      <c r="AJ138">
        <f t="shared" si="39"/>
        <v>0</v>
      </c>
      <c r="AK138">
        <f t="shared" si="40"/>
        <v>0</v>
      </c>
    </row>
    <row r="139">
      <c r="A139" s="88"/>
      <c r="F139" s="89">
        <f t="shared" si="28"/>
        <v>1247</v>
      </c>
      <c r="G139" s="90" t="s">
        <v>336</v>
      </c>
      <c r="H139" s="14">
        <f>IF(ISNA(VLOOKUP(G139,Round1_Transactions!$A$2:$F$402,2,FALSE)), 0,VLOOKUP(G139,Round1_Transactions!$A$2:$F$402,2,FALSE))</f>
        <v>0</v>
      </c>
      <c r="I139" s="60">
        <f>IF(ISNA(VLOOKUP(G139,Round1_Transactions!$A$2:$F$402,3,FALSE)), 0,VLOOKUP(G139,Round1_Transactions!$A$2:$F$402,3,FALSE))</f>
        <v>0</v>
      </c>
      <c r="J139" s="60">
        <f>IF(ISNA(VLOOKUP(G139,Round1_Transactions!$A$2:$F$402,4,FALSE)), 0,VLOOKUP(G139,Round1_Transactions!$A$2:$F$402,4,FALSE))</f>
        <v>0</v>
      </c>
      <c r="K139" s="60">
        <f>IF(ISNA(VLOOKUP(G139,Round1_Transactions!$A$2:$F$402,5,FALSE)), 0,VLOOKUP(G139,Round1_Transactions!$A$2:$F$402,5,FALSE))</f>
        <v>0</v>
      </c>
      <c r="L139" s="86">
        <f>IF(ISNA(VLOOKUP(G139,Round1_Transactions!$A$2:$F$402,6,FALSE)), 0,VLOOKUP(G139,Round1_Transactions!$A$2:$F$402,6,FALSE))</f>
        <v>0</v>
      </c>
      <c r="M139">
        <f t="shared" si="27"/>
        <v>0</v>
      </c>
      <c r="N139">
        <f t="shared" si="3"/>
        <v>0</v>
      </c>
      <c r="O139">
        <f t="shared" si="4"/>
        <v>0</v>
      </c>
      <c r="P139">
        <f t="shared" si="5"/>
        <v>0</v>
      </c>
      <c r="Q139">
        <f t="shared" si="6"/>
        <v>0</v>
      </c>
      <c r="R139">
        <f t="shared" si="7"/>
        <v>0</v>
      </c>
      <c r="S139">
        <f t="shared" si="8"/>
        <v>0</v>
      </c>
      <c r="T139">
        <f t="shared" si="9"/>
        <v>0</v>
      </c>
      <c r="U139">
        <f t="shared" si="10"/>
        <v>0</v>
      </c>
      <c r="V139">
        <f t="shared" si="11"/>
        <v>0</v>
      </c>
      <c r="W139">
        <f t="shared" si="12"/>
        <v>0</v>
      </c>
      <c r="X139">
        <f t="shared" si="13"/>
        <v>0</v>
      </c>
      <c r="Y139">
        <f t="shared" si="14"/>
        <v>0</v>
      </c>
      <c r="Z139">
        <f t="shared" si="29"/>
        <v>0</v>
      </c>
      <c r="AA139">
        <f t="shared" si="30"/>
        <v>0</v>
      </c>
      <c r="AB139">
        <f t="shared" si="31"/>
        <v>0</v>
      </c>
      <c r="AC139">
        <f t="shared" si="32"/>
        <v>0</v>
      </c>
      <c r="AD139">
        <f t="shared" si="33"/>
        <v>0</v>
      </c>
      <c r="AE139">
        <f t="shared" si="34"/>
        <v>0</v>
      </c>
      <c r="AF139">
        <f t="shared" si="35"/>
        <v>0</v>
      </c>
      <c r="AG139">
        <f t="shared" si="36"/>
        <v>0</v>
      </c>
      <c r="AH139">
        <f t="shared" si="37"/>
        <v>0</v>
      </c>
      <c r="AI139">
        <f t="shared" si="38"/>
        <v>0</v>
      </c>
      <c r="AJ139">
        <f t="shared" si="39"/>
        <v>0</v>
      </c>
      <c r="AK139">
        <f t="shared" si="40"/>
        <v>0</v>
      </c>
    </row>
    <row r="140">
      <c r="A140" s="88"/>
      <c r="F140" s="89">
        <f t="shared" si="28"/>
        <v>1247</v>
      </c>
      <c r="G140" s="90" t="s">
        <v>337</v>
      </c>
      <c r="H140" s="14">
        <f>IF(ISNA(VLOOKUP(G140,Round1_Transactions!$A$2:$F$402,2,FALSE)), 0,VLOOKUP(G140,Round1_Transactions!$A$2:$F$402,2,FALSE))</f>
        <v>0</v>
      </c>
      <c r="I140" s="60">
        <f>IF(ISNA(VLOOKUP(G140,Round1_Transactions!$A$2:$F$402,3,FALSE)), 0,VLOOKUP(G140,Round1_Transactions!$A$2:$F$402,3,FALSE))</f>
        <v>0</v>
      </c>
      <c r="J140" s="60">
        <f>IF(ISNA(VLOOKUP(G140,Round1_Transactions!$A$2:$F$402,4,FALSE)), 0,VLOOKUP(G140,Round1_Transactions!$A$2:$F$402,4,FALSE))</f>
        <v>0</v>
      </c>
      <c r="K140" s="60">
        <f>IF(ISNA(VLOOKUP(G140,Round1_Transactions!$A$2:$F$402,5,FALSE)), 0,VLOOKUP(G140,Round1_Transactions!$A$2:$F$402,5,FALSE))</f>
        <v>0</v>
      </c>
      <c r="L140" s="86">
        <f>IF(ISNA(VLOOKUP(G140,Round1_Transactions!$A$2:$F$402,6,FALSE)), 0,VLOOKUP(G140,Round1_Transactions!$A$2:$F$402,6,FALSE))</f>
        <v>0</v>
      </c>
      <c r="M140">
        <f t="shared" si="27"/>
        <v>0</v>
      </c>
      <c r="N140">
        <f t="shared" si="3"/>
        <v>0</v>
      </c>
      <c r="O140">
        <f t="shared" si="4"/>
        <v>0</v>
      </c>
      <c r="P140">
        <f t="shared" si="5"/>
        <v>0</v>
      </c>
      <c r="Q140">
        <f t="shared" si="6"/>
        <v>0</v>
      </c>
      <c r="R140">
        <f t="shared" si="7"/>
        <v>0</v>
      </c>
      <c r="S140">
        <f t="shared" si="8"/>
        <v>0</v>
      </c>
      <c r="T140">
        <f t="shared" si="9"/>
        <v>0</v>
      </c>
      <c r="U140">
        <f t="shared" si="10"/>
        <v>0</v>
      </c>
      <c r="V140">
        <f t="shared" si="11"/>
        <v>0</v>
      </c>
      <c r="W140">
        <f t="shared" si="12"/>
        <v>0</v>
      </c>
      <c r="X140">
        <f t="shared" si="13"/>
        <v>0</v>
      </c>
      <c r="Y140">
        <f t="shared" si="14"/>
        <v>0</v>
      </c>
      <c r="Z140">
        <f t="shared" si="29"/>
        <v>0</v>
      </c>
      <c r="AA140">
        <f t="shared" si="30"/>
        <v>0</v>
      </c>
      <c r="AB140">
        <f t="shared" si="31"/>
        <v>0</v>
      </c>
      <c r="AC140">
        <f t="shared" si="32"/>
        <v>0</v>
      </c>
      <c r="AD140">
        <f t="shared" si="33"/>
        <v>0</v>
      </c>
      <c r="AE140">
        <f t="shared" si="34"/>
        <v>0</v>
      </c>
      <c r="AF140">
        <f t="shared" si="35"/>
        <v>0</v>
      </c>
      <c r="AG140">
        <f t="shared" si="36"/>
        <v>0</v>
      </c>
      <c r="AH140">
        <f t="shared" si="37"/>
        <v>0</v>
      </c>
      <c r="AI140">
        <f t="shared" si="38"/>
        <v>0</v>
      </c>
      <c r="AJ140">
        <f t="shared" si="39"/>
        <v>0</v>
      </c>
      <c r="AK140">
        <f t="shared" si="40"/>
        <v>0</v>
      </c>
    </row>
    <row r="141">
      <c r="A141" s="88"/>
      <c r="F141" s="89">
        <f t="shared" si="28"/>
        <v>1247</v>
      </c>
      <c r="G141" s="90" t="s">
        <v>338</v>
      </c>
      <c r="H141" s="14">
        <f>IF(ISNA(VLOOKUP(G141,Round1_Transactions!$A$2:$F$402,2,FALSE)), 0,VLOOKUP(G141,Round1_Transactions!$A$2:$F$402,2,FALSE))</f>
        <v>0</v>
      </c>
      <c r="I141" s="60">
        <f>IF(ISNA(VLOOKUP(G141,Round1_Transactions!$A$2:$F$402,3,FALSE)), 0,VLOOKUP(G141,Round1_Transactions!$A$2:$F$402,3,FALSE))</f>
        <v>0</v>
      </c>
      <c r="J141" s="60">
        <f>IF(ISNA(VLOOKUP(G141,Round1_Transactions!$A$2:$F$402,4,FALSE)), 0,VLOOKUP(G141,Round1_Transactions!$A$2:$F$402,4,FALSE))</f>
        <v>0</v>
      </c>
      <c r="K141" s="60">
        <f>IF(ISNA(VLOOKUP(G141,Round1_Transactions!$A$2:$F$402,5,FALSE)), 0,VLOOKUP(G141,Round1_Transactions!$A$2:$F$402,5,FALSE))</f>
        <v>0</v>
      </c>
      <c r="L141" s="86">
        <f>IF(ISNA(VLOOKUP(G141,Round1_Transactions!$A$2:$F$402,6,FALSE)), 0,VLOOKUP(G141,Round1_Transactions!$A$2:$F$402,6,FALSE))</f>
        <v>0</v>
      </c>
      <c r="M141">
        <f t="shared" si="27"/>
        <v>0</v>
      </c>
      <c r="N141">
        <f t="shared" si="3"/>
        <v>0</v>
      </c>
      <c r="O141">
        <f t="shared" si="4"/>
        <v>0</v>
      </c>
      <c r="P141">
        <f t="shared" si="5"/>
        <v>0</v>
      </c>
      <c r="Q141">
        <f t="shared" si="6"/>
        <v>0</v>
      </c>
      <c r="R141">
        <f t="shared" si="7"/>
        <v>0</v>
      </c>
      <c r="S141">
        <f t="shared" si="8"/>
        <v>0</v>
      </c>
      <c r="T141">
        <f t="shared" si="9"/>
        <v>0</v>
      </c>
      <c r="U141">
        <f t="shared" si="10"/>
        <v>0</v>
      </c>
      <c r="V141">
        <f t="shared" si="11"/>
        <v>0</v>
      </c>
      <c r="W141">
        <f t="shared" si="12"/>
        <v>0</v>
      </c>
      <c r="X141">
        <f t="shared" si="13"/>
        <v>0</v>
      </c>
      <c r="Y141">
        <f t="shared" si="14"/>
        <v>0</v>
      </c>
      <c r="Z141">
        <f t="shared" si="29"/>
        <v>0</v>
      </c>
      <c r="AA141">
        <f t="shared" si="30"/>
        <v>0</v>
      </c>
      <c r="AB141">
        <f t="shared" si="31"/>
        <v>0</v>
      </c>
      <c r="AC141">
        <f t="shared" si="32"/>
        <v>0</v>
      </c>
      <c r="AD141">
        <f t="shared" si="33"/>
        <v>0</v>
      </c>
      <c r="AE141">
        <f t="shared" si="34"/>
        <v>0</v>
      </c>
      <c r="AF141">
        <f t="shared" si="35"/>
        <v>0</v>
      </c>
      <c r="AG141">
        <f t="shared" si="36"/>
        <v>0</v>
      </c>
      <c r="AH141">
        <f t="shared" si="37"/>
        <v>0</v>
      </c>
      <c r="AI141">
        <f t="shared" si="38"/>
        <v>0</v>
      </c>
      <c r="AJ141">
        <f t="shared" si="39"/>
        <v>0</v>
      </c>
      <c r="AK141">
        <f t="shared" si="40"/>
        <v>0</v>
      </c>
    </row>
    <row r="142">
      <c r="A142" s="88"/>
      <c r="F142" s="89">
        <f t="shared" si="28"/>
        <v>1247</v>
      </c>
      <c r="G142" s="90" t="s">
        <v>339</v>
      </c>
      <c r="H142" s="14">
        <f>IF(ISNA(VLOOKUP(G142,Round1_Transactions!$A$2:$F$402,2,FALSE)), 0,VLOOKUP(G142,Round1_Transactions!$A$2:$F$402,2,FALSE))</f>
        <v>0</v>
      </c>
      <c r="I142" s="60">
        <f>IF(ISNA(VLOOKUP(G142,Round1_Transactions!$A$2:$F$402,3,FALSE)), 0,VLOOKUP(G142,Round1_Transactions!$A$2:$F$402,3,FALSE))</f>
        <v>0</v>
      </c>
      <c r="J142" s="60">
        <f>IF(ISNA(VLOOKUP(G142,Round1_Transactions!$A$2:$F$402,4,FALSE)), 0,VLOOKUP(G142,Round1_Transactions!$A$2:$F$402,4,FALSE))</f>
        <v>0</v>
      </c>
      <c r="K142" s="60">
        <f>IF(ISNA(VLOOKUP(G142,Round1_Transactions!$A$2:$F$402,5,FALSE)), 0,VLOOKUP(G142,Round1_Transactions!$A$2:$F$402,5,FALSE))</f>
        <v>0</v>
      </c>
      <c r="L142" s="86">
        <f>IF(ISNA(VLOOKUP(G142,Round1_Transactions!$A$2:$F$402,6,FALSE)), 0,VLOOKUP(G142,Round1_Transactions!$A$2:$F$402,6,FALSE))</f>
        <v>0</v>
      </c>
      <c r="M142">
        <f t="shared" si="27"/>
        <v>0</v>
      </c>
      <c r="N142">
        <f t="shared" si="3"/>
        <v>0</v>
      </c>
      <c r="O142">
        <f t="shared" si="4"/>
        <v>0</v>
      </c>
      <c r="P142">
        <f t="shared" si="5"/>
        <v>0</v>
      </c>
      <c r="Q142">
        <f t="shared" si="6"/>
        <v>0</v>
      </c>
      <c r="R142">
        <f t="shared" si="7"/>
        <v>0</v>
      </c>
      <c r="S142">
        <f t="shared" si="8"/>
        <v>0</v>
      </c>
      <c r="T142">
        <f t="shared" si="9"/>
        <v>0</v>
      </c>
      <c r="U142">
        <f t="shared" si="10"/>
        <v>0</v>
      </c>
      <c r="V142">
        <f t="shared" si="11"/>
        <v>0</v>
      </c>
      <c r="W142">
        <f t="shared" si="12"/>
        <v>0</v>
      </c>
      <c r="X142">
        <f t="shared" si="13"/>
        <v>0</v>
      </c>
      <c r="Y142">
        <f t="shared" si="14"/>
        <v>0</v>
      </c>
      <c r="Z142">
        <f t="shared" si="29"/>
        <v>0</v>
      </c>
      <c r="AA142">
        <f t="shared" si="30"/>
        <v>0</v>
      </c>
      <c r="AB142">
        <f t="shared" si="31"/>
        <v>0</v>
      </c>
      <c r="AC142">
        <f t="shared" si="32"/>
        <v>0</v>
      </c>
      <c r="AD142">
        <f t="shared" si="33"/>
        <v>0</v>
      </c>
      <c r="AE142">
        <f t="shared" si="34"/>
        <v>0</v>
      </c>
      <c r="AF142">
        <f t="shared" si="35"/>
        <v>0</v>
      </c>
      <c r="AG142">
        <f t="shared" si="36"/>
        <v>0</v>
      </c>
      <c r="AH142">
        <f t="shared" si="37"/>
        <v>0</v>
      </c>
      <c r="AI142">
        <f t="shared" si="38"/>
        <v>0</v>
      </c>
      <c r="AJ142">
        <f t="shared" si="39"/>
        <v>0</v>
      </c>
      <c r="AK142">
        <f t="shared" si="40"/>
        <v>0</v>
      </c>
    </row>
    <row r="143">
      <c r="A143" s="88"/>
      <c r="F143" s="89">
        <f t="shared" si="28"/>
        <v>1247</v>
      </c>
      <c r="G143" s="90" t="s">
        <v>340</v>
      </c>
      <c r="H143" s="14">
        <f>IF(ISNA(VLOOKUP(G143,Round1_Transactions!$A$2:$F$402,2,FALSE)), 0,VLOOKUP(G143,Round1_Transactions!$A$2:$F$402,2,FALSE))</f>
        <v>0</v>
      </c>
      <c r="I143" s="60">
        <f>IF(ISNA(VLOOKUP(G143,Round1_Transactions!$A$2:$F$402,3,FALSE)), 0,VLOOKUP(G143,Round1_Transactions!$A$2:$F$402,3,FALSE))</f>
        <v>0</v>
      </c>
      <c r="J143" s="60">
        <f>IF(ISNA(VLOOKUP(G143,Round1_Transactions!$A$2:$F$402,4,FALSE)), 0,VLOOKUP(G143,Round1_Transactions!$A$2:$F$402,4,FALSE))</f>
        <v>0</v>
      </c>
      <c r="K143" s="60">
        <f>IF(ISNA(VLOOKUP(G143,Round1_Transactions!$A$2:$F$402,5,FALSE)), 0,VLOOKUP(G143,Round1_Transactions!$A$2:$F$402,5,FALSE))</f>
        <v>0</v>
      </c>
      <c r="L143" s="86">
        <f>IF(ISNA(VLOOKUP(G143,Round1_Transactions!$A$2:$F$402,6,FALSE)), 0,VLOOKUP(G143,Round1_Transactions!$A$2:$F$402,6,FALSE))</f>
        <v>0</v>
      </c>
      <c r="M143">
        <f t="shared" si="27"/>
        <v>0</v>
      </c>
      <c r="N143">
        <f t="shared" si="3"/>
        <v>0</v>
      </c>
      <c r="O143">
        <f t="shared" si="4"/>
        <v>0</v>
      </c>
      <c r="P143">
        <f t="shared" si="5"/>
        <v>0</v>
      </c>
      <c r="Q143">
        <f t="shared" si="6"/>
        <v>0</v>
      </c>
      <c r="R143">
        <f t="shared" si="7"/>
        <v>0</v>
      </c>
      <c r="S143">
        <f t="shared" si="8"/>
        <v>0</v>
      </c>
      <c r="T143">
        <f t="shared" si="9"/>
        <v>0</v>
      </c>
      <c r="U143">
        <f t="shared" si="10"/>
        <v>0</v>
      </c>
      <c r="V143">
        <f t="shared" si="11"/>
        <v>0</v>
      </c>
      <c r="W143">
        <f t="shared" si="12"/>
        <v>0</v>
      </c>
      <c r="X143">
        <f t="shared" si="13"/>
        <v>0</v>
      </c>
      <c r="Y143">
        <f t="shared" si="14"/>
        <v>0</v>
      </c>
      <c r="Z143">
        <f t="shared" si="29"/>
        <v>0</v>
      </c>
      <c r="AA143">
        <f t="shared" si="30"/>
        <v>0</v>
      </c>
      <c r="AB143">
        <f t="shared" si="31"/>
        <v>0</v>
      </c>
      <c r="AC143">
        <f t="shared" si="32"/>
        <v>0</v>
      </c>
      <c r="AD143">
        <f t="shared" si="33"/>
        <v>0</v>
      </c>
      <c r="AE143">
        <f t="shared" si="34"/>
        <v>0</v>
      </c>
      <c r="AF143">
        <f t="shared" si="35"/>
        <v>0</v>
      </c>
      <c r="AG143">
        <f t="shared" si="36"/>
        <v>0</v>
      </c>
      <c r="AH143">
        <f t="shared" si="37"/>
        <v>0</v>
      </c>
      <c r="AI143">
        <f t="shared" si="38"/>
        <v>0</v>
      </c>
      <c r="AJ143">
        <f t="shared" si="39"/>
        <v>0</v>
      </c>
      <c r="AK143">
        <f t="shared" si="40"/>
        <v>0</v>
      </c>
    </row>
    <row r="144">
      <c r="A144" s="88"/>
      <c r="F144" s="89">
        <f t="shared" si="28"/>
        <v>1247</v>
      </c>
      <c r="G144" s="90" t="s">
        <v>341</v>
      </c>
      <c r="H144" s="14">
        <f>IF(ISNA(VLOOKUP(G144,Round1_Transactions!$A$2:$F$402,2,FALSE)), 0,VLOOKUP(G144,Round1_Transactions!$A$2:$F$402,2,FALSE))</f>
        <v>0</v>
      </c>
      <c r="I144" s="60">
        <f>IF(ISNA(VLOOKUP(G144,Round1_Transactions!$A$2:$F$402,3,FALSE)), 0,VLOOKUP(G144,Round1_Transactions!$A$2:$F$402,3,FALSE))</f>
        <v>0</v>
      </c>
      <c r="J144" s="60">
        <f>IF(ISNA(VLOOKUP(G144,Round1_Transactions!$A$2:$F$402,4,FALSE)), 0,VLOOKUP(G144,Round1_Transactions!$A$2:$F$402,4,FALSE))</f>
        <v>0</v>
      </c>
      <c r="K144" s="60">
        <f>IF(ISNA(VLOOKUP(G144,Round1_Transactions!$A$2:$F$402,5,FALSE)), 0,VLOOKUP(G144,Round1_Transactions!$A$2:$F$402,5,FALSE))</f>
        <v>0</v>
      </c>
      <c r="L144" s="86">
        <f>IF(ISNA(VLOOKUP(G144,Round1_Transactions!$A$2:$F$402,6,FALSE)), 0,VLOOKUP(G144,Round1_Transactions!$A$2:$F$402,6,FALSE))</f>
        <v>0</v>
      </c>
      <c r="M144">
        <f t="shared" si="27"/>
        <v>0</v>
      </c>
      <c r="N144">
        <f t="shared" si="3"/>
        <v>0</v>
      </c>
      <c r="O144">
        <f t="shared" si="4"/>
        <v>0</v>
      </c>
      <c r="P144">
        <f t="shared" si="5"/>
        <v>0</v>
      </c>
      <c r="Q144">
        <f t="shared" si="6"/>
        <v>0</v>
      </c>
      <c r="R144">
        <f t="shared" si="7"/>
        <v>0</v>
      </c>
      <c r="S144">
        <f t="shared" si="8"/>
        <v>0</v>
      </c>
      <c r="T144">
        <f t="shared" si="9"/>
        <v>0</v>
      </c>
      <c r="U144">
        <f t="shared" si="10"/>
        <v>0</v>
      </c>
      <c r="V144">
        <f t="shared" si="11"/>
        <v>0</v>
      </c>
      <c r="W144">
        <f t="shared" si="12"/>
        <v>0</v>
      </c>
      <c r="X144">
        <f t="shared" si="13"/>
        <v>0</v>
      </c>
      <c r="Y144">
        <f t="shared" si="14"/>
        <v>0</v>
      </c>
      <c r="Z144">
        <f t="shared" si="29"/>
        <v>0</v>
      </c>
      <c r="AA144">
        <f t="shared" si="30"/>
        <v>0</v>
      </c>
      <c r="AB144">
        <f t="shared" si="31"/>
        <v>0</v>
      </c>
      <c r="AC144">
        <f t="shared" si="32"/>
        <v>0</v>
      </c>
      <c r="AD144">
        <f t="shared" si="33"/>
        <v>0</v>
      </c>
      <c r="AE144">
        <f t="shared" si="34"/>
        <v>0</v>
      </c>
      <c r="AF144">
        <f t="shared" si="35"/>
        <v>0</v>
      </c>
      <c r="AG144">
        <f t="shared" si="36"/>
        <v>0</v>
      </c>
      <c r="AH144">
        <f t="shared" si="37"/>
        <v>0</v>
      </c>
      <c r="AI144">
        <f t="shared" si="38"/>
        <v>0</v>
      </c>
      <c r="AJ144">
        <f t="shared" si="39"/>
        <v>0</v>
      </c>
      <c r="AK144">
        <f t="shared" si="40"/>
        <v>0</v>
      </c>
    </row>
    <row r="145">
      <c r="A145" s="88"/>
      <c r="F145" s="89">
        <f t="shared" si="28"/>
        <v>1247</v>
      </c>
      <c r="G145" s="90" t="s">
        <v>342</v>
      </c>
      <c r="H145" s="14">
        <f>IF(ISNA(VLOOKUP(G145,Round1_Transactions!$A$2:$F$402,2,FALSE)), 0,VLOOKUP(G145,Round1_Transactions!$A$2:$F$402,2,FALSE))</f>
        <v>0</v>
      </c>
      <c r="I145" s="60">
        <f>IF(ISNA(VLOOKUP(G145,Round1_Transactions!$A$2:$F$402,3,FALSE)), 0,VLOOKUP(G145,Round1_Transactions!$A$2:$F$402,3,FALSE))</f>
        <v>0</v>
      </c>
      <c r="J145" s="60">
        <f>IF(ISNA(VLOOKUP(G145,Round1_Transactions!$A$2:$F$402,4,FALSE)), 0,VLOOKUP(G145,Round1_Transactions!$A$2:$F$402,4,FALSE))</f>
        <v>0</v>
      </c>
      <c r="K145" s="60">
        <f>IF(ISNA(VLOOKUP(G145,Round1_Transactions!$A$2:$F$402,5,FALSE)), 0,VLOOKUP(G145,Round1_Transactions!$A$2:$F$402,5,FALSE))</f>
        <v>0</v>
      </c>
      <c r="L145" s="86">
        <f>IF(ISNA(VLOOKUP(G145,Round1_Transactions!$A$2:$F$402,6,FALSE)), 0,VLOOKUP(G145,Round1_Transactions!$A$2:$F$402,6,FALSE))</f>
        <v>0</v>
      </c>
      <c r="M145">
        <f t="shared" si="27"/>
        <v>0</v>
      </c>
      <c r="N145">
        <f t="shared" si="3"/>
        <v>0</v>
      </c>
      <c r="O145">
        <f t="shared" si="4"/>
        <v>0</v>
      </c>
      <c r="P145">
        <f t="shared" si="5"/>
        <v>0</v>
      </c>
      <c r="Q145">
        <f t="shared" si="6"/>
        <v>0</v>
      </c>
      <c r="R145">
        <f t="shared" si="7"/>
        <v>0</v>
      </c>
      <c r="S145">
        <f t="shared" si="8"/>
        <v>0</v>
      </c>
      <c r="T145">
        <f t="shared" si="9"/>
        <v>0</v>
      </c>
      <c r="U145">
        <f t="shared" si="10"/>
        <v>0</v>
      </c>
      <c r="V145">
        <f t="shared" si="11"/>
        <v>0</v>
      </c>
      <c r="W145">
        <f t="shared" si="12"/>
        <v>0</v>
      </c>
      <c r="X145">
        <f t="shared" si="13"/>
        <v>0</v>
      </c>
      <c r="Y145">
        <f t="shared" si="14"/>
        <v>0</v>
      </c>
      <c r="Z145">
        <f t="shared" si="29"/>
        <v>0</v>
      </c>
      <c r="AA145">
        <f t="shared" si="30"/>
        <v>0</v>
      </c>
      <c r="AB145">
        <f t="shared" si="31"/>
        <v>0</v>
      </c>
      <c r="AC145">
        <f t="shared" si="32"/>
        <v>0</v>
      </c>
      <c r="AD145">
        <f t="shared" si="33"/>
        <v>0</v>
      </c>
      <c r="AE145">
        <f t="shared" si="34"/>
        <v>0</v>
      </c>
      <c r="AF145">
        <f t="shared" si="35"/>
        <v>0</v>
      </c>
      <c r="AG145">
        <f t="shared" si="36"/>
        <v>0</v>
      </c>
      <c r="AH145">
        <f t="shared" si="37"/>
        <v>0</v>
      </c>
      <c r="AI145">
        <f t="shared" si="38"/>
        <v>0</v>
      </c>
      <c r="AJ145">
        <f t="shared" si="39"/>
        <v>0</v>
      </c>
      <c r="AK145">
        <f t="shared" si="40"/>
        <v>0</v>
      </c>
    </row>
    <row r="146">
      <c r="A146" s="88"/>
      <c r="F146" s="89">
        <f t="shared" si="28"/>
        <v>1247</v>
      </c>
      <c r="G146" s="90" t="s">
        <v>343</v>
      </c>
      <c r="H146" s="14">
        <f>IF(ISNA(VLOOKUP(G146,Round1_Transactions!$A$2:$F$402,2,FALSE)), 0,VLOOKUP(G146,Round1_Transactions!$A$2:$F$402,2,FALSE))</f>
        <v>0</v>
      </c>
      <c r="I146" s="60">
        <f>IF(ISNA(VLOOKUP(G146,Round1_Transactions!$A$2:$F$402,3,FALSE)), 0,VLOOKUP(G146,Round1_Transactions!$A$2:$F$402,3,FALSE))</f>
        <v>0</v>
      </c>
      <c r="J146" s="60">
        <f>IF(ISNA(VLOOKUP(G146,Round1_Transactions!$A$2:$F$402,4,FALSE)), 0,VLOOKUP(G146,Round1_Transactions!$A$2:$F$402,4,FALSE))</f>
        <v>0</v>
      </c>
      <c r="K146" s="60">
        <f>IF(ISNA(VLOOKUP(G146,Round1_Transactions!$A$2:$F$402,5,FALSE)), 0,VLOOKUP(G146,Round1_Transactions!$A$2:$F$402,5,FALSE))</f>
        <v>0</v>
      </c>
      <c r="L146" s="86">
        <f>IF(ISNA(VLOOKUP(G146,Round1_Transactions!$A$2:$F$402,6,FALSE)), 0,VLOOKUP(G146,Round1_Transactions!$A$2:$F$402,6,FALSE))</f>
        <v>0</v>
      </c>
      <c r="M146">
        <f t="shared" si="27"/>
        <v>0</v>
      </c>
      <c r="N146">
        <f t="shared" si="3"/>
        <v>0</v>
      </c>
      <c r="O146">
        <f t="shared" si="4"/>
        <v>0</v>
      </c>
      <c r="P146">
        <f t="shared" si="5"/>
        <v>0</v>
      </c>
      <c r="Q146">
        <f t="shared" si="6"/>
        <v>0</v>
      </c>
      <c r="R146">
        <f t="shared" si="7"/>
        <v>0</v>
      </c>
      <c r="S146">
        <f t="shared" si="8"/>
        <v>0</v>
      </c>
      <c r="T146">
        <f t="shared" si="9"/>
        <v>0</v>
      </c>
      <c r="U146">
        <f t="shared" si="10"/>
        <v>0</v>
      </c>
      <c r="V146">
        <f t="shared" si="11"/>
        <v>0</v>
      </c>
      <c r="W146">
        <f t="shared" si="12"/>
        <v>0</v>
      </c>
      <c r="X146">
        <f t="shared" si="13"/>
        <v>0</v>
      </c>
      <c r="Y146">
        <f t="shared" si="14"/>
        <v>0</v>
      </c>
      <c r="Z146">
        <f t="shared" si="29"/>
        <v>0</v>
      </c>
      <c r="AA146">
        <f t="shared" si="30"/>
        <v>0</v>
      </c>
      <c r="AB146">
        <f t="shared" si="31"/>
        <v>0</v>
      </c>
      <c r="AC146">
        <f t="shared" si="32"/>
        <v>0</v>
      </c>
      <c r="AD146">
        <f t="shared" si="33"/>
        <v>0</v>
      </c>
      <c r="AE146">
        <f t="shared" si="34"/>
        <v>0</v>
      </c>
      <c r="AF146">
        <f t="shared" si="35"/>
        <v>0</v>
      </c>
      <c r="AG146">
        <f t="shared" si="36"/>
        <v>0</v>
      </c>
      <c r="AH146">
        <f t="shared" si="37"/>
        <v>0</v>
      </c>
      <c r="AI146">
        <f t="shared" si="38"/>
        <v>0</v>
      </c>
      <c r="AJ146">
        <f t="shared" si="39"/>
        <v>0</v>
      </c>
      <c r="AK146">
        <f t="shared" si="40"/>
        <v>0</v>
      </c>
    </row>
    <row r="147">
      <c r="A147" s="88"/>
      <c r="F147" s="89">
        <f t="shared" si="28"/>
        <v>1247</v>
      </c>
      <c r="G147" s="90" t="s">
        <v>344</v>
      </c>
      <c r="H147" s="14">
        <f>IF(ISNA(VLOOKUP(G147,Round1_Transactions!$A$2:$F$402,2,FALSE)), 0,VLOOKUP(G147,Round1_Transactions!$A$2:$F$402,2,FALSE))</f>
        <v>0</v>
      </c>
      <c r="I147" s="60">
        <f>IF(ISNA(VLOOKUP(G147,Round1_Transactions!$A$2:$F$402,3,FALSE)), 0,VLOOKUP(G147,Round1_Transactions!$A$2:$F$402,3,FALSE))</f>
        <v>0</v>
      </c>
      <c r="J147" s="60">
        <f>IF(ISNA(VLOOKUP(G147,Round1_Transactions!$A$2:$F$402,4,FALSE)), 0,VLOOKUP(G147,Round1_Transactions!$A$2:$F$402,4,FALSE))</f>
        <v>0</v>
      </c>
      <c r="K147" s="60">
        <f>IF(ISNA(VLOOKUP(G147,Round1_Transactions!$A$2:$F$402,5,FALSE)), 0,VLOOKUP(G147,Round1_Transactions!$A$2:$F$402,5,FALSE))</f>
        <v>0</v>
      </c>
      <c r="L147" s="86">
        <f>IF(ISNA(VLOOKUP(G147,Round1_Transactions!$A$2:$F$402,6,FALSE)), 0,VLOOKUP(G147,Round1_Transactions!$A$2:$F$402,6,FALSE))</f>
        <v>0</v>
      </c>
      <c r="M147">
        <f t="shared" si="27"/>
        <v>0</v>
      </c>
      <c r="N147">
        <f t="shared" si="3"/>
        <v>0</v>
      </c>
      <c r="O147">
        <f t="shared" si="4"/>
        <v>0</v>
      </c>
      <c r="P147">
        <f t="shared" si="5"/>
        <v>0</v>
      </c>
      <c r="Q147">
        <f t="shared" si="6"/>
        <v>0</v>
      </c>
      <c r="R147">
        <f t="shared" si="7"/>
        <v>0</v>
      </c>
      <c r="S147">
        <f t="shared" si="8"/>
        <v>0</v>
      </c>
      <c r="T147">
        <f t="shared" si="9"/>
        <v>0</v>
      </c>
      <c r="U147">
        <f t="shared" si="10"/>
        <v>0</v>
      </c>
      <c r="V147">
        <f t="shared" si="11"/>
        <v>0</v>
      </c>
      <c r="W147">
        <f t="shared" si="12"/>
        <v>0</v>
      </c>
      <c r="X147">
        <f t="shared" si="13"/>
        <v>0</v>
      </c>
      <c r="Y147">
        <f t="shared" si="14"/>
        <v>0</v>
      </c>
      <c r="Z147">
        <f t="shared" si="29"/>
        <v>0</v>
      </c>
      <c r="AA147">
        <f t="shared" si="30"/>
        <v>0</v>
      </c>
      <c r="AB147">
        <f t="shared" si="31"/>
        <v>0</v>
      </c>
      <c r="AC147">
        <f t="shared" si="32"/>
        <v>0</v>
      </c>
      <c r="AD147">
        <f t="shared" si="33"/>
        <v>0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si="37"/>
        <v>0</v>
      </c>
      <c r="AI147">
        <f t="shared" si="38"/>
        <v>0</v>
      </c>
      <c r="AJ147">
        <f t="shared" si="39"/>
        <v>0</v>
      </c>
      <c r="AK147">
        <f t="shared" si="40"/>
        <v>0</v>
      </c>
    </row>
    <row r="148">
      <c r="A148" s="88"/>
      <c r="F148" s="89">
        <f t="shared" si="28"/>
        <v>1247</v>
      </c>
      <c r="G148" s="90" t="s">
        <v>345</v>
      </c>
      <c r="H148" s="14">
        <f>IF(ISNA(VLOOKUP(G148,Round1_Transactions!$A$2:$F$402,2,FALSE)), 0,VLOOKUP(G148,Round1_Transactions!$A$2:$F$402,2,FALSE))</f>
        <v>0</v>
      </c>
      <c r="I148" s="60">
        <f>IF(ISNA(VLOOKUP(G148,Round1_Transactions!$A$2:$F$402,3,FALSE)), 0,VLOOKUP(G148,Round1_Transactions!$A$2:$F$402,3,FALSE))</f>
        <v>0</v>
      </c>
      <c r="J148" s="60">
        <f>IF(ISNA(VLOOKUP(G148,Round1_Transactions!$A$2:$F$402,4,FALSE)), 0,VLOOKUP(G148,Round1_Transactions!$A$2:$F$402,4,FALSE))</f>
        <v>0</v>
      </c>
      <c r="K148" s="60">
        <f>IF(ISNA(VLOOKUP(G148,Round1_Transactions!$A$2:$F$402,5,FALSE)), 0,VLOOKUP(G148,Round1_Transactions!$A$2:$F$402,5,FALSE))</f>
        <v>0</v>
      </c>
      <c r="L148" s="86">
        <f>IF(ISNA(VLOOKUP(G148,Round1_Transactions!$A$2:$F$402,6,FALSE)), 0,VLOOKUP(G148,Round1_Transactions!$A$2:$F$402,6,FALSE))</f>
        <v>0</v>
      </c>
      <c r="M148">
        <f t="shared" si="27"/>
        <v>0</v>
      </c>
      <c r="N148">
        <f t="shared" si="3"/>
        <v>0</v>
      </c>
      <c r="O148">
        <f t="shared" si="4"/>
        <v>0</v>
      </c>
      <c r="P148">
        <f t="shared" si="5"/>
        <v>0</v>
      </c>
      <c r="Q148">
        <f t="shared" si="6"/>
        <v>0</v>
      </c>
      <c r="R148">
        <f t="shared" si="7"/>
        <v>0</v>
      </c>
      <c r="S148">
        <f t="shared" si="8"/>
        <v>0</v>
      </c>
      <c r="T148">
        <f t="shared" si="9"/>
        <v>0</v>
      </c>
      <c r="U148">
        <f t="shared" si="10"/>
        <v>0</v>
      </c>
      <c r="V148">
        <f t="shared" si="11"/>
        <v>0</v>
      </c>
      <c r="W148">
        <f t="shared" si="12"/>
        <v>0</v>
      </c>
      <c r="X148">
        <f t="shared" si="13"/>
        <v>0</v>
      </c>
      <c r="Y148">
        <f t="shared" si="14"/>
        <v>0</v>
      </c>
      <c r="Z148">
        <f t="shared" si="29"/>
        <v>0</v>
      </c>
      <c r="AA148">
        <f t="shared" si="30"/>
        <v>0</v>
      </c>
      <c r="AB148">
        <f t="shared" si="31"/>
        <v>0</v>
      </c>
      <c r="AC148">
        <f t="shared" si="32"/>
        <v>0</v>
      </c>
      <c r="AD148">
        <f t="shared" si="33"/>
        <v>0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  <c r="AI148">
        <f t="shared" si="38"/>
        <v>0</v>
      </c>
      <c r="AJ148">
        <f t="shared" si="39"/>
        <v>0</v>
      </c>
      <c r="AK148">
        <f t="shared" si="40"/>
        <v>0</v>
      </c>
    </row>
    <row r="149">
      <c r="A149" s="88"/>
      <c r="F149" s="89">
        <f t="shared" si="28"/>
        <v>1247</v>
      </c>
      <c r="G149" s="90" t="s">
        <v>346</v>
      </c>
      <c r="H149" s="14">
        <f>IF(ISNA(VLOOKUP(G149,Round1_Transactions!$A$2:$F$402,2,FALSE)), 0,VLOOKUP(G149,Round1_Transactions!$A$2:$F$402,2,FALSE))</f>
        <v>0</v>
      </c>
      <c r="I149" s="60">
        <f>IF(ISNA(VLOOKUP(G149,Round1_Transactions!$A$2:$F$402,3,FALSE)), 0,VLOOKUP(G149,Round1_Transactions!$A$2:$F$402,3,FALSE))</f>
        <v>0</v>
      </c>
      <c r="J149" s="60">
        <f>IF(ISNA(VLOOKUP(G149,Round1_Transactions!$A$2:$F$402,4,FALSE)), 0,VLOOKUP(G149,Round1_Transactions!$A$2:$F$402,4,FALSE))</f>
        <v>0</v>
      </c>
      <c r="K149" s="60">
        <f>IF(ISNA(VLOOKUP(G149,Round1_Transactions!$A$2:$F$402,5,FALSE)), 0,VLOOKUP(G149,Round1_Transactions!$A$2:$F$402,5,FALSE))</f>
        <v>0</v>
      </c>
      <c r="L149" s="86">
        <f>IF(ISNA(VLOOKUP(G149,Round1_Transactions!$A$2:$F$402,6,FALSE)), 0,VLOOKUP(G149,Round1_Transactions!$A$2:$F$402,6,FALSE))</f>
        <v>0</v>
      </c>
      <c r="M149">
        <f t="shared" si="27"/>
        <v>0</v>
      </c>
      <c r="N149">
        <f t="shared" si="3"/>
        <v>0</v>
      </c>
      <c r="O149">
        <f t="shared" si="4"/>
        <v>0</v>
      </c>
      <c r="P149">
        <f t="shared" si="5"/>
        <v>0</v>
      </c>
      <c r="Q149">
        <f t="shared" si="6"/>
        <v>0</v>
      </c>
      <c r="R149">
        <f t="shared" si="7"/>
        <v>0</v>
      </c>
      <c r="S149">
        <f t="shared" si="8"/>
        <v>0</v>
      </c>
      <c r="T149">
        <f t="shared" si="9"/>
        <v>0</v>
      </c>
      <c r="U149">
        <f t="shared" si="10"/>
        <v>0</v>
      </c>
      <c r="V149">
        <f t="shared" si="11"/>
        <v>0</v>
      </c>
      <c r="W149">
        <f t="shared" si="12"/>
        <v>0</v>
      </c>
      <c r="X149">
        <f t="shared" si="13"/>
        <v>0</v>
      </c>
      <c r="Y149">
        <f t="shared" si="14"/>
        <v>0</v>
      </c>
      <c r="Z149">
        <f t="shared" si="29"/>
        <v>0</v>
      </c>
      <c r="AA149">
        <f t="shared" si="30"/>
        <v>0</v>
      </c>
      <c r="AB149">
        <f t="shared" si="31"/>
        <v>0</v>
      </c>
      <c r="AC149">
        <f t="shared" si="32"/>
        <v>0</v>
      </c>
      <c r="AD149">
        <f t="shared" si="33"/>
        <v>0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  <c r="AI149">
        <f t="shared" si="38"/>
        <v>0</v>
      </c>
      <c r="AJ149">
        <f t="shared" si="39"/>
        <v>0</v>
      </c>
      <c r="AK149">
        <f t="shared" si="40"/>
        <v>0</v>
      </c>
    </row>
    <row r="150">
      <c r="A150" s="88"/>
      <c r="F150" s="89">
        <f t="shared" si="28"/>
        <v>1247</v>
      </c>
      <c r="G150" s="90" t="s">
        <v>347</v>
      </c>
      <c r="H150" s="14">
        <f>IF(ISNA(VLOOKUP(G150,Round1_Transactions!$A$2:$F$402,2,FALSE)), 0,VLOOKUP(G150,Round1_Transactions!$A$2:$F$402,2,FALSE))</f>
        <v>0</v>
      </c>
      <c r="I150" s="60">
        <f>IF(ISNA(VLOOKUP(G150,Round1_Transactions!$A$2:$F$402,3,FALSE)), 0,VLOOKUP(G150,Round1_Transactions!$A$2:$F$402,3,FALSE))</f>
        <v>0</v>
      </c>
      <c r="J150" s="60">
        <f>IF(ISNA(VLOOKUP(G150,Round1_Transactions!$A$2:$F$402,4,FALSE)), 0,VLOOKUP(G150,Round1_Transactions!$A$2:$F$402,4,FALSE))</f>
        <v>0</v>
      </c>
      <c r="K150" s="60">
        <f>IF(ISNA(VLOOKUP(G150,Round1_Transactions!$A$2:$F$402,5,FALSE)), 0,VLOOKUP(G150,Round1_Transactions!$A$2:$F$402,5,FALSE))</f>
        <v>0</v>
      </c>
      <c r="L150" s="86">
        <f>IF(ISNA(VLOOKUP(G150,Round1_Transactions!$A$2:$F$402,6,FALSE)), 0,VLOOKUP(G150,Round1_Transactions!$A$2:$F$402,6,FALSE))</f>
        <v>0</v>
      </c>
      <c r="M150">
        <f t="shared" si="27"/>
        <v>0</v>
      </c>
      <c r="N150">
        <f t="shared" si="3"/>
        <v>0</v>
      </c>
      <c r="O150">
        <f t="shared" si="4"/>
        <v>0</v>
      </c>
      <c r="P150">
        <f t="shared" si="5"/>
        <v>0</v>
      </c>
      <c r="Q150">
        <f t="shared" si="6"/>
        <v>0</v>
      </c>
      <c r="R150">
        <f t="shared" si="7"/>
        <v>0</v>
      </c>
      <c r="S150">
        <f t="shared" si="8"/>
        <v>0</v>
      </c>
      <c r="T150">
        <f t="shared" si="9"/>
        <v>0</v>
      </c>
      <c r="U150">
        <f t="shared" si="10"/>
        <v>0</v>
      </c>
      <c r="V150">
        <f t="shared" si="11"/>
        <v>0</v>
      </c>
      <c r="W150">
        <f t="shared" si="12"/>
        <v>0</v>
      </c>
      <c r="X150">
        <f t="shared" si="13"/>
        <v>0</v>
      </c>
      <c r="Y150">
        <f t="shared" si="14"/>
        <v>0</v>
      </c>
      <c r="Z150">
        <f t="shared" si="29"/>
        <v>0</v>
      </c>
      <c r="AA150">
        <f t="shared" si="30"/>
        <v>0</v>
      </c>
      <c r="AB150">
        <f t="shared" si="31"/>
        <v>0</v>
      </c>
      <c r="AC150">
        <f t="shared" si="32"/>
        <v>0</v>
      </c>
      <c r="AD150">
        <f t="shared" si="33"/>
        <v>0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  <c r="AI150">
        <f t="shared" si="38"/>
        <v>0</v>
      </c>
      <c r="AJ150">
        <f t="shared" si="39"/>
        <v>0</v>
      </c>
      <c r="AK150">
        <f t="shared" si="40"/>
        <v>0</v>
      </c>
    </row>
    <row r="151">
      <c r="A151" s="88"/>
      <c r="F151" s="89">
        <f t="shared" si="28"/>
        <v>1247</v>
      </c>
      <c r="G151" s="90" t="s">
        <v>348</v>
      </c>
      <c r="H151" s="14">
        <f>IF(ISNA(VLOOKUP(G151,Round1_Transactions!$A$2:$F$402,2,FALSE)), 0,VLOOKUP(G151,Round1_Transactions!$A$2:$F$402,2,FALSE))</f>
        <v>0</v>
      </c>
      <c r="I151" s="60">
        <f>IF(ISNA(VLOOKUP(G151,Round1_Transactions!$A$2:$F$402,3,FALSE)), 0,VLOOKUP(G151,Round1_Transactions!$A$2:$F$402,3,FALSE))</f>
        <v>0</v>
      </c>
      <c r="J151" s="60">
        <f>IF(ISNA(VLOOKUP(G151,Round1_Transactions!$A$2:$F$402,4,FALSE)), 0,VLOOKUP(G151,Round1_Transactions!$A$2:$F$402,4,FALSE))</f>
        <v>0</v>
      </c>
      <c r="K151" s="60">
        <f>IF(ISNA(VLOOKUP(G151,Round1_Transactions!$A$2:$F$402,5,FALSE)), 0,VLOOKUP(G151,Round1_Transactions!$A$2:$F$402,5,FALSE))</f>
        <v>0</v>
      </c>
      <c r="L151" s="86">
        <f>IF(ISNA(VLOOKUP(G151,Round1_Transactions!$A$2:$F$402,6,FALSE)), 0,VLOOKUP(G151,Round1_Transactions!$A$2:$F$402,6,FALSE))</f>
        <v>0</v>
      </c>
      <c r="M151">
        <f t="shared" si="27"/>
        <v>0</v>
      </c>
      <c r="N151">
        <f t="shared" si="3"/>
        <v>0</v>
      </c>
      <c r="O151">
        <f t="shared" si="4"/>
        <v>0</v>
      </c>
      <c r="P151">
        <f t="shared" si="5"/>
        <v>0</v>
      </c>
      <c r="Q151">
        <f t="shared" si="6"/>
        <v>0</v>
      </c>
      <c r="R151">
        <f t="shared" si="7"/>
        <v>0</v>
      </c>
      <c r="S151">
        <f t="shared" si="8"/>
        <v>0</v>
      </c>
      <c r="T151">
        <f t="shared" si="9"/>
        <v>0</v>
      </c>
      <c r="U151">
        <f t="shared" si="10"/>
        <v>0</v>
      </c>
      <c r="V151">
        <f t="shared" si="11"/>
        <v>0</v>
      </c>
      <c r="W151">
        <f t="shared" si="12"/>
        <v>0</v>
      </c>
      <c r="X151">
        <f t="shared" si="13"/>
        <v>0</v>
      </c>
      <c r="Y151">
        <f t="shared" si="14"/>
        <v>0</v>
      </c>
      <c r="Z151">
        <f t="shared" si="29"/>
        <v>0</v>
      </c>
      <c r="AA151">
        <f t="shared" si="30"/>
        <v>0</v>
      </c>
      <c r="AB151">
        <f t="shared" si="31"/>
        <v>0</v>
      </c>
      <c r="AC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0</v>
      </c>
      <c r="AG151">
        <f t="shared" si="36"/>
        <v>0</v>
      </c>
      <c r="AH151">
        <f t="shared" si="37"/>
        <v>0</v>
      </c>
      <c r="AI151">
        <f t="shared" si="38"/>
        <v>0</v>
      </c>
      <c r="AJ151">
        <f t="shared" si="39"/>
        <v>0</v>
      </c>
      <c r="AK151">
        <f t="shared" si="40"/>
        <v>0</v>
      </c>
    </row>
    <row r="152">
      <c r="A152" s="88"/>
      <c r="F152" s="89">
        <f t="shared" si="28"/>
        <v>1247</v>
      </c>
      <c r="G152" s="90" t="s">
        <v>349</v>
      </c>
      <c r="H152" s="14">
        <f>IF(ISNA(VLOOKUP(G152,Round1_Transactions!$A$2:$F$402,2,FALSE)), 0,VLOOKUP(G152,Round1_Transactions!$A$2:$F$402,2,FALSE))</f>
        <v>0</v>
      </c>
      <c r="I152" s="60">
        <f>IF(ISNA(VLOOKUP(G152,Round1_Transactions!$A$2:$F$402,3,FALSE)), 0,VLOOKUP(G152,Round1_Transactions!$A$2:$F$402,3,FALSE))</f>
        <v>0</v>
      </c>
      <c r="J152" s="60">
        <f>IF(ISNA(VLOOKUP(G152,Round1_Transactions!$A$2:$F$402,4,FALSE)), 0,VLOOKUP(G152,Round1_Transactions!$A$2:$F$402,4,FALSE))</f>
        <v>0</v>
      </c>
      <c r="K152" s="60">
        <f>IF(ISNA(VLOOKUP(G152,Round1_Transactions!$A$2:$F$402,5,FALSE)), 0,VLOOKUP(G152,Round1_Transactions!$A$2:$F$402,5,FALSE))</f>
        <v>0</v>
      </c>
      <c r="L152" s="86">
        <f>IF(ISNA(VLOOKUP(G152,Round1_Transactions!$A$2:$F$402,6,FALSE)), 0,VLOOKUP(G152,Round1_Transactions!$A$2:$F$402,6,FALSE))</f>
        <v>0</v>
      </c>
      <c r="M152">
        <f t="shared" si="27"/>
        <v>0</v>
      </c>
      <c r="N152">
        <f t="shared" si="3"/>
        <v>0</v>
      </c>
      <c r="O152">
        <f t="shared" si="4"/>
        <v>0</v>
      </c>
      <c r="P152">
        <f t="shared" si="5"/>
        <v>0</v>
      </c>
      <c r="Q152">
        <f t="shared" si="6"/>
        <v>0</v>
      </c>
      <c r="R152">
        <f t="shared" si="7"/>
        <v>0</v>
      </c>
      <c r="S152">
        <f t="shared" si="8"/>
        <v>0</v>
      </c>
      <c r="T152">
        <f t="shared" si="9"/>
        <v>0</v>
      </c>
      <c r="U152">
        <f t="shared" si="10"/>
        <v>0</v>
      </c>
      <c r="V152">
        <f t="shared" si="11"/>
        <v>0</v>
      </c>
      <c r="W152">
        <f t="shared" si="12"/>
        <v>0</v>
      </c>
      <c r="X152">
        <f t="shared" si="13"/>
        <v>0</v>
      </c>
      <c r="Y152">
        <f t="shared" si="14"/>
        <v>0</v>
      </c>
      <c r="Z152">
        <f t="shared" si="29"/>
        <v>0</v>
      </c>
      <c r="AA152">
        <f t="shared" si="30"/>
        <v>0</v>
      </c>
      <c r="AB152">
        <f t="shared" si="31"/>
        <v>0</v>
      </c>
      <c r="AC152">
        <f t="shared" si="32"/>
        <v>0</v>
      </c>
      <c r="AD152">
        <f t="shared" si="33"/>
        <v>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  <c r="AI152">
        <f t="shared" si="38"/>
        <v>0</v>
      </c>
      <c r="AJ152">
        <f t="shared" si="39"/>
        <v>0</v>
      </c>
      <c r="AK152">
        <f t="shared" si="40"/>
        <v>0</v>
      </c>
    </row>
    <row r="153">
      <c r="A153" s="88"/>
      <c r="F153" s="89">
        <f t="shared" si="28"/>
        <v>1247</v>
      </c>
      <c r="G153" s="90" t="s">
        <v>350</v>
      </c>
      <c r="H153" s="14">
        <f>IF(ISNA(VLOOKUP(G153,Round1_Transactions!$A$2:$F$402,2,FALSE)), 0,VLOOKUP(G153,Round1_Transactions!$A$2:$F$402,2,FALSE))</f>
        <v>0</v>
      </c>
      <c r="I153" s="60">
        <f>IF(ISNA(VLOOKUP(G153,Round1_Transactions!$A$2:$F$402,3,FALSE)), 0,VLOOKUP(G153,Round1_Transactions!$A$2:$F$402,3,FALSE))</f>
        <v>0</v>
      </c>
      <c r="J153" s="60">
        <f>IF(ISNA(VLOOKUP(G153,Round1_Transactions!$A$2:$F$402,4,FALSE)), 0,VLOOKUP(G153,Round1_Transactions!$A$2:$F$402,4,FALSE))</f>
        <v>0</v>
      </c>
      <c r="K153" s="60">
        <f>IF(ISNA(VLOOKUP(G153,Round1_Transactions!$A$2:$F$402,5,FALSE)), 0,VLOOKUP(G153,Round1_Transactions!$A$2:$F$402,5,FALSE))</f>
        <v>0</v>
      </c>
      <c r="L153" s="86">
        <f>IF(ISNA(VLOOKUP(G153,Round1_Transactions!$A$2:$F$402,6,FALSE)), 0,VLOOKUP(G153,Round1_Transactions!$A$2:$F$402,6,FALSE))</f>
        <v>0</v>
      </c>
      <c r="M153">
        <f t="shared" si="27"/>
        <v>0</v>
      </c>
      <c r="N153">
        <f t="shared" si="3"/>
        <v>0</v>
      </c>
      <c r="O153">
        <f t="shared" si="4"/>
        <v>0</v>
      </c>
      <c r="P153">
        <f t="shared" si="5"/>
        <v>0</v>
      </c>
      <c r="Q153">
        <f t="shared" si="6"/>
        <v>0</v>
      </c>
      <c r="R153">
        <f t="shared" si="7"/>
        <v>0</v>
      </c>
      <c r="S153">
        <f t="shared" si="8"/>
        <v>0</v>
      </c>
      <c r="T153">
        <f t="shared" si="9"/>
        <v>0</v>
      </c>
      <c r="U153">
        <f t="shared" si="10"/>
        <v>0</v>
      </c>
      <c r="V153">
        <f t="shared" si="11"/>
        <v>0</v>
      </c>
      <c r="W153">
        <f t="shared" si="12"/>
        <v>0</v>
      </c>
      <c r="X153">
        <f t="shared" si="13"/>
        <v>0</v>
      </c>
      <c r="Y153">
        <f t="shared" si="14"/>
        <v>0</v>
      </c>
      <c r="Z153">
        <f t="shared" si="29"/>
        <v>0</v>
      </c>
      <c r="AA153">
        <f t="shared" si="30"/>
        <v>0</v>
      </c>
      <c r="AB153">
        <f t="shared" si="31"/>
        <v>0</v>
      </c>
      <c r="AC153">
        <f t="shared" si="32"/>
        <v>0</v>
      </c>
      <c r="AD153">
        <f t="shared" si="33"/>
        <v>0</v>
      </c>
      <c r="AE153">
        <f t="shared" si="34"/>
        <v>0</v>
      </c>
      <c r="AF153">
        <f t="shared" si="35"/>
        <v>0</v>
      </c>
      <c r="AG153">
        <f t="shared" si="36"/>
        <v>0</v>
      </c>
      <c r="AH153">
        <f t="shared" si="37"/>
        <v>0</v>
      </c>
      <c r="AI153">
        <f t="shared" si="38"/>
        <v>0</v>
      </c>
      <c r="AJ153">
        <f t="shared" si="39"/>
        <v>0</v>
      </c>
      <c r="AK153">
        <f t="shared" si="40"/>
        <v>0</v>
      </c>
    </row>
    <row r="154">
      <c r="A154" s="88"/>
      <c r="F154" s="89">
        <f t="shared" si="28"/>
        <v>1247</v>
      </c>
      <c r="G154" s="90" t="s">
        <v>351</v>
      </c>
      <c r="H154" s="14">
        <f>IF(ISNA(VLOOKUP(G154,Round1_Transactions!$A$2:$F$402,2,FALSE)), 0,VLOOKUP(G154,Round1_Transactions!$A$2:$F$402,2,FALSE))</f>
        <v>0</v>
      </c>
      <c r="I154" s="60">
        <f>IF(ISNA(VLOOKUP(G154,Round1_Transactions!$A$2:$F$402,3,FALSE)), 0,VLOOKUP(G154,Round1_Transactions!$A$2:$F$402,3,FALSE))</f>
        <v>0</v>
      </c>
      <c r="J154" s="60">
        <f>IF(ISNA(VLOOKUP(G154,Round1_Transactions!$A$2:$F$402,4,FALSE)), 0,VLOOKUP(G154,Round1_Transactions!$A$2:$F$402,4,FALSE))</f>
        <v>0</v>
      </c>
      <c r="K154" s="60">
        <f>IF(ISNA(VLOOKUP(G154,Round1_Transactions!$A$2:$F$402,5,FALSE)), 0,VLOOKUP(G154,Round1_Transactions!$A$2:$F$402,5,FALSE))</f>
        <v>0</v>
      </c>
      <c r="L154" s="86">
        <f>IF(ISNA(VLOOKUP(G154,Round1_Transactions!$A$2:$F$402,6,FALSE)), 0,VLOOKUP(G154,Round1_Transactions!$A$2:$F$402,6,FALSE))</f>
        <v>0</v>
      </c>
      <c r="M154">
        <f t="shared" si="27"/>
        <v>0</v>
      </c>
      <c r="N154">
        <f t="shared" si="3"/>
        <v>0</v>
      </c>
      <c r="O154">
        <f t="shared" si="4"/>
        <v>0</v>
      </c>
      <c r="P154">
        <f t="shared" si="5"/>
        <v>0</v>
      </c>
      <c r="Q154">
        <f t="shared" si="6"/>
        <v>0</v>
      </c>
      <c r="R154">
        <f t="shared" si="7"/>
        <v>0</v>
      </c>
      <c r="S154">
        <f t="shared" si="8"/>
        <v>0</v>
      </c>
      <c r="T154">
        <f t="shared" si="9"/>
        <v>0</v>
      </c>
      <c r="U154">
        <f t="shared" si="10"/>
        <v>0</v>
      </c>
      <c r="V154">
        <f t="shared" si="11"/>
        <v>0</v>
      </c>
      <c r="W154">
        <f t="shared" si="12"/>
        <v>0</v>
      </c>
      <c r="X154">
        <f t="shared" si="13"/>
        <v>0</v>
      </c>
      <c r="Y154">
        <f t="shared" si="14"/>
        <v>0</v>
      </c>
      <c r="Z154">
        <f t="shared" si="29"/>
        <v>0</v>
      </c>
      <c r="AA154">
        <f t="shared" si="30"/>
        <v>0</v>
      </c>
      <c r="AB154">
        <f t="shared" si="31"/>
        <v>0</v>
      </c>
      <c r="AC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0</v>
      </c>
      <c r="AG154">
        <f t="shared" si="36"/>
        <v>0</v>
      </c>
      <c r="AH154">
        <f t="shared" si="37"/>
        <v>0</v>
      </c>
      <c r="AI154">
        <f t="shared" si="38"/>
        <v>0</v>
      </c>
      <c r="AJ154">
        <f t="shared" si="39"/>
        <v>0</v>
      </c>
      <c r="AK154">
        <f t="shared" si="40"/>
        <v>0</v>
      </c>
    </row>
    <row r="155">
      <c r="A155" s="88"/>
      <c r="F155" s="89">
        <f t="shared" si="28"/>
        <v>1247</v>
      </c>
      <c r="G155" s="90" t="s">
        <v>352</v>
      </c>
      <c r="H155" s="14">
        <f>IF(ISNA(VLOOKUP(G155,Round1_Transactions!$A$2:$F$402,2,FALSE)), 0,VLOOKUP(G155,Round1_Transactions!$A$2:$F$402,2,FALSE))</f>
        <v>0</v>
      </c>
      <c r="I155" s="60">
        <f>IF(ISNA(VLOOKUP(G155,Round1_Transactions!$A$2:$F$402,3,FALSE)), 0,VLOOKUP(G155,Round1_Transactions!$A$2:$F$402,3,FALSE))</f>
        <v>0</v>
      </c>
      <c r="J155" s="60">
        <f>IF(ISNA(VLOOKUP(G155,Round1_Transactions!$A$2:$F$402,4,FALSE)), 0,VLOOKUP(G155,Round1_Transactions!$A$2:$F$402,4,FALSE))</f>
        <v>0</v>
      </c>
      <c r="K155" s="60">
        <f>IF(ISNA(VLOOKUP(G155,Round1_Transactions!$A$2:$F$402,5,FALSE)), 0,VLOOKUP(G155,Round1_Transactions!$A$2:$F$402,5,FALSE))</f>
        <v>0</v>
      </c>
      <c r="L155" s="86">
        <f>IF(ISNA(VLOOKUP(G155,Round1_Transactions!$A$2:$F$402,6,FALSE)), 0,VLOOKUP(G155,Round1_Transactions!$A$2:$F$402,6,FALSE))</f>
        <v>0</v>
      </c>
      <c r="M155">
        <f t="shared" si="27"/>
        <v>0</v>
      </c>
      <c r="N155">
        <f t="shared" si="3"/>
        <v>0</v>
      </c>
      <c r="O155">
        <f t="shared" si="4"/>
        <v>0</v>
      </c>
      <c r="P155">
        <f t="shared" si="5"/>
        <v>0</v>
      </c>
      <c r="Q155">
        <f t="shared" si="6"/>
        <v>0</v>
      </c>
      <c r="R155">
        <f t="shared" si="7"/>
        <v>0</v>
      </c>
      <c r="S155">
        <f t="shared" si="8"/>
        <v>0</v>
      </c>
      <c r="T155">
        <f t="shared" si="9"/>
        <v>0</v>
      </c>
      <c r="U155">
        <f t="shared" si="10"/>
        <v>0</v>
      </c>
      <c r="V155">
        <f t="shared" si="11"/>
        <v>0</v>
      </c>
      <c r="W155">
        <f t="shared" si="12"/>
        <v>0</v>
      </c>
      <c r="X155">
        <f t="shared" si="13"/>
        <v>0</v>
      </c>
      <c r="Y155">
        <f t="shared" si="14"/>
        <v>0</v>
      </c>
      <c r="Z155">
        <f t="shared" si="29"/>
        <v>0</v>
      </c>
      <c r="AA155">
        <f t="shared" si="30"/>
        <v>0</v>
      </c>
      <c r="AB155">
        <f t="shared" si="31"/>
        <v>0</v>
      </c>
      <c r="AC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  <c r="AI155">
        <f t="shared" si="38"/>
        <v>0</v>
      </c>
      <c r="AJ155">
        <f t="shared" si="39"/>
        <v>0</v>
      </c>
      <c r="AK155">
        <f t="shared" si="40"/>
        <v>0</v>
      </c>
    </row>
    <row r="156">
      <c r="A156" s="88"/>
      <c r="F156" s="89">
        <f t="shared" si="28"/>
        <v>1247</v>
      </c>
      <c r="G156" s="90" t="s">
        <v>353</v>
      </c>
      <c r="H156" s="14">
        <f>IF(ISNA(VLOOKUP(G156,Round1_Transactions!$A$2:$F$402,2,FALSE)), 0,VLOOKUP(G156,Round1_Transactions!$A$2:$F$402,2,FALSE))</f>
        <v>0</v>
      </c>
      <c r="I156" s="60">
        <f>IF(ISNA(VLOOKUP(G156,Round1_Transactions!$A$2:$F$402,3,FALSE)), 0,VLOOKUP(G156,Round1_Transactions!$A$2:$F$402,3,FALSE))</f>
        <v>0</v>
      </c>
      <c r="J156" s="60">
        <f>IF(ISNA(VLOOKUP(G156,Round1_Transactions!$A$2:$F$402,4,FALSE)), 0,VLOOKUP(G156,Round1_Transactions!$A$2:$F$402,4,FALSE))</f>
        <v>0</v>
      </c>
      <c r="K156" s="60">
        <f>IF(ISNA(VLOOKUP(G156,Round1_Transactions!$A$2:$F$402,5,FALSE)), 0,VLOOKUP(G156,Round1_Transactions!$A$2:$F$402,5,FALSE))</f>
        <v>0</v>
      </c>
      <c r="L156" s="86">
        <f>IF(ISNA(VLOOKUP(G156,Round1_Transactions!$A$2:$F$402,6,FALSE)), 0,VLOOKUP(G156,Round1_Transactions!$A$2:$F$402,6,FALSE))</f>
        <v>0</v>
      </c>
      <c r="M156">
        <f t="shared" si="27"/>
        <v>0</v>
      </c>
      <c r="N156">
        <f t="shared" si="3"/>
        <v>0</v>
      </c>
      <c r="O156">
        <f t="shared" si="4"/>
        <v>0</v>
      </c>
      <c r="P156">
        <f t="shared" si="5"/>
        <v>0</v>
      </c>
      <c r="Q156">
        <f t="shared" si="6"/>
        <v>0</v>
      </c>
      <c r="R156">
        <f t="shared" si="7"/>
        <v>0</v>
      </c>
      <c r="S156">
        <f t="shared" si="8"/>
        <v>0</v>
      </c>
      <c r="T156">
        <f t="shared" si="9"/>
        <v>0</v>
      </c>
      <c r="U156">
        <f t="shared" si="10"/>
        <v>0</v>
      </c>
      <c r="V156">
        <f t="shared" si="11"/>
        <v>0</v>
      </c>
      <c r="W156">
        <f t="shared" si="12"/>
        <v>0</v>
      </c>
      <c r="X156">
        <f t="shared" si="13"/>
        <v>0</v>
      </c>
      <c r="Y156">
        <f t="shared" si="14"/>
        <v>0</v>
      </c>
      <c r="Z156">
        <f t="shared" si="29"/>
        <v>0</v>
      </c>
      <c r="AA156">
        <f t="shared" si="30"/>
        <v>0</v>
      </c>
      <c r="AB156">
        <f t="shared" si="31"/>
        <v>0</v>
      </c>
      <c r="AC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  <c r="AI156">
        <f t="shared" si="38"/>
        <v>0</v>
      </c>
      <c r="AJ156">
        <f t="shared" si="39"/>
        <v>0</v>
      </c>
      <c r="AK156">
        <f t="shared" si="40"/>
        <v>0</v>
      </c>
    </row>
    <row r="157">
      <c r="A157" s="88"/>
      <c r="F157" s="89">
        <f t="shared" si="28"/>
        <v>1247</v>
      </c>
      <c r="G157" s="90" t="s">
        <v>354</v>
      </c>
      <c r="H157" s="14">
        <f>IF(ISNA(VLOOKUP(G157,Round1_Transactions!$A$2:$F$402,2,FALSE)), 0,VLOOKUP(G157,Round1_Transactions!$A$2:$F$402,2,FALSE))</f>
        <v>0</v>
      </c>
      <c r="I157" s="60">
        <f>IF(ISNA(VLOOKUP(G157,Round1_Transactions!$A$2:$F$402,3,FALSE)), 0,VLOOKUP(G157,Round1_Transactions!$A$2:$F$402,3,FALSE))</f>
        <v>0</v>
      </c>
      <c r="J157" s="60">
        <f>IF(ISNA(VLOOKUP(G157,Round1_Transactions!$A$2:$F$402,4,FALSE)), 0,VLOOKUP(G157,Round1_Transactions!$A$2:$F$402,4,FALSE))</f>
        <v>0</v>
      </c>
      <c r="K157" s="60">
        <f>IF(ISNA(VLOOKUP(G157,Round1_Transactions!$A$2:$F$402,5,FALSE)), 0,VLOOKUP(G157,Round1_Transactions!$A$2:$F$402,5,FALSE))</f>
        <v>0</v>
      </c>
      <c r="L157" s="86">
        <f>IF(ISNA(VLOOKUP(G157,Round1_Transactions!$A$2:$F$402,6,FALSE)), 0,VLOOKUP(G157,Round1_Transactions!$A$2:$F$402,6,FALSE))</f>
        <v>0</v>
      </c>
      <c r="M157">
        <f t="shared" si="27"/>
        <v>0</v>
      </c>
      <c r="N157">
        <f t="shared" si="3"/>
        <v>0</v>
      </c>
      <c r="O157">
        <f t="shared" si="4"/>
        <v>0</v>
      </c>
      <c r="P157">
        <f t="shared" si="5"/>
        <v>0</v>
      </c>
      <c r="Q157">
        <f t="shared" si="6"/>
        <v>0</v>
      </c>
      <c r="R157">
        <f t="shared" si="7"/>
        <v>0</v>
      </c>
      <c r="S157">
        <f t="shared" si="8"/>
        <v>0</v>
      </c>
      <c r="T157">
        <f t="shared" si="9"/>
        <v>0</v>
      </c>
      <c r="U157">
        <f t="shared" si="10"/>
        <v>0</v>
      </c>
      <c r="V157">
        <f t="shared" si="11"/>
        <v>0</v>
      </c>
      <c r="W157">
        <f t="shared" si="12"/>
        <v>0</v>
      </c>
      <c r="X157">
        <f t="shared" si="13"/>
        <v>0</v>
      </c>
      <c r="Y157">
        <f t="shared" si="14"/>
        <v>0</v>
      </c>
      <c r="Z157">
        <f t="shared" si="29"/>
        <v>0</v>
      </c>
      <c r="AA157">
        <f t="shared" si="30"/>
        <v>0</v>
      </c>
      <c r="AB157">
        <f t="shared" si="31"/>
        <v>0</v>
      </c>
      <c r="AC157">
        <f t="shared" si="32"/>
        <v>0</v>
      </c>
      <c r="AD157">
        <f t="shared" si="33"/>
        <v>0</v>
      </c>
      <c r="AE157">
        <f t="shared" si="34"/>
        <v>0</v>
      </c>
      <c r="AF157">
        <f t="shared" si="35"/>
        <v>0</v>
      </c>
      <c r="AG157">
        <f t="shared" si="36"/>
        <v>0</v>
      </c>
      <c r="AH157">
        <f t="shared" si="37"/>
        <v>0</v>
      </c>
      <c r="AI157">
        <f t="shared" si="38"/>
        <v>0</v>
      </c>
      <c r="AJ157">
        <f t="shared" si="39"/>
        <v>0</v>
      </c>
      <c r="AK157">
        <f t="shared" si="40"/>
        <v>0</v>
      </c>
    </row>
    <row r="158">
      <c r="A158" s="88"/>
      <c r="F158" s="89">
        <f t="shared" si="28"/>
        <v>1247</v>
      </c>
      <c r="G158" s="90" t="s">
        <v>355</v>
      </c>
      <c r="H158" s="14">
        <f>IF(ISNA(VLOOKUP(G158,Round1_Transactions!$A$2:$F$402,2,FALSE)), 0,VLOOKUP(G158,Round1_Transactions!$A$2:$F$402,2,FALSE))</f>
        <v>0</v>
      </c>
      <c r="I158" s="60">
        <f>IF(ISNA(VLOOKUP(G158,Round1_Transactions!$A$2:$F$402,3,FALSE)), 0,VLOOKUP(G158,Round1_Transactions!$A$2:$F$402,3,FALSE))</f>
        <v>0</v>
      </c>
      <c r="J158" s="60">
        <f>IF(ISNA(VLOOKUP(G158,Round1_Transactions!$A$2:$F$402,4,FALSE)), 0,VLOOKUP(G158,Round1_Transactions!$A$2:$F$402,4,FALSE))</f>
        <v>0</v>
      </c>
      <c r="K158" s="60">
        <f>IF(ISNA(VLOOKUP(G158,Round1_Transactions!$A$2:$F$402,5,FALSE)), 0,VLOOKUP(G158,Round1_Transactions!$A$2:$F$402,5,FALSE))</f>
        <v>0</v>
      </c>
      <c r="L158" s="86">
        <f>IF(ISNA(VLOOKUP(G158,Round1_Transactions!$A$2:$F$402,6,FALSE)), 0,VLOOKUP(G158,Round1_Transactions!$A$2:$F$402,6,FALSE))</f>
        <v>0</v>
      </c>
      <c r="M158">
        <f t="shared" si="27"/>
        <v>0</v>
      </c>
      <c r="N158">
        <f t="shared" si="3"/>
        <v>0</v>
      </c>
      <c r="O158">
        <f t="shared" si="4"/>
        <v>0</v>
      </c>
      <c r="P158">
        <f t="shared" si="5"/>
        <v>0</v>
      </c>
      <c r="Q158">
        <f t="shared" si="6"/>
        <v>0</v>
      </c>
      <c r="R158">
        <f t="shared" si="7"/>
        <v>0</v>
      </c>
      <c r="S158">
        <f t="shared" si="8"/>
        <v>0</v>
      </c>
      <c r="T158">
        <f t="shared" si="9"/>
        <v>0</v>
      </c>
      <c r="U158">
        <f t="shared" si="10"/>
        <v>0</v>
      </c>
      <c r="V158">
        <f t="shared" si="11"/>
        <v>0</v>
      </c>
      <c r="W158">
        <f t="shared" si="12"/>
        <v>0</v>
      </c>
      <c r="X158">
        <f t="shared" si="13"/>
        <v>0</v>
      </c>
      <c r="Y158">
        <f t="shared" si="14"/>
        <v>0</v>
      </c>
      <c r="Z158">
        <f t="shared" si="29"/>
        <v>0</v>
      </c>
      <c r="AA158">
        <f t="shared" si="30"/>
        <v>0</v>
      </c>
      <c r="AB158">
        <f t="shared" si="31"/>
        <v>0</v>
      </c>
      <c r="AC158">
        <f t="shared" si="32"/>
        <v>0</v>
      </c>
      <c r="AD158">
        <f t="shared" si="33"/>
        <v>0</v>
      </c>
      <c r="AE158">
        <f t="shared" si="34"/>
        <v>0</v>
      </c>
      <c r="AF158">
        <f t="shared" si="35"/>
        <v>0</v>
      </c>
      <c r="AG158">
        <f t="shared" si="36"/>
        <v>0</v>
      </c>
      <c r="AH158">
        <f t="shared" si="37"/>
        <v>0</v>
      </c>
      <c r="AI158">
        <f t="shared" si="38"/>
        <v>0</v>
      </c>
      <c r="AJ158">
        <f t="shared" si="39"/>
        <v>0</v>
      </c>
      <c r="AK158">
        <f t="shared" si="40"/>
        <v>0</v>
      </c>
    </row>
    <row r="159">
      <c r="A159" s="88"/>
      <c r="F159" s="89">
        <f t="shared" si="28"/>
        <v>1247</v>
      </c>
      <c r="G159" s="90" t="s">
        <v>356</v>
      </c>
      <c r="H159" s="14">
        <f>IF(ISNA(VLOOKUP(G159,Round1_Transactions!$A$2:$F$402,2,FALSE)), 0,VLOOKUP(G159,Round1_Transactions!$A$2:$F$402,2,FALSE))</f>
        <v>0</v>
      </c>
      <c r="I159" s="60">
        <f>IF(ISNA(VLOOKUP(G159,Round1_Transactions!$A$2:$F$402,3,FALSE)), 0,VLOOKUP(G159,Round1_Transactions!$A$2:$F$402,3,FALSE))</f>
        <v>0</v>
      </c>
      <c r="J159" s="60">
        <f>IF(ISNA(VLOOKUP(G159,Round1_Transactions!$A$2:$F$402,4,FALSE)), 0,VLOOKUP(G159,Round1_Transactions!$A$2:$F$402,4,FALSE))</f>
        <v>0</v>
      </c>
      <c r="K159" s="60">
        <f>IF(ISNA(VLOOKUP(G159,Round1_Transactions!$A$2:$F$402,5,FALSE)), 0,VLOOKUP(G159,Round1_Transactions!$A$2:$F$402,5,FALSE))</f>
        <v>0</v>
      </c>
      <c r="L159" s="86">
        <f>IF(ISNA(VLOOKUP(G159,Round1_Transactions!$A$2:$F$402,6,FALSE)), 0,VLOOKUP(G159,Round1_Transactions!$A$2:$F$402,6,FALSE))</f>
        <v>0</v>
      </c>
      <c r="M159">
        <f t="shared" si="27"/>
        <v>0</v>
      </c>
      <c r="N159">
        <f t="shared" si="3"/>
        <v>0</v>
      </c>
      <c r="O159">
        <f t="shared" si="4"/>
        <v>0</v>
      </c>
      <c r="P159">
        <f t="shared" si="5"/>
        <v>0</v>
      </c>
      <c r="Q159">
        <f t="shared" si="6"/>
        <v>0</v>
      </c>
      <c r="R159">
        <f t="shared" si="7"/>
        <v>0</v>
      </c>
      <c r="S159">
        <f t="shared" si="8"/>
        <v>0</v>
      </c>
      <c r="T159">
        <f t="shared" si="9"/>
        <v>0</v>
      </c>
      <c r="U159">
        <f t="shared" si="10"/>
        <v>0</v>
      </c>
      <c r="V159">
        <f t="shared" si="11"/>
        <v>0</v>
      </c>
      <c r="W159">
        <f t="shared" si="12"/>
        <v>0</v>
      </c>
      <c r="X159">
        <f t="shared" si="13"/>
        <v>0</v>
      </c>
      <c r="Y159">
        <f t="shared" si="14"/>
        <v>0</v>
      </c>
      <c r="Z159">
        <f t="shared" si="29"/>
        <v>0</v>
      </c>
      <c r="AA159">
        <f t="shared" si="30"/>
        <v>0</v>
      </c>
      <c r="AB159">
        <f t="shared" si="31"/>
        <v>0</v>
      </c>
      <c r="AC159">
        <f t="shared" si="32"/>
        <v>0</v>
      </c>
      <c r="AD159">
        <f t="shared" si="33"/>
        <v>0</v>
      </c>
      <c r="AE159">
        <f t="shared" si="34"/>
        <v>0</v>
      </c>
      <c r="AF159">
        <f t="shared" si="35"/>
        <v>0</v>
      </c>
      <c r="AG159">
        <f t="shared" si="36"/>
        <v>0</v>
      </c>
      <c r="AH159">
        <f t="shared" si="37"/>
        <v>0</v>
      </c>
      <c r="AI159">
        <f t="shared" si="38"/>
        <v>0</v>
      </c>
      <c r="AJ159">
        <f t="shared" si="39"/>
        <v>0</v>
      </c>
      <c r="AK159">
        <f t="shared" si="40"/>
        <v>0</v>
      </c>
    </row>
    <row r="160">
      <c r="A160" s="110"/>
      <c r="B160" s="111"/>
      <c r="C160" s="111"/>
      <c r="D160" s="111"/>
      <c r="E160" s="111"/>
      <c r="F160" s="89">
        <f t="shared" si="28"/>
        <v>1247</v>
      </c>
      <c r="G160" s="90" t="s">
        <v>357</v>
      </c>
      <c r="H160" s="14">
        <f>IF(ISNA(VLOOKUP(G160,Round1_Transactions!$A$2:$F$402,2,FALSE)), 0,VLOOKUP(G160,Round1_Transactions!$A$2:$F$402,2,FALSE))</f>
        <v>0</v>
      </c>
      <c r="I160" s="60">
        <f>IF(ISNA(VLOOKUP(G160,Round1_Transactions!$A$2:$F$402,3,FALSE)), 0,VLOOKUP(G160,Round1_Transactions!$A$2:$F$402,3,FALSE))</f>
        <v>0</v>
      </c>
      <c r="J160" s="60">
        <f>IF(ISNA(VLOOKUP(G160,Round1_Transactions!$A$2:$F$402,4,FALSE)), 0,VLOOKUP(G160,Round1_Transactions!$A$2:$F$402,4,FALSE))</f>
        <v>0</v>
      </c>
      <c r="K160" s="60">
        <f>IF(ISNA(VLOOKUP(G160,Round1_Transactions!$A$2:$F$402,5,FALSE)), 0,VLOOKUP(G160,Round1_Transactions!$A$2:$F$402,5,FALSE))</f>
        <v>0</v>
      </c>
      <c r="L160" s="86">
        <f>IF(ISNA(VLOOKUP(G160,Round1_Transactions!$A$2:$F$402,6,FALSE)), 0,VLOOKUP(G160,Round1_Transactions!$A$2:$F$402,6,FALSE))</f>
        <v>0</v>
      </c>
      <c r="M160">
        <f t="shared" si="27"/>
        <v>0</v>
      </c>
      <c r="N160">
        <f t="shared" si="3"/>
        <v>0</v>
      </c>
      <c r="O160">
        <f t="shared" si="4"/>
        <v>0</v>
      </c>
      <c r="P160">
        <f t="shared" si="5"/>
        <v>0</v>
      </c>
      <c r="Q160">
        <f t="shared" si="6"/>
        <v>0</v>
      </c>
      <c r="R160">
        <f t="shared" si="7"/>
        <v>0</v>
      </c>
      <c r="S160">
        <f t="shared" si="8"/>
        <v>0</v>
      </c>
      <c r="T160">
        <f t="shared" si="9"/>
        <v>0</v>
      </c>
      <c r="U160">
        <f t="shared" si="10"/>
        <v>0</v>
      </c>
      <c r="V160">
        <f t="shared" si="11"/>
        <v>0</v>
      </c>
      <c r="W160">
        <f t="shared" si="12"/>
        <v>0</v>
      </c>
      <c r="X160">
        <f t="shared" si="13"/>
        <v>0</v>
      </c>
      <c r="Y160">
        <f t="shared" si="14"/>
        <v>0</v>
      </c>
      <c r="Z160">
        <f t="shared" si="29"/>
        <v>0</v>
      </c>
      <c r="AA160">
        <f t="shared" si="30"/>
        <v>0</v>
      </c>
      <c r="AB160">
        <f t="shared" si="31"/>
        <v>0</v>
      </c>
      <c r="AC160">
        <f t="shared" si="32"/>
        <v>0</v>
      </c>
      <c r="AD160">
        <f t="shared" si="33"/>
        <v>0</v>
      </c>
      <c r="AE160">
        <f t="shared" si="34"/>
        <v>0</v>
      </c>
      <c r="AF160">
        <f t="shared" si="35"/>
        <v>0</v>
      </c>
      <c r="AG160">
        <f t="shared" si="36"/>
        <v>0</v>
      </c>
      <c r="AH160">
        <f t="shared" si="37"/>
        <v>0</v>
      </c>
      <c r="AI160">
        <f t="shared" si="38"/>
        <v>0</v>
      </c>
      <c r="AJ160">
        <f t="shared" si="39"/>
        <v>0</v>
      </c>
      <c r="AK160">
        <f t="shared" si="40"/>
        <v>0</v>
      </c>
    </row>
    <row r="161">
      <c r="A161" s="112"/>
      <c r="B161" s="112"/>
      <c r="C161" s="112"/>
      <c r="D161" s="112"/>
      <c r="E161" s="112"/>
      <c r="F161" s="113"/>
      <c r="G161" s="114"/>
      <c r="H161" s="14" t="str">
        <f>IF(ISNA(VLOOKUP(G161,Round1_Transactions!$A$2:$F$402,2,FALSE)), 0,VLOOKUP(G161,Round1_Transactions!$A$2:$F$402,2,FALSE))</f>
        <v/>
      </c>
      <c r="I161" s="60" t="str">
        <f>IF(ISNA(VLOOKUP(G161,Round1_Transactions!$A$2:$F$402,3,FALSE)), 0,VLOOKUP(G161,Round1_Transactions!$A$2:$F$402,3,FALSE))</f>
        <v/>
      </c>
      <c r="J161" s="60" t="str">
        <f>IF(ISNA(VLOOKUP(G161,Round1_Transactions!$A$2:$F$402,4,FALSE)), 0,VLOOKUP(G161,Round1_Transactions!$A$2:$F$402,4,FALSE))</f>
        <v/>
      </c>
      <c r="K161" s="60" t="str">
        <f>IF(ISNA(VLOOKUP(G161,Round1_Transactions!$A$2:$F$402,5,FALSE)), 0,VLOOKUP(G161,Round1_Transactions!$A$2:$F$402,5,FALSE))</f>
        <v/>
      </c>
      <c r="L161" s="86" t="str">
        <f>IF(ISNA(VLOOKUP(G161,Round1_Transactions!$A$2:$F$402,6,FALSE)), 0,VLOOKUP(G161,Round1_Transactions!$A$2:$F$402,6,FALSE))</f>
        <v/>
      </c>
      <c r="M161" s="112">
        <f t="shared" si="27"/>
        <v>0</v>
      </c>
      <c r="N161" s="112">
        <f t="shared" si="3"/>
        <v>0</v>
      </c>
      <c r="O161" s="112">
        <f t="shared" si="4"/>
        <v>0</v>
      </c>
      <c r="P161" s="112">
        <f t="shared" si="5"/>
        <v>0</v>
      </c>
      <c r="Q161" s="112">
        <f t="shared" si="6"/>
        <v>0</v>
      </c>
      <c r="R161" s="112">
        <f t="shared" si="7"/>
        <v>0</v>
      </c>
      <c r="S161" s="112">
        <f t="shared" si="8"/>
        <v>0</v>
      </c>
      <c r="T161" s="112">
        <f t="shared" si="9"/>
        <v>0</v>
      </c>
      <c r="U161" s="112">
        <f t="shared" si="10"/>
        <v>0</v>
      </c>
      <c r="V161" s="112">
        <f t="shared" si="11"/>
        <v>0</v>
      </c>
      <c r="W161" s="112">
        <f t="shared" si="12"/>
        <v>0</v>
      </c>
      <c r="X161" s="112">
        <f t="shared" si="13"/>
        <v>0</v>
      </c>
      <c r="Y161" s="112">
        <f t="shared" si="14"/>
        <v>0</v>
      </c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  <c r="AM161" s="112"/>
      <c r="AN161" s="112"/>
      <c r="AO161" s="112"/>
      <c r="AP161" s="112"/>
    </row>
    <row r="162">
      <c r="A162" s="81" t="str">
        <f>Stock_Prices!A4</f>
        <v>SUNPHARMA</v>
      </c>
      <c r="B162" s="81" t="str">
        <f>Stock_Prices!B4</f>
        <v>Sun Pharma</v>
      </c>
      <c r="C162" s="82">
        <f>Stock_Prices!C4-D162</f>
        <v>100000</v>
      </c>
      <c r="D162" s="83">
        <f>SUM(H162:H240)-SUM(J162:J240)</f>
        <v>0</v>
      </c>
      <c r="E162" s="119">
        <f>Stock_Prices!I4</f>
        <v>0.8</v>
      </c>
      <c r="F162" s="22">
        <f>Stock_Prices!J4</f>
        <v>422</v>
      </c>
      <c r="G162" s="85" t="s">
        <v>358</v>
      </c>
      <c r="H162" s="14">
        <f>IF(ISNA(VLOOKUP(G162,Round1_Transactions!$A$2:$F$402,2,FALSE)), 0,VLOOKUP(G162,Round1_Transactions!$A$2:$F$402,2,FALSE))</f>
        <v>0</v>
      </c>
      <c r="I162" s="60">
        <f>IF(ISNA(VLOOKUP(G162,Round1_Transactions!$A$2:$F$402,3,FALSE)), 0,VLOOKUP(G162,Round1_Transactions!$A$2:$F$402,3,FALSE))</f>
        <v>0</v>
      </c>
      <c r="J162" s="60">
        <f>IF(ISNA(VLOOKUP(G162,Round1_Transactions!$A$2:$F$402,4,FALSE)), 0,VLOOKUP(G162,Round1_Transactions!$A$2:$F$402,4,FALSE))</f>
        <v>0</v>
      </c>
      <c r="K162" s="60">
        <f>IF(ISNA(VLOOKUP(G162,Round1_Transactions!$A$2:$F$402,5,FALSE)), 0,VLOOKUP(G162,Round1_Transactions!$A$2:$F$402,5,FALSE))</f>
        <v>0</v>
      </c>
      <c r="L162" s="86">
        <f>IF(ISNA(VLOOKUP(G162,Round1_Transactions!$A$2:$F$402,6,FALSE)), 0,VLOOKUP(G162,Round1_Transactions!$A$2:$F$402,6,FALSE))</f>
        <v>0</v>
      </c>
      <c r="M162">
        <f t="shared" si="27"/>
        <v>0</v>
      </c>
      <c r="N162">
        <f t="shared" si="3"/>
        <v>0</v>
      </c>
      <c r="O162">
        <f t="shared" si="4"/>
        <v>0</v>
      </c>
      <c r="P162">
        <f t="shared" si="5"/>
        <v>0</v>
      </c>
      <c r="Q162">
        <f t="shared" si="6"/>
        <v>0</v>
      </c>
      <c r="R162">
        <f t="shared" si="7"/>
        <v>0</v>
      </c>
      <c r="S162">
        <f t="shared" si="8"/>
        <v>0</v>
      </c>
      <c r="T162">
        <f t="shared" si="9"/>
        <v>0</v>
      </c>
      <c r="U162">
        <f t="shared" si="10"/>
        <v>0</v>
      </c>
      <c r="V162">
        <f t="shared" si="11"/>
        <v>0</v>
      </c>
      <c r="W162">
        <f t="shared" si="12"/>
        <v>0</v>
      </c>
      <c r="X162">
        <f t="shared" si="13"/>
        <v>0</v>
      </c>
      <c r="Y162">
        <f t="shared" si="14"/>
        <v>0</v>
      </c>
      <c r="Z162">
        <f>if($L162=1,H162-J162,0)</f>
        <v>0</v>
      </c>
      <c r="AA162">
        <f>if($L162=2,$H162-$J162,0)</f>
        <v>0</v>
      </c>
      <c r="AB162">
        <f>if($L162=3,$H162-$J162,0)</f>
        <v>0</v>
      </c>
      <c r="AC162">
        <f>if($L162=4,$H162-$J162,0)</f>
        <v>0</v>
      </c>
      <c r="AD162">
        <f>if($L162=5,$H162-$J162,0)</f>
        <v>0</v>
      </c>
      <c r="AE162">
        <f>if($L162=6,$H162-$J162,0)</f>
        <v>0</v>
      </c>
      <c r="AF162">
        <f>if($L162=7,$H162-$J162,0)</f>
        <v>0</v>
      </c>
      <c r="AG162">
        <f>if($L162=8,$H162-$J162,0)</f>
        <v>0</v>
      </c>
      <c r="AH162">
        <f>if($L162=9,$H162-$J162,0)</f>
        <v>0</v>
      </c>
      <c r="AI162">
        <f>if($L162=10,$H162-$J162,0)</f>
        <v>0</v>
      </c>
      <c r="AJ162">
        <f>if($L162=11,$H162-$J162,0)</f>
        <v>0</v>
      </c>
      <c r="AK162">
        <f>if($L162=12,$H162-$J162,0)</f>
        <v>0</v>
      </c>
    </row>
    <row r="163">
      <c r="A163" s="88"/>
      <c r="F163" s="89">
        <f t="shared" ref="F163:F240" si="41">if(H162&gt;0,I162+$E$162*(I162-F162)+$E$162,if(J162&gt;0,K162+$E$162*(K162-F162)-$E$162,F162))</f>
        <v>422</v>
      </c>
      <c r="G163" s="85" t="s">
        <v>359</v>
      </c>
      <c r="H163" s="14">
        <f>IF(ISNA(VLOOKUP(G163,Round1_Transactions!$A$2:$F$402,2,FALSE)), 0,VLOOKUP(G163,Round1_Transactions!$A$2:$F$402,2,FALSE))</f>
        <v>0</v>
      </c>
      <c r="I163" s="60">
        <f>IF(ISNA(VLOOKUP(G163,Round1_Transactions!$A$2:$F$402,3,FALSE)), 0,VLOOKUP(G163,Round1_Transactions!$A$2:$F$402,3,FALSE))</f>
        <v>0</v>
      </c>
      <c r="J163" s="60">
        <f>IF(ISNA(VLOOKUP(G163,Round1_Transactions!$A$2:$F$402,4,FALSE)), 0,VLOOKUP(G163,Round1_Transactions!$A$2:$F$402,4,FALSE))</f>
        <v>0</v>
      </c>
      <c r="K163" s="60">
        <f>IF(ISNA(VLOOKUP(G163,Round1_Transactions!$A$2:$F$402,5,FALSE)), 0,VLOOKUP(G163,Round1_Transactions!$A$2:$F$402,5,FALSE))</f>
        <v>0</v>
      </c>
      <c r="L163" s="86">
        <f>IF(ISNA(VLOOKUP(G163,Round1_Transactions!$A$2:$F$402,6,FALSE)), 0,VLOOKUP(G163,Round1_Transactions!$A$2:$F$402,6,FALSE))</f>
        <v>0</v>
      </c>
      <c r="M163">
        <f t="shared" si="27"/>
        <v>0</v>
      </c>
      <c r="N163">
        <f t="shared" si="3"/>
        <v>0</v>
      </c>
      <c r="O163">
        <f t="shared" si="4"/>
        <v>0</v>
      </c>
      <c r="P163">
        <f t="shared" si="5"/>
        <v>0</v>
      </c>
      <c r="Q163">
        <f t="shared" si="6"/>
        <v>0</v>
      </c>
      <c r="R163">
        <f t="shared" si="7"/>
        <v>0</v>
      </c>
      <c r="S163">
        <f t="shared" si="8"/>
        <v>0</v>
      </c>
      <c r="T163">
        <f t="shared" si="9"/>
        <v>0</v>
      </c>
      <c r="U163">
        <f t="shared" si="10"/>
        <v>0</v>
      </c>
      <c r="V163">
        <f t="shared" si="11"/>
        <v>0</v>
      </c>
      <c r="W163">
        <f t="shared" si="12"/>
        <v>0</v>
      </c>
      <c r="X163">
        <f t="shared" si="13"/>
        <v>0</v>
      </c>
      <c r="Y163">
        <f t="shared" si="14"/>
        <v>0</v>
      </c>
      <c r="Z163">
        <f t="shared" ref="Z163:Z240" si="42">if($L163=1,$H163-$J163+Z162,Z162)</f>
        <v>0</v>
      </c>
      <c r="AA163">
        <f t="shared" ref="AA163:AA240" si="43">if($L163=2,$H163-$J163+AA162,AA162)</f>
        <v>0</v>
      </c>
      <c r="AB163">
        <f t="shared" ref="AB163:AB240" si="44">if($L163=3,$H163-$J163+AB162,AB162)</f>
        <v>0</v>
      </c>
      <c r="AC163">
        <f t="shared" ref="AC163:AC240" si="45">if($L163=4,$H163-$J163+AC162,AC162)</f>
        <v>0</v>
      </c>
      <c r="AD163">
        <f t="shared" ref="AD163:AD240" si="46">if($L163=5,$H163-$J163+AD162,AD162)</f>
        <v>0</v>
      </c>
      <c r="AE163">
        <f t="shared" ref="AE163:AE240" si="47">if($L163=6,$H163-$J163+AE162,AE162)</f>
        <v>0</v>
      </c>
      <c r="AF163">
        <f t="shared" ref="AF163:AF240" si="48">if($L163=7,$H163-$J163+AF162,AF162)</f>
        <v>0</v>
      </c>
      <c r="AG163">
        <f t="shared" ref="AG163:AG240" si="49">if($L163=8,$H163-$J163+AG162,AG162)</f>
        <v>0</v>
      </c>
      <c r="AH163">
        <f t="shared" ref="AH163:AH240" si="50">if($L163=9,$H163-$J163+AH162,AH162)</f>
        <v>0</v>
      </c>
      <c r="AI163">
        <f t="shared" ref="AI163:AI240" si="51">if($L163=10,$H163-$J163+AI162,AI162)</f>
        <v>0</v>
      </c>
      <c r="AJ163">
        <f t="shared" ref="AJ163:AJ240" si="52">if($L163=11,$H163-$J163+AJ162,AJ162)</f>
        <v>0</v>
      </c>
      <c r="AK163">
        <f t="shared" ref="AK163:AK240" si="53">if($L163=12,$H163-$J163+AK162,AK162)</f>
        <v>0</v>
      </c>
    </row>
    <row r="164">
      <c r="A164" s="88"/>
      <c r="F164" s="89">
        <f t="shared" si="41"/>
        <v>422</v>
      </c>
      <c r="G164" s="85" t="s">
        <v>360</v>
      </c>
      <c r="H164" s="14">
        <f>IF(ISNA(VLOOKUP(G164,Round1_Transactions!$A$2:$F$402,2,FALSE)), 0,VLOOKUP(G164,Round1_Transactions!$A$2:$F$402,2,FALSE))</f>
        <v>0</v>
      </c>
      <c r="I164" s="60">
        <f>IF(ISNA(VLOOKUP(G164,Round1_Transactions!$A$2:$F$402,3,FALSE)), 0,VLOOKUP(G164,Round1_Transactions!$A$2:$F$402,3,FALSE))</f>
        <v>0</v>
      </c>
      <c r="J164" s="60">
        <f>IF(ISNA(VLOOKUP(G164,Round1_Transactions!$A$2:$F$402,4,FALSE)), 0,VLOOKUP(G164,Round1_Transactions!$A$2:$F$402,4,FALSE))</f>
        <v>0</v>
      </c>
      <c r="K164" s="60">
        <f>IF(ISNA(VLOOKUP(G164,Round1_Transactions!$A$2:$F$402,5,FALSE)), 0,VLOOKUP(G164,Round1_Transactions!$A$2:$F$402,5,FALSE))</f>
        <v>0</v>
      </c>
      <c r="L164" s="86">
        <f>IF(ISNA(VLOOKUP(G164,Round1_Transactions!$A$2:$F$402,6,FALSE)), 0,VLOOKUP(G164,Round1_Transactions!$A$2:$F$402,6,FALSE))</f>
        <v>0</v>
      </c>
      <c r="M164">
        <f t="shared" si="27"/>
        <v>0</v>
      </c>
      <c r="N164">
        <f t="shared" si="3"/>
        <v>0</v>
      </c>
      <c r="O164">
        <f t="shared" si="4"/>
        <v>0</v>
      </c>
      <c r="P164">
        <f t="shared" si="5"/>
        <v>0</v>
      </c>
      <c r="Q164">
        <f t="shared" si="6"/>
        <v>0</v>
      </c>
      <c r="R164">
        <f t="shared" si="7"/>
        <v>0</v>
      </c>
      <c r="S164">
        <f t="shared" si="8"/>
        <v>0</v>
      </c>
      <c r="T164">
        <f t="shared" si="9"/>
        <v>0</v>
      </c>
      <c r="U164">
        <f t="shared" si="10"/>
        <v>0</v>
      </c>
      <c r="V164">
        <f t="shared" si="11"/>
        <v>0</v>
      </c>
      <c r="W164">
        <f t="shared" si="12"/>
        <v>0</v>
      </c>
      <c r="X164">
        <f t="shared" si="13"/>
        <v>0</v>
      </c>
      <c r="Y164">
        <f t="shared" si="14"/>
        <v>0</v>
      </c>
      <c r="Z164">
        <f t="shared" si="42"/>
        <v>0</v>
      </c>
      <c r="AA164">
        <f t="shared" si="43"/>
        <v>0</v>
      </c>
      <c r="AB164">
        <f t="shared" si="44"/>
        <v>0</v>
      </c>
      <c r="AC164">
        <f t="shared" si="45"/>
        <v>0</v>
      </c>
      <c r="AD164">
        <f t="shared" si="46"/>
        <v>0</v>
      </c>
      <c r="AE164">
        <f t="shared" si="47"/>
        <v>0</v>
      </c>
      <c r="AF164">
        <f t="shared" si="48"/>
        <v>0</v>
      </c>
      <c r="AG164">
        <f t="shared" si="49"/>
        <v>0</v>
      </c>
      <c r="AH164">
        <f t="shared" si="50"/>
        <v>0</v>
      </c>
      <c r="AI164">
        <f t="shared" si="51"/>
        <v>0</v>
      </c>
      <c r="AJ164">
        <f t="shared" si="52"/>
        <v>0</v>
      </c>
      <c r="AK164">
        <f t="shared" si="53"/>
        <v>0</v>
      </c>
    </row>
    <row r="165">
      <c r="A165" s="88"/>
      <c r="F165" s="89">
        <f t="shared" si="41"/>
        <v>422</v>
      </c>
      <c r="G165" s="85" t="s">
        <v>361</v>
      </c>
      <c r="H165" s="14">
        <f>IF(ISNA(VLOOKUP(G165,Round1_Transactions!$A$2:$F$402,2,FALSE)), 0,VLOOKUP(G165,Round1_Transactions!$A$2:$F$402,2,FALSE))</f>
        <v>0</v>
      </c>
      <c r="I165" s="60">
        <f>IF(ISNA(VLOOKUP(G165,Round1_Transactions!$A$2:$F$402,3,FALSE)), 0,VLOOKUP(G165,Round1_Transactions!$A$2:$F$402,3,FALSE))</f>
        <v>0</v>
      </c>
      <c r="J165" s="60">
        <f>IF(ISNA(VLOOKUP(G165,Round1_Transactions!$A$2:$F$402,4,FALSE)), 0,VLOOKUP(G165,Round1_Transactions!$A$2:$F$402,4,FALSE))</f>
        <v>0</v>
      </c>
      <c r="K165" s="60">
        <f>IF(ISNA(VLOOKUP(G165,Round1_Transactions!$A$2:$F$402,5,FALSE)), 0,VLOOKUP(G165,Round1_Transactions!$A$2:$F$402,5,FALSE))</f>
        <v>0</v>
      </c>
      <c r="L165" s="86">
        <f>IF(ISNA(VLOOKUP(G165,Round1_Transactions!$A$2:$F$402,6,FALSE)), 0,VLOOKUP(G165,Round1_Transactions!$A$2:$F$402,6,FALSE))</f>
        <v>0</v>
      </c>
      <c r="M165">
        <f t="shared" si="27"/>
        <v>0</v>
      </c>
      <c r="N165">
        <f t="shared" si="3"/>
        <v>0</v>
      </c>
      <c r="O165">
        <f t="shared" si="4"/>
        <v>0</v>
      </c>
      <c r="P165">
        <f t="shared" si="5"/>
        <v>0</v>
      </c>
      <c r="Q165">
        <f t="shared" si="6"/>
        <v>0</v>
      </c>
      <c r="R165">
        <f t="shared" si="7"/>
        <v>0</v>
      </c>
      <c r="S165">
        <f t="shared" si="8"/>
        <v>0</v>
      </c>
      <c r="T165">
        <f t="shared" si="9"/>
        <v>0</v>
      </c>
      <c r="U165">
        <f t="shared" si="10"/>
        <v>0</v>
      </c>
      <c r="V165">
        <f t="shared" si="11"/>
        <v>0</v>
      </c>
      <c r="W165">
        <f t="shared" si="12"/>
        <v>0</v>
      </c>
      <c r="X165">
        <f t="shared" si="13"/>
        <v>0</v>
      </c>
      <c r="Y165">
        <f t="shared" si="14"/>
        <v>0</v>
      </c>
      <c r="Z165">
        <f t="shared" si="42"/>
        <v>0</v>
      </c>
      <c r="AA165">
        <f t="shared" si="43"/>
        <v>0</v>
      </c>
      <c r="AB165">
        <f t="shared" si="44"/>
        <v>0</v>
      </c>
      <c r="AC165">
        <f t="shared" si="45"/>
        <v>0</v>
      </c>
      <c r="AD165">
        <f t="shared" si="46"/>
        <v>0</v>
      </c>
      <c r="AE165">
        <f t="shared" si="47"/>
        <v>0</v>
      </c>
      <c r="AF165">
        <f t="shared" si="48"/>
        <v>0</v>
      </c>
      <c r="AG165">
        <f t="shared" si="49"/>
        <v>0</v>
      </c>
      <c r="AH165">
        <f t="shared" si="50"/>
        <v>0</v>
      </c>
      <c r="AI165">
        <f t="shared" si="51"/>
        <v>0</v>
      </c>
      <c r="AJ165">
        <f t="shared" si="52"/>
        <v>0</v>
      </c>
      <c r="AK165">
        <f t="shared" si="53"/>
        <v>0</v>
      </c>
    </row>
    <row r="166">
      <c r="A166" s="88"/>
      <c r="F166" s="89">
        <f t="shared" si="41"/>
        <v>422</v>
      </c>
      <c r="G166" s="85" t="s">
        <v>362</v>
      </c>
      <c r="H166" s="14">
        <f>IF(ISNA(VLOOKUP(G166,Round1_Transactions!$A$2:$F$402,2,FALSE)), 0,VLOOKUP(G166,Round1_Transactions!$A$2:$F$402,2,FALSE))</f>
        <v>0</v>
      </c>
      <c r="I166" s="60">
        <f>IF(ISNA(VLOOKUP(G166,Round1_Transactions!$A$2:$F$402,3,FALSE)), 0,VLOOKUP(G166,Round1_Transactions!$A$2:$F$402,3,FALSE))</f>
        <v>0</v>
      </c>
      <c r="J166" s="60">
        <f>IF(ISNA(VLOOKUP(G166,Round1_Transactions!$A$2:$F$402,4,FALSE)), 0,VLOOKUP(G166,Round1_Transactions!$A$2:$F$402,4,FALSE))</f>
        <v>0</v>
      </c>
      <c r="K166" s="60">
        <f>IF(ISNA(VLOOKUP(G166,Round1_Transactions!$A$2:$F$402,5,FALSE)), 0,VLOOKUP(G166,Round1_Transactions!$A$2:$F$402,5,FALSE))</f>
        <v>0</v>
      </c>
      <c r="L166" s="86">
        <f>IF(ISNA(VLOOKUP(G166,Round1_Transactions!$A$2:$F$402,6,FALSE)), 0,VLOOKUP(G166,Round1_Transactions!$A$2:$F$402,6,FALSE))</f>
        <v>0</v>
      </c>
      <c r="M166">
        <f t="shared" si="27"/>
        <v>0</v>
      </c>
      <c r="N166">
        <f t="shared" si="3"/>
        <v>0</v>
      </c>
      <c r="O166">
        <f t="shared" si="4"/>
        <v>0</v>
      </c>
      <c r="P166">
        <f t="shared" si="5"/>
        <v>0</v>
      </c>
      <c r="Q166">
        <f t="shared" si="6"/>
        <v>0</v>
      </c>
      <c r="R166">
        <f t="shared" si="7"/>
        <v>0</v>
      </c>
      <c r="S166">
        <f t="shared" si="8"/>
        <v>0</v>
      </c>
      <c r="T166">
        <f t="shared" si="9"/>
        <v>0</v>
      </c>
      <c r="U166">
        <f t="shared" si="10"/>
        <v>0</v>
      </c>
      <c r="V166">
        <f t="shared" si="11"/>
        <v>0</v>
      </c>
      <c r="W166">
        <f t="shared" si="12"/>
        <v>0</v>
      </c>
      <c r="X166">
        <f t="shared" si="13"/>
        <v>0</v>
      </c>
      <c r="Y166">
        <f t="shared" si="14"/>
        <v>0</v>
      </c>
      <c r="Z166">
        <f t="shared" si="42"/>
        <v>0</v>
      </c>
      <c r="AA166">
        <f t="shared" si="43"/>
        <v>0</v>
      </c>
      <c r="AB166">
        <f t="shared" si="44"/>
        <v>0</v>
      </c>
      <c r="AC166">
        <f t="shared" si="45"/>
        <v>0</v>
      </c>
      <c r="AD166">
        <f t="shared" si="46"/>
        <v>0</v>
      </c>
      <c r="AE166">
        <f t="shared" si="47"/>
        <v>0</v>
      </c>
      <c r="AF166">
        <f t="shared" si="48"/>
        <v>0</v>
      </c>
      <c r="AG166">
        <f t="shared" si="49"/>
        <v>0</v>
      </c>
      <c r="AH166">
        <f t="shared" si="50"/>
        <v>0</v>
      </c>
      <c r="AI166">
        <f t="shared" si="51"/>
        <v>0</v>
      </c>
      <c r="AJ166">
        <f t="shared" si="52"/>
        <v>0</v>
      </c>
      <c r="AK166">
        <f t="shared" si="53"/>
        <v>0</v>
      </c>
    </row>
    <row r="167">
      <c r="A167" s="88"/>
      <c r="F167" s="89">
        <f t="shared" si="41"/>
        <v>422</v>
      </c>
      <c r="G167" s="85" t="s">
        <v>363</v>
      </c>
      <c r="H167" s="14">
        <f>IF(ISNA(VLOOKUP(G167,Round1_Transactions!$A$2:$F$402,2,FALSE)), 0,VLOOKUP(G167,Round1_Transactions!$A$2:$F$402,2,FALSE))</f>
        <v>0</v>
      </c>
      <c r="I167" s="60">
        <f>IF(ISNA(VLOOKUP(G167,Round1_Transactions!$A$2:$F$402,3,FALSE)), 0,VLOOKUP(G167,Round1_Transactions!$A$2:$F$402,3,FALSE))</f>
        <v>0</v>
      </c>
      <c r="J167" s="60">
        <f>IF(ISNA(VLOOKUP(G167,Round1_Transactions!$A$2:$F$402,4,FALSE)), 0,VLOOKUP(G167,Round1_Transactions!$A$2:$F$402,4,FALSE))</f>
        <v>0</v>
      </c>
      <c r="K167" s="60">
        <f>IF(ISNA(VLOOKUP(G167,Round1_Transactions!$A$2:$F$402,5,FALSE)), 0,VLOOKUP(G167,Round1_Transactions!$A$2:$F$402,5,FALSE))</f>
        <v>0</v>
      </c>
      <c r="L167" s="86">
        <f>IF(ISNA(VLOOKUP(G167,Round1_Transactions!$A$2:$F$402,6,FALSE)), 0,VLOOKUP(G167,Round1_Transactions!$A$2:$F$402,6,FALSE))</f>
        <v>0</v>
      </c>
      <c r="M167">
        <f t="shared" si="27"/>
        <v>0</v>
      </c>
      <c r="N167">
        <f t="shared" si="3"/>
        <v>0</v>
      </c>
      <c r="O167">
        <f t="shared" si="4"/>
        <v>0</v>
      </c>
      <c r="P167">
        <f t="shared" si="5"/>
        <v>0</v>
      </c>
      <c r="Q167">
        <f t="shared" si="6"/>
        <v>0</v>
      </c>
      <c r="R167">
        <f t="shared" si="7"/>
        <v>0</v>
      </c>
      <c r="S167">
        <f t="shared" si="8"/>
        <v>0</v>
      </c>
      <c r="T167">
        <f t="shared" si="9"/>
        <v>0</v>
      </c>
      <c r="U167">
        <f t="shared" si="10"/>
        <v>0</v>
      </c>
      <c r="V167">
        <f t="shared" si="11"/>
        <v>0</v>
      </c>
      <c r="W167">
        <f t="shared" si="12"/>
        <v>0</v>
      </c>
      <c r="X167">
        <f t="shared" si="13"/>
        <v>0</v>
      </c>
      <c r="Y167">
        <f t="shared" si="14"/>
        <v>0</v>
      </c>
      <c r="Z167">
        <f t="shared" si="42"/>
        <v>0</v>
      </c>
      <c r="AA167">
        <f t="shared" si="43"/>
        <v>0</v>
      </c>
      <c r="AB167">
        <f t="shared" si="44"/>
        <v>0</v>
      </c>
      <c r="AC167">
        <f t="shared" si="45"/>
        <v>0</v>
      </c>
      <c r="AD167">
        <f t="shared" si="46"/>
        <v>0</v>
      </c>
      <c r="AE167">
        <f t="shared" si="47"/>
        <v>0</v>
      </c>
      <c r="AF167">
        <f t="shared" si="48"/>
        <v>0</v>
      </c>
      <c r="AG167">
        <f t="shared" si="49"/>
        <v>0</v>
      </c>
      <c r="AH167">
        <f t="shared" si="50"/>
        <v>0</v>
      </c>
      <c r="AI167">
        <f t="shared" si="51"/>
        <v>0</v>
      </c>
      <c r="AJ167">
        <f t="shared" si="52"/>
        <v>0</v>
      </c>
      <c r="AK167">
        <f t="shared" si="53"/>
        <v>0</v>
      </c>
    </row>
    <row r="168">
      <c r="A168" s="88"/>
      <c r="F168" s="89">
        <f t="shared" si="41"/>
        <v>422</v>
      </c>
      <c r="G168" s="85" t="s">
        <v>364</v>
      </c>
      <c r="H168" s="14">
        <f>IF(ISNA(VLOOKUP(G168,Round1_Transactions!$A$2:$F$402,2,FALSE)), 0,VLOOKUP(G168,Round1_Transactions!$A$2:$F$402,2,FALSE))</f>
        <v>0</v>
      </c>
      <c r="I168" s="60">
        <f>IF(ISNA(VLOOKUP(G168,Round1_Transactions!$A$2:$F$402,3,FALSE)), 0,VLOOKUP(G168,Round1_Transactions!$A$2:$F$402,3,FALSE))</f>
        <v>0</v>
      </c>
      <c r="J168" s="60">
        <f>IF(ISNA(VLOOKUP(G168,Round1_Transactions!$A$2:$F$402,4,FALSE)), 0,VLOOKUP(G168,Round1_Transactions!$A$2:$F$402,4,FALSE))</f>
        <v>0</v>
      </c>
      <c r="K168" s="60">
        <f>IF(ISNA(VLOOKUP(G168,Round1_Transactions!$A$2:$F$402,5,FALSE)), 0,VLOOKUP(G168,Round1_Transactions!$A$2:$F$402,5,FALSE))</f>
        <v>0</v>
      </c>
      <c r="L168" s="86">
        <f>IF(ISNA(VLOOKUP(G168,Round1_Transactions!$A$2:$F$402,6,FALSE)), 0,VLOOKUP(G168,Round1_Transactions!$A$2:$F$402,6,FALSE))</f>
        <v>0</v>
      </c>
      <c r="M168">
        <f t="shared" si="27"/>
        <v>0</v>
      </c>
      <c r="N168">
        <f t="shared" si="3"/>
        <v>0</v>
      </c>
      <c r="O168">
        <f t="shared" si="4"/>
        <v>0</v>
      </c>
      <c r="P168">
        <f t="shared" si="5"/>
        <v>0</v>
      </c>
      <c r="Q168">
        <f t="shared" si="6"/>
        <v>0</v>
      </c>
      <c r="R168">
        <f t="shared" si="7"/>
        <v>0</v>
      </c>
      <c r="S168">
        <f t="shared" si="8"/>
        <v>0</v>
      </c>
      <c r="T168">
        <f t="shared" si="9"/>
        <v>0</v>
      </c>
      <c r="U168">
        <f t="shared" si="10"/>
        <v>0</v>
      </c>
      <c r="V168">
        <f t="shared" si="11"/>
        <v>0</v>
      </c>
      <c r="W168">
        <f t="shared" si="12"/>
        <v>0</v>
      </c>
      <c r="X168">
        <f t="shared" si="13"/>
        <v>0</v>
      </c>
      <c r="Y168">
        <f t="shared" si="14"/>
        <v>0</v>
      </c>
      <c r="Z168">
        <f t="shared" si="42"/>
        <v>0</v>
      </c>
      <c r="AA168">
        <f t="shared" si="43"/>
        <v>0</v>
      </c>
      <c r="AB168">
        <f t="shared" si="44"/>
        <v>0</v>
      </c>
      <c r="AC168">
        <f t="shared" si="45"/>
        <v>0</v>
      </c>
      <c r="AD168">
        <f t="shared" si="46"/>
        <v>0</v>
      </c>
      <c r="AE168">
        <f t="shared" si="47"/>
        <v>0</v>
      </c>
      <c r="AF168">
        <f t="shared" si="48"/>
        <v>0</v>
      </c>
      <c r="AG168">
        <f t="shared" si="49"/>
        <v>0</v>
      </c>
      <c r="AH168">
        <f t="shared" si="50"/>
        <v>0</v>
      </c>
      <c r="AI168">
        <f t="shared" si="51"/>
        <v>0</v>
      </c>
      <c r="AJ168">
        <f t="shared" si="52"/>
        <v>0</v>
      </c>
      <c r="AK168">
        <f t="shared" si="53"/>
        <v>0</v>
      </c>
    </row>
    <row r="169">
      <c r="A169" s="88"/>
      <c r="F169" s="89">
        <f t="shared" si="41"/>
        <v>422</v>
      </c>
      <c r="G169" s="85" t="s">
        <v>365</v>
      </c>
      <c r="H169" s="14">
        <f>IF(ISNA(VLOOKUP(G169,Round1_Transactions!$A$2:$F$402,2,FALSE)), 0,VLOOKUP(G169,Round1_Transactions!$A$2:$F$402,2,FALSE))</f>
        <v>0</v>
      </c>
      <c r="I169" s="60">
        <f>IF(ISNA(VLOOKUP(G169,Round1_Transactions!$A$2:$F$402,3,FALSE)), 0,VLOOKUP(G169,Round1_Transactions!$A$2:$F$402,3,FALSE))</f>
        <v>0</v>
      </c>
      <c r="J169" s="60">
        <f>IF(ISNA(VLOOKUP(G169,Round1_Transactions!$A$2:$F$402,4,FALSE)), 0,VLOOKUP(G169,Round1_Transactions!$A$2:$F$402,4,FALSE))</f>
        <v>0</v>
      </c>
      <c r="K169" s="60">
        <f>IF(ISNA(VLOOKUP(G169,Round1_Transactions!$A$2:$F$402,5,FALSE)), 0,VLOOKUP(G169,Round1_Transactions!$A$2:$F$402,5,FALSE))</f>
        <v>0</v>
      </c>
      <c r="L169" s="86">
        <f>IF(ISNA(VLOOKUP(G169,Round1_Transactions!$A$2:$F$402,6,FALSE)), 0,VLOOKUP(G169,Round1_Transactions!$A$2:$F$402,6,FALSE))</f>
        <v>0</v>
      </c>
      <c r="M169">
        <f t="shared" si="27"/>
        <v>0</v>
      </c>
      <c r="N169">
        <f t="shared" si="3"/>
        <v>0</v>
      </c>
      <c r="O169">
        <f t="shared" si="4"/>
        <v>0</v>
      </c>
      <c r="P169">
        <f t="shared" si="5"/>
        <v>0</v>
      </c>
      <c r="Q169">
        <f t="shared" si="6"/>
        <v>0</v>
      </c>
      <c r="R169">
        <f t="shared" si="7"/>
        <v>0</v>
      </c>
      <c r="S169">
        <f t="shared" si="8"/>
        <v>0</v>
      </c>
      <c r="T169">
        <f t="shared" si="9"/>
        <v>0</v>
      </c>
      <c r="U169">
        <f t="shared" si="10"/>
        <v>0</v>
      </c>
      <c r="V169">
        <f t="shared" si="11"/>
        <v>0</v>
      </c>
      <c r="W169">
        <f t="shared" si="12"/>
        <v>0</v>
      </c>
      <c r="X169">
        <f t="shared" si="13"/>
        <v>0</v>
      </c>
      <c r="Y169">
        <f t="shared" si="14"/>
        <v>0</v>
      </c>
      <c r="Z169">
        <f t="shared" si="42"/>
        <v>0</v>
      </c>
      <c r="AA169">
        <f t="shared" si="43"/>
        <v>0</v>
      </c>
      <c r="AB169">
        <f t="shared" si="44"/>
        <v>0</v>
      </c>
      <c r="AC169">
        <f t="shared" si="45"/>
        <v>0</v>
      </c>
      <c r="AD169">
        <f t="shared" si="46"/>
        <v>0</v>
      </c>
      <c r="AE169">
        <f t="shared" si="47"/>
        <v>0</v>
      </c>
      <c r="AF169">
        <f t="shared" si="48"/>
        <v>0</v>
      </c>
      <c r="AG169">
        <f t="shared" si="49"/>
        <v>0</v>
      </c>
      <c r="AH169">
        <f t="shared" si="50"/>
        <v>0</v>
      </c>
      <c r="AI169">
        <f t="shared" si="51"/>
        <v>0</v>
      </c>
      <c r="AJ169">
        <f t="shared" si="52"/>
        <v>0</v>
      </c>
      <c r="AK169">
        <f t="shared" si="53"/>
        <v>0</v>
      </c>
    </row>
    <row r="170">
      <c r="A170" s="88"/>
      <c r="F170" s="89">
        <f t="shared" si="41"/>
        <v>422</v>
      </c>
      <c r="G170" s="85" t="s">
        <v>366</v>
      </c>
      <c r="H170" s="14">
        <f>IF(ISNA(VLOOKUP(G170,Round1_Transactions!$A$2:$F$402,2,FALSE)), 0,VLOOKUP(G170,Round1_Transactions!$A$2:$F$402,2,FALSE))</f>
        <v>0</v>
      </c>
      <c r="I170" s="60">
        <f>IF(ISNA(VLOOKUP(G170,Round1_Transactions!$A$2:$F$402,3,FALSE)), 0,VLOOKUP(G170,Round1_Transactions!$A$2:$F$402,3,FALSE))</f>
        <v>0</v>
      </c>
      <c r="J170" s="60">
        <f>IF(ISNA(VLOOKUP(G170,Round1_Transactions!$A$2:$F$402,4,FALSE)), 0,VLOOKUP(G170,Round1_Transactions!$A$2:$F$402,4,FALSE))</f>
        <v>0</v>
      </c>
      <c r="K170" s="60">
        <f>IF(ISNA(VLOOKUP(G170,Round1_Transactions!$A$2:$F$402,5,FALSE)), 0,VLOOKUP(G170,Round1_Transactions!$A$2:$F$402,5,FALSE))</f>
        <v>0</v>
      </c>
      <c r="L170" s="86">
        <f>IF(ISNA(VLOOKUP(G170,Round1_Transactions!$A$2:$F$402,6,FALSE)), 0,VLOOKUP(G170,Round1_Transactions!$A$2:$F$402,6,FALSE))</f>
        <v>0</v>
      </c>
      <c r="M170">
        <f t="shared" si="27"/>
        <v>0</v>
      </c>
      <c r="N170">
        <f t="shared" si="3"/>
        <v>0</v>
      </c>
      <c r="O170">
        <f t="shared" si="4"/>
        <v>0</v>
      </c>
      <c r="P170">
        <f t="shared" si="5"/>
        <v>0</v>
      </c>
      <c r="Q170">
        <f t="shared" si="6"/>
        <v>0</v>
      </c>
      <c r="R170">
        <f t="shared" si="7"/>
        <v>0</v>
      </c>
      <c r="S170">
        <f t="shared" si="8"/>
        <v>0</v>
      </c>
      <c r="T170">
        <f t="shared" si="9"/>
        <v>0</v>
      </c>
      <c r="U170">
        <f t="shared" si="10"/>
        <v>0</v>
      </c>
      <c r="V170">
        <f t="shared" si="11"/>
        <v>0</v>
      </c>
      <c r="W170">
        <f t="shared" si="12"/>
        <v>0</v>
      </c>
      <c r="X170">
        <f t="shared" si="13"/>
        <v>0</v>
      </c>
      <c r="Y170">
        <f t="shared" si="14"/>
        <v>0</v>
      </c>
      <c r="Z170">
        <f t="shared" si="42"/>
        <v>0</v>
      </c>
      <c r="AA170">
        <f t="shared" si="43"/>
        <v>0</v>
      </c>
      <c r="AB170">
        <f t="shared" si="44"/>
        <v>0</v>
      </c>
      <c r="AC170">
        <f t="shared" si="45"/>
        <v>0</v>
      </c>
      <c r="AD170">
        <f t="shared" si="46"/>
        <v>0</v>
      </c>
      <c r="AE170">
        <f t="shared" si="47"/>
        <v>0</v>
      </c>
      <c r="AF170">
        <f t="shared" si="48"/>
        <v>0</v>
      </c>
      <c r="AG170">
        <f t="shared" si="49"/>
        <v>0</v>
      </c>
      <c r="AH170">
        <f t="shared" si="50"/>
        <v>0</v>
      </c>
      <c r="AI170">
        <f t="shared" si="51"/>
        <v>0</v>
      </c>
      <c r="AJ170">
        <f t="shared" si="52"/>
        <v>0</v>
      </c>
      <c r="AK170">
        <f t="shared" si="53"/>
        <v>0</v>
      </c>
    </row>
    <row r="171">
      <c r="A171" s="88"/>
      <c r="D171" s="91"/>
      <c r="F171" s="89">
        <f t="shared" si="41"/>
        <v>422</v>
      </c>
      <c r="G171" s="90" t="s">
        <v>367</v>
      </c>
      <c r="H171" s="14">
        <f>IF(ISNA(VLOOKUP(G171,Round1_Transactions!$A$2:$F$402,2,FALSE)), 0,VLOOKUP(G171,Round1_Transactions!$A$2:$F$402,2,FALSE))</f>
        <v>0</v>
      </c>
      <c r="I171" s="60">
        <f>IF(ISNA(VLOOKUP(G171,Round1_Transactions!$A$2:$F$402,3,FALSE)), 0,VLOOKUP(G171,Round1_Transactions!$A$2:$F$402,3,FALSE))</f>
        <v>0</v>
      </c>
      <c r="J171" s="60">
        <f>IF(ISNA(VLOOKUP(G171,Round1_Transactions!$A$2:$F$402,4,FALSE)), 0,VLOOKUP(G171,Round1_Transactions!$A$2:$F$402,4,FALSE))</f>
        <v>0</v>
      </c>
      <c r="K171" s="60">
        <f>IF(ISNA(VLOOKUP(G171,Round1_Transactions!$A$2:$F$402,5,FALSE)), 0,VLOOKUP(G171,Round1_Transactions!$A$2:$F$402,5,FALSE))</f>
        <v>0</v>
      </c>
      <c r="L171" s="86">
        <f>IF(ISNA(VLOOKUP(G171,Round1_Transactions!$A$2:$F$402,6,FALSE)), 0,VLOOKUP(G171,Round1_Transactions!$A$2:$F$402,6,FALSE))</f>
        <v>0</v>
      </c>
      <c r="M171">
        <f t="shared" si="27"/>
        <v>0</v>
      </c>
      <c r="N171">
        <f t="shared" si="3"/>
        <v>0</v>
      </c>
      <c r="O171">
        <f t="shared" si="4"/>
        <v>0</v>
      </c>
      <c r="P171">
        <f t="shared" si="5"/>
        <v>0</v>
      </c>
      <c r="Q171">
        <f t="shared" si="6"/>
        <v>0</v>
      </c>
      <c r="R171">
        <f t="shared" si="7"/>
        <v>0</v>
      </c>
      <c r="S171">
        <f t="shared" si="8"/>
        <v>0</v>
      </c>
      <c r="T171">
        <f t="shared" si="9"/>
        <v>0</v>
      </c>
      <c r="U171">
        <f t="shared" si="10"/>
        <v>0</v>
      </c>
      <c r="V171">
        <f t="shared" si="11"/>
        <v>0</v>
      </c>
      <c r="W171">
        <f t="shared" si="12"/>
        <v>0</v>
      </c>
      <c r="X171">
        <f t="shared" si="13"/>
        <v>0</v>
      </c>
      <c r="Y171">
        <f t="shared" si="14"/>
        <v>0</v>
      </c>
      <c r="Z171">
        <f t="shared" si="42"/>
        <v>0</v>
      </c>
      <c r="AA171">
        <f t="shared" si="43"/>
        <v>0</v>
      </c>
      <c r="AB171">
        <f t="shared" si="44"/>
        <v>0</v>
      </c>
      <c r="AC171">
        <f t="shared" si="45"/>
        <v>0</v>
      </c>
      <c r="AD171">
        <f t="shared" si="46"/>
        <v>0</v>
      </c>
      <c r="AE171">
        <f t="shared" si="47"/>
        <v>0</v>
      </c>
      <c r="AF171">
        <f t="shared" si="48"/>
        <v>0</v>
      </c>
      <c r="AG171">
        <f t="shared" si="49"/>
        <v>0</v>
      </c>
      <c r="AH171">
        <f t="shared" si="50"/>
        <v>0</v>
      </c>
      <c r="AI171">
        <f t="shared" si="51"/>
        <v>0</v>
      </c>
      <c r="AJ171">
        <f t="shared" si="52"/>
        <v>0</v>
      </c>
      <c r="AK171">
        <f t="shared" si="53"/>
        <v>0</v>
      </c>
    </row>
    <row r="172">
      <c r="A172" s="88"/>
      <c r="F172" s="89">
        <f t="shared" si="41"/>
        <v>422</v>
      </c>
      <c r="G172" s="90" t="s">
        <v>368</v>
      </c>
      <c r="H172" s="14">
        <f>IF(ISNA(VLOOKUP(G172,Round1_Transactions!$A$2:$F$402,2,FALSE)), 0,VLOOKUP(G172,Round1_Transactions!$A$2:$F$402,2,FALSE))</f>
        <v>0</v>
      </c>
      <c r="I172" s="60">
        <f>IF(ISNA(VLOOKUP(G172,Round1_Transactions!$A$2:$F$402,3,FALSE)), 0,VLOOKUP(G172,Round1_Transactions!$A$2:$F$402,3,FALSE))</f>
        <v>0</v>
      </c>
      <c r="J172" s="60">
        <f>IF(ISNA(VLOOKUP(G172,Round1_Transactions!$A$2:$F$402,4,FALSE)), 0,VLOOKUP(G172,Round1_Transactions!$A$2:$F$402,4,FALSE))</f>
        <v>0</v>
      </c>
      <c r="K172" s="60">
        <f>IF(ISNA(VLOOKUP(G172,Round1_Transactions!$A$2:$F$402,5,FALSE)), 0,VLOOKUP(G172,Round1_Transactions!$A$2:$F$402,5,FALSE))</f>
        <v>0</v>
      </c>
      <c r="L172" s="86">
        <f>IF(ISNA(VLOOKUP(G172,Round1_Transactions!$A$2:$F$402,6,FALSE)), 0,VLOOKUP(G172,Round1_Transactions!$A$2:$F$402,6,FALSE))</f>
        <v>0</v>
      </c>
      <c r="M172">
        <f t="shared" si="27"/>
        <v>0</v>
      </c>
      <c r="N172">
        <f t="shared" si="3"/>
        <v>0</v>
      </c>
      <c r="O172">
        <f t="shared" si="4"/>
        <v>0</v>
      </c>
      <c r="P172">
        <f t="shared" si="5"/>
        <v>0</v>
      </c>
      <c r="Q172">
        <f t="shared" si="6"/>
        <v>0</v>
      </c>
      <c r="R172">
        <f t="shared" si="7"/>
        <v>0</v>
      </c>
      <c r="S172">
        <f t="shared" si="8"/>
        <v>0</v>
      </c>
      <c r="T172">
        <f t="shared" si="9"/>
        <v>0</v>
      </c>
      <c r="U172">
        <f t="shared" si="10"/>
        <v>0</v>
      </c>
      <c r="V172">
        <f t="shared" si="11"/>
        <v>0</v>
      </c>
      <c r="W172">
        <f t="shared" si="12"/>
        <v>0</v>
      </c>
      <c r="X172">
        <f t="shared" si="13"/>
        <v>0</v>
      </c>
      <c r="Y172">
        <f t="shared" si="14"/>
        <v>0</v>
      </c>
      <c r="Z172">
        <f t="shared" si="42"/>
        <v>0</v>
      </c>
      <c r="AA172">
        <f t="shared" si="43"/>
        <v>0</v>
      </c>
      <c r="AB172">
        <f t="shared" si="44"/>
        <v>0</v>
      </c>
      <c r="AC172">
        <f t="shared" si="45"/>
        <v>0</v>
      </c>
      <c r="AD172">
        <f t="shared" si="46"/>
        <v>0</v>
      </c>
      <c r="AE172">
        <f t="shared" si="47"/>
        <v>0</v>
      </c>
      <c r="AF172">
        <f t="shared" si="48"/>
        <v>0</v>
      </c>
      <c r="AG172">
        <f t="shared" si="49"/>
        <v>0</v>
      </c>
      <c r="AH172">
        <f t="shared" si="50"/>
        <v>0</v>
      </c>
      <c r="AI172">
        <f t="shared" si="51"/>
        <v>0</v>
      </c>
      <c r="AJ172">
        <f t="shared" si="52"/>
        <v>0</v>
      </c>
      <c r="AK172">
        <f t="shared" si="53"/>
        <v>0</v>
      </c>
    </row>
    <row r="173">
      <c r="A173" s="88"/>
      <c r="F173" s="89">
        <f t="shared" si="41"/>
        <v>422</v>
      </c>
      <c r="G173" s="90" t="s">
        <v>369</v>
      </c>
      <c r="H173" s="14">
        <f>IF(ISNA(VLOOKUP(G173,Round1_Transactions!$A$2:$F$402,2,FALSE)), 0,VLOOKUP(G173,Round1_Transactions!$A$2:$F$402,2,FALSE))</f>
        <v>0</v>
      </c>
      <c r="I173" s="60">
        <f>IF(ISNA(VLOOKUP(G173,Round1_Transactions!$A$2:$F$402,3,FALSE)), 0,VLOOKUP(G173,Round1_Transactions!$A$2:$F$402,3,FALSE))</f>
        <v>0</v>
      </c>
      <c r="J173" s="60">
        <f>IF(ISNA(VLOOKUP(G173,Round1_Transactions!$A$2:$F$402,4,FALSE)), 0,VLOOKUP(G173,Round1_Transactions!$A$2:$F$402,4,FALSE))</f>
        <v>0</v>
      </c>
      <c r="K173" s="60">
        <f>IF(ISNA(VLOOKUP(G173,Round1_Transactions!$A$2:$F$402,5,FALSE)), 0,VLOOKUP(G173,Round1_Transactions!$A$2:$F$402,5,FALSE))</f>
        <v>0</v>
      </c>
      <c r="L173" s="86">
        <f>IF(ISNA(VLOOKUP(G173,Round1_Transactions!$A$2:$F$402,6,FALSE)), 0,VLOOKUP(G173,Round1_Transactions!$A$2:$F$402,6,FALSE))</f>
        <v>0</v>
      </c>
      <c r="M173">
        <f t="shared" si="27"/>
        <v>0</v>
      </c>
      <c r="N173">
        <f t="shared" si="3"/>
        <v>0</v>
      </c>
      <c r="O173">
        <f t="shared" si="4"/>
        <v>0</v>
      </c>
      <c r="P173">
        <f t="shared" si="5"/>
        <v>0</v>
      </c>
      <c r="Q173">
        <f t="shared" si="6"/>
        <v>0</v>
      </c>
      <c r="R173">
        <f t="shared" si="7"/>
        <v>0</v>
      </c>
      <c r="S173">
        <f t="shared" si="8"/>
        <v>0</v>
      </c>
      <c r="T173">
        <f t="shared" si="9"/>
        <v>0</v>
      </c>
      <c r="U173">
        <f t="shared" si="10"/>
        <v>0</v>
      </c>
      <c r="V173">
        <f t="shared" si="11"/>
        <v>0</v>
      </c>
      <c r="W173">
        <f t="shared" si="12"/>
        <v>0</v>
      </c>
      <c r="X173">
        <f t="shared" si="13"/>
        <v>0</v>
      </c>
      <c r="Y173">
        <f t="shared" si="14"/>
        <v>0</v>
      </c>
      <c r="Z173">
        <f t="shared" si="42"/>
        <v>0</v>
      </c>
      <c r="AA173">
        <f t="shared" si="43"/>
        <v>0</v>
      </c>
      <c r="AB173">
        <f t="shared" si="44"/>
        <v>0</v>
      </c>
      <c r="AC173">
        <f t="shared" si="45"/>
        <v>0</v>
      </c>
      <c r="AD173">
        <f t="shared" si="46"/>
        <v>0</v>
      </c>
      <c r="AE173">
        <f t="shared" si="47"/>
        <v>0</v>
      </c>
      <c r="AF173">
        <f t="shared" si="48"/>
        <v>0</v>
      </c>
      <c r="AG173">
        <f t="shared" si="49"/>
        <v>0</v>
      </c>
      <c r="AH173">
        <f t="shared" si="50"/>
        <v>0</v>
      </c>
      <c r="AI173">
        <f t="shared" si="51"/>
        <v>0</v>
      </c>
      <c r="AJ173">
        <f t="shared" si="52"/>
        <v>0</v>
      </c>
      <c r="AK173">
        <f t="shared" si="53"/>
        <v>0</v>
      </c>
    </row>
    <row r="174">
      <c r="A174" s="88"/>
      <c r="F174" s="89">
        <f t="shared" si="41"/>
        <v>422</v>
      </c>
      <c r="G174" s="90" t="s">
        <v>370</v>
      </c>
      <c r="H174" s="14">
        <f>IF(ISNA(VLOOKUP(G174,Round1_Transactions!$A$2:$F$402,2,FALSE)), 0,VLOOKUP(G174,Round1_Transactions!$A$2:$F$402,2,FALSE))</f>
        <v>0</v>
      </c>
      <c r="I174" s="60">
        <f>IF(ISNA(VLOOKUP(G174,Round1_Transactions!$A$2:$F$402,3,FALSE)), 0,VLOOKUP(G174,Round1_Transactions!$A$2:$F$402,3,FALSE))</f>
        <v>0</v>
      </c>
      <c r="J174" s="60">
        <f>IF(ISNA(VLOOKUP(G174,Round1_Transactions!$A$2:$F$402,4,FALSE)), 0,VLOOKUP(G174,Round1_Transactions!$A$2:$F$402,4,FALSE))</f>
        <v>0</v>
      </c>
      <c r="K174" s="60">
        <f>IF(ISNA(VLOOKUP(G174,Round1_Transactions!$A$2:$F$402,5,FALSE)), 0,VLOOKUP(G174,Round1_Transactions!$A$2:$F$402,5,FALSE))</f>
        <v>0</v>
      </c>
      <c r="L174" s="86">
        <f>IF(ISNA(VLOOKUP(G174,Round1_Transactions!$A$2:$F$402,6,FALSE)), 0,VLOOKUP(G174,Round1_Transactions!$A$2:$F$402,6,FALSE))</f>
        <v>0</v>
      </c>
      <c r="M174">
        <f t="shared" si="27"/>
        <v>0</v>
      </c>
      <c r="N174">
        <f t="shared" si="3"/>
        <v>0</v>
      </c>
      <c r="O174">
        <f t="shared" si="4"/>
        <v>0</v>
      </c>
      <c r="P174">
        <f t="shared" si="5"/>
        <v>0</v>
      </c>
      <c r="Q174">
        <f t="shared" si="6"/>
        <v>0</v>
      </c>
      <c r="R174">
        <f t="shared" si="7"/>
        <v>0</v>
      </c>
      <c r="S174">
        <f t="shared" si="8"/>
        <v>0</v>
      </c>
      <c r="T174">
        <f t="shared" si="9"/>
        <v>0</v>
      </c>
      <c r="U174">
        <f t="shared" si="10"/>
        <v>0</v>
      </c>
      <c r="V174">
        <f t="shared" si="11"/>
        <v>0</v>
      </c>
      <c r="W174">
        <f t="shared" si="12"/>
        <v>0</v>
      </c>
      <c r="X174">
        <f t="shared" si="13"/>
        <v>0</v>
      </c>
      <c r="Y174">
        <f t="shared" si="14"/>
        <v>0</v>
      </c>
      <c r="Z174">
        <f t="shared" si="42"/>
        <v>0</v>
      </c>
      <c r="AA174">
        <f t="shared" si="43"/>
        <v>0</v>
      </c>
      <c r="AB174">
        <f t="shared" si="44"/>
        <v>0</v>
      </c>
      <c r="AC174">
        <f t="shared" si="45"/>
        <v>0</v>
      </c>
      <c r="AD174">
        <f t="shared" si="46"/>
        <v>0</v>
      </c>
      <c r="AE174">
        <f t="shared" si="47"/>
        <v>0</v>
      </c>
      <c r="AF174">
        <f t="shared" si="48"/>
        <v>0</v>
      </c>
      <c r="AG174">
        <f t="shared" si="49"/>
        <v>0</v>
      </c>
      <c r="AH174">
        <f t="shared" si="50"/>
        <v>0</v>
      </c>
      <c r="AI174">
        <f t="shared" si="51"/>
        <v>0</v>
      </c>
      <c r="AJ174">
        <f t="shared" si="52"/>
        <v>0</v>
      </c>
      <c r="AK174">
        <f t="shared" si="53"/>
        <v>0</v>
      </c>
    </row>
    <row r="175">
      <c r="A175" s="88"/>
      <c r="F175" s="89">
        <f t="shared" si="41"/>
        <v>422</v>
      </c>
      <c r="G175" s="90" t="s">
        <v>371</v>
      </c>
      <c r="H175" s="14">
        <f>IF(ISNA(VLOOKUP(G175,Round1_Transactions!$A$2:$F$402,2,FALSE)), 0,VLOOKUP(G175,Round1_Transactions!$A$2:$F$402,2,FALSE))</f>
        <v>0</v>
      </c>
      <c r="I175" s="60">
        <f>IF(ISNA(VLOOKUP(G175,Round1_Transactions!$A$2:$F$402,3,FALSE)), 0,VLOOKUP(G175,Round1_Transactions!$A$2:$F$402,3,FALSE))</f>
        <v>0</v>
      </c>
      <c r="J175" s="60">
        <f>IF(ISNA(VLOOKUP(G175,Round1_Transactions!$A$2:$F$402,4,FALSE)), 0,VLOOKUP(G175,Round1_Transactions!$A$2:$F$402,4,FALSE))</f>
        <v>0</v>
      </c>
      <c r="K175" s="60">
        <f>IF(ISNA(VLOOKUP(G175,Round1_Transactions!$A$2:$F$402,5,FALSE)), 0,VLOOKUP(G175,Round1_Transactions!$A$2:$F$402,5,FALSE))</f>
        <v>0</v>
      </c>
      <c r="L175" s="86">
        <f>IF(ISNA(VLOOKUP(G175,Round1_Transactions!$A$2:$F$402,6,FALSE)), 0,VLOOKUP(G175,Round1_Transactions!$A$2:$F$402,6,FALSE))</f>
        <v>0</v>
      </c>
      <c r="M175">
        <f t="shared" si="27"/>
        <v>0</v>
      </c>
      <c r="N175">
        <f t="shared" si="3"/>
        <v>0</v>
      </c>
      <c r="O175">
        <f t="shared" si="4"/>
        <v>0</v>
      </c>
      <c r="P175">
        <f t="shared" si="5"/>
        <v>0</v>
      </c>
      <c r="Q175">
        <f t="shared" si="6"/>
        <v>0</v>
      </c>
      <c r="R175">
        <f t="shared" si="7"/>
        <v>0</v>
      </c>
      <c r="S175">
        <f t="shared" si="8"/>
        <v>0</v>
      </c>
      <c r="T175">
        <f t="shared" si="9"/>
        <v>0</v>
      </c>
      <c r="U175">
        <f t="shared" si="10"/>
        <v>0</v>
      </c>
      <c r="V175">
        <f t="shared" si="11"/>
        <v>0</v>
      </c>
      <c r="W175">
        <f t="shared" si="12"/>
        <v>0</v>
      </c>
      <c r="X175">
        <f t="shared" si="13"/>
        <v>0</v>
      </c>
      <c r="Y175">
        <f t="shared" si="14"/>
        <v>0</v>
      </c>
      <c r="Z175">
        <f t="shared" si="42"/>
        <v>0</v>
      </c>
      <c r="AA175">
        <f t="shared" si="43"/>
        <v>0</v>
      </c>
      <c r="AB175">
        <f t="shared" si="44"/>
        <v>0</v>
      </c>
      <c r="AC175">
        <f t="shared" si="45"/>
        <v>0</v>
      </c>
      <c r="AD175">
        <f t="shared" si="46"/>
        <v>0</v>
      </c>
      <c r="AE175">
        <f t="shared" si="47"/>
        <v>0</v>
      </c>
      <c r="AF175">
        <f t="shared" si="48"/>
        <v>0</v>
      </c>
      <c r="AG175">
        <f t="shared" si="49"/>
        <v>0</v>
      </c>
      <c r="AH175">
        <f t="shared" si="50"/>
        <v>0</v>
      </c>
      <c r="AI175">
        <f t="shared" si="51"/>
        <v>0</v>
      </c>
      <c r="AJ175">
        <f t="shared" si="52"/>
        <v>0</v>
      </c>
      <c r="AK175">
        <f t="shared" si="53"/>
        <v>0</v>
      </c>
    </row>
    <row r="176">
      <c r="A176" s="88"/>
      <c r="F176" s="89">
        <f t="shared" si="41"/>
        <v>422</v>
      </c>
      <c r="G176" s="90" t="s">
        <v>372</v>
      </c>
      <c r="H176" s="14">
        <f>IF(ISNA(VLOOKUP(G176,Round1_Transactions!$A$2:$F$402,2,FALSE)), 0,VLOOKUP(G176,Round1_Transactions!$A$2:$F$402,2,FALSE))</f>
        <v>0</v>
      </c>
      <c r="I176" s="60">
        <f>IF(ISNA(VLOOKUP(G176,Round1_Transactions!$A$2:$F$402,3,FALSE)), 0,VLOOKUP(G176,Round1_Transactions!$A$2:$F$402,3,FALSE))</f>
        <v>0</v>
      </c>
      <c r="J176" s="60">
        <f>IF(ISNA(VLOOKUP(G176,Round1_Transactions!$A$2:$F$402,4,FALSE)), 0,VLOOKUP(G176,Round1_Transactions!$A$2:$F$402,4,FALSE))</f>
        <v>0</v>
      </c>
      <c r="K176" s="60">
        <f>IF(ISNA(VLOOKUP(G176,Round1_Transactions!$A$2:$F$402,5,FALSE)), 0,VLOOKUP(G176,Round1_Transactions!$A$2:$F$402,5,FALSE))</f>
        <v>0</v>
      </c>
      <c r="L176" s="86">
        <f>IF(ISNA(VLOOKUP(G176,Round1_Transactions!$A$2:$F$402,6,FALSE)), 0,VLOOKUP(G176,Round1_Transactions!$A$2:$F$402,6,FALSE))</f>
        <v>0</v>
      </c>
      <c r="M176">
        <f t="shared" si="27"/>
        <v>0</v>
      </c>
      <c r="N176">
        <f t="shared" si="3"/>
        <v>0</v>
      </c>
      <c r="O176">
        <f t="shared" si="4"/>
        <v>0</v>
      </c>
      <c r="P176">
        <f t="shared" si="5"/>
        <v>0</v>
      </c>
      <c r="Q176">
        <f t="shared" si="6"/>
        <v>0</v>
      </c>
      <c r="R176">
        <f t="shared" si="7"/>
        <v>0</v>
      </c>
      <c r="S176">
        <f t="shared" si="8"/>
        <v>0</v>
      </c>
      <c r="T176">
        <f t="shared" si="9"/>
        <v>0</v>
      </c>
      <c r="U176">
        <f t="shared" si="10"/>
        <v>0</v>
      </c>
      <c r="V176">
        <f t="shared" si="11"/>
        <v>0</v>
      </c>
      <c r="W176">
        <f t="shared" si="12"/>
        <v>0</v>
      </c>
      <c r="X176">
        <f t="shared" si="13"/>
        <v>0</v>
      </c>
      <c r="Y176">
        <f t="shared" si="14"/>
        <v>0</v>
      </c>
      <c r="Z176">
        <f t="shared" si="42"/>
        <v>0</v>
      </c>
      <c r="AA176">
        <f t="shared" si="43"/>
        <v>0</v>
      </c>
      <c r="AB176">
        <f t="shared" si="44"/>
        <v>0</v>
      </c>
      <c r="AC176">
        <f t="shared" si="45"/>
        <v>0</v>
      </c>
      <c r="AD176">
        <f t="shared" si="46"/>
        <v>0</v>
      </c>
      <c r="AE176">
        <f t="shared" si="47"/>
        <v>0</v>
      </c>
      <c r="AF176">
        <f t="shared" si="48"/>
        <v>0</v>
      </c>
      <c r="AG176">
        <f t="shared" si="49"/>
        <v>0</v>
      </c>
      <c r="AH176">
        <f t="shared" si="50"/>
        <v>0</v>
      </c>
      <c r="AI176">
        <f t="shared" si="51"/>
        <v>0</v>
      </c>
      <c r="AJ176">
        <f t="shared" si="52"/>
        <v>0</v>
      </c>
      <c r="AK176">
        <f t="shared" si="53"/>
        <v>0</v>
      </c>
    </row>
    <row r="177">
      <c r="A177" s="88"/>
      <c r="F177" s="89">
        <f t="shared" si="41"/>
        <v>422</v>
      </c>
      <c r="G177" s="90" t="s">
        <v>373</v>
      </c>
      <c r="H177" s="14">
        <f>IF(ISNA(VLOOKUP(G177,Round1_Transactions!$A$2:$F$402,2,FALSE)), 0,VLOOKUP(G177,Round1_Transactions!$A$2:$F$402,2,FALSE))</f>
        <v>0</v>
      </c>
      <c r="I177" s="60">
        <f>IF(ISNA(VLOOKUP(G177,Round1_Transactions!$A$2:$F$402,3,FALSE)), 0,VLOOKUP(G177,Round1_Transactions!$A$2:$F$402,3,FALSE))</f>
        <v>0</v>
      </c>
      <c r="J177" s="60">
        <f>IF(ISNA(VLOOKUP(G177,Round1_Transactions!$A$2:$F$402,4,FALSE)), 0,VLOOKUP(G177,Round1_Transactions!$A$2:$F$402,4,FALSE))</f>
        <v>0</v>
      </c>
      <c r="K177" s="60">
        <f>IF(ISNA(VLOOKUP(G177,Round1_Transactions!$A$2:$F$402,5,FALSE)), 0,VLOOKUP(G177,Round1_Transactions!$A$2:$F$402,5,FALSE))</f>
        <v>0</v>
      </c>
      <c r="L177" s="86">
        <f>IF(ISNA(VLOOKUP(G177,Round1_Transactions!$A$2:$F$402,6,FALSE)), 0,VLOOKUP(G177,Round1_Transactions!$A$2:$F$402,6,FALSE))</f>
        <v>0</v>
      </c>
      <c r="M177">
        <f t="shared" si="27"/>
        <v>0</v>
      </c>
      <c r="N177">
        <f t="shared" si="3"/>
        <v>0</v>
      </c>
      <c r="O177">
        <f t="shared" si="4"/>
        <v>0</v>
      </c>
      <c r="P177">
        <f t="shared" si="5"/>
        <v>0</v>
      </c>
      <c r="Q177">
        <f t="shared" si="6"/>
        <v>0</v>
      </c>
      <c r="R177">
        <f t="shared" si="7"/>
        <v>0</v>
      </c>
      <c r="S177">
        <f t="shared" si="8"/>
        <v>0</v>
      </c>
      <c r="T177">
        <f t="shared" si="9"/>
        <v>0</v>
      </c>
      <c r="U177">
        <f t="shared" si="10"/>
        <v>0</v>
      </c>
      <c r="V177">
        <f t="shared" si="11"/>
        <v>0</v>
      </c>
      <c r="W177">
        <f t="shared" si="12"/>
        <v>0</v>
      </c>
      <c r="X177">
        <f t="shared" si="13"/>
        <v>0</v>
      </c>
      <c r="Y177">
        <f t="shared" si="14"/>
        <v>0</v>
      </c>
      <c r="Z177">
        <f t="shared" si="42"/>
        <v>0</v>
      </c>
      <c r="AA177">
        <f t="shared" si="43"/>
        <v>0</v>
      </c>
      <c r="AB177">
        <f t="shared" si="44"/>
        <v>0</v>
      </c>
      <c r="AC177">
        <f t="shared" si="45"/>
        <v>0</v>
      </c>
      <c r="AD177">
        <f t="shared" si="46"/>
        <v>0</v>
      </c>
      <c r="AE177">
        <f t="shared" si="47"/>
        <v>0</v>
      </c>
      <c r="AF177">
        <f t="shared" si="48"/>
        <v>0</v>
      </c>
      <c r="AG177">
        <f t="shared" si="49"/>
        <v>0</v>
      </c>
      <c r="AH177">
        <f t="shared" si="50"/>
        <v>0</v>
      </c>
      <c r="AI177">
        <f t="shared" si="51"/>
        <v>0</v>
      </c>
      <c r="AJ177">
        <f t="shared" si="52"/>
        <v>0</v>
      </c>
      <c r="AK177">
        <f t="shared" si="53"/>
        <v>0</v>
      </c>
    </row>
    <row r="178">
      <c r="A178" s="88"/>
      <c r="F178" s="89">
        <f t="shared" si="41"/>
        <v>422</v>
      </c>
      <c r="G178" s="90" t="s">
        <v>374</v>
      </c>
      <c r="H178" s="14">
        <f>IF(ISNA(VLOOKUP(G178,Round1_Transactions!$A$2:$F$402,2,FALSE)), 0,VLOOKUP(G178,Round1_Transactions!$A$2:$F$402,2,FALSE))</f>
        <v>0</v>
      </c>
      <c r="I178" s="60">
        <f>IF(ISNA(VLOOKUP(G178,Round1_Transactions!$A$2:$F$402,3,FALSE)), 0,VLOOKUP(G178,Round1_Transactions!$A$2:$F$402,3,FALSE))</f>
        <v>0</v>
      </c>
      <c r="J178" s="60">
        <f>IF(ISNA(VLOOKUP(G178,Round1_Transactions!$A$2:$F$402,4,FALSE)), 0,VLOOKUP(G178,Round1_Transactions!$A$2:$F$402,4,FALSE))</f>
        <v>0</v>
      </c>
      <c r="K178" s="60">
        <f>IF(ISNA(VLOOKUP(G178,Round1_Transactions!$A$2:$F$402,5,FALSE)), 0,VLOOKUP(G178,Round1_Transactions!$A$2:$F$402,5,FALSE))</f>
        <v>0</v>
      </c>
      <c r="L178" s="86">
        <f>IF(ISNA(VLOOKUP(G178,Round1_Transactions!$A$2:$F$402,6,FALSE)), 0,VLOOKUP(G178,Round1_Transactions!$A$2:$F$402,6,FALSE))</f>
        <v>0</v>
      </c>
      <c r="M178">
        <f t="shared" si="27"/>
        <v>0</v>
      </c>
      <c r="N178">
        <f t="shared" si="3"/>
        <v>0</v>
      </c>
      <c r="O178">
        <f t="shared" si="4"/>
        <v>0</v>
      </c>
      <c r="P178">
        <f t="shared" si="5"/>
        <v>0</v>
      </c>
      <c r="Q178">
        <f t="shared" si="6"/>
        <v>0</v>
      </c>
      <c r="R178">
        <f t="shared" si="7"/>
        <v>0</v>
      </c>
      <c r="S178">
        <f t="shared" si="8"/>
        <v>0</v>
      </c>
      <c r="T178">
        <f t="shared" si="9"/>
        <v>0</v>
      </c>
      <c r="U178">
        <f t="shared" si="10"/>
        <v>0</v>
      </c>
      <c r="V178">
        <f t="shared" si="11"/>
        <v>0</v>
      </c>
      <c r="W178">
        <f t="shared" si="12"/>
        <v>0</v>
      </c>
      <c r="X178">
        <f t="shared" si="13"/>
        <v>0</v>
      </c>
      <c r="Y178">
        <f t="shared" si="14"/>
        <v>0</v>
      </c>
      <c r="Z178">
        <f t="shared" si="42"/>
        <v>0</v>
      </c>
      <c r="AA178">
        <f t="shared" si="43"/>
        <v>0</v>
      </c>
      <c r="AB178">
        <f t="shared" si="44"/>
        <v>0</v>
      </c>
      <c r="AC178">
        <f t="shared" si="45"/>
        <v>0</v>
      </c>
      <c r="AD178">
        <f t="shared" si="46"/>
        <v>0</v>
      </c>
      <c r="AE178">
        <f t="shared" si="47"/>
        <v>0</v>
      </c>
      <c r="AF178">
        <f t="shared" si="48"/>
        <v>0</v>
      </c>
      <c r="AG178">
        <f t="shared" si="49"/>
        <v>0</v>
      </c>
      <c r="AH178">
        <f t="shared" si="50"/>
        <v>0</v>
      </c>
      <c r="AI178">
        <f t="shared" si="51"/>
        <v>0</v>
      </c>
      <c r="AJ178">
        <f t="shared" si="52"/>
        <v>0</v>
      </c>
      <c r="AK178">
        <f t="shared" si="53"/>
        <v>0</v>
      </c>
    </row>
    <row r="179">
      <c r="A179" s="88"/>
      <c r="F179" s="89">
        <f t="shared" si="41"/>
        <v>422</v>
      </c>
      <c r="G179" s="90" t="s">
        <v>375</v>
      </c>
      <c r="H179" s="14">
        <f>IF(ISNA(VLOOKUP(G179,Round1_Transactions!$A$2:$F$402,2,FALSE)), 0,VLOOKUP(G179,Round1_Transactions!$A$2:$F$402,2,FALSE))</f>
        <v>0</v>
      </c>
      <c r="I179" s="60">
        <f>IF(ISNA(VLOOKUP(G179,Round1_Transactions!$A$2:$F$402,3,FALSE)), 0,VLOOKUP(G179,Round1_Transactions!$A$2:$F$402,3,FALSE))</f>
        <v>0</v>
      </c>
      <c r="J179" s="60">
        <f>IF(ISNA(VLOOKUP(G179,Round1_Transactions!$A$2:$F$402,4,FALSE)), 0,VLOOKUP(G179,Round1_Transactions!$A$2:$F$402,4,FALSE))</f>
        <v>0</v>
      </c>
      <c r="K179" s="60">
        <f>IF(ISNA(VLOOKUP(G179,Round1_Transactions!$A$2:$F$402,5,FALSE)), 0,VLOOKUP(G179,Round1_Transactions!$A$2:$F$402,5,FALSE))</f>
        <v>0</v>
      </c>
      <c r="L179" s="86">
        <f>IF(ISNA(VLOOKUP(G179,Round1_Transactions!$A$2:$F$402,6,FALSE)), 0,VLOOKUP(G179,Round1_Transactions!$A$2:$F$402,6,FALSE))</f>
        <v>0</v>
      </c>
      <c r="M179">
        <f t="shared" si="27"/>
        <v>0</v>
      </c>
      <c r="N179">
        <f t="shared" si="3"/>
        <v>0</v>
      </c>
      <c r="O179">
        <f t="shared" si="4"/>
        <v>0</v>
      </c>
      <c r="P179">
        <f t="shared" si="5"/>
        <v>0</v>
      </c>
      <c r="Q179">
        <f t="shared" si="6"/>
        <v>0</v>
      </c>
      <c r="R179">
        <f t="shared" si="7"/>
        <v>0</v>
      </c>
      <c r="S179">
        <f t="shared" si="8"/>
        <v>0</v>
      </c>
      <c r="T179">
        <f t="shared" si="9"/>
        <v>0</v>
      </c>
      <c r="U179">
        <f t="shared" si="10"/>
        <v>0</v>
      </c>
      <c r="V179">
        <f t="shared" si="11"/>
        <v>0</v>
      </c>
      <c r="W179">
        <f t="shared" si="12"/>
        <v>0</v>
      </c>
      <c r="X179">
        <f t="shared" si="13"/>
        <v>0</v>
      </c>
      <c r="Y179">
        <f t="shared" si="14"/>
        <v>0</v>
      </c>
      <c r="Z179">
        <f t="shared" si="42"/>
        <v>0</v>
      </c>
      <c r="AA179">
        <f t="shared" si="43"/>
        <v>0</v>
      </c>
      <c r="AB179">
        <f t="shared" si="44"/>
        <v>0</v>
      </c>
      <c r="AC179">
        <f t="shared" si="45"/>
        <v>0</v>
      </c>
      <c r="AD179">
        <f t="shared" si="46"/>
        <v>0</v>
      </c>
      <c r="AE179">
        <f t="shared" si="47"/>
        <v>0</v>
      </c>
      <c r="AF179">
        <f t="shared" si="48"/>
        <v>0</v>
      </c>
      <c r="AG179">
        <f t="shared" si="49"/>
        <v>0</v>
      </c>
      <c r="AH179">
        <f t="shared" si="50"/>
        <v>0</v>
      </c>
      <c r="AI179">
        <f t="shared" si="51"/>
        <v>0</v>
      </c>
      <c r="AJ179">
        <f t="shared" si="52"/>
        <v>0</v>
      </c>
      <c r="AK179">
        <f t="shared" si="53"/>
        <v>0</v>
      </c>
    </row>
    <row r="180">
      <c r="A180" s="88"/>
      <c r="F180" s="89">
        <f t="shared" si="41"/>
        <v>422</v>
      </c>
      <c r="G180" s="90" t="s">
        <v>376</v>
      </c>
      <c r="H180" s="14">
        <f>IF(ISNA(VLOOKUP(G180,Round1_Transactions!$A$2:$F$402,2,FALSE)), 0,VLOOKUP(G180,Round1_Transactions!$A$2:$F$402,2,FALSE))</f>
        <v>0</v>
      </c>
      <c r="I180" s="60">
        <f>IF(ISNA(VLOOKUP(G180,Round1_Transactions!$A$2:$F$402,3,FALSE)), 0,VLOOKUP(G180,Round1_Transactions!$A$2:$F$402,3,FALSE))</f>
        <v>0</v>
      </c>
      <c r="J180" s="60">
        <f>IF(ISNA(VLOOKUP(G180,Round1_Transactions!$A$2:$F$402,4,FALSE)), 0,VLOOKUP(G180,Round1_Transactions!$A$2:$F$402,4,FALSE))</f>
        <v>0</v>
      </c>
      <c r="K180" s="60">
        <f>IF(ISNA(VLOOKUP(G180,Round1_Transactions!$A$2:$F$402,5,FALSE)), 0,VLOOKUP(G180,Round1_Transactions!$A$2:$F$402,5,FALSE))</f>
        <v>0</v>
      </c>
      <c r="L180" s="86">
        <f>IF(ISNA(VLOOKUP(G180,Round1_Transactions!$A$2:$F$402,6,FALSE)), 0,VLOOKUP(G180,Round1_Transactions!$A$2:$F$402,6,FALSE))</f>
        <v>0</v>
      </c>
      <c r="M180">
        <f t="shared" si="27"/>
        <v>0</v>
      </c>
      <c r="N180">
        <f t="shared" si="3"/>
        <v>0</v>
      </c>
      <c r="O180">
        <f t="shared" si="4"/>
        <v>0</v>
      </c>
      <c r="P180">
        <f t="shared" si="5"/>
        <v>0</v>
      </c>
      <c r="Q180">
        <f t="shared" si="6"/>
        <v>0</v>
      </c>
      <c r="R180">
        <f t="shared" si="7"/>
        <v>0</v>
      </c>
      <c r="S180">
        <f t="shared" si="8"/>
        <v>0</v>
      </c>
      <c r="T180">
        <f t="shared" si="9"/>
        <v>0</v>
      </c>
      <c r="U180">
        <f t="shared" si="10"/>
        <v>0</v>
      </c>
      <c r="V180">
        <f t="shared" si="11"/>
        <v>0</v>
      </c>
      <c r="W180">
        <f t="shared" si="12"/>
        <v>0</v>
      </c>
      <c r="X180">
        <f t="shared" si="13"/>
        <v>0</v>
      </c>
      <c r="Y180">
        <f t="shared" si="14"/>
        <v>0</v>
      </c>
      <c r="Z180">
        <f t="shared" si="42"/>
        <v>0</v>
      </c>
      <c r="AA180">
        <f t="shared" si="43"/>
        <v>0</v>
      </c>
      <c r="AB180">
        <f t="shared" si="44"/>
        <v>0</v>
      </c>
      <c r="AC180">
        <f t="shared" si="45"/>
        <v>0</v>
      </c>
      <c r="AD180">
        <f t="shared" si="46"/>
        <v>0</v>
      </c>
      <c r="AE180">
        <f t="shared" si="47"/>
        <v>0</v>
      </c>
      <c r="AF180">
        <f t="shared" si="48"/>
        <v>0</v>
      </c>
      <c r="AG180">
        <f t="shared" si="49"/>
        <v>0</v>
      </c>
      <c r="AH180">
        <f t="shared" si="50"/>
        <v>0</v>
      </c>
      <c r="AI180">
        <f t="shared" si="51"/>
        <v>0</v>
      </c>
      <c r="AJ180">
        <f t="shared" si="52"/>
        <v>0</v>
      </c>
      <c r="AK180">
        <f t="shared" si="53"/>
        <v>0</v>
      </c>
    </row>
    <row r="181">
      <c r="A181" s="88"/>
      <c r="F181" s="89">
        <f t="shared" si="41"/>
        <v>422</v>
      </c>
      <c r="G181" s="90" t="s">
        <v>377</v>
      </c>
      <c r="H181" s="14">
        <f>IF(ISNA(VLOOKUP(G181,Round1_Transactions!$A$2:$F$402,2,FALSE)), 0,VLOOKUP(G181,Round1_Transactions!$A$2:$F$402,2,FALSE))</f>
        <v>0</v>
      </c>
      <c r="I181" s="60">
        <f>IF(ISNA(VLOOKUP(G181,Round1_Transactions!$A$2:$F$402,3,FALSE)), 0,VLOOKUP(G181,Round1_Transactions!$A$2:$F$402,3,FALSE))</f>
        <v>0</v>
      </c>
      <c r="J181" s="60">
        <f>IF(ISNA(VLOOKUP(G181,Round1_Transactions!$A$2:$F$402,4,FALSE)), 0,VLOOKUP(G181,Round1_Transactions!$A$2:$F$402,4,FALSE))</f>
        <v>0</v>
      </c>
      <c r="K181" s="60">
        <f>IF(ISNA(VLOOKUP(G181,Round1_Transactions!$A$2:$F$402,5,FALSE)), 0,VLOOKUP(G181,Round1_Transactions!$A$2:$F$402,5,FALSE))</f>
        <v>0</v>
      </c>
      <c r="L181" s="86">
        <f>IF(ISNA(VLOOKUP(G181,Round1_Transactions!$A$2:$F$402,6,FALSE)), 0,VLOOKUP(G181,Round1_Transactions!$A$2:$F$402,6,FALSE))</f>
        <v>0</v>
      </c>
      <c r="M181">
        <f t="shared" si="27"/>
        <v>0</v>
      </c>
      <c r="N181">
        <f t="shared" si="3"/>
        <v>0</v>
      </c>
      <c r="O181">
        <f t="shared" si="4"/>
        <v>0</v>
      </c>
      <c r="P181">
        <f t="shared" si="5"/>
        <v>0</v>
      </c>
      <c r="Q181">
        <f t="shared" si="6"/>
        <v>0</v>
      </c>
      <c r="R181">
        <f t="shared" si="7"/>
        <v>0</v>
      </c>
      <c r="S181">
        <f t="shared" si="8"/>
        <v>0</v>
      </c>
      <c r="T181">
        <f t="shared" si="9"/>
        <v>0</v>
      </c>
      <c r="U181">
        <f t="shared" si="10"/>
        <v>0</v>
      </c>
      <c r="V181">
        <f t="shared" si="11"/>
        <v>0</v>
      </c>
      <c r="W181">
        <f t="shared" si="12"/>
        <v>0</v>
      </c>
      <c r="X181">
        <f t="shared" si="13"/>
        <v>0</v>
      </c>
      <c r="Y181">
        <f t="shared" si="14"/>
        <v>0</v>
      </c>
      <c r="Z181">
        <f t="shared" si="42"/>
        <v>0</v>
      </c>
      <c r="AA181">
        <f t="shared" si="43"/>
        <v>0</v>
      </c>
      <c r="AB181">
        <f t="shared" si="44"/>
        <v>0</v>
      </c>
      <c r="AC181">
        <f t="shared" si="45"/>
        <v>0</v>
      </c>
      <c r="AD181">
        <f t="shared" si="46"/>
        <v>0</v>
      </c>
      <c r="AE181">
        <f t="shared" si="47"/>
        <v>0</v>
      </c>
      <c r="AF181">
        <f t="shared" si="48"/>
        <v>0</v>
      </c>
      <c r="AG181">
        <f t="shared" si="49"/>
        <v>0</v>
      </c>
      <c r="AH181">
        <f t="shared" si="50"/>
        <v>0</v>
      </c>
      <c r="AI181">
        <f t="shared" si="51"/>
        <v>0</v>
      </c>
      <c r="AJ181">
        <f t="shared" si="52"/>
        <v>0</v>
      </c>
      <c r="AK181">
        <f t="shared" si="53"/>
        <v>0</v>
      </c>
    </row>
    <row r="182">
      <c r="A182" s="88"/>
      <c r="F182" s="89">
        <f t="shared" si="41"/>
        <v>422</v>
      </c>
      <c r="G182" s="90" t="s">
        <v>378</v>
      </c>
      <c r="H182" s="14">
        <f>IF(ISNA(VLOOKUP(G182,Round1_Transactions!$A$2:$F$402,2,FALSE)), 0,VLOOKUP(G182,Round1_Transactions!$A$2:$F$402,2,FALSE))</f>
        <v>0</v>
      </c>
      <c r="I182" s="60">
        <f>IF(ISNA(VLOOKUP(G182,Round1_Transactions!$A$2:$F$402,3,FALSE)), 0,VLOOKUP(G182,Round1_Transactions!$A$2:$F$402,3,FALSE))</f>
        <v>0</v>
      </c>
      <c r="J182" s="60">
        <f>IF(ISNA(VLOOKUP(G182,Round1_Transactions!$A$2:$F$402,4,FALSE)), 0,VLOOKUP(G182,Round1_Transactions!$A$2:$F$402,4,FALSE))</f>
        <v>0</v>
      </c>
      <c r="K182" s="60">
        <f>IF(ISNA(VLOOKUP(G182,Round1_Transactions!$A$2:$F$402,5,FALSE)), 0,VLOOKUP(G182,Round1_Transactions!$A$2:$F$402,5,FALSE))</f>
        <v>0</v>
      </c>
      <c r="L182" s="86">
        <f>IF(ISNA(VLOOKUP(G182,Round1_Transactions!$A$2:$F$402,6,FALSE)), 0,VLOOKUP(G182,Round1_Transactions!$A$2:$F$402,6,FALSE))</f>
        <v>0</v>
      </c>
      <c r="M182">
        <f t="shared" si="27"/>
        <v>0</v>
      </c>
      <c r="N182">
        <f t="shared" si="3"/>
        <v>0</v>
      </c>
      <c r="O182">
        <f t="shared" si="4"/>
        <v>0</v>
      </c>
      <c r="P182">
        <f t="shared" si="5"/>
        <v>0</v>
      </c>
      <c r="Q182">
        <f t="shared" si="6"/>
        <v>0</v>
      </c>
      <c r="R182">
        <f t="shared" si="7"/>
        <v>0</v>
      </c>
      <c r="S182">
        <f t="shared" si="8"/>
        <v>0</v>
      </c>
      <c r="T182">
        <f t="shared" si="9"/>
        <v>0</v>
      </c>
      <c r="U182">
        <f t="shared" si="10"/>
        <v>0</v>
      </c>
      <c r="V182">
        <f t="shared" si="11"/>
        <v>0</v>
      </c>
      <c r="W182">
        <f t="shared" si="12"/>
        <v>0</v>
      </c>
      <c r="X182">
        <f t="shared" si="13"/>
        <v>0</v>
      </c>
      <c r="Y182">
        <f t="shared" si="14"/>
        <v>0</v>
      </c>
      <c r="Z182">
        <f t="shared" si="42"/>
        <v>0</v>
      </c>
      <c r="AA182">
        <f t="shared" si="43"/>
        <v>0</v>
      </c>
      <c r="AB182">
        <f t="shared" si="44"/>
        <v>0</v>
      </c>
      <c r="AC182">
        <f t="shared" si="45"/>
        <v>0</v>
      </c>
      <c r="AD182">
        <f t="shared" si="46"/>
        <v>0</v>
      </c>
      <c r="AE182">
        <f t="shared" si="47"/>
        <v>0</v>
      </c>
      <c r="AF182">
        <f t="shared" si="48"/>
        <v>0</v>
      </c>
      <c r="AG182">
        <f t="shared" si="49"/>
        <v>0</v>
      </c>
      <c r="AH182">
        <f t="shared" si="50"/>
        <v>0</v>
      </c>
      <c r="AI182">
        <f t="shared" si="51"/>
        <v>0</v>
      </c>
      <c r="AJ182">
        <f t="shared" si="52"/>
        <v>0</v>
      </c>
      <c r="AK182">
        <f t="shared" si="53"/>
        <v>0</v>
      </c>
    </row>
    <row r="183">
      <c r="A183" s="88"/>
      <c r="F183" s="89">
        <f t="shared" si="41"/>
        <v>422</v>
      </c>
      <c r="G183" s="90" t="s">
        <v>379</v>
      </c>
      <c r="H183" s="14">
        <f>IF(ISNA(VLOOKUP(G183,Round1_Transactions!$A$2:$F$402,2,FALSE)), 0,VLOOKUP(G183,Round1_Transactions!$A$2:$F$402,2,FALSE))</f>
        <v>0</v>
      </c>
      <c r="I183" s="60">
        <f>IF(ISNA(VLOOKUP(G183,Round1_Transactions!$A$2:$F$402,3,FALSE)), 0,VLOOKUP(G183,Round1_Transactions!$A$2:$F$402,3,FALSE))</f>
        <v>0</v>
      </c>
      <c r="J183" s="60">
        <f>IF(ISNA(VLOOKUP(G183,Round1_Transactions!$A$2:$F$402,4,FALSE)), 0,VLOOKUP(G183,Round1_Transactions!$A$2:$F$402,4,FALSE))</f>
        <v>0</v>
      </c>
      <c r="K183" s="60">
        <f>IF(ISNA(VLOOKUP(G183,Round1_Transactions!$A$2:$F$402,5,FALSE)), 0,VLOOKUP(G183,Round1_Transactions!$A$2:$F$402,5,FALSE))</f>
        <v>0</v>
      </c>
      <c r="L183" s="86">
        <f>IF(ISNA(VLOOKUP(G183,Round1_Transactions!$A$2:$F$402,6,FALSE)), 0,VLOOKUP(G183,Round1_Transactions!$A$2:$F$402,6,FALSE))</f>
        <v>0</v>
      </c>
      <c r="M183">
        <f t="shared" si="27"/>
        <v>0</v>
      </c>
      <c r="N183">
        <f t="shared" si="3"/>
        <v>0</v>
      </c>
      <c r="O183">
        <f t="shared" si="4"/>
        <v>0</v>
      </c>
      <c r="P183">
        <f t="shared" si="5"/>
        <v>0</v>
      </c>
      <c r="Q183">
        <f t="shared" si="6"/>
        <v>0</v>
      </c>
      <c r="R183">
        <f t="shared" si="7"/>
        <v>0</v>
      </c>
      <c r="S183">
        <f t="shared" si="8"/>
        <v>0</v>
      </c>
      <c r="T183">
        <f t="shared" si="9"/>
        <v>0</v>
      </c>
      <c r="U183">
        <f t="shared" si="10"/>
        <v>0</v>
      </c>
      <c r="V183">
        <f t="shared" si="11"/>
        <v>0</v>
      </c>
      <c r="W183">
        <f t="shared" si="12"/>
        <v>0</v>
      </c>
      <c r="X183">
        <f t="shared" si="13"/>
        <v>0</v>
      </c>
      <c r="Y183">
        <f t="shared" si="14"/>
        <v>0</v>
      </c>
      <c r="Z183">
        <f t="shared" si="42"/>
        <v>0</v>
      </c>
      <c r="AA183">
        <f t="shared" si="43"/>
        <v>0</v>
      </c>
      <c r="AB183">
        <f t="shared" si="44"/>
        <v>0</v>
      </c>
      <c r="AC183">
        <f t="shared" si="45"/>
        <v>0</v>
      </c>
      <c r="AD183">
        <f t="shared" si="46"/>
        <v>0</v>
      </c>
      <c r="AE183">
        <f t="shared" si="47"/>
        <v>0</v>
      </c>
      <c r="AF183">
        <f t="shared" si="48"/>
        <v>0</v>
      </c>
      <c r="AG183">
        <f t="shared" si="49"/>
        <v>0</v>
      </c>
      <c r="AH183">
        <f t="shared" si="50"/>
        <v>0</v>
      </c>
      <c r="AI183">
        <f t="shared" si="51"/>
        <v>0</v>
      </c>
      <c r="AJ183">
        <f t="shared" si="52"/>
        <v>0</v>
      </c>
      <c r="AK183">
        <f t="shared" si="53"/>
        <v>0</v>
      </c>
    </row>
    <row r="184">
      <c r="A184" s="88"/>
      <c r="F184" s="89">
        <f t="shared" si="41"/>
        <v>422</v>
      </c>
      <c r="G184" s="90" t="s">
        <v>380</v>
      </c>
      <c r="H184" s="14">
        <f>IF(ISNA(VLOOKUP(G184,Round1_Transactions!$A$2:$F$402,2,FALSE)), 0,VLOOKUP(G184,Round1_Transactions!$A$2:$F$402,2,FALSE))</f>
        <v>0</v>
      </c>
      <c r="I184" s="60">
        <f>IF(ISNA(VLOOKUP(G184,Round1_Transactions!$A$2:$F$402,3,FALSE)), 0,VLOOKUP(G184,Round1_Transactions!$A$2:$F$402,3,FALSE))</f>
        <v>0</v>
      </c>
      <c r="J184" s="60">
        <f>IF(ISNA(VLOOKUP(G184,Round1_Transactions!$A$2:$F$402,4,FALSE)), 0,VLOOKUP(G184,Round1_Transactions!$A$2:$F$402,4,FALSE))</f>
        <v>0</v>
      </c>
      <c r="K184" s="60">
        <f>IF(ISNA(VLOOKUP(G184,Round1_Transactions!$A$2:$F$402,5,FALSE)), 0,VLOOKUP(G184,Round1_Transactions!$A$2:$F$402,5,FALSE))</f>
        <v>0</v>
      </c>
      <c r="L184" s="86">
        <f>IF(ISNA(VLOOKUP(G184,Round1_Transactions!$A$2:$F$402,6,FALSE)), 0,VLOOKUP(G184,Round1_Transactions!$A$2:$F$402,6,FALSE))</f>
        <v>0</v>
      </c>
      <c r="M184">
        <f t="shared" si="27"/>
        <v>0</v>
      </c>
      <c r="N184">
        <f t="shared" si="3"/>
        <v>0</v>
      </c>
      <c r="O184">
        <f t="shared" si="4"/>
        <v>0</v>
      </c>
      <c r="P184">
        <f t="shared" si="5"/>
        <v>0</v>
      </c>
      <c r="Q184">
        <f t="shared" si="6"/>
        <v>0</v>
      </c>
      <c r="R184">
        <f t="shared" si="7"/>
        <v>0</v>
      </c>
      <c r="S184">
        <f t="shared" si="8"/>
        <v>0</v>
      </c>
      <c r="T184">
        <f t="shared" si="9"/>
        <v>0</v>
      </c>
      <c r="U184">
        <f t="shared" si="10"/>
        <v>0</v>
      </c>
      <c r="V184">
        <f t="shared" si="11"/>
        <v>0</v>
      </c>
      <c r="W184">
        <f t="shared" si="12"/>
        <v>0</v>
      </c>
      <c r="X184">
        <f t="shared" si="13"/>
        <v>0</v>
      </c>
      <c r="Y184">
        <f t="shared" si="14"/>
        <v>0</v>
      </c>
      <c r="Z184">
        <f t="shared" si="42"/>
        <v>0</v>
      </c>
      <c r="AA184">
        <f t="shared" si="43"/>
        <v>0</v>
      </c>
      <c r="AB184">
        <f t="shared" si="44"/>
        <v>0</v>
      </c>
      <c r="AC184">
        <f t="shared" si="45"/>
        <v>0</v>
      </c>
      <c r="AD184">
        <f t="shared" si="46"/>
        <v>0</v>
      </c>
      <c r="AE184">
        <f t="shared" si="47"/>
        <v>0</v>
      </c>
      <c r="AF184">
        <f t="shared" si="48"/>
        <v>0</v>
      </c>
      <c r="AG184">
        <f t="shared" si="49"/>
        <v>0</v>
      </c>
      <c r="AH184">
        <f t="shared" si="50"/>
        <v>0</v>
      </c>
      <c r="AI184">
        <f t="shared" si="51"/>
        <v>0</v>
      </c>
      <c r="AJ184">
        <f t="shared" si="52"/>
        <v>0</v>
      </c>
      <c r="AK184">
        <f t="shared" si="53"/>
        <v>0</v>
      </c>
    </row>
    <row r="185">
      <c r="A185" s="88"/>
      <c r="F185" s="89">
        <f t="shared" si="41"/>
        <v>422</v>
      </c>
      <c r="G185" s="90" t="s">
        <v>381</v>
      </c>
      <c r="H185" s="14">
        <f>IF(ISNA(VLOOKUP(G185,Round1_Transactions!$A$2:$F$402,2,FALSE)), 0,VLOOKUP(G185,Round1_Transactions!$A$2:$F$402,2,FALSE))</f>
        <v>0</v>
      </c>
      <c r="I185" s="60">
        <f>IF(ISNA(VLOOKUP(G185,Round1_Transactions!$A$2:$F$402,3,FALSE)), 0,VLOOKUP(G185,Round1_Transactions!$A$2:$F$402,3,FALSE))</f>
        <v>0</v>
      </c>
      <c r="J185" s="60">
        <f>IF(ISNA(VLOOKUP(G185,Round1_Transactions!$A$2:$F$402,4,FALSE)), 0,VLOOKUP(G185,Round1_Transactions!$A$2:$F$402,4,FALSE))</f>
        <v>0</v>
      </c>
      <c r="K185" s="60">
        <f>IF(ISNA(VLOOKUP(G185,Round1_Transactions!$A$2:$F$402,5,FALSE)), 0,VLOOKUP(G185,Round1_Transactions!$A$2:$F$402,5,FALSE))</f>
        <v>0</v>
      </c>
      <c r="L185" s="86">
        <f>IF(ISNA(VLOOKUP(G185,Round1_Transactions!$A$2:$F$402,6,FALSE)), 0,VLOOKUP(G185,Round1_Transactions!$A$2:$F$402,6,FALSE))</f>
        <v>0</v>
      </c>
      <c r="M185">
        <f t="shared" si="27"/>
        <v>0</v>
      </c>
      <c r="N185">
        <f t="shared" si="3"/>
        <v>0</v>
      </c>
      <c r="O185">
        <f t="shared" si="4"/>
        <v>0</v>
      </c>
      <c r="P185">
        <f t="shared" si="5"/>
        <v>0</v>
      </c>
      <c r="Q185">
        <f t="shared" si="6"/>
        <v>0</v>
      </c>
      <c r="R185">
        <f t="shared" si="7"/>
        <v>0</v>
      </c>
      <c r="S185">
        <f t="shared" si="8"/>
        <v>0</v>
      </c>
      <c r="T185">
        <f t="shared" si="9"/>
        <v>0</v>
      </c>
      <c r="U185">
        <f t="shared" si="10"/>
        <v>0</v>
      </c>
      <c r="V185">
        <f t="shared" si="11"/>
        <v>0</v>
      </c>
      <c r="W185">
        <f t="shared" si="12"/>
        <v>0</v>
      </c>
      <c r="X185">
        <f t="shared" si="13"/>
        <v>0</v>
      </c>
      <c r="Y185">
        <f t="shared" si="14"/>
        <v>0</v>
      </c>
      <c r="Z185">
        <f t="shared" si="42"/>
        <v>0</v>
      </c>
      <c r="AA185">
        <f t="shared" si="43"/>
        <v>0</v>
      </c>
      <c r="AB185">
        <f t="shared" si="44"/>
        <v>0</v>
      </c>
      <c r="AC185">
        <f t="shared" si="45"/>
        <v>0</v>
      </c>
      <c r="AD185">
        <f t="shared" si="46"/>
        <v>0</v>
      </c>
      <c r="AE185">
        <f t="shared" si="47"/>
        <v>0</v>
      </c>
      <c r="AF185">
        <f t="shared" si="48"/>
        <v>0</v>
      </c>
      <c r="AG185">
        <f t="shared" si="49"/>
        <v>0</v>
      </c>
      <c r="AH185">
        <f t="shared" si="50"/>
        <v>0</v>
      </c>
      <c r="AI185">
        <f t="shared" si="51"/>
        <v>0</v>
      </c>
      <c r="AJ185">
        <f t="shared" si="52"/>
        <v>0</v>
      </c>
      <c r="AK185">
        <f t="shared" si="53"/>
        <v>0</v>
      </c>
    </row>
    <row r="186">
      <c r="A186" s="88"/>
      <c r="F186" s="89">
        <f t="shared" si="41"/>
        <v>422</v>
      </c>
      <c r="G186" s="90" t="s">
        <v>382</v>
      </c>
      <c r="H186" s="14">
        <f>IF(ISNA(VLOOKUP(G186,Round1_Transactions!$A$2:$F$402,2,FALSE)), 0,VLOOKUP(G186,Round1_Transactions!$A$2:$F$402,2,FALSE))</f>
        <v>0</v>
      </c>
      <c r="I186" s="60">
        <f>IF(ISNA(VLOOKUP(G186,Round1_Transactions!$A$2:$F$402,3,FALSE)), 0,VLOOKUP(G186,Round1_Transactions!$A$2:$F$402,3,FALSE))</f>
        <v>0</v>
      </c>
      <c r="J186" s="60">
        <f>IF(ISNA(VLOOKUP(G186,Round1_Transactions!$A$2:$F$402,4,FALSE)), 0,VLOOKUP(G186,Round1_Transactions!$A$2:$F$402,4,FALSE))</f>
        <v>0</v>
      </c>
      <c r="K186" s="60">
        <f>IF(ISNA(VLOOKUP(G186,Round1_Transactions!$A$2:$F$402,5,FALSE)), 0,VLOOKUP(G186,Round1_Transactions!$A$2:$F$402,5,FALSE))</f>
        <v>0</v>
      </c>
      <c r="L186" s="86">
        <f>IF(ISNA(VLOOKUP(G186,Round1_Transactions!$A$2:$F$402,6,FALSE)), 0,VLOOKUP(G186,Round1_Transactions!$A$2:$F$402,6,FALSE))</f>
        <v>0</v>
      </c>
      <c r="M186">
        <f t="shared" si="27"/>
        <v>0</v>
      </c>
      <c r="N186">
        <f t="shared" si="3"/>
        <v>0</v>
      </c>
      <c r="O186">
        <f t="shared" si="4"/>
        <v>0</v>
      </c>
      <c r="P186">
        <f t="shared" si="5"/>
        <v>0</v>
      </c>
      <c r="Q186">
        <f t="shared" si="6"/>
        <v>0</v>
      </c>
      <c r="R186">
        <f t="shared" si="7"/>
        <v>0</v>
      </c>
      <c r="S186">
        <f t="shared" si="8"/>
        <v>0</v>
      </c>
      <c r="T186">
        <f t="shared" si="9"/>
        <v>0</v>
      </c>
      <c r="U186">
        <f t="shared" si="10"/>
        <v>0</v>
      </c>
      <c r="V186">
        <f t="shared" si="11"/>
        <v>0</v>
      </c>
      <c r="W186">
        <f t="shared" si="12"/>
        <v>0</v>
      </c>
      <c r="X186">
        <f t="shared" si="13"/>
        <v>0</v>
      </c>
      <c r="Y186">
        <f t="shared" si="14"/>
        <v>0</v>
      </c>
      <c r="Z186">
        <f t="shared" si="42"/>
        <v>0</v>
      </c>
      <c r="AA186">
        <f t="shared" si="43"/>
        <v>0</v>
      </c>
      <c r="AB186">
        <f t="shared" si="44"/>
        <v>0</v>
      </c>
      <c r="AC186">
        <f t="shared" si="45"/>
        <v>0</v>
      </c>
      <c r="AD186">
        <f t="shared" si="46"/>
        <v>0</v>
      </c>
      <c r="AE186">
        <f t="shared" si="47"/>
        <v>0</v>
      </c>
      <c r="AF186">
        <f t="shared" si="48"/>
        <v>0</v>
      </c>
      <c r="AG186">
        <f t="shared" si="49"/>
        <v>0</v>
      </c>
      <c r="AH186">
        <f t="shared" si="50"/>
        <v>0</v>
      </c>
      <c r="AI186">
        <f t="shared" si="51"/>
        <v>0</v>
      </c>
      <c r="AJ186">
        <f t="shared" si="52"/>
        <v>0</v>
      </c>
      <c r="AK186">
        <f t="shared" si="53"/>
        <v>0</v>
      </c>
    </row>
    <row r="187">
      <c r="A187" s="88"/>
      <c r="F187" s="89">
        <f t="shared" si="41"/>
        <v>422</v>
      </c>
      <c r="G187" s="90" t="s">
        <v>383</v>
      </c>
      <c r="H187" s="14">
        <f>IF(ISNA(VLOOKUP(G187,Round1_Transactions!$A$2:$F$402,2,FALSE)), 0,VLOOKUP(G187,Round1_Transactions!$A$2:$F$402,2,FALSE))</f>
        <v>0</v>
      </c>
      <c r="I187" s="60">
        <f>IF(ISNA(VLOOKUP(G187,Round1_Transactions!$A$2:$F$402,3,FALSE)), 0,VLOOKUP(G187,Round1_Transactions!$A$2:$F$402,3,FALSE))</f>
        <v>0</v>
      </c>
      <c r="J187" s="60">
        <f>IF(ISNA(VLOOKUP(G187,Round1_Transactions!$A$2:$F$402,4,FALSE)), 0,VLOOKUP(G187,Round1_Transactions!$A$2:$F$402,4,FALSE))</f>
        <v>0</v>
      </c>
      <c r="K187" s="60">
        <f>IF(ISNA(VLOOKUP(G187,Round1_Transactions!$A$2:$F$402,5,FALSE)), 0,VLOOKUP(G187,Round1_Transactions!$A$2:$F$402,5,FALSE))</f>
        <v>0</v>
      </c>
      <c r="L187" s="86">
        <f>IF(ISNA(VLOOKUP(G187,Round1_Transactions!$A$2:$F$402,6,FALSE)), 0,VLOOKUP(G187,Round1_Transactions!$A$2:$F$402,6,FALSE))</f>
        <v>0</v>
      </c>
      <c r="M187">
        <f t="shared" si="27"/>
        <v>0</v>
      </c>
      <c r="N187">
        <f t="shared" si="3"/>
        <v>0</v>
      </c>
      <c r="O187">
        <f t="shared" si="4"/>
        <v>0</v>
      </c>
      <c r="P187">
        <f t="shared" si="5"/>
        <v>0</v>
      </c>
      <c r="Q187">
        <f t="shared" si="6"/>
        <v>0</v>
      </c>
      <c r="R187">
        <f t="shared" si="7"/>
        <v>0</v>
      </c>
      <c r="S187">
        <f t="shared" si="8"/>
        <v>0</v>
      </c>
      <c r="T187">
        <f t="shared" si="9"/>
        <v>0</v>
      </c>
      <c r="U187">
        <f t="shared" si="10"/>
        <v>0</v>
      </c>
      <c r="V187">
        <f t="shared" si="11"/>
        <v>0</v>
      </c>
      <c r="W187">
        <f t="shared" si="12"/>
        <v>0</v>
      </c>
      <c r="X187">
        <f t="shared" si="13"/>
        <v>0</v>
      </c>
      <c r="Y187">
        <f t="shared" si="14"/>
        <v>0</v>
      </c>
      <c r="Z187">
        <f t="shared" si="42"/>
        <v>0</v>
      </c>
      <c r="AA187">
        <f t="shared" si="43"/>
        <v>0</v>
      </c>
      <c r="AB187">
        <f t="shared" si="44"/>
        <v>0</v>
      </c>
      <c r="AC187">
        <f t="shared" si="45"/>
        <v>0</v>
      </c>
      <c r="AD187">
        <f t="shared" si="46"/>
        <v>0</v>
      </c>
      <c r="AE187">
        <f t="shared" si="47"/>
        <v>0</v>
      </c>
      <c r="AF187">
        <f t="shared" si="48"/>
        <v>0</v>
      </c>
      <c r="AG187">
        <f t="shared" si="49"/>
        <v>0</v>
      </c>
      <c r="AH187">
        <f t="shared" si="50"/>
        <v>0</v>
      </c>
      <c r="AI187">
        <f t="shared" si="51"/>
        <v>0</v>
      </c>
      <c r="AJ187">
        <f t="shared" si="52"/>
        <v>0</v>
      </c>
      <c r="AK187">
        <f t="shared" si="53"/>
        <v>0</v>
      </c>
    </row>
    <row r="188">
      <c r="A188" s="88"/>
      <c r="F188" s="89">
        <f t="shared" si="41"/>
        <v>422</v>
      </c>
      <c r="G188" s="90" t="s">
        <v>384</v>
      </c>
      <c r="H188" s="14">
        <f>IF(ISNA(VLOOKUP(G188,Round1_Transactions!$A$2:$F$402,2,FALSE)), 0,VLOOKUP(G188,Round1_Transactions!$A$2:$F$402,2,FALSE))</f>
        <v>0</v>
      </c>
      <c r="I188" s="60">
        <f>IF(ISNA(VLOOKUP(G188,Round1_Transactions!$A$2:$F$402,3,FALSE)), 0,VLOOKUP(G188,Round1_Transactions!$A$2:$F$402,3,FALSE))</f>
        <v>0</v>
      </c>
      <c r="J188" s="60">
        <f>IF(ISNA(VLOOKUP(G188,Round1_Transactions!$A$2:$F$402,4,FALSE)), 0,VLOOKUP(G188,Round1_Transactions!$A$2:$F$402,4,FALSE))</f>
        <v>0</v>
      </c>
      <c r="K188" s="60">
        <f>IF(ISNA(VLOOKUP(G188,Round1_Transactions!$A$2:$F$402,5,FALSE)), 0,VLOOKUP(G188,Round1_Transactions!$A$2:$F$402,5,FALSE))</f>
        <v>0</v>
      </c>
      <c r="L188" s="86">
        <f>IF(ISNA(VLOOKUP(G188,Round1_Transactions!$A$2:$F$402,6,FALSE)), 0,VLOOKUP(G188,Round1_Transactions!$A$2:$F$402,6,FALSE))</f>
        <v>0</v>
      </c>
      <c r="M188">
        <f t="shared" si="27"/>
        <v>0</v>
      </c>
      <c r="N188">
        <f t="shared" si="3"/>
        <v>0</v>
      </c>
      <c r="O188">
        <f t="shared" si="4"/>
        <v>0</v>
      </c>
      <c r="P188">
        <f t="shared" si="5"/>
        <v>0</v>
      </c>
      <c r="Q188">
        <f t="shared" si="6"/>
        <v>0</v>
      </c>
      <c r="R188">
        <f t="shared" si="7"/>
        <v>0</v>
      </c>
      <c r="S188">
        <f t="shared" si="8"/>
        <v>0</v>
      </c>
      <c r="T188">
        <f t="shared" si="9"/>
        <v>0</v>
      </c>
      <c r="U188">
        <f t="shared" si="10"/>
        <v>0</v>
      </c>
      <c r="V188">
        <f t="shared" si="11"/>
        <v>0</v>
      </c>
      <c r="W188">
        <f t="shared" si="12"/>
        <v>0</v>
      </c>
      <c r="X188">
        <f t="shared" si="13"/>
        <v>0</v>
      </c>
      <c r="Y188">
        <f t="shared" si="14"/>
        <v>0</v>
      </c>
      <c r="Z188">
        <f t="shared" si="42"/>
        <v>0</v>
      </c>
      <c r="AA188">
        <f t="shared" si="43"/>
        <v>0</v>
      </c>
      <c r="AB188">
        <f t="shared" si="44"/>
        <v>0</v>
      </c>
      <c r="AC188">
        <f t="shared" si="45"/>
        <v>0</v>
      </c>
      <c r="AD188">
        <f t="shared" si="46"/>
        <v>0</v>
      </c>
      <c r="AE188">
        <f t="shared" si="47"/>
        <v>0</v>
      </c>
      <c r="AF188">
        <f t="shared" si="48"/>
        <v>0</v>
      </c>
      <c r="AG188">
        <f t="shared" si="49"/>
        <v>0</v>
      </c>
      <c r="AH188">
        <f t="shared" si="50"/>
        <v>0</v>
      </c>
      <c r="AI188">
        <f t="shared" si="51"/>
        <v>0</v>
      </c>
      <c r="AJ188">
        <f t="shared" si="52"/>
        <v>0</v>
      </c>
      <c r="AK188">
        <f t="shared" si="53"/>
        <v>0</v>
      </c>
    </row>
    <row r="189">
      <c r="A189" s="88"/>
      <c r="F189" s="89">
        <f t="shared" si="41"/>
        <v>422</v>
      </c>
      <c r="G189" s="90" t="s">
        <v>385</v>
      </c>
      <c r="H189" s="14">
        <f>IF(ISNA(VLOOKUP(G189,Round1_Transactions!$A$2:$F$402,2,FALSE)), 0,VLOOKUP(G189,Round1_Transactions!$A$2:$F$402,2,FALSE))</f>
        <v>0</v>
      </c>
      <c r="I189" s="60">
        <f>IF(ISNA(VLOOKUP(G189,Round1_Transactions!$A$2:$F$402,3,FALSE)), 0,VLOOKUP(G189,Round1_Transactions!$A$2:$F$402,3,FALSE))</f>
        <v>0</v>
      </c>
      <c r="J189" s="60">
        <f>IF(ISNA(VLOOKUP(G189,Round1_Transactions!$A$2:$F$402,4,FALSE)), 0,VLOOKUP(G189,Round1_Transactions!$A$2:$F$402,4,FALSE))</f>
        <v>0</v>
      </c>
      <c r="K189" s="60">
        <f>IF(ISNA(VLOOKUP(G189,Round1_Transactions!$A$2:$F$402,5,FALSE)), 0,VLOOKUP(G189,Round1_Transactions!$A$2:$F$402,5,FALSE))</f>
        <v>0</v>
      </c>
      <c r="L189" s="86">
        <f>IF(ISNA(VLOOKUP(G189,Round1_Transactions!$A$2:$F$402,6,FALSE)), 0,VLOOKUP(G189,Round1_Transactions!$A$2:$F$402,6,FALSE))</f>
        <v>0</v>
      </c>
      <c r="M189">
        <f t="shared" si="27"/>
        <v>0</v>
      </c>
      <c r="N189">
        <f t="shared" si="3"/>
        <v>0</v>
      </c>
      <c r="O189">
        <f t="shared" si="4"/>
        <v>0</v>
      </c>
      <c r="P189">
        <f t="shared" si="5"/>
        <v>0</v>
      </c>
      <c r="Q189">
        <f t="shared" si="6"/>
        <v>0</v>
      </c>
      <c r="R189">
        <f t="shared" si="7"/>
        <v>0</v>
      </c>
      <c r="S189">
        <f t="shared" si="8"/>
        <v>0</v>
      </c>
      <c r="T189">
        <f t="shared" si="9"/>
        <v>0</v>
      </c>
      <c r="U189">
        <f t="shared" si="10"/>
        <v>0</v>
      </c>
      <c r="V189">
        <f t="shared" si="11"/>
        <v>0</v>
      </c>
      <c r="W189">
        <f t="shared" si="12"/>
        <v>0</v>
      </c>
      <c r="X189">
        <f t="shared" si="13"/>
        <v>0</v>
      </c>
      <c r="Y189">
        <f t="shared" si="14"/>
        <v>0</v>
      </c>
      <c r="Z189">
        <f t="shared" si="42"/>
        <v>0</v>
      </c>
      <c r="AA189">
        <f t="shared" si="43"/>
        <v>0</v>
      </c>
      <c r="AB189">
        <f t="shared" si="44"/>
        <v>0</v>
      </c>
      <c r="AC189">
        <f t="shared" si="45"/>
        <v>0</v>
      </c>
      <c r="AD189">
        <f t="shared" si="46"/>
        <v>0</v>
      </c>
      <c r="AE189">
        <f t="shared" si="47"/>
        <v>0</v>
      </c>
      <c r="AF189">
        <f t="shared" si="48"/>
        <v>0</v>
      </c>
      <c r="AG189">
        <f t="shared" si="49"/>
        <v>0</v>
      </c>
      <c r="AH189">
        <f t="shared" si="50"/>
        <v>0</v>
      </c>
      <c r="AI189">
        <f t="shared" si="51"/>
        <v>0</v>
      </c>
      <c r="AJ189">
        <f t="shared" si="52"/>
        <v>0</v>
      </c>
      <c r="AK189">
        <f t="shared" si="53"/>
        <v>0</v>
      </c>
    </row>
    <row r="190">
      <c r="A190" s="88"/>
      <c r="F190" s="89">
        <f t="shared" si="41"/>
        <v>422</v>
      </c>
      <c r="G190" s="90" t="s">
        <v>386</v>
      </c>
      <c r="H190" s="14">
        <f>IF(ISNA(VLOOKUP(G190,Round1_Transactions!$A$2:$F$402,2,FALSE)), 0,VLOOKUP(G190,Round1_Transactions!$A$2:$F$402,2,FALSE))</f>
        <v>0</v>
      </c>
      <c r="I190" s="60">
        <f>IF(ISNA(VLOOKUP(G190,Round1_Transactions!$A$2:$F$402,3,FALSE)), 0,VLOOKUP(G190,Round1_Transactions!$A$2:$F$402,3,FALSE))</f>
        <v>0</v>
      </c>
      <c r="J190" s="60">
        <f>IF(ISNA(VLOOKUP(G190,Round1_Transactions!$A$2:$F$402,4,FALSE)), 0,VLOOKUP(G190,Round1_Transactions!$A$2:$F$402,4,FALSE))</f>
        <v>0</v>
      </c>
      <c r="K190" s="60">
        <f>IF(ISNA(VLOOKUP(G190,Round1_Transactions!$A$2:$F$402,5,FALSE)), 0,VLOOKUP(G190,Round1_Transactions!$A$2:$F$402,5,FALSE))</f>
        <v>0</v>
      </c>
      <c r="L190" s="86">
        <f>IF(ISNA(VLOOKUP(G190,Round1_Transactions!$A$2:$F$402,6,FALSE)), 0,VLOOKUP(G190,Round1_Transactions!$A$2:$F$402,6,FALSE))</f>
        <v>0</v>
      </c>
      <c r="M190">
        <f t="shared" si="27"/>
        <v>0</v>
      </c>
      <c r="N190">
        <f t="shared" si="3"/>
        <v>0</v>
      </c>
      <c r="O190">
        <f t="shared" si="4"/>
        <v>0</v>
      </c>
      <c r="P190">
        <f t="shared" si="5"/>
        <v>0</v>
      </c>
      <c r="Q190">
        <f t="shared" si="6"/>
        <v>0</v>
      </c>
      <c r="R190">
        <f t="shared" si="7"/>
        <v>0</v>
      </c>
      <c r="S190">
        <f t="shared" si="8"/>
        <v>0</v>
      </c>
      <c r="T190">
        <f t="shared" si="9"/>
        <v>0</v>
      </c>
      <c r="U190">
        <f t="shared" si="10"/>
        <v>0</v>
      </c>
      <c r="V190">
        <f t="shared" si="11"/>
        <v>0</v>
      </c>
      <c r="W190">
        <f t="shared" si="12"/>
        <v>0</v>
      </c>
      <c r="X190">
        <f t="shared" si="13"/>
        <v>0</v>
      </c>
      <c r="Y190">
        <f t="shared" si="14"/>
        <v>0</v>
      </c>
      <c r="Z190">
        <f t="shared" si="42"/>
        <v>0</v>
      </c>
      <c r="AA190">
        <f t="shared" si="43"/>
        <v>0</v>
      </c>
      <c r="AB190">
        <f t="shared" si="44"/>
        <v>0</v>
      </c>
      <c r="AC190">
        <f t="shared" si="45"/>
        <v>0</v>
      </c>
      <c r="AD190">
        <f t="shared" si="46"/>
        <v>0</v>
      </c>
      <c r="AE190">
        <f t="shared" si="47"/>
        <v>0</v>
      </c>
      <c r="AF190">
        <f t="shared" si="48"/>
        <v>0</v>
      </c>
      <c r="AG190">
        <f t="shared" si="49"/>
        <v>0</v>
      </c>
      <c r="AH190">
        <f t="shared" si="50"/>
        <v>0</v>
      </c>
      <c r="AI190">
        <f t="shared" si="51"/>
        <v>0</v>
      </c>
      <c r="AJ190">
        <f t="shared" si="52"/>
        <v>0</v>
      </c>
      <c r="AK190">
        <f t="shared" si="53"/>
        <v>0</v>
      </c>
    </row>
    <row r="191">
      <c r="A191" s="88"/>
      <c r="F191" s="89">
        <f t="shared" si="41"/>
        <v>422</v>
      </c>
      <c r="G191" s="90" t="s">
        <v>387</v>
      </c>
      <c r="H191" s="14">
        <f>IF(ISNA(VLOOKUP(G191,Round1_Transactions!$A$2:$F$402,2,FALSE)), 0,VLOOKUP(G191,Round1_Transactions!$A$2:$F$402,2,FALSE))</f>
        <v>0</v>
      </c>
      <c r="I191" s="60">
        <f>IF(ISNA(VLOOKUP(G191,Round1_Transactions!$A$2:$F$402,3,FALSE)), 0,VLOOKUP(G191,Round1_Transactions!$A$2:$F$402,3,FALSE))</f>
        <v>0</v>
      </c>
      <c r="J191" s="60">
        <f>IF(ISNA(VLOOKUP(G191,Round1_Transactions!$A$2:$F$402,4,FALSE)), 0,VLOOKUP(G191,Round1_Transactions!$A$2:$F$402,4,FALSE))</f>
        <v>0</v>
      </c>
      <c r="K191" s="60">
        <f>IF(ISNA(VLOOKUP(G191,Round1_Transactions!$A$2:$F$402,5,FALSE)), 0,VLOOKUP(G191,Round1_Transactions!$A$2:$F$402,5,FALSE))</f>
        <v>0</v>
      </c>
      <c r="L191" s="86">
        <f>IF(ISNA(VLOOKUP(G191,Round1_Transactions!$A$2:$F$402,6,FALSE)), 0,VLOOKUP(G191,Round1_Transactions!$A$2:$F$402,6,FALSE))</f>
        <v>0</v>
      </c>
      <c r="M191">
        <f t="shared" si="27"/>
        <v>0</v>
      </c>
      <c r="N191">
        <f t="shared" si="3"/>
        <v>0</v>
      </c>
      <c r="O191">
        <f t="shared" si="4"/>
        <v>0</v>
      </c>
      <c r="P191">
        <f t="shared" si="5"/>
        <v>0</v>
      </c>
      <c r="Q191">
        <f t="shared" si="6"/>
        <v>0</v>
      </c>
      <c r="R191">
        <f t="shared" si="7"/>
        <v>0</v>
      </c>
      <c r="S191">
        <f t="shared" si="8"/>
        <v>0</v>
      </c>
      <c r="T191">
        <f t="shared" si="9"/>
        <v>0</v>
      </c>
      <c r="U191">
        <f t="shared" si="10"/>
        <v>0</v>
      </c>
      <c r="V191">
        <f t="shared" si="11"/>
        <v>0</v>
      </c>
      <c r="W191">
        <f t="shared" si="12"/>
        <v>0</v>
      </c>
      <c r="X191">
        <f t="shared" si="13"/>
        <v>0</v>
      </c>
      <c r="Y191">
        <f t="shared" si="14"/>
        <v>0</v>
      </c>
      <c r="Z191">
        <f t="shared" si="42"/>
        <v>0</v>
      </c>
      <c r="AA191">
        <f t="shared" si="43"/>
        <v>0</v>
      </c>
      <c r="AB191">
        <f t="shared" si="44"/>
        <v>0</v>
      </c>
      <c r="AC191">
        <f t="shared" si="45"/>
        <v>0</v>
      </c>
      <c r="AD191">
        <f t="shared" si="46"/>
        <v>0</v>
      </c>
      <c r="AE191">
        <f t="shared" si="47"/>
        <v>0</v>
      </c>
      <c r="AF191">
        <f t="shared" si="48"/>
        <v>0</v>
      </c>
      <c r="AG191">
        <f t="shared" si="49"/>
        <v>0</v>
      </c>
      <c r="AH191">
        <f t="shared" si="50"/>
        <v>0</v>
      </c>
      <c r="AI191">
        <f t="shared" si="51"/>
        <v>0</v>
      </c>
      <c r="AJ191">
        <f t="shared" si="52"/>
        <v>0</v>
      </c>
      <c r="AK191">
        <f t="shared" si="53"/>
        <v>0</v>
      </c>
    </row>
    <row r="192">
      <c r="A192" s="88"/>
      <c r="F192" s="89">
        <f t="shared" si="41"/>
        <v>422</v>
      </c>
      <c r="G192" s="90" t="s">
        <v>388</v>
      </c>
      <c r="H192" s="14">
        <f>IF(ISNA(VLOOKUP(G192,Round1_Transactions!$A$2:$F$402,2,FALSE)), 0,VLOOKUP(G192,Round1_Transactions!$A$2:$F$402,2,FALSE))</f>
        <v>0</v>
      </c>
      <c r="I192" s="60">
        <f>IF(ISNA(VLOOKUP(G192,Round1_Transactions!$A$2:$F$402,3,FALSE)), 0,VLOOKUP(G192,Round1_Transactions!$A$2:$F$402,3,FALSE))</f>
        <v>0</v>
      </c>
      <c r="J192" s="60">
        <f>IF(ISNA(VLOOKUP(G192,Round1_Transactions!$A$2:$F$402,4,FALSE)), 0,VLOOKUP(G192,Round1_Transactions!$A$2:$F$402,4,FALSE))</f>
        <v>0</v>
      </c>
      <c r="K192" s="60">
        <f>IF(ISNA(VLOOKUP(G192,Round1_Transactions!$A$2:$F$402,5,FALSE)), 0,VLOOKUP(G192,Round1_Transactions!$A$2:$F$402,5,FALSE))</f>
        <v>0</v>
      </c>
      <c r="L192" s="86">
        <f>IF(ISNA(VLOOKUP(G192,Round1_Transactions!$A$2:$F$402,6,FALSE)), 0,VLOOKUP(G192,Round1_Transactions!$A$2:$F$402,6,FALSE))</f>
        <v>0</v>
      </c>
      <c r="M192">
        <f t="shared" si="27"/>
        <v>0</v>
      </c>
      <c r="N192">
        <f t="shared" si="3"/>
        <v>0</v>
      </c>
      <c r="O192">
        <f t="shared" si="4"/>
        <v>0</v>
      </c>
      <c r="P192">
        <f t="shared" si="5"/>
        <v>0</v>
      </c>
      <c r="Q192">
        <f t="shared" si="6"/>
        <v>0</v>
      </c>
      <c r="R192">
        <f t="shared" si="7"/>
        <v>0</v>
      </c>
      <c r="S192">
        <f t="shared" si="8"/>
        <v>0</v>
      </c>
      <c r="T192">
        <f t="shared" si="9"/>
        <v>0</v>
      </c>
      <c r="U192">
        <f t="shared" si="10"/>
        <v>0</v>
      </c>
      <c r="V192">
        <f t="shared" si="11"/>
        <v>0</v>
      </c>
      <c r="W192">
        <f t="shared" si="12"/>
        <v>0</v>
      </c>
      <c r="X192">
        <f t="shared" si="13"/>
        <v>0</v>
      </c>
      <c r="Y192">
        <f t="shared" si="14"/>
        <v>0</v>
      </c>
      <c r="Z192">
        <f t="shared" si="42"/>
        <v>0</v>
      </c>
      <c r="AA192">
        <f t="shared" si="43"/>
        <v>0</v>
      </c>
      <c r="AB192">
        <f t="shared" si="44"/>
        <v>0</v>
      </c>
      <c r="AC192">
        <f t="shared" si="45"/>
        <v>0</v>
      </c>
      <c r="AD192">
        <f t="shared" si="46"/>
        <v>0</v>
      </c>
      <c r="AE192">
        <f t="shared" si="47"/>
        <v>0</v>
      </c>
      <c r="AF192">
        <f t="shared" si="48"/>
        <v>0</v>
      </c>
      <c r="AG192">
        <f t="shared" si="49"/>
        <v>0</v>
      </c>
      <c r="AH192">
        <f t="shared" si="50"/>
        <v>0</v>
      </c>
      <c r="AI192">
        <f t="shared" si="51"/>
        <v>0</v>
      </c>
      <c r="AJ192">
        <f t="shared" si="52"/>
        <v>0</v>
      </c>
      <c r="AK192">
        <f t="shared" si="53"/>
        <v>0</v>
      </c>
    </row>
    <row r="193">
      <c r="A193" s="88"/>
      <c r="F193" s="89">
        <f t="shared" si="41"/>
        <v>422</v>
      </c>
      <c r="G193" s="90" t="s">
        <v>389</v>
      </c>
      <c r="H193" s="14">
        <f>IF(ISNA(VLOOKUP(G193,Round1_Transactions!$A$2:$F$402,2,FALSE)), 0,VLOOKUP(G193,Round1_Transactions!$A$2:$F$402,2,FALSE))</f>
        <v>0</v>
      </c>
      <c r="I193" s="60">
        <f>IF(ISNA(VLOOKUP(G193,Round1_Transactions!$A$2:$F$402,3,FALSE)), 0,VLOOKUP(G193,Round1_Transactions!$A$2:$F$402,3,FALSE))</f>
        <v>0</v>
      </c>
      <c r="J193" s="60">
        <f>IF(ISNA(VLOOKUP(G193,Round1_Transactions!$A$2:$F$402,4,FALSE)), 0,VLOOKUP(G193,Round1_Transactions!$A$2:$F$402,4,FALSE))</f>
        <v>0</v>
      </c>
      <c r="K193" s="60">
        <f>IF(ISNA(VLOOKUP(G193,Round1_Transactions!$A$2:$F$402,5,FALSE)), 0,VLOOKUP(G193,Round1_Transactions!$A$2:$F$402,5,FALSE))</f>
        <v>0</v>
      </c>
      <c r="L193" s="86">
        <f>IF(ISNA(VLOOKUP(G193,Round1_Transactions!$A$2:$F$402,6,FALSE)), 0,VLOOKUP(G193,Round1_Transactions!$A$2:$F$402,6,FALSE))</f>
        <v>0</v>
      </c>
      <c r="M193">
        <f t="shared" si="27"/>
        <v>0</v>
      </c>
      <c r="N193">
        <f t="shared" si="3"/>
        <v>0</v>
      </c>
      <c r="O193">
        <f t="shared" si="4"/>
        <v>0</v>
      </c>
      <c r="P193">
        <f t="shared" si="5"/>
        <v>0</v>
      </c>
      <c r="Q193">
        <f t="shared" si="6"/>
        <v>0</v>
      </c>
      <c r="R193">
        <f t="shared" si="7"/>
        <v>0</v>
      </c>
      <c r="S193">
        <f t="shared" si="8"/>
        <v>0</v>
      </c>
      <c r="T193">
        <f t="shared" si="9"/>
        <v>0</v>
      </c>
      <c r="U193">
        <f t="shared" si="10"/>
        <v>0</v>
      </c>
      <c r="V193">
        <f t="shared" si="11"/>
        <v>0</v>
      </c>
      <c r="W193">
        <f t="shared" si="12"/>
        <v>0</v>
      </c>
      <c r="X193">
        <f t="shared" si="13"/>
        <v>0</v>
      </c>
      <c r="Y193">
        <f t="shared" si="14"/>
        <v>0</v>
      </c>
      <c r="Z193">
        <f t="shared" si="42"/>
        <v>0</v>
      </c>
      <c r="AA193">
        <f t="shared" si="43"/>
        <v>0</v>
      </c>
      <c r="AB193">
        <f t="shared" si="44"/>
        <v>0</v>
      </c>
      <c r="AC193">
        <f t="shared" si="45"/>
        <v>0</v>
      </c>
      <c r="AD193">
        <f t="shared" si="46"/>
        <v>0</v>
      </c>
      <c r="AE193">
        <f t="shared" si="47"/>
        <v>0</v>
      </c>
      <c r="AF193">
        <f t="shared" si="48"/>
        <v>0</v>
      </c>
      <c r="AG193">
        <f t="shared" si="49"/>
        <v>0</v>
      </c>
      <c r="AH193">
        <f t="shared" si="50"/>
        <v>0</v>
      </c>
      <c r="AI193">
        <f t="shared" si="51"/>
        <v>0</v>
      </c>
      <c r="AJ193">
        <f t="shared" si="52"/>
        <v>0</v>
      </c>
      <c r="AK193">
        <f t="shared" si="53"/>
        <v>0</v>
      </c>
    </row>
    <row r="194">
      <c r="A194" s="88"/>
      <c r="F194" s="89">
        <f t="shared" si="41"/>
        <v>422</v>
      </c>
      <c r="G194" s="90" t="s">
        <v>390</v>
      </c>
      <c r="H194" s="14">
        <f>IF(ISNA(VLOOKUP(G194,Round1_Transactions!$A$2:$F$402,2,FALSE)), 0,VLOOKUP(G194,Round1_Transactions!$A$2:$F$402,2,FALSE))</f>
        <v>0</v>
      </c>
      <c r="I194" s="60">
        <f>IF(ISNA(VLOOKUP(G194,Round1_Transactions!$A$2:$F$402,3,FALSE)), 0,VLOOKUP(G194,Round1_Transactions!$A$2:$F$402,3,FALSE))</f>
        <v>0</v>
      </c>
      <c r="J194" s="60">
        <f>IF(ISNA(VLOOKUP(G194,Round1_Transactions!$A$2:$F$402,4,FALSE)), 0,VLOOKUP(G194,Round1_Transactions!$A$2:$F$402,4,FALSE))</f>
        <v>0</v>
      </c>
      <c r="K194" s="60">
        <f>IF(ISNA(VLOOKUP(G194,Round1_Transactions!$A$2:$F$402,5,FALSE)), 0,VLOOKUP(G194,Round1_Transactions!$A$2:$F$402,5,FALSE))</f>
        <v>0</v>
      </c>
      <c r="L194" s="86">
        <f>IF(ISNA(VLOOKUP(G194,Round1_Transactions!$A$2:$F$402,6,FALSE)), 0,VLOOKUP(G194,Round1_Transactions!$A$2:$F$402,6,FALSE))</f>
        <v>0</v>
      </c>
      <c r="M194">
        <f t="shared" si="27"/>
        <v>0</v>
      </c>
      <c r="N194">
        <f t="shared" si="3"/>
        <v>0</v>
      </c>
      <c r="O194">
        <f t="shared" si="4"/>
        <v>0</v>
      </c>
      <c r="P194">
        <f t="shared" si="5"/>
        <v>0</v>
      </c>
      <c r="Q194">
        <f t="shared" si="6"/>
        <v>0</v>
      </c>
      <c r="R194">
        <f t="shared" si="7"/>
        <v>0</v>
      </c>
      <c r="S194">
        <f t="shared" si="8"/>
        <v>0</v>
      </c>
      <c r="T194">
        <f t="shared" si="9"/>
        <v>0</v>
      </c>
      <c r="U194">
        <f t="shared" si="10"/>
        <v>0</v>
      </c>
      <c r="V194">
        <f t="shared" si="11"/>
        <v>0</v>
      </c>
      <c r="W194">
        <f t="shared" si="12"/>
        <v>0</v>
      </c>
      <c r="X194">
        <f t="shared" si="13"/>
        <v>0</v>
      </c>
      <c r="Y194">
        <f t="shared" si="14"/>
        <v>0</v>
      </c>
      <c r="Z194">
        <f t="shared" si="42"/>
        <v>0</v>
      </c>
      <c r="AA194">
        <f t="shared" si="43"/>
        <v>0</v>
      </c>
      <c r="AB194">
        <f t="shared" si="44"/>
        <v>0</v>
      </c>
      <c r="AC194">
        <f t="shared" si="45"/>
        <v>0</v>
      </c>
      <c r="AD194">
        <f t="shared" si="46"/>
        <v>0</v>
      </c>
      <c r="AE194">
        <f t="shared" si="47"/>
        <v>0</v>
      </c>
      <c r="AF194">
        <f t="shared" si="48"/>
        <v>0</v>
      </c>
      <c r="AG194">
        <f t="shared" si="49"/>
        <v>0</v>
      </c>
      <c r="AH194">
        <f t="shared" si="50"/>
        <v>0</v>
      </c>
      <c r="AI194">
        <f t="shared" si="51"/>
        <v>0</v>
      </c>
      <c r="AJ194">
        <f t="shared" si="52"/>
        <v>0</v>
      </c>
      <c r="AK194">
        <f t="shared" si="53"/>
        <v>0</v>
      </c>
    </row>
    <row r="195">
      <c r="A195" s="88"/>
      <c r="F195" s="89">
        <f t="shared" si="41"/>
        <v>422</v>
      </c>
      <c r="G195" s="90" t="s">
        <v>391</v>
      </c>
      <c r="H195" s="14">
        <f>IF(ISNA(VLOOKUP(G195,Round1_Transactions!$A$2:$F$402,2,FALSE)), 0,VLOOKUP(G195,Round1_Transactions!$A$2:$F$402,2,FALSE))</f>
        <v>0</v>
      </c>
      <c r="I195" s="60">
        <f>IF(ISNA(VLOOKUP(G195,Round1_Transactions!$A$2:$F$402,3,FALSE)), 0,VLOOKUP(G195,Round1_Transactions!$A$2:$F$402,3,FALSE))</f>
        <v>0</v>
      </c>
      <c r="J195" s="60">
        <f>IF(ISNA(VLOOKUP(G195,Round1_Transactions!$A$2:$F$402,4,FALSE)), 0,VLOOKUP(G195,Round1_Transactions!$A$2:$F$402,4,FALSE))</f>
        <v>0</v>
      </c>
      <c r="K195" s="60">
        <f>IF(ISNA(VLOOKUP(G195,Round1_Transactions!$A$2:$F$402,5,FALSE)), 0,VLOOKUP(G195,Round1_Transactions!$A$2:$F$402,5,FALSE))</f>
        <v>0</v>
      </c>
      <c r="L195" s="86">
        <f>IF(ISNA(VLOOKUP(G195,Round1_Transactions!$A$2:$F$402,6,FALSE)), 0,VLOOKUP(G195,Round1_Transactions!$A$2:$F$402,6,FALSE))</f>
        <v>0</v>
      </c>
      <c r="M195">
        <f t="shared" si="27"/>
        <v>0</v>
      </c>
      <c r="N195">
        <f t="shared" si="3"/>
        <v>0</v>
      </c>
      <c r="O195">
        <f t="shared" si="4"/>
        <v>0</v>
      </c>
      <c r="P195">
        <f t="shared" si="5"/>
        <v>0</v>
      </c>
      <c r="Q195">
        <f t="shared" si="6"/>
        <v>0</v>
      </c>
      <c r="R195">
        <f t="shared" si="7"/>
        <v>0</v>
      </c>
      <c r="S195">
        <f t="shared" si="8"/>
        <v>0</v>
      </c>
      <c r="T195">
        <f t="shared" si="9"/>
        <v>0</v>
      </c>
      <c r="U195">
        <f t="shared" si="10"/>
        <v>0</v>
      </c>
      <c r="V195">
        <f t="shared" si="11"/>
        <v>0</v>
      </c>
      <c r="W195">
        <f t="shared" si="12"/>
        <v>0</v>
      </c>
      <c r="X195">
        <f t="shared" si="13"/>
        <v>0</v>
      </c>
      <c r="Y195">
        <f t="shared" si="14"/>
        <v>0</v>
      </c>
      <c r="Z195">
        <f t="shared" si="42"/>
        <v>0</v>
      </c>
      <c r="AA195">
        <f t="shared" si="43"/>
        <v>0</v>
      </c>
      <c r="AB195">
        <f t="shared" si="44"/>
        <v>0</v>
      </c>
      <c r="AC195">
        <f t="shared" si="45"/>
        <v>0</v>
      </c>
      <c r="AD195">
        <f t="shared" si="46"/>
        <v>0</v>
      </c>
      <c r="AE195">
        <f t="shared" si="47"/>
        <v>0</v>
      </c>
      <c r="AF195">
        <f t="shared" si="48"/>
        <v>0</v>
      </c>
      <c r="AG195">
        <f t="shared" si="49"/>
        <v>0</v>
      </c>
      <c r="AH195">
        <f t="shared" si="50"/>
        <v>0</v>
      </c>
      <c r="AI195">
        <f t="shared" si="51"/>
        <v>0</v>
      </c>
      <c r="AJ195">
        <f t="shared" si="52"/>
        <v>0</v>
      </c>
      <c r="AK195">
        <f t="shared" si="53"/>
        <v>0</v>
      </c>
    </row>
    <row r="196">
      <c r="A196" s="88"/>
      <c r="F196" s="89">
        <f t="shared" si="41"/>
        <v>422</v>
      </c>
      <c r="G196" s="90" t="s">
        <v>392</v>
      </c>
      <c r="H196" s="14">
        <f>IF(ISNA(VLOOKUP(G196,Round1_Transactions!$A$2:$F$402,2,FALSE)), 0,VLOOKUP(G196,Round1_Transactions!$A$2:$F$402,2,FALSE))</f>
        <v>0</v>
      </c>
      <c r="I196" s="60">
        <f>IF(ISNA(VLOOKUP(G196,Round1_Transactions!$A$2:$F$402,3,FALSE)), 0,VLOOKUP(G196,Round1_Transactions!$A$2:$F$402,3,FALSE))</f>
        <v>0</v>
      </c>
      <c r="J196" s="60">
        <f>IF(ISNA(VLOOKUP(G196,Round1_Transactions!$A$2:$F$402,4,FALSE)), 0,VLOOKUP(G196,Round1_Transactions!$A$2:$F$402,4,FALSE))</f>
        <v>0</v>
      </c>
      <c r="K196" s="60">
        <f>IF(ISNA(VLOOKUP(G196,Round1_Transactions!$A$2:$F$402,5,FALSE)), 0,VLOOKUP(G196,Round1_Transactions!$A$2:$F$402,5,FALSE))</f>
        <v>0</v>
      </c>
      <c r="L196" s="86">
        <f>IF(ISNA(VLOOKUP(G196,Round1_Transactions!$A$2:$F$402,6,FALSE)), 0,VLOOKUP(G196,Round1_Transactions!$A$2:$F$402,6,FALSE))</f>
        <v>0</v>
      </c>
      <c r="M196">
        <f t="shared" si="27"/>
        <v>0</v>
      </c>
      <c r="N196">
        <f t="shared" si="3"/>
        <v>0</v>
      </c>
      <c r="O196">
        <f t="shared" si="4"/>
        <v>0</v>
      </c>
      <c r="P196">
        <f t="shared" si="5"/>
        <v>0</v>
      </c>
      <c r="Q196">
        <f t="shared" si="6"/>
        <v>0</v>
      </c>
      <c r="R196">
        <f t="shared" si="7"/>
        <v>0</v>
      </c>
      <c r="S196">
        <f t="shared" si="8"/>
        <v>0</v>
      </c>
      <c r="T196">
        <f t="shared" si="9"/>
        <v>0</v>
      </c>
      <c r="U196">
        <f t="shared" si="10"/>
        <v>0</v>
      </c>
      <c r="V196">
        <f t="shared" si="11"/>
        <v>0</v>
      </c>
      <c r="W196">
        <f t="shared" si="12"/>
        <v>0</v>
      </c>
      <c r="X196">
        <f t="shared" si="13"/>
        <v>0</v>
      </c>
      <c r="Y196">
        <f t="shared" si="14"/>
        <v>0</v>
      </c>
      <c r="Z196">
        <f t="shared" si="42"/>
        <v>0</v>
      </c>
      <c r="AA196">
        <f t="shared" si="43"/>
        <v>0</v>
      </c>
      <c r="AB196">
        <f t="shared" si="44"/>
        <v>0</v>
      </c>
      <c r="AC196">
        <f t="shared" si="45"/>
        <v>0</v>
      </c>
      <c r="AD196">
        <f t="shared" si="46"/>
        <v>0</v>
      </c>
      <c r="AE196">
        <f t="shared" si="47"/>
        <v>0</v>
      </c>
      <c r="AF196">
        <f t="shared" si="48"/>
        <v>0</v>
      </c>
      <c r="AG196">
        <f t="shared" si="49"/>
        <v>0</v>
      </c>
      <c r="AH196">
        <f t="shared" si="50"/>
        <v>0</v>
      </c>
      <c r="AI196">
        <f t="shared" si="51"/>
        <v>0</v>
      </c>
      <c r="AJ196">
        <f t="shared" si="52"/>
        <v>0</v>
      </c>
      <c r="AK196">
        <f t="shared" si="53"/>
        <v>0</v>
      </c>
    </row>
    <row r="197">
      <c r="A197" s="88"/>
      <c r="F197" s="89">
        <f t="shared" si="41"/>
        <v>422</v>
      </c>
      <c r="G197" s="90" t="s">
        <v>393</v>
      </c>
      <c r="H197" s="14">
        <f>IF(ISNA(VLOOKUP(G197,Round1_Transactions!$A$2:$F$402,2,FALSE)), 0,VLOOKUP(G197,Round1_Transactions!$A$2:$F$402,2,FALSE))</f>
        <v>0</v>
      </c>
      <c r="I197" s="60">
        <f>IF(ISNA(VLOOKUP(G197,Round1_Transactions!$A$2:$F$402,3,FALSE)), 0,VLOOKUP(G197,Round1_Transactions!$A$2:$F$402,3,FALSE))</f>
        <v>0</v>
      </c>
      <c r="J197" s="60">
        <f>IF(ISNA(VLOOKUP(G197,Round1_Transactions!$A$2:$F$402,4,FALSE)), 0,VLOOKUP(G197,Round1_Transactions!$A$2:$F$402,4,FALSE))</f>
        <v>0</v>
      </c>
      <c r="K197" s="60">
        <f>IF(ISNA(VLOOKUP(G197,Round1_Transactions!$A$2:$F$402,5,FALSE)), 0,VLOOKUP(G197,Round1_Transactions!$A$2:$F$402,5,FALSE))</f>
        <v>0</v>
      </c>
      <c r="L197" s="86">
        <f>IF(ISNA(VLOOKUP(G197,Round1_Transactions!$A$2:$F$402,6,FALSE)), 0,VLOOKUP(G197,Round1_Transactions!$A$2:$F$402,6,FALSE))</f>
        <v>0</v>
      </c>
      <c r="M197">
        <f t="shared" si="27"/>
        <v>0</v>
      </c>
      <c r="N197">
        <f t="shared" si="3"/>
        <v>0</v>
      </c>
      <c r="O197">
        <f t="shared" si="4"/>
        <v>0</v>
      </c>
      <c r="P197">
        <f t="shared" si="5"/>
        <v>0</v>
      </c>
      <c r="Q197">
        <f t="shared" si="6"/>
        <v>0</v>
      </c>
      <c r="R197">
        <f t="shared" si="7"/>
        <v>0</v>
      </c>
      <c r="S197">
        <f t="shared" si="8"/>
        <v>0</v>
      </c>
      <c r="T197">
        <f t="shared" si="9"/>
        <v>0</v>
      </c>
      <c r="U197">
        <f t="shared" si="10"/>
        <v>0</v>
      </c>
      <c r="V197">
        <f t="shared" si="11"/>
        <v>0</v>
      </c>
      <c r="W197">
        <f t="shared" si="12"/>
        <v>0</v>
      </c>
      <c r="X197">
        <f t="shared" si="13"/>
        <v>0</v>
      </c>
      <c r="Y197">
        <f t="shared" si="14"/>
        <v>0</v>
      </c>
      <c r="Z197">
        <f t="shared" si="42"/>
        <v>0</v>
      </c>
      <c r="AA197">
        <f t="shared" si="43"/>
        <v>0</v>
      </c>
      <c r="AB197">
        <f t="shared" si="44"/>
        <v>0</v>
      </c>
      <c r="AC197">
        <f t="shared" si="45"/>
        <v>0</v>
      </c>
      <c r="AD197">
        <f t="shared" si="46"/>
        <v>0</v>
      </c>
      <c r="AE197">
        <f t="shared" si="47"/>
        <v>0</v>
      </c>
      <c r="AF197">
        <f t="shared" si="48"/>
        <v>0</v>
      </c>
      <c r="AG197">
        <f t="shared" si="49"/>
        <v>0</v>
      </c>
      <c r="AH197">
        <f t="shared" si="50"/>
        <v>0</v>
      </c>
      <c r="AI197">
        <f t="shared" si="51"/>
        <v>0</v>
      </c>
      <c r="AJ197">
        <f t="shared" si="52"/>
        <v>0</v>
      </c>
      <c r="AK197">
        <f t="shared" si="53"/>
        <v>0</v>
      </c>
    </row>
    <row r="198">
      <c r="A198" s="88"/>
      <c r="F198" s="89">
        <f t="shared" si="41"/>
        <v>422</v>
      </c>
      <c r="G198" s="90" t="s">
        <v>394</v>
      </c>
      <c r="H198" s="14">
        <f>IF(ISNA(VLOOKUP(G198,Round1_Transactions!$A$2:$F$402,2,FALSE)), 0,VLOOKUP(G198,Round1_Transactions!$A$2:$F$402,2,FALSE))</f>
        <v>0</v>
      </c>
      <c r="I198" s="60">
        <f>IF(ISNA(VLOOKUP(G198,Round1_Transactions!$A$2:$F$402,3,FALSE)), 0,VLOOKUP(G198,Round1_Transactions!$A$2:$F$402,3,FALSE))</f>
        <v>0</v>
      </c>
      <c r="J198" s="60">
        <f>IF(ISNA(VLOOKUP(G198,Round1_Transactions!$A$2:$F$402,4,FALSE)), 0,VLOOKUP(G198,Round1_Transactions!$A$2:$F$402,4,FALSE))</f>
        <v>0</v>
      </c>
      <c r="K198" s="60">
        <f>IF(ISNA(VLOOKUP(G198,Round1_Transactions!$A$2:$F$402,5,FALSE)), 0,VLOOKUP(G198,Round1_Transactions!$A$2:$F$402,5,FALSE))</f>
        <v>0</v>
      </c>
      <c r="L198" s="86">
        <f>IF(ISNA(VLOOKUP(G198,Round1_Transactions!$A$2:$F$402,6,FALSE)), 0,VLOOKUP(G198,Round1_Transactions!$A$2:$F$402,6,FALSE))</f>
        <v>0</v>
      </c>
      <c r="M198">
        <f t="shared" si="27"/>
        <v>0</v>
      </c>
      <c r="N198">
        <f t="shared" si="3"/>
        <v>0</v>
      </c>
      <c r="O198">
        <f t="shared" si="4"/>
        <v>0</v>
      </c>
      <c r="P198">
        <f t="shared" si="5"/>
        <v>0</v>
      </c>
      <c r="Q198">
        <f t="shared" si="6"/>
        <v>0</v>
      </c>
      <c r="R198">
        <f t="shared" si="7"/>
        <v>0</v>
      </c>
      <c r="S198">
        <f t="shared" si="8"/>
        <v>0</v>
      </c>
      <c r="T198">
        <f t="shared" si="9"/>
        <v>0</v>
      </c>
      <c r="U198">
        <f t="shared" si="10"/>
        <v>0</v>
      </c>
      <c r="V198">
        <f t="shared" si="11"/>
        <v>0</v>
      </c>
      <c r="W198">
        <f t="shared" si="12"/>
        <v>0</v>
      </c>
      <c r="X198">
        <f t="shared" si="13"/>
        <v>0</v>
      </c>
      <c r="Y198">
        <f t="shared" si="14"/>
        <v>0</v>
      </c>
      <c r="Z198">
        <f t="shared" si="42"/>
        <v>0</v>
      </c>
      <c r="AA198">
        <f t="shared" si="43"/>
        <v>0</v>
      </c>
      <c r="AB198">
        <f t="shared" si="44"/>
        <v>0</v>
      </c>
      <c r="AC198">
        <f t="shared" si="45"/>
        <v>0</v>
      </c>
      <c r="AD198">
        <f t="shared" si="46"/>
        <v>0</v>
      </c>
      <c r="AE198">
        <f t="shared" si="47"/>
        <v>0</v>
      </c>
      <c r="AF198">
        <f t="shared" si="48"/>
        <v>0</v>
      </c>
      <c r="AG198">
        <f t="shared" si="49"/>
        <v>0</v>
      </c>
      <c r="AH198">
        <f t="shared" si="50"/>
        <v>0</v>
      </c>
      <c r="AI198">
        <f t="shared" si="51"/>
        <v>0</v>
      </c>
      <c r="AJ198">
        <f t="shared" si="52"/>
        <v>0</v>
      </c>
      <c r="AK198">
        <f t="shared" si="53"/>
        <v>0</v>
      </c>
    </row>
    <row r="199">
      <c r="A199" s="88"/>
      <c r="F199" s="89">
        <f t="shared" si="41"/>
        <v>422</v>
      </c>
      <c r="G199" s="90" t="s">
        <v>395</v>
      </c>
      <c r="H199" s="14">
        <f>IF(ISNA(VLOOKUP(G199,Round1_Transactions!$A$2:$F$402,2,FALSE)), 0,VLOOKUP(G199,Round1_Transactions!$A$2:$F$402,2,FALSE))</f>
        <v>0</v>
      </c>
      <c r="I199" s="60">
        <f>IF(ISNA(VLOOKUP(G199,Round1_Transactions!$A$2:$F$402,3,FALSE)), 0,VLOOKUP(G199,Round1_Transactions!$A$2:$F$402,3,FALSE))</f>
        <v>0</v>
      </c>
      <c r="J199" s="60">
        <f>IF(ISNA(VLOOKUP(G199,Round1_Transactions!$A$2:$F$402,4,FALSE)), 0,VLOOKUP(G199,Round1_Transactions!$A$2:$F$402,4,FALSE))</f>
        <v>0</v>
      </c>
      <c r="K199" s="60">
        <f>IF(ISNA(VLOOKUP(G199,Round1_Transactions!$A$2:$F$402,5,FALSE)), 0,VLOOKUP(G199,Round1_Transactions!$A$2:$F$402,5,FALSE))</f>
        <v>0</v>
      </c>
      <c r="L199" s="86">
        <f>IF(ISNA(VLOOKUP(G199,Round1_Transactions!$A$2:$F$402,6,FALSE)), 0,VLOOKUP(G199,Round1_Transactions!$A$2:$F$402,6,FALSE))</f>
        <v>0</v>
      </c>
      <c r="M199">
        <f t="shared" si="27"/>
        <v>0</v>
      </c>
      <c r="N199">
        <f t="shared" si="3"/>
        <v>0</v>
      </c>
      <c r="O199">
        <f t="shared" si="4"/>
        <v>0</v>
      </c>
      <c r="P199">
        <f t="shared" si="5"/>
        <v>0</v>
      </c>
      <c r="Q199">
        <f t="shared" si="6"/>
        <v>0</v>
      </c>
      <c r="R199">
        <f t="shared" si="7"/>
        <v>0</v>
      </c>
      <c r="S199">
        <f t="shared" si="8"/>
        <v>0</v>
      </c>
      <c r="T199">
        <f t="shared" si="9"/>
        <v>0</v>
      </c>
      <c r="U199">
        <f t="shared" si="10"/>
        <v>0</v>
      </c>
      <c r="V199">
        <f t="shared" si="11"/>
        <v>0</v>
      </c>
      <c r="W199">
        <f t="shared" si="12"/>
        <v>0</v>
      </c>
      <c r="X199">
        <f t="shared" si="13"/>
        <v>0</v>
      </c>
      <c r="Y199">
        <f t="shared" si="14"/>
        <v>0</v>
      </c>
      <c r="Z199">
        <f t="shared" si="42"/>
        <v>0</v>
      </c>
      <c r="AA199">
        <f t="shared" si="43"/>
        <v>0</v>
      </c>
      <c r="AB199">
        <f t="shared" si="44"/>
        <v>0</v>
      </c>
      <c r="AC199">
        <f t="shared" si="45"/>
        <v>0</v>
      </c>
      <c r="AD199">
        <f t="shared" si="46"/>
        <v>0</v>
      </c>
      <c r="AE199">
        <f t="shared" si="47"/>
        <v>0</v>
      </c>
      <c r="AF199">
        <f t="shared" si="48"/>
        <v>0</v>
      </c>
      <c r="AG199">
        <f t="shared" si="49"/>
        <v>0</v>
      </c>
      <c r="AH199">
        <f t="shared" si="50"/>
        <v>0</v>
      </c>
      <c r="AI199">
        <f t="shared" si="51"/>
        <v>0</v>
      </c>
      <c r="AJ199">
        <f t="shared" si="52"/>
        <v>0</v>
      </c>
      <c r="AK199">
        <f t="shared" si="53"/>
        <v>0</v>
      </c>
    </row>
    <row r="200">
      <c r="A200" s="88"/>
      <c r="F200" s="89">
        <f t="shared" si="41"/>
        <v>422</v>
      </c>
      <c r="G200" s="90" t="s">
        <v>396</v>
      </c>
      <c r="H200" s="14">
        <f>IF(ISNA(VLOOKUP(G200,Round1_Transactions!$A$2:$F$402,2,FALSE)), 0,VLOOKUP(G200,Round1_Transactions!$A$2:$F$402,2,FALSE))</f>
        <v>0</v>
      </c>
      <c r="I200" s="60">
        <f>IF(ISNA(VLOOKUP(G200,Round1_Transactions!$A$2:$F$402,3,FALSE)), 0,VLOOKUP(G200,Round1_Transactions!$A$2:$F$402,3,FALSE))</f>
        <v>0</v>
      </c>
      <c r="J200" s="60">
        <f>IF(ISNA(VLOOKUP(G200,Round1_Transactions!$A$2:$F$402,4,FALSE)), 0,VLOOKUP(G200,Round1_Transactions!$A$2:$F$402,4,FALSE))</f>
        <v>0</v>
      </c>
      <c r="K200" s="60">
        <f>IF(ISNA(VLOOKUP(G200,Round1_Transactions!$A$2:$F$402,5,FALSE)), 0,VLOOKUP(G200,Round1_Transactions!$A$2:$F$402,5,FALSE))</f>
        <v>0</v>
      </c>
      <c r="L200" s="86">
        <f>IF(ISNA(VLOOKUP(G200,Round1_Transactions!$A$2:$F$402,6,FALSE)), 0,VLOOKUP(G200,Round1_Transactions!$A$2:$F$402,6,FALSE))</f>
        <v>0</v>
      </c>
      <c r="M200">
        <f t="shared" si="27"/>
        <v>0</v>
      </c>
      <c r="N200">
        <f t="shared" si="3"/>
        <v>0</v>
      </c>
      <c r="O200">
        <f t="shared" si="4"/>
        <v>0</v>
      </c>
      <c r="P200">
        <f t="shared" si="5"/>
        <v>0</v>
      </c>
      <c r="Q200">
        <f t="shared" si="6"/>
        <v>0</v>
      </c>
      <c r="R200">
        <f t="shared" si="7"/>
        <v>0</v>
      </c>
      <c r="S200">
        <f t="shared" si="8"/>
        <v>0</v>
      </c>
      <c r="T200">
        <f t="shared" si="9"/>
        <v>0</v>
      </c>
      <c r="U200">
        <f t="shared" si="10"/>
        <v>0</v>
      </c>
      <c r="V200">
        <f t="shared" si="11"/>
        <v>0</v>
      </c>
      <c r="W200">
        <f t="shared" si="12"/>
        <v>0</v>
      </c>
      <c r="X200">
        <f t="shared" si="13"/>
        <v>0</v>
      </c>
      <c r="Y200">
        <f t="shared" si="14"/>
        <v>0</v>
      </c>
      <c r="Z200">
        <f t="shared" si="42"/>
        <v>0</v>
      </c>
      <c r="AA200">
        <f t="shared" si="43"/>
        <v>0</v>
      </c>
      <c r="AB200">
        <f t="shared" si="44"/>
        <v>0</v>
      </c>
      <c r="AC200">
        <f t="shared" si="45"/>
        <v>0</v>
      </c>
      <c r="AD200">
        <f t="shared" si="46"/>
        <v>0</v>
      </c>
      <c r="AE200">
        <f t="shared" si="47"/>
        <v>0</v>
      </c>
      <c r="AF200">
        <f t="shared" si="48"/>
        <v>0</v>
      </c>
      <c r="AG200">
        <f t="shared" si="49"/>
        <v>0</v>
      </c>
      <c r="AH200">
        <f t="shared" si="50"/>
        <v>0</v>
      </c>
      <c r="AI200">
        <f t="shared" si="51"/>
        <v>0</v>
      </c>
      <c r="AJ200">
        <f t="shared" si="52"/>
        <v>0</v>
      </c>
      <c r="AK200">
        <f t="shared" si="53"/>
        <v>0</v>
      </c>
    </row>
    <row r="201">
      <c r="A201" s="88"/>
      <c r="F201" s="89">
        <f t="shared" si="41"/>
        <v>422</v>
      </c>
      <c r="G201" s="90" t="s">
        <v>397</v>
      </c>
      <c r="H201" s="14">
        <f>IF(ISNA(VLOOKUP(G201,Round1_Transactions!$A$2:$F$402,2,FALSE)), 0,VLOOKUP(G201,Round1_Transactions!$A$2:$F$402,2,FALSE))</f>
        <v>0</v>
      </c>
      <c r="I201" s="60">
        <f>IF(ISNA(VLOOKUP(G201,Round1_Transactions!$A$2:$F$402,3,FALSE)), 0,VLOOKUP(G201,Round1_Transactions!$A$2:$F$402,3,FALSE))</f>
        <v>0</v>
      </c>
      <c r="J201" s="60">
        <f>IF(ISNA(VLOOKUP(G201,Round1_Transactions!$A$2:$F$402,4,FALSE)), 0,VLOOKUP(G201,Round1_Transactions!$A$2:$F$402,4,FALSE))</f>
        <v>0</v>
      </c>
      <c r="K201" s="60">
        <f>IF(ISNA(VLOOKUP(G201,Round1_Transactions!$A$2:$F$402,5,FALSE)), 0,VLOOKUP(G201,Round1_Transactions!$A$2:$F$402,5,FALSE))</f>
        <v>0</v>
      </c>
      <c r="L201" s="86">
        <f>IF(ISNA(VLOOKUP(G201,Round1_Transactions!$A$2:$F$402,6,FALSE)), 0,VLOOKUP(G201,Round1_Transactions!$A$2:$F$402,6,FALSE))</f>
        <v>0</v>
      </c>
      <c r="M201">
        <f t="shared" si="27"/>
        <v>0</v>
      </c>
      <c r="N201">
        <f t="shared" si="3"/>
        <v>0</v>
      </c>
      <c r="O201">
        <f t="shared" si="4"/>
        <v>0</v>
      </c>
      <c r="P201">
        <f t="shared" si="5"/>
        <v>0</v>
      </c>
      <c r="Q201">
        <f t="shared" si="6"/>
        <v>0</v>
      </c>
      <c r="R201">
        <f t="shared" si="7"/>
        <v>0</v>
      </c>
      <c r="S201">
        <f t="shared" si="8"/>
        <v>0</v>
      </c>
      <c r="T201">
        <f t="shared" si="9"/>
        <v>0</v>
      </c>
      <c r="U201">
        <f t="shared" si="10"/>
        <v>0</v>
      </c>
      <c r="V201">
        <f t="shared" si="11"/>
        <v>0</v>
      </c>
      <c r="W201">
        <f t="shared" si="12"/>
        <v>0</v>
      </c>
      <c r="X201">
        <f t="shared" si="13"/>
        <v>0</v>
      </c>
      <c r="Y201">
        <f t="shared" si="14"/>
        <v>0</v>
      </c>
      <c r="Z201">
        <f t="shared" si="42"/>
        <v>0</v>
      </c>
      <c r="AA201">
        <f t="shared" si="43"/>
        <v>0</v>
      </c>
      <c r="AB201">
        <f t="shared" si="44"/>
        <v>0</v>
      </c>
      <c r="AC201">
        <f t="shared" si="45"/>
        <v>0</v>
      </c>
      <c r="AD201">
        <f t="shared" si="46"/>
        <v>0</v>
      </c>
      <c r="AE201">
        <f t="shared" si="47"/>
        <v>0</v>
      </c>
      <c r="AF201">
        <f t="shared" si="48"/>
        <v>0</v>
      </c>
      <c r="AG201">
        <f t="shared" si="49"/>
        <v>0</v>
      </c>
      <c r="AH201">
        <f t="shared" si="50"/>
        <v>0</v>
      </c>
      <c r="AI201">
        <f t="shared" si="51"/>
        <v>0</v>
      </c>
      <c r="AJ201">
        <f t="shared" si="52"/>
        <v>0</v>
      </c>
      <c r="AK201">
        <f t="shared" si="53"/>
        <v>0</v>
      </c>
    </row>
    <row r="202">
      <c r="A202" s="88"/>
      <c r="F202" s="89">
        <f t="shared" si="41"/>
        <v>422</v>
      </c>
      <c r="G202" s="90" t="s">
        <v>398</v>
      </c>
      <c r="H202" s="14">
        <f>IF(ISNA(VLOOKUP(G202,Round1_Transactions!$A$2:$F$402,2,FALSE)), 0,VLOOKUP(G202,Round1_Transactions!$A$2:$F$402,2,FALSE))</f>
        <v>0</v>
      </c>
      <c r="I202" s="60">
        <f>IF(ISNA(VLOOKUP(G202,Round1_Transactions!$A$2:$F$402,3,FALSE)), 0,VLOOKUP(G202,Round1_Transactions!$A$2:$F$402,3,FALSE))</f>
        <v>0</v>
      </c>
      <c r="J202" s="60">
        <f>IF(ISNA(VLOOKUP(G202,Round1_Transactions!$A$2:$F$402,4,FALSE)), 0,VLOOKUP(G202,Round1_Transactions!$A$2:$F$402,4,FALSE))</f>
        <v>0</v>
      </c>
      <c r="K202" s="60">
        <f>IF(ISNA(VLOOKUP(G202,Round1_Transactions!$A$2:$F$402,5,FALSE)), 0,VLOOKUP(G202,Round1_Transactions!$A$2:$F$402,5,FALSE))</f>
        <v>0</v>
      </c>
      <c r="L202" s="86">
        <f>IF(ISNA(VLOOKUP(G202,Round1_Transactions!$A$2:$F$402,6,FALSE)), 0,VLOOKUP(G202,Round1_Transactions!$A$2:$F$402,6,FALSE))</f>
        <v>0</v>
      </c>
      <c r="M202">
        <f t="shared" si="27"/>
        <v>0</v>
      </c>
      <c r="N202">
        <f t="shared" si="3"/>
        <v>0</v>
      </c>
      <c r="O202">
        <f t="shared" si="4"/>
        <v>0</v>
      </c>
      <c r="P202">
        <f t="shared" si="5"/>
        <v>0</v>
      </c>
      <c r="Q202">
        <f t="shared" si="6"/>
        <v>0</v>
      </c>
      <c r="R202">
        <f t="shared" si="7"/>
        <v>0</v>
      </c>
      <c r="S202">
        <f t="shared" si="8"/>
        <v>0</v>
      </c>
      <c r="T202">
        <f t="shared" si="9"/>
        <v>0</v>
      </c>
      <c r="U202">
        <f t="shared" si="10"/>
        <v>0</v>
      </c>
      <c r="V202">
        <f t="shared" si="11"/>
        <v>0</v>
      </c>
      <c r="W202">
        <f t="shared" si="12"/>
        <v>0</v>
      </c>
      <c r="X202">
        <f t="shared" si="13"/>
        <v>0</v>
      </c>
      <c r="Y202">
        <f t="shared" si="14"/>
        <v>0</v>
      </c>
      <c r="Z202">
        <f t="shared" si="42"/>
        <v>0</v>
      </c>
      <c r="AA202">
        <f t="shared" si="43"/>
        <v>0</v>
      </c>
      <c r="AB202">
        <f t="shared" si="44"/>
        <v>0</v>
      </c>
      <c r="AC202">
        <f t="shared" si="45"/>
        <v>0</v>
      </c>
      <c r="AD202">
        <f t="shared" si="46"/>
        <v>0</v>
      </c>
      <c r="AE202">
        <f t="shared" si="47"/>
        <v>0</v>
      </c>
      <c r="AF202">
        <f t="shared" si="48"/>
        <v>0</v>
      </c>
      <c r="AG202">
        <f t="shared" si="49"/>
        <v>0</v>
      </c>
      <c r="AH202">
        <f t="shared" si="50"/>
        <v>0</v>
      </c>
      <c r="AI202">
        <f t="shared" si="51"/>
        <v>0</v>
      </c>
      <c r="AJ202">
        <f t="shared" si="52"/>
        <v>0</v>
      </c>
      <c r="AK202">
        <f t="shared" si="53"/>
        <v>0</v>
      </c>
    </row>
    <row r="203">
      <c r="A203" s="88"/>
      <c r="F203" s="89">
        <f t="shared" si="41"/>
        <v>422</v>
      </c>
      <c r="G203" s="90" t="s">
        <v>399</v>
      </c>
      <c r="H203" s="14">
        <f>IF(ISNA(VLOOKUP(G203,Round1_Transactions!$A$2:$F$402,2,FALSE)), 0,VLOOKUP(G203,Round1_Transactions!$A$2:$F$402,2,FALSE))</f>
        <v>0</v>
      </c>
      <c r="I203" s="60">
        <f>IF(ISNA(VLOOKUP(G203,Round1_Transactions!$A$2:$F$402,3,FALSE)), 0,VLOOKUP(G203,Round1_Transactions!$A$2:$F$402,3,FALSE))</f>
        <v>0</v>
      </c>
      <c r="J203" s="60">
        <f>IF(ISNA(VLOOKUP(G203,Round1_Transactions!$A$2:$F$402,4,FALSE)), 0,VLOOKUP(G203,Round1_Transactions!$A$2:$F$402,4,FALSE))</f>
        <v>0</v>
      </c>
      <c r="K203" s="60">
        <f>IF(ISNA(VLOOKUP(G203,Round1_Transactions!$A$2:$F$402,5,FALSE)), 0,VLOOKUP(G203,Round1_Transactions!$A$2:$F$402,5,FALSE))</f>
        <v>0</v>
      </c>
      <c r="L203" s="86">
        <f>IF(ISNA(VLOOKUP(G203,Round1_Transactions!$A$2:$F$402,6,FALSE)), 0,VLOOKUP(G203,Round1_Transactions!$A$2:$F$402,6,FALSE))</f>
        <v>0</v>
      </c>
      <c r="M203">
        <f t="shared" si="27"/>
        <v>0</v>
      </c>
      <c r="N203">
        <f t="shared" si="3"/>
        <v>0</v>
      </c>
      <c r="O203">
        <f t="shared" si="4"/>
        <v>0</v>
      </c>
      <c r="P203">
        <f t="shared" si="5"/>
        <v>0</v>
      </c>
      <c r="Q203">
        <f t="shared" si="6"/>
        <v>0</v>
      </c>
      <c r="R203">
        <f t="shared" si="7"/>
        <v>0</v>
      </c>
      <c r="S203">
        <f t="shared" si="8"/>
        <v>0</v>
      </c>
      <c r="T203">
        <f t="shared" si="9"/>
        <v>0</v>
      </c>
      <c r="U203">
        <f t="shared" si="10"/>
        <v>0</v>
      </c>
      <c r="V203">
        <f t="shared" si="11"/>
        <v>0</v>
      </c>
      <c r="W203">
        <f t="shared" si="12"/>
        <v>0</v>
      </c>
      <c r="X203">
        <f t="shared" si="13"/>
        <v>0</v>
      </c>
      <c r="Y203">
        <f t="shared" si="14"/>
        <v>0</v>
      </c>
      <c r="Z203">
        <f t="shared" si="42"/>
        <v>0</v>
      </c>
      <c r="AA203">
        <f t="shared" si="43"/>
        <v>0</v>
      </c>
      <c r="AB203">
        <f t="shared" si="44"/>
        <v>0</v>
      </c>
      <c r="AC203">
        <f t="shared" si="45"/>
        <v>0</v>
      </c>
      <c r="AD203">
        <f t="shared" si="46"/>
        <v>0</v>
      </c>
      <c r="AE203">
        <f t="shared" si="47"/>
        <v>0</v>
      </c>
      <c r="AF203">
        <f t="shared" si="48"/>
        <v>0</v>
      </c>
      <c r="AG203">
        <f t="shared" si="49"/>
        <v>0</v>
      </c>
      <c r="AH203">
        <f t="shared" si="50"/>
        <v>0</v>
      </c>
      <c r="AI203">
        <f t="shared" si="51"/>
        <v>0</v>
      </c>
      <c r="AJ203">
        <f t="shared" si="52"/>
        <v>0</v>
      </c>
      <c r="AK203">
        <f t="shared" si="53"/>
        <v>0</v>
      </c>
    </row>
    <row r="204">
      <c r="A204" s="88"/>
      <c r="F204" s="89">
        <f t="shared" si="41"/>
        <v>422</v>
      </c>
      <c r="G204" s="90" t="s">
        <v>400</v>
      </c>
      <c r="H204" s="14">
        <f>IF(ISNA(VLOOKUP(G204,Round1_Transactions!$A$2:$F$402,2,FALSE)), 0,VLOOKUP(G204,Round1_Transactions!$A$2:$F$402,2,FALSE))</f>
        <v>0</v>
      </c>
      <c r="I204" s="60">
        <f>IF(ISNA(VLOOKUP(G204,Round1_Transactions!$A$2:$F$402,3,FALSE)), 0,VLOOKUP(G204,Round1_Transactions!$A$2:$F$402,3,FALSE))</f>
        <v>0</v>
      </c>
      <c r="J204" s="60">
        <f>IF(ISNA(VLOOKUP(G204,Round1_Transactions!$A$2:$F$402,4,FALSE)), 0,VLOOKUP(G204,Round1_Transactions!$A$2:$F$402,4,FALSE))</f>
        <v>0</v>
      </c>
      <c r="K204" s="60">
        <f>IF(ISNA(VLOOKUP(G204,Round1_Transactions!$A$2:$F$402,5,FALSE)), 0,VLOOKUP(G204,Round1_Transactions!$A$2:$F$402,5,FALSE))</f>
        <v>0</v>
      </c>
      <c r="L204" s="86">
        <f>IF(ISNA(VLOOKUP(G204,Round1_Transactions!$A$2:$F$402,6,FALSE)), 0,VLOOKUP(G204,Round1_Transactions!$A$2:$F$402,6,FALSE))</f>
        <v>0</v>
      </c>
      <c r="M204">
        <f t="shared" si="27"/>
        <v>0</v>
      </c>
      <c r="N204">
        <f t="shared" si="3"/>
        <v>0</v>
      </c>
      <c r="O204">
        <f t="shared" si="4"/>
        <v>0</v>
      </c>
      <c r="P204">
        <f t="shared" si="5"/>
        <v>0</v>
      </c>
      <c r="Q204">
        <f t="shared" si="6"/>
        <v>0</v>
      </c>
      <c r="R204">
        <f t="shared" si="7"/>
        <v>0</v>
      </c>
      <c r="S204">
        <f t="shared" si="8"/>
        <v>0</v>
      </c>
      <c r="T204">
        <f t="shared" si="9"/>
        <v>0</v>
      </c>
      <c r="U204">
        <f t="shared" si="10"/>
        <v>0</v>
      </c>
      <c r="V204">
        <f t="shared" si="11"/>
        <v>0</v>
      </c>
      <c r="W204">
        <f t="shared" si="12"/>
        <v>0</v>
      </c>
      <c r="X204">
        <f t="shared" si="13"/>
        <v>0</v>
      </c>
      <c r="Y204">
        <f t="shared" si="14"/>
        <v>0</v>
      </c>
      <c r="Z204">
        <f t="shared" si="42"/>
        <v>0</v>
      </c>
      <c r="AA204">
        <f t="shared" si="43"/>
        <v>0</v>
      </c>
      <c r="AB204">
        <f t="shared" si="44"/>
        <v>0</v>
      </c>
      <c r="AC204">
        <f t="shared" si="45"/>
        <v>0</v>
      </c>
      <c r="AD204">
        <f t="shared" si="46"/>
        <v>0</v>
      </c>
      <c r="AE204">
        <f t="shared" si="47"/>
        <v>0</v>
      </c>
      <c r="AF204">
        <f t="shared" si="48"/>
        <v>0</v>
      </c>
      <c r="AG204">
        <f t="shared" si="49"/>
        <v>0</v>
      </c>
      <c r="AH204">
        <f t="shared" si="50"/>
        <v>0</v>
      </c>
      <c r="AI204">
        <f t="shared" si="51"/>
        <v>0</v>
      </c>
      <c r="AJ204">
        <f t="shared" si="52"/>
        <v>0</v>
      </c>
      <c r="AK204">
        <f t="shared" si="53"/>
        <v>0</v>
      </c>
    </row>
    <row r="205">
      <c r="A205" s="88"/>
      <c r="F205" s="89">
        <f t="shared" si="41"/>
        <v>422</v>
      </c>
      <c r="G205" s="90" t="s">
        <v>401</v>
      </c>
      <c r="H205" s="14">
        <f>IF(ISNA(VLOOKUP(G205,Round1_Transactions!$A$2:$F$402,2,FALSE)), 0,VLOOKUP(G205,Round1_Transactions!$A$2:$F$402,2,FALSE))</f>
        <v>0</v>
      </c>
      <c r="I205" s="60">
        <f>IF(ISNA(VLOOKUP(G205,Round1_Transactions!$A$2:$F$402,3,FALSE)), 0,VLOOKUP(G205,Round1_Transactions!$A$2:$F$402,3,FALSE))</f>
        <v>0</v>
      </c>
      <c r="J205" s="60">
        <f>IF(ISNA(VLOOKUP(G205,Round1_Transactions!$A$2:$F$402,4,FALSE)), 0,VLOOKUP(G205,Round1_Transactions!$A$2:$F$402,4,FALSE))</f>
        <v>0</v>
      </c>
      <c r="K205" s="60">
        <f>IF(ISNA(VLOOKUP(G205,Round1_Transactions!$A$2:$F$402,5,FALSE)), 0,VLOOKUP(G205,Round1_Transactions!$A$2:$F$402,5,FALSE))</f>
        <v>0</v>
      </c>
      <c r="L205" s="86">
        <f>IF(ISNA(VLOOKUP(G205,Round1_Transactions!$A$2:$F$402,6,FALSE)), 0,VLOOKUP(G205,Round1_Transactions!$A$2:$F$402,6,FALSE))</f>
        <v>0</v>
      </c>
      <c r="M205">
        <f t="shared" si="27"/>
        <v>0</v>
      </c>
      <c r="N205">
        <f t="shared" si="3"/>
        <v>0</v>
      </c>
      <c r="O205">
        <f t="shared" si="4"/>
        <v>0</v>
      </c>
      <c r="P205">
        <f t="shared" si="5"/>
        <v>0</v>
      </c>
      <c r="Q205">
        <f t="shared" si="6"/>
        <v>0</v>
      </c>
      <c r="R205">
        <f t="shared" si="7"/>
        <v>0</v>
      </c>
      <c r="S205">
        <f t="shared" si="8"/>
        <v>0</v>
      </c>
      <c r="T205">
        <f t="shared" si="9"/>
        <v>0</v>
      </c>
      <c r="U205">
        <f t="shared" si="10"/>
        <v>0</v>
      </c>
      <c r="V205">
        <f t="shared" si="11"/>
        <v>0</v>
      </c>
      <c r="W205">
        <f t="shared" si="12"/>
        <v>0</v>
      </c>
      <c r="X205">
        <f t="shared" si="13"/>
        <v>0</v>
      </c>
      <c r="Y205">
        <f t="shared" si="14"/>
        <v>0</v>
      </c>
      <c r="Z205">
        <f t="shared" si="42"/>
        <v>0</v>
      </c>
      <c r="AA205">
        <f t="shared" si="43"/>
        <v>0</v>
      </c>
      <c r="AB205">
        <f t="shared" si="44"/>
        <v>0</v>
      </c>
      <c r="AC205">
        <f t="shared" si="45"/>
        <v>0</v>
      </c>
      <c r="AD205">
        <f t="shared" si="46"/>
        <v>0</v>
      </c>
      <c r="AE205">
        <f t="shared" si="47"/>
        <v>0</v>
      </c>
      <c r="AF205">
        <f t="shared" si="48"/>
        <v>0</v>
      </c>
      <c r="AG205">
        <f t="shared" si="49"/>
        <v>0</v>
      </c>
      <c r="AH205">
        <f t="shared" si="50"/>
        <v>0</v>
      </c>
      <c r="AI205">
        <f t="shared" si="51"/>
        <v>0</v>
      </c>
      <c r="AJ205">
        <f t="shared" si="52"/>
        <v>0</v>
      </c>
      <c r="AK205">
        <f t="shared" si="53"/>
        <v>0</v>
      </c>
    </row>
    <row r="206">
      <c r="A206" s="88"/>
      <c r="F206" s="89">
        <f t="shared" si="41"/>
        <v>422</v>
      </c>
      <c r="G206" s="90" t="s">
        <v>402</v>
      </c>
      <c r="H206" s="14">
        <f>IF(ISNA(VLOOKUP(G206,Round1_Transactions!$A$2:$F$402,2,FALSE)), 0,VLOOKUP(G206,Round1_Transactions!$A$2:$F$402,2,FALSE))</f>
        <v>0</v>
      </c>
      <c r="I206" s="60">
        <f>IF(ISNA(VLOOKUP(G206,Round1_Transactions!$A$2:$F$402,3,FALSE)), 0,VLOOKUP(G206,Round1_Transactions!$A$2:$F$402,3,FALSE))</f>
        <v>0</v>
      </c>
      <c r="J206" s="60">
        <f>IF(ISNA(VLOOKUP(G206,Round1_Transactions!$A$2:$F$402,4,FALSE)), 0,VLOOKUP(G206,Round1_Transactions!$A$2:$F$402,4,FALSE))</f>
        <v>0</v>
      </c>
      <c r="K206" s="60">
        <f>IF(ISNA(VLOOKUP(G206,Round1_Transactions!$A$2:$F$402,5,FALSE)), 0,VLOOKUP(G206,Round1_Transactions!$A$2:$F$402,5,FALSE))</f>
        <v>0</v>
      </c>
      <c r="L206" s="86">
        <f>IF(ISNA(VLOOKUP(G206,Round1_Transactions!$A$2:$F$402,6,FALSE)), 0,VLOOKUP(G206,Round1_Transactions!$A$2:$F$402,6,FALSE))</f>
        <v>0</v>
      </c>
      <c r="M206">
        <f t="shared" si="27"/>
        <v>0</v>
      </c>
      <c r="N206">
        <f t="shared" si="3"/>
        <v>0</v>
      </c>
      <c r="O206">
        <f t="shared" si="4"/>
        <v>0</v>
      </c>
      <c r="P206">
        <f t="shared" si="5"/>
        <v>0</v>
      </c>
      <c r="Q206">
        <f t="shared" si="6"/>
        <v>0</v>
      </c>
      <c r="R206">
        <f t="shared" si="7"/>
        <v>0</v>
      </c>
      <c r="S206">
        <f t="shared" si="8"/>
        <v>0</v>
      </c>
      <c r="T206">
        <f t="shared" si="9"/>
        <v>0</v>
      </c>
      <c r="U206">
        <f t="shared" si="10"/>
        <v>0</v>
      </c>
      <c r="V206">
        <f t="shared" si="11"/>
        <v>0</v>
      </c>
      <c r="W206">
        <f t="shared" si="12"/>
        <v>0</v>
      </c>
      <c r="X206">
        <f t="shared" si="13"/>
        <v>0</v>
      </c>
      <c r="Y206">
        <f t="shared" si="14"/>
        <v>0</v>
      </c>
      <c r="Z206">
        <f t="shared" si="42"/>
        <v>0</v>
      </c>
      <c r="AA206">
        <f t="shared" si="43"/>
        <v>0</v>
      </c>
      <c r="AB206">
        <f t="shared" si="44"/>
        <v>0</v>
      </c>
      <c r="AC206">
        <f t="shared" si="45"/>
        <v>0</v>
      </c>
      <c r="AD206">
        <f t="shared" si="46"/>
        <v>0</v>
      </c>
      <c r="AE206">
        <f t="shared" si="47"/>
        <v>0</v>
      </c>
      <c r="AF206">
        <f t="shared" si="48"/>
        <v>0</v>
      </c>
      <c r="AG206">
        <f t="shared" si="49"/>
        <v>0</v>
      </c>
      <c r="AH206">
        <f t="shared" si="50"/>
        <v>0</v>
      </c>
      <c r="AI206">
        <f t="shared" si="51"/>
        <v>0</v>
      </c>
      <c r="AJ206">
        <f t="shared" si="52"/>
        <v>0</v>
      </c>
      <c r="AK206">
        <f t="shared" si="53"/>
        <v>0</v>
      </c>
    </row>
    <row r="207">
      <c r="A207" s="88"/>
      <c r="F207" s="89">
        <f t="shared" si="41"/>
        <v>422</v>
      </c>
      <c r="G207" s="90" t="s">
        <v>403</v>
      </c>
      <c r="H207" s="14">
        <f>IF(ISNA(VLOOKUP(G207,Round1_Transactions!$A$2:$F$402,2,FALSE)), 0,VLOOKUP(G207,Round1_Transactions!$A$2:$F$402,2,FALSE))</f>
        <v>0</v>
      </c>
      <c r="I207" s="60">
        <f>IF(ISNA(VLOOKUP(G207,Round1_Transactions!$A$2:$F$402,3,FALSE)), 0,VLOOKUP(G207,Round1_Transactions!$A$2:$F$402,3,FALSE))</f>
        <v>0</v>
      </c>
      <c r="J207" s="60">
        <f>IF(ISNA(VLOOKUP(G207,Round1_Transactions!$A$2:$F$402,4,FALSE)), 0,VLOOKUP(G207,Round1_Transactions!$A$2:$F$402,4,FALSE))</f>
        <v>0</v>
      </c>
      <c r="K207" s="60">
        <f>IF(ISNA(VLOOKUP(G207,Round1_Transactions!$A$2:$F$402,5,FALSE)), 0,VLOOKUP(G207,Round1_Transactions!$A$2:$F$402,5,FALSE))</f>
        <v>0</v>
      </c>
      <c r="L207" s="86">
        <f>IF(ISNA(VLOOKUP(G207,Round1_Transactions!$A$2:$F$402,6,FALSE)), 0,VLOOKUP(G207,Round1_Transactions!$A$2:$F$402,6,FALSE))</f>
        <v>0</v>
      </c>
      <c r="M207">
        <f t="shared" si="27"/>
        <v>0</v>
      </c>
      <c r="N207">
        <f t="shared" si="3"/>
        <v>0</v>
      </c>
      <c r="O207">
        <f t="shared" si="4"/>
        <v>0</v>
      </c>
      <c r="P207">
        <f t="shared" si="5"/>
        <v>0</v>
      </c>
      <c r="Q207">
        <f t="shared" si="6"/>
        <v>0</v>
      </c>
      <c r="R207">
        <f t="shared" si="7"/>
        <v>0</v>
      </c>
      <c r="S207">
        <f t="shared" si="8"/>
        <v>0</v>
      </c>
      <c r="T207">
        <f t="shared" si="9"/>
        <v>0</v>
      </c>
      <c r="U207">
        <f t="shared" si="10"/>
        <v>0</v>
      </c>
      <c r="V207">
        <f t="shared" si="11"/>
        <v>0</v>
      </c>
      <c r="W207">
        <f t="shared" si="12"/>
        <v>0</v>
      </c>
      <c r="X207">
        <f t="shared" si="13"/>
        <v>0</v>
      </c>
      <c r="Y207">
        <f t="shared" si="14"/>
        <v>0</v>
      </c>
      <c r="Z207">
        <f t="shared" si="42"/>
        <v>0</v>
      </c>
      <c r="AA207">
        <f t="shared" si="43"/>
        <v>0</v>
      </c>
      <c r="AB207">
        <f t="shared" si="44"/>
        <v>0</v>
      </c>
      <c r="AC207">
        <f t="shared" si="45"/>
        <v>0</v>
      </c>
      <c r="AD207">
        <f t="shared" si="46"/>
        <v>0</v>
      </c>
      <c r="AE207">
        <f t="shared" si="47"/>
        <v>0</v>
      </c>
      <c r="AF207">
        <f t="shared" si="48"/>
        <v>0</v>
      </c>
      <c r="AG207">
        <f t="shared" si="49"/>
        <v>0</v>
      </c>
      <c r="AH207">
        <f t="shared" si="50"/>
        <v>0</v>
      </c>
      <c r="AI207">
        <f t="shared" si="51"/>
        <v>0</v>
      </c>
      <c r="AJ207">
        <f t="shared" si="52"/>
        <v>0</v>
      </c>
      <c r="AK207">
        <f t="shared" si="53"/>
        <v>0</v>
      </c>
    </row>
    <row r="208">
      <c r="A208" s="88"/>
      <c r="F208" s="89">
        <f t="shared" si="41"/>
        <v>422</v>
      </c>
      <c r="G208" s="90" t="s">
        <v>404</v>
      </c>
      <c r="H208" s="14">
        <f>IF(ISNA(VLOOKUP(G208,Round1_Transactions!$A$2:$F$402,2,FALSE)), 0,VLOOKUP(G208,Round1_Transactions!$A$2:$F$402,2,FALSE))</f>
        <v>0</v>
      </c>
      <c r="I208" s="60">
        <f>IF(ISNA(VLOOKUP(G208,Round1_Transactions!$A$2:$F$402,3,FALSE)), 0,VLOOKUP(G208,Round1_Transactions!$A$2:$F$402,3,FALSE))</f>
        <v>0</v>
      </c>
      <c r="J208" s="60">
        <f>IF(ISNA(VLOOKUP(G208,Round1_Transactions!$A$2:$F$402,4,FALSE)), 0,VLOOKUP(G208,Round1_Transactions!$A$2:$F$402,4,FALSE))</f>
        <v>0</v>
      </c>
      <c r="K208" s="60">
        <f>IF(ISNA(VLOOKUP(G208,Round1_Transactions!$A$2:$F$402,5,FALSE)), 0,VLOOKUP(G208,Round1_Transactions!$A$2:$F$402,5,FALSE))</f>
        <v>0</v>
      </c>
      <c r="L208" s="86">
        <f>IF(ISNA(VLOOKUP(G208,Round1_Transactions!$A$2:$F$402,6,FALSE)), 0,VLOOKUP(G208,Round1_Transactions!$A$2:$F$402,6,FALSE))</f>
        <v>0</v>
      </c>
      <c r="M208">
        <f t="shared" si="27"/>
        <v>0</v>
      </c>
      <c r="N208">
        <f t="shared" si="3"/>
        <v>0</v>
      </c>
      <c r="O208">
        <f t="shared" si="4"/>
        <v>0</v>
      </c>
      <c r="P208">
        <f t="shared" si="5"/>
        <v>0</v>
      </c>
      <c r="Q208">
        <f t="shared" si="6"/>
        <v>0</v>
      </c>
      <c r="R208">
        <f t="shared" si="7"/>
        <v>0</v>
      </c>
      <c r="S208">
        <f t="shared" si="8"/>
        <v>0</v>
      </c>
      <c r="T208">
        <f t="shared" si="9"/>
        <v>0</v>
      </c>
      <c r="U208">
        <f t="shared" si="10"/>
        <v>0</v>
      </c>
      <c r="V208">
        <f t="shared" si="11"/>
        <v>0</v>
      </c>
      <c r="W208">
        <f t="shared" si="12"/>
        <v>0</v>
      </c>
      <c r="X208">
        <f t="shared" si="13"/>
        <v>0</v>
      </c>
      <c r="Y208">
        <f t="shared" si="14"/>
        <v>0</v>
      </c>
      <c r="Z208">
        <f t="shared" si="42"/>
        <v>0</v>
      </c>
      <c r="AA208">
        <f t="shared" si="43"/>
        <v>0</v>
      </c>
      <c r="AB208">
        <f t="shared" si="44"/>
        <v>0</v>
      </c>
      <c r="AC208">
        <f t="shared" si="45"/>
        <v>0</v>
      </c>
      <c r="AD208">
        <f t="shared" si="46"/>
        <v>0</v>
      </c>
      <c r="AE208">
        <f t="shared" si="47"/>
        <v>0</v>
      </c>
      <c r="AF208">
        <f t="shared" si="48"/>
        <v>0</v>
      </c>
      <c r="AG208">
        <f t="shared" si="49"/>
        <v>0</v>
      </c>
      <c r="AH208">
        <f t="shared" si="50"/>
        <v>0</v>
      </c>
      <c r="AI208">
        <f t="shared" si="51"/>
        <v>0</v>
      </c>
      <c r="AJ208">
        <f t="shared" si="52"/>
        <v>0</v>
      </c>
      <c r="AK208">
        <f t="shared" si="53"/>
        <v>0</v>
      </c>
    </row>
    <row r="209">
      <c r="A209" s="88"/>
      <c r="F209" s="89">
        <f t="shared" si="41"/>
        <v>422</v>
      </c>
      <c r="G209" s="90" t="s">
        <v>405</v>
      </c>
      <c r="H209" s="14">
        <f>IF(ISNA(VLOOKUP(G209,Round1_Transactions!$A$2:$F$402,2,FALSE)), 0,VLOOKUP(G209,Round1_Transactions!$A$2:$F$402,2,FALSE))</f>
        <v>0</v>
      </c>
      <c r="I209" s="60">
        <f>IF(ISNA(VLOOKUP(G209,Round1_Transactions!$A$2:$F$402,3,FALSE)), 0,VLOOKUP(G209,Round1_Transactions!$A$2:$F$402,3,FALSE))</f>
        <v>0</v>
      </c>
      <c r="J209" s="60">
        <f>IF(ISNA(VLOOKUP(G209,Round1_Transactions!$A$2:$F$402,4,FALSE)), 0,VLOOKUP(G209,Round1_Transactions!$A$2:$F$402,4,FALSE))</f>
        <v>0</v>
      </c>
      <c r="K209" s="60">
        <f>IF(ISNA(VLOOKUP(G209,Round1_Transactions!$A$2:$F$402,5,FALSE)), 0,VLOOKUP(G209,Round1_Transactions!$A$2:$F$402,5,FALSE))</f>
        <v>0</v>
      </c>
      <c r="L209" s="86">
        <f>IF(ISNA(VLOOKUP(G209,Round1_Transactions!$A$2:$F$402,6,FALSE)), 0,VLOOKUP(G209,Round1_Transactions!$A$2:$F$402,6,FALSE))</f>
        <v>0</v>
      </c>
      <c r="M209">
        <f t="shared" si="27"/>
        <v>0</v>
      </c>
      <c r="N209">
        <f t="shared" si="3"/>
        <v>0</v>
      </c>
      <c r="O209">
        <f t="shared" si="4"/>
        <v>0</v>
      </c>
      <c r="P209">
        <f t="shared" si="5"/>
        <v>0</v>
      </c>
      <c r="Q209">
        <f t="shared" si="6"/>
        <v>0</v>
      </c>
      <c r="R209">
        <f t="shared" si="7"/>
        <v>0</v>
      </c>
      <c r="S209">
        <f t="shared" si="8"/>
        <v>0</v>
      </c>
      <c r="T209">
        <f t="shared" si="9"/>
        <v>0</v>
      </c>
      <c r="U209">
        <f t="shared" si="10"/>
        <v>0</v>
      </c>
      <c r="V209">
        <f t="shared" si="11"/>
        <v>0</v>
      </c>
      <c r="W209">
        <f t="shared" si="12"/>
        <v>0</v>
      </c>
      <c r="X209">
        <f t="shared" si="13"/>
        <v>0</v>
      </c>
      <c r="Y209">
        <f t="shared" si="14"/>
        <v>0</v>
      </c>
      <c r="Z209">
        <f t="shared" si="42"/>
        <v>0</v>
      </c>
      <c r="AA209">
        <f t="shared" si="43"/>
        <v>0</v>
      </c>
      <c r="AB209">
        <f t="shared" si="44"/>
        <v>0</v>
      </c>
      <c r="AC209">
        <f t="shared" si="45"/>
        <v>0</v>
      </c>
      <c r="AD209">
        <f t="shared" si="46"/>
        <v>0</v>
      </c>
      <c r="AE209">
        <f t="shared" si="47"/>
        <v>0</v>
      </c>
      <c r="AF209">
        <f t="shared" si="48"/>
        <v>0</v>
      </c>
      <c r="AG209">
        <f t="shared" si="49"/>
        <v>0</v>
      </c>
      <c r="AH209">
        <f t="shared" si="50"/>
        <v>0</v>
      </c>
      <c r="AI209">
        <f t="shared" si="51"/>
        <v>0</v>
      </c>
      <c r="AJ209">
        <f t="shared" si="52"/>
        <v>0</v>
      </c>
      <c r="AK209">
        <f t="shared" si="53"/>
        <v>0</v>
      </c>
    </row>
    <row r="210">
      <c r="A210" s="88"/>
      <c r="F210" s="89">
        <f t="shared" si="41"/>
        <v>422</v>
      </c>
      <c r="G210" s="90" t="s">
        <v>406</v>
      </c>
      <c r="H210" s="14">
        <f>IF(ISNA(VLOOKUP(G210,Round1_Transactions!$A$2:$F$402,2,FALSE)), 0,VLOOKUP(G210,Round1_Transactions!$A$2:$F$402,2,FALSE))</f>
        <v>0</v>
      </c>
      <c r="I210" s="60">
        <f>IF(ISNA(VLOOKUP(G210,Round1_Transactions!$A$2:$F$402,3,FALSE)), 0,VLOOKUP(G210,Round1_Transactions!$A$2:$F$402,3,FALSE))</f>
        <v>0</v>
      </c>
      <c r="J210" s="60">
        <f>IF(ISNA(VLOOKUP(G210,Round1_Transactions!$A$2:$F$402,4,FALSE)), 0,VLOOKUP(G210,Round1_Transactions!$A$2:$F$402,4,FALSE))</f>
        <v>0</v>
      </c>
      <c r="K210" s="60">
        <f>IF(ISNA(VLOOKUP(G210,Round1_Transactions!$A$2:$F$402,5,FALSE)), 0,VLOOKUP(G210,Round1_Transactions!$A$2:$F$402,5,FALSE))</f>
        <v>0</v>
      </c>
      <c r="L210" s="86">
        <f>IF(ISNA(VLOOKUP(G210,Round1_Transactions!$A$2:$F$402,6,FALSE)), 0,VLOOKUP(G210,Round1_Transactions!$A$2:$F$402,6,FALSE))</f>
        <v>0</v>
      </c>
      <c r="M210">
        <f t="shared" si="27"/>
        <v>0</v>
      </c>
      <c r="N210">
        <f t="shared" si="3"/>
        <v>0</v>
      </c>
      <c r="O210">
        <f t="shared" si="4"/>
        <v>0</v>
      </c>
      <c r="P210">
        <f t="shared" si="5"/>
        <v>0</v>
      </c>
      <c r="Q210">
        <f t="shared" si="6"/>
        <v>0</v>
      </c>
      <c r="R210">
        <f t="shared" si="7"/>
        <v>0</v>
      </c>
      <c r="S210">
        <f t="shared" si="8"/>
        <v>0</v>
      </c>
      <c r="T210">
        <f t="shared" si="9"/>
        <v>0</v>
      </c>
      <c r="U210">
        <f t="shared" si="10"/>
        <v>0</v>
      </c>
      <c r="V210">
        <f t="shared" si="11"/>
        <v>0</v>
      </c>
      <c r="W210">
        <f t="shared" si="12"/>
        <v>0</v>
      </c>
      <c r="X210">
        <f t="shared" si="13"/>
        <v>0</v>
      </c>
      <c r="Y210">
        <f t="shared" si="14"/>
        <v>0</v>
      </c>
      <c r="Z210">
        <f t="shared" si="42"/>
        <v>0</v>
      </c>
      <c r="AA210">
        <f t="shared" si="43"/>
        <v>0</v>
      </c>
      <c r="AB210">
        <f t="shared" si="44"/>
        <v>0</v>
      </c>
      <c r="AC210">
        <f t="shared" si="45"/>
        <v>0</v>
      </c>
      <c r="AD210">
        <f t="shared" si="46"/>
        <v>0</v>
      </c>
      <c r="AE210">
        <f t="shared" si="47"/>
        <v>0</v>
      </c>
      <c r="AF210">
        <f t="shared" si="48"/>
        <v>0</v>
      </c>
      <c r="AG210">
        <f t="shared" si="49"/>
        <v>0</v>
      </c>
      <c r="AH210">
        <f t="shared" si="50"/>
        <v>0</v>
      </c>
      <c r="AI210">
        <f t="shared" si="51"/>
        <v>0</v>
      </c>
      <c r="AJ210">
        <f t="shared" si="52"/>
        <v>0</v>
      </c>
      <c r="AK210">
        <f t="shared" si="53"/>
        <v>0</v>
      </c>
    </row>
    <row r="211">
      <c r="A211" s="88"/>
      <c r="F211" s="89">
        <f t="shared" si="41"/>
        <v>422</v>
      </c>
      <c r="G211" s="90" t="s">
        <v>407</v>
      </c>
      <c r="H211" s="14">
        <f>IF(ISNA(VLOOKUP(G211,Round1_Transactions!$A$2:$F$402,2,FALSE)), 0,VLOOKUP(G211,Round1_Transactions!$A$2:$F$402,2,FALSE))</f>
        <v>0</v>
      </c>
      <c r="I211" s="60">
        <f>IF(ISNA(VLOOKUP(G211,Round1_Transactions!$A$2:$F$402,3,FALSE)), 0,VLOOKUP(G211,Round1_Transactions!$A$2:$F$402,3,FALSE))</f>
        <v>0</v>
      </c>
      <c r="J211" s="60">
        <f>IF(ISNA(VLOOKUP(G211,Round1_Transactions!$A$2:$F$402,4,FALSE)), 0,VLOOKUP(G211,Round1_Transactions!$A$2:$F$402,4,FALSE))</f>
        <v>0</v>
      </c>
      <c r="K211" s="60">
        <f>IF(ISNA(VLOOKUP(G211,Round1_Transactions!$A$2:$F$402,5,FALSE)), 0,VLOOKUP(G211,Round1_Transactions!$A$2:$F$402,5,FALSE))</f>
        <v>0</v>
      </c>
      <c r="L211" s="86">
        <f>IF(ISNA(VLOOKUP(G211,Round1_Transactions!$A$2:$F$402,6,FALSE)), 0,VLOOKUP(G211,Round1_Transactions!$A$2:$F$402,6,FALSE))</f>
        <v>0</v>
      </c>
      <c r="M211">
        <f t="shared" si="27"/>
        <v>0</v>
      </c>
      <c r="N211">
        <f t="shared" si="3"/>
        <v>0</v>
      </c>
      <c r="O211">
        <f t="shared" si="4"/>
        <v>0</v>
      </c>
      <c r="P211">
        <f t="shared" si="5"/>
        <v>0</v>
      </c>
      <c r="Q211">
        <f t="shared" si="6"/>
        <v>0</v>
      </c>
      <c r="R211">
        <f t="shared" si="7"/>
        <v>0</v>
      </c>
      <c r="S211">
        <f t="shared" si="8"/>
        <v>0</v>
      </c>
      <c r="T211">
        <f t="shared" si="9"/>
        <v>0</v>
      </c>
      <c r="U211">
        <f t="shared" si="10"/>
        <v>0</v>
      </c>
      <c r="V211">
        <f t="shared" si="11"/>
        <v>0</v>
      </c>
      <c r="W211">
        <f t="shared" si="12"/>
        <v>0</v>
      </c>
      <c r="X211">
        <f t="shared" si="13"/>
        <v>0</v>
      </c>
      <c r="Y211">
        <f t="shared" si="14"/>
        <v>0</v>
      </c>
      <c r="Z211">
        <f t="shared" si="42"/>
        <v>0</v>
      </c>
      <c r="AA211">
        <f t="shared" si="43"/>
        <v>0</v>
      </c>
      <c r="AB211">
        <f t="shared" si="44"/>
        <v>0</v>
      </c>
      <c r="AC211">
        <f t="shared" si="45"/>
        <v>0</v>
      </c>
      <c r="AD211">
        <f t="shared" si="46"/>
        <v>0</v>
      </c>
      <c r="AE211">
        <f t="shared" si="47"/>
        <v>0</v>
      </c>
      <c r="AF211">
        <f t="shared" si="48"/>
        <v>0</v>
      </c>
      <c r="AG211">
        <f t="shared" si="49"/>
        <v>0</v>
      </c>
      <c r="AH211">
        <f t="shared" si="50"/>
        <v>0</v>
      </c>
      <c r="AI211">
        <f t="shared" si="51"/>
        <v>0</v>
      </c>
      <c r="AJ211">
        <f t="shared" si="52"/>
        <v>0</v>
      </c>
      <c r="AK211">
        <f t="shared" si="53"/>
        <v>0</v>
      </c>
    </row>
    <row r="212">
      <c r="A212" s="88"/>
      <c r="F212" s="89">
        <f t="shared" si="41"/>
        <v>422</v>
      </c>
      <c r="G212" s="90" t="s">
        <v>408</v>
      </c>
      <c r="H212" s="14">
        <f>IF(ISNA(VLOOKUP(G212,Round1_Transactions!$A$2:$F$402,2,FALSE)), 0,VLOOKUP(G212,Round1_Transactions!$A$2:$F$402,2,FALSE))</f>
        <v>0</v>
      </c>
      <c r="I212" s="60">
        <f>IF(ISNA(VLOOKUP(G212,Round1_Transactions!$A$2:$F$402,3,FALSE)), 0,VLOOKUP(G212,Round1_Transactions!$A$2:$F$402,3,FALSE))</f>
        <v>0</v>
      </c>
      <c r="J212" s="60">
        <f>IF(ISNA(VLOOKUP(G212,Round1_Transactions!$A$2:$F$402,4,FALSE)), 0,VLOOKUP(G212,Round1_Transactions!$A$2:$F$402,4,FALSE))</f>
        <v>0</v>
      </c>
      <c r="K212" s="60">
        <f>IF(ISNA(VLOOKUP(G212,Round1_Transactions!$A$2:$F$402,5,FALSE)), 0,VLOOKUP(G212,Round1_Transactions!$A$2:$F$402,5,FALSE))</f>
        <v>0</v>
      </c>
      <c r="L212" s="86">
        <f>IF(ISNA(VLOOKUP(G212,Round1_Transactions!$A$2:$F$402,6,FALSE)), 0,VLOOKUP(G212,Round1_Transactions!$A$2:$F$402,6,FALSE))</f>
        <v>0</v>
      </c>
      <c r="M212">
        <f t="shared" si="27"/>
        <v>0</v>
      </c>
      <c r="N212">
        <f t="shared" si="3"/>
        <v>0</v>
      </c>
      <c r="O212">
        <f t="shared" si="4"/>
        <v>0</v>
      </c>
      <c r="P212">
        <f t="shared" si="5"/>
        <v>0</v>
      </c>
      <c r="Q212">
        <f t="shared" si="6"/>
        <v>0</v>
      </c>
      <c r="R212">
        <f t="shared" si="7"/>
        <v>0</v>
      </c>
      <c r="S212">
        <f t="shared" si="8"/>
        <v>0</v>
      </c>
      <c r="T212">
        <f t="shared" si="9"/>
        <v>0</v>
      </c>
      <c r="U212">
        <f t="shared" si="10"/>
        <v>0</v>
      </c>
      <c r="V212">
        <f t="shared" si="11"/>
        <v>0</v>
      </c>
      <c r="W212">
        <f t="shared" si="12"/>
        <v>0</v>
      </c>
      <c r="X212">
        <f t="shared" si="13"/>
        <v>0</v>
      </c>
      <c r="Y212">
        <f t="shared" si="14"/>
        <v>0</v>
      </c>
      <c r="Z212">
        <f t="shared" si="42"/>
        <v>0</v>
      </c>
      <c r="AA212">
        <f t="shared" si="43"/>
        <v>0</v>
      </c>
      <c r="AB212">
        <f t="shared" si="44"/>
        <v>0</v>
      </c>
      <c r="AC212">
        <f t="shared" si="45"/>
        <v>0</v>
      </c>
      <c r="AD212">
        <f t="shared" si="46"/>
        <v>0</v>
      </c>
      <c r="AE212">
        <f t="shared" si="47"/>
        <v>0</v>
      </c>
      <c r="AF212">
        <f t="shared" si="48"/>
        <v>0</v>
      </c>
      <c r="AG212">
        <f t="shared" si="49"/>
        <v>0</v>
      </c>
      <c r="AH212">
        <f t="shared" si="50"/>
        <v>0</v>
      </c>
      <c r="AI212">
        <f t="shared" si="51"/>
        <v>0</v>
      </c>
      <c r="AJ212">
        <f t="shared" si="52"/>
        <v>0</v>
      </c>
      <c r="AK212">
        <f t="shared" si="53"/>
        <v>0</v>
      </c>
    </row>
    <row r="213">
      <c r="A213" s="88"/>
      <c r="F213" s="89">
        <f t="shared" si="41"/>
        <v>422</v>
      </c>
      <c r="G213" s="90" t="s">
        <v>409</v>
      </c>
      <c r="H213" s="14">
        <f>IF(ISNA(VLOOKUP(G213,Round1_Transactions!$A$2:$F$402,2,FALSE)), 0,VLOOKUP(G213,Round1_Transactions!$A$2:$F$402,2,FALSE))</f>
        <v>0</v>
      </c>
      <c r="I213" s="60">
        <f>IF(ISNA(VLOOKUP(G213,Round1_Transactions!$A$2:$F$402,3,FALSE)), 0,VLOOKUP(G213,Round1_Transactions!$A$2:$F$402,3,FALSE))</f>
        <v>0</v>
      </c>
      <c r="J213" s="60">
        <f>IF(ISNA(VLOOKUP(G213,Round1_Transactions!$A$2:$F$402,4,FALSE)), 0,VLOOKUP(G213,Round1_Transactions!$A$2:$F$402,4,FALSE))</f>
        <v>0</v>
      </c>
      <c r="K213" s="60">
        <f>IF(ISNA(VLOOKUP(G213,Round1_Transactions!$A$2:$F$402,5,FALSE)), 0,VLOOKUP(G213,Round1_Transactions!$A$2:$F$402,5,FALSE))</f>
        <v>0</v>
      </c>
      <c r="L213" s="86">
        <f>IF(ISNA(VLOOKUP(G213,Round1_Transactions!$A$2:$F$402,6,FALSE)), 0,VLOOKUP(G213,Round1_Transactions!$A$2:$F$402,6,FALSE))</f>
        <v>0</v>
      </c>
      <c r="M213">
        <f t="shared" si="27"/>
        <v>0</v>
      </c>
      <c r="N213">
        <f t="shared" si="3"/>
        <v>0</v>
      </c>
      <c r="O213">
        <f t="shared" si="4"/>
        <v>0</v>
      </c>
      <c r="P213">
        <f t="shared" si="5"/>
        <v>0</v>
      </c>
      <c r="Q213">
        <f t="shared" si="6"/>
        <v>0</v>
      </c>
      <c r="R213">
        <f t="shared" si="7"/>
        <v>0</v>
      </c>
      <c r="S213">
        <f t="shared" si="8"/>
        <v>0</v>
      </c>
      <c r="T213">
        <f t="shared" si="9"/>
        <v>0</v>
      </c>
      <c r="U213">
        <f t="shared" si="10"/>
        <v>0</v>
      </c>
      <c r="V213">
        <f t="shared" si="11"/>
        <v>0</v>
      </c>
      <c r="W213">
        <f t="shared" si="12"/>
        <v>0</v>
      </c>
      <c r="X213">
        <f t="shared" si="13"/>
        <v>0</v>
      </c>
      <c r="Y213">
        <f t="shared" si="14"/>
        <v>0</v>
      </c>
      <c r="Z213">
        <f t="shared" si="42"/>
        <v>0</v>
      </c>
      <c r="AA213">
        <f t="shared" si="43"/>
        <v>0</v>
      </c>
      <c r="AB213">
        <f t="shared" si="44"/>
        <v>0</v>
      </c>
      <c r="AC213">
        <f t="shared" si="45"/>
        <v>0</v>
      </c>
      <c r="AD213">
        <f t="shared" si="46"/>
        <v>0</v>
      </c>
      <c r="AE213">
        <f t="shared" si="47"/>
        <v>0</v>
      </c>
      <c r="AF213">
        <f t="shared" si="48"/>
        <v>0</v>
      </c>
      <c r="AG213">
        <f t="shared" si="49"/>
        <v>0</v>
      </c>
      <c r="AH213">
        <f t="shared" si="50"/>
        <v>0</v>
      </c>
      <c r="AI213">
        <f t="shared" si="51"/>
        <v>0</v>
      </c>
      <c r="AJ213">
        <f t="shared" si="52"/>
        <v>0</v>
      </c>
      <c r="AK213">
        <f t="shared" si="53"/>
        <v>0</v>
      </c>
    </row>
    <row r="214">
      <c r="A214" s="88"/>
      <c r="F214" s="89">
        <f t="shared" si="41"/>
        <v>422</v>
      </c>
      <c r="G214" s="90" t="s">
        <v>410</v>
      </c>
      <c r="H214" s="14">
        <f>IF(ISNA(VLOOKUP(G214,Round1_Transactions!$A$2:$F$402,2,FALSE)), 0,VLOOKUP(G214,Round1_Transactions!$A$2:$F$402,2,FALSE))</f>
        <v>0</v>
      </c>
      <c r="I214" s="60">
        <f>IF(ISNA(VLOOKUP(G214,Round1_Transactions!$A$2:$F$402,3,FALSE)), 0,VLOOKUP(G214,Round1_Transactions!$A$2:$F$402,3,FALSE))</f>
        <v>0</v>
      </c>
      <c r="J214" s="60">
        <f>IF(ISNA(VLOOKUP(G214,Round1_Transactions!$A$2:$F$402,4,FALSE)), 0,VLOOKUP(G214,Round1_Transactions!$A$2:$F$402,4,FALSE))</f>
        <v>0</v>
      </c>
      <c r="K214" s="60">
        <f>IF(ISNA(VLOOKUP(G214,Round1_Transactions!$A$2:$F$402,5,FALSE)), 0,VLOOKUP(G214,Round1_Transactions!$A$2:$F$402,5,FALSE))</f>
        <v>0</v>
      </c>
      <c r="L214" s="86">
        <f>IF(ISNA(VLOOKUP(G214,Round1_Transactions!$A$2:$F$402,6,FALSE)), 0,VLOOKUP(G214,Round1_Transactions!$A$2:$F$402,6,FALSE))</f>
        <v>0</v>
      </c>
      <c r="M214">
        <f t="shared" si="27"/>
        <v>0</v>
      </c>
      <c r="N214">
        <f t="shared" si="3"/>
        <v>0</v>
      </c>
      <c r="O214">
        <f t="shared" si="4"/>
        <v>0</v>
      </c>
      <c r="P214">
        <f t="shared" si="5"/>
        <v>0</v>
      </c>
      <c r="Q214">
        <f t="shared" si="6"/>
        <v>0</v>
      </c>
      <c r="R214">
        <f t="shared" si="7"/>
        <v>0</v>
      </c>
      <c r="S214">
        <f t="shared" si="8"/>
        <v>0</v>
      </c>
      <c r="T214">
        <f t="shared" si="9"/>
        <v>0</v>
      </c>
      <c r="U214">
        <f t="shared" si="10"/>
        <v>0</v>
      </c>
      <c r="V214">
        <f t="shared" si="11"/>
        <v>0</v>
      </c>
      <c r="W214">
        <f t="shared" si="12"/>
        <v>0</v>
      </c>
      <c r="X214">
        <f t="shared" si="13"/>
        <v>0</v>
      </c>
      <c r="Y214">
        <f t="shared" si="14"/>
        <v>0</v>
      </c>
      <c r="Z214">
        <f t="shared" si="42"/>
        <v>0</v>
      </c>
      <c r="AA214">
        <f t="shared" si="43"/>
        <v>0</v>
      </c>
      <c r="AB214">
        <f t="shared" si="44"/>
        <v>0</v>
      </c>
      <c r="AC214">
        <f t="shared" si="45"/>
        <v>0</v>
      </c>
      <c r="AD214">
        <f t="shared" si="46"/>
        <v>0</v>
      </c>
      <c r="AE214">
        <f t="shared" si="47"/>
        <v>0</v>
      </c>
      <c r="AF214">
        <f t="shared" si="48"/>
        <v>0</v>
      </c>
      <c r="AG214">
        <f t="shared" si="49"/>
        <v>0</v>
      </c>
      <c r="AH214">
        <f t="shared" si="50"/>
        <v>0</v>
      </c>
      <c r="AI214">
        <f t="shared" si="51"/>
        <v>0</v>
      </c>
      <c r="AJ214">
        <f t="shared" si="52"/>
        <v>0</v>
      </c>
      <c r="AK214">
        <f t="shared" si="53"/>
        <v>0</v>
      </c>
    </row>
    <row r="215">
      <c r="A215" s="88"/>
      <c r="F215" s="89">
        <f t="shared" si="41"/>
        <v>422</v>
      </c>
      <c r="G215" s="90" t="s">
        <v>411</v>
      </c>
      <c r="H215" s="14">
        <f>IF(ISNA(VLOOKUP(G215,Round1_Transactions!$A$2:$F$402,2,FALSE)), 0,VLOOKUP(G215,Round1_Transactions!$A$2:$F$402,2,FALSE))</f>
        <v>0</v>
      </c>
      <c r="I215" s="60">
        <f>IF(ISNA(VLOOKUP(G215,Round1_Transactions!$A$2:$F$402,3,FALSE)), 0,VLOOKUP(G215,Round1_Transactions!$A$2:$F$402,3,FALSE))</f>
        <v>0</v>
      </c>
      <c r="J215" s="60">
        <f>IF(ISNA(VLOOKUP(G215,Round1_Transactions!$A$2:$F$402,4,FALSE)), 0,VLOOKUP(G215,Round1_Transactions!$A$2:$F$402,4,FALSE))</f>
        <v>0</v>
      </c>
      <c r="K215" s="60">
        <f>IF(ISNA(VLOOKUP(G215,Round1_Transactions!$A$2:$F$402,5,FALSE)), 0,VLOOKUP(G215,Round1_Transactions!$A$2:$F$402,5,FALSE))</f>
        <v>0</v>
      </c>
      <c r="L215" s="86">
        <f>IF(ISNA(VLOOKUP(G215,Round1_Transactions!$A$2:$F$402,6,FALSE)), 0,VLOOKUP(G215,Round1_Transactions!$A$2:$F$402,6,FALSE))</f>
        <v>0</v>
      </c>
      <c r="M215">
        <f t="shared" si="27"/>
        <v>0</v>
      </c>
      <c r="N215">
        <f t="shared" si="3"/>
        <v>0</v>
      </c>
      <c r="O215">
        <f t="shared" si="4"/>
        <v>0</v>
      </c>
      <c r="P215">
        <f t="shared" si="5"/>
        <v>0</v>
      </c>
      <c r="Q215">
        <f t="shared" si="6"/>
        <v>0</v>
      </c>
      <c r="R215">
        <f t="shared" si="7"/>
        <v>0</v>
      </c>
      <c r="S215">
        <f t="shared" si="8"/>
        <v>0</v>
      </c>
      <c r="T215">
        <f t="shared" si="9"/>
        <v>0</v>
      </c>
      <c r="U215">
        <f t="shared" si="10"/>
        <v>0</v>
      </c>
      <c r="V215">
        <f t="shared" si="11"/>
        <v>0</v>
      </c>
      <c r="W215">
        <f t="shared" si="12"/>
        <v>0</v>
      </c>
      <c r="X215">
        <f t="shared" si="13"/>
        <v>0</v>
      </c>
      <c r="Y215">
        <f t="shared" si="14"/>
        <v>0</v>
      </c>
      <c r="Z215">
        <f t="shared" si="42"/>
        <v>0</v>
      </c>
      <c r="AA215">
        <f t="shared" si="43"/>
        <v>0</v>
      </c>
      <c r="AB215">
        <f t="shared" si="44"/>
        <v>0</v>
      </c>
      <c r="AC215">
        <f t="shared" si="45"/>
        <v>0</v>
      </c>
      <c r="AD215">
        <f t="shared" si="46"/>
        <v>0</v>
      </c>
      <c r="AE215">
        <f t="shared" si="47"/>
        <v>0</v>
      </c>
      <c r="AF215">
        <f t="shared" si="48"/>
        <v>0</v>
      </c>
      <c r="AG215">
        <f t="shared" si="49"/>
        <v>0</v>
      </c>
      <c r="AH215">
        <f t="shared" si="50"/>
        <v>0</v>
      </c>
      <c r="AI215">
        <f t="shared" si="51"/>
        <v>0</v>
      </c>
      <c r="AJ215">
        <f t="shared" si="52"/>
        <v>0</v>
      </c>
      <c r="AK215">
        <f t="shared" si="53"/>
        <v>0</v>
      </c>
    </row>
    <row r="216">
      <c r="A216" s="88"/>
      <c r="F216" s="89">
        <f t="shared" si="41"/>
        <v>422</v>
      </c>
      <c r="G216" s="90" t="s">
        <v>412</v>
      </c>
      <c r="H216" s="14">
        <f>IF(ISNA(VLOOKUP(G216,Round1_Transactions!$A$2:$F$402,2,FALSE)), 0,VLOOKUP(G216,Round1_Transactions!$A$2:$F$402,2,FALSE))</f>
        <v>0</v>
      </c>
      <c r="I216" s="60">
        <f>IF(ISNA(VLOOKUP(G216,Round1_Transactions!$A$2:$F$402,3,FALSE)), 0,VLOOKUP(G216,Round1_Transactions!$A$2:$F$402,3,FALSE))</f>
        <v>0</v>
      </c>
      <c r="J216" s="60">
        <f>IF(ISNA(VLOOKUP(G216,Round1_Transactions!$A$2:$F$402,4,FALSE)), 0,VLOOKUP(G216,Round1_Transactions!$A$2:$F$402,4,FALSE))</f>
        <v>0</v>
      </c>
      <c r="K216" s="60">
        <f>IF(ISNA(VLOOKUP(G216,Round1_Transactions!$A$2:$F$402,5,FALSE)), 0,VLOOKUP(G216,Round1_Transactions!$A$2:$F$402,5,FALSE))</f>
        <v>0</v>
      </c>
      <c r="L216" s="86">
        <f>IF(ISNA(VLOOKUP(G216,Round1_Transactions!$A$2:$F$402,6,FALSE)), 0,VLOOKUP(G216,Round1_Transactions!$A$2:$F$402,6,FALSE))</f>
        <v>0</v>
      </c>
      <c r="M216">
        <f t="shared" si="27"/>
        <v>0</v>
      </c>
      <c r="N216">
        <f t="shared" si="3"/>
        <v>0</v>
      </c>
      <c r="O216">
        <f t="shared" si="4"/>
        <v>0</v>
      </c>
      <c r="P216">
        <f t="shared" si="5"/>
        <v>0</v>
      </c>
      <c r="Q216">
        <f t="shared" si="6"/>
        <v>0</v>
      </c>
      <c r="R216">
        <f t="shared" si="7"/>
        <v>0</v>
      </c>
      <c r="S216">
        <f t="shared" si="8"/>
        <v>0</v>
      </c>
      <c r="T216">
        <f t="shared" si="9"/>
        <v>0</v>
      </c>
      <c r="U216">
        <f t="shared" si="10"/>
        <v>0</v>
      </c>
      <c r="V216">
        <f t="shared" si="11"/>
        <v>0</v>
      </c>
      <c r="W216">
        <f t="shared" si="12"/>
        <v>0</v>
      </c>
      <c r="X216">
        <f t="shared" si="13"/>
        <v>0</v>
      </c>
      <c r="Y216">
        <f t="shared" si="14"/>
        <v>0</v>
      </c>
      <c r="Z216">
        <f t="shared" si="42"/>
        <v>0</v>
      </c>
      <c r="AA216">
        <f t="shared" si="43"/>
        <v>0</v>
      </c>
      <c r="AB216">
        <f t="shared" si="44"/>
        <v>0</v>
      </c>
      <c r="AC216">
        <f t="shared" si="45"/>
        <v>0</v>
      </c>
      <c r="AD216">
        <f t="shared" si="46"/>
        <v>0</v>
      </c>
      <c r="AE216">
        <f t="shared" si="47"/>
        <v>0</v>
      </c>
      <c r="AF216">
        <f t="shared" si="48"/>
        <v>0</v>
      </c>
      <c r="AG216">
        <f t="shared" si="49"/>
        <v>0</v>
      </c>
      <c r="AH216">
        <f t="shared" si="50"/>
        <v>0</v>
      </c>
      <c r="AI216">
        <f t="shared" si="51"/>
        <v>0</v>
      </c>
      <c r="AJ216">
        <f t="shared" si="52"/>
        <v>0</v>
      </c>
      <c r="AK216">
        <f t="shared" si="53"/>
        <v>0</v>
      </c>
    </row>
    <row r="217">
      <c r="A217" s="88"/>
      <c r="F217" s="89">
        <f t="shared" si="41"/>
        <v>422</v>
      </c>
      <c r="G217" s="90" t="s">
        <v>413</v>
      </c>
      <c r="H217" s="14">
        <f>IF(ISNA(VLOOKUP(G217,Round1_Transactions!$A$2:$F$402,2,FALSE)), 0,VLOOKUP(G217,Round1_Transactions!$A$2:$F$402,2,FALSE))</f>
        <v>0</v>
      </c>
      <c r="I217" s="60">
        <f>IF(ISNA(VLOOKUP(G217,Round1_Transactions!$A$2:$F$402,3,FALSE)), 0,VLOOKUP(G217,Round1_Transactions!$A$2:$F$402,3,FALSE))</f>
        <v>0</v>
      </c>
      <c r="J217" s="60">
        <f>IF(ISNA(VLOOKUP(G217,Round1_Transactions!$A$2:$F$402,4,FALSE)), 0,VLOOKUP(G217,Round1_Transactions!$A$2:$F$402,4,FALSE))</f>
        <v>0</v>
      </c>
      <c r="K217" s="60">
        <f>IF(ISNA(VLOOKUP(G217,Round1_Transactions!$A$2:$F$402,5,FALSE)), 0,VLOOKUP(G217,Round1_Transactions!$A$2:$F$402,5,FALSE))</f>
        <v>0</v>
      </c>
      <c r="L217" s="86">
        <f>IF(ISNA(VLOOKUP(G217,Round1_Transactions!$A$2:$F$402,6,FALSE)), 0,VLOOKUP(G217,Round1_Transactions!$A$2:$F$402,6,FALSE))</f>
        <v>0</v>
      </c>
      <c r="M217">
        <f t="shared" si="27"/>
        <v>0</v>
      </c>
      <c r="N217">
        <f t="shared" si="3"/>
        <v>0</v>
      </c>
      <c r="O217">
        <f t="shared" si="4"/>
        <v>0</v>
      </c>
      <c r="P217">
        <f t="shared" si="5"/>
        <v>0</v>
      </c>
      <c r="Q217">
        <f t="shared" si="6"/>
        <v>0</v>
      </c>
      <c r="R217">
        <f t="shared" si="7"/>
        <v>0</v>
      </c>
      <c r="S217">
        <f t="shared" si="8"/>
        <v>0</v>
      </c>
      <c r="T217">
        <f t="shared" si="9"/>
        <v>0</v>
      </c>
      <c r="U217">
        <f t="shared" si="10"/>
        <v>0</v>
      </c>
      <c r="V217">
        <f t="shared" si="11"/>
        <v>0</v>
      </c>
      <c r="W217">
        <f t="shared" si="12"/>
        <v>0</v>
      </c>
      <c r="X217">
        <f t="shared" si="13"/>
        <v>0</v>
      </c>
      <c r="Y217">
        <f t="shared" si="14"/>
        <v>0</v>
      </c>
      <c r="Z217">
        <f t="shared" si="42"/>
        <v>0</v>
      </c>
      <c r="AA217">
        <f t="shared" si="43"/>
        <v>0</v>
      </c>
      <c r="AB217">
        <f t="shared" si="44"/>
        <v>0</v>
      </c>
      <c r="AC217">
        <f t="shared" si="45"/>
        <v>0</v>
      </c>
      <c r="AD217">
        <f t="shared" si="46"/>
        <v>0</v>
      </c>
      <c r="AE217">
        <f t="shared" si="47"/>
        <v>0</v>
      </c>
      <c r="AF217">
        <f t="shared" si="48"/>
        <v>0</v>
      </c>
      <c r="AG217">
        <f t="shared" si="49"/>
        <v>0</v>
      </c>
      <c r="AH217">
        <f t="shared" si="50"/>
        <v>0</v>
      </c>
      <c r="AI217">
        <f t="shared" si="51"/>
        <v>0</v>
      </c>
      <c r="AJ217">
        <f t="shared" si="52"/>
        <v>0</v>
      </c>
      <c r="AK217">
        <f t="shared" si="53"/>
        <v>0</v>
      </c>
    </row>
    <row r="218">
      <c r="A218" s="88"/>
      <c r="F218" s="89">
        <f t="shared" si="41"/>
        <v>422</v>
      </c>
      <c r="G218" s="90" t="s">
        <v>414</v>
      </c>
      <c r="H218" s="14">
        <f>IF(ISNA(VLOOKUP(G218,Round1_Transactions!$A$2:$F$402,2,FALSE)), 0,VLOOKUP(G218,Round1_Transactions!$A$2:$F$402,2,FALSE))</f>
        <v>0</v>
      </c>
      <c r="I218" s="60">
        <f>IF(ISNA(VLOOKUP(G218,Round1_Transactions!$A$2:$F$402,3,FALSE)), 0,VLOOKUP(G218,Round1_Transactions!$A$2:$F$402,3,FALSE))</f>
        <v>0</v>
      </c>
      <c r="J218" s="60">
        <f>IF(ISNA(VLOOKUP(G218,Round1_Transactions!$A$2:$F$402,4,FALSE)), 0,VLOOKUP(G218,Round1_Transactions!$A$2:$F$402,4,FALSE))</f>
        <v>0</v>
      </c>
      <c r="K218" s="60">
        <f>IF(ISNA(VLOOKUP(G218,Round1_Transactions!$A$2:$F$402,5,FALSE)), 0,VLOOKUP(G218,Round1_Transactions!$A$2:$F$402,5,FALSE))</f>
        <v>0</v>
      </c>
      <c r="L218" s="86">
        <f>IF(ISNA(VLOOKUP(G218,Round1_Transactions!$A$2:$F$402,6,FALSE)), 0,VLOOKUP(G218,Round1_Transactions!$A$2:$F$402,6,FALSE))</f>
        <v>0</v>
      </c>
      <c r="M218">
        <f t="shared" si="27"/>
        <v>0</v>
      </c>
      <c r="N218">
        <f t="shared" si="3"/>
        <v>0</v>
      </c>
      <c r="O218">
        <f t="shared" si="4"/>
        <v>0</v>
      </c>
      <c r="P218">
        <f t="shared" si="5"/>
        <v>0</v>
      </c>
      <c r="Q218">
        <f t="shared" si="6"/>
        <v>0</v>
      </c>
      <c r="R218">
        <f t="shared" si="7"/>
        <v>0</v>
      </c>
      <c r="S218">
        <f t="shared" si="8"/>
        <v>0</v>
      </c>
      <c r="T218">
        <f t="shared" si="9"/>
        <v>0</v>
      </c>
      <c r="U218">
        <f t="shared" si="10"/>
        <v>0</v>
      </c>
      <c r="V218">
        <f t="shared" si="11"/>
        <v>0</v>
      </c>
      <c r="W218">
        <f t="shared" si="12"/>
        <v>0</v>
      </c>
      <c r="X218">
        <f t="shared" si="13"/>
        <v>0</v>
      </c>
      <c r="Y218">
        <f t="shared" si="14"/>
        <v>0</v>
      </c>
      <c r="Z218">
        <f t="shared" si="42"/>
        <v>0</v>
      </c>
      <c r="AA218">
        <f t="shared" si="43"/>
        <v>0</v>
      </c>
      <c r="AB218">
        <f t="shared" si="44"/>
        <v>0</v>
      </c>
      <c r="AC218">
        <f t="shared" si="45"/>
        <v>0</v>
      </c>
      <c r="AD218">
        <f t="shared" si="46"/>
        <v>0</v>
      </c>
      <c r="AE218">
        <f t="shared" si="47"/>
        <v>0</v>
      </c>
      <c r="AF218">
        <f t="shared" si="48"/>
        <v>0</v>
      </c>
      <c r="AG218">
        <f t="shared" si="49"/>
        <v>0</v>
      </c>
      <c r="AH218">
        <f t="shared" si="50"/>
        <v>0</v>
      </c>
      <c r="AI218">
        <f t="shared" si="51"/>
        <v>0</v>
      </c>
      <c r="AJ218">
        <f t="shared" si="52"/>
        <v>0</v>
      </c>
      <c r="AK218">
        <f t="shared" si="53"/>
        <v>0</v>
      </c>
    </row>
    <row r="219">
      <c r="A219" s="88"/>
      <c r="F219" s="89">
        <f t="shared" si="41"/>
        <v>422</v>
      </c>
      <c r="G219" s="90" t="s">
        <v>415</v>
      </c>
      <c r="H219" s="14">
        <f>IF(ISNA(VLOOKUP(G219,Round1_Transactions!$A$2:$F$402,2,FALSE)), 0,VLOOKUP(G219,Round1_Transactions!$A$2:$F$402,2,FALSE))</f>
        <v>0</v>
      </c>
      <c r="I219" s="60">
        <f>IF(ISNA(VLOOKUP(G219,Round1_Transactions!$A$2:$F$402,3,FALSE)), 0,VLOOKUP(G219,Round1_Transactions!$A$2:$F$402,3,FALSE))</f>
        <v>0</v>
      </c>
      <c r="J219" s="60">
        <f>IF(ISNA(VLOOKUP(G219,Round1_Transactions!$A$2:$F$402,4,FALSE)), 0,VLOOKUP(G219,Round1_Transactions!$A$2:$F$402,4,FALSE))</f>
        <v>0</v>
      </c>
      <c r="K219" s="60">
        <f>IF(ISNA(VLOOKUP(G219,Round1_Transactions!$A$2:$F$402,5,FALSE)), 0,VLOOKUP(G219,Round1_Transactions!$A$2:$F$402,5,FALSE))</f>
        <v>0</v>
      </c>
      <c r="L219" s="86">
        <f>IF(ISNA(VLOOKUP(G219,Round1_Transactions!$A$2:$F$402,6,FALSE)), 0,VLOOKUP(G219,Round1_Transactions!$A$2:$F$402,6,FALSE))</f>
        <v>0</v>
      </c>
      <c r="M219">
        <f t="shared" si="27"/>
        <v>0</v>
      </c>
      <c r="N219">
        <f t="shared" si="3"/>
        <v>0</v>
      </c>
      <c r="O219">
        <f t="shared" si="4"/>
        <v>0</v>
      </c>
      <c r="P219">
        <f t="shared" si="5"/>
        <v>0</v>
      </c>
      <c r="Q219">
        <f t="shared" si="6"/>
        <v>0</v>
      </c>
      <c r="R219">
        <f t="shared" si="7"/>
        <v>0</v>
      </c>
      <c r="S219">
        <f t="shared" si="8"/>
        <v>0</v>
      </c>
      <c r="T219">
        <f t="shared" si="9"/>
        <v>0</v>
      </c>
      <c r="U219">
        <f t="shared" si="10"/>
        <v>0</v>
      </c>
      <c r="V219">
        <f t="shared" si="11"/>
        <v>0</v>
      </c>
      <c r="W219">
        <f t="shared" si="12"/>
        <v>0</v>
      </c>
      <c r="X219">
        <f t="shared" si="13"/>
        <v>0</v>
      </c>
      <c r="Y219">
        <f t="shared" si="14"/>
        <v>0</v>
      </c>
      <c r="Z219">
        <f t="shared" si="42"/>
        <v>0</v>
      </c>
      <c r="AA219">
        <f t="shared" si="43"/>
        <v>0</v>
      </c>
      <c r="AB219">
        <f t="shared" si="44"/>
        <v>0</v>
      </c>
      <c r="AC219">
        <f t="shared" si="45"/>
        <v>0</v>
      </c>
      <c r="AD219">
        <f t="shared" si="46"/>
        <v>0</v>
      </c>
      <c r="AE219">
        <f t="shared" si="47"/>
        <v>0</v>
      </c>
      <c r="AF219">
        <f t="shared" si="48"/>
        <v>0</v>
      </c>
      <c r="AG219">
        <f t="shared" si="49"/>
        <v>0</v>
      </c>
      <c r="AH219">
        <f t="shared" si="50"/>
        <v>0</v>
      </c>
      <c r="AI219">
        <f t="shared" si="51"/>
        <v>0</v>
      </c>
      <c r="AJ219">
        <f t="shared" si="52"/>
        <v>0</v>
      </c>
      <c r="AK219">
        <f t="shared" si="53"/>
        <v>0</v>
      </c>
    </row>
    <row r="220">
      <c r="A220" s="88"/>
      <c r="F220" s="89">
        <f t="shared" si="41"/>
        <v>422</v>
      </c>
      <c r="G220" s="90" t="s">
        <v>416</v>
      </c>
      <c r="H220" s="14">
        <f>IF(ISNA(VLOOKUP(G220,Round1_Transactions!$A$2:$F$402,2,FALSE)), 0,VLOOKUP(G220,Round1_Transactions!$A$2:$F$402,2,FALSE))</f>
        <v>0</v>
      </c>
      <c r="I220" s="60">
        <f>IF(ISNA(VLOOKUP(G220,Round1_Transactions!$A$2:$F$402,3,FALSE)), 0,VLOOKUP(G220,Round1_Transactions!$A$2:$F$402,3,FALSE))</f>
        <v>0</v>
      </c>
      <c r="J220" s="60">
        <f>IF(ISNA(VLOOKUP(G220,Round1_Transactions!$A$2:$F$402,4,FALSE)), 0,VLOOKUP(G220,Round1_Transactions!$A$2:$F$402,4,FALSE))</f>
        <v>0</v>
      </c>
      <c r="K220" s="60">
        <f>IF(ISNA(VLOOKUP(G220,Round1_Transactions!$A$2:$F$402,5,FALSE)), 0,VLOOKUP(G220,Round1_Transactions!$A$2:$F$402,5,FALSE))</f>
        <v>0</v>
      </c>
      <c r="L220" s="86">
        <f>IF(ISNA(VLOOKUP(G220,Round1_Transactions!$A$2:$F$402,6,FALSE)), 0,VLOOKUP(G220,Round1_Transactions!$A$2:$F$402,6,FALSE))</f>
        <v>0</v>
      </c>
      <c r="M220">
        <f t="shared" si="27"/>
        <v>0</v>
      </c>
      <c r="N220">
        <f t="shared" si="3"/>
        <v>0</v>
      </c>
      <c r="O220">
        <f t="shared" si="4"/>
        <v>0</v>
      </c>
      <c r="P220">
        <f t="shared" si="5"/>
        <v>0</v>
      </c>
      <c r="Q220">
        <f t="shared" si="6"/>
        <v>0</v>
      </c>
      <c r="R220">
        <f t="shared" si="7"/>
        <v>0</v>
      </c>
      <c r="S220">
        <f t="shared" si="8"/>
        <v>0</v>
      </c>
      <c r="T220">
        <f t="shared" si="9"/>
        <v>0</v>
      </c>
      <c r="U220">
        <f t="shared" si="10"/>
        <v>0</v>
      </c>
      <c r="V220">
        <f t="shared" si="11"/>
        <v>0</v>
      </c>
      <c r="W220">
        <f t="shared" si="12"/>
        <v>0</v>
      </c>
      <c r="X220">
        <f t="shared" si="13"/>
        <v>0</v>
      </c>
      <c r="Y220">
        <f t="shared" si="14"/>
        <v>0</v>
      </c>
      <c r="Z220">
        <f t="shared" si="42"/>
        <v>0</v>
      </c>
      <c r="AA220">
        <f t="shared" si="43"/>
        <v>0</v>
      </c>
      <c r="AB220">
        <f t="shared" si="44"/>
        <v>0</v>
      </c>
      <c r="AC220">
        <f t="shared" si="45"/>
        <v>0</v>
      </c>
      <c r="AD220">
        <f t="shared" si="46"/>
        <v>0</v>
      </c>
      <c r="AE220">
        <f t="shared" si="47"/>
        <v>0</v>
      </c>
      <c r="AF220">
        <f t="shared" si="48"/>
        <v>0</v>
      </c>
      <c r="AG220">
        <f t="shared" si="49"/>
        <v>0</v>
      </c>
      <c r="AH220">
        <f t="shared" si="50"/>
        <v>0</v>
      </c>
      <c r="AI220">
        <f t="shared" si="51"/>
        <v>0</v>
      </c>
      <c r="AJ220">
        <f t="shared" si="52"/>
        <v>0</v>
      </c>
      <c r="AK220">
        <f t="shared" si="53"/>
        <v>0</v>
      </c>
    </row>
    <row r="221">
      <c r="A221" s="88"/>
      <c r="F221" s="89">
        <f t="shared" si="41"/>
        <v>422</v>
      </c>
      <c r="G221" s="90" t="s">
        <v>417</v>
      </c>
      <c r="H221" s="14">
        <f>IF(ISNA(VLOOKUP(G221,Round1_Transactions!$A$2:$F$402,2,FALSE)), 0,VLOOKUP(G221,Round1_Transactions!$A$2:$F$402,2,FALSE))</f>
        <v>0</v>
      </c>
      <c r="I221" s="60">
        <f>IF(ISNA(VLOOKUP(G221,Round1_Transactions!$A$2:$F$402,3,FALSE)), 0,VLOOKUP(G221,Round1_Transactions!$A$2:$F$402,3,FALSE))</f>
        <v>0</v>
      </c>
      <c r="J221" s="60">
        <f>IF(ISNA(VLOOKUP(G221,Round1_Transactions!$A$2:$F$402,4,FALSE)), 0,VLOOKUP(G221,Round1_Transactions!$A$2:$F$402,4,FALSE))</f>
        <v>0</v>
      </c>
      <c r="K221" s="60">
        <f>IF(ISNA(VLOOKUP(G221,Round1_Transactions!$A$2:$F$402,5,FALSE)), 0,VLOOKUP(G221,Round1_Transactions!$A$2:$F$402,5,FALSE))</f>
        <v>0</v>
      </c>
      <c r="L221" s="86">
        <f>IF(ISNA(VLOOKUP(G221,Round1_Transactions!$A$2:$F$402,6,FALSE)), 0,VLOOKUP(G221,Round1_Transactions!$A$2:$F$402,6,FALSE))</f>
        <v>0</v>
      </c>
      <c r="M221">
        <f t="shared" si="27"/>
        <v>0</v>
      </c>
      <c r="N221">
        <f t="shared" si="3"/>
        <v>0</v>
      </c>
      <c r="O221">
        <f t="shared" si="4"/>
        <v>0</v>
      </c>
      <c r="P221">
        <f t="shared" si="5"/>
        <v>0</v>
      </c>
      <c r="Q221">
        <f t="shared" si="6"/>
        <v>0</v>
      </c>
      <c r="R221">
        <f t="shared" si="7"/>
        <v>0</v>
      </c>
      <c r="S221">
        <f t="shared" si="8"/>
        <v>0</v>
      </c>
      <c r="T221">
        <f t="shared" si="9"/>
        <v>0</v>
      </c>
      <c r="U221">
        <f t="shared" si="10"/>
        <v>0</v>
      </c>
      <c r="V221">
        <f t="shared" si="11"/>
        <v>0</v>
      </c>
      <c r="W221">
        <f t="shared" si="12"/>
        <v>0</v>
      </c>
      <c r="X221">
        <f t="shared" si="13"/>
        <v>0</v>
      </c>
      <c r="Y221">
        <f t="shared" si="14"/>
        <v>0</v>
      </c>
      <c r="Z221">
        <f t="shared" si="42"/>
        <v>0</v>
      </c>
      <c r="AA221">
        <f t="shared" si="43"/>
        <v>0</v>
      </c>
      <c r="AB221">
        <f t="shared" si="44"/>
        <v>0</v>
      </c>
      <c r="AC221">
        <f t="shared" si="45"/>
        <v>0</v>
      </c>
      <c r="AD221">
        <f t="shared" si="46"/>
        <v>0</v>
      </c>
      <c r="AE221">
        <f t="shared" si="47"/>
        <v>0</v>
      </c>
      <c r="AF221">
        <f t="shared" si="48"/>
        <v>0</v>
      </c>
      <c r="AG221">
        <f t="shared" si="49"/>
        <v>0</v>
      </c>
      <c r="AH221">
        <f t="shared" si="50"/>
        <v>0</v>
      </c>
      <c r="AI221">
        <f t="shared" si="51"/>
        <v>0</v>
      </c>
      <c r="AJ221">
        <f t="shared" si="52"/>
        <v>0</v>
      </c>
      <c r="AK221">
        <f t="shared" si="53"/>
        <v>0</v>
      </c>
    </row>
    <row r="222">
      <c r="A222" s="88"/>
      <c r="F222" s="89">
        <f t="shared" si="41"/>
        <v>422</v>
      </c>
      <c r="G222" s="90" t="s">
        <v>418</v>
      </c>
      <c r="H222" s="14">
        <f>IF(ISNA(VLOOKUP(G222,Round1_Transactions!$A$2:$F$402,2,FALSE)), 0,VLOOKUP(G222,Round1_Transactions!$A$2:$F$402,2,FALSE))</f>
        <v>0</v>
      </c>
      <c r="I222" s="60">
        <f>IF(ISNA(VLOOKUP(G222,Round1_Transactions!$A$2:$F$402,3,FALSE)), 0,VLOOKUP(G222,Round1_Transactions!$A$2:$F$402,3,FALSE))</f>
        <v>0</v>
      </c>
      <c r="J222" s="60">
        <f>IF(ISNA(VLOOKUP(G222,Round1_Transactions!$A$2:$F$402,4,FALSE)), 0,VLOOKUP(G222,Round1_Transactions!$A$2:$F$402,4,FALSE))</f>
        <v>0</v>
      </c>
      <c r="K222" s="60">
        <f>IF(ISNA(VLOOKUP(G222,Round1_Transactions!$A$2:$F$402,5,FALSE)), 0,VLOOKUP(G222,Round1_Transactions!$A$2:$F$402,5,FALSE))</f>
        <v>0</v>
      </c>
      <c r="L222" s="86">
        <f>IF(ISNA(VLOOKUP(G222,Round1_Transactions!$A$2:$F$402,6,FALSE)), 0,VLOOKUP(G222,Round1_Transactions!$A$2:$F$402,6,FALSE))</f>
        <v>0</v>
      </c>
      <c r="M222">
        <f t="shared" si="27"/>
        <v>0</v>
      </c>
      <c r="N222">
        <f t="shared" si="3"/>
        <v>0</v>
      </c>
      <c r="O222">
        <f t="shared" si="4"/>
        <v>0</v>
      </c>
      <c r="P222">
        <f t="shared" si="5"/>
        <v>0</v>
      </c>
      <c r="Q222">
        <f t="shared" si="6"/>
        <v>0</v>
      </c>
      <c r="R222">
        <f t="shared" si="7"/>
        <v>0</v>
      </c>
      <c r="S222">
        <f t="shared" si="8"/>
        <v>0</v>
      </c>
      <c r="T222">
        <f t="shared" si="9"/>
        <v>0</v>
      </c>
      <c r="U222">
        <f t="shared" si="10"/>
        <v>0</v>
      </c>
      <c r="V222">
        <f t="shared" si="11"/>
        <v>0</v>
      </c>
      <c r="W222">
        <f t="shared" si="12"/>
        <v>0</v>
      </c>
      <c r="X222">
        <f t="shared" si="13"/>
        <v>0</v>
      </c>
      <c r="Y222">
        <f t="shared" si="14"/>
        <v>0</v>
      </c>
      <c r="Z222">
        <f t="shared" si="42"/>
        <v>0</v>
      </c>
      <c r="AA222">
        <f t="shared" si="43"/>
        <v>0</v>
      </c>
      <c r="AB222">
        <f t="shared" si="44"/>
        <v>0</v>
      </c>
      <c r="AC222">
        <f t="shared" si="45"/>
        <v>0</v>
      </c>
      <c r="AD222">
        <f t="shared" si="46"/>
        <v>0</v>
      </c>
      <c r="AE222">
        <f t="shared" si="47"/>
        <v>0</v>
      </c>
      <c r="AF222">
        <f t="shared" si="48"/>
        <v>0</v>
      </c>
      <c r="AG222">
        <f t="shared" si="49"/>
        <v>0</v>
      </c>
      <c r="AH222">
        <f t="shared" si="50"/>
        <v>0</v>
      </c>
      <c r="AI222">
        <f t="shared" si="51"/>
        <v>0</v>
      </c>
      <c r="AJ222">
        <f t="shared" si="52"/>
        <v>0</v>
      </c>
      <c r="AK222">
        <f t="shared" si="53"/>
        <v>0</v>
      </c>
    </row>
    <row r="223">
      <c r="A223" s="88"/>
      <c r="F223" s="89">
        <f t="shared" si="41"/>
        <v>422</v>
      </c>
      <c r="G223" s="90" t="s">
        <v>419</v>
      </c>
      <c r="H223" s="14">
        <f>IF(ISNA(VLOOKUP(G223,Round1_Transactions!$A$2:$F$402,2,FALSE)), 0,VLOOKUP(G223,Round1_Transactions!$A$2:$F$402,2,FALSE))</f>
        <v>0</v>
      </c>
      <c r="I223" s="60">
        <f>IF(ISNA(VLOOKUP(G223,Round1_Transactions!$A$2:$F$402,3,FALSE)), 0,VLOOKUP(G223,Round1_Transactions!$A$2:$F$402,3,FALSE))</f>
        <v>0</v>
      </c>
      <c r="J223" s="60">
        <f>IF(ISNA(VLOOKUP(G223,Round1_Transactions!$A$2:$F$402,4,FALSE)), 0,VLOOKUP(G223,Round1_Transactions!$A$2:$F$402,4,FALSE))</f>
        <v>0</v>
      </c>
      <c r="K223" s="60">
        <f>IF(ISNA(VLOOKUP(G223,Round1_Transactions!$A$2:$F$402,5,FALSE)), 0,VLOOKUP(G223,Round1_Transactions!$A$2:$F$402,5,FALSE))</f>
        <v>0</v>
      </c>
      <c r="L223" s="86">
        <f>IF(ISNA(VLOOKUP(G223,Round1_Transactions!$A$2:$F$402,6,FALSE)), 0,VLOOKUP(G223,Round1_Transactions!$A$2:$F$402,6,FALSE))</f>
        <v>0</v>
      </c>
      <c r="M223">
        <f t="shared" si="27"/>
        <v>0</v>
      </c>
      <c r="N223">
        <f t="shared" si="3"/>
        <v>0</v>
      </c>
      <c r="O223">
        <f t="shared" si="4"/>
        <v>0</v>
      </c>
      <c r="P223">
        <f t="shared" si="5"/>
        <v>0</v>
      </c>
      <c r="Q223">
        <f t="shared" si="6"/>
        <v>0</v>
      </c>
      <c r="R223">
        <f t="shared" si="7"/>
        <v>0</v>
      </c>
      <c r="S223">
        <f t="shared" si="8"/>
        <v>0</v>
      </c>
      <c r="T223">
        <f t="shared" si="9"/>
        <v>0</v>
      </c>
      <c r="U223">
        <f t="shared" si="10"/>
        <v>0</v>
      </c>
      <c r="V223">
        <f t="shared" si="11"/>
        <v>0</v>
      </c>
      <c r="W223">
        <f t="shared" si="12"/>
        <v>0</v>
      </c>
      <c r="X223">
        <f t="shared" si="13"/>
        <v>0</v>
      </c>
      <c r="Y223">
        <f t="shared" si="14"/>
        <v>0</v>
      </c>
      <c r="Z223">
        <f t="shared" si="42"/>
        <v>0</v>
      </c>
      <c r="AA223">
        <f t="shared" si="43"/>
        <v>0</v>
      </c>
      <c r="AB223">
        <f t="shared" si="44"/>
        <v>0</v>
      </c>
      <c r="AC223">
        <f t="shared" si="45"/>
        <v>0</v>
      </c>
      <c r="AD223">
        <f t="shared" si="46"/>
        <v>0</v>
      </c>
      <c r="AE223">
        <f t="shared" si="47"/>
        <v>0</v>
      </c>
      <c r="AF223">
        <f t="shared" si="48"/>
        <v>0</v>
      </c>
      <c r="AG223">
        <f t="shared" si="49"/>
        <v>0</v>
      </c>
      <c r="AH223">
        <f t="shared" si="50"/>
        <v>0</v>
      </c>
      <c r="AI223">
        <f t="shared" si="51"/>
        <v>0</v>
      </c>
      <c r="AJ223">
        <f t="shared" si="52"/>
        <v>0</v>
      </c>
      <c r="AK223">
        <f t="shared" si="53"/>
        <v>0</v>
      </c>
    </row>
    <row r="224">
      <c r="A224" s="88"/>
      <c r="F224" s="89">
        <f t="shared" si="41"/>
        <v>422</v>
      </c>
      <c r="G224" s="90" t="s">
        <v>420</v>
      </c>
      <c r="H224" s="14">
        <f>IF(ISNA(VLOOKUP(G224,Round1_Transactions!$A$2:$F$402,2,FALSE)), 0,VLOOKUP(G224,Round1_Transactions!$A$2:$F$402,2,FALSE))</f>
        <v>0</v>
      </c>
      <c r="I224" s="60">
        <f>IF(ISNA(VLOOKUP(G224,Round1_Transactions!$A$2:$F$402,3,FALSE)), 0,VLOOKUP(G224,Round1_Transactions!$A$2:$F$402,3,FALSE))</f>
        <v>0</v>
      </c>
      <c r="J224" s="60">
        <f>IF(ISNA(VLOOKUP(G224,Round1_Transactions!$A$2:$F$402,4,FALSE)), 0,VLOOKUP(G224,Round1_Transactions!$A$2:$F$402,4,FALSE))</f>
        <v>0</v>
      </c>
      <c r="K224" s="60">
        <f>IF(ISNA(VLOOKUP(G224,Round1_Transactions!$A$2:$F$402,5,FALSE)), 0,VLOOKUP(G224,Round1_Transactions!$A$2:$F$402,5,FALSE))</f>
        <v>0</v>
      </c>
      <c r="L224" s="86">
        <f>IF(ISNA(VLOOKUP(G224,Round1_Transactions!$A$2:$F$402,6,FALSE)), 0,VLOOKUP(G224,Round1_Transactions!$A$2:$F$402,6,FALSE))</f>
        <v>0</v>
      </c>
      <c r="M224">
        <f t="shared" si="27"/>
        <v>0</v>
      </c>
      <c r="N224">
        <f t="shared" si="3"/>
        <v>0</v>
      </c>
      <c r="O224">
        <f t="shared" si="4"/>
        <v>0</v>
      </c>
      <c r="P224">
        <f t="shared" si="5"/>
        <v>0</v>
      </c>
      <c r="Q224">
        <f t="shared" si="6"/>
        <v>0</v>
      </c>
      <c r="R224">
        <f t="shared" si="7"/>
        <v>0</v>
      </c>
      <c r="S224">
        <f t="shared" si="8"/>
        <v>0</v>
      </c>
      <c r="T224">
        <f t="shared" si="9"/>
        <v>0</v>
      </c>
      <c r="U224">
        <f t="shared" si="10"/>
        <v>0</v>
      </c>
      <c r="V224">
        <f t="shared" si="11"/>
        <v>0</v>
      </c>
      <c r="W224">
        <f t="shared" si="12"/>
        <v>0</v>
      </c>
      <c r="X224">
        <f t="shared" si="13"/>
        <v>0</v>
      </c>
      <c r="Y224">
        <f t="shared" si="14"/>
        <v>0</v>
      </c>
      <c r="Z224">
        <f t="shared" si="42"/>
        <v>0</v>
      </c>
      <c r="AA224">
        <f t="shared" si="43"/>
        <v>0</v>
      </c>
      <c r="AB224">
        <f t="shared" si="44"/>
        <v>0</v>
      </c>
      <c r="AC224">
        <f t="shared" si="45"/>
        <v>0</v>
      </c>
      <c r="AD224">
        <f t="shared" si="46"/>
        <v>0</v>
      </c>
      <c r="AE224">
        <f t="shared" si="47"/>
        <v>0</v>
      </c>
      <c r="AF224">
        <f t="shared" si="48"/>
        <v>0</v>
      </c>
      <c r="AG224">
        <f t="shared" si="49"/>
        <v>0</v>
      </c>
      <c r="AH224">
        <f t="shared" si="50"/>
        <v>0</v>
      </c>
      <c r="AI224">
        <f t="shared" si="51"/>
        <v>0</v>
      </c>
      <c r="AJ224">
        <f t="shared" si="52"/>
        <v>0</v>
      </c>
      <c r="AK224">
        <f t="shared" si="53"/>
        <v>0</v>
      </c>
    </row>
    <row r="225">
      <c r="A225" s="88"/>
      <c r="F225" s="89">
        <f t="shared" si="41"/>
        <v>422</v>
      </c>
      <c r="G225" s="90" t="s">
        <v>421</v>
      </c>
      <c r="H225" s="14">
        <f>IF(ISNA(VLOOKUP(G225,Round1_Transactions!$A$2:$F$402,2,FALSE)), 0,VLOOKUP(G225,Round1_Transactions!$A$2:$F$402,2,FALSE))</f>
        <v>0</v>
      </c>
      <c r="I225" s="60">
        <f>IF(ISNA(VLOOKUP(G225,Round1_Transactions!$A$2:$F$402,3,FALSE)), 0,VLOOKUP(G225,Round1_Transactions!$A$2:$F$402,3,FALSE))</f>
        <v>0</v>
      </c>
      <c r="J225" s="60">
        <f>IF(ISNA(VLOOKUP(G225,Round1_Transactions!$A$2:$F$402,4,FALSE)), 0,VLOOKUP(G225,Round1_Transactions!$A$2:$F$402,4,FALSE))</f>
        <v>0</v>
      </c>
      <c r="K225" s="60">
        <f>IF(ISNA(VLOOKUP(G225,Round1_Transactions!$A$2:$F$402,5,FALSE)), 0,VLOOKUP(G225,Round1_Transactions!$A$2:$F$402,5,FALSE))</f>
        <v>0</v>
      </c>
      <c r="L225" s="86">
        <f>IF(ISNA(VLOOKUP(G225,Round1_Transactions!$A$2:$F$402,6,FALSE)), 0,VLOOKUP(G225,Round1_Transactions!$A$2:$F$402,6,FALSE))</f>
        <v>0</v>
      </c>
      <c r="M225">
        <f t="shared" si="27"/>
        <v>0</v>
      </c>
      <c r="N225">
        <f t="shared" si="3"/>
        <v>0</v>
      </c>
      <c r="O225">
        <f t="shared" si="4"/>
        <v>0</v>
      </c>
      <c r="P225">
        <f t="shared" si="5"/>
        <v>0</v>
      </c>
      <c r="Q225">
        <f t="shared" si="6"/>
        <v>0</v>
      </c>
      <c r="R225">
        <f t="shared" si="7"/>
        <v>0</v>
      </c>
      <c r="S225">
        <f t="shared" si="8"/>
        <v>0</v>
      </c>
      <c r="T225">
        <f t="shared" si="9"/>
        <v>0</v>
      </c>
      <c r="U225">
        <f t="shared" si="10"/>
        <v>0</v>
      </c>
      <c r="V225">
        <f t="shared" si="11"/>
        <v>0</v>
      </c>
      <c r="W225">
        <f t="shared" si="12"/>
        <v>0</v>
      </c>
      <c r="X225">
        <f t="shared" si="13"/>
        <v>0</v>
      </c>
      <c r="Y225">
        <f t="shared" si="14"/>
        <v>0</v>
      </c>
      <c r="Z225">
        <f t="shared" si="42"/>
        <v>0</v>
      </c>
      <c r="AA225">
        <f t="shared" si="43"/>
        <v>0</v>
      </c>
      <c r="AB225">
        <f t="shared" si="44"/>
        <v>0</v>
      </c>
      <c r="AC225">
        <f t="shared" si="45"/>
        <v>0</v>
      </c>
      <c r="AD225">
        <f t="shared" si="46"/>
        <v>0</v>
      </c>
      <c r="AE225">
        <f t="shared" si="47"/>
        <v>0</v>
      </c>
      <c r="AF225">
        <f t="shared" si="48"/>
        <v>0</v>
      </c>
      <c r="AG225">
        <f t="shared" si="49"/>
        <v>0</v>
      </c>
      <c r="AH225">
        <f t="shared" si="50"/>
        <v>0</v>
      </c>
      <c r="AI225">
        <f t="shared" si="51"/>
        <v>0</v>
      </c>
      <c r="AJ225">
        <f t="shared" si="52"/>
        <v>0</v>
      </c>
      <c r="AK225">
        <f t="shared" si="53"/>
        <v>0</v>
      </c>
    </row>
    <row r="226">
      <c r="A226" s="88"/>
      <c r="F226" s="89">
        <f t="shared" si="41"/>
        <v>422</v>
      </c>
      <c r="G226" s="90" t="s">
        <v>422</v>
      </c>
      <c r="H226" s="14">
        <f>IF(ISNA(VLOOKUP(G226,Round1_Transactions!$A$2:$F$402,2,FALSE)), 0,VLOOKUP(G226,Round1_Transactions!$A$2:$F$402,2,FALSE))</f>
        <v>0</v>
      </c>
      <c r="I226" s="60">
        <f>IF(ISNA(VLOOKUP(G226,Round1_Transactions!$A$2:$F$402,3,FALSE)), 0,VLOOKUP(G226,Round1_Transactions!$A$2:$F$402,3,FALSE))</f>
        <v>0</v>
      </c>
      <c r="J226" s="60">
        <f>IF(ISNA(VLOOKUP(G226,Round1_Transactions!$A$2:$F$402,4,FALSE)), 0,VLOOKUP(G226,Round1_Transactions!$A$2:$F$402,4,FALSE))</f>
        <v>0</v>
      </c>
      <c r="K226" s="60">
        <f>IF(ISNA(VLOOKUP(G226,Round1_Transactions!$A$2:$F$402,5,FALSE)), 0,VLOOKUP(G226,Round1_Transactions!$A$2:$F$402,5,FALSE))</f>
        <v>0</v>
      </c>
      <c r="L226" s="86">
        <f>IF(ISNA(VLOOKUP(G226,Round1_Transactions!$A$2:$F$402,6,FALSE)), 0,VLOOKUP(G226,Round1_Transactions!$A$2:$F$402,6,FALSE))</f>
        <v>0</v>
      </c>
      <c r="M226">
        <f t="shared" si="27"/>
        <v>0</v>
      </c>
      <c r="N226">
        <f t="shared" si="3"/>
        <v>0</v>
      </c>
      <c r="O226">
        <f t="shared" si="4"/>
        <v>0</v>
      </c>
      <c r="P226">
        <f t="shared" si="5"/>
        <v>0</v>
      </c>
      <c r="Q226">
        <f t="shared" si="6"/>
        <v>0</v>
      </c>
      <c r="R226">
        <f t="shared" si="7"/>
        <v>0</v>
      </c>
      <c r="S226">
        <f t="shared" si="8"/>
        <v>0</v>
      </c>
      <c r="T226">
        <f t="shared" si="9"/>
        <v>0</v>
      </c>
      <c r="U226">
        <f t="shared" si="10"/>
        <v>0</v>
      </c>
      <c r="V226">
        <f t="shared" si="11"/>
        <v>0</v>
      </c>
      <c r="W226">
        <f t="shared" si="12"/>
        <v>0</v>
      </c>
      <c r="X226">
        <f t="shared" si="13"/>
        <v>0</v>
      </c>
      <c r="Y226">
        <f t="shared" si="14"/>
        <v>0</v>
      </c>
      <c r="Z226">
        <f t="shared" si="42"/>
        <v>0</v>
      </c>
      <c r="AA226">
        <f t="shared" si="43"/>
        <v>0</v>
      </c>
      <c r="AB226">
        <f t="shared" si="44"/>
        <v>0</v>
      </c>
      <c r="AC226">
        <f t="shared" si="45"/>
        <v>0</v>
      </c>
      <c r="AD226">
        <f t="shared" si="46"/>
        <v>0</v>
      </c>
      <c r="AE226">
        <f t="shared" si="47"/>
        <v>0</v>
      </c>
      <c r="AF226">
        <f t="shared" si="48"/>
        <v>0</v>
      </c>
      <c r="AG226">
        <f t="shared" si="49"/>
        <v>0</v>
      </c>
      <c r="AH226">
        <f t="shared" si="50"/>
        <v>0</v>
      </c>
      <c r="AI226">
        <f t="shared" si="51"/>
        <v>0</v>
      </c>
      <c r="AJ226">
        <f t="shared" si="52"/>
        <v>0</v>
      </c>
      <c r="AK226">
        <f t="shared" si="53"/>
        <v>0</v>
      </c>
    </row>
    <row r="227">
      <c r="A227" s="88"/>
      <c r="F227" s="89">
        <f t="shared" si="41"/>
        <v>422</v>
      </c>
      <c r="G227" s="90" t="s">
        <v>423</v>
      </c>
      <c r="H227" s="14">
        <f>IF(ISNA(VLOOKUP(G227,Round1_Transactions!$A$2:$F$402,2,FALSE)), 0,VLOOKUP(G227,Round1_Transactions!$A$2:$F$402,2,FALSE))</f>
        <v>0</v>
      </c>
      <c r="I227" s="60">
        <f>IF(ISNA(VLOOKUP(G227,Round1_Transactions!$A$2:$F$402,3,FALSE)), 0,VLOOKUP(G227,Round1_Transactions!$A$2:$F$402,3,FALSE))</f>
        <v>0</v>
      </c>
      <c r="J227" s="60">
        <f>IF(ISNA(VLOOKUP(G227,Round1_Transactions!$A$2:$F$402,4,FALSE)), 0,VLOOKUP(G227,Round1_Transactions!$A$2:$F$402,4,FALSE))</f>
        <v>0</v>
      </c>
      <c r="K227" s="60">
        <f>IF(ISNA(VLOOKUP(G227,Round1_Transactions!$A$2:$F$402,5,FALSE)), 0,VLOOKUP(G227,Round1_Transactions!$A$2:$F$402,5,FALSE))</f>
        <v>0</v>
      </c>
      <c r="L227" s="86">
        <f>IF(ISNA(VLOOKUP(G227,Round1_Transactions!$A$2:$F$402,6,FALSE)), 0,VLOOKUP(G227,Round1_Transactions!$A$2:$F$402,6,FALSE))</f>
        <v>0</v>
      </c>
      <c r="M227">
        <f t="shared" si="27"/>
        <v>0</v>
      </c>
      <c r="N227">
        <f t="shared" si="3"/>
        <v>0</v>
      </c>
      <c r="O227">
        <f t="shared" si="4"/>
        <v>0</v>
      </c>
      <c r="P227">
        <f t="shared" si="5"/>
        <v>0</v>
      </c>
      <c r="Q227">
        <f t="shared" si="6"/>
        <v>0</v>
      </c>
      <c r="R227">
        <f t="shared" si="7"/>
        <v>0</v>
      </c>
      <c r="S227">
        <f t="shared" si="8"/>
        <v>0</v>
      </c>
      <c r="T227">
        <f t="shared" si="9"/>
        <v>0</v>
      </c>
      <c r="U227">
        <f t="shared" si="10"/>
        <v>0</v>
      </c>
      <c r="V227">
        <f t="shared" si="11"/>
        <v>0</v>
      </c>
      <c r="W227">
        <f t="shared" si="12"/>
        <v>0</v>
      </c>
      <c r="X227">
        <f t="shared" si="13"/>
        <v>0</v>
      </c>
      <c r="Y227">
        <f t="shared" si="14"/>
        <v>0</v>
      </c>
      <c r="Z227">
        <f t="shared" si="42"/>
        <v>0</v>
      </c>
      <c r="AA227">
        <f t="shared" si="43"/>
        <v>0</v>
      </c>
      <c r="AB227">
        <f t="shared" si="44"/>
        <v>0</v>
      </c>
      <c r="AC227">
        <f t="shared" si="45"/>
        <v>0</v>
      </c>
      <c r="AD227">
        <f t="shared" si="46"/>
        <v>0</v>
      </c>
      <c r="AE227">
        <f t="shared" si="47"/>
        <v>0</v>
      </c>
      <c r="AF227">
        <f t="shared" si="48"/>
        <v>0</v>
      </c>
      <c r="AG227">
        <f t="shared" si="49"/>
        <v>0</v>
      </c>
      <c r="AH227">
        <f t="shared" si="50"/>
        <v>0</v>
      </c>
      <c r="AI227">
        <f t="shared" si="51"/>
        <v>0</v>
      </c>
      <c r="AJ227">
        <f t="shared" si="52"/>
        <v>0</v>
      </c>
      <c r="AK227">
        <f t="shared" si="53"/>
        <v>0</v>
      </c>
    </row>
    <row r="228">
      <c r="A228" s="88"/>
      <c r="F228" s="89">
        <f t="shared" si="41"/>
        <v>422</v>
      </c>
      <c r="G228" s="90" t="s">
        <v>424</v>
      </c>
      <c r="H228" s="14">
        <f>IF(ISNA(VLOOKUP(G228,Round1_Transactions!$A$2:$F$402,2,FALSE)), 0,VLOOKUP(G228,Round1_Transactions!$A$2:$F$402,2,FALSE))</f>
        <v>0</v>
      </c>
      <c r="I228" s="60">
        <f>IF(ISNA(VLOOKUP(G228,Round1_Transactions!$A$2:$F$402,3,FALSE)), 0,VLOOKUP(G228,Round1_Transactions!$A$2:$F$402,3,FALSE))</f>
        <v>0</v>
      </c>
      <c r="J228" s="60">
        <f>IF(ISNA(VLOOKUP(G228,Round1_Transactions!$A$2:$F$402,4,FALSE)), 0,VLOOKUP(G228,Round1_Transactions!$A$2:$F$402,4,FALSE))</f>
        <v>0</v>
      </c>
      <c r="K228" s="60">
        <f>IF(ISNA(VLOOKUP(G228,Round1_Transactions!$A$2:$F$402,5,FALSE)), 0,VLOOKUP(G228,Round1_Transactions!$A$2:$F$402,5,FALSE))</f>
        <v>0</v>
      </c>
      <c r="L228" s="86">
        <f>IF(ISNA(VLOOKUP(G228,Round1_Transactions!$A$2:$F$402,6,FALSE)), 0,VLOOKUP(G228,Round1_Transactions!$A$2:$F$402,6,FALSE))</f>
        <v>0</v>
      </c>
      <c r="M228">
        <f t="shared" si="27"/>
        <v>0</v>
      </c>
      <c r="N228">
        <f t="shared" si="3"/>
        <v>0</v>
      </c>
      <c r="O228">
        <f t="shared" si="4"/>
        <v>0</v>
      </c>
      <c r="P228">
        <f t="shared" si="5"/>
        <v>0</v>
      </c>
      <c r="Q228">
        <f t="shared" si="6"/>
        <v>0</v>
      </c>
      <c r="R228">
        <f t="shared" si="7"/>
        <v>0</v>
      </c>
      <c r="S228">
        <f t="shared" si="8"/>
        <v>0</v>
      </c>
      <c r="T228">
        <f t="shared" si="9"/>
        <v>0</v>
      </c>
      <c r="U228">
        <f t="shared" si="10"/>
        <v>0</v>
      </c>
      <c r="V228">
        <f t="shared" si="11"/>
        <v>0</v>
      </c>
      <c r="W228">
        <f t="shared" si="12"/>
        <v>0</v>
      </c>
      <c r="X228">
        <f t="shared" si="13"/>
        <v>0</v>
      </c>
      <c r="Y228">
        <f t="shared" si="14"/>
        <v>0</v>
      </c>
      <c r="Z228">
        <f t="shared" si="42"/>
        <v>0</v>
      </c>
      <c r="AA228">
        <f t="shared" si="43"/>
        <v>0</v>
      </c>
      <c r="AB228">
        <f t="shared" si="44"/>
        <v>0</v>
      </c>
      <c r="AC228">
        <f t="shared" si="45"/>
        <v>0</v>
      </c>
      <c r="AD228">
        <f t="shared" si="46"/>
        <v>0</v>
      </c>
      <c r="AE228">
        <f t="shared" si="47"/>
        <v>0</v>
      </c>
      <c r="AF228">
        <f t="shared" si="48"/>
        <v>0</v>
      </c>
      <c r="AG228">
        <f t="shared" si="49"/>
        <v>0</v>
      </c>
      <c r="AH228">
        <f t="shared" si="50"/>
        <v>0</v>
      </c>
      <c r="AI228">
        <f t="shared" si="51"/>
        <v>0</v>
      </c>
      <c r="AJ228">
        <f t="shared" si="52"/>
        <v>0</v>
      </c>
      <c r="AK228">
        <f t="shared" si="53"/>
        <v>0</v>
      </c>
    </row>
    <row r="229">
      <c r="A229" s="88"/>
      <c r="F229" s="89">
        <f t="shared" si="41"/>
        <v>422</v>
      </c>
      <c r="G229" s="90" t="s">
        <v>425</v>
      </c>
      <c r="H229" s="14">
        <f>IF(ISNA(VLOOKUP(G229,Round1_Transactions!$A$2:$F$402,2,FALSE)), 0,VLOOKUP(G229,Round1_Transactions!$A$2:$F$402,2,FALSE))</f>
        <v>0</v>
      </c>
      <c r="I229" s="60">
        <f>IF(ISNA(VLOOKUP(G229,Round1_Transactions!$A$2:$F$402,3,FALSE)), 0,VLOOKUP(G229,Round1_Transactions!$A$2:$F$402,3,FALSE))</f>
        <v>0</v>
      </c>
      <c r="J229" s="60">
        <f>IF(ISNA(VLOOKUP(G229,Round1_Transactions!$A$2:$F$402,4,FALSE)), 0,VLOOKUP(G229,Round1_Transactions!$A$2:$F$402,4,FALSE))</f>
        <v>0</v>
      </c>
      <c r="K229" s="60">
        <f>IF(ISNA(VLOOKUP(G229,Round1_Transactions!$A$2:$F$402,5,FALSE)), 0,VLOOKUP(G229,Round1_Transactions!$A$2:$F$402,5,FALSE))</f>
        <v>0</v>
      </c>
      <c r="L229" s="86">
        <f>IF(ISNA(VLOOKUP(G229,Round1_Transactions!$A$2:$F$402,6,FALSE)), 0,VLOOKUP(G229,Round1_Transactions!$A$2:$F$402,6,FALSE))</f>
        <v>0</v>
      </c>
      <c r="M229">
        <f t="shared" si="27"/>
        <v>0</v>
      </c>
      <c r="N229">
        <f t="shared" si="3"/>
        <v>0</v>
      </c>
      <c r="O229">
        <f t="shared" si="4"/>
        <v>0</v>
      </c>
      <c r="P229">
        <f t="shared" si="5"/>
        <v>0</v>
      </c>
      <c r="Q229">
        <f t="shared" si="6"/>
        <v>0</v>
      </c>
      <c r="R229">
        <f t="shared" si="7"/>
        <v>0</v>
      </c>
      <c r="S229">
        <f t="shared" si="8"/>
        <v>0</v>
      </c>
      <c r="T229">
        <f t="shared" si="9"/>
        <v>0</v>
      </c>
      <c r="U229">
        <f t="shared" si="10"/>
        <v>0</v>
      </c>
      <c r="V229">
        <f t="shared" si="11"/>
        <v>0</v>
      </c>
      <c r="W229">
        <f t="shared" si="12"/>
        <v>0</v>
      </c>
      <c r="X229">
        <f t="shared" si="13"/>
        <v>0</v>
      </c>
      <c r="Y229">
        <f t="shared" si="14"/>
        <v>0</v>
      </c>
      <c r="Z229">
        <f t="shared" si="42"/>
        <v>0</v>
      </c>
      <c r="AA229">
        <f t="shared" si="43"/>
        <v>0</v>
      </c>
      <c r="AB229">
        <f t="shared" si="44"/>
        <v>0</v>
      </c>
      <c r="AC229">
        <f t="shared" si="45"/>
        <v>0</v>
      </c>
      <c r="AD229">
        <f t="shared" si="46"/>
        <v>0</v>
      </c>
      <c r="AE229">
        <f t="shared" si="47"/>
        <v>0</v>
      </c>
      <c r="AF229">
        <f t="shared" si="48"/>
        <v>0</v>
      </c>
      <c r="AG229">
        <f t="shared" si="49"/>
        <v>0</v>
      </c>
      <c r="AH229">
        <f t="shared" si="50"/>
        <v>0</v>
      </c>
      <c r="AI229">
        <f t="shared" si="51"/>
        <v>0</v>
      </c>
      <c r="AJ229">
        <f t="shared" si="52"/>
        <v>0</v>
      </c>
      <c r="AK229">
        <f t="shared" si="53"/>
        <v>0</v>
      </c>
    </row>
    <row r="230">
      <c r="A230" s="88"/>
      <c r="F230" s="89">
        <f t="shared" si="41"/>
        <v>422</v>
      </c>
      <c r="G230" s="90" t="s">
        <v>426</v>
      </c>
      <c r="H230" s="14">
        <f>IF(ISNA(VLOOKUP(G230,Round1_Transactions!$A$2:$F$402,2,FALSE)), 0,VLOOKUP(G230,Round1_Transactions!$A$2:$F$402,2,FALSE))</f>
        <v>0</v>
      </c>
      <c r="I230" s="60">
        <f>IF(ISNA(VLOOKUP(G230,Round1_Transactions!$A$2:$F$402,3,FALSE)), 0,VLOOKUP(G230,Round1_Transactions!$A$2:$F$402,3,FALSE))</f>
        <v>0</v>
      </c>
      <c r="J230" s="60">
        <f>IF(ISNA(VLOOKUP(G230,Round1_Transactions!$A$2:$F$402,4,FALSE)), 0,VLOOKUP(G230,Round1_Transactions!$A$2:$F$402,4,FALSE))</f>
        <v>0</v>
      </c>
      <c r="K230" s="60">
        <f>IF(ISNA(VLOOKUP(G230,Round1_Transactions!$A$2:$F$402,5,FALSE)), 0,VLOOKUP(G230,Round1_Transactions!$A$2:$F$402,5,FALSE))</f>
        <v>0</v>
      </c>
      <c r="L230" s="86">
        <f>IF(ISNA(VLOOKUP(G230,Round1_Transactions!$A$2:$F$402,6,FALSE)), 0,VLOOKUP(G230,Round1_Transactions!$A$2:$F$402,6,FALSE))</f>
        <v>0</v>
      </c>
      <c r="M230">
        <f t="shared" si="27"/>
        <v>0</v>
      </c>
      <c r="N230">
        <f t="shared" si="3"/>
        <v>0</v>
      </c>
      <c r="O230">
        <f t="shared" si="4"/>
        <v>0</v>
      </c>
      <c r="P230">
        <f t="shared" si="5"/>
        <v>0</v>
      </c>
      <c r="Q230">
        <f t="shared" si="6"/>
        <v>0</v>
      </c>
      <c r="R230">
        <f t="shared" si="7"/>
        <v>0</v>
      </c>
      <c r="S230">
        <f t="shared" si="8"/>
        <v>0</v>
      </c>
      <c r="T230">
        <f t="shared" si="9"/>
        <v>0</v>
      </c>
      <c r="U230">
        <f t="shared" si="10"/>
        <v>0</v>
      </c>
      <c r="V230">
        <f t="shared" si="11"/>
        <v>0</v>
      </c>
      <c r="W230">
        <f t="shared" si="12"/>
        <v>0</v>
      </c>
      <c r="X230">
        <f t="shared" si="13"/>
        <v>0</v>
      </c>
      <c r="Y230">
        <f t="shared" si="14"/>
        <v>0</v>
      </c>
      <c r="Z230">
        <f t="shared" si="42"/>
        <v>0</v>
      </c>
      <c r="AA230">
        <f t="shared" si="43"/>
        <v>0</v>
      </c>
      <c r="AB230">
        <f t="shared" si="44"/>
        <v>0</v>
      </c>
      <c r="AC230">
        <f t="shared" si="45"/>
        <v>0</v>
      </c>
      <c r="AD230">
        <f t="shared" si="46"/>
        <v>0</v>
      </c>
      <c r="AE230">
        <f t="shared" si="47"/>
        <v>0</v>
      </c>
      <c r="AF230">
        <f t="shared" si="48"/>
        <v>0</v>
      </c>
      <c r="AG230">
        <f t="shared" si="49"/>
        <v>0</v>
      </c>
      <c r="AH230">
        <f t="shared" si="50"/>
        <v>0</v>
      </c>
      <c r="AI230">
        <f t="shared" si="51"/>
        <v>0</v>
      </c>
      <c r="AJ230">
        <f t="shared" si="52"/>
        <v>0</v>
      </c>
      <c r="AK230">
        <f t="shared" si="53"/>
        <v>0</v>
      </c>
    </row>
    <row r="231">
      <c r="A231" s="88"/>
      <c r="F231" s="89">
        <f t="shared" si="41"/>
        <v>422</v>
      </c>
      <c r="G231" s="90" t="s">
        <v>427</v>
      </c>
      <c r="H231" s="14">
        <f>IF(ISNA(VLOOKUP(G231,Round1_Transactions!$A$2:$F$402,2,FALSE)), 0,VLOOKUP(G231,Round1_Transactions!$A$2:$F$402,2,FALSE))</f>
        <v>0</v>
      </c>
      <c r="I231" s="60">
        <f>IF(ISNA(VLOOKUP(G231,Round1_Transactions!$A$2:$F$402,3,FALSE)), 0,VLOOKUP(G231,Round1_Transactions!$A$2:$F$402,3,FALSE))</f>
        <v>0</v>
      </c>
      <c r="J231" s="60">
        <f>IF(ISNA(VLOOKUP(G231,Round1_Transactions!$A$2:$F$402,4,FALSE)), 0,VLOOKUP(G231,Round1_Transactions!$A$2:$F$402,4,FALSE))</f>
        <v>0</v>
      </c>
      <c r="K231" s="60">
        <f>IF(ISNA(VLOOKUP(G231,Round1_Transactions!$A$2:$F$402,5,FALSE)), 0,VLOOKUP(G231,Round1_Transactions!$A$2:$F$402,5,FALSE))</f>
        <v>0</v>
      </c>
      <c r="L231" s="86">
        <f>IF(ISNA(VLOOKUP(G231,Round1_Transactions!$A$2:$F$402,6,FALSE)), 0,VLOOKUP(G231,Round1_Transactions!$A$2:$F$402,6,FALSE))</f>
        <v>0</v>
      </c>
      <c r="M231">
        <f t="shared" si="27"/>
        <v>0</v>
      </c>
      <c r="N231">
        <f t="shared" si="3"/>
        <v>0</v>
      </c>
      <c r="O231">
        <f t="shared" si="4"/>
        <v>0</v>
      </c>
      <c r="P231">
        <f t="shared" si="5"/>
        <v>0</v>
      </c>
      <c r="Q231">
        <f t="shared" si="6"/>
        <v>0</v>
      </c>
      <c r="R231">
        <f t="shared" si="7"/>
        <v>0</v>
      </c>
      <c r="S231">
        <f t="shared" si="8"/>
        <v>0</v>
      </c>
      <c r="T231">
        <f t="shared" si="9"/>
        <v>0</v>
      </c>
      <c r="U231">
        <f t="shared" si="10"/>
        <v>0</v>
      </c>
      <c r="V231">
        <f t="shared" si="11"/>
        <v>0</v>
      </c>
      <c r="W231">
        <f t="shared" si="12"/>
        <v>0</v>
      </c>
      <c r="X231">
        <f t="shared" si="13"/>
        <v>0</v>
      </c>
      <c r="Y231">
        <f t="shared" si="14"/>
        <v>0</v>
      </c>
      <c r="Z231">
        <f t="shared" si="42"/>
        <v>0</v>
      </c>
      <c r="AA231">
        <f t="shared" si="43"/>
        <v>0</v>
      </c>
      <c r="AB231">
        <f t="shared" si="44"/>
        <v>0</v>
      </c>
      <c r="AC231">
        <f t="shared" si="45"/>
        <v>0</v>
      </c>
      <c r="AD231">
        <f t="shared" si="46"/>
        <v>0</v>
      </c>
      <c r="AE231">
        <f t="shared" si="47"/>
        <v>0</v>
      </c>
      <c r="AF231">
        <f t="shared" si="48"/>
        <v>0</v>
      </c>
      <c r="AG231">
        <f t="shared" si="49"/>
        <v>0</v>
      </c>
      <c r="AH231">
        <f t="shared" si="50"/>
        <v>0</v>
      </c>
      <c r="AI231">
        <f t="shared" si="51"/>
        <v>0</v>
      </c>
      <c r="AJ231">
        <f t="shared" si="52"/>
        <v>0</v>
      </c>
      <c r="AK231">
        <f t="shared" si="53"/>
        <v>0</v>
      </c>
    </row>
    <row r="232">
      <c r="A232" s="88"/>
      <c r="F232" s="89">
        <f t="shared" si="41"/>
        <v>422</v>
      </c>
      <c r="G232" s="90" t="s">
        <v>428</v>
      </c>
      <c r="H232" s="14">
        <f>IF(ISNA(VLOOKUP(G232,Round1_Transactions!$A$2:$F$402,2,FALSE)), 0,VLOOKUP(G232,Round1_Transactions!$A$2:$F$402,2,FALSE))</f>
        <v>0</v>
      </c>
      <c r="I232" s="60">
        <f>IF(ISNA(VLOOKUP(G232,Round1_Transactions!$A$2:$F$402,3,FALSE)), 0,VLOOKUP(G232,Round1_Transactions!$A$2:$F$402,3,FALSE))</f>
        <v>0</v>
      </c>
      <c r="J232" s="60">
        <f>IF(ISNA(VLOOKUP(G232,Round1_Transactions!$A$2:$F$402,4,FALSE)), 0,VLOOKUP(G232,Round1_Transactions!$A$2:$F$402,4,FALSE))</f>
        <v>0</v>
      </c>
      <c r="K232" s="60">
        <f>IF(ISNA(VLOOKUP(G232,Round1_Transactions!$A$2:$F$402,5,FALSE)), 0,VLOOKUP(G232,Round1_Transactions!$A$2:$F$402,5,FALSE))</f>
        <v>0</v>
      </c>
      <c r="L232" s="86">
        <f>IF(ISNA(VLOOKUP(G232,Round1_Transactions!$A$2:$F$402,6,FALSE)), 0,VLOOKUP(G232,Round1_Transactions!$A$2:$F$402,6,FALSE))</f>
        <v>0</v>
      </c>
      <c r="M232">
        <f t="shared" si="27"/>
        <v>0</v>
      </c>
      <c r="N232">
        <f t="shared" si="3"/>
        <v>0</v>
      </c>
      <c r="O232">
        <f t="shared" si="4"/>
        <v>0</v>
      </c>
      <c r="P232">
        <f t="shared" si="5"/>
        <v>0</v>
      </c>
      <c r="Q232">
        <f t="shared" si="6"/>
        <v>0</v>
      </c>
      <c r="R232">
        <f t="shared" si="7"/>
        <v>0</v>
      </c>
      <c r="S232">
        <f t="shared" si="8"/>
        <v>0</v>
      </c>
      <c r="T232">
        <f t="shared" si="9"/>
        <v>0</v>
      </c>
      <c r="U232">
        <f t="shared" si="10"/>
        <v>0</v>
      </c>
      <c r="V232">
        <f t="shared" si="11"/>
        <v>0</v>
      </c>
      <c r="W232">
        <f t="shared" si="12"/>
        <v>0</v>
      </c>
      <c r="X232">
        <f t="shared" si="13"/>
        <v>0</v>
      </c>
      <c r="Y232">
        <f t="shared" si="14"/>
        <v>0</v>
      </c>
      <c r="Z232">
        <f t="shared" si="42"/>
        <v>0</v>
      </c>
      <c r="AA232">
        <f t="shared" si="43"/>
        <v>0</v>
      </c>
      <c r="AB232">
        <f t="shared" si="44"/>
        <v>0</v>
      </c>
      <c r="AC232">
        <f t="shared" si="45"/>
        <v>0</v>
      </c>
      <c r="AD232">
        <f t="shared" si="46"/>
        <v>0</v>
      </c>
      <c r="AE232">
        <f t="shared" si="47"/>
        <v>0</v>
      </c>
      <c r="AF232">
        <f t="shared" si="48"/>
        <v>0</v>
      </c>
      <c r="AG232">
        <f t="shared" si="49"/>
        <v>0</v>
      </c>
      <c r="AH232">
        <f t="shared" si="50"/>
        <v>0</v>
      </c>
      <c r="AI232">
        <f t="shared" si="51"/>
        <v>0</v>
      </c>
      <c r="AJ232">
        <f t="shared" si="52"/>
        <v>0</v>
      </c>
      <c r="AK232">
        <f t="shared" si="53"/>
        <v>0</v>
      </c>
    </row>
    <row r="233">
      <c r="A233" s="88"/>
      <c r="F233" s="89">
        <f t="shared" si="41"/>
        <v>422</v>
      </c>
      <c r="G233" s="90" t="s">
        <v>429</v>
      </c>
      <c r="H233" s="14">
        <f>IF(ISNA(VLOOKUP(G233,Round1_Transactions!$A$2:$F$402,2,FALSE)), 0,VLOOKUP(G233,Round1_Transactions!$A$2:$F$402,2,FALSE))</f>
        <v>0</v>
      </c>
      <c r="I233" s="60">
        <f>IF(ISNA(VLOOKUP(G233,Round1_Transactions!$A$2:$F$402,3,FALSE)), 0,VLOOKUP(G233,Round1_Transactions!$A$2:$F$402,3,FALSE))</f>
        <v>0</v>
      </c>
      <c r="J233" s="60">
        <f>IF(ISNA(VLOOKUP(G233,Round1_Transactions!$A$2:$F$402,4,FALSE)), 0,VLOOKUP(G233,Round1_Transactions!$A$2:$F$402,4,FALSE))</f>
        <v>0</v>
      </c>
      <c r="K233" s="60">
        <f>IF(ISNA(VLOOKUP(G233,Round1_Transactions!$A$2:$F$402,5,FALSE)), 0,VLOOKUP(G233,Round1_Transactions!$A$2:$F$402,5,FALSE))</f>
        <v>0</v>
      </c>
      <c r="L233" s="86">
        <f>IF(ISNA(VLOOKUP(G233,Round1_Transactions!$A$2:$F$402,6,FALSE)), 0,VLOOKUP(G233,Round1_Transactions!$A$2:$F$402,6,FALSE))</f>
        <v>0</v>
      </c>
      <c r="M233">
        <f t="shared" si="27"/>
        <v>0</v>
      </c>
      <c r="N233">
        <f t="shared" si="3"/>
        <v>0</v>
      </c>
      <c r="O233">
        <f t="shared" si="4"/>
        <v>0</v>
      </c>
      <c r="P233">
        <f t="shared" si="5"/>
        <v>0</v>
      </c>
      <c r="Q233">
        <f t="shared" si="6"/>
        <v>0</v>
      </c>
      <c r="R233">
        <f t="shared" si="7"/>
        <v>0</v>
      </c>
      <c r="S233">
        <f t="shared" si="8"/>
        <v>0</v>
      </c>
      <c r="T233">
        <f t="shared" si="9"/>
        <v>0</v>
      </c>
      <c r="U233">
        <f t="shared" si="10"/>
        <v>0</v>
      </c>
      <c r="V233">
        <f t="shared" si="11"/>
        <v>0</v>
      </c>
      <c r="W233">
        <f t="shared" si="12"/>
        <v>0</v>
      </c>
      <c r="X233">
        <f t="shared" si="13"/>
        <v>0</v>
      </c>
      <c r="Y233">
        <f t="shared" si="14"/>
        <v>0</v>
      </c>
      <c r="Z233">
        <f t="shared" si="42"/>
        <v>0</v>
      </c>
      <c r="AA233">
        <f t="shared" si="43"/>
        <v>0</v>
      </c>
      <c r="AB233">
        <f t="shared" si="44"/>
        <v>0</v>
      </c>
      <c r="AC233">
        <f t="shared" si="45"/>
        <v>0</v>
      </c>
      <c r="AD233">
        <f t="shared" si="46"/>
        <v>0</v>
      </c>
      <c r="AE233">
        <f t="shared" si="47"/>
        <v>0</v>
      </c>
      <c r="AF233">
        <f t="shared" si="48"/>
        <v>0</v>
      </c>
      <c r="AG233">
        <f t="shared" si="49"/>
        <v>0</v>
      </c>
      <c r="AH233">
        <f t="shared" si="50"/>
        <v>0</v>
      </c>
      <c r="AI233">
        <f t="shared" si="51"/>
        <v>0</v>
      </c>
      <c r="AJ233">
        <f t="shared" si="52"/>
        <v>0</v>
      </c>
      <c r="AK233">
        <f t="shared" si="53"/>
        <v>0</v>
      </c>
    </row>
    <row r="234">
      <c r="A234" s="88"/>
      <c r="F234" s="89">
        <f t="shared" si="41"/>
        <v>422</v>
      </c>
      <c r="G234" s="90" t="s">
        <v>430</v>
      </c>
      <c r="H234" s="14">
        <f>IF(ISNA(VLOOKUP(G234,Round1_Transactions!$A$2:$F$402,2,FALSE)), 0,VLOOKUP(G234,Round1_Transactions!$A$2:$F$402,2,FALSE))</f>
        <v>0</v>
      </c>
      <c r="I234" s="60">
        <f>IF(ISNA(VLOOKUP(G234,Round1_Transactions!$A$2:$F$402,3,FALSE)), 0,VLOOKUP(G234,Round1_Transactions!$A$2:$F$402,3,FALSE))</f>
        <v>0</v>
      </c>
      <c r="J234" s="60">
        <f>IF(ISNA(VLOOKUP(G234,Round1_Transactions!$A$2:$F$402,4,FALSE)), 0,VLOOKUP(G234,Round1_Transactions!$A$2:$F$402,4,FALSE))</f>
        <v>0</v>
      </c>
      <c r="K234" s="60">
        <f>IF(ISNA(VLOOKUP(G234,Round1_Transactions!$A$2:$F$402,5,FALSE)), 0,VLOOKUP(G234,Round1_Transactions!$A$2:$F$402,5,FALSE))</f>
        <v>0</v>
      </c>
      <c r="L234" s="86">
        <f>IF(ISNA(VLOOKUP(G234,Round1_Transactions!$A$2:$F$402,6,FALSE)), 0,VLOOKUP(G234,Round1_Transactions!$A$2:$F$402,6,FALSE))</f>
        <v>0</v>
      </c>
      <c r="M234">
        <f t="shared" si="27"/>
        <v>0</v>
      </c>
      <c r="N234">
        <f t="shared" si="3"/>
        <v>0</v>
      </c>
      <c r="O234">
        <f t="shared" si="4"/>
        <v>0</v>
      </c>
      <c r="P234">
        <f t="shared" si="5"/>
        <v>0</v>
      </c>
      <c r="Q234">
        <f t="shared" si="6"/>
        <v>0</v>
      </c>
      <c r="R234">
        <f t="shared" si="7"/>
        <v>0</v>
      </c>
      <c r="S234">
        <f t="shared" si="8"/>
        <v>0</v>
      </c>
      <c r="T234">
        <f t="shared" si="9"/>
        <v>0</v>
      </c>
      <c r="U234">
        <f t="shared" si="10"/>
        <v>0</v>
      </c>
      <c r="V234">
        <f t="shared" si="11"/>
        <v>0</v>
      </c>
      <c r="W234">
        <f t="shared" si="12"/>
        <v>0</v>
      </c>
      <c r="X234">
        <f t="shared" si="13"/>
        <v>0</v>
      </c>
      <c r="Y234">
        <f t="shared" si="14"/>
        <v>0</v>
      </c>
      <c r="Z234">
        <f t="shared" si="42"/>
        <v>0</v>
      </c>
      <c r="AA234">
        <f t="shared" si="43"/>
        <v>0</v>
      </c>
      <c r="AB234">
        <f t="shared" si="44"/>
        <v>0</v>
      </c>
      <c r="AC234">
        <f t="shared" si="45"/>
        <v>0</v>
      </c>
      <c r="AD234">
        <f t="shared" si="46"/>
        <v>0</v>
      </c>
      <c r="AE234">
        <f t="shared" si="47"/>
        <v>0</v>
      </c>
      <c r="AF234">
        <f t="shared" si="48"/>
        <v>0</v>
      </c>
      <c r="AG234">
        <f t="shared" si="49"/>
        <v>0</v>
      </c>
      <c r="AH234">
        <f t="shared" si="50"/>
        <v>0</v>
      </c>
      <c r="AI234">
        <f t="shared" si="51"/>
        <v>0</v>
      </c>
      <c r="AJ234">
        <f t="shared" si="52"/>
        <v>0</v>
      </c>
      <c r="AK234">
        <f t="shared" si="53"/>
        <v>0</v>
      </c>
    </row>
    <row r="235">
      <c r="A235" s="88"/>
      <c r="F235" s="89">
        <f t="shared" si="41"/>
        <v>422</v>
      </c>
      <c r="G235" s="90" t="s">
        <v>431</v>
      </c>
      <c r="H235" s="14">
        <f>IF(ISNA(VLOOKUP(G235,Round1_Transactions!$A$2:$F$402,2,FALSE)), 0,VLOOKUP(G235,Round1_Transactions!$A$2:$F$402,2,FALSE))</f>
        <v>0</v>
      </c>
      <c r="I235" s="60">
        <f>IF(ISNA(VLOOKUP(G235,Round1_Transactions!$A$2:$F$402,3,FALSE)), 0,VLOOKUP(G235,Round1_Transactions!$A$2:$F$402,3,FALSE))</f>
        <v>0</v>
      </c>
      <c r="J235" s="60">
        <f>IF(ISNA(VLOOKUP(G235,Round1_Transactions!$A$2:$F$402,4,FALSE)), 0,VLOOKUP(G235,Round1_Transactions!$A$2:$F$402,4,FALSE))</f>
        <v>0</v>
      </c>
      <c r="K235" s="60">
        <f>IF(ISNA(VLOOKUP(G235,Round1_Transactions!$A$2:$F$402,5,FALSE)), 0,VLOOKUP(G235,Round1_Transactions!$A$2:$F$402,5,FALSE))</f>
        <v>0</v>
      </c>
      <c r="L235" s="86">
        <f>IF(ISNA(VLOOKUP(G235,Round1_Transactions!$A$2:$F$402,6,FALSE)), 0,VLOOKUP(G235,Round1_Transactions!$A$2:$F$402,6,FALSE))</f>
        <v>0</v>
      </c>
      <c r="M235">
        <f t="shared" si="27"/>
        <v>0</v>
      </c>
      <c r="N235">
        <f t="shared" si="3"/>
        <v>0</v>
      </c>
      <c r="O235">
        <f t="shared" si="4"/>
        <v>0</v>
      </c>
      <c r="P235">
        <f t="shared" si="5"/>
        <v>0</v>
      </c>
      <c r="Q235">
        <f t="shared" si="6"/>
        <v>0</v>
      </c>
      <c r="R235">
        <f t="shared" si="7"/>
        <v>0</v>
      </c>
      <c r="S235">
        <f t="shared" si="8"/>
        <v>0</v>
      </c>
      <c r="T235">
        <f t="shared" si="9"/>
        <v>0</v>
      </c>
      <c r="U235">
        <f t="shared" si="10"/>
        <v>0</v>
      </c>
      <c r="V235">
        <f t="shared" si="11"/>
        <v>0</v>
      </c>
      <c r="W235">
        <f t="shared" si="12"/>
        <v>0</v>
      </c>
      <c r="X235">
        <f t="shared" si="13"/>
        <v>0</v>
      </c>
      <c r="Y235">
        <f t="shared" si="14"/>
        <v>0</v>
      </c>
      <c r="Z235">
        <f t="shared" si="42"/>
        <v>0</v>
      </c>
      <c r="AA235">
        <f t="shared" si="43"/>
        <v>0</v>
      </c>
      <c r="AB235">
        <f t="shared" si="44"/>
        <v>0</v>
      </c>
      <c r="AC235">
        <f t="shared" si="45"/>
        <v>0</v>
      </c>
      <c r="AD235">
        <f t="shared" si="46"/>
        <v>0</v>
      </c>
      <c r="AE235">
        <f t="shared" si="47"/>
        <v>0</v>
      </c>
      <c r="AF235">
        <f t="shared" si="48"/>
        <v>0</v>
      </c>
      <c r="AG235">
        <f t="shared" si="49"/>
        <v>0</v>
      </c>
      <c r="AH235">
        <f t="shared" si="50"/>
        <v>0</v>
      </c>
      <c r="AI235">
        <f t="shared" si="51"/>
        <v>0</v>
      </c>
      <c r="AJ235">
        <f t="shared" si="52"/>
        <v>0</v>
      </c>
      <c r="AK235">
        <f t="shared" si="53"/>
        <v>0</v>
      </c>
    </row>
    <row r="236">
      <c r="A236" s="88"/>
      <c r="F236" s="89">
        <f t="shared" si="41"/>
        <v>422</v>
      </c>
      <c r="G236" s="90" t="s">
        <v>432</v>
      </c>
      <c r="H236" s="14">
        <f>IF(ISNA(VLOOKUP(G236,Round1_Transactions!$A$2:$F$402,2,FALSE)), 0,VLOOKUP(G236,Round1_Transactions!$A$2:$F$402,2,FALSE))</f>
        <v>0</v>
      </c>
      <c r="I236" s="60">
        <f>IF(ISNA(VLOOKUP(G236,Round1_Transactions!$A$2:$F$402,3,FALSE)), 0,VLOOKUP(G236,Round1_Transactions!$A$2:$F$402,3,FALSE))</f>
        <v>0</v>
      </c>
      <c r="J236" s="60">
        <f>IF(ISNA(VLOOKUP(G236,Round1_Transactions!$A$2:$F$402,4,FALSE)), 0,VLOOKUP(G236,Round1_Transactions!$A$2:$F$402,4,FALSE))</f>
        <v>0</v>
      </c>
      <c r="K236" s="60">
        <f>IF(ISNA(VLOOKUP(G236,Round1_Transactions!$A$2:$F$402,5,FALSE)), 0,VLOOKUP(G236,Round1_Transactions!$A$2:$F$402,5,FALSE))</f>
        <v>0</v>
      </c>
      <c r="L236" s="86">
        <f>IF(ISNA(VLOOKUP(G236,Round1_Transactions!$A$2:$F$402,6,FALSE)), 0,VLOOKUP(G236,Round1_Transactions!$A$2:$F$402,6,FALSE))</f>
        <v>0</v>
      </c>
      <c r="M236">
        <f t="shared" si="27"/>
        <v>0</v>
      </c>
      <c r="N236">
        <f t="shared" si="3"/>
        <v>0</v>
      </c>
      <c r="O236">
        <f t="shared" si="4"/>
        <v>0</v>
      </c>
      <c r="P236">
        <f t="shared" si="5"/>
        <v>0</v>
      </c>
      <c r="Q236">
        <f t="shared" si="6"/>
        <v>0</v>
      </c>
      <c r="R236">
        <f t="shared" si="7"/>
        <v>0</v>
      </c>
      <c r="S236">
        <f t="shared" si="8"/>
        <v>0</v>
      </c>
      <c r="T236">
        <f t="shared" si="9"/>
        <v>0</v>
      </c>
      <c r="U236">
        <f t="shared" si="10"/>
        <v>0</v>
      </c>
      <c r="V236">
        <f t="shared" si="11"/>
        <v>0</v>
      </c>
      <c r="W236">
        <f t="shared" si="12"/>
        <v>0</v>
      </c>
      <c r="X236">
        <f t="shared" si="13"/>
        <v>0</v>
      </c>
      <c r="Y236">
        <f t="shared" si="14"/>
        <v>0</v>
      </c>
      <c r="Z236">
        <f t="shared" si="42"/>
        <v>0</v>
      </c>
      <c r="AA236">
        <f t="shared" si="43"/>
        <v>0</v>
      </c>
      <c r="AB236">
        <f t="shared" si="44"/>
        <v>0</v>
      </c>
      <c r="AC236">
        <f t="shared" si="45"/>
        <v>0</v>
      </c>
      <c r="AD236">
        <f t="shared" si="46"/>
        <v>0</v>
      </c>
      <c r="AE236">
        <f t="shared" si="47"/>
        <v>0</v>
      </c>
      <c r="AF236">
        <f t="shared" si="48"/>
        <v>0</v>
      </c>
      <c r="AG236">
        <f t="shared" si="49"/>
        <v>0</v>
      </c>
      <c r="AH236">
        <f t="shared" si="50"/>
        <v>0</v>
      </c>
      <c r="AI236">
        <f t="shared" si="51"/>
        <v>0</v>
      </c>
      <c r="AJ236">
        <f t="shared" si="52"/>
        <v>0</v>
      </c>
      <c r="AK236">
        <f t="shared" si="53"/>
        <v>0</v>
      </c>
    </row>
    <row r="237">
      <c r="A237" s="88"/>
      <c r="F237" s="89">
        <f t="shared" si="41"/>
        <v>422</v>
      </c>
      <c r="G237" s="90" t="s">
        <v>433</v>
      </c>
      <c r="H237" s="14">
        <f>IF(ISNA(VLOOKUP(G237,Round1_Transactions!$A$2:$F$402,2,FALSE)), 0,VLOOKUP(G237,Round1_Transactions!$A$2:$F$402,2,FALSE))</f>
        <v>0</v>
      </c>
      <c r="I237" s="60">
        <f>IF(ISNA(VLOOKUP(G237,Round1_Transactions!$A$2:$F$402,3,FALSE)), 0,VLOOKUP(G237,Round1_Transactions!$A$2:$F$402,3,FALSE))</f>
        <v>0</v>
      </c>
      <c r="J237" s="60">
        <f>IF(ISNA(VLOOKUP(G237,Round1_Transactions!$A$2:$F$402,4,FALSE)), 0,VLOOKUP(G237,Round1_Transactions!$A$2:$F$402,4,FALSE))</f>
        <v>0</v>
      </c>
      <c r="K237" s="60">
        <f>IF(ISNA(VLOOKUP(G237,Round1_Transactions!$A$2:$F$402,5,FALSE)), 0,VLOOKUP(G237,Round1_Transactions!$A$2:$F$402,5,FALSE))</f>
        <v>0</v>
      </c>
      <c r="L237" s="86">
        <f>IF(ISNA(VLOOKUP(G237,Round1_Transactions!$A$2:$F$402,6,FALSE)), 0,VLOOKUP(G237,Round1_Transactions!$A$2:$F$402,6,FALSE))</f>
        <v>0</v>
      </c>
      <c r="M237">
        <f t="shared" si="27"/>
        <v>0</v>
      </c>
      <c r="N237">
        <f t="shared" si="3"/>
        <v>0</v>
      </c>
      <c r="O237">
        <f t="shared" si="4"/>
        <v>0</v>
      </c>
      <c r="P237">
        <f t="shared" si="5"/>
        <v>0</v>
      </c>
      <c r="Q237">
        <f t="shared" si="6"/>
        <v>0</v>
      </c>
      <c r="R237">
        <f t="shared" si="7"/>
        <v>0</v>
      </c>
      <c r="S237">
        <f t="shared" si="8"/>
        <v>0</v>
      </c>
      <c r="T237">
        <f t="shared" si="9"/>
        <v>0</v>
      </c>
      <c r="U237">
        <f t="shared" si="10"/>
        <v>0</v>
      </c>
      <c r="V237">
        <f t="shared" si="11"/>
        <v>0</v>
      </c>
      <c r="W237">
        <f t="shared" si="12"/>
        <v>0</v>
      </c>
      <c r="X237">
        <f t="shared" si="13"/>
        <v>0</v>
      </c>
      <c r="Y237">
        <f t="shared" si="14"/>
        <v>0</v>
      </c>
      <c r="Z237">
        <f t="shared" si="42"/>
        <v>0</v>
      </c>
      <c r="AA237">
        <f t="shared" si="43"/>
        <v>0</v>
      </c>
      <c r="AB237">
        <f t="shared" si="44"/>
        <v>0</v>
      </c>
      <c r="AC237">
        <f t="shared" si="45"/>
        <v>0</v>
      </c>
      <c r="AD237">
        <f t="shared" si="46"/>
        <v>0</v>
      </c>
      <c r="AE237">
        <f t="shared" si="47"/>
        <v>0</v>
      </c>
      <c r="AF237">
        <f t="shared" si="48"/>
        <v>0</v>
      </c>
      <c r="AG237">
        <f t="shared" si="49"/>
        <v>0</v>
      </c>
      <c r="AH237">
        <f t="shared" si="50"/>
        <v>0</v>
      </c>
      <c r="AI237">
        <f t="shared" si="51"/>
        <v>0</v>
      </c>
      <c r="AJ237">
        <f t="shared" si="52"/>
        <v>0</v>
      </c>
      <c r="AK237">
        <f t="shared" si="53"/>
        <v>0</v>
      </c>
    </row>
    <row r="238">
      <c r="A238" s="88"/>
      <c r="F238" s="89">
        <f t="shared" si="41"/>
        <v>422</v>
      </c>
      <c r="G238" s="90" t="s">
        <v>434</v>
      </c>
      <c r="H238" s="14">
        <f>IF(ISNA(VLOOKUP(G238,Round1_Transactions!$A$2:$F$402,2,FALSE)), 0,VLOOKUP(G238,Round1_Transactions!$A$2:$F$402,2,FALSE))</f>
        <v>0</v>
      </c>
      <c r="I238" s="60">
        <f>IF(ISNA(VLOOKUP(G238,Round1_Transactions!$A$2:$F$402,3,FALSE)), 0,VLOOKUP(G238,Round1_Transactions!$A$2:$F$402,3,FALSE))</f>
        <v>0</v>
      </c>
      <c r="J238" s="60">
        <f>IF(ISNA(VLOOKUP(G238,Round1_Transactions!$A$2:$F$402,4,FALSE)), 0,VLOOKUP(G238,Round1_Transactions!$A$2:$F$402,4,FALSE))</f>
        <v>0</v>
      </c>
      <c r="K238" s="60">
        <f>IF(ISNA(VLOOKUP(G238,Round1_Transactions!$A$2:$F$402,5,FALSE)), 0,VLOOKUP(G238,Round1_Transactions!$A$2:$F$402,5,FALSE))</f>
        <v>0</v>
      </c>
      <c r="L238" s="86">
        <f>IF(ISNA(VLOOKUP(G238,Round1_Transactions!$A$2:$F$402,6,FALSE)), 0,VLOOKUP(G238,Round1_Transactions!$A$2:$F$402,6,FALSE))</f>
        <v>0</v>
      </c>
      <c r="M238">
        <f t="shared" si="27"/>
        <v>0</v>
      </c>
      <c r="N238">
        <f t="shared" si="3"/>
        <v>0</v>
      </c>
      <c r="O238">
        <f t="shared" si="4"/>
        <v>0</v>
      </c>
      <c r="P238">
        <f t="shared" si="5"/>
        <v>0</v>
      </c>
      <c r="Q238">
        <f t="shared" si="6"/>
        <v>0</v>
      </c>
      <c r="R238">
        <f t="shared" si="7"/>
        <v>0</v>
      </c>
      <c r="S238">
        <f t="shared" si="8"/>
        <v>0</v>
      </c>
      <c r="T238">
        <f t="shared" si="9"/>
        <v>0</v>
      </c>
      <c r="U238">
        <f t="shared" si="10"/>
        <v>0</v>
      </c>
      <c r="V238">
        <f t="shared" si="11"/>
        <v>0</v>
      </c>
      <c r="W238">
        <f t="shared" si="12"/>
        <v>0</v>
      </c>
      <c r="X238">
        <f t="shared" si="13"/>
        <v>0</v>
      </c>
      <c r="Y238">
        <f t="shared" si="14"/>
        <v>0</v>
      </c>
      <c r="Z238">
        <f t="shared" si="42"/>
        <v>0</v>
      </c>
      <c r="AA238">
        <f t="shared" si="43"/>
        <v>0</v>
      </c>
      <c r="AB238">
        <f t="shared" si="44"/>
        <v>0</v>
      </c>
      <c r="AC238">
        <f t="shared" si="45"/>
        <v>0</v>
      </c>
      <c r="AD238">
        <f t="shared" si="46"/>
        <v>0</v>
      </c>
      <c r="AE238">
        <f t="shared" si="47"/>
        <v>0</v>
      </c>
      <c r="AF238">
        <f t="shared" si="48"/>
        <v>0</v>
      </c>
      <c r="AG238">
        <f t="shared" si="49"/>
        <v>0</v>
      </c>
      <c r="AH238">
        <f t="shared" si="50"/>
        <v>0</v>
      </c>
      <c r="AI238">
        <f t="shared" si="51"/>
        <v>0</v>
      </c>
      <c r="AJ238">
        <f t="shared" si="52"/>
        <v>0</v>
      </c>
      <c r="AK238">
        <f t="shared" si="53"/>
        <v>0</v>
      </c>
    </row>
    <row r="239">
      <c r="A239" s="88"/>
      <c r="F239" s="89">
        <f t="shared" si="41"/>
        <v>422</v>
      </c>
      <c r="G239" s="90" t="s">
        <v>435</v>
      </c>
      <c r="H239" s="14">
        <f>IF(ISNA(VLOOKUP(G239,Round1_Transactions!$A$2:$F$402,2,FALSE)), 0,VLOOKUP(G239,Round1_Transactions!$A$2:$F$402,2,FALSE))</f>
        <v>0</v>
      </c>
      <c r="I239" s="60">
        <f>IF(ISNA(VLOOKUP(G239,Round1_Transactions!$A$2:$F$402,3,FALSE)), 0,VLOOKUP(G239,Round1_Transactions!$A$2:$F$402,3,FALSE))</f>
        <v>0</v>
      </c>
      <c r="J239" s="60">
        <f>IF(ISNA(VLOOKUP(G239,Round1_Transactions!$A$2:$F$402,4,FALSE)), 0,VLOOKUP(G239,Round1_Transactions!$A$2:$F$402,4,FALSE))</f>
        <v>0</v>
      </c>
      <c r="K239" s="60">
        <f>IF(ISNA(VLOOKUP(G239,Round1_Transactions!$A$2:$F$402,5,FALSE)), 0,VLOOKUP(G239,Round1_Transactions!$A$2:$F$402,5,FALSE))</f>
        <v>0</v>
      </c>
      <c r="L239" s="86">
        <f>IF(ISNA(VLOOKUP(G239,Round1_Transactions!$A$2:$F$402,6,FALSE)), 0,VLOOKUP(G239,Round1_Transactions!$A$2:$F$402,6,FALSE))</f>
        <v>0</v>
      </c>
      <c r="M239">
        <f t="shared" si="27"/>
        <v>0</v>
      </c>
      <c r="N239">
        <f t="shared" si="3"/>
        <v>0</v>
      </c>
      <c r="O239">
        <f t="shared" si="4"/>
        <v>0</v>
      </c>
      <c r="P239">
        <f t="shared" si="5"/>
        <v>0</v>
      </c>
      <c r="Q239">
        <f t="shared" si="6"/>
        <v>0</v>
      </c>
      <c r="R239">
        <f t="shared" si="7"/>
        <v>0</v>
      </c>
      <c r="S239">
        <f t="shared" si="8"/>
        <v>0</v>
      </c>
      <c r="T239">
        <f t="shared" si="9"/>
        <v>0</v>
      </c>
      <c r="U239">
        <f t="shared" si="10"/>
        <v>0</v>
      </c>
      <c r="V239">
        <f t="shared" si="11"/>
        <v>0</v>
      </c>
      <c r="W239">
        <f t="shared" si="12"/>
        <v>0</v>
      </c>
      <c r="X239">
        <f t="shared" si="13"/>
        <v>0</v>
      </c>
      <c r="Y239">
        <f t="shared" si="14"/>
        <v>0</v>
      </c>
      <c r="Z239">
        <f t="shared" si="42"/>
        <v>0</v>
      </c>
      <c r="AA239">
        <f t="shared" si="43"/>
        <v>0</v>
      </c>
      <c r="AB239">
        <f t="shared" si="44"/>
        <v>0</v>
      </c>
      <c r="AC239">
        <f t="shared" si="45"/>
        <v>0</v>
      </c>
      <c r="AD239">
        <f t="shared" si="46"/>
        <v>0</v>
      </c>
      <c r="AE239">
        <f t="shared" si="47"/>
        <v>0</v>
      </c>
      <c r="AF239">
        <f t="shared" si="48"/>
        <v>0</v>
      </c>
      <c r="AG239">
        <f t="shared" si="49"/>
        <v>0</v>
      </c>
      <c r="AH239">
        <f t="shared" si="50"/>
        <v>0</v>
      </c>
      <c r="AI239">
        <f t="shared" si="51"/>
        <v>0</v>
      </c>
      <c r="AJ239">
        <f t="shared" si="52"/>
        <v>0</v>
      </c>
      <c r="AK239">
        <f t="shared" si="53"/>
        <v>0</v>
      </c>
    </row>
    <row r="240">
      <c r="A240" s="110"/>
      <c r="B240" s="111"/>
      <c r="C240" s="111"/>
      <c r="D240" s="111"/>
      <c r="E240" s="111"/>
      <c r="F240" s="89">
        <f t="shared" si="41"/>
        <v>422</v>
      </c>
      <c r="G240" s="90" t="s">
        <v>436</v>
      </c>
      <c r="H240" s="14">
        <f>IF(ISNA(VLOOKUP(G240,Round1_Transactions!$A$2:$F$402,2,FALSE)), 0,VLOOKUP(G240,Round1_Transactions!$A$2:$F$402,2,FALSE))</f>
        <v>0</v>
      </c>
      <c r="I240" s="60">
        <f>IF(ISNA(VLOOKUP(G240,Round1_Transactions!$A$2:$F$402,3,FALSE)), 0,VLOOKUP(G240,Round1_Transactions!$A$2:$F$402,3,FALSE))</f>
        <v>0</v>
      </c>
      <c r="J240" s="60">
        <f>IF(ISNA(VLOOKUP(G240,Round1_Transactions!$A$2:$F$402,4,FALSE)), 0,VLOOKUP(G240,Round1_Transactions!$A$2:$F$402,4,FALSE))</f>
        <v>0</v>
      </c>
      <c r="K240" s="60">
        <f>IF(ISNA(VLOOKUP(G240,Round1_Transactions!$A$2:$F$402,5,FALSE)), 0,VLOOKUP(G240,Round1_Transactions!$A$2:$F$402,5,FALSE))</f>
        <v>0</v>
      </c>
      <c r="L240" s="86">
        <f>IF(ISNA(VLOOKUP(G240,Round1_Transactions!$A$2:$F$402,6,FALSE)), 0,VLOOKUP(G240,Round1_Transactions!$A$2:$F$402,6,FALSE))</f>
        <v>0</v>
      </c>
      <c r="M240">
        <f t="shared" si="27"/>
        <v>0</v>
      </c>
      <c r="N240">
        <f t="shared" si="3"/>
        <v>0</v>
      </c>
      <c r="O240">
        <f t="shared" si="4"/>
        <v>0</v>
      </c>
      <c r="P240">
        <f t="shared" si="5"/>
        <v>0</v>
      </c>
      <c r="Q240">
        <f t="shared" si="6"/>
        <v>0</v>
      </c>
      <c r="R240">
        <f t="shared" si="7"/>
        <v>0</v>
      </c>
      <c r="S240">
        <f t="shared" si="8"/>
        <v>0</v>
      </c>
      <c r="T240">
        <f t="shared" si="9"/>
        <v>0</v>
      </c>
      <c r="U240">
        <f t="shared" si="10"/>
        <v>0</v>
      </c>
      <c r="V240">
        <f t="shared" si="11"/>
        <v>0</v>
      </c>
      <c r="W240">
        <f t="shared" si="12"/>
        <v>0</v>
      </c>
      <c r="X240">
        <f t="shared" si="13"/>
        <v>0</v>
      </c>
      <c r="Y240">
        <f t="shared" si="14"/>
        <v>0</v>
      </c>
      <c r="Z240">
        <f t="shared" si="42"/>
        <v>0</v>
      </c>
      <c r="AA240">
        <f t="shared" si="43"/>
        <v>0</v>
      </c>
      <c r="AB240">
        <f t="shared" si="44"/>
        <v>0</v>
      </c>
      <c r="AC240">
        <f t="shared" si="45"/>
        <v>0</v>
      </c>
      <c r="AD240">
        <f t="shared" si="46"/>
        <v>0</v>
      </c>
      <c r="AE240">
        <f t="shared" si="47"/>
        <v>0</v>
      </c>
      <c r="AF240">
        <f t="shared" si="48"/>
        <v>0</v>
      </c>
      <c r="AG240">
        <f t="shared" si="49"/>
        <v>0</v>
      </c>
      <c r="AH240">
        <f t="shared" si="50"/>
        <v>0</v>
      </c>
      <c r="AI240">
        <f t="shared" si="51"/>
        <v>0</v>
      </c>
      <c r="AJ240">
        <f t="shared" si="52"/>
        <v>0</v>
      </c>
      <c r="AK240">
        <f t="shared" si="53"/>
        <v>0</v>
      </c>
    </row>
    <row r="241">
      <c r="A241" s="112"/>
      <c r="B241" s="112"/>
      <c r="C241" s="112"/>
      <c r="D241" s="112"/>
      <c r="E241" s="112"/>
      <c r="F241" s="113"/>
      <c r="G241" s="120"/>
      <c r="H241" s="121" t="str">
        <f>IF(ISNA(VLOOKUP(G241,Round1_Transactions!$A$2:$F$402,2,FALSE)), 0,VLOOKUP(G241,Round1_Transactions!$A$2:$F$402,2,FALSE))</f>
        <v/>
      </c>
      <c r="I241" s="60" t="str">
        <f>IF(ISNA(VLOOKUP(G241,Round1_Transactions!$A$2:$F$402,3,FALSE)), 0,VLOOKUP(G241,Round1_Transactions!$A$2:$F$402,3,FALSE))</f>
        <v/>
      </c>
      <c r="J241" s="60" t="str">
        <f>IF(ISNA(VLOOKUP(G241,Round1_Transactions!$A$2:$F$402,4,FALSE)), 0,VLOOKUP(G241,Round1_Transactions!$A$2:$F$402,4,FALSE))</f>
        <v/>
      </c>
      <c r="K241" s="60" t="str">
        <f>IF(ISNA(VLOOKUP(G241,Round1_Transactions!$A$2:$F$402,5,FALSE)), 0,VLOOKUP(G241,Round1_Transactions!$A$2:$F$402,5,FALSE))</f>
        <v/>
      </c>
      <c r="L241" s="86" t="str">
        <f>IF(ISNA(VLOOKUP(G241,Round1_Transactions!$A$2:$F$402,6,FALSE)), 0,VLOOKUP(G241,Round1_Transactions!$A$2:$F$402,6,FALSE))</f>
        <v/>
      </c>
      <c r="M241" s="112">
        <f t="shared" si="27"/>
        <v>0</v>
      </c>
      <c r="N241" s="112">
        <f t="shared" si="3"/>
        <v>0</v>
      </c>
      <c r="O241" s="112">
        <f t="shared" si="4"/>
        <v>0</v>
      </c>
      <c r="P241" s="112">
        <f t="shared" si="5"/>
        <v>0</v>
      </c>
      <c r="Q241" s="112">
        <f t="shared" si="6"/>
        <v>0</v>
      </c>
      <c r="R241" s="112">
        <f t="shared" si="7"/>
        <v>0</v>
      </c>
      <c r="S241" s="112">
        <f t="shared" si="8"/>
        <v>0</v>
      </c>
      <c r="T241" s="112">
        <f t="shared" si="9"/>
        <v>0</v>
      </c>
      <c r="U241" s="112">
        <f t="shared" si="10"/>
        <v>0</v>
      </c>
      <c r="V241" s="112">
        <f t="shared" si="11"/>
        <v>0</v>
      </c>
      <c r="W241" s="112">
        <f t="shared" si="12"/>
        <v>0</v>
      </c>
      <c r="X241" s="112">
        <f t="shared" si="13"/>
        <v>0</v>
      </c>
      <c r="Y241" s="112">
        <f t="shared" si="14"/>
        <v>0</v>
      </c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</row>
    <row r="242">
      <c r="A242" s="81" t="str">
        <f>Stock_Prices!A5</f>
        <v>YESBANK</v>
      </c>
      <c r="B242" s="81" t="str">
        <f>Stock_Prices!B5</f>
        <v>Yes Bank</v>
      </c>
      <c r="C242" s="82">
        <f>Stock_Prices!C5-D242</f>
        <v>100000</v>
      </c>
      <c r="D242" s="83">
        <f>SUM(H242:H320)-SUM(J242:J320)</f>
        <v>0</v>
      </c>
      <c r="E242" s="119">
        <f>Stock_Prices!I5</f>
        <v>0.6</v>
      </c>
      <c r="F242" s="22">
        <f>Stock_Prices!J5</f>
        <v>220</v>
      </c>
      <c r="G242" s="90" t="s">
        <v>437</v>
      </c>
      <c r="H242" s="14">
        <f>IF(ISNA(VLOOKUP(G242,Round1_Transactions!$A$2:$F$402,2,FALSE)), 0,VLOOKUP(G242,Round1_Transactions!$A$2:$F$402,2,FALSE))</f>
        <v>0</v>
      </c>
      <c r="I242" s="60">
        <f>IF(ISNA(VLOOKUP(G242,Round1_Transactions!$A$2:$F$402,3,FALSE)), 0,VLOOKUP(G242,Round1_Transactions!$A$2:$F$402,3,FALSE))</f>
        <v>0</v>
      </c>
      <c r="J242" s="60">
        <f>IF(ISNA(VLOOKUP(G242,Round1_Transactions!$A$2:$F$402,4,FALSE)), 0,VLOOKUP(G242,Round1_Transactions!$A$2:$F$402,4,FALSE))</f>
        <v>0</v>
      </c>
      <c r="K242" s="60">
        <f>IF(ISNA(VLOOKUP(G242,Round1_Transactions!$A$2:$F$402,5,FALSE)), 0,VLOOKUP(G242,Round1_Transactions!$A$2:$F$402,5,FALSE))</f>
        <v>0</v>
      </c>
      <c r="L242" s="86">
        <f>IF(ISNA(VLOOKUP(G242,Round1_Transactions!$A$2:$F$402,6,FALSE)), 0,VLOOKUP(G242,Round1_Transactions!$A$2:$F$402,6,FALSE))</f>
        <v>0</v>
      </c>
      <c r="M242">
        <f t="shared" si="27"/>
        <v>0</v>
      </c>
      <c r="N242">
        <f t="shared" si="3"/>
        <v>0</v>
      </c>
      <c r="O242">
        <f t="shared" si="4"/>
        <v>0</v>
      </c>
      <c r="P242">
        <f t="shared" si="5"/>
        <v>0</v>
      </c>
      <c r="Q242">
        <f t="shared" si="6"/>
        <v>0</v>
      </c>
      <c r="R242">
        <f t="shared" si="7"/>
        <v>0</v>
      </c>
      <c r="S242">
        <f t="shared" si="8"/>
        <v>0</v>
      </c>
      <c r="T242">
        <f t="shared" si="9"/>
        <v>0</v>
      </c>
      <c r="U242">
        <f t="shared" si="10"/>
        <v>0</v>
      </c>
      <c r="V242">
        <f t="shared" si="11"/>
        <v>0</v>
      </c>
      <c r="W242">
        <f t="shared" si="12"/>
        <v>0</v>
      </c>
      <c r="X242">
        <f t="shared" si="13"/>
        <v>0</v>
      </c>
      <c r="Y242">
        <f t="shared" si="14"/>
        <v>0</v>
      </c>
      <c r="Z242">
        <f>if($L242=1,H242-J242,0)</f>
        <v>0</v>
      </c>
      <c r="AA242">
        <f>if($L242=2,$H242-$J242,0)</f>
        <v>0</v>
      </c>
      <c r="AB242">
        <f>if($L242=3,$H242-$J242,0)</f>
        <v>0</v>
      </c>
      <c r="AC242">
        <f>if($L242=4,$H242-$J242,0)</f>
        <v>0</v>
      </c>
      <c r="AD242">
        <f>if($L242=5,$H242-$J242,0)</f>
        <v>0</v>
      </c>
      <c r="AE242">
        <f>if($L242=6,$H242-$J242,0)</f>
        <v>0</v>
      </c>
      <c r="AF242">
        <f>if($L242=7,$H242-$J242,0)</f>
        <v>0</v>
      </c>
      <c r="AG242">
        <f>if($L242=8,$H242-$J242,0)</f>
        <v>0</v>
      </c>
      <c r="AH242">
        <f>if($L242=9,$H242-$J242,0)</f>
        <v>0</v>
      </c>
      <c r="AI242">
        <f>if($L242=10,$H242-$J242,0)</f>
        <v>0</v>
      </c>
      <c r="AJ242">
        <f>if($L242=11,$H242-$J242,0)</f>
        <v>0</v>
      </c>
      <c r="AK242">
        <f>if($L242=12,$H242-$J242,0)</f>
        <v>0</v>
      </c>
    </row>
    <row r="243">
      <c r="A243" s="88"/>
      <c r="F243" s="89">
        <f t="shared" ref="F243:F320" si="54">if(H242&gt;0,I242+$E$242*(I242-F242)+$E$242,if(J242&gt;0,K242+$E$242*(K242-F242)-$E$242,F242))</f>
        <v>220</v>
      </c>
      <c r="G243" s="90" t="s">
        <v>438</v>
      </c>
      <c r="H243" s="14">
        <f>IF(ISNA(VLOOKUP(G243,Round1_Transactions!$A$2:$F$402,2,FALSE)), 0,VLOOKUP(G243,Round1_Transactions!$A$2:$F$402,2,FALSE))</f>
        <v>0</v>
      </c>
      <c r="I243" s="60">
        <f>IF(ISNA(VLOOKUP(G243,Round1_Transactions!$A$2:$F$402,3,FALSE)), 0,VLOOKUP(G243,Round1_Transactions!$A$2:$F$402,3,FALSE))</f>
        <v>0</v>
      </c>
      <c r="J243" s="60">
        <f>IF(ISNA(VLOOKUP(G243,Round1_Transactions!$A$2:$F$402,4,FALSE)), 0,VLOOKUP(G243,Round1_Transactions!$A$2:$F$402,4,FALSE))</f>
        <v>0</v>
      </c>
      <c r="K243" s="60">
        <f>IF(ISNA(VLOOKUP(G243,Round1_Transactions!$A$2:$F$402,5,FALSE)), 0,VLOOKUP(G243,Round1_Transactions!$A$2:$F$402,5,FALSE))</f>
        <v>0</v>
      </c>
      <c r="L243" s="86">
        <f>IF(ISNA(VLOOKUP(G243,Round1_Transactions!$A$2:$F$402,6,FALSE)), 0,VLOOKUP(G243,Round1_Transactions!$A$2:$F$402,6,FALSE))</f>
        <v>0</v>
      </c>
      <c r="M243">
        <f t="shared" si="27"/>
        <v>0</v>
      </c>
      <c r="N243">
        <f t="shared" si="3"/>
        <v>0</v>
      </c>
      <c r="O243">
        <f t="shared" si="4"/>
        <v>0</v>
      </c>
      <c r="P243">
        <f t="shared" si="5"/>
        <v>0</v>
      </c>
      <c r="Q243">
        <f t="shared" si="6"/>
        <v>0</v>
      </c>
      <c r="R243">
        <f t="shared" si="7"/>
        <v>0</v>
      </c>
      <c r="S243">
        <f t="shared" si="8"/>
        <v>0</v>
      </c>
      <c r="T243">
        <f t="shared" si="9"/>
        <v>0</v>
      </c>
      <c r="U243">
        <f t="shared" si="10"/>
        <v>0</v>
      </c>
      <c r="V243">
        <f t="shared" si="11"/>
        <v>0</v>
      </c>
      <c r="W243">
        <f t="shared" si="12"/>
        <v>0</v>
      </c>
      <c r="X243">
        <f t="shared" si="13"/>
        <v>0</v>
      </c>
      <c r="Y243">
        <f t="shared" si="14"/>
        <v>0</v>
      </c>
      <c r="Z243">
        <f t="shared" ref="Z243:Z320" si="55">if($L243=1,$H243-$J243+Z242,Z242)</f>
        <v>0</v>
      </c>
      <c r="AA243">
        <f t="shared" ref="AA243:AA320" si="56">if($L243=2,$H243-$J243+AA242,AA242)</f>
        <v>0</v>
      </c>
      <c r="AB243">
        <f t="shared" ref="AB243:AB320" si="57">if($L243=3,$H243-$J243+AB242,AB242)</f>
        <v>0</v>
      </c>
      <c r="AC243">
        <f t="shared" ref="AC243:AC320" si="58">if($L243=4,$H243-$J243+AC242,AC242)</f>
        <v>0</v>
      </c>
      <c r="AD243">
        <f t="shared" ref="AD243:AD320" si="59">if($L243=5,$H243-$J243+AD242,AD242)</f>
        <v>0</v>
      </c>
      <c r="AE243">
        <f t="shared" ref="AE243:AE320" si="60">if($L243=6,$H243-$J243+AE242,AE242)</f>
        <v>0</v>
      </c>
      <c r="AF243">
        <f t="shared" ref="AF243:AF320" si="61">if($L243=7,$H243-$J243+AF242,AF242)</f>
        <v>0</v>
      </c>
      <c r="AG243">
        <f t="shared" ref="AG243:AG320" si="62">if($L243=8,$H243-$J243+AG242,AG242)</f>
        <v>0</v>
      </c>
      <c r="AH243">
        <f t="shared" ref="AH243:AH320" si="63">if($L243=9,$H243-$J243+AH242,AH242)</f>
        <v>0</v>
      </c>
      <c r="AI243">
        <f t="shared" ref="AI243:AI320" si="64">if($L243=10,$H243-$J243+AI242,AI242)</f>
        <v>0</v>
      </c>
      <c r="AJ243">
        <f t="shared" ref="AJ243:AJ320" si="65">if($L243=11,$H243-$J243+AJ242,AJ242)</f>
        <v>0</v>
      </c>
      <c r="AK243">
        <f t="shared" ref="AK243:AK320" si="66">if($L243=12,$H243-$J243+AK242,AK242)</f>
        <v>0</v>
      </c>
    </row>
    <row r="244">
      <c r="A244" s="88"/>
      <c r="F244" s="89">
        <f t="shared" si="54"/>
        <v>220</v>
      </c>
      <c r="G244" s="90" t="s">
        <v>439</v>
      </c>
      <c r="H244" s="14">
        <f>IF(ISNA(VLOOKUP(G244,Round1_Transactions!$A$2:$F$402,2,FALSE)), 0,VLOOKUP(G244,Round1_Transactions!$A$2:$F$402,2,FALSE))</f>
        <v>0</v>
      </c>
      <c r="I244" s="60">
        <f>IF(ISNA(VLOOKUP(G244,Round1_Transactions!$A$2:$F$402,3,FALSE)), 0,VLOOKUP(G244,Round1_Transactions!$A$2:$F$402,3,FALSE))</f>
        <v>0</v>
      </c>
      <c r="J244" s="60">
        <f>IF(ISNA(VLOOKUP(G244,Round1_Transactions!$A$2:$F$402,4,FALSE)), 0,VLOOKUP(G244,Round1_Transactions!$A$2:$F$402,4,FALSE))</f>
        <v>0</v>
      </c>
      <c r="K244" s="60">
        <f>IF(ISNA(VLOOKUP(G244,Round1_Transactions!$A$2:$F$402,5,FALSE)), 0,VLOOKUP(G244,Round1_Transactions!$A$2:$F$402,5,FALSE))</f>
        <v>0</v>
      </c>
      <c r="L244" s="86">
        <f>IF(ISNA(VLOOKUP(G244,Round1_Transactions!$A$2:$F$402,6,FALSE)), 0,VLOOKUP(G244,Round1_Transactions!$A$2:$F$402,6,FALSE))</f>
        <v>0</v>
      </c>
      <c r="M244">
        <f t="shared" si="27"/>
        <v>0</v>
      </c>
      <c r="N244">
        <f t="shared" si="3"/>
        <v>0</v>
      </c>
      <c r="O244">
        <f t="shared" si="4"/>
        <v>0</v>
      </c>
      <c r="P244">
        <f t="shared" si="5"/>
        <v>0</v>
      </c>
      <c r="Q244">
        <f t="shared" si="6"/>
        <v>0</v>
      </c>
      <c r="R244">
        <f t="shared" si="7"/>
        <v>0</v>
      </c>
      <c r="S244">
        <f t="shared" si="8"/>
        <v>0</v>
      </c>
      <c r="T244">
        <f t="shared" si="9"/>
        <v>0</v>
      </c>
      <c r="U244">
        <f t="shared" si="10"/>
        <v>0</v>
      </c>
      <c r="V244">
        <f t="shared" si="11"/>
        <v>0</v>
      </c>
      <c r="W244">
        <f t="shared" si="12"/>
        <v>0</v>
      </c>
      <c r="X244">
        <f t="shared" si="13"/>
        <v>0</v>
      </c>
      <c r="Y244">
        <f t="shared" si="14"/>
        <v>0</v>
      </c>
      <c r="Z244">
        <f t="shared" si="55"/>
        <v>0</v>
      </c>
      <c r="AA244">
        <f t="shared" si="56"/>
        <v>0</v>
      </c>
      <c r="AB244">
        <f t="shared" si="57"/>
        <v>0</v>
      </c>
      <c r="AC244">
        <f t="shared" si="58"/>
        <v>0</v>
      </c>
      <c r="AD244">
        <f t="shared" si="59"/>
        <v>0</v>
      </c>
      <c r="AE244">
        <f t="shared" si="60"/>
        <v>0</v>
      </c>
      <c r="AF244">
        <f t="shared" si="61"/>
        <v>0</v>
      </c>
      <c r="AG244">
        <f t="shared" si="62"/>
        <v>0</v>
      </c>
      <c r="AH244">
        <f t="shared" si="63"/>
        <v>0</v>
      </c>
      <c r="AI244">
        <f t="shared" si="64"/>
        <v>0</v>
      </c>
      <c r="AJ244">
        <f t="shared" si="65"/>
        <v>0</v>
      </c>
      <c r="AK244">
        <f t="shared" si="66"/>
        <v>0</v>
      </c>
    </row>
    <row r="245">
      <c r="A245" s="88"/>
      <c r="F245" s="89">
        <f t="shared" si="54"/>
        <v>220</v>
      </c>
      <c r="G245" s="90" t="s">
        <v>440</v>
      </c>
      <c r="H245" s="14">
        <f>IF(ISNA(VLOOKUP(G245,Round1_Transactions!$A$2:$F$402,2,FALSE)), 0,VLOOKUP(G245,Round1_Transactions!$A$2:$F$402,2,FALSE))</f>
        <v>0</v>
      </c>
      <c r="I245" s="60">
        <f>IF(ISNA(VLOOKUP(G245,Round1_Transactions!$A$2:$F$402,3,FALSE)), 0,VLOOKUP(G245,Round1_Transactions!$A$2:$F$402,3,FALSE))</f>
        <v>0</v>
      </c>
      <c r="J245" s="60">
        <f>IF(ISNA(VLOOKUP(G245,Round1_Transactions!$A$2:$F$402,4,FALSE)), 0,VLOOKUP(G245,Round1_Transactions!$A$2:$F$402,4,FALSE))</f>
        <v>0</v>
      </c>
      <c r="K245" s="60">
        <f>IF(ISNA(VLOOKUP(G245,Round1_Transactions!$A$2:$F$402,5,FALSE)), 0,VLOOKUP(G245,Round1_Transactions!$A$2:$F$402,5,FALSE))</f>
        <v>0</v>
      </c>
      <c r="L245" s="86">
        <f>IF(ISNA(VLOOKUP(G245,Round1_Transactions!$A$2:$F$402,6,FALSE)), 0,VLOOKUP(G245,Round1_Transactions!$A$2:$F$402,6,FALSE))</f>
        <v>0</v>
      </c>
      <c r="M245">
        <f t="shared" si="27"/>
        <v>0</v>
      </c>
      <c r="N245">
        <f t="shared" si="3"/>
        <v>0</v>
      </c>
      <c r="O245">
        <f t="shared" si="4"/>
        <v>0</v>
      </c>
      <c r="P245">
        <f t="shared" si="5"/>
        <v>0</v>
      </c>
      <c r="Q245">
        <f t="shared" si="6"/>
        <v>0</v>
      </c>
      <c r="R245">
        <f t="shared" si="7"/>
        <v>0</v>
      </c>
      <c r="S245">
        <f t="shared" si="8"/>
        <v>0</v>
      </c>
      <c r="T245">
        <f t="shared" si="9"/>
        <v>0</v>
      </c>
      <c r="U245">
        <f t="shared" si="10"/>
        <v>0</v>
      </c>
      <c r="V245">
        <f t="shared" si="11"/>
        <v>0</v>
      </c>
      <c r="W245">
        <f t="shared" si="12"/>
        <v>0</v>
      </c>
      <c r="X245">
        <f t="shared" si="13"/>
        <v>0</v>
      </c>
      <c r="Y245">
        <f t="shared" si="14"/>
        <v>0</v>
      </c>
      <c r="Z245">
        <f t="shared" si="55"/>
        <v>0</v>
      </c>
      <c r="AA245">
        <f t="shared" si="56"/>
        <v>0</v>
      </c>
      <c r="AB245">
        <f t="shared" si="57"/>
        <v>0</v>
      </c>
      <c r="AC245">
        <f t="shared" si="58"/>
        <v>0</v>
      </c>
      <c r="AD245">
        <f t="shared" si="59"/>
        <v>0</v>
      </c>
      <c r="AE245">
        <f t="shared" si="60"/>
        <v>0</v>
      </c>
      <c r="AF245">
        <f t="shared" si="61"/>
        <v>0</v>
      </c>
      <c r="AG245">
        <f t="shared" si="62"/>
        <v>0</v>
      </c>
      <c r="AH245">
        <f t="shared" si="63"/>
        <v>0</v>
      </c>
      <c r="AI245">
        <f t="shared" si="64"/>
        <v>0</v>
      </c>
      <c r="AJ245">
        <f t="shared" si="65"/>
        <v>0</v>
      </c>
      <c r="AK245">
        <f t="shared" si="66"/>
        <v>0</v>
      </c>
    </row>
    <row r="246">
      <c r="A246" s="88"/>
      <c r="F246" s="89">
        <f t="shared" si="54"/>
        <v>220</v>
      </c>
      <c r="G246" s="90" t="s">
        <v>441</v>
      </c>
      <c r="H246" s="14">
        <f>IF(ISNA(VLOOKUP(G246,Round1_Transactions!$A$2:$F$402,2,FALSE)), 0,VLOOKUP(G246,Round1_Transactions!$A$2:$F$402,2,FALSE))</f>
        <v>0</v>
      </c>
      <c r="I246" s="60">
        <f>IF(ISNA(VLOOKUP(G246,Round1_Transactions!$A$2:$F$402,3,FALSE)), 0,VLOOKUP(G246,Round1_Transactions!$A$2:$F$402,3,FALSE))</f>
        <v>0</v>
      </c>
      <c r="J246" s="60">
        <f>IF(ISNA(VLOOKUP(G246,Round1_Transactions!$A$2:$F$402,4,FALSE)), 0,VLOOKUP(G246,Round1_Transactions!$A$2:$F$402,4,FALSE))</f>
        <v>0</v>
      </c>
      <c r="K246" s="60">
        <f>IF(ISNA(VLOOKUP(G246,Round1_Transactions!$A$2:$F$402,5,FALSE)), 0,VLOOKUP(G246,Round1_Transactions!$A$2:$F$402,5,FALSE))</f>
        <v>0</v>
      </c>
      <c r="L246" s="86">
        <f>IF(ISNA(VLOOKUP(G246,Round1_Transactions!$A$2:$F$402,6,FALSE)), 0,VLOOKUP(G246,Round1_Transactions!$A$2:$F$402,6,FALSE))</f>
        <v>0</v>
      </c>
      <c r="M246">
        <f t="shared" si="27"/>
        <v>0</v>
      </c>
      <c r="N246">
        <f t="shared" si="3"/>
        <v>0</v>
      </c>
      <c r="O246">
        <f t="shared" si="4"/>
        <v>0</v>
      </c>
      <c r="P246">
        <f t="shared" si="5"/>
        <v>0</v>
      </c>
      <c r="Q246">
        <f t="shared" si="6"/>
        <v>0</v>
      </c>
      <c r="R246">
        <f t="shared" si="7"/>
        <v>0</v>
      </c>
      <c r="S246">
        <f t="shared" si="8"/>
        <v>0</v>
      </c>
      <c r="T246">
        <f t="shared" si="9"/>
        <v>0</v>
      </c>
      <c r="U246">
        <f t="shared" si="10"/>
        <v>0</v>
      </c>
      <c r="V246">
        <f t="shared" si="11"/>
        <v>0</v>
      </c>
      <c r="W246">
        <f t="shared" si="12"/>
        <v>0</v>
      </c>
      <c r="X246">
        <f t="shared" si="13"/>
        <v>0</v>
      </c>
      <c r="Y246">
        <f t="shared" si="14"/>
        <v>0</v>
      </c>
      <c r="Z246">
        <f t="shared" si="55"/>
        <v>0</v>
      </c>
      <c r="AA246">
        <f t="shared" si="56"/>
        <v>0</v>
      </c>
      <c r="AB246">
        <f t="shared" si="57"/>
        <v>0</v>
      </c>
      <c r="AC246">
        <f t="shared" si="58"/>
        <v>0</v>
      </c>
      <c r="AD246">
        <f t="shared" si="59"/>
        <v>0</v>
      </c>
      <c r="AE246">
        <f t="shared" si="60"/>
        <v>0</v>
      </c>
      <c r="AF246">
        <f t="shared" si="61"/>
        <v>0</v>
      </c>
      <c r="AG246">
        <f t="shared" si="62"/>
        <v>0</v>
      </c>
      <c r="AH246">
        <f t="shared" si="63"/>
        <v>0</v>
      </c>
      <c r="AI246">
        <f t="shared" si="64"/>
        <v>0</v>
      </c>
      <c r="AJ246">
        <f t="shared" si="65"/>
        <v>0</v>
      </c>
      <c r="AK246">
        <f t="shared" si="66"/>
        <v>0</v>
      </c>
    </row>
    <row r="247">
      <c r="A247" s="88"/>
      <c r="F247" s="89">
        <f t="shared" si="54"/>
        <v>220</v>
      </c>
      <c r="G247" s="90" t="s">
        <v>442</v>
      </c>
      <c r="H247" s="14">
        <f>IF(ISNA(VLOOKUP(G247,Round1_Transactions!$A$2:$F$402,2,FALSE)), 0,VLOOKUP(G247,Round1_Transactions!$A$2:$F$402,2,FALSE))</f>
        <v>0</v>
      </c>
      <c r="I247" s="60">
        <f>IF(ISNA(VLOOKUP(G247,Round1_Transactions!$A$2:$F$402,3,FALSE)), 0,VLOOKUP(G247,Round1_Transactions!$A$2:$F$402,3,FALSE))</f>
        <v>0</v>
      </c>
      <c r="J247" s="60">
        <f>IF(ISNA(VLOOKUP(G247,Round1_Transactions!$A$2:$F$402,4,FALSE)), 0,VLOOKUP(G247,Round1_Transactions!$A$2:$F$402,4,FALSE))</f>
        <v>0</v>
      </c>
      <c r="K247" s="60">
        <f>IF(ISNA(VLOOKUP(G247,Round1_Transactions!$A$2:$F$402,5,FALSE)), 0,VLOOKUP(G247,Round1_Transactions!$A$2:$F$402,5,FALSE))</f>
        <v>0</v>
      </c>
      <c r="L247" s="86">
        <f>IF(ISNA(VLOOKUP(G247,Round1_Transactions!$A$2:$F$402,6,FALSE)), 0,VLOOKUP(G247,Round1_Transactions!$A$2:$F$402,6,FALSE))</f>
        <v>0</v>
      </c>
      <c r="M247">
        <f t="shared" si="27"/>
        <v>0</v>
      </c>
      <c r="N247">
        <f t="shared" si="3"/>
        <v>0</v>
      </c>
      <c r="O247">
        <f t="shared" si="4"/>
        <v>0</v>
      </c>
      <c r="P247">
        <f t="shared" si="5"/>
        <v>0</v>
      </c>
      <c r="Q247">
        <f t="shared" si="6"/>
        <v>0</v>
      </c>
      <c r="R247">
        <f t="shared" si="7"/>
        <v>0</v>
      </c>
      <c r="S247">
        <f t="shared" si="8"/>
        <v>0</v>
      </c>
      <c r="T247">
        <f t="shared" si="9"/>
        <v>0</v>
      </c>
      <c r="U247">
        <f t="shared" si="10"/>
        <v>0</v>
      </c>
      <c r="V247">
        <f t="shared" si="11"/>
        <v>0</v>
      </c>
      <c r="W247">
        <f t="shared" si="12"/>
        <v>0</v>
      </c>
      <c r="X247">
        <f t="shared" si="13"/>
        <v>0</v>
      </c>
      <c r="Y247">
        <f t="shared" si="14"/>
        <v>0</v>
      </c>
      <c r="Z247">
        <f t="shared" si="55"/>
        <v>0</v>
      </c>
      <c r="AA247">
        <f t="shared" si="56"/>
        <v>0</v>
      </c>
      <c r="AB247">
        <f t="shared" si="57"/>
        <v>0</v>
      </c>
      <c r="AC247">
        <f t="shared" si="58"/>
        <v>0</v>
      </c>
      <c r="AD247">
        <f t="shared" si="59"/>
        <v>0</v>
      </c>
      <c r="AE247">
        <f t="shared" si="60"/>
        <v>0</v>
      </c>
      <c r="AF247">
        <f t="shared" si="61"/>
        <v>0</v>
      </c>
      <c r="AG247">
        <f t="shared" si="62"/>
        <v>0</v>
      </c>
      <c r="AH247">
        <f t="shared" si="63"/>
        <v>0</v>
      </c>
      <c r="AI247">
        <f t="shared" si="64"/>
        <v>0</v>
      </c>
      <c r="AJ247">
        <f t="shared" si="65"/>
        <v>0</v>
      </c>
      <c r="AK247">
        <f t="shared" si="66"/>
        <v>0</v>
      </c>
    </row>
    <row r="248">
      <c r="A248" s="88"/>
      <c r="F248" s="89">
        <f t="shared" si="54"/>
        <v>220</v>
      </c>
      <c r="G248" s="90" t="s">
        <v>443</v>
      </c>
      <c r="H248" s="14">
        <f>IF(ISNA(VLOOKUP(G248,Round1_Transactions!$A$2:$F$402,2,FALSE)), 0,VLOOKUP(G248,Round1_Transactions!$A$2:$F$402,2,FALSE))</f>
        <v>0</v>
      </c>
      <c r="I248" s="60">
        <f>IF(ISNA(VLOOKUP(G248,Round1_Transactions!$A$2:$F$402,3,FALSE)), 0,VLOOKUP(G248,Round1_Transactions!$A$2:$F$402,3,FALSE))</f>
        <v>0</v>
      </c>
      <c r="J248" s="60">
        <f>IF(ISNA(VLOOKUP(G248,Round1_Transactions!$A$2:$F$402,4,FALSE)), 0,VLOOKUP(G248,Round1_Transactions!$A$2:$F$402,4,FALSE))</f>
        <v>0</v>
      </c>
      <c r="K248" s="60">
        <f>IF(ISNA(VLOOKUP(G248,Round1_Transactions!$A$2:$F$402,5,FALSE)), 0,VLOOKUP(G248,Round1_Transactions!$A$2:$F$402,5,FALSE))</f>
        <v>0</v>
      </c>
      <c r="L248" s="86">
        <f>IF(ISNA(VLOOKUP(G248,Round1_Transactions!$A$2:$F$402,6,FALSE)), 0,VLOOKUP(G248,Round1_Transactions!$A$2:$F$402,6,FALSE))</f>
        <v>0</v>
      </c>
      <c r="M248">
        <f t="shared" si="27"/>
        <v>0</v>
      </c>
      <c r="N248">
        <f t="shared" si="3"/>
        <v>0</v>
      </c>
      <c r="O248">
        <f t="shared" si="4"/>
        <v>0</v>
      </c>
      <c r="P248">
        <f t="shared" si="5"/>
        <v>0</v>
      </c>
      <c r="Q248">
        <f t="shared" si="6"/>
        <v>0</v>
      </c>
      <c r="R248">
        <f t="shared" si="7"/>
        <v>0</v>
      </c>
      <c r="S248">
        <f t="shared" si="8"/>
        <v>0</v>
      </c>
      <c r="T248">
        <f t="shared" si="9"/>
        <v>0</v>
      </c>
      <c r="U248">
        <f t="shared" si="10"/>
        <v>0</v>
      </c>
      <c r="V248">
        <f t="shared" si="11"/>
        <v>0</v>
      </c>
      <c r="W248">
        <f t="shared" si="12"/>
        <v>0</v>
      </c>
      <c r="X248">
        <f t="shared" si="13"/>
        <v>0</v>
      </c>
      <c r="Y248">
        <f t="shared" si="14"/>
        <v>0</v>
      </c>
      <c r="Z248">
        <f t="shared" si="55"/>
        <v>0</v>
      </c>
      <c r="AA248">
        <f t="shared" si="56"/>
        <v>0</v>
      </c>
      <c r="AB248">
        <f t="shared" si="57"/>
        <v>0</v>
      </c>
      <c r="AC248">
        <f t="shared" si="58"/>
        <v>0</v>
      </c>
      <c r="AD248">
        <f t="shared" si="59"/>
        <v>0</v>
      </c>
      <c r="AE248">
        <f t="shared" si="60"/>
        <v>0</v>
      </c>
      <c r="AF248">
        <f t="shared" si="61"/>
        <v>0</v>
      </c>
      <c r="AG248">
        <f t="shared" si="62"/>
        <v>0</v>
      </c>
      <c r="AH248">
        <f t="shared" si="63"/>
        <v>0</v>
      </c>
      <c r="AI248">
        <f t="shared" si="64"/>
        <v>0</v>
      </c>
      <c r="AJ248">
        <f t="shared" si="65"/>
        <v>0</v>
      </c>
      <c r="AK248">
        <f t="shared" si="66"/>
        <v>0</v>
      </c>
    </row>
    <row r="249">
      <c r="A249" s="88"/>
      <c r="F249" s="89">
        <f t="shared" si="54"/>
        <v>220</v>
      </c>
      <c r="G249" s="90" t="s">
        <v>444</v>
      </c>
      <c r="H249" s="14">
        <f>IF(ISNA(VLOOKUP(G249,Round1_Transactions!$A$2:$F$402,2,FALSE)), 0,VLOOKUP(G249,Round1_Transactions!$A$2:$F$402,2,FALSE))</f>
        <v>0</v>
      </c>
      <c r="I249" s="60">
        <f>IF(ISNA(VLOOKUP(G249,Round1_Transactions!$A$2:$F$402,3,FALSE)), 0,VLOOKUP(G249,Round1_Transactions!$A$2:$F$402,3,FALSE))</f>
        <v>0</v>
      </c>
      <c r="J249" s="60">
        <f>IF(ISNA(VLOOKUP(G249,Round1_Transactions!$A$2:$F$402,4,FALSE)), 0,VLOOKUP(G249,Round1_Transactions!$A$2:$F$402,4,FALSE))</f>
        <v>0</v>
      </c>
      <c r="K249" s="60">
        <f>IF(ISNA(VLOOKUP(G249,Round1_Transactions!$A$2:$F$402,5,FALSE)), 0,VLOOKUP(G249,Round1_Transactions!$A$2:$F$402,5,FALSE))</f>
        <v>0</v>
      </c>
      <c r="L249" s="86">
        <f>IF(ISNA(VLOOKUP(G249,Round1_Transactions!$A$2:$F$402,6,FALSE)), 0,VLOOKUP(G249,Round1_Transactions!$A$2:$F$402,6,FALSE))</f>
        <v>0</v>
      </c>
      <c r="M249">
        <f t="shared" si="27"/>
        <v>0</v>
      </c>
      <c r="N249">
        <f t="shared" si="3"/>
        <v>0</v>
      </c>
      <c r="O249">
        <f t="shared" si="4"/>
        <v>0</v>
      </c>
      <c r="P249">
        <f t="shared" si="5"/>
        <v>0</v>
      </c>
      <c r="Q249">
        <f t="shared" si="6"/>
        <v>0</v>
      </c>
      <c r="R249">
        <f t="shared" si="7"/>
        <v>0</v>
      </c>
      <c r="S249">
        <f t="shared" si="8"/>
        <v>0</v>
      </c>
      <c r="T249">
        <f t="shared" si="9"/>
        <v>0</v>
      </c>
      <c r="U249">
        <f t="shared" si="10"/>
        <v>0</v>
      </c>
      <c r="V249">
        <f t="shared" si="11"/>
        <v>0</v>
      </c>
      <c r="W249">
        <f t="shared" si="12"/>
        <v>0</v>
      </c>
      <c r="X249">
        <f t="shared" si="13"/>
        <v>0</v>
      </c>
      <c r="Y249">
        <f t="shared" si="14"/>
        <v>0</v>
      </c>
      <c r="Z249">
        <f t="shared" si="55"/>
        <v>0</v>
      </c>
      <c r="AA249">
        <f t="shared" si="56"/>
        <v>0</v>
      </c>
      <c r="AB249">
        <f t="shared" si="57"/>
        <v>0</v>
      </c>
      <c r="AC249">
        <f t="shared" si="58"/>
        <v>0</v>
      </c>
      <c r="AD249">
        <f t="shared" si="59"/>
        <v>0</v>
      </c>
      <c r="AE249">
        <f t="shared" si="60"/>
        <v>0</v>
      </c>
      <c r="AF249">
        <f t="shared" si="61"/>
        <v>0</v>
      </c>
      <c r="AG249">
        <f t="shared" si="62"/>
        <v>0</v>
      </c>
      <c r="AH249">
        <f t="shared" si="63"/>
        <v>0</v>
      </c>
      <c r="AI249">
        <f t="shared" si="64"/>
        <v>0</v>
      </c>
      <c r="AJ249">
        <f t="shared" si="65"/>
        <v>0</v>
      </c>
      <c r="AK249">
        <f t="shared" si="66"/>
        <v>0</v>
      </c>
    </row>
    <row r="250">
      <c r="A250" s="88"/>
      <c r="F250" s="89">
        <f t="shared" si="54"/>
        <v>220</v>
      </c>
      <c r="G250" s="90" t="s">
        <v>445</v>
      </c>
      <c r="H250" s="14">
        <f>IF(ISNA(VLOOKUP(G250,Round1_Transactions!$A$2:$F$402,2,FALSE)), 0,VLOOKUP(G250,Round1_Transactions!$A$2:$F$402,2,FALSE))</f>
        <v>0</v>
      </c>
      <c r="I250" s="60">
        <f>IF(ISNA(VLOOKUP(G250,Round1_Transactions!$A$2:$F$402,3,FALSE)), 0,VLOOKUP(G250,Round1_Transactions!$A$2:$F$402,3,FALSE))</f>
        <v>0</v>
      </c>
      <c r="J250" s="60">
        <f>IF(ISNA(VLOOKUP(G250,Round1_Transactions!$A$2:$F$402,4,FALSE)), 0,VLOOKUP(G250,Round1_Transactions!$A$2:$F$402,4,FALSE))</f>
        <v>0</v>
      </c>
      <c r="K250" s="60">
        <f>IF(ISNA(VLOOKUP(G250,Round1_Transactions!$A$2:$F$402,5,FALSE)), 0,VLOOKUP(G250,Round1_Transactions!$A$2:$F$402,5,FALSE))</f>
        <v>0</v>
      </c>
      <c r="L250" s="86">
        <f>IF(ISNA(VLOOKUP(G250,Round1_Transactions!$A$2:$F$402,6,FALSE)), 0,VLOOKUP(G250,Round1_Transactions!$A$2:$F$402,6,FALSE))</f>
        <v>0</v>
      </c>
      <c r="M250">
        <f t="shared" si="27"/>
        <v>0</v>
      </c>
      <c r="N250">
        <f t="shared" si="3"/>
        <v>0</v>
      </c>
      <c r="O250">
        <f t="shared" si="4"/>
        <v>0</v>
      </c>
      <c r="P250">
        <f t="shared" si="5"/>
        <v>0</v>
      </c>
      <c r="Q250">
        <f t="shared" si="6"/>
        <v>0</v>
      </c>
      <c r="R250">
        <f t="shared" si="7"/>
        <v>0</v>
      </c>
      <c r="S250">
        <f t="shared" si="8"/>
        <v>0</v>
      </c>
      <c r="T250">
        <f t="shared" si="9"/>
        <v>0</v>
      </c>
      <c r="U250">
        <f t="shared" si="10"/>
        <v>0</v>
      </c>
      <c r="V250">
        <f t="shared" si="11"/>
        <v>0</v>
      </c>
      <c r="W250">
        <f t="shared" si="12"/>
        <v>0</v>
      </c>
      <c r="X250">
        <f t="shared" si="13"/>
        <v>0</v>
      </c>
      <c r="Y250">
        <f t="shared" si="14"/>
        <v>0</v>
      </c>
      <c r="Z250">
        <f t="shared" si="55"/>
        <v>0</v>
      </c>
      <c r="AA250">
        <f t="shared" si="56"/>
        <v>0</v>
      </c>
      <c r="AB250">
        <f t="shared" si="57"/>
        <v>0</v>
      </c>
      <c r="AC250">
        <f t="shared" si="58"/>
        <v>0</v>
      </c>
      <c r="AD250">
        <f t="shared" si="59"/>
        <v>0</v>
      </c>
      <c r="AE250">
        <f t="shared" si="60"/>
        <v>0</v>
      </c>
      <c r="AF250">
        <f t="shared" si="61"/>
        <v>0</v>
      </c>
      <c r="AG250">
        <f t="shared" si="62"/>
        <v>0</v>
      </c>
      <c r="AH250">
        <f t="shared" si="63"/>
        <v>0</v>
      </c>
      <c r="AI250">
        <f t="shared" si="64"/>
        <v>0</v>
      </c>
      <c r="AJ250">
        <f t="shared" si="65"/>
        <v>0</v>
      </c>
      <c r="AK250">
        <f t="shared" si="66"/>
        <v>0</v>
      </c>
    </row>
    <row r="251">
      <c r="A251" s="88"/>
      <c r="D251" s="91"/>
      <c r="F251" s="89">
        <f t="shared" si="54"/>
        <v>220</v>
      </c>
      <c r="G251" s="90" t="s">
        <v>446</v>
      </c>
      <c r="H251" s="14">
        <f>IF(ISNA(VLOOKUP(G251,Round1_Transactions!$A$2:$F$402,2,FALSE)), 0,VLOOKUP(G251,Round1_Transactions!$A$2:$F$402,2,FALSE))</f>
        <v>0</v>
      </c>
      <c r="I251" s="60">
        <f>IF(ISNA(VLOOKUP(G251,Round1_Transactions!$A$2:$F$402,3,FALSE)), 0,VLOOKUP(G251,Round1_Transactions!$A$2:$F$402,3,FALSE))</f>
        <v>0</v>
      </c>
      <c r="J251" s="60">
        <f>IF(ISNA(VLOOKUP(G251,Round1_Transactions!$A$2:$F$402,4,FALSE)), 0,VLOOKUP(G251,Round1_Transactions!$A$2:$F$402,4,FALSE))</f>
        <v>0</v>
      </c>
      <c r="K251" s="60">
        <f>IF(ISNA(VLOOKUP(G251,Round1_Transactions!$A$2:$F$402,5,FALSE)), 0,VLOOKUP(G251,Round1_Transactions!$A$2:$F$402,5,FALSE))</f>
        <v>0</v>
      </c>
      <c r="L251" s="86">
        <f>IF(ISNA(VLOOKUP(G251,Round1_Transactions!$A$2:$F$402,6,FALSE)), 0,VLOOKUP(G251,Round1_Transactions!$A$2:$F$402,6,FALSE))</f>
        <v>0</v>
      </c>
      <c r="M251">
        <f t="shared" si="27"/>
        <v>0</v>
      </c>
      <c r="N251">
        <f t="shared" si="3"/>
        <v>0</v>
      </c>
      <c r="O251">
        <f t="shared" si="4"/>
        <v>0</v>
      </c>
      <c r="P251">
        <f t="shared" si="5"/>
        <v>0</v>
      </c>
      <c r="Q251">
        <f t="shared" si="6"/>
        <v>0</v>
      </c>
      <c r="R251">
        <f t="shared" si="7"/>
        <v>0</v>
      </c>
      <c r="S251">
        <f t="shared" si="8"/>
        <v>0</v>
      </c>
      <c r="T251">
        <f t="shared" si="9"/>
        <v>0</v>
      </c>
      <c r="U251">
        <f t="shared" si="10"/>
        <v>0</v>
      </c>
      <c r="V251">
        <f t="shared" si="11"/>
        <v>0</v>
      </c>
      <c r="W251">
        <f t="shared" si="12"/>
        <v>0</v>
      </c>
      <c r="X251">
        <f t="shared" si="13"/>
        <v>0</v>
      </c>
      <c r="Y251">
        <f t="shared" si="14"/>
        <v>0</v>
      </c>
      <c r="Z251">
        <f t="shared" si="55"/>
        <v>0</v>
      </c>
      <c r="AA251">
        <f t="shared" si="56"/>
        <v>0</v>
      </c>
      <c r="AB251">
        <f t="shared" si="57"/>
        <v>0</v>
      </c>
      <c r="AC251">
        <f t="shared" si="58"/>
        <v>0</v>
      </c>
      <c r="AD251">
        <f t="shared" si="59"/>
        <v>0</v>
      </c>
      <c r="AE251">
        <f t="shared" si="60"/>
        <v>0</v>
      </c>
      <c r="AF251">
        <f t="shared" si="61"/>
        <v>0</v>
      </c>
      <c r="AG251">
        <f t="shared" si="62"/>
        <v>0</v>
      </c>
      <c r="AH251">
        <f t="shared" si="63"/>
        <v>0</v>
      </c>
      <c r="AI251">
        <f t="shared" si="64"/>
        <v>0</v>
      </c>
      <c r="AJ251">
        <f t="shared" si="65"/>
        <v>0</v>
      </c>
      <c r="AK251">
        <f t="shared" si="66"/>
        <v>0</v>
      </c>
    </row>
    <row r="252">
      <c r="A252" s="88"/>
      <c r="F252" s="89">
        <f t="shared" si="54"/>
        <v>220</v>
      </c>
      <c r="G252" s="90" t="s">
        <v>447</v>
      </c>
      <c r="H252" s="14">
        <f>IF(ISNA(VLOOKUP(G252,Round1_Transactions!$A$2:$F$402,2,FALSE)), 0,VLOOKUP(G252,Round1_Transactions!$A$2:$F$402,2,FALSE))</f>
        <v>0</v>
      </c>
      <c r="I252" s="60">
        <f>IF(ISNA(VLOOKUP(G252,Round1_Transactions!$A$2:$F$402,3,FALSE)), 0,VLOOKUP(G252,Round1_Transactions!$A$2:$F$402,3,FALSE))</f>
        <v>0</v>
      </c>
      <c r="J252" s="60">
        <f>IF(ISNA(VLOOKUP(G252,Round1_Transactions!$A$2:$F$402,4,FALSE)), 0,VLOOKUP(G252,Round1_Transactions!$A$2:$F$402,4,FALSE))</f>
        <v>0</v>
      </c>
      <c r="K252" s="60">
        <f>IF(ISNA(VLOOKUP(G252,Round1_Transactions!$A$2:$F$402,5,FALSE)), 0,VLOOKUP(G252,Round1_Transactions!$A$2:$F$402,5,FALSE))</f>
        <v>0</v>
      </c>
      <c r="L252" s="86">
        <f>IF(ISNA(VLOOKUP(G252,Round1_Transactions!$A$2:$F$402,6,FALSE)), 0,VLOOKUP(G252,Round1_Transactions!$A$2:$F$402,6,FALSE))</f>
        <v>0</v>
      </c>
      <c r="M252">
        <f t="shared" si="27"/>
        <v>0</v>
      </c>
      <c r="N252">
        <f t="shared" si="3"/>
        <v>0</v>
      </c>
      <c r="O252">
        <f t="shared" si="4"/>
        <v>0</v>
      </c>
      <c r="P252">
        <f t="shared" si="5"/>
        <v>0</v>
      </c>
      <c r="Q252">
        <f t="shared" si="6"/>
        <v>0</v>
      </c>
      <c r="R252">
        <f t="shared" si="7"/>
        <v>0</v>
      </c>
      <c r="S252">
        <f t="shared" si="8"/>
        <v>0</v>
      </c>
      <c r="T252">
        <f t="shared" si="9"/>
        <v>0</v>
      </c>
      <c r="U252">
        <f t="shared" si="10"/>
        <v>0</v>
      </c>
      <c r="V252">
        <f t="shared" si="11"/>
        <v>0</v>
      </c>
      <c r="W252">
        <f t="shared" si="12"/>
        <v>0</v>
      </c>
      <c r="X252">
        <f t="shared" si="13"/>
        <v>0</v>
      </c>
      <c r="Y252">
        <f t="shared" si="14"/>
        <v>0</v>
      </c>
      <c r="Z252">
        <f t="shared" si="55"/>
        <v>0</v>
      </c>
      <c r="AA252">
        <f t="shared" si="56"/>
        <v>0</v>
      </c>
      <c r="AB252">
        <f t="shared" si="57"/>
        <v>0</v>
      </c>
      <c r="AC252">
        <f t="shared" si="58"/>
        <v>0</v>
      </c>
      <c r="AD252">
        <f t="shared" si="59"/>
        <v>0</v>
      </c>
      <c r="AE252">
        <f t="shared" si="60"/>
        <v>0</v>
      </c>
      <c r="AF252">
        <f t="shared" si="61"/>
        <v>0</v>
      </c>
      <c r="AG252">
        <f t="shared" si="62"/>
        <v>0</v>
      </c>
      <c r="AH252">
        <f t="shared" si="63"/>
        <v>0</v>
      </c>
      <c r="AI252">
        <f t="shared" si="64"/>
        <v>0</v>
      </c>
      <c r="AJ252">
        <f t="shared" si="65"/>
        <v>0</v>
      </c>
      <c r="AK252">
        <f t="shared" si="66"/>
        <v>0</v>
      </c>
    </row>
    <row r="253">
      <c r="A253" s="88"/>
      <c r="F253" s="89">
        <f t="shared" si="54"/>
        <v>220</v>
      </c>
      <c r="G253" s="90" t="s">
        <v>448</v>
      </c>
      <c r="H253" s="14">
        <f>IF(ISNA(VLOOKUP(G253,Round1_Transactions!$A$2:$F$402,2,FALSE)), 0,VLOOKUP(G253,Round1_Transactions!$A$2:$F$402,2,FALSE))</f>
        <v>0</v>
      </c>
      <c r="I253" s="60">
        <f>IF(ISNA(VLOOKUP(G253,Round1_Transactions!$A$2:$F$402,3,FALSE)), 0,VLOOKUP(G253,Round1_Transactions!$A$2:$F$402,3,FALSE))</f>
        <v>0</v>
      </c>
      <c r="J253" s="60">
        <f>IF(ISNA(VLOOKUP(G253,Round1_Transactions!$A$2:$F$402,4,FALSE)), 0,VLOOKUP(G253,Round1_Transactions!$A$2:$F$402,4,FALSE))</f>
        <v>0</v>
      </c>
      <c r="K253" s="60">
        <f>IF(ISNA(VLOOKUP(G253,Round1_Transactions!$A$2:$F$402,5,FALSE)), 0,VLOOKUP(G253,Round1_Transactions!$A$2:$F$402,5,FALSE))</f>
        <v>0</v>
      </c>
      <c r="L253" s="86">
        <f>IF(ISNA(VLOOKUP(G253,Round1_Transactions!$A$2:$F$402,6,FALSE)), 0,VLOOKUP(G253,Round1_Transactions!$A$2:$F$402,6,FALSE))</f>
        <v>0</v>
      </c>
      <c r="M253">
        <f t="shared" si="27"/>
        <v>0</v>
      </c>
      <c r="N253">
        <f t="shared" si="3"/>
        <v>0</v>
      </c>
      <c r="O253">
        <f t="shared" si="4"/>
        <v>0</v>
      </c>
      <c r="P253">
        <f t="shared" si="5"/>
        <v>0</v>
      </c>
      <c r="Q253">
        <f t="shared" si="6"/>
        <v>0</v>
      </c>
      <c r="R253">
        <f t="shared" si="7"/>
        <v>0</v>
      </c>
      <c r="S253">
        <f t="shared" si="8"/>
        <v>0</v>
      </c>
      <c r="T253">
        <f t="shared" si="9"/>
        <v>0</v>
      </c>
      <c r="U253">
        <f t="shared" si="10"/>
        <v>0</v>
      </c>
      <c r="V253">
        <f t="shared" si="11"/>
        <v>0</v>
      </c>
      <c r="W253">
        <f t="shared" si="12"/>
        <v>0</v>
      </c>
      <c r="X253">
        <f t="shared" si="13"/>
        <v>0</v>
      </c>
      <c r="Y253">
        <f t="shared" si="14"/>
        <v>0</v>
      </c>
      <c r="Z253">
        <f t="shared" si="55"/>
        <v>0</v>
      </c>
      <c r="AA253">
        <f t="shared" si="56"/>
        <v>0</v>
      </c>
      <c r="AB253">
        <f t="shared" si="57"/>
        <v>0</v>
      </c>
      <c r="AC253">
        <f t="shared" si="58"/>
        <v>0</v>
      </c>
      <c r="AD253">
        <f t="shared" si="59"/>
        <v>0</v>
      </c>
      <c r="AE253">
        <f t="shared" si="60"/>
        <v>0</v>
      </c>
      <c r="AF253">
        <f t="shared" si="61"/>
        <v>0</v>
      </c>
      <c r="AG253">
        <f t="shared" si="62"/>
        <v>0</v>
      </c>
      <c r="AH253">
        <f t="shared" si="63"/>
        <v>0</v>
      </c>
      <c r="AI253">
        <f t="shared" si="64"/>
        <v>0</v>
      </c>
      <c r="AJ253">
        <f t="shared" si="65"/>
        <v>0</v>
      </c>
      <c r="AK253">
        <f t="shared" si="66"/>
        <v>0</v>
      </c>
    </row>
    <row r="254">
      <c r="A254" s="88"/>
      <c r="F254" s="89">
        <f t="shared" si="54"/>
        <v>220</v>
      </c>
      <c r="G254" s="90" t="s">
        <v>449</v>
      </c>
      <c r="H254" s="14">
        <f>IF(ISNA(VLOOKUP(G254,Round1_Transactions!$A$2:$F$402,2,FALSE)), 0,VLOOKUP(G254,Round1_Transactions!$A$2:$F$402,2,FALSE))</f>
        <v>0</v>
      </c>
      <c r="I254" s="60">
        <f>IF(ISNA(VLOOKUP(G254,Round1_Transactions!$A$2:$F$402,3,FALSE)), 0,VLOOKUP(G254,Round1_Transactions!$A$2:$F$402,3,FALSE))</f>
        <v>0</v>
      </c>
      <c r="J254" s="60">
        <f>IF(ISNA(VLOOKUP(G254,Round1_Transactions!$A$2:$F$402,4,FALSE)), 0,VLOOKUP(G254,Round1_Transactions!$A$2:$F$402,4,FALSE))</f>
        <v>0</v>
      </c>
      <c r="K254" s="60">
        <f>IF(ISNA(VLOOKUP(G254,Round1_Transactions!$A$2:$F$402,5,FALSE)), 0,VLOOKUP(G254,Round1_Transactions!$A$2:$F$402,5,FALSE))</f>
        <v>0</v>
      </c>
      <c r="L254" s="86">
        <f>IF(ISNA(VLOOKUP(G254,Round1_Transactions!$A$2:$F$402,6,FALSE)), 0,VLOOKUP(G254,Round1_Transactions!$A$2:$F$402,6,FALSE))</f>
        <v>0</v>
      </c>
      <c r="M254">
        <f t="shared" si="27"/>
        <v>0</v>
      </c>
      <c r="N254">
        <f t="shared" si="3"/>
        <v>0</v>
      </c>
      <c r="O254">
        <f t="shared" si="4"/>
        <v>0</v>
      </c>
      <c r="P254">
        <f t="shared" si="5"/>
        <v>0</v>
      </c>
      <c r="Q254">
        <f t="shared" si="6"/>
        <v>0</v>
      </c>
      <c r="R254">
        <f t="shared" si="7"/>
        <v>0</v>
      </c>
      <c r="S254">
        <f t="shared" si="8"/>
        <v>0</v>
      </c>
      <c r="T254">
        <f t="shared" si="9"/>
        <v>0</v>
      </c>
      <c r="U254">
        <f t="shared" si="10"/>
        <v>0</v>
      </c>
      <c r="V254">
        <f t="shared" si="11"/>
        <v>0</v>
      </c>
      <c r="W254">
        <f t="shared" si="12"/>
        <v>0</v>
      </c>
      <c r="X254">
        <f t="shared" si="13"/>
        <v>0</v>
      </c>
      <c r="Y254">
        <f t="shared" si="14"/>
        <v>0</v>
      </c>
      <c r="Z254">
        <f t="shared" si="55"/>
        <v>0</v>
      </c>
      <c r="AA254">
        <f t="shared" si="56"/>
        <v>0</v>
      </c>
      <c r="AB254">
        <f t="shared" si="57"/>
        <v>0</v>
      </c>
      <c r="AC254">
        <f t="shared" si="58"/>
        <v>0</v>
      </c>
      <c r="AD254">
        <f t="shared" si="59"/>
        <v>0</v>
      </c>
      <c r="AE254">
        <f t="shared" si="60"/>
        <v>0</v>
      </c>
      <c r="AF254">
        <f t="shared" si="61"/>
        <v>0</v>
      </c>
      <c r="AG254">
        <f t="shared" si="62"/>
        <v>0</v>
      </c>
      <c r="AH254">
        <f t="shared" si="63"/>
        <v>0</v>
      </c>
      <c r="AI254">
        <f t="shared" si="64"/>
        <v>0</v>
      </c>
      <c r="AJ254">
        <f t="shared" si="65"/>
        <v>0</v>
      </c>
      <c r="AK254">
        <f t="shared" si="66"/>
        <v>0</v>
      </c>
    </row>
    <row r="255">
      <c r="A255" s="88"/>
      <c r="F255" s="89">
        <f t="shared" si="54"/>
        <v>220</v>
      </c>
      <c r="G255" s="90" t="s">
        <v>450</v>
      </c>
      <c r="H255" s="14">
        <f>IF(ISNA(VLOOKUP(G255,Round1_Transactions!$A$2:$F$402,2,FALSE)), 0,VLOOKUP(G255,Round1_Transactions!$A$2:$F$402,2,FALSE))</f>
        <v>0</v>
      </c>
      <c r="I255" s="60">
        <f>IF(ISNA(VLOOKUP(G255,Round1_Transactions!$A$2:$F$402,3,FALSE)), 0,VLOOKUP(G255,Round1_Transactions!$A$2:$F$402,3,FALSE))</f>
        <v>0</v>
      </c>
      <c r="J255" s="60">
        <f>IF(ISNA(VLOOKUP(G255,Round1_Transactions!$A$2:$F$402,4,FALSE)), 0,VLOOKUP(G255,Round1_Transactions!$A$2:$F$402,4,FALSE))</f>
        <v>0</v>
      </c>
      <c r="K255" s="60">
        <f>IF(ISNA(VLOOKUP(G255,Round1_Transactions!$A$2:$F$402,5,FALSE)), 0,VLOOKUP(G255,Round1_Transactions!$A$2:$F$402,5,FALSE))</f>
        <v>0</v>
      </c>
      <c r="L255" s="86">
        <f>IF(ISNA(VLOOKUP(G255,Round1_Transactions!$A$2:$F$402,6,FALSE)), 0,VLOOKUP(G255,Round1_Transactions!$A$2:$F$402,6,FALSE))</f>
        <v>0</v>
      </c>
      <c r="M255">
        <f t="shared" si="27"/>
        <v>0</v>
      </c>
      <c r="N255">
        <f t="shared" si="3"/>
        <v>0</v>
      </c>
      <c r="O255">
        <f t="shared" si="4"/>
        <v>0</v>
      </c>
      <c r="P255">
        <f t="shared" si="5"/>
        <v>0</v>
      </c>
      <c r="Q255">
        <f t="shared" si="6"/>
        <v>0</v>
      </c>
      <c r="R255">
        <f t="shared" si="7"/>
        <v>0</v>
      </c>
      <c r="S255">
        <f t="shared" si="8"/>
        <v>0</v>
      </c>
      <c r="T255">
        <f t="shared" si="9"/>
        <v>0</v>
      </c>
      <c r="U255">
        <f t="shared" si="10"/>
        <v>0</v>
      </c>
      <c r="V255">
        <f t="shared" si="11"/>
        <v>0</v>
      </c>
      <c r="W255">
        <f t="shared" si="12"/>
        <v>0</v>
      </c>
      <c r="X255">
        <f t="shared" si="13"/>
        <v>0</v>
      </c>
      <c r="Y255">
        <f t="shared" si="14"/>
        <v>0</v>
      </c>
      <c r="Z255">
        <f t="shared" si="55"/>
        <v>0</v>
      </c>
      <c r="AA255">
        <f t="shared" si="56"/>
        <v>0</v>
      </c>
      <c r="AB255">
        <f t="shared" si="57"/>
        <v>0</v>
      </c>
      <c r="AC255">
        <f t="shared" si="58"/>
        <v>0</v>
      </c>
      <c r="AD255">
        <f t="shared" si="59"/>
        <v>0</v>
      </c>
      <c r="AE255">
        <f t="shared" si="60"/>
        <v>0</v>
      </c>
      <c r="AF255">
        <f t="shared" si="61"/>
        <v>0</v>
      </c>
      <c r="AG255">
        <f t="shared" si="62"/>
        <v>0</v>
      </c>
      <c r="AH255">
        <f t="shared" si="63"/>
        <v>0</v>
      </c>
      <c r="AI255">
        <f t="shared" si="64"/>
        <v>0</v>
      </c>
      <c r="AJ255">
        <f t="shared" si="65"/>
        <v>0</v>
      </c>
      <c r="AK255">
        <f t="shared" si="66"/>
        <v>0</v>
      </c>
    </row>
    <row r="256">
      <c r="A256" s="88"/>
      <c r="F256" s="89">
        <f t="shared" si="54"/>
        <v>220</v>
      </c>
      <c r="G256" s="90" t="s">
        <v>451</v>
      </c>
      <c r="H256" s="14">
        <f>IF(ISNA(VLOOKUP(G256,Round1_Transactions!$A$2:$F$402,2,FALSE)), 0,VLOOKUP(G256,Round1_Transactions!$A$2:$F$402,2,FALSE))</f>
        <v>0</v>
      </c>
      <c r="I256" s="60">
        <f>IF(ISNA(VLOOKUP(G256,Round1_Transactions!$A$2:$F$402,3,FALSE)), 0,VLOOKUP(G256,Round1_Transactions!$A$2:$F$402,3,FALSE))</f>
        <v>0</v>
      </c>
      <c r="J256" s="60">
        <f>IF(ISNA(VLOOKUP(G256,Round1_Transactions!$A$2:$F$402,4,FALSE)), 0,VLOOKUP(G256,Round1_Transactions!$A$2:$F$402,4,FALSE))</f>
        <v>0</v>
      </c>
      <c r="K256" s="60">
        <f>IF(ISNA(VLOOKUP(G256,Round1_Transactions!$A$2:$F$402,5,FALSE)), 0,VLOOKUP(G256,Round1_Transactions!$A$2:$F$402,5,FALSE))</f>
        <v>0</v>
      </c>
      <c r="L256" s="86">
        <f>IF(ISNA(VLOOKUP(G256,Round1_Transactions!$A$2:$F$402,6,FALSE)), 0,VLOOKUP(G256,Round1_Transactions!$A$2:$F$402,6,FALSE))</f>
        <v>0</v>
      </c>
      <c r="M256">
        <f t="shared" si="27"/>
        <v>0</v>
      </c>
      <c r="N256">
        <f t="shared" si="3"/>
        <v>0</v>
      </c>
      <c r="O256">
        <f t="shared" si="4"/>
        <v>0</v>
      </c>
      <c r="P256">
        <f t="shared" si="5"/>
        <v>0</v>
      </c>
      <c r="Q256">
        <f t="shared" si="6"/>
        <v>0</v>
      </c>
      <c r="R256">
        <f t="shared" si="7"/>
        <v>0</v>
      </c>
      <c r="S256">
        <f t="shared" si="8"/>
        <v>0</v>
      </c>
      <c r="T256">
        <f t="shared" si="9"/>
        <v>0</v>
      </c>
      <c r="U256">
        <f t="shared" si="10"/>
        <v>0</v>
      </c>
      <c r="V256">
        <f t="shared" si="11"/>
        <v>0</v>
      </c>
      <c r="W256">
        <f t="shared" si="12"/>
        <v>0</v>
      </c>
      <c r="X256">
        <f t="shared" si="13"/>
        <v>0</v>
      </c>
      <c r="Y256">
        <f t="shared" si="14"/>
        <v>0</v>
      </c>
      <c r="Z256">
        <f t="shared" si="55"/>
        <v>0</v>
      </c>
      <c r="AA256">
        <f t="shared" si="56"/>
        <v>0</v>
      </c>
      <c r="AB256">
        <f t="shared" si="57"/>
        <v>0</v>
      </c>
      <c r="AC256">
        <f t="shared" si="58"/>
        <v>0</v>
      </c>
      <c r="AD256">
        <f t="shared" si="59"/>
        <v>0</v>
      </c>
      <c r="AE256">
        <f t="shared" si="60"/>
        <v>0</v>
      </c>
      <c r="AF256">
        <f t="shared" si="61"/>
        <v>0</v>
      </c>
      <c r="AG256">
        <f t="shared" si="62"/>
        <v>0</v>
      </c>
      <c r="AH256">
        <f t="shared" si="63"/>
        <v>0</v>
      </c>
      <c r="AI256">
        <f t="shared" si="64"/>
        <v>0</v>
      </c>
      <c r="AJ256">
        <f t="shared" si="65"/>
        <v>0</v>
      </c>
      <c r="AK256">
        <f t="shared" si="66"/>
        <v>0</v>
      </c>
    </row>
    <row r="257">
      <c r="A257" s="88"/>
      <c r="F257" s="89">
        <f t="shared" si="54"/>
        <v>220</v>
      </c>
      <c r="G257" s="90" t="s">
        <v>452</v>
      </c>
      <c r="H257" s="14">
        <f>IF(ISNA(VLOOKUP(G257,Round1_Transactions!$A$2:$F$402,2,FALSE)), 0,VLOOKUP(G257,Round1_Transactions!$A$2:$F$402,2,FALSE))</f>
        <v>0</v>
      </c>
      <c r="I257" s="60">
        <f>IF(ISNA(VLOOKUP(G257,Round1_Transactions!$A$2:$F$402,3,FALSE)), 0,VLOOKUP(G257,Round1_Transactions!$A$2:$F$402,3,FALSE))</f>
        <v>0</v>
      </c>
      <c r="J257" s="60">
        <f>IF(ISNA(VLOOKUP(G257,Round1_Transactions!$A$2:$F$402,4,FALSE)), 0,VLOOKUP(G257,Round1_Transactions!$A$2:$F$402,4,FALSE))</f>
        <v>0</v>
      </c>
      <c r="K257" s="60">
        <f>IF(ISNA(VLOOKUP(G257,Round1_Transactions!$A$2:$F$402,5,FALSE)), 0,VLOOKUP(G257,Round1_Transactions!$A$2:$F$402,5,FALSE))</f>
        <v>0</v>
      </c>
      <c r="L257" s="86">
        <f>IF(ISNA(VLOOKUP(G257,Round1_Transactions!$A$2:$F$402,6,FALSE)), 0,VLOOKUP(G257,Round1_Transactions!$A$2:$F$402,6,FALSE))</f>
        <v>0</v>
      </c>
      <c r="M257">
        <f t="shared" si="27"/>
        <v>0</v>
      </c>
      <c r="N257">
        <f t="shared" si="3"/>
        <v>0</v>
      </c>
      <c r="O257">
        <f t="shared" si="4"/>
        <v>0</v>
      </c>
      <c r="P257">
        <f t="shared" si="5"/>
        <v>0</v>
      </c>
      <c r="Q257">
        <f t="shared" si="6"/>
        <v>0</v>
      </c>
      <c r="R257">
        <f t="shared" si="7"/>
        <v>0</v>
      </c>
      <c r="S257">
        <f t="shared" si="8"/>
        <v>0</v>
      </c>
      <c r="T257">
        <f t="shared" si="9"/>
        <v>0</v>
      </c>
      <c r="U257">
        <f t="shared" si="10"/>
        <v>0</v>
      </c>
      <c r="V257">
        <f t="shared" si="11"/>
        <v>0</v>
      </c>
      <c r="W257">
        <f t="shared" si="12"/>
        <v>0</v>
      </c>
      <c r="X257">
        <f t="shared" si="13"/>
        <v>0</v>
      </c>
      <c r="Y257">
        <f t="shared" si="14"/>
        <v>0</v>
      </c>
      <c r="Z257">
        <f t="shared" si="55"/>
        <v>0</v>
      </c>
      <c r="AA257">
        <f t="shared" si="56"/>
        <v>0</v>
      </c>
      <c r="AB257">
        <f t="shared" si="57"/>
        <v>0</v>
      </c>
      <c r="AC257">
        <f t="shared" si="58"/>
        <v>0</v>
      </c>
      <c r="AD257">
        <f t="shared" si="59"/>
        <v>0</v>
      </c>
      <c r="AE257">
        <f t="shared" si="60"/>
        <v>0</v>
      </c>
      <c r="AF257">
        <f t="shared" si="61"/>
        <v>0</v>
      </c>
      <c r="AG257">
        <f t="shared" si="62"/>
        <v>0</v>
      </c>
      <c r="AH257">
        <f t="shared" si="63"/>
        <v>0</v>
      </c>
      <c r="AI257">
        <f t="shared" si="64"/>
        <v>0</v>
      </c>
      <c r="AJ257">
        <f t="shared" si="65"/>
        <v>0</v>
      </c>
      <c r="AK257">
        <f t="shared" si="66"/>
        <v>0</v>
      </c>
    </row>
    <row r="258">
      <c r="A258" s="88"/>
      <c r="F258" s="89">
        <f t="shared" si="54"/>
        <v>220</v>
      </c>
      <c r="G258" s="90" t="s">
        <v>453</v>
      </c>
      <c r="H258" s="14">
        <f>IF(ISNA(VLOOKUP(G258,Round1_Transactions!$A$2:$F$402,2,FALSE)), 0,VLOOKUP(G258,Round1_Transactions!$A$2:$F$402,2,FALSE))</f>
        <v>0</v>
      </c>
      <c r="I258" s="60">
        <f>IF(ISNA(VLOOKUP(G258,Round1_Transactions!$A$2:$F$402,3,FALSE)), 0,VLOOKUP(G258,Round1_Transactions!$A$2:$F$402,3,FALSE))</f>
        <v>0</v>
      </c>
      <c r="J258" s="60">
        <f>IF(ISNA(VLOOKUP(G258,Round1_Transactions!$A$2:$F$402,4,FALSE)), 0,VLOOKUP(G258,Round1_Transactions!$A$2:$F$402,4,FALSE))</f>
        <v>0</v>
      </c>
      <c r="K258" s="60">
        <f>IF(ISNA(VLOOKUP(G258,Round1_Transactions!$A$2:$F$402,5,FALSE)), 0,VLOOKUP(G258,Round1_Transactions!$A$2:$F$402,5,FALSE))</f>
        <v>0</v>
      </c>
      <c r="L258" s="86">
        <f>IF(ISNA(VLOOKUP(G258,Round1_Transactions!$A$2:$F$402,6,FALSE)), 0,VLOOKUP(G258,Round1_Transactions!$A$2:$F$402,6,FALSE))</f>
        <v>0</v>
      </c>
      <c r="M258">
        <f t="shared" si="27"/>
        <v>0</v>
      </c>
      <c r="N258">
        <f t="shared" si="3"/>
        <v>0</v>
      </c>
      <c r="O258">
        <f t="shared" si="4"/>
        <v>0</v>
      </c>
      <c r="P258">
        <f t="shared" si="5"/>
        <v>0</v>
      </c>
      <c r="Q258">
        <f t="shared" si="6"/>
        <v>0</v>
      </c>
      <c r="R258">
        <f t="shared" si="7"/>
        <v>0</v>
      </c>
      <c r="S258">
        <f t="shared" si="8"/>
        <v>0</v>
      </c>
      <c r="T258">
        <f t="shared" si="9"/>
        <v>0</v>
      </c>
      <c r="U258">
        <f t="shared" si="10"/>
        <v>0</v>
      </c>
      <c r="V258">
        <f t="shared" si="11"/>
        <v>0</v>
      </c>
      <c r="W258">
        <f t="shared" si="12"/>
        <v>0</v>
      </c>
      <c r="X258">
        <f t="shared" si="13"/>
        <v>0</v>
      </c>
      <c r="Y258">
        <f t="shared" si="14"/>
        <v>0</v>
      </c>
      <c r="Z258">
        <f t="shared" si="55"/>
        <v>0</v>
      </c>
      <c r="AA258">
        <f t="shared" si="56"/>
        <v>0</v>
      </c>
      <c r="AB258">
        <f t="shared" si="57"/>
        <v>0</v>
      </c>
      <c r="AC258">
        <f t="shared" si="58"/>
        <v>0</v>
      </c>
      <c r="AD258">
        <f t="shared" si="59"/>
        <v>0</v>
      </c>
      <c r="AE258">
        <f t="shared" si="60"/>
        <v>0</v>
      </c>
      <c r="AF258">
        <f t="shared" si="61"/>
        <v>0</v>
      </c>
      <c r="AG258">
        <f t="shared" si="62"/>
        <v>0</v>
      </c>
      <c r="AH258">
        <f t="shared" si="63"/>
        <v>0</v>
      </c>
      <c r="AI258">
        <f t="shared" si="64"/>
        <v>0</v>
      </c>
      <c r="AJ258">
        <f t="shared" si="65"/>
        <v>0</v>
      </c>
      <c r="AK258">
        <f t="shared" si="66"/>
        <v>0</v>
      </c>
    </row>
    <row r="259">
      <c r="A259" s="88"/>
      <c r="F259" s="89">
        <f t="shared" si="54"/>
        <v>220</v>
      </c>
      <c r="G259" s="90" t="s">
        <v>454</v>
      </c>
      <c r="H259" s="14">
        <f>IF(ISNA(VLOOKUP(G259,Round1_Transactions!$A$2:$F$402,2,FALSE)), 0,VLOOKUP(G259,Round1_Transactions!$A$2:$F$402,2,FALSE))</f>
        <v>0</v>
      </c>
      <c r="I259" s="60">
        <f>IF(ISNA(VLOOKUP(G259,Round1_Transactions!$A$2:$F$402,3,FALSE)), 0,VLOOKUP(G259,Round1_Transactions!$A$2:$F$402,3,FALSE))</f>
        <v>0</v>
      </c>
      <c r="J259" s="60">
        <f>IF(ISNA(VLOOKUP(G259,Round1_Transactions!$A$2:$F$402,4,FALSE)), 0,VLOOKUP(G259,Round1_Transactions!$A$2:$F$402,4,FALSE))</f>
        <v>0</v>
      </c>
      <c r="K259" s="60">
        <f>IF(ISNA(VLOOKUP(G259,Round1_Transactions!$A$2:$F$402,5,FALSE)), 0,VLOOKUP(G259,Round1_Transactions!$A$2:$F$402,5,FALSE))</f>
        <v>0</v>
      </c>
      <c r="L259" s="86">
        <f>IF(ISNA(VLOOKUP(G259,Round1_Transactions!$A$2:$F$402,6,FALSE)), 0,VLOOKUP(G259,Round1_Transactions!$A$2:$F$402,6,FALSE))</f>
        <v>0</v>
      </c>
      <c r="M259">
        <f t="shared" si="27"/>
        <v>0</v>
      </c>
      <c r="N259">
        <f t="shared" si="3"/>
        <v>0</v>
      </c>
      <c r="O259">
        <f t="shared" si="4"/>
        <v>0</v>
      </c>
      <c r="P259">
        <f t="shared" si="5"/>
        <v>0</v>
      </c>
      <c r="Q259">
        <f t="shared" si="6"/>
        <v>0</v>
      </c>
      <c r="R259">
        <f t="shared" si="7"/>
        <v>0</v>
      </c>
      <c r="S259">
        <f t="shared" si="8"/>
        <v>0</v>
      </c>
      <c r="T259">
        <f t="shared" si="9"/>
        <v>0</v>
      </c>
      <c r="U259">
        <f t="shared" si="10"/>
        <v>0</v>
      </c>
      <c r="V259">
        <f t="shared" si="11"/>
        <v>0</v>
      </c>
      <c r="W259">
        <f t="shared" si="12"/>
        <v>0</v>
      </c>
      <c r="X259">
        <f t="shared" si="13"/>
        <v>0</v>
      </c>
      <c r="Y259">
        <f t="shared" si="14"/>
        <v>0</v>
      </c>
      <c r="Z259">
        <f t="shared" si="55"/>
        <v>0</v>
      </c>
      <c r="AA259">
        <f t="shared" si="56"/>
        <v>0</v>
      </c>
      <c r="AB259">
        <f t="shared" si="57"/>
        <v>0</v>
      </c>
      <c r="AC259">
        <f t="shared" si="58"/>
        <v>0</v>
      </c>
      <c r="AD259">
        <f t="shared" si="59"/>
        <v>0</v>
      </c>
      <c r="AE259">
        <f t="shared" si="60"/>
        <v>0</v>
      </c>
      <c r="AF259">
        <f t="shared" si="61"/>
        <v>0</v>
      </c>
      <c r="AG259">
        <f t="shared" si="62"/>
        <v>0</v>
      </c>
      <c r="AH259">
        <f t="shared" si="63"/>
        <v>0</v>
      </c>
      <c r="AI259">
        <f t="shared" si="64"/>
        <v>0</v>
      </c>
      <c r="AJ259">
        <f t="shared" si="65"/>
        <v>0</v>
      </c>
      <c r="AK259">
        <f t="shared" si="66"/>
        <v>0</v>
      </c>
    </row>
    <row r="260">
      <c r="A260" s="88"/>
      <c r="F260" s="89">
        <f t="shared" si="54"/>
        <v>220</v>
      </c>
      <c r="G260" s="90" t="s">
        <v>455</v>
      </c>
      <c r="H260" s="14">
        <f>IF(ISNA(VLOOKUP(G260,Round1_Transactions!$A$2:$F$402,2,FALSE)), 0,VLOOKUP(G260,Round1_Transactions!$A$2:$F$402,2,FALSE))</f>
        <v>0</v>
      </c>
      <c r="I260" s="60">
        <f>IF(ISNA(VLOOKUP(G260,Round1_Transactions!$A$2:$F$402,3,FALSE)), 0,VLOOKUP(G260,Round1_Transactions!$A$2:$F$402,3,FALSE))</f>
        <v>0</v>
      </c>
      <c r="J260" s="60">
        <f>IF(ISNA(VLOOKUP(G260,Round1_Transactions!$A$2:$F$402,4,FALSE)), 0,VLOOKUP(G260,Round1_Transactions!$A$2:$F$402,4,FALSE))</f>
        <v>0</v>
      </c>
      <c r="K260" s="60">
        <f>IF(ISNA(VLOOKUP(G260,Round1_Transactions!$A$2:$F$402,5,FALSE)), 0,VLOOKUP(G260,Round1_Transactions!$A$2:$F$402,5,FALSE))</f>
        <v>0</v>
      </c>
      <c r="L260" s="86">
        <f>IF(ISNA(VLOOKUP(G260,Round1_Transactions!$A$2:$F$402,6,FALSE)), 0,VLOOKUP(G260,Round1_Transactions!$A$2:$F$402,6,FALSE))</f>
        <v>0</v>
      </c>
      <c r="M260">
        <f t="shared" si="27"/>
        <v>0</v>
      </c>
      <c r="N260">
        <f t="shared" si="3"/>
        <v>0</v>
      </c>
      <c r="O260">
        <f t="shared" si="4"/>
        <v>0</v>
      </c>
      <c r="P260">
        <f t="shared" si="5"/>
        <v>0</v>
      </c>
      <c r="Q260">
        <f t="shared" si="6"/>
        <v>0</v>
      </c>
      <c r="R260">
        <f t="shared" si="7"/>
        <v>0</v>
      </c>
      <c r="S260">
        <f t="shared" si="8"/>
        <v>0</v>
      </c>
      <c r="T260">
        <f t="shared" si="9"/>
        <v>0</v>
      </c>
      <c r="U260">
        <f t="shared" si="10"/>
        <v>0</v>
      </c>
      <c r="V260">
        <f t="shared" si="11"/>
        <v>0</v>
      </c>
      <c r="W260">
        <f t="shared" si="12"/>
        <v>0</v>
      </c>
      <c r="X260">
        <f t="shared" si="13"/>
        <v>0</v>
      </c>
      <c r="Y260">
        <f t="shared" si="14"/>
        <v>0</v>
      </c>
      <c r="Z260">
        <f t="shared" si="55"/>
        <v>0</v>
      </c>
      <c r="AA260">
        <f t="shared" si="56"/>
        <v>0</v>
      </c>
      <c r="AB260">
        <f t="shared" si="57"/>
        <v>0</v>
      </c>
      <c r="AC260">
        <f t="shared" si="58"/>
        <v>0</v>
      </c>
      <c r="AD260">
        <f t="shared" si="59"/>
        <v>0</v>
      </c>
      <c r="AE260">
        <f t="shared" si="60"/>
        <v>0</v>
      </c>
      <c r="AF260">
        <f t="shared" si="61"/>
        <v>0</v>
      </c>
      <c r="AG260">
        <f t="shared" si="62"/>
        <v>0</v>
      </c>
      <c r="AH260">
        <f t="shared" si="63"/>
        <v>0</v>
      </c>
      <c r="AI260">
        <f t="shared" si="64"/>
        <v>0</v>
      </c>
      <c r="AJ260">
        <f t="shared" si="65"/>
        <v>0</v>
      </c>
      <c r="AK260">
        <f t="shared" si="66"/>
        <v>0</v>
      </c>
    </row>
    <row r="261">
      <c r="A261" s="88"/>
      <c r="F261" s="89">
        <f t="shared" si="54"/>
        <v>220</v>
      </c>
      <c r="G261" s="90" t="s">
        <v>456</v>
      </c>
      <c r="H261" s="14">
        <f>IF(ISNA(VLOOKUP(G261,Round1_Transactions!$A$2:$F$402,2,FALSE)), 0,VLOOKUP(G261,Round1_Transactions!$A$2:$F$402,2,FALSE))</f>
        <v>0</v>
      </c>
      <c r="I261" s="60">
        <f>IF(ISNA(VLOOKUP(G261,Round1_Transactions!$A$2:$F$402,3,FALSE)), 0,VLOOKUP(G261,Round1_Transactions!$A$2:$F$402,3,FALSE))</f>
        <v>0</v>
      </c>
      <c r="J261" s="60">
        <f>IF(ISNA(VLOOKUP(G261,Round1_Transactions!$A$2:$F$402,4,FALSE)), 0,VLOOKUP(G261,Round1_Transactions!$A$2:$F$402,4,FALSE))</f>
        <v>0</v>
      </c>
      <c r="K261" s="60">
        <f>IF(ISNA(VLOOKUP(G261,Round1_Transactions!$A$2:$F$402,5,FALSE)), 0,VLOOKUP(G261,Round1_Transactions!$A$2:$F$402,5,FALSE))</f>
        <v>0</v>
      </c>
      <c r="L261" s="86">
        <f>IF(ISNA(VLOOKUP(G261,Round1_Transactions!$A$2:$F$402,6,FALSE)), 0,VLOOKUP(G261,Round1_Transactions!$A$2:$F$402,6,FALSE))</f>
        <v>0</v>
      </c>
      <c r="M261">
        <f t="shared" si="27"/>
        <v>0</v>
      </c>
      <c r="N261">
        <f t="shared" si="3"/>
        <v>0</v>
      </c>
      <c r="O261">
        <f t="shared" si="4"/>
        <v>0</v>
      </c>
      <c r="P261">
        <f t="shared" si="5"/>
        <v>0</v>
      </c>
      <c r="Q261">
        <f t="shared" si="6"/>
        <v>0</v>
      </c>
      <c r="R261">
        <f t="shared" si="7"/>
        <v>0</v>
      </c>
      <c r="S261">
        <f t="shared" si="8"/>
        <v>0</v>
      </c>
      <c r="T261">
        <f t="shared" si="9"/>
        <v>0</v>
      </c>
      <c r="U261">
        <f t="shared" si="10"/>
        <v>0</v>
      </c>
      <c r="V261">
        <f t="shared" si="11"/>
        <v>0</v>
      </c>
      <c r="W261">
        <f t="shared" si="12"/>
        <v>0</v>
      </c>
      <c r="X261">
        <f t="shared" si="13"/>
        <v>0</v>
      </c>
      <c r="Y261">
        <f t="shared" si="14"/>
        <v>0</v>
      </c>
      <c r="Z261">
        <f t="shared" si="55"/>
        <v>0</v>
      </c>
      <c r="AA261">
        <f t="shared" si="56"/>
        <v>0</v>
      </c>
      <c r="AB261">
        <f t="shared" si="57"/>
        <v>0</v>
      </c>
      <c r="AC261">
        <f t="shared" si="58"/>
        <v>0</v>
      </c>
      <c r="AD261">
        <f t="shared" si="59"/>
        <v>0</v>
      </c>
      <c r="AE261">
        <f t="shared" si="60"/>
        <v>0</v>
      </c>
      <c r="AF261">
        <f t="shared" si="61"/>
        <v>0</v>
      </c>
      <c r="AG261">
        <f t="shared" si="62"/>
        <v>0</v>
      </c>
      <c r="AH261">
        <f t="shared" si="63"/>
        <v>0</v>
      </c>
      <c r="AI261">
        <f t="shared" si="64"/>
        <v>0</v>
      </c>
      <c r="AJ261">
        <f t="shared" si="65"/>
        <v>0</v>
      </c>
      <c r="AK261">
        <f t="shared" si="66"/>
        <v>0</v>
      </c>
    </row>
    <row r="262">
      <c r="A262" s="88"/>
      <c r="F262" s="89">
        <f t="shared" si="54"/>
        <v>220</v>
      </c>
      <c r="G262" s="90" t="s">
        <v>457</v>
      </c>
      <c r="H262" s="14">
        <f>IF(ISNA(VLOOKUP(G262,Round1_Transactions!$A$2:$F$402,2,FALSE)), 0,VLOOKUP(G262,Round1_Transactions!$A$2:$F$402,2,FALSE))</f>
        <v>0</v>
      </c>
      <c r="I262" s="60">
        <f>IF(ISNA(VLOOKUP(G262,Round1_Transactions!$A$2:$F$402,3,FALSE)), 0,VLOOKUP(G262,Round1_Transactions!$A$2:$F$402,3,FALSE))</f>
        <v>0</v>
      </c>
      <c r="J262" s="60">
        <f>IF(ISNA(VLOOKUP(G262,Round1_Transactions!$A$2:$F$402,4,FALSE)), 0,VLOOKUP(G262,Round1_Transactions!$A$2:$F$402,4,FALSE))</f>
        <v>0</v>
      </c>
      <c r="K262" s="60">
        <f>IF(ISNA(VLOOKUP(G262,Round1_Transactions!$A$2:$F$402,5,FALSE)), 0,VLOOKUP(G262,Round1_Transactions!$A$2:$F$402,5,FALSE))</f>
        <v>0</v>
      </c>
      <c r="L262" s="86">
        <f>IF(ISNA(VLOOKUP(G262,Round1_Transactions!$A$2:$F$402,6,FALSE)), 0,VLOOKUP(G262,Round1_Transactions!$A$2:$F$402,6,FALSE))</f>
        <v>0</v>
      </c>
      <c r="M262">
        <f t="shared" si="27"/>
        <v>0</v>
      </c>
      <c r="N262">
        <f t="shared" si="3"/>
        <v>0</v>
      </c>
      <c r="O262">
        <f t="shared" si="4"/>
        <v>0</v>
      </c>
      <c r="P262">
        <f t="shared" si="5"/>
        <v>0</v>
      </c>
      <c r="Q262">
        <f t="shared" si="6"/>
        <v>0</v>
      </c>
      <c r="R262">
        <f t="shared" si="7"/>
        <v>0</v>
      </c>
      <c r="S262">
        <f t="shared" si="8"/>
        <v>0</v>
      </c>
      <c r="T262">
        <f t="shared" si="9"/>
        <v>0</v>
      </c>
      <c r="U262">
        <f t="shared" si="10"/>
        <v>0</v>
      </c>
      <c r="V262">
        <f t="shared" si="11"/>
        <v>0</v>
      </c>
      <c r="W262">
        <f t="shared" si="12"/>
        <v>0</v>
      </c>
      <c r="X262">
        <f t="shared" si="13"/>
        <v>0</v>
      </c>
      <c r="Y262">
        <f t="shared" si="14"/>
        <v>0</v>
      </c>
      <c r="Z262">
        <f t="shared" si="55"/>
        <v>0</v>
      </c>
      <c r="AA262">
        <f t="shared" si="56"/>
        <v>0</v>
      </c>
      <c r="AB262">
        <f t="shared" si="57"/>
        <v>0</v>
      </c>
      <c r="AC262">
        <f t="shared" si="58"/>
        <v>0</v>
      </c>
      <c r="AD262">
        <f t="shared" si="59"/>
        <v>0</v>
      </c>
      <c r="AE262">
        <f t="shared" si="60"/>
        <v>0</v>
      </c>
      <c r="AF262">
        <f t="shared" si="61"/>
        <v>0</v>
      </c>
      <c r="AG262">
        <f t="shared" si="62"/>
        <v>0</v>
      </c>
      <c r="AH262">
        <f t="shared" si="63"/>
        <v>0</v>
      </c>
      <c r="AI262">
        <f t="shared" si="64"/>
        <v>0</v>
      </c>
      <c r="AJ262">
        <f t="shared" si="65"/>
        <v>0</v>
      </c>
      <c r="AK262">
        <f t="shared" si="66"/>
        <v>0</v>
      </c>
    </row>
    <row r="263">
      <c r="A263" s="88"/>
      <c r="F263" s="89">
        <f t="shared" si="54"/>
        <v>220</v>
      </c>
      <c r="G263" s="90" t="s">
        <v>458</v>
      </c>
      <c r="H263" s="14">
        <f>IF(ISNA(VLOOKUP(G263,Round1_Transactions!$A$2:$F$402,2,FALSE)), 0,VLOOKUP(G263,Round1_Transactions!$A$2:$F$402,2,FALSE))</f>
        <v>0</v>
      </c>
      <c r="I263" s="60">
        <f>IF(ISNA(VLOOKUP(G263,Round1_Transactions!$A$2:$F$402,3,FALSE)), 0,VLOOKUP(G263,Round1_Transactions!$A$2:$F$402,3,FALSE))</f>
        <v>0</v>
      </c>
      <c r="J263" s="60">
        <f>IF(ISNA(VLOOKUP(G263,Round1_Transactions!$A$2:$F$402,4,FALSE)), 0,VLOOKUP(G263,Round1_Transactions!$A$2:$F$402,4,FALSE))</f>
        <v>0</v>
      </c>
      <c r="K263" s="60">
        <f>IF(ISNA(VLOOKUP(G263,Round1_Transactions!$A$2:$F$402,5,FALSE)), 0,VLOOKUP(G263,Round1_Transactions!$A$2:$F$402,5,FALSE))</f>
        <v>0</v>
      </c>
      <c r="L263" s="86">
        <f>IF(ISNA(VLOOKUP(G263,Round1_Transactions!$A$2:$F$402,6,FALSE)), 0,VLOOKUP(G263,Round1_Transactions!$A$2:$F$402,6,FALSE))</f>
        <v>0</v>
      </c>
      <c r="M263">
        <f t="shared" si="27"/>
        <v>0</v>
      </c>
      <c r="N263">
        <f t="shared" si="3"/>
        <v>0</v>
      </c>
      <c r="O263">
        <f t="shared" si="4"/>
        <v>0</v>
      </c>
      <c r="P263">
        <f t="shared" si="5"/>
        <v>0</v>
      </c>
      <c r="Q263">
        <f t="shared" si="6"/>
        <v>0</v>
      </c>
      <c r="R263">
        <f t="shared" si="7"/>
        <v>0</v>
      </c>
      <c r="S263">
        <f t="shared" si="8"/>
        <v>0</v>
      </c>
      <c r="T263">
        <f t="shared" si="9"/>
        <v>0</v>
      </c>
      <c r="U263">
        <f t="shared" si="10"/>
        <v>0</v>
      </c>
      <c r="V263">
        <f t="shared" si="11"/>
        <v>0</v>
      </c>
      <c r="W263">
        <f t="shared" si="12"/>
        <v>0</v>
      </c>
      <c r="X263">
        <f t="shared" si="13"/>
        <v>0</v>
      </c>
      <c r="Y263">
        <f t="shared" si="14"/>
        <v>0</v>
      </c>
      <c r="Z263">
        <f t="shared" si="55"/>
        <v>0</v>
      </c>
      <c r="AA263">
        <f t="shared" si="56"/>
        <v>0</v>
      </c>
      <c r="AB263">
        <f t="shared" si="57"/>
        <v>0</v>
      </c>
      <c r="AC263">
        <f t="shared" si="58"/>
        <v>0</v>
      </c>
      <c r="AD263">
        <f t="shared" si="59"/>
        <v>0</v>
      </c>
      <c r="AE263">
        <f t="shared" si="60"/>
        <v>0</v>
      </c>
      <c r="AF263">
        <f t="shared" si="61"/>
        <v>0</v>
      </c>
      <c r="AG263">
        <f t="shared" si="62"/>
        <v>0</v>
      </c>
      <c r="AH263">
        <f t="shared" si="63"/>
        <v>0</v>
      </c>
      <c r="AI263">
        <f t="shared" si="64"/>
        <v>0</v>
      </c>
      <c r="AJ263">
        <f t="shared" si="65"/>
        <v>0</v>
      </c>
      <c r="AK263">
        <f t="shared" si="66"/>
        <v>0</v>
      </c>
    </row>
    <row r="264">
      <c r="A264" s="88"/>
      <c r="F264" s="89">
        <f t="shared" si="54"/>
        <v>220</v>
      </c>
      <c r="G264" s="90" t="s">
        <v>459</v>
      </c>
      <c r="H264" s="14">
        <f>IF(ISNA(VLOOKUP(G264,Round1_Transactions!$A$2:$F$402,2,FALSE)), 0,VLOOKUP(G264,Round1_Transactions!$A$2:$F$402,2,FALSE))</f>
        <v>0</v>
      </c>
      <c r="I264" s="60">
        <f>IF(ISNA(VLOOKUP(G264,Round1_Transactions!$A$2:$F$402,3,FALSE)), 0,VLOOKUP(G264,Round1_Transactions!$A$2:$F$402,3,FALSE))</f>
        <v>0</v>
      </c>
      <c r="J264" s="60">
        <f>IF(ISNA(VLOOKUP(G264,Round1_Transactions!$A$2:$F$402,4,FALSE)), 0,VLOOKUP(G264,Round1_Transactions!$A$2:$F$402,4,FALSE))</f>
        <v>0</v>
      </c>
      <c r="K264" s="60">
        <f>IF(ISNA(VLOOKUP(G264,Round1_Transactions!$A$2:$F$402,5,FALSE)), 0,VLOOKUP(G264,Round1_Transactions!$A$2:$F$402,5,FALSE))</f>
        <v>0</v>
      </c>
      <c r="L264" s="86">
        <f>IF(ISNA(VLOOKUP(G264,Round1_Transactions!$A$2:$F$402,6,FALSE)), 0,VLOOKUP(G264,Round1_Transactions!$A$2:$F$402,6,FALSE))</f>
        <v>0</v>
      </c>
      <c r="M264">
        <f t="shared" si="27"/>
        <v>0</v>
      </c>
      <c r="N264">
        <f t="shared" si="3"/>
        <v>0</v>
      </c>
      <c r="O264">
        <f t="shared" si="4"/>
        <v>0</v>
      </c>
      <c r="P264">
        <f t="shared" si="5"/>
        <v>0</v>
      </c>
      <c r="Q264">
        <f t="shared" si="6"/>
        <v>0</v>
      </c>
      <c r="R264">
        <f t="shared" si="7"/>
        <v>0</v>
      </c>
      <c r="S264">
        <f t="shared" si="8"/>
        <v>0</v>
      </c>
      <c r="T264">
        <f t="shared" si="9"/>
        <v>0</v>
      </c>
      <c r="U264">
        <f t="shared" si="10"/>
        <v>0</v>
      </c>
      <c r="V264">
        <f t="shared" si="11"/>
        <v>0</v>
      </c>
      <c r="W264">
        <f t="shared" si="12"/>
        <v>0</v>
      </c>
      <c r="X264">
        <f t="shared" si="13"/>
        <v>0</v>
      </c>
      <c r="Y264">
        <f t="shared" si="14"/>
        <v>0</v>
      </c>
      <c r="Z264">
        <f t="shared" si="55"/>
        <v>0</v>
      </c>
      <c r="AA264">
        <f t="shared" si="56"/>
        <v>0</v>
      </c>
      <c r="AB264">
        <f t="shared" si="57"/>
        <v>0</v>
      </c>
      <c r="AC264">
        <f t="shared" si="58"/>
        <v>0</v>
      </c>
      <c r="AD264">
        <f t="shared" si="59"/>
        <v>0</v>
      </c>
      <c r="AE264">
        <f t="shared" si="60"/>
        <v>0</v>
      </c>
      <c r="AF264">
        <f t="shared" si="61"/>
        <v>0</v>
      </c>
      <c r="AG264">
        <f t="shared" si="62"/>
        <v>0</v>
      </c>
      <c r="AH264">
        <f t="shared" si="63"/>
        <v>0</v>
      </c>
      <c r="AI264">
        <f t="shared" si="64"/>
        <v>0</v>
      </c>
      <c r="AJ264">
        <f t="shared" si="65"/>
        <v>0</v>
      </c>
      <c r="AK264">
        <f t="shared" si="66"/>
        <v>0</v>
      </c>
    </row>
    <row r="265">
      <c r="A265" s="88"/>
      <c r="F265" s="89">
        <f t="shared" si="54"/>
        <v>220</v>
      </c>
      <c r="G265" s="90" t="s">
        <v>460</v>
      </c>
      <c r="H265" s="14">
        <f>IF(ISNA(VLOOKUP(G265,Round1_Transactions!$A$2:$F$402,2,FALSE)), 0,VLOOKUP(G265,Round1_Transactions!$A$2:$F$402,2,FALSE))</f>
        <v>0</v>
      </c>
      <c r="I265" s="60">
        <f>IF(ISNA(VLOOKUP(G265,Round1_Transactions!$A$2:$F$402,3,FALSE)), 0,VLOOKUP(G265,Round1_Transactions!$A$2:$F$402,3,FALSE))</f>
        <v>0</v>
      </c>
      <c r="J265" s="60">
        <f>IF(ISNA(VLOOKUP(G265,Round1_Transactions!$A$2:$F$402,4,FALSE)), 0,VLOOKUP(G265,Round1_Transactions!$A$2:$F$402,4,FALSE))</f>
        <v>0</v>
      </c>
      <c r="K265" s="60">
        <f>IF(ISNA(VLOOKUP(G265,Round1_Transactions!$A$2:$F$402,5,FALSE)), 0,VLOOKUP(G265,Round1_Transactions!$A$2:$F$402,5,FALSE))</f>
        <v>0</v>
      </c>
      <c r="L265" s="86">
        <f>IF(ISNA(VLOOKUP(G265,Round1_Transactions!$A$2:$F$402,6,FALSE)), 0,VLOOKUP(G265,Round1_Transactions!$A$2:$F$402,6,FALSE))</f>
        <v>0</v>
      </c>
      <c r="M265">
        <f t="shared" si="27"/>
        <v>0</v>
      </c>
      <c r="N265">
        <f t="shared" si="3"/>
        <v>0</v>
      </c>
      <c r="O265">
        <f t="shared" si="4"/>
        <v>0</v>
      </c>
      <c r="P265">
        <f t="shared" si="5"/>
        <v>0</v>
      </c>
      <c r="Q265">
        <f t="shared" si="6"/>
        <v>0</v>
      </c>
      <c r="R265">
        <f t="shared" si="7"/>
        <v>0</v>
      </c>
      <c r="S265">
        <f t="shared" si="8"/>
        <v>0</v>
      </c>
      <c r="T265">
        <f t="shared" si="9"/>
        <v>0</v>
      </c>
      <c r="U265">
        <f t="shared" si="10"/>
        <v>0</v>
      </c>
      <c r="V265">
        <f t="shared" si="11"/>
        <v>0</v>
      </c>
      <c r="W265">
        <f t="shared" si="12"/>
        <v>0</v>
      </c>
      <c r="X265">
        <f t="shared" si="13"/>
        <v>0</v>
      </c>
      <c r="Y265">
        <f t="shared" si="14"/>
        <v>0</v>
      </c>
      <c r="Z265">
        <f t="shared" si="55"/>
        <v>0</v>
      </c>
      <c r="AA265">
        <f t="shared" si="56"/>
        <v>0</v>
      </c>
      <c r="AB265">
        <f t="shared" si="57"/>
        <v>0</v>
      </c>
      <c r="AC265">
        <f t="shared" si="58"/>
        <v>0</v>
      </c>
      <c r="AD265">
        <f t="shared" si="59"/>
        <v>0</v>
      </c>
      <c r="AE265">
        <f t="shared" si="60"/>
        <v>0</v>
      </c>
      <c r="AF265">
        <f t="shared" si="61"/>
        <v>0</v>
      </c>
      <c r="AG265">
        <f t="shared" si="62"/>
        <v>0</v>
      </c>
      <c r="AH265">
        <f t="shared" si="63"/>
        <v>0</v>
      </c>
      <c r="AI265">
        <f t="shared" si="64"/>
        <v>0</v>
      </c>
      <c r="AJ265">
        <f t="shared" si="65"/>
        <v>0</v>
      </c>
      <c r="AK265">
        <f t="shared" si="66"/>
        <v>0</v>
      </c>
    </row>
    <row r="266">
      <c r="A266" s="88"/>
      <c r="F266" s="89">
        <f t="shared" si="54"/>
        <v>220</v>
      </c>
      <c r="G266" s="90" t="s">
        <v>461</v>
      </c>
      <c r="H266" s="14">
        <f>IF(ISNA(VLOOKUP(G266,Round1_Transactions!$A$2:$F$402,2,FALSE)), 0,VLOOKUP(G266,Round1_Transactions!$A$2:$F$402,2,FALSE))</f>
        <v>0</v>
      </c>
      <c r="I266" s="60">
        <f>IF(ISNA(VLOOKUP(G266,Round1_Transactions!$A$2:$F$402,3,FALSE)), 0,VLOOKUP(G266,Round1_Transactions!$A$2:$F$402,3,FALSE))</f>
        <v>0</v>
      </c>
      <c r="J266" s="60">
        <f>IF(ISNA(VLOOKUP(G266,Round1_Transactions!$A$2:$F$402,4,FALSE)), 0,VLOOKUP(G266,Round1_Transactions!$A$2:$F$402,4,FALSE))</f>
        <v>0</v>
      </c>
      <c r="K266" s="60">
        <f>IF(ISNA(VLOOKUP(G266,Round1_Transactions!$A$2:$F$402,5,FALSE)), 0,VLOOKUP(G266,Round1_Transactions!$A$2:$F$402,5,FALSE))</f>
        <v>0</v>
      </c>
      <c r="L266" s="86">
        <f>IF(ISNA(VLOOKUP(G266,Round1_Transactions!$A$2:$F$402,6,FALSE)), 0,VLOOKUP(G266,Round1_Transactions!$A$2:$F$402,6,FALSE))</f>
        <v>0</v>
      </c>
      <c r="M266">
        <f t="shared" si="27"/>
        <v>0</v>
      </c>
      <c r="N266">
        <f t="shared" si="3"/>
        <v>0</v>
      </c>
      <c r="O266">
        <f t="shared" si="4"/>
        <v>0</v>
      </c>
      <c r="P266">
        <f t="shared" si="5"/>
        <v>0</v>
      </c>
      <c r="Q266">
        <f t="shared" si="6"/>
        <v>0</v>
      </c>
      <c r="R266">
        <f t="shared" si="7"/>
        <v>0</v>
      </c>
      <c r="S266">
        <f t="shared" si="8"/>
        <v>0</v>
      </c>
      <c r="T266">
        <f t="shared" si="9"/>
        <v>0</v>
      </c>
      <c r="U266">
        <f t="shared" si="10"/>
        <v>0</v>
      </c>
      <c r="V266">
        <f t="shared" si="11"/>
        <v>0</v>
      </c>
      <c r="W266">
        <f t="shared" si="12"/>
        <v>0</v>
      </c>
      <c r="X266">
        <f t="shared" si="13"/>
        <v>0</v>
      </c>
      <c r="Y266">
        <f t="shared" si="14"/>
        <v>0</v>
      </c>
      <c r="Z266">
        <f t="shared" si="55"/>
        <v>0</v>
      </c>
      <c r="AA266">
        <f t="shared" si="56"/>
        <v>0</v>
      </c>
      <c r="AB266">
        <f t="shared" si="57"/>
        <v>0</v>
      </c>
      <c r="AC266">
        <f t="shared" si="58"/>
        <v>0</v>
      </c>
      <c r="AD266">
        <f t="shared" si="59"/>
        <v>0</v>
      </c>
      <c r="AE266">
        <f t="shared" si="60"/>
        <v>0</v>
      </c>
      <c r="AF266">
        <f t="shared" si="61"/>
        <v>0</v>
      </c>
      <c r="AG266">
        <f t="shared" si="62"/>
        <v>0</v>
      </c>
      <c r="AH266">
        <f t="shared" si="63"/>
        <v>0</v>
      </c>
      <c r="AI266">
        <f t="shared" si="64"/>
        <v>0</v>
      </c>
      <c r="AJ266">
        <f t="shared" si="65"/>
        <v>0</v>
      </c>
      <c r="AK266">
        <f t="shared" si="66"/>
        <v>0</v>
      </c>
    </row>
    <row r="267">
      <c r="A267" s="88"/>
      <c r="F267" s="89">
        <f t="shared" si="54"/>
        <v>220</v>
      </c>
      <c r="G267" s="90" t="s">
        <v>462</v>
      </c>
      <c r="H267" s="14">
        <f>IF(ISNA(VLOOKUP(G267,Round1_Transactions!$A$2:$F$402,2,FALSE)), 0,VLOOKUP(G267,Round1_Transactions!$A$2:$F$402,2,FALSE))</f>
        <v>0</v>
      </c>
      <c r="I267" s="60">
        <f>IF(ISNA(VLOOKUP(G267,Round1_Transactions!$A$2:$F$402,3,FALSE)), 0,VLOOKUP(G267,Round1_Transactions!$A$2:$F$402,3,FALSE))</f>
        <v>0</v>
      </c>
      <c r="J267" s="60">
        <f>IF(ISNA(VLOOKUP(G267,Round1_Transactions!$A$2:$F$402,4,FALSE)), 0,VLOOKUP(G267,Round1_Transactions!$A$2:$F$402,4,FALSE))</f>
        <v>0</v>
      </c>
      <c r="K267" s="60">
        <f>IF(ISNA(VLOOKUP(G267,Round1_Transactions!$A$2:$F$402,5,FALSE)), 0,VLOOKUP(G267,Round1_Transactions!$A$2:$F$402,5,FALSE))</f>
        <v>0</v>
      </c>
      <c r="L267" s="86">
        <f>IF(ISNA(VLOOKUP(G267,Round1_Transactions!$A$2:$F$402,6,FALSE)), 0,VLOOKUP(G267,Round1_Transactions!$A$2:$F$402,6,FALSE))</f>
        <v>0</v>
      </c>
      <c r="M267">
        <f t="shared" si="27"/>
        <v>0</v>
      </c>
      <c r="N267">
        <f t="shared" si="3"/>
        <v>0</v>
      </c>
      <c r="O267">
        <f t="shared" si="4"/>
        <v>0</v>
      </c>
      <c r="P267">
        <f t="shared" si="5"/>
        <v>0</v>
      </c>
      <c r="Q267">
        <f t="shared" si="6"/>
        <v>0</v>
      </c>
      <c r="R267">
        <f t="shared" si="7"/>
        <v>0</v>
      </c>
      <c r="S267">
        <f t="shared" si="8"/>
        <v>0</v>
      </c>
      <c r="T267">
        <f t="shared" si="9"/>
        <v>0</v>
      </c>
      <c r="U267">
        <f t="shared" si="10"/>
        <v>0</v>
      </c>
      <c r="V267">
        <f t="shared" si="11"/>
        <v>0</v>
      </c>
      <c r="W267">
        <f t="shared" si="12"/>
        <v>0</v>
      </c>
      <c r="X267">
        <f t="shared" si="13"/>
        <v>0</v>
      </c>
      <c r="Y267">
        <f t="shared" si="14"/>
        <v>0</v>
      </c>
      <c r="Z267">
        <f t="shared" si="55"/>
        <v>0</v>
      </c>
      <c r="AA267">
        <f t="shared" si="56"/>
        <v>0</v>
      </c>
      <c r="AB267">
        <f t="shared" si="57"/>
        <v>0</v>
      </c>
      <c r="AC267">
        <f t="shared" si="58"/>
        <v>0</v>
      </c>
      <c r="AD267">
        <f t="shared" si="59"/>
        <v>0</v>
      </c>
      <c r="AE267">
        <f t="shared" si="60"/>
        <v>0</v>
      </c>
      <c r="AF267">
        <f t="shared" si="61"/>
        <v>0</v>
      </c>
      <c r="AG267">
        <f t="shared" si="62"/>
        <v>0</v>
      </c>
      <c r="AH267">
        <f t="shared" si="63"/>
        <v>0</v>
      </c>
      <c r="AI267">
        <f t="shared" si="64"/>
        <v>0</v>
      </c>
      <c r="AJ267">
        <f t="shared" si="65"/>
        <v>0</v>
      </c>
      <c r="AK267">
        <f t="shared" si="66"/>
        <v>0</v>
      </c>
    </row>
    <row r="268">
      <c r="A268" s="88"/>
      <c r="F268" s="89">
        <f t="shared" si="54"/>
        <v>220</v>
      </c>
      <c r="G268" s="90" t="s">
        <v>463</v>
      </c>
      <c r="H268" s="14">
        <f>IF(ISNA(VLOOKUP(G268,Round1_Transactions!$A$2:$F$402,2,FALSE)), 0,VLOOKUP(G268,Round1_Transactions!$A$2:$F$402,2,FALSE))</f>
        <v>0</v>
      </c>
      <c r="I268" s="60">
        <f>IF(ISNA(VLOOKUP(G268,Round1_Transactions!$A$2:$F$402,3,FALSE)), 0,VLOOKUP(G268,Round1_Transactions!$A$2:$F$402,3,FALSE))</f>
        <v>0</v>
      </c>
      <c r="J268" s="60">
        <f>IF(ISNA(VLOOKUP(G268,Round1_Transactions!$A$2:$F$402,4,FALSE)), 0,VLOOKUP(G268,Round1_Transactions!$A$2:$F$402,4,FALSE))</f>
        <v>0</v>
      </c>
      <c r="K268" s="60">
        <f>IF(ISNA(VLOOKUP(G268,Round1_Transactions!$A$2:$F$402,5,FALSE)), 0,VLOOKUP(G268,Round1_Transactions!$A$2:$F$402,5,FALSE))</f>
        <v>0</v>
      </c>
      <c r="L268" s="86">
        <f>IF(ISNA(VLOOKUP(G268,Round1_Transactions!$A$2:$F$402,6,FALSE)), 0,VLOOKUP(G268,Round1_Transactions!$A$2:$F$402,6,FALSE))</f>
        <v>0</v>
      </c>
      <c r="M268">
        <f t="shared" si="27"/>
        <v>0</v>
      </c>
      <c r="N268">
        <f t="shared" si="3"/>
        <v>0</v>
      </c>
      <c r="O268">
        <f t="shared" si="4"/>
        <v>0</v>
      </c>
      <c r="P268">
        <f t="shared" si="5"/>
        <v>0</v>
      </c>
      <c r="Q268">
        <f t="shared" si="6"/>
        <v>0</v>
      </c>
      <c r="R268">
        <f t="shared" si="7"/>
        <v>0</v>
      </c>
      <c r="S268">
        <f t="shared" si="8"/>
        <v>0</v>
      </c>
      <c r="T268">
        <f t="shared" si="9"/>
        <v>0</v>
      </c>
      <c r="U268">
        <f t="shared" si="10"/>
        <v>0</v>
      </c>
      <c r="V268">
        <f t="shared" si="11"/>
        <v>0</v>
      </c>
      <c r="W268">
        <f t="shared" si="12"/>
        <v>0</v>
      </c>
      <c r="X268">
        <f t="shared" si="13"/>
        <v>0</v>
      </c>
      <c r="Y268">
        <f t="shared" si="14"/>
        <v>0</v>
      </c>
      <c r="Z268">
        <f t="shared" si="55"/>
        <v>0</v>
      </c>
      <c r="AA268">
        <f t="shared" si="56"/>
        <v>0</v>
      </c>
      <c r="AB268">
        <f t="shared" si="57"/>
        <v>0</v>
      </c>
      <c r="AC268">
        <f t="shared" si="58"/>
        <v>0</v>
      </c>
      <c r="AD268">
        <f t="shared" si="59"/>
        <v>0</v>
      </c>
      <c r="AE268">
        <f t="shared" si="60"/>
        <v>0</v>
      </c>
      <c r="AF268">
        <f t="shared" si="61"/>
        <v>0</v>
      </c>
      <c r="AG268">
        <f t="shared" si="62"/>
        <v>0</v>
      </c>
      <c r="AH268">
        <f t="shared" si="63"/>
        <v>0</v>
      </c>
      <c r="AI268">
        <f t="shared" si="64"/>
        <v>0</v>
      </c>
      <c r="AJ268">
        <f t="shared" si="65"/>
        <v>0</v>
      </c>
      <c r="AK268">
        <f t="shared" si="66"/>
        <v>0</v>
      </c>
    </row>
    <row r="269">
      <c r="A269" s="88"/>
      <c r="F269" s="89">
        <f t="shared" si="54"/>
        <v>220</v>
      </c>
      <c r="G269" s="90" t="s">
        <v>464</v>
      </c>
      <c r="H269" s="14">
        <f>IF(ISNA(VLOOKUP(G269,Round1_Transactions!$A$2:$F$402,2,FALSE)), 0,VLOOKUP(G269,Round1_Transactions!$A$2:$F$402,2,FALSE))</f>
        <v>0</v>
      </c>
      <c r="I269" s="60">
        <f>IF(ISNA(VLOOKUP(G269,Round1_Transactions!$A$2:$F$402,3,FALSE)), 0,VLOOKUP(G269,Round1_Transactions!$A$2:$F$402,3,FALSE))</f>
        <v>0</v>
      </c>
      <c r="J269" s="60">
        <f>IF(ISNA(VLOOKUP(G269,Round1_Transactions!$A$2:$F$402,4,FALSE)), 0,VLOOKUP(G269,Round1_Transactions!$A$2:$F$402,4,FALSE))</f>
        <v>0</v>
      </c>
      <c r="K269" s="60">
        <f>IF(ISNA(VLOOKUP(G269,Round1_Transactions!$A$2:$F$402,5,FALSE)), 0,VLOOKUP(G269,Round1_Transactions!$A$2:$F$402,5,FALSE))</f>
        <v>0</v>
      </c>
      <c r="L269" s="86">
        <f>IF(ISNA(VLOOKUP(G269,Round1_Transactions!$A$2:$F$402,6,FALSE)), 0,VLOOKUP(G269,Round1_Transactions!$A$2:$F$402,6,FALSE))</f>
        <v>0</v>
      </c>
      <c r="M269">
        <f t="shared" si="27"/>
        <v>0</v>
      </c>
      <c r="N269">
        <f t="shared" si="3"/>
        <v>0</v>
      </c>
      <c r="O269">
        <f t="shared" si="4"/>
        <v>0</v>
      </c>
      <c r="P269">
        <f t="shared" si="5"/>
        <v>0</v>
      </c>
      <c r="Q269">
        <f t="shared" si="6"/>
        <v>0</v>
      </c>
      <c r="R269">
        <f t="shared" si="7"/>
        <v>0</v>
      </c>
      <c r="S269">
        <f t="shared" si="8"/>
        <v>0</v>
      </c>
      <c r="T269">
        <f t="shared" si="9"/>
        <v>0</v>
      </c>
      <c r="U269">
        <f t="shared" si="10"/>
        <v>0</v>
      </c>
      <c r="V269">
        <f t="shared" si="11"/>
        <v>0</v>
      </c>
      <c r="W269">
        <f t="shared" si="12"/>
        <v>0</v>
      </c>
      <c r="X269">
        <f t="shared" si="13"/>
        <v>0</v>
      </c>
      <c r="Y269">
        <f t="shared" si="14"/>
        <v>0</v>
      </c>
      <c r="Z269">
        <f t="shared" si="55"/>
        <v>0</v>
      </c>
      <c r="AA269">
        <f t="shared" si="56"/>
        <v>0</v>
      </c>
      <c r="AB269">
        <f t="shared" si="57"/>
        <v>0</v>
      </c>
      <c r="AC269">
        <f t="shared" si="58"/>
        <v>0</v>
      </c>
      <c r="AD269">
        <f t="shared" si="59"/>
        <v>0</v>
      </c>
      <c r="AE269">
        <f t="shared" si="60"/>
        <v>0</v>
      </c>
      <c r="AF269">
        <f t="shared" si="61"/>
        <v>0</v>
      </c>
      <c r="AG269">
        <f t="shared" si="62"/>
        <v>0</v>
      </c>
      <c r="AH269">
        <f t="shared" si="63"/>
        <v>0</v>
      </c>
      <c r="AI269">
        <f t="shared" si="64"/>
        <v>0</v>
      </c>
      <c r="AJ269">
        <f t="shared" si="65"/>
        <v>0</v>
      </c>
      <c r="AK269">
        <f t="shared" si="66"/>
        <v>0</v>
      </c>
    </row>
    <row r="270">
      <c r="A270" s="88"/>
      <c r="F270" s="89">
        <f t="shared" si="54"/>
        <v>220</v>
      </c>
      <c r="G270" s="90" t="s">
        <v>465</v>
      </c>
      <c r="H270" s="14">
        <f>IF(ISNA(VLOOKUP(G270,Round1_Transactions!$A$2:$F$402,2,FALSE)), 0,VLOOKUP(G270,Round1_Transactions!$A$2:$F$402,2,FALSE))</f>
        <v>0</v>
      </c>
      <c r="I270" s="60">
        <f>IF(ISNA(VLOOKUP(G270,Round1_Transactions!$A$2:$F$402,3,FALSE)), 0,VLOOKUP(G270,Round1_Transactions!$A$2:$F$402,3,FALSE))</f>
        <v>0</v>
      </c>
      <c r="J270" s="60">
        <f>IF(ISNA(VLOOKUP(G270,Round1_Transactions!$A$2:$F$402,4,FALSE)), 0,VLOOKUP(G270,Round1_Transactions!$A$2:$F$402,4,FALSE))</f>
        <v>0</v>
      </c>
      <c r="K270" s="60">
        <f>IF(ISNA(VLOOKUP(G270,Round1_Transactions!$A$2:$F$402,5,FALSE)), 0,VLOOKUP(G270,Round1_Transactions!$A$2:$F$402,5,FALSE))</f>
        <v>0</v>
      </c>
      <c r="L270" s="86">
        <f>IF(ISNA(VLOOKUP(G270,Round1_Transactions!$A$2:$F$402,6,FALSE)), 0,VLOOKUP(G270,Round1_Transactions!$A$2:$F$402,6,FALSE))</f>
        <v>0</v>
      </c>
      <c r="M270">
        <f t="shared" si="27"/>
        <v>0</v>
      </c>
      <c r="N270">
        <f t="shared" si="3"/>
        <v>0</v>
      </c>
      <c r="O270">
        <f t="shared" si="4"/>
        <v>0</v>
      </c>
      <c r="P270">
        <f t="shared" si="5"/>
        <v>0</v>
      </c>
      <c r="Q270">
        <f t="shared" si="6"/>
        <v>0</v>
      </c>
      <c r="R270">
        <f t="shared" si="7"/>
        <v>0</v>
      </c>
      <c r="S270">
        <f t="shared" si="8"/>
        <v>0</v>
      </c>
      <c r="T270">
        <f t="shared" si="9"/>
        <v>0</v>
      </c>
      <c r="U270">
        <f t="shared" si="10"/>
        <v>0</v>
      </c>
      <c r="V270">
        <f t="shared" si="11"/>
        <v>0</v>
      </c>
      <c r="W270">
        <f t="shared" si="12"/>
        <v>0</v>
      </c>
      <c r="X270">
        <f t="shared" si="13"/>
        <v>0</v>
      </c>
      <c r="Y270">
        <f t="shared" si="14"/>
        <v>0</v>
      </c>
      <c r="Z270">
        <f t="shared" si="55"/>
        <v>0</v>
      </c>
      <c r="AA270">
        <f t="shared" si="56"/>
        <v>0</v>
      </c>
      <c r="AB270">
        <f t="shared" si="57"/>
        <v>0</v>
      </c>
      <c r="AC270">
        <f t="shared" si="58"/>
        <v>0</v>
      </c>
      <c r="AD270">
        <f t="shared" si="59"/>
        <v>0</v>
      </c>
      <c r="AE270">
        <f t="shared" si="60"/>
        <v>0</v>
      </c>
      <c r="AF270">
        <f t="shared" si="61"/>
        <v>0</v>
      </c>
      <c r="AG270">
        <f t="shared" si="62"/>
        <v>0</v>
      </c>
      <c r="AH270">
        <f t="shared" si="63"/>
        <v>0</v>
      </c>
      <c r="AI270">
        <f t="shared" si="64"/>
        <v>0</v>
      </c>
      <c r="AJ270">
        <f t="shared" si="65"/>
        <v>0</v>
      </c>
      <c r="AK270">
        <f t="shared" si="66"/>
        <v>0</v>
      </c>
    </row>
    <row r="271">
      <c r="A271" s="88"/>
      <c r="F271" s="89">
        <f t="shared" si="54"/>
        <v>220</v>
      </c>
      <c r="G271" s="90" t="s">
        <v>466</v>
      </c>
      <c r="H271" s="14">
        <f>IF(ISNA(VLOOKUP(G271,Round1_Transactions!$A$2:$F$402,2,FALSE)), 0,VLOOKUP(G271,Round1_Transactions!$A$2:$F$402,2,FALSE))</f>
        <v>0</v>
      </c>
      <c r="I271" s="60">
        <f>IF(ISNA(VLOOKUP(G271,Round1_Transactions!$A$2:$F$402,3,FALSE)), 0,VLOOKUP(G271,Round1_Transactions!$A$2:$F$402,3,FALSE))</f>
        <v>0</v>
      </c>
      <c r="J271" s="60">
        <f>IF(ISNA(VLOOKUP(G271,Round1_Transactions!$A$2:$F$402,4,FALSE)), 0,VLOOKUP(G271,Round1_Transactions!$A$2:$F$402,4,FALSE))</f>
        <v>0</v>
      </c>
      <c r="K271" s="60">
        <f>IF(ISNA(VLOOKUP(G271,Round1_Transactions!$A$2:$F$402,5,FALSE)), 0,VLOOKUP(G271,Round1_Transactions!$A$2:$F$402,5,FALSE))</f>
        <v>0</v>
      </c>
      <c r="L271" s="86">
        <f>IF(ISNA(VLOOKUP(G271,Round1_Transactions!$A$2:$F$402,6,FALSE)), 0,VLOOKUP(G271,Round1_Transactions!$A$2:$F$402,6,FALSE))</f>
        <v>0</v>
      </c>
      <c r="M271">
        <f t="shared" si="27"/>
        <v>0</v>
      </c>
      <c r="N271">
        <f t="shared" si="3"/>
        <v>0</v>
      </c>
      <c r="O271">
        <f t="shared" si="4"/>
        <v>0</v>
      </c>
      <c r="P271">
        <f t="shared" si="5"/>
        <v>0</v>
      </c>
      <c r="Q271">
        <f t="shared" si="6"/>
        <v>0</v>
      </c>
      <c r="R271">
        <f t="shared" si="7"/>
        <v>0</v>
      </c>
      <c r="S271">
        <f t="shared" si="8"/>
        <v>0</v>
      </c>
      <c r="T271">
        <f t="shared" si="9"/>
        <v>0</v>
      </c>
      <c r="U271">
        <f t="shared" si="10"/>
        <v>0</v>
      </c>
      <c r="V271">
        <f t="shared" si="11"/>
        <v>0</v>
      </c>
      <c r="W271">
        <f t="shared" si="12"/>
        <v>0</v>
      </c>
      <c r="X271">
        <f t="shared" si="13"/>
        <v>0</v>
      </c>
      <c r="Y271">
        <f t="shared" si="14"/>
        <v>0</v>
      </c>
      <c r="Z271">
        <f t="shared" si="55"/>
        <v>0</v>
      </c>
      <c r="AA271">
        <f t="shared" si="56"/>
        <v>0</v>
      </c>
      <c r="AB271">
        <f t="shared" si="57"/>
        <v>0</v>
      </c>
      <c r="AC271">
        <f t="shared" si="58"/>
        <v>0</v>
      </c>
      <c r="AD271">
        <f t="shared" si="59"/>
        <v>0</v>
      </c>
      <c r="AE271">
        <f t="shared" si="60"/>
        <v>0</v>
      </c>
      <c r="AF271">
        <f t="shared" si="61"/>
        <v>0</v>
      </c>
      <c r="AG271">
        <f t="shared" si="62"/>
        <v>0</v>
      </c>
      <c r="AH271">
        <f t="shared" si="63"/>
        <v>0</v>
      </c>
      <c r="AI271">
        <f t="shared" si="64"/>
        <v>0</v>
      </c>
      <c r="AJ271">
        <f t="shared" si="65"/>
        <v>0</v>
      </c>
      <c r="AK271">
        <f t="shared" si="66"/>
        <v>0</v>
      </c>
    </row>
    <row r="272">
      <c r="A272" s="88"/>
      <c r="F272" s="89">
        <f t="shared" si="54"/>
        <v>220</v>
      </c>
      <c r="G272" s="90" t="s">
        <v>467</v>
      </c>
      <c r="H272" s="14">
        <f>IF(ISNA(VLOOKUP(G272,Round1_Transactions!$A$2:$F$402,2,FALSE)), 0,VLOOKUP(G272,Round1_Transactions!$A$2:$F$402,2,FALSE))</f>
        <v>0</v>
      </c>
      <c r="I272" s="60">
        <f>IF(ISNA(VLOOKUP(G272,Round1_Transactions!$A$2:$F$402,3,FALSE)), 0,VLOOKUP(G272,Round1_Transactions!$A$2:$F$402,3,FALSE))</f>
        <v>0</v>
      </c>
      <c r="J272" s="60">
        <f>IF(ISNA(VLOOKUP(G272,Round1_Transactions!$A$2:$F$402,4,FALSE)), 0,VLOOKUP(G272,Round1_Transactions!$A$2:$F$402,4,FALSE))</f>
        <v>0</v>
      </c>
      <c r="K272" s="60">
        <f>IF(ISNA(VLOOKUP(G272,Round1_Transactions!$A$2:$F$402,5,FALSE)), 0,VLOOKUP(G272,Round1_Transactions!$A$2:$F$402,5,FALSE))</f>
        <v>0</v>
      </c>
      <c r="L272" s="86">
        <f>IF(ISNA(VLOOKUP(G272,Round1_Transactions!$A$2:$F$402,6,FALSE)), 0,VLOOKUP(G272,Round1_Transactions!$A$2:$F$402,6,FALSE))</f>
        <v>0</v>
      </c>
      <c r="M272">
        <f t="shared" si="27"/>
        <v>0</v>
      </c>
      <c r="N272">
        <f t="shared" si="3"/>
        <v>0</v>
      </c>
      <c r="O272">
        <f t="shared" si="4"/>
        <v>0</v>
      </c>
      <c r="P272">
        <f t="shared" si="5"/>
        <v>0</v>
      </c>
      <c r="Q272">
        <f t="shared" si="6"/>
        <v>0</v>
      </c>
      <c r="R272">
        <f t="shared" si="7"/>
        <v>0</v>
      </c>
      <c r="S272">
        <f t="shared" si="8"/>
        <v>0</v>
      </c>
      <c r="T272">
        <f t="shared" si="9"/>
        <v>0</v>
      </c>
      <c r="U272">
        <f t="shared" si="10"/>
        <v>0</v>
      </c>
      <c r="V272">
        <f t="shared" si="11"/>
        <v>0</v>
      </c>
      <c r="W272">
        <f t="shared" si="12"/>
        <v>0</v>
      </c>
      <c r="X272">
        <f t="shared" si="13"/>
        <v>0</v>
      </c>
      <c r="Y272">
        <f t="shared" si="14"/>
        <v>0</v>
      </c>
      <c r="Z272">
        <f t="shared" si="55"/>
        <v>0</v>
      </c>
      <c r="AA272">
        <f t="shared" si="56"/>
        <v>0</v>
      </c>
      <c r="AB272">
        <f t="shared" si="57"/>
        <v>0</v>
      </c>
      <c r="AC272">
        <f t="shared" si="58"/>
        <v>0</v>
      </c>
      <c r="AD272">
        <f t="shared" si="59"/>
        <v>0</v>
      </c>
      <c r="AE272">
        <f t="shared" si="60"/>
        <v>0</v>
      </c>
      <c r="AF272">
        <f t="shared" si="61"/>
        <v>0</v>
      </c>
      <c r="AG272">
        <f t="shared" si="62"/>
        <v>0</v>
      </c>
      <c r="AH272">
        <f t="shared" si="63"/>
        <v>0</v>
      </c>
      <c r="AI272">
        <f t="shared" si="64"/>
        <v>0</v>
      </c>
      <c r="AJ272">
        <f t="shared" si="65"/>
        <v>0</v>
      </c>
      <c r="AK272">
        <f t="shared" si="66"/>
        <v>0</v>
      </c>
    </row>
    <row r="273">
      <c r="A273" s="88"/>
      <c r="F273" s="89">
        <f t="shared" si="54"/>
        <v>220</v>
      </c>
      <c r="G273" s="90" t="s">
        <v>468</v>
      </c>
      <c r="H273" s="14">
        <f>IF(ISNA(VLOOKUP(G273,Round1_Transactions!$A$2:$F$402,2,FALSE)), 0,VLOOKUP(G273,Round1_Transactions!$A$2:$F$402,2,FALSE))</f>
        <v>0</v>
      </c>
      <c r="I273" s="60">
        <f>IF(ISNA(VLOOKUP(G273,Round1_Transactions!$A$2:$F$402,3,FALSE)), 0,VLOOKUP(G273,Round1_Transactions!$A$2:$F$402,3,FALSE))</f>
        <v>0</v>
      </c>
      <c r="J273" s="60">
        <f>IF(ISNA(VLOOKUP(G273,Round1_Transactions!$A$2:$F$402,4,FALSE)), 0,VLOOKUP(G273,Round1_Transactions!$A$2:$F$402,4,FALSE))</f>
        <v>0</v>
      </c>
      <c r="K273" s="60">
        <f>IF(ISNA(VLOOKUP(G273,Round1_Transactions!$A$2:$F$402,5,FALSE)), 0,VLOOKUP(G273,Round1_Transactions!$A$2:$F$402,5,FALSE))</f>
        <v>0</v>
      </c>
      <c r="L273" s="86">
        <f>IF(ISNA(VLOOKUP(G273,Round1_Transactions!$A$2:$F$402,6,FALSE)), 0,VLOOKUP(G273,Round1_Transactions!$A$2:$F$402,6,FALSE))</f>
        <v>0</v>
      </c>
      <c r="M273">
        <f t="shared" si="27"/>
        <v>0</v>
      </c>
      <c r="N273">
        <f t="shared" si="3"/>
        <v>0</v>
      </c>
      <c r="O273">
        <f t="shared" si="4"/>
        <v>0</v>
      </c>
      <c r="P273">
        <f t="shared" si="5"/>
        <v>0</v>
      </c>
      <c r="Q273">
        <f t="shared" si="6"/>
        <v>0</v>
      </c>
      <c r="R273">
        <f t="shared" si="7"/>
        <v>0</v>
      </c>
      <c r="S273">
        <f t="shared" si="8"/>
        <v>0</v>
      </c>
      <c r="T273">
        <f t="shared" si="9"/>
        <v>0</v>
      </c>
      <c r="U273">
        <f t="shared" si="10"/>
        <v>0</v>
      </c>
      <c r="V273">
        <f t="shared" si="11"/>
        <v>0</v>
      </c>
      <c r="W273">
        <f t="shared" si="12"/>
        <v>0</v>
      </c>
      <c r="X273">
        <f t="shared" si="13"/>
        <v>0</v>
      </c>
      <c r="Y273">
        <f t="shared" si="14"/>
        <v>0</v>
      </c>
      <c r="Z273">
        <f t="shared" si="55"/>
        <v>0</v>
      </c>
      <c r="AA273">
        <f t="shared" si="56"/>
        <v>0</v>
      </c>
      <c r="AB273">
        <f t="shared" si="57"/>
        <v>0</v>
      </c>
      <c r="AC273">
        <f t="shared" si="58"/>
        <v>0</v>
      </c>
      <c r="AD273">
        <f t="shared" si="59"/>
        <v>0</v>
      </c>
      <c r="AE273">
        <f t="shared" si="60"/>
        <v>0</v>
      </c>
      <c r="AF273">
        <f t="shared" si="61"/>
        <v>0</v>
      </c>
      <c r="AG273">
        <f t="shared" si="62"/>
        <v>0</v>
      </c>
      <c r="AH273">
        <f t="shared" si="63"/>
        <v>0</v>
      </c>
      <c r="AI273">
        <f t="shared" si="64"/>
        <v>0</v>
      </c>
      <c r="AJ273">
        <f t="shared" si="65"/>
        <v>0</v>
      </c>
      <c r="AK273">
        <f t="shared" si="66"/>
        <v>0</v>
      </c>
    </row>
    <row r="274">
      <c r="A274" s="88"/>
      <c r="F274" s="89">
        <f t="shared" si="54"/>
        <v>220</v>
      </c>
      <c r="G274" s="90" t="s">
        <v>469</v>
      </c>
      <c r="H274" s="14">
        <f>IF(ISNA(VLOOKUP(G274,Round1_Transactions!$A$2:$F$402,2,FALSE)), 0,VLOOKUP(G274,Round1_Transactions!$A$2:$F$402,2,FALSE))</f>
        <v>0</v>
      </c>
      <c r="I274" s="60">
        <f>IF(ISNA(VLOOKUP(G274,Round1_Transactions!$A$2:$F$402,3,FALSE)), 0,VLOOKUP(G274,Round1_Transactions!$A$2:$F$402,3,FALSE))</f>
        <v>0</v>
      </c>
      <c r="J274" s="60">
        <f>IF(ISNA(VLOOKUP(G274,Round1_Transactions!$A$2:$F$402,4,FALSE)), 0,VLOOKUP(G274,Round1_Transactions!$A$2:$F$402,4,FALSE))</f>
        <v>0</v>
      </c>
      <c r="K274" s="60">
        <f>IF(ISNA(VLOOKUP(G274,Round1_Transactions!$A$2:$F$402,5,FALSE)), 0,VLOOKUP(G274,Round1_Transactions!$A$2:$F$402,5,FALSE))</f>
        <v>0</v>
      </c>
      <c r="L274" s="86">
        <f>IF(ISNA(VLOOKUP(G274,Round1_Transactions!$A$2:$F$402,6,FALSE)), 0,VLOOKUP(G274,Round1_Transactions!$A$2:$F$402,6,FALSE))</f>
        <v>0</v>
      </c>
      <c r="M274">
        <f t="shared" si="27"/>
        <v>0</v>
      </c>
      <c r="N274">
        <f t="shared" si="3"/>
        <v>0</v>
      </c>
      <c r="O274">
        <f t="shared" si="4"/>
        <v>0</v>
      </c>
      <c r="P274">
        <f t="shared" si="5"/>
        <v>0</v>
      </c>
      <c r="Q274">
        <f t="shared" si="6"/>
        <v>0</v>
      </c>
      <c r="R274">
        <f t="shared" si="7"/>
        <v>0</v>
      </c>
      <c r="S274">
        <f t="shared" si="8"/>
        <v>0</v>
      </c>
      <c r="T274">
        <f t="shared" si="9"/>
        <v>0</v>
      </c>
      <c r="U274">
        <f t="shared" si="10"/>
        <v>0</v>
      </c>
      <c r="V274">
        <f t="shared" si="11"/>
        <v>0</v>
      </c>
      <c r="W274">
        <f t="shared" si="12"/>
        <v>0</v>
      </c>
      <c r="X274">
        <f t="shared" si="13"/>
        <v>0</v>
      </c>
      <c r="Y274">
        <f t="shared" si="14"/>
        <v>0</v>
      </c>
      <c r="Z274">
        <f t="shared" si="55"/>
        <v>0</v>
      </c>
      <c r="AA274">
        <f t="shared" si="56"/>
        <v>0</v>
      </c>
      <c r="AB274">
        <f t="shared" si="57"/>
        <v>0</v>
      </c>
      <c r="AC274">
        <f t="shared" si="58"/>
        <v>0</v>
      </c>
      <c r="AD274">
        <f t="shared" si="59"/>
        <v>0</v>
      </c>
      <c r="AE274">
        <f t="shared" si="60"/>
        <v>0</v>
      </c>
      <c r="AF274">
        <f t="shared" si="61"/>
        <v>0</v>
      </c>
      <c r="AG274">
        <f t="shared" si="62"/>
        <v>0</v>
      </c>
      <c r="AH274">
        <f t="shared" si="63"/>
        <v>0</v>
      </c>
      <c r="AI274">
        <f t="shared" si="64"/>
        <v>0</v>
      </c>
      <c r="AJ274">
        <f t="shared" si="65"/>
        <v>0</v>
      </c>
      <c r="AK274">
        <f t="shared" si="66"/>
        <v>0</v>
      </c>
    </row>
    <row r="275">
      <c r="A275" s="88"/>
      <c r="F275" s="89">
        <f t="shared" si="54"/>
        <v>220</v>
      </c>
      <c r="G275" s="90" t="s">
        <v>470</v>
      </c>
      <c r="H275" s="14">
        <f>IF(ISNA(VLOOKUP(G275,Round1_Transactions!$A$2:$F$402,2,FALSE)), 0,VLOOKUP(G275,Round1_Transactions!$A$2:$F$402,2,FALSE))</f>
        <v>0</v>
      </c>
      <c r="I275" s="60">
        <f>IF(ISNA(VLOOKUP(G275,Round1_Transactions!$A$2:$F$402,3,FALSE)), 0,VLOOKUP(G275,Round1_Transactions!$A$2:$F$402,3,FALSE))</f>
        <v>0</v>
      </c>
      <c r="J275" s="60">
        <f>IF(ISNA(VLOOKUP(G275,Round1_Transactions!$A$2:$F$402,4,FALSE)), 0,VLOOKUP(G275,Round1_Transactions!$A$2:$F$402,4,FALSE))</f>
        <v>0</v>
      </c>
      <c r="K275" s="60">
        <f>IF(ISNA(VLOOKUP(G275,Round1_Transactions!$A$2:$F$402,5,FALSE)), 0,VLOOKUP(G275,Round1_Transactions!$A$2:$F$402,5,FALSE))</f>
        <v>0</v>
      </c>
      <c r="L275" s="86">
        <f>IF(ISNA(VLOOKUP(G275,Round1_Transactions!$A$2:$F$402,6,FALSE)), 0,VLOOKUP(G275,Round1_Transactions!$A$2:$F$402,6,FALSE))</f>
        <v>0</v>
      </c>
      <c r="M275">
        <f t="shared" si="27"/>
        <v>0</v>
      </c>
      <c r="N275">
        <f t="shared" si="3"/>
        <v>0</v>
      </c>
      <c r="O275">
        <f t="shared" si="4"/>
        <v>0</v>
      </c>
      <c r="P275">
        <f t="shared" si="5"/>
        <v>0</v>
      </c>
      <c r="Q275">
        <f t="shared" si="6"/>
        <v>0</v>
      </c>
      <c r="R275">
        <f t="shared" si="7"/>
        <v>0</v>
      </c>
      <c r="S275">
        <f t="shared" si="8"/>
        <v>0</v>
      </c>
      <c r="T275">
        <f t="shared" si="9"/>
        <v>0</v>
      </c>
      <c r="U275">
        <f t="shared" si="10"/>
        <v>0</v>
      </c>
      <c r="V275">
        <f t="shared" si="11"/>
        <v>0</v>
      </c>
      <c r="W275">
        <f t="shared" si="12"/>
        <v>0</v>
      </c>
      <c r="X275">
        <f t="shared" si="13"/>
        <v>0</v>
      </c>
      <c r="Y275">
        <f t="shared" si="14"/>
        <v>0</v>
      </c>
      <c r="Z275">
        <f t="shared" si="55"/>
        <v>0</v>
      </c>
      <c r="AA275">
        <f t="shared" si="56"/>
        <v>0</v>
      </c>
      <c r="AB275">
        <f t="shared" si="57"/>
        <v>0</v>
      </c>
      <c r="AC275">
        <f t="shared" si="58"/>
        <v>0</v>
      </c>
      <c r="AD275">
        <f t="shared" si="59"/>
        <v>0</v>
      </c>
      <c r="AE275">
        <f t="shared" si="60"/>
        <v>0</v>
      </c>
      <c r="AF275">
        <f t="shared" si="61"/>
        <v>0</v>
      </c>
      <c r="AG275">
        <f t="shared" si="62"/>
        <v>0</v>
      </c>
      <c r="AH275">
        <f t="shared" si="63"/>
        <v>0</v>
      </c>
      <c r="AI275">
        <f t="shared" si="64"/>
        <v>0</v>
      </c>
      <c r="AJ275">
        <f t="shared" si="65"/>
        <v>0</v>
      </c>
      <c r="AK275">
        <f t="shared" si="66"/>
        <v>0</v>
      </c>
    </row>
    <row r="276">
      <c r="A276" s="88"/>
      <c r="F276" s="89">
        <f t="shared" si="54"/>
        <v>220</v>
      </c>
      <c r="G276" s="90" t="s">
        <v>471</v>
      </c>
      <c r="H276" s="14">
        <f>IF(ISNA(VLOOKUP(G276,Round1_Transactions!$A$2:$F$402,2,FALSE)), 0,VLOOKUP(G276,Round1_Transactions!$A$2:$F$402,2,FALSE))</f>
        <v>0</v>
      </c>
      <c r="I276" s="60">
        <f>IF(ISNA(VLOOKUP(G276,Round1_Transactions!$A$2:$F$402,3,FALSE)), 0,VLOOKUP(G276,Round1_Transactions!$A$2:$F$402,3,FALSE))</f>
        <v>0</v>
      </c>
      <c r="J276" s="60">
        <f>IF(ISNA(VLOOKUP(G276,Round1_Transactions!$A$2:$F$402,4,FALSE)), 0,VLOOKUP(G276,Round1_Transactions!$A$2:$F$402,4,FALSE))</f>
        <v>0</v>
      </c>
      <c r="K276" s="60">
        <f>IF(ISNA(VLOOKUP(G276,Round1_Transactions!$A$2:$F$402,5,FALSE)), 0,VLOOKUP(G276,Round1_Transactions!$A$2:$F$402,5,FALSE))</f>
        <v>0</v>
      </c>
      <c r="L276" s="86">
        <f>IF(ISNA(VLOOKUP(G276,Round1_Transactions!$A$2:$F$402,6,FALSE)), 0,VLOOKUP(G276,Round1_Transactions!$A$2:$F$402,6,FALSE))</f>
        <v>0</v>
      </c>
      <c r="M276">
        <f t="shared" si="27"/>
        <v>0</v>
      </c>
      <c r="N276">
        <f t="shared" si="3"/>
        <v>0</v>
      </c>
      <c r="O276">
        <f t="shared" si="4"/>
        <v>0</v>
      </c>
      <c r="P276">
        <f t="shared" si="5"/>
        <v>0</v>
      </c>
      <c r="Q276">
        <f t="shared" si="6"/>
        <v>0</v>
      </c>
      <c r="R276">
        <f t="shared" si="7"/>
        <v>0</v>
      </c>
      <c r="S276">
        <f t="shared" si="8"/>
        <v>0</v>
      </c>
      <c r="T276">
        <f t="shared" si="9"/>
        <v>0</v>
      </c>
      <c r="U276">
        <f t="shared" si="10"/>
        <v>0</v>
      </c>
      <c r="V276">
        <f t="shared" si="11"/>
        <v>0</v>
      </c>
      <c r="W276">
        <f t="shared" si="12"/>
        <v>0</v>
      </c>
      <c r="X276">
        <f t="shared" si="13"/>
        <v>0</v>
      </c>
      <c r="Y276">
        <f t="shared" si="14"/>
        <v>0</v>
      </c>
      <c r="Z276">
        <f t="shared" si="55"/>
        <v>0</v>
      </c>
      <c r="AA276">
        <f t="shared" si="56"/>
        <v>0</v>
      </c>
      <c r="AB276">
        <f t="shared" si="57"/>
        <v>0</v>
      </c>
      <c r="AC276">
        <f t="shared" si="58"/>
        <v>0</v>
      </c>
      <c r="AD276">
        <f t="shared" si="59"/>
        <v>0</v>
      </c>
      <c r="AE276">
        <f t="shared" si="60"/>
        <v>0</v>
      </c>
      <c r="AF276">
        <f t="shared" si="61"/>
        <v>0</v>
      </c>
      <c r="AG276">
        <f t="shared" si="62"/>
        <v>0</v>
      </c>
      <c r="AH276">
        <f t="shared" si="63"/>
        <v>0</v>
      </c>
      <c r="AI276">
        <f t="shared" si="64"/>
        <v>0</v>
      </c>
      <c r="AJ276">
        <f t="shared" si="65"/>
        <v>0</v>
      </c>
      <c r="AK276">
        <f t="shared" si="66"/>
        <v>0</v>
      </c>
    </row>
    <row r="277">
      <c r="A277" s="88"/>
      <c r="F277" s="89">
        <f t="shared" si="54"/>
        <v>220</v>
      </c>
      <c r="G277" s="90" t="s">
        <v>472</v>
      </c>
      <c r="H277" s="14">
        <f>IF(ISNA(VLOOKUP(G277,Round1_Transactions!$A$2:$F$402,2,FALSE)), 0,VLOOKUP(G277,Round1_Transactions!$A$2:$F$402,2,FALSE))</f>
        <v>0</v>
      </c>
      <c r="I277" s="60">
        <f>IF(ISNA(VLOOKUP(G277,Round1_Transactions!$A$2:$F$402,3,FALSE)), 0,VLOOKUP(G277,Round1_Transactions!$A$2:$F$402,3,FALSE))</f>
        <v>0</v>
      </c>
      <c r="J277" s="60">
        <f>IF(ISNA(VLOOKUP(G277,Round1_Transactions!$A$2:$F$402,4,FALSE)), 0,VLOOKUP(G277,Round1_Transactions!$A$2:$F$402,4,FALSE))</f>
        <v>0</v>
      </c>
      <c r="K277" s="60">
        <f>IF(ISNA(VLOOKUP(G277,Round1_Transactions!$A$2:$F$402,5,FALSE)), 0,VLOOKUP(G277,Round1_Transactions!$A$2:$F$402,5,FALSE))</f>
        <v>0</v>
      </c>
      <c r="L277" s="86">
        <f>IF(ISNA(VLOOKUP(G277,Round1_Transactions!$A$2:$F$402,6,FALSE)), 0,VLOOKUP(G277,Round1_Transactions!$A$2:$F$402,6,FALSE))</f>
        <v>0</v>
      </c>
      <c r="M277">
        <f t="shared" si="27"/>
        <v>0</v>
      </c>
      <c r="N277">
        <f t="shared" si="3"/>
        <v>0</v>
      </c>
      <c r="O277">
        <f t="shared" si="4"/>
        <v>0</v>
      </c>
      <c r="P277">
        <f t="shared" si="5"/>
        <v>0</v>
      </c>
      <c r="Q277">
        <f t="shared" si="6"/>
        <v>0</v>
      </c>
      <c r="R277">
        <f t="shared" si="7"/>
        <v>0</v>
      </c>
      <c r="S277">
        <f t="shared" si="8"/>
        <v>0</v>
      </c>
      <c r="T277">
        <f t="shared" si="9"/>
        <v>0</v>
      </c>
      <c r="U277">
        <f t="shared" si="10"/>
        <v>0</v>
      </c>
      <c r="V277">
        <f t="shared" si="11"/>
        <v>0</v>
      </c>
      <c r="W277">
        <f t="shared" si="12"/>
        <v>0</v>
      </c>
      <c r="X277">
        <f t="shared" si="13"/>
        <v>0</v>
      </c>
      <c r="Y277">
        <f t="shared" si="14"/>
        <v>0</v>
      </c>
      <c r="Z277">
        <f t="shared" si="55"/>
        <v>0</v>
      </c>
      <c r="AA277">
        <f t="shared" si="56"/>
        <v>0</v>
      </c>
      <c r="AB277">
        <f t="shared" si="57"/>
        <v>0</v>
      </c>
      <c r="AC277">
        <f t="shared" si="58"/>
        <v>0</v>
      </c>
      <c r="AD277">
        <f t="shared" si="59"/>
        <v>0</v>
      </c>
      <c r="AE277">
        <f t="shared" si="60"/>
        <v>0</v>
      </c>
      <c r="AF277">
        <f t="shared" si="61"/>
        <v>0</v>
      </c>
      <c r="AG277">
        <f t="shared" si="62"/>
        <v>0</v>
      </c>
      <c r="AH277">
        <f t="shared" si="63"/>
        <v>0</v>
      </c>
      <c r="AI277">
        <f t="shared" si="64"/>
        <v>0</v>
      </c>
      <c r="AJ277">
        <f t="shared" si="65"/>
        <v>0</v>
      </c>
      <c r="AK277">
        <f t="shared" si="66"/>
        <v>0</v>
      </c>
    </row>
    <row r="278">
      <c r="A278" s="88"/>
      <c r="F278" s="89">
        <f t="shared" si="54"/>
        <v>220</v>
      </c>
      <c r="G278" s="90" t="s">
        <v>473</v>
      </c>
      <c r="H278" s="14">
        <f>IF(ISNA(VLOOKUP(G278,Round1_Transactions!$A$2:$F$402,2,FALSE)), 0,VLOOKUP(G278,Round1_Transactions!$A$2:$F$402,2,FALSE))</f>
        <v>0</v>
      </c>
      <c r="I278" s="60">
        <f>IF(ISNA(VLOOKUP(G278,Round1_Transactions!$A$2:$F$402,3,FALSE)), 0,VLOOKUP(G278,Round1_Transactions!$A$2:$F$402,3,FALSE))</f>
        <v>0</v>
      </c>
      <c r="J278" s="60">
        <f>IF(ISNA(VLOOKUP(G278,Round1_Transactions!$A$2:$F$402,4,FALSE)), 0,VLOOKUP(G278,Round1_Transactions!$A$2:$F$402,4,FALSE))</f>
        <v>0</v>
      </c>
      <c r="K278" s="60">
        <f>IF(ISNA(VLOOKUP(G278,Round1_Transactions!$A$2:$F$402,5,FALSE)), 0,VLOOKUP(G278,Round1_Transactions!$A$2:$F$402,5,FALSE))</f>
        <v>0</v>
      </c>
      <c r="L278" s="86">
        <f>IF(ISNA(VLOOKUP(G278,Round1_Transactions!$A$2:$F$402,6,FALSE)), 0,VLOOKUP(G278,Round1_Transactions!$A$2:$F$402,6,FALSE))</f>
        <v>0</v>
      </c>
      <c r="M278">
        <f t="shared" si="27"/>
        <v>0</v>
      </c>
      <c r="N278">
        <f t="shared" si="3"/>
        <v>0</v>
      </c>
      <c r="O278">
        <f t="shared" si="4"/>
        <v>0</v>
      </c>
      <c r="P278">
        <f t="shared" si="5"/>
        <v>0</v>
      </c>
      <c r="Q278">
        <f t="shared" si="6"/>
        <v>0</v>
      </c>
      <c r="R278">
        <f t="shared" si="7"/>
        <v>0</v>
      </c>
      <c r="S278">
        <f t="shared" si="8"/>
        <v>0</v>
      </c>
      <c r="T278">
        <f t="shared" si="9"/>
        <v>0</v>
      </c>
      <c r="U278">
        <f t="shared" si="10"/>
        <v>0</v>
      </c>
      <c r="V278">
        <f t="shared" si="11"/>
        <v>0</v>
      </c>
      <c r="W278">
        <f t="shared" si="12"/>
        <v>0</v>
      </c>
      <c r="X278">
        <f t="shared" si="13"/>
        <v>0</v>
      </c>
      <c r="Y278">
        <f t="shared" si="14"/>
        <v>0</v>
      </c>
      <c r="Z278">
        <f t="shared" si="55"/>
        <v>0</v>
      </c>
      <c r="AA278">
        <f t="shared" si="56"/>
        <v>0</v>
      </c>
      <c r="AB278">
        <f t="shared" si="57"/>
        <v>0</v>
      </c>
      <c r="AC278">
        <f t="shared" si="58"/>
        <v>0</v>
      </c>
      <c r="AD278">
        <f t="shared" si="59"/>
        <v>0</v>
      </c>
      <c r="AE278">
        <f t="shared" si="60"/>
        <v>0</v>
      </c>
      <c r="AF278">
        <f t="shared" si="61"/>
        <v>0</v>
      </c>
      <c r="AG278">
        <f t="shared" si="62"/>
        <v>0</v>
      </c>
      <c r="AH278">
        <f t="shared" si="63"/>
        <v>0</v>
      </c>
      <c r="AI278">
        <f t="shared" si="64"/>
        <v>0</v>
      </c>
      <c r="AJ278">
        <f t="shared" si="65"/>
        <v>0</v>
      </c>
      <c r="AK278">
        <f t="shared" si="66"/>
        <v>0</v>
      </c>
    </row>
    <row r="279">
      <c r="A279" s="88"/>
      <c r="F279" s="89">
        <f t="shared" si="54"/>
        <v>220</v>
      </c>
      <c r="G279" s="90" t="s">
        <v>474</v>
      </c>
      <c r="H279" s="14">
        <f>IF(ISNA(VLOOKUP(G279,Round1_Transactions!$A$2:$F$402,2,FALSE)), 0,VLOOKUP(G279,Round1_Transactions!$A$2:$F$402,2,FALSE))</f>
        <v>0</v>
      </c>
      <c r="I279" s="60">
        <f>IF(ISNA(VLOOKUP(G279,Round1_Transactions!$A$2:$F$402,3,FALSE)), 0,VLOOKUP(G279,Round1_Transactions!$A$2:$F$402,3,FALSE))</f>
        <v>0</v>
      </c>
      <c r="J279" s="60">
        <f>IF(ISNA(VLOOKUP(G279,Round1_Transactions!$A$2:$F$402,4,FALSE)), 0,VLOOKUP(G279,Round1_Transactions!$A$2:$F$402,4,FALSE))</f>
        <v>0</v>
      </c>
      <c r="K279" s="60">
        <f>IF(ISNA(VLOOKUP(G279,Round1_Transactions!$A$2:$F$402,5,FALSE)), 0,VLOOKUP(G279,Round1_Transactions!$A$2:$F$402,5,FALSE))</f>
        <v>0</v>
      </c>
      <c r="L279" s="86">
        <f>IF(ISNA(VLOOKUP(G279,Round1_Transactions!$A$2:$F$402,6,FALSE)), 0,VLOOKUP(G279,Round1_Transactions!$A$2:$F$402,6,FALSE))</f>
        <v>0</v>
      </c>
      <c r="M279">
        <f t="shared" si="27"/>
        <v>0</v>
      </c>
      <c r="N279">
        <f t="shared" si="3"/>
        <v>0</v>
      </c>
      <c r="O279">
        <f t="shared" si="4"/>
        <v>0</v>
      </c>
      <c r="P279">
        <f t="shared" si="5"/>
        <v>0</v>
      </c>
      <c r="Q279">
        <f t="shared" si="6"/>
        <v>0</v>
      </c>
      <c r="R279">
        <f t="shared" si="7"/>
        <v>0</v>
      </c>
      <c r="S279">
        <f t="shared" si="8"/>
        <v>0</v>
      </c>
      <c r="T279">
        <f t="shared" si="9"/>
        <v>0</v>
      </c>
      <c r="U279">
        <f t="shared" si="10"/>
        <v>0</v>
      </c>
      <c r="V279">
        <f t="shared" si="11"/>
        <v>0</v>
      </c>
      <c r="W279">
        <f t="shared" si="12"/>
        <v>0</v>
      </c>
      <c r="X279">
        <f t="shared" si="13"/>
        <v>0</v>
      </c>
      <c r="Y279">
        <f t="shared" si="14"/>
        <v>0</v>
      </c>
      <c r="Z279">
        <f t="shared" si="55"/>
        <v>0</v>
      </c>
      <c r="AA279">
        <f t="shared" si="56"/>
        <v>0</v>
      </c>
      <c r="AB279">
        <f t="shared" si="57"/>
        <v>0</v>
      </c>
      <c r="AC279">
        <f t="shared" si="58"/>
        <v>0</v>
      </c>
      <c r="AD279">
        <f t="shared" si="59"/>
        <v>0</v>
      </c>
      <c r="AE279">
        <f t="shared" si="60"/>
        <v>0</v>
      </c>
      <c r="AF279">
        <f t="shared" si="61"/>
        <v>0</v>
      </c>
      <c r="AG279">
        <f t="shared" si="62"/>
        <v>0</v>
      </c>
      <c r="AH279">
        <f t="shared" si="63"/>
        <v>0</v>
      </c>
      <c r="AI279">
        <f t="shared" si="64"/>
        <v>0</v>
      </c>
      <c r="AJ279">
        <f t="shared" si="65"/>
        <v>0</v>
      </c>
      <c r="AK279">
        <f t="shared" si="66"/>
        <v>0</v>
      </c>
    </row>
    <row r="280">
      <c r="A280" s="88"/>
      <c r="F280" s="89">
        <f t="shared" si="54"/>
        <v>220</v>
      </c>
      <c r="G280" s="90" t="s">
        <v>475</v>
      </c>
      <c r="H280" s="14">
        <f>IF(ISNA(VLOOKUP(G280,Round1_Transactions!$A$2:$F$402,2,FALSE)), 0,VLOOKUP(G280,Round1_Transactions!$A$2:$F$402,2,FALSE))</f>
        <v>0</v>
      </c>
      <c r="I280" s="60">
        <f>IF(ISNA(VLOOKUP(G280,Round1_Transactions!$A$2:$F$402,3,FALSE)), 0,VLOOKUP(G280,Round1_Transactions!$A$2:$F$402,3,FALSE))</f>
        <v>0</v>
      </c>
      <c r="J280" s="60">
        <f>IF(ISNA(VLOOKUP(G280,Round1_Transactions!$A$2:$F$402,4,FALSE)), 0,VLOOKUP(G280,Round1_Transactions!$A$2:$F$402,4,FALSE))</f>
        <v>0</v>
      </c>
      <c r="K280" s="60">
        <f>IF(ISNA(VLOOKUP(G280,Round1_Transactions!$A$2:$F$402,5,FALSE)), 0,VLOOKUP(G280,Round1_Transactions!$A$2:$F$402,5,FALSE))</f>
        <v>0</v>
      </c>
      <c r="L280" s="86">
        <f>IF(ISNA(VLOOKUP(G280,Round1_Transactions!$A$2:$F$402,6,FALSE)), 0,VLOOKUP(G280,Round1_Transactions!$A$2:$F$402,6,FALSE))</f>
        <v>0</v>
      </c>
      <c r="M280">
        <f t="shared" si="27"/>
        <v>0</v>
      </c>
      <c r="N280">
        <f t="shared" si="3"/>
        <v>0</v>
      </c>
      <c r="O280">
        <f t="shared" si="4"/>
        <v>0</v>
      </c>
      <c r="P280">
        <f t="shared" si="5"/>
        <v>0</v>
      </c>
      <c r="Q280">
        <f t="shared" si="6"/>
        <v>0</v>
      </c>
      <c r="R280">
        <f t="shared" si="7"/>
        <v>0</v>
      </c>
      <c r="S280">
        <f t="shared" si="8"/>
        <v>0</v>
      </c>
      <c r="T280">
        <f t="shared" si="9"/>
        <v>0</v>
      </c>
      <c r="U280">
        <f t="shared" si="10"/>
        <v>0</v>
      </c>
      <c r="V280">
        <f t="shared" si="11"/>
        <v>0</v>
      </c>
      <c r="W280">
        <f t="shared" si="12"/>
        <v>0</v>
      </c>
      <c r="X280">
        <f t="shared" si="13"/>
        <v>0</v>
      </c>
      <c r="Y280">
        <f t="shared" si="14"/>
        <v>0</v>
      </c>
      <c r="Z280">
        <f t="shared" si="55"/>
        <v>0</v>
      </c>
      <c r="AA280">
        <f t="shared" si="56"/>
        <v>0</v>
      </c>
      <c r="AB280">
        <f t="shared" si="57"/>
        <v>0</v>
      </c>
      <c r="AC280">
        <f t="shared" si="58"/>
        <v>0</v>
      </c>
      <c r="AD280">
        <f t="shared" si="59"/>
        <v>0</v>
      </c>
      <c r="AE280">
        <f t="shared" si="60"/>
        <v>0</v>
      </c>
      <c r="AF280">
        <f t="shared" si="61"/>
        <v>0</v>
      </c>
      <c r="AG280">
        <f t="shared" si="62"/>
        <v>0</v>
      </c>
      <c r="AH280">
        <f t="shared" si="63"/>
        <v>0</v>
      </c>
      <c r="AI280">
        <f t="shared" si="64"/>
        <v>0</v>
      </c>
      <c r="AJ280">
        <f t="shared" si="65"/>
        <v>0</v>
      </c>
      <c r="AK280">
        <f t="shared" si="66"/>
        <v>0</v>
      </c>
    </row>
    <row r="281">
      <c r="A281" s="88"/>
      <c r="F281" s="89">
        <f t="shared" si="54"/>
        <v>220</v>
      </c>
      <c r="G281" s="90" t="s">
        <v>476</v>
      </c>
      <c r="H281" s="14">
        <f>IF(ISNA(VLOOKUP(G281,Round1_Transactions!$A$2:$F$402,2,FALSE)), 0,VLOOKUP(G281,Round1_Transactions!$A$2:$F$402,2,FALSE))</f>
        <v>0</v>
      </c>
      <c r="I281" s="60">
        <f>IF(ISNA(VLOOKUP(G281,Round1_Transactions!$A$2:$F$402,3,FALSE)), 0,VLOOKUP(G281,Round1_Transactions!$A$2:$F$402,3,FALSE))</f>
        <v>0</v>
      </c>
      <c r="J281" s="60">
        <f>IF(ISNA(VLOOKUP(G281,Round1_Transactions!$A$2:$F$402,4,FALSE)), 0,VLOOKUP(G281,Round1_Transactions!$A$2:$F$402,4,FALSE))</f>
        <v>0</v>
      </c>
      <c r="K281" s="60">
        <f>IF(ISNA(VLOOKUP(G281,Round1_Transactions!$A$2:$F$402,5,FALSE)), 0,VLOOKUP(G281,Round1_Transactions!$A$2:$F$402,5,FALSE))</f>
        <v>0</v>
      </c>
      <c r="L281" s="86">
        <f>IF(ISNA(VLOOKUP(G281,Round1_Transactions!$A$2:$F$402,6,FALSE)), 0,VLOOKUP(G281,Round1_Transactions!$A$2:$F$402,6,FALSE))</f>
        <v>0</v>
      </c>
      <c r="M281">
        <f t="shared" si="27"/>
        <v>0</v>
      </c>
      <c r="N281">
        <f t="shared" si="3"/>
        <v>0</v>
      </c>
      <c r="O281">
        <f t="shared" si="4"/>
        <v>0</v>
      </c>
      <c r="P281">
        <f t="shared" si="5"/>
        <v>0</v>
      </c>
      <c r="Q281">
        <f t="shared" si="6"/>
        <v>0</v>
      </c>
      <c r="R281">
        <f t="shared" si="7"/>
        <v>0</v>
      </c>
      <c r="S281">
        <f t="shared" si="8"/>
        <v>0</v>
      </c>
      <c r="T281">
        <f t="shared" si="9"/>
        <v>0</v>
      </c>
      <c r="U281">
        <f t="shared" si="10"/>
        <v>0</v>
      </c>
      <c r="V281">
        <f t="shared" si="11"/>
        <v>0</v>
      </c>
      <c r="W281">
        <f t="shared" si="12"/>
        <v>0</v>
      </c>
      <c r="X281">
        <f t="shared" si="13"/>
        <v>0</v>
      </c>
      <c r="Y281">
        <f t="shared" si="14"/>
        <v>0</v>
      </c>
      <c r="Z281">
        <f t="shared" si="55"/>
        <v>0</v>
      </c>
      <c r="AA281">
        <f t="shared" si="56"/>
        <v>0</v>
      </c>
      <c r="AB281">
        <f t="shared" si="57"/>
        <v>0</v>
      </c>
      <c r="AC281">
        <f t="shared" si="58"/>
        <v>0</v>
      </c>
      <c r="AD281">
        <f t="shared" si="59"/>
        <v>0</v>
      </c>
      <c r="AE281">
        <f t="shared" si="60"/>
        <v>0</v>
      </c>
      <c r="AF281">
        <f t="shared" si="61"/>
        <v>0</v>
      </c>
      <c r="AG281">
        <f t="shared" si="62"/>
        <v>0</v>
      </c>
      <c r="AH281">
        <f t="shared" si="63"/>
        <v>0</v>
      </c>
      <c r="AI281">
        <f t="shared" si="64"/>
        <v>0</v>
      </c>
      <c r="AJ281">
        <f t="shared" si="65"/>
        <v>0</v>
      </c>
      <c r="AK281">
        <f t="shared" si="66"/>
        <v>0</v>
      </c>
    </row>
    <row r="282">
      <c r="A282" s="88"/>
      <c r="F282" s="89">
        <f t="shared" si="54"/>
        <v>220</v>
      </c>
      <c r="G282" s="90" t="s">
        <v>477</v>
      </c>
      <c r="H282" s="14">
        <f>IF(ISNA(VLOOKUP(G282,Round1_Transactions!$A$2:$F$402,2,FALSE)), 0,VLOOKUP(G282,Round1_Transactions!$A$2:$F$402,2,FALSE))</f>
        <v>0</v>
      </c>
      <c r="I282" s="60">
        <f>IF(ISNA(VLOOKUP(G282,Round1_Transactions!$A$2:$F$402,3,FALSE)), 0,VLOOKUP(G282,Round1_Transactions!$A$2:$F$402,3,FALSE))</f>
        <v>0</v>
      </c>
      <c r="J282" s="60">
        <f>IF(ISNA(VLOOKUP(G282,Round1_Transactions!$A$2:$F$402,4,FALSE)), 0,VLOOKUP(G282,Round1_Transactions!$A$2:$F$402,4,FALSE))</f>
        <v>0</v>
      </c>
      <c r="K282" s="60">
        <f>IF(ISNA(VLOOKUP(G282,Round1_Transactions!$A$2:$F$402,5,FALSE)), 0,VLOOKUP(G282,Round1_Transactions!$A$2:$F$402,5,FALSE))</f>
        <v>0</v>
      </c>
      <c r="L282" s="86">
        <f>IF(ISNA(VLOOKUP(G282,Round1_Transactions!$A$2:$F$402,6,FALSE)), 0,VLOOKUP(G282,Round1_Transactions!$A$2:$F$402,6,FALSE))</f>
        <v>0</v>
      </c>
      <c r="M282">
        <f t="shared" si="27"/>
        <v>0</v>
      </c>
      <c r="N282">
        <f t="shared" si="3"/>
        <v>0</v>
      </c>
      <c r="O282">
        <f t="shared" si="4"/>
        <v>0</v>
      </c>
      <c r="P282">
        <f t="shared" si="5"/>
        <v>0</v>
      </c>
      <c r="Q282">
        <f t="shared" si="6"/>
        <v>0</v>
      </c>
      <c r="R282">
        <f t="shared" si="7"/>
        <v>0</v>
      </c>
      <c r="S282">
        <f t="shared" si="8"/>
        <v>0</v>
      </c>
      <c r="T282">
        <f t="shared" si="9"/>
        <v>0</v>
      </c>
      <c r="U282">
        <f t="shared" si="10"/>
        <v>0</v>
      </c>
      <c r="V282">
        <f t="shared" si="11"/>
        <v>0</v>
      </c>
      <c r="W282">
        <f t="shared" si="12"/>
        <v>0</v>
      </c>
      <c r="X282">
        <f t="shared" si="13"/>
        <v>0</v>
      </c>
      <c r="Y282">
        <f t="shared" si="14"/>
        <v>0</v>
      </c>
      <c r="Z282">
        <f t="shared" si="55"/>
        <v>0</v>
      </c>
      <c r="AA282">
        <f t="shared" si="56"/>
        <v>0</v>
      </c>
      <c r="AB282">
        <f t="shared" si="57"/>
        <v>0</v>
      </c>
      <c r="AC282">
        <f t="shared" si="58"/>
        <v>0</v>
      </c>
      <c r="AD282">
        <f t="shared" si="59"/>
        <v>0</v>
      </c>
      <c r="AE282">
        <f t="shared" si="60"/>
        <v>0</v>
      </c>
      <c r="AF282">
        <f t="shared" si="61"/>
        <v>0</v>
      </c>
      <c r="AG282">
        <f t="shared" si="62"/>
        <v>0</v>
      </c>
      <c r="AH282">
        <f t="shared" si="63"/>
        <v>0</v>
      </c>
      <c r="AI282">
        <f t="shared" si="64"/>
        <v>0</v>
      </c>
      <c r="AJ282">
        <f t="shared" si="65"/>
        <v>0</v>
      </c>
      <c r="AK282">
        <f t="shared" si="66"/>
        <v>0</v>
      </c>
    </row>
    <row r="283">
      <c r="A283" s="88"/>
      <c r="F283" s="89">
        <f t="shared" si="54"/>
        <v>220</v>
      </c>
      <c r="G283" s="90" t="s">
        <v>478</v>
      </c>
      <c r="H283" s="14">
        <f>IF(ISNA(VLOOKUP(G283,Round1_Transactions!$A$2:$F$402,2,FALSE)), 0,VLOOKUP(G283,Round1_Transactions!$A$2:$F$402,2,FALSE))</f>
        <v>0</v>
      </c>
      <c r="I283" s="60">
        <f>IF(ISNA(VLOOKUP(G283,Round1_Transactions!$A$2:$F$402,3,FALSE)), 0,VLOOKUP(G283,Round1_Transactions!$A$2:$F$402,3,FALSE))</f>
        <v>0</v>
      </c>
      <c r="J283" s="60">
        <f>IF(ISNA(VLOOKUP(G283,Round1_Transactions!$A$2:$F$402,4,FALSE)), 0,VLOOKUP(G283,Round1_Transactions!$A$2:$F$402,4,FALSE))</f>
        <v>0</v>
      </c>
      <c r="K283" s="60">
        <f>IF(ISNA(VLOOKUP(G283,Round1_Transactions!$A$2:$F$402,5,FALSE)), 0,VLOOKUP(G283,Round1_Transactions!$A$2:$F$402,5,FALSE))</f>
        <v>0</v>
      </c>
      <c r="L283" s="86">
        <f>IF(ISNA(VLOOKUP(G283,Round1_Transactions!$A$2:$F$402,6,FALSE)), 0,VLOOKUP(G283,Round1_Transactions!$A$2:$F$402,6,FALSE))</f>
        <v>0</v>
      </c>
      <c r="M283">
        <f t="shared" si="27"/>
        <v>0</v>
      </c>
      <c r="N283">
        <f t="shared" si="3"/>
        <v>0</v>
      </c>
      <c r="O283">
        <f t="shared" si="4"/>
        <v>0</v>
      </c>
      <c r="P283">
        <f t="shared" si="5"/>
        <v>0</v>
      </c>
      <c r="Q283">
        <f t="shared" si="6"/>
        <v>0</v>
      </c>
      <c r="R283">
        <f t="shared" si="7"/>
        <v>0</v>
      </c>
      <c r="S283">
        <f t="shared" si="8"/>
        <v>0</v>
      </c>
      <c r="T283">
        <f t="shared" si="9"/>
        <v>0</v>
      </c>
      <c r="U283">
        <f t="shared" si="10"/>
        <v>0</v>
      </c>
      <c r="V283">
        <f t="shared" si="11"/>
        <v>0</v>
      </c>
      <c r="W283">
        <f t="shared" si="12"/>
        <v>0</v>
      </c>
      <c r="X283">
        <f t="shared" si="13"/>
        <v>0</v>
      </c>
      <c r="Y283">
        <f t="shared" si="14"/>
        <v>0</v>
      </c>
      <c r="Z283">
        <f t="shared" si="55"/>
        <v>0</v>
      </c>
      <c r="AA283">
        <f t="shared" si="56"/>
        <v>0</v>
      </c>
      <c r="AB283">
        <f t="shared" si="57"/>
        <v>0</v>
      </c>
      <c r="AC283">
        <f t="shared" si="58"/>
        <v>0</v>
      </c>
      <c r="AD283">
        <f t="shared" si="59"/>
        <v>0</v>
      </c>
      <c r="AE283">
        <f t="shared" si="60"/>
        <v>0</v>
      </c>
      <c r="AF283">
        <f t="shared" si="61"/>
        <v>0</v>
      </c>
      <c r="AG283">
        <f t="shared" si="62"/>
        <v>0</v>
      </c>
      <c r="AH283">
        <f t="shared" si="63"/>
        <v>0</v>
      </c>
      <c r="AI283">
        <f t="shared" si="64"/>
        <v>0</v>
      </c>
      <c r="AJ283">
        <f t="shared" si="65"/>
        <v>0</v>
      </c>
      <c r="AK283">
        <f t="shared" si="66"/>
        <v>0</v>
      </c>
    </row>
    <row r="284">
      <c r="A284" s="88"/>
      <c r="F284" s="89">
        <f t="shared" si="54"/>
        <v>220</v>
      </c>
      <c r="G284" s="90" t="s">
        <v>479</v>
      </c>
      <c r="H284" s="14">
        <f>IF(ISNA(VLOOKUP(G284,Round1_Transactions!$A$2:$F$402,2,FALSE)), 0,VLOOKUP(G284,Round1_Transactions!$A$2:$F$402,2,FALSE))</f>
        <v>0</v>
      </c>
      <c r="I284" s="60">
        <f>IF(ISNA(VLOOKUP(G284,Round1_Transactions!$A$2:$F$402,3,FALSE)), 0,VLOOKUP(G284,Round1_Transactions!$A$2:$F$402,3,FALSE))</f>
        <v>0</v>
      </c>
      <c r="J284" s="60">
        <f>IF(ISNA(VLOOKUP(G284,Round1_Transactions!$A$2:$F$402,4,FALSE)), 0,VLOOKUP(G284,Round1_Transactions!$A$2:$F$402,4,FALSE))</f>
        <v>0</v>
      </c>
      <c r="K284" s="60">
        <f>IF(ISNA(VLOOKUP(G284,Round1_Transactions!$A$2:$F$402,5,FALSE)), 0,VLOOKUP(G284,Round1_Transactions!$A$2:$F$402,5,FALSE))</f>
        <v>0</v>
      </c>
      <c r="L284" s="86">
        <f>IF(ISNA(VLOOKUP(G284,Round1_Transactions!$A$2:$F$402,6,FALSE)), 0,VLOOKUP(G284,Round1_Transactions!$A$2:$F$402,6,FALSE))</f>
        <v>0</v>
      </c>
      <c r="M284">
        <f t="shared" si="27"/>
        <v>0</v>
      </c>
      <c r="N284">
        <f t="shared" si="3"/>
        <v>0</v>
      </c>
      <c r="O284">
        <f t="shared" si="4"/>
        <v>0</v>
      </c>
      <c r="P284">
        <f t="shared" si="5"/>
        <v>0</v>
      </c>
      <c r="Q284">
        <f t="shared" si="6"/>
        <v>0</v>
      </c>
      <c r="R284">
        <f t="shared" si="7"/>
        <v>0</v>
      </c>
      <c r="S284">
        <f t="shared" si="8"/>
        <v>0</v>
      </c>
      <c r="T284">
        <f t="shared" si="9"/>
        <v>0</v>
      </c>
      <c r="U284">
        <f t="shared" si="10"/>
        <v>0</v>
      </c>
      <c r="V284">
        <f t="shared" si="11"/>
        <v>0</v>
      </c>
      <c r="W284">
        <f t="shared" si="12"/>
        <v>0</v>
      </c>
      <c r="X284">
        <f t="shared" si="13"/>
        <v>0</v>
      </c>
      <c r="Y284">
        <f t="shared" si="14"/>
        <v>0</v>
      </c>
      <c r="Z284">
        <f t="shared" si="55"/>
        <v>0</v>
      </c>
      <c r="AA284">
        <f t="shared" si="56"/>
        <v>0</v>
      </c>
      <c r="AB284">
        <f t="shared" si="57"/>
        <v>0</v>
      </c>
      <c r="AC284">
        <f t="shared" si="58"/>
        <v>0</v>
      </c>
      <c r="AD284">
        <f t="shared" si="59"/>
        <v>0</v>
      </c>
      <c r="AE284">
        <f t="shared" si="60"/>
        <v>0</v>
      </c>
      <c r="AF284">
        <f t="shared" si="61"/>
        <v>0</v>
      </c>
      <c r="AG284">
        <f t="shared" si="62"/>
        <v>0</v>
      </c>
      <c r="AH284">
        <f t="shared" si="63"/>
        <v>0</v>
      </c>
      <c r="AI284">
        <f t="shared" si="64"/>
        <v>0</v>
      </c>
      <c r="AJ284">
        <f t="shared" si="65"/>
        <v>0</v>
      </c>
      <c r="AK284">
        <f t="shared" si="66"/>
        <v>0</v>
      </c>
    </row>
    <row r="285">
      <c r="A285" s="88"/>
      <c r="F285" s="89">
        <f t="shared" si="54"/>
        <v>220</v>
      </c>
      <c r="G285" s="90" t="s">
        <v>480</v>
      </c>
      <c r="H285" s="14">
        <f>IF(ISNA(VLOOKUP(G285,Round1_Transactions!$A$2:$F$402,2,FALSE)), 0,VLOOKUP(G285,Round1_Transactions!$A$2:$F$402,2,FALSE))</f>
        <v>0</v>
      </c>
      <c r="I285" s="60">
        <f>IF(ISNA(VLOOKUP(G285,Round1_Transactions!$A$2:$F$402,3,FALSE)), 0,VLOOKUP(G285,Round1_Transactions!$A$2:$F$402,3,FALSE))</f>
        <v>0</v>
      </c>
      <c r="J285" s="60">
        <f>IF(ISNA(VLOOKUP(G285,Round1_Transactions!$A$2:$F$402,4,FALSE)), 0,VLOOKUP(G285,Round1_Transactions!$A$2:$F$402,4,FALSE))</f>
        <v>0</v>
      </c>
      <c r="K285" s="60">
        <f>IF(ISNA(VLOOKUP(G285,Round1_Transactions!$A$2:$F$402,5,FALSE)), 0,VLOOKUP(G285,Round1_Transactions!$A$2:$F$402,5,FALSE))</f>
        <v>0</v>
      </c>
      <c r="L285" s="86">
        <f>IF(ISNA(VLOOKUP(G285,Round1_Transactions!$A$2:$F$402,6,FALSE)), 0,VLOOKUP(G285,Round1_Transactions!$A$2:$F$402,6,FALSE))</f>
        <v>0</v>
      </c>
      <c r="M285">
        <f t="shared" si="27"/>
        <v>0</v>
      </c>
      <c r="N285">
        <f t="shared" si="3"/>
        <v>0</v>
      </c>
      <c r="O285">
        <f t="shared" si="4"/>
        <v>0</v>
      </c>
      <c r="P285">
        <f t="shared" si="5"/>
        <v>0</v>
      </c>
      <c r="Q285">
        <f t="shared" si="6"/>
        <v>0</v>
      </c>
      <c r="R285">
        <f t="shared" si="7"/>
        <v>0</v>
      </c>
      <c r="S285">
        <f t="shared" si="8"/>
        <v>0</v>
      </c>
      <c r="T285">
        <f t="shared" si="9"/>
        <v>0</v>
      </c>
      <c r="U285">
        <f t="shared" si="10"/>
        <v>0</v>
      </c>
      <c r="V285">
        <f t="shared" si="11"/>
        <v>0</v>
      </c>
      <c r="W285">
        <f t="shared" si="12"/>
        <v>0</v>
      </c>
      <c r="X285">
        <f t="shared" si="13"/>
        <v>0</v>
      </c>
      <c r="Y285">
        <f t="shared" si="14"/>
        <v>0</v>
      </c>
      <c r="Z285">
        <f t="shared" si="55"/>
        <v>0</v>
      </c>
      <c r="AA285">
        <f t="shared" si="56"/>
        <v>0</v>
      </c>
      <c r="AB285">
        <f t="shared" si="57"/>
        <v>0</v>
      </c>
      <c r="AC285">
        <f t="shared" si="58"/>
        <v>0</v>
      </c>
      <c r="AD285">
        <f t="shared" si="59"/>
        <v>0</v>
      </c>
      <c r="AE285">
        <f t="shared" si="60"/>
        <v>0</v>
      </c>
      <c r="AF285">
        <f t="shared" si="61"/>
        <v>0</v>
      </c>
      <c r="AG285">
        <f t="shared" si="62"/>
        <v>0</v>
      </c>
      <c r="AH285">
        <f t="shared" si="63"/>
        <v>0</v>
      </c>
      <c r="AI285">
        <f t="shared" si="64"/>
        <v>0</v>
      </c>
      <c r="AJ285">
        <f t="shared" si="65"/>
        <v>0</v>
      </c>
      <c r="AK285">
        <f t="shared" si="66"/>
        <v>0</v>
      </c>
    </row>
    <row r="286">
      <c r="A286" s="88"/>
      <c r="F286" s="89">
        <f t="shared" si="54"/>
        <v>220</v>
      </c>
      <c r="G286" s="90" t="s">
        <v>481</v>
      </c>
      <c r="H286" s="14">
        <f>IF(ISNA(VLOOKUP(G286,Round1_Transactions!$A$2:$F$402,2,FALSE)), 0,VLOOKUP(G286,Round1_Transactions!$A$2:$F$402,2,FALSE))</f>
        <v>0</v>
      </c>
      <c r="I286" s="60">
        <f>IF(ISNA(VLOOKUP(G286,Round1_Transactions!$A$2:$F$402,3,FALSE)), 0,VLOOKUP(G286,Round1_Transactions!$A$2:$F$402,3,FALSE))</f>
        <v>0</v>
      </c>
      <c r="J286" s="60">
        <f>IF(ISNA(VLOOKUP(G286,Round1_Transactions!$A$2:$F$402,4,FALSE)), 0,VLOOKUP(G286,Round1_Transactions!$A$2:$F$402,4,FALSE))</f>
        <v>0</v>
      </c>
      <c r="K286" s="60">
        <f>IF(ISNA(VLOOKUP(G286,Round1_Transactions!$A$2:$F$402,5,FALSE)), 0,VLOOKUP(G286,Round1_Transactions!$A$2:$F$402,5,FALSE))</f>
        <v>0</v>
      </c>
      <c r="L286" s="86">
        <f>IF(ISNA(VLOOKUP(G286,Round1_Transactions!$A$2:$F$402,6,FALSE)), 0,VLOOKUP(G286,Round1_Transactions!$A$2:$F$402,6,FALSE))</f>
        <v>0</v>
      </c>
      <c r="M286">
        <f t="shared" si="27"/>
        <v>0</v>
      </c>
      <c r="N286">
        <f t="shared" si="3"/>
        <v>0</v>
      </c>
      <c r="O286">
        <f t="shared" si="4"/>
        <v>0</v>
      </c>
      <c r="P286">
        <f t="shared" si="5"/>
        <v>0</v>
      </c>
      <c r="Q286">
        <f t="shared" si="6"/>
        <v>0</v>
      </c>
      <c r="R286">
        <f t="shared" si="7"/>
        <v>0</v>
      </c>
      <c r="S286">
        <f t="shared" si="8"/>
        <v>0</v>
      </c>
      <c r="T286">
        <f t="shared" si="9"/>
        <v>0</v>
      </c>
      <c r="U286">
        <f t="shared" si="10"/>
        <v>0</v>
      </c>
      <c r="V286">
        <f t="shared" si="11"/>
        <v>0</v>
      </c>
      <c r="W286">
        <f t="shared" si="12"/>
        <v>0</v>
      </c>
      <c r="X286">
        <f t="shared" si="13"/>
        <v>0</v>
      </c>
      <c r="Y286">
        <f t="shared" si="14"/>
        <v>0</v>
      </c>
      <c r="Z286">
        <f t="shared" si="55"/>
        <v>0</v>
      </c>
      <c r="AA286">
        <f t="shared" si="56"/>
        <v>0</v>
      </c>
      <c r="AB286">
        <f t="shared" si="57"/>
        <v>0</v>
      </c>
      <c r="AC286">
        <f t="shared" si="58"/>
        <v>0</v>
      </c>
      <c r="AD286">
        <f t="shared" si="59"/>
        <v>0</v>
      </c>
      <c r="AE286">
        <f t="shared" si="60"/>
        <v>0</v>
      </c>
      <c r="AF286">
        <f t="shared" si="61"/>
        <v>0</v>
      </c>
      <c r="AG286">
        <f t="shared" si="62"/>
        <v>0</v>
      </c>
      <c r="AH286">
        <f t="shared" si="63"/>
        <v>0</v>
      </c>
      <c r="AI286">
        <f t="shared" si="64"/>
        <v>0</v>
      </c>
      <c r="AJ286">
        <f t="shared" si="65"/>
        <v>0</v>
      </c>
      <c r="AK286">
        <f t="shared" si="66"/>
        <v>0</v>
      </c>
    </row>
    <row r="287">
      <c r="A287" s="88"/>
      <c r="F287" s="89">
        <f t="shared" si="54"/>
        <v>220</v>
      </c>
      <c r="G287" s="90" t="s">
        <v>482</v>
      </c>
      <c r="H287" s="14">
        <f>IF(ISNA(VLOOKUP(G287,Round1_Transactions!$A$2:$F$402,2,FALSE)), 0,VLOOKUP(G287,Round1_Transactions!$A$2:$F$402,2,FALSE))</f>
        <v>0</v>
      </c>
      <c r="I287" s="60">
        <f>IF(ISNA(VLOOKUP(G287,Round1_Transactions!$A$2:$F$402,3,FALSE)), 0,VLOOKUP(G287,Round1_Transactions!$A$2:$F$402,3,FALSE))</f>
        <v>0</v>
      </c>
      <c r="J287" s="60">
        <f>IF(ISNA(VLOOKUP(G287,Round1_Transactions!$A$2:$F$402,4,FALSE)), 0,VLOOKUP(G287,Round1_Transactions!$A$2:$F$402,4,FALSE))</f>
        <v>0</v>
      </c>
      <c r="K287" s="60">
        <f>IF(ISNA(VLOOKUP(G287,Round1_Transactions!$A$2:$F$402,5,FALSE)), 0,VLOOKUP(G287,Round1_Transactions!$A$2:$F$402,5,FALSE))</f>
        <v>0</v>
      </c>
      <c r="L287" s="86">
        <f>IF(ISNA(VLOOKUP(G287,Round1_Transactions!$A$2:$F$402,6,FALSE)), 0,VLOOKUP(G287,Round1_Transactions!$A$2:$F$402,6,FALSE))</f>
        <v>0</v>
      </c>
      <c r="M287">
        <f t="shared" si="27"/>
        <v>0</v>
      </c>
      <c r="N287">
        <f t="shared" si="3"/>
        <v>0</v>
      </c>
      <c r="O287">
        <f t="shared" si="4"/>
        <v>0</v>
      </c>
      <c r="P287">
        <f t="shared" si="5"/>
        <v>0</v>
      </c>
      <c r="Q287">
        <f t="shared" si="6"/>
        <v>0</v>
      </c>
      <c r="R287">
        <f t="shared" si="7"/>
        <v>0</v>
      </c>
      <c r="S287">
        <f t="shared" si="8"/>
        <v>0</v>
      </c>
      <c r="T287">
        <f t="shared" si="9"/>
        <v>0</v>
      </c>
      <c r="U287">
        <f t="shared" si="10"/>
        <v>0</v>
      </c>
      <c r="V287">
        <f t="shared" si="11"/>
        <v>0</v>
      </c>
      <c r="W287">
        <f t="shared" si="12"/>
        <v>0</v>
      </c>
      <c r="X287">
        <f t="shared" si="13"/>
        <v>0</v>
      </c>
      <c r="Y287">
        <f t="shared" si="14"/>
        <v>0</v>
      </c>
      <c r="Z287">
        <f t="shared" si="55"/>
        <v>0</v>
      </c>
      <c r="AA287">
        <f t="shared" si="56"/>
        <v>0</v>
      </c>
      <c r="AB287">
        <f t="shared" si="57"/>
        <v>0</v>
      </c>
      <c r="AC287">
        <f t="shared" si="58"/>
        <v>0</v>
      </c>
      <c r="AD287">
        <f t="shared" si="59"/>
        <v>0</v>
      </c>
      <c r="AE287">
        <f t="shared" si="60"/>
        <v>0</v>
      </c>
      <c r="AF287">
        <f t="shared" si="61"/>
        <v>0</v>
      </c>
      <c r="AG287">
        <f t="shared" si="62"/>
        <v>0</v>
      </c>
      <c r="AH287">
        <f t="shared" si="63"/>
        <v>0</v>
      </c>
      <c r="AI287">
        <f t="shared" si="64"/>
        <v>0</v>
      </c>
      <c r="AJ287">
        <f t="shared" si="65"/>
        <v>0</v>
      </c>
      <c r="AK287">
        <f t="shared" si="66"/>
        <v>0</v>
      </c>
    </row>
    <row r="288">
      <c r="A288" s="88"/>
      <c r="F288" s="89">
        <f t="shared" si="54"/>
        <v>220</v>
      </c>
      <c r="G288" s="90" t="s">
        <v>483</v>
      </c>
      <c r="H288" s="14">
        <f>IF(ISNA(VLOOKUP(G288,Round1_Transactions!$A$2:$F$402,2,FALSE)), 0,VLOOKUP(G288,Round1_Transactions!$A$2:$F$402,2,FALSE))</f>
        <v>0</v>
      </c>
      <c r="I288" s="60">
        <f>IF(ISNA(VLOOKUP(G288,Round1_Transactions!$A$2:$F$402,3,FALSE)), 0,VLOOKUP(G288,Round1_Transactions!$A$2:$F$402,3,FALSE))</f>
        <v>0</v>
      </c>
      <c r="J288" s="60">
        <f>IF(ISNA(VLOOKUP(G288,Round1_Transactions!$A$2:$F$402,4,FALSE)), 0,VLOOKUP(G288,Round1_Transactions!$A$2:$F$402,4,FALSE))</f>
        <v>0</v>
      </c>
      <c r="K288" s="60">
        <f>IF(ISNA(VLOOKUP(G288,Round1_Transactions!$A$2:$F$402,5,FALSE)), 0,VLOOKUP(G288,Round1_Transactions!$A$2:$F$402,5,FALSE))</f>
        <v>0</v>
      </c>
      <c r="L288" s="86">
        <f>IF(ISNA(VLOOKUP(G288,Round1_Transactions!$A$2:$F$402,6,FALSE)), 0,VLOOKUP(G288,Round1_Transactions!$A$2:$F$402,6,FALSE))</f>
        <v>0</v>
      </c>
      <c r="M288">
        <f t="shared" si="27"/>
        <v>0</v>
      </c>
      <c r="N288">
        <f t="shared" si="3"/>
        <v>0</v>
      </c>
      <c r="O288">
        <f t="shared" si="4"/>
        <v>0</v>
      </c>
      <c r="P288">
        <f t="shared" si="5"/>
        <v>0</v>
      </c>
      <c r="Q288">
        <f t="shared" si="6"/>
        <v>0</v>
      </c>
      <c r="R288">
        <f t="shared" si="7"/>
        <v>0</v>
      </c>
      <c r="S288">
        <f t="shared" si="8"/>
        <v>0</v>
      </c>
      <c r="T288">
        <f t="shared" si="9"/>
        <v>0</v>
      </c>
      <c r="U288">
        <f t="shared" si="10"/>
        <v>0</v>
      </c>
      <c r="V288">
        <f t="shared" si="11"/>
        <v>0</v>
      </c>
      <c r="W288">
        <f t="shared" si="12"/>
        <v>0</v>
      </c>
      <c r="X288">
        <f t="shared" si="13"/>
        <v>0</v>
      </c>
      <c r="Y288">
        <f t="shared" si="14"/>
        <v>0</v>
      </c>
      <c r="Z288">
        <f t="shared" si="55"/>
        <v>0</v>
      </c>
      <c r="AA288">
        <f t="shared" si="56"/>
        <v>0</v>
      </c>
      <c r="AB288">
        <f t="shared" si="57"/>
        <v>0</v>
      </c>
      <c r="AC288">
        <f t="shared" si="58"/>
        <v>0</v>
      </c>
      <c r="AD288">
        <f t="shared" si="59"/>
        <v>0</v>
      </c>
      <c r="AE288">
        <f t="shared" si="60"/>
        <v>0</v>
      </c>
      <c r="AF288">
        <f t="shared" si="61"/>
        <v>0</v>
      </c>
      <c r="AG288">
        <f t="shared" si="62"/>
        <v>0</v>
      </c>
      <c r="AH288">
        <f t="shared" si="63"/>
        <v>0</v>
      </c>
      <c r="AI288">
        <f t="shared" si="64"/>
        <v>0</v>
      </c>
      <c r="AJ288">
        <f t="shared" si="65"/>
        <v>0</v>
      </c>
      <c r="AK288">
        <f t="shared" si="66"/>
        <v>0</v>
      </c>
    </row>
    <row r="289">
      <c r="A289" s="88"/>
      <c r="F289" s="89">
        <f t="shared" si="54"/>
        <v>220</v>
      </c>
      <c r="G289" s="90" t="s">
        <v>484</v>
      </c>
      <c r="H289" s="14">
        <f>IF(ISNA(VLOOKUP(G289,Round1_Transactions!$A$2:$F$402,2,FALSE)), 0,VLOOKUP(G289,Round1_Transactions!$A$2:$F$402,2,FALSE))</f>
        <v>0</v>
      </c>
      <c r="I289" s="60">
        <f>IF(ISNA(VLOOKUP(G289,Round1_Transactions!$A$2:$F$402,3,FALSE)), 0,VLOOKUP(G289,Round1_Transactions!$A$2:$F$402,3,FALSE))</f>
        <v>0</v>
      </c>
      <c r="J289" s="60">
        <f>IF(ISNA(VLOOKUP(G289,Round1_Transactions!$A$2:$F$402,4,FALSE)), 0,VLOOKUP(G289,Round1_Transactions!$A$2:$F$402,4,FALSE))</f>
        <v>0</v>
      </c>
      <c r="K289" s="60">
        <f>IF(ISNA(VLOOKUP(G289,Round1_Transactions!$A$2:$F$402,5,FALSE)), 0,VLOOKUP(G289,Round1_Transactions!$A$2:$F$402,5,FALSE))</f>
        <v>0</v>
      </c>
      <c r="L289" s="86">
        <f>IF(ISNA(VLOOKUP(G289,Round1_Transactions!$A$2:$F$402,6,FALSE)), 0,VLOOKUP(G289,Round1_Transactions!$A$2:$F$402,6,FALSE))</f>
        <v>0</v>
      </c>
      <c r="M289">
        <f t="shared" si="27"/>
        <v>0</v>
      </c>
      <c r="N289">
        <f t="shared" si="3"/>
        <v>0</v>
      </c>
      <c r="O289">
        <f t="shared" si="4"/>
        <v>0</v>
      </c>
      <c r="P289">
        <f t="shared" si="5"/>
        <v>0</v>
      </c>
      <c r="Q289">
        <f t="shared" si="6"/>
        <v>0</v>
      </c>
      <c r="R289">
        <f t="shared" si="7"/>
        <v>0</v>
      </c>
      <c r="S289">
        <f t="shared" si="8"/>
        <v>0</v>
      </c>
      <c r="T289">
        <f t="shared" si="9"/>
        <v>0</v>
      </c>
      <c r="U289">
        <f t="shared" si="10"/>
        <v>0</v>
      </c>
      <c r="V289">
        <f t="shared" si="11"/>
        <v>0</v>
      </c>
      <c r="W289">
        <f t="shared" si="12"/>
        <v>0</v>
      </c>
      <c r="X289">
        <f t="shared" si="13"/>
        <v>0</v>
      </c>
      <c r="Y289">
        <f t="shared" si="14"/>
        <v>0</v>
      </c>
      <c r="Z289">
        <f t="shared" si="55"/>
        <v>0</v>
      </c>
      <c r="AA289">
        <f t="shared" si="56"/>
        <v>0</v>
      </c>
      <c r="AB289">
        <f t="shared" si="57"/>
        <v>0</v>
      </c>
      <c r="AC289">
        <f t="shared" si="58"/>
        <v>0</v>
      </c>
      <c r="AD289">
        <f t="shared" si="59"/>
        <v>0</v>
      </c>
      <c r="AE289">
        <f t="shared" si="60"/>
        <v>0</v>
      </c>
      <c r="AF289">
        <f t="shared" si="61"/>
        <v>0</v>
      </c>
      <c r="AG289">
        <f t="shared" si="62"/>
        <v>0</v>
      </c>
      <c r="AH289">
        <f t="shared" si="63"/>
        <v>0</v>
      </c>
      <c r="AI289">
        <f t="shared" si="64"/>
        <v>0</v>
      </c>
      <c r="AJ289">
        <f t="shared" si="65"/>
        <v>0</v>
      </c>
      <c r="AK289">
        <f t="shared" si="66"/>
        <v>0</v>
      </c>
    </row>
    <row r="290">
      <c r="A290" s="88"/>
      <c r="F290" s="89">
        <f t="shared" si="54"/>
        <v>220</v>
      </c>
      <c r="G290" s="90" t="s">
        <v>485</v>
      </c>
      <c r="H290" s="14">
        <f>IF(ISNA(VLOOKUP(G290,Round1_Transactions!$A$2:$F$402,2,FALSE)), 0,VLOOKUP(G290,Round1_Transactions!$A$2:$F$402,2,FALSE))</f>
        <v>0</v>
      </c>
      <c r="I290" s="60">
        <f>IF(ISNA(VLOOKUP(G290,Round1_Transactions!$A$2:$F$402,3,FALSE)), 0,VLOOKUP(G290,Round1_Transactions!$A$2:$F$402,3,FALSE))</f>
        <v>0</v>
      </c>
      <c r="J290" s="60">
        <f>IF(ISNA(VLOOKUP(G290,Round1_Transactions!$A$2:$F$402,4,FALSE)), 0,VLOOKUP(G290,Round1_Transactions!$A$2:$F$402,4,FALSE))</f>
        <v>0</v>
      </c>
      <c r="K290" s="60">
        <f>IF(ISNA(VLOOKUP(G290,Round1_Transactions!$A$2:$F$402,5,FALSE)), 0,VLOOKUP(G290,Round1_Transactions!$A$2:$F$402,5,FALSE))</f>
        <v>0</v>
      </c>
      <c r="L290" s="86">
        <f>IF(ISNA(VLOOKUP(G290,Round1_Transactions!$A$2:$F$402,6,FALSE)), 0,VLOOKUP(G290,Round1_Transactions!$A$2:$F$402,6,FALSE))</f>
        <v>0</v>
      </c>
      <c r="M290">
        <f t="shared" si="27"/>
        <v>0</v>
      </c>
      <c r="N290">
        <f t="shared" si="3"/>
        <v>0</v>
      </c>
      <c r="O290">
        <f t="shared" si="4"/>
        <v>0</v>
      </c>
      <c r="P290">
        <f t="shared" si="5"/>
        <v>0</v>
      </c>
      <c r="Q290">
        <f t="shared" si="6"/>
        <v>0</v>
      </c>
      <c r="R290">
        <f t="shared" si="7"/>
        <v>0</v>
      </c>
      <c r="S290">
        <f t="shared" si="8"/>
        <v>0</v>
      </c>
      <c r="T290">
        <f t="shared" si="9"/>
        <v>0</v>
      </c>
      <c r="U290">
        <f t="shared" si="10"/>
        <v>0</v>
      </c>
      <c r="V290">
        <f t="shared" si="11"/>
        <v>0</v>
      </c>
      <c r="W290">
        <f t="shared" si="12"/>
        <v>0</v>
      </c>
      <c r="X290">
        <f t="shared" si="13"/>
        <v>0</v>
      </c>
      <c r="Y290">
        <f t="shared" si="14"/>
        <v>0</v>
      </c>
      <c r="Z290">
        <f t="shared" si="55"/>
        <v>0</v>
      </c>
      <c r="AA290">
        <f t="shared" si="56"/>
        <v>0</v>
      </c>
      <c r="AB290">
        <f t="shared" si="57"/>
        <v>0</v>
      </c>
      <c r="AC290">
        <f t="shared" si="58"/>
        <v>0</v>
      </c>
      <c r="AD290">
        <f t="shared" si="59"/>
        <v>0</v>
      </c>
      <c r="AE290">
        <f t="shared" si="60"/>
        <v>0</v>
      </c>
      <c r="AF290">
        <f t="shared" si="61"/>
        <v>0</v>
      </c>
      <c r="AG290">
        <f t="shared" si="62"/>
        <v>0</v>
      </c>
      <c r="AH290">
        <f t="shared" si="63"/>
        <v>0</v>
      </c>
      <c r="AI290">
        <f t="shared" si="64"/>
        <v>0</v>
      </c>
      <c r="AJ290">
        <f t="shared" si="65"/>
        <v>0</v>
      </c>
      <c r="AK290">
        <f t="shared" si="66"/>
        <v>0</v>
      </c>
    </row>
    <row r="291">
      <c r="A291" s="88"/>
      <c r="F291" s="89">
        <f t="shared" si="54"/>
        <v>220</v>
      </c>
      <c r="G291" s="90" t="s">
        <v>486</v>
      </c>
      <c r="H291" s="14">
        <f>IF(ISNA(VLOOKUP(G291,Round1_Transactions!$A$2:$F$402,2,FALSE)), 0,VLOOKUP(G291,Round1_Transactions!$A$2:$F$402,2,FALSE))</f>
        <v>0</v>
      </c>
      <c r="I291" s="60">
        <f>IF(ISNA(VLOOKUP(G291,Round1_Transactions!$A$2:$F$402,3,FALSE)), 0,VLOOKUP(G291,Round1_Transactions!$A$2:$F$402,3,FALSE))</f>
        <v>0</v>
      </c>
      <c r="J291" s="60">
        <f>IF(ISNA(VLOOKUP(G291,Round1_Transactions!$A$2:$F$402,4,FALSE)), 0,VLOOKUP(G291,Round1_Transactions!$A$2:$F$402,4,FALSE))</f>
        <v>0</v>
      </c>
      <c r="K291" s="60">
        <f>IF(ISNA(VLOOKUP(G291,Round1_Transactions!$A$2:$F$402,5,FALSE)), 0,VLOOKUP(G291,Round1_Transactions!$A$2:$F$402,5,FALSE))</f>
        <v>0</v>
      </c>
      <c r="L291" s="86">
        <f>IF(ISNA(VLOOKUP(G291,Round1_Transactions!$A$2:$F$402,6,FALSE)), 0,VLOOKUP(G291,Round1_Transactions!$A$2:$F$402,6,FALSE))</f>
        <v>0</v>
      </c>
      <c r="M291">
        <f t="shared" si="27"/>
        <v>0</v>
      </c>
      <c r="N291">
        <f t="shared" si="3"/>
        <v>0</v>
      </c>
      <c r="O291">
        <f t="shared" si="4"/>
        <v>0</v>
      </c>
      <c r="P291">
        <f t="shared" si="5"/>
        <v>0</v>
      </c>
      <c r="Q291">
        <f t="shared" si="6"/>
        <v>0</v>
      </c>
      <c r="R291">
        <f t="shared" si="7"/>
        <v>0</v>
      </c>
      <c r="S291">
        <f t="shared" si="8"/>
        <v>0</v>
      </c>
      <c r="T291">
        <f t="shared" si="9"/>
        <v>0</v>
      </c>
      <c r="U291">
        <f t="shared" si="10"/>
        <v>0</v>
      </c>
      <c r="V291">
        <f t="shared" si="11"/>
        <v>0</v>
      </c>
      <c r="W291">
        <f t="shared" si="12"/>
        <v>0</v>
      </c>
      <c r="X291">
        <f t="shared" si="13"/>
        <v>0</v>
      </c>
      <c r="Y291">
        <f t="shared" si="14"/>
        <v>0</v>
      </c>
      <c r="Z291">
        <f t="shared" si="55"/>
        <v>0</v>
      </c>
      <c r="AA291">
        <f t="shared" si="56"/>
        <v>0</v>
      </c>
      <c r="AB291">
        <f t="shared" si="57"/>
        <v>0</v>
      </c>
      <c r="AC291">
        <f t="shared" si="58"/>
        <v>0</v>
      </c>
      <c r="AD291">
        <f t="shared" si="59"/>
        <v>0</v>
      </c>
      <c r="AE291">
        <f t="shared" si="60"/>
        <v>0</v>
      </c>
      <c r="AF291">
        <f t="shared" si="61"/>
        <v>0</v>
      </c>
      <c r="AG291">
        <f t="shared" si="62"/>
        <v>0</v>
      </c>
      <c r="AH291">
        <f t="shared" si="63"/>
        <v>0</v>
      </c>
      <c r="AI291">
        <f t="shared" si="64"/>
        <v>0</v>
      </c>
      <c r="AJ291">
        <f t="shared" si="65"/>
        <v>0</v>
      </c>
      <c r="AK291">
        <f t="shared" si="66"/>
        <v>0</v>
      </c>
    </row>
    <row r="292">
      <c r="A292" s="88"/>
      <c r="F292" s="89">
        <f t="shared" si="54"/>
        <v>220</v>
      </c>
      <c r="G292" s="90" t="s">
        <v>487</v>
      </c>
      <c r="H292" s="14">
        <f>IF(ISNA(VLOOKUP(G292,Round1_Transactions!$A$2:$F$402,2,FALSE)), 0,VLOOKUP(G292,Round1_Transactions!$A$2:$F$402,2,FALSE))</f>
        <v>0</v>
      </c>
      <c r="I292" s="60">
        <f>IF(ISNA(VLOOKUP(G292,Round1_Transactions!$A$2:$F$402,3,FALSE)), 0,VLOOKUP(G292,Round1_Transactions!$A$2:$F$402,3,FALSE))</f>
        <v>0</v>
      </c>
      <c r="J292" s="60">
        <f>IF(ISNA(VLOOKUP(G292,Round1_Transactions!$A$2:$F$402,4,FALSE)), 0,VLOOKUP(G292,Round1_Transactions!$A$2:$F$402,4,FALSE))</f>
        <v>0</v>
      </c>
      <c r="K292" s="60">
        <f>IF(ISNA(VLOOKUP(G292,Round1_Transactions!$A$2:$F$402,5,FALSE)), 0,VLOOKUP(G292,Round1_Transactions!$A$2:$F$402,5,FALSE))</f>
        <v>0</v>
      </c>
      <c r="L292" s="86">
        <f>IF(ISNA(VLOOKUP(G292,Round1_Transactions!$A$2:$F$402,6,FALSE)), 0,VLOOKUP(G292,Round1_Transactions!$A$2:$F$402,6,FALSE))</f>
        <v>0</v>
      </c>
      <c r="M292">
        <f t="shared" si="27"/>
        <v>0</v>
      </c>
      <c r="N292">
        <f t="shared" si="3"/>
        <v>0</v>
      </c>
      <c r="O292">
        <f t="shared" si="4"/>
        <v>0</v>
      </c>
      <c r="P292">
        <f t="shared" si="5"/>
        <v>0</v>
      </c>
      <c r="Q292">
        <f t="shared" si="6"/>
        <v>0</v>
      </c>
      <c r="R292">
        <f t="shared" si="7"/>
        <v>0</v>
      </c>
      <c r="S292">
        <f t="shared" si="8"/>
        <v>0</v>
      </c>
      <c r="T292">
        <f t="shared" si="9"/>
        <v>0</v>
      </c>
      <c r="U292">
        <f t="shared" si="10"/>
        <v>0</v>
      </c>
      <c r="V292">
        <f t="shared" si="11"/>
        <v>0</v>
      </c>
      <c r="W292">
        <f t="shared" si="12"/>
        <v>0</v>
      </c>
      <c r="X292">
        <f t="shared" si="13"/>
        <v>0</v>
      </c>
      <c r="Y292">
        <f t="shared" si="14"/>
        <v>0</v>
      </c>
      <c r="Z292">
        <f t="shared" si="55"/>
        <v>0</v>
      </c>
      <c r="AA292">
        <f t="shared" si="56"/>
        <v>0</v>
      </c>
      <c r="AB292">
        <f t="shared" si="57"/>
        <v>0</v>
      </c>
      <c r="AC292">
        <f t="shared" si="58"/>
        <v>0</v>
      </c>
      <c r="AD292">
        <f t="shared" si="59"/>
        <v>0</v>
      </c>
      <c r="AE292">
        <f t="shared" si="60"/>
        <v>0</v>
      </c>
      <c r="AF292">
        <f t="shared" si="61"/>
        <v>0</v>
      </c>
      <c r="AG292">
        <f t="shared" si="62"/>
        <v>0</v>
      </c>
      <c r="AH292">
        <f t="shared" si="63"/>
        <v>0</v>
      </c>
      <c r="AI292">
        <f t="shared" si="64"/>
        <v>0</v>
      </c>
      <c r="AJ292">
        <f t="shared" si="65"/>
        <v>0</v>
      </c>
      <c r="AK292">
        <f t="shared" si="66"/>
        <v>0</v>
      </c>
    </row>
    <row r="293">
      <c r="A293" s="88"/>
      <c r="F293" s="89">
        <f t="shared" si="54"/>
        <v>220</v>
      </c>
      <c r="G293" s="90" t="s">
        <v>488</v>
      </c>
      <c r="H293" s="14">
        <f>IF(ISNA(VLOOKUP(G293,Round1_Transactions!$A$2:$F$402,2,FALSE)), 0,VLOOKUP(G293,Round1_Transactions!$A$2:$F$402,2,FALSE))</f>
        <v>0</v>
      </c>
      <c r="I293" s="60">
        <f>IF(ISNA(VLOOKUP(G293,Round1_Transactions!$A$2:$F$402,3,FALSE)), 0,VLOOKUP(G293,Round1_Transactions!$A$2:$F$402,3,FALSE))</f>
        <v>0</v>
      </c>
      <c r="J293" s="60">
        <f>IF(ISNA(VLOOKUP(G293,Round1_Transactions!$A$2:$F$402,4,FALSE)), 0,VLOOKUP(G293,Round1_Transactions!$A$2:$F$402,4,FALSE))</f>
        <v>0</v>
      </c>
      <c r="K293" s="60">
        <f>IF(ISNA(VLOOKUP(G293,Round1_Transactions!$A$2:$F$402,5,FALSE)), 0,VLOOKUP(G293,Round1_Transactions!$A$2:$F$402,5,FALSE))</f>
        <v>0</v>
      </c>
      <c r="L293" s="86">
        <f>IF(ISNA(VLOOKUP(G293,Round1_Transactions!$A$2:$F$402,6,FALSE)), 0,VLOOKUP(G293,Round1_Transactions!$A$2:$F$402,6,FALSE))</f>
        <v>0</v>
      </c>
      <c r="M293">
        <f t="shared" si="27"/>
        <v>0</v>
      </c>
      <c r="N293">
        <f t="shared" si="3"/>
        <v>0</v>
      </c>
      <c r="O293">
        <f t="shared" si="4"/>
        <v>0</v>
      </c>
      <c r="P293">
        <f t="shared" si="5"/>
        <v>0</v>
      </c>
      <c r="Q293">
        <f t="shared" si="6"/>
        <v>0</v>
      </c>
      <c r="R293">
        <f t="shared" si="7"/>
        <v>0</v>
      </c>
      <c r="S293">
        <f t="shared" si="8"/>
        <v>0</v>
      </c>
      <c r="T293">
        <f t="shared" si="9"/>
        <v>0</v>
      </c>
      <c r="U293">
        <f t="shared" si="10"/>
        <v>0</v>
      </c>
      <c r="V293">
        <f t="shared" si="11"/>
        <v>0</v>
      </c>
      <c r="W293">
        <f t="shared" si="12"/>
        <v>0</v>
      </c>
      <c r="X293">
        <f t="shared" si="13"/>
        <v>0</v>
      </c>
      <c r="Y293">
        <f t="shared" si="14"/>
        <v>0</v>
      </c>
      <c r="Z293">
        <f t="shared" si="55"/>
        <v>0</v>
      </c>
      <c r="AA293">
        <f t="shared" si="56"/>
        <v>0</v>
      </c>
      <c r="AB293">
        <f t="shared" si="57"/>
        <v>0</v>
      </c>
      <c r="AC293">
        <f t="shared" si="58"/>
        <v>0</v>
      </c>
      <c r="AD293">
        <f t="shared" si="59"/>
        <v>0</v>
      </c>
      <c r="AE293">
        <f t="shared" si="60"/>
        <v>0</v>
      </c>
      <c r="AF293">
        <f t="shared" si="61"/>
        <v>0</v>
      </c>
      <c r="AG293">
        <f t="shared" si="62"/>
        <v>0</v>
      </c>
      <c r="AH293">
        <f t="shared" si="63"/>
        <v>0</v>
      </c>
      <c r="AI293">
        <f t="shared" si="64"/>
        <v>0</v>
      </c>
      <c r="AJ293">
        <f t="shared" si="65"/>
        <v>0</v>
      </c>
      <c r="AK293">
        <f t="shared" si="66"/>
        <v>0</v>
      </c>
    </row>
    <row r="294">
      <c r="A294" s="88"/>
      <c r="F294" s="89">
        <f t="shared" si="54"/>
        <v>220</v>
      </c>
      <c r="G294" s="90" t="s">
        <v>489</v>
      </c>
      <c r="H294" s="14">
        <f>IF(ISNA(VLOOKUP(G294,Round1_Transactions!$A$2:$F$402,2,FALSE)), 0,VLOOKUP(G294,Round1_Transactions!$A$2:$F$402,2,FALSE))</f>
        <v>0</v>
      </c>
      <c r="I294" s="60">
        <f>IF(ISNA(VLOOKUP(G294,Round1_Transactions!$A$2:$F$402,3,FALSE)), 0,VLOOKUP(G294,Round1_Transactions!$A$2:$F$402,3,FALSE))</f>
        <v>0</v>
      </c>
      <c r="J294" s="60">
        <f>IF(ISNA(VLOOKUP(G294,Round1_Transactions!$A$2:$F$402,4,FALSE)), 0,VLOOKUP(G294,Round1_Transactions!$A$2:$F$402,4,FALSE))</f>
        <v>0</v>
      </c>
      <c r="K294" s="60">
        <f>IF(ISNA(VLOOKUP(G294,Round1_Transactions!$A$2:$F$402,5,FALSE)), 0,VLOOKUP(G294,Round1_Transactions!$A$2:$F$402,5,FALSE))</f>
        <v>0</v>
      </c>
      <c r="L294" s="86">
        <f>IF(ISNA(VLOOKUP(G294,Round1_Transactions!$A$2:$F$402,6,FALSE)), 0,VLOOKUP(G294,Round1_Transactions!$A$2:$F$402,6,FALSE))</f>
        <v>0</v>
      </c>
      <c r="M294">
        <f t="shared" si="27"/>
        <v>0</v>
      </c>
      <c r="N294">
        <f t="shared" si="3"/>
        <v>0</v>
      </c>
      <c r="O294">
        <f t="shared" si="4"/>
        <v>0</v>
      </c>
      <c r="P294">
        <f t="shared" si="5"/>
        <v>0</v>
      </c>
      <c r="Q294">
        <f t="shared" si="6"/>
        <v>0</v>
      </c>
      <c r="R294">
        <f t="shared" si="7"/>
        <v>0</v>
      </c>
      <c r="S294">
        <f t="shared" si="8"/>
        <v>0</v>
      </c>
      <c r="T294">
        <f t="shared" si="9"/>
        <v>0</v>
      </c>
      <c r="U294">
        <f t="shared" si="10"/>
        <v>0</v>
      </c>
      <c r="V294">
        <f t="shared" si="11"/>
        <v>0</v>
      </c>
      <c r="W294">
        <f t="shared" si="12"/>
        <v>0</v>
      </c>
      <c r="X294">
        <f t="shared" si="13"/>
        <v>0</v>
      </c>
      <c r="Y294">
        <f t="shared" si="14"/>
        <v>0</v>
      </c>
      <c r="Z294">
        <f t="shared" si="55"/>
        <v>0</v>
      </c>
      <c r="AA294">
        <f t="shared" si="56"/>
        <v>0</v>
      </c>
      <c r="AB294">
        <f t="shared" si="57"/>
        <v>0</v>
      </c>
      <c r="AC294">
        <f t="shared" si="58"/>
        <v>0</v>
      </c>
      <c r="AD294">
        <f t="shared" si="59"/>
        <v>0</v>
      </c>
      <c r="AE294">
        <f t="shared" si="60"/>
        <v>0</v>
      </c>
      <c r="AF294">
        <f t="shared" si="61"/>
        <v>0</v>
      </c>
      <c r="AG294">
        <f t="shared" si="62"/>
        <v>0</v>
      </c>
      <c r="AH294">
        <f t="shared" si="63"/>
        <v>0</v>
      </c>
      <c r="AI294">
        <f t="shared" si="64"/>
        <v>0</v>
      </c>
      <c r="AJ294">
        <f t="shared" si="65"/>
        <v>0</v>
      </c>
      <c r="AK294">
        <f t="shared" si="66"/>
        <v>0</v>
      </c>
    </row>
    <row r="295">
      <c r="A295" s="88"/>
      <c r="F295" s="89">
        <f t="shared" si="54"/>
        <v>220</v>
      </c>
      <c r="G295" s="90" t="s">
        <v>490</v>
      </c>
      <c r="H295" s="14">
        <f>IF(ISNA(VLOOKUP(G295,Round1_Transactions!$A$2:$F$402,2,FALSE)), 0,VLOOKUP(G295,Round1_Transactions!$A$2:$F$402,2,FALSE))</f>
        <v>0</v>
      </c>
      <c r="I295" s="60">
        <f>IF(ISNA(VLOOKUP(G295,Round1_Transactions!$A$2:$F$402,3,FALSE)), 0,VLOOKUP(G295,Round1_Transactions!$A$2:$F$402,3,FALSE))</f>
        <v>0</v>
      </c>
      <c r="J295" s="60">
        <f>IF(ISNA(VLOOKUP(G295,Round1_Transactions!$A$2:$F$402,4,FALSE)), 0,VLOOKUP(G295,Round1_Transactions!$A$2:$F$402,4,FALSE))</f>
        <v>0</v>
      </c>
      <c r="K295" s="60">
        <f>IF(ISNA(VLOOKUP(G295,Round1_Transactions!$A$2:$F$402,5,FALSE)), 0,VLOOKUP(G295,Round1_Transactions!$A$2:$F$402,5,FALSE))</f>
        <v>0</v>
      </c>
      <c r="L295" s="86">
        <f>IF(ISNA(VLOOKUP(G295,Round1_Transactions!$A$2:$F$402,6,FALSE)), 0,VLOOKUP(G295,Round1_Transactions!$A$2:$F$402,6,FALSE))</f>
        <v>0</v>
      </c>
      <c r="M295">
        <f t="shared" si="27"/>
        <v>0</v>
      </c>
      <c r="N295">
        <f t="shared" si="3"/>
        <v>0</v>
      </c>
      <c r="O295">
        <f t="shared" si="4"/>
        <v>0</v>
      </c>
      <c r="P295">
        <f t="shared" si="5"/>
        <v>0</v>
      </c>
      <c r="Q295">
        <f t="shared" si="6"/>
        <v>0</v>
      </c>
      <c r="R295">
        <f t="shared" si="7"/>
        <v>0</v>
      </c>
      <c r="S295">
        <f t="shared" si="8"/>
        <v>0</v>
      </c>
      <c r="T295">
        <f t="shared" si="9"/>
        <v>0</v>
      </c>
      <c r="U295">
        <f t="shared" si="10"/>
        <v>0</v>
      </c>
      <c r="V295">
        <f t="shared" si="11"/>
        <v>0</v>
      </c>
      <c r="W295">
        <f t="shared" si="12"/>
        <v>0</v>
      </c>
      <c r="X295">
        <f t="shared" si="13"/>
        <v>0</v>
      </c>
      <c r="Y295">
        <f t="shared" si="14"/>
        <v>0</v>
      </c>
      <c r="Z295">
        <f t="shared" si="55"/>
        <v>0</v>
      </c>
      <c r="AA295">
        <f t="shared" si="56"/>
        <v>0</v>
      </c>
      <c r="AB295">
        <f t="shared" si="57"/>
        <v>0</v>
      </c>
      <c r="AC295">
        <f t="shared" si="58"/>
        <v>0</v>
      </c>
      <c r="AD295">
        <f t="shared" si="59"/>
        <v>0</v>
      </c>
      <c r="AE295">
        <f t="shared" si="60"/>
        <v>0</v>
      </c>
      <c r="AF295">
        <f t="shared" si="61"/>
        <v>0</v>
      </c>
      <c r="AG295">
        <f t="shared" si="62"/>
        <v>0</v>
      </c>
      <c r="AH295">
        <f t="shared" si="63"/>
        <v>0</v>
      </c>
      <c r="AI295">
        <f t="shared" si="64"/>
        <v>0</v>
      </c>
      <c r="AJ295">
        <f t="shared" si="65"/>
        <v>0</v>
      </c>
      <c r="AK295">
        <f t="shared" si="66"/>
        <v>0</v>
      </c>
    </row>
    <row r="296">
      <c r="A296" s="88"/>
      <c r="F296" s="89">
        <f t="shared" si="54"/>
        <v>220</v>
      </c>
      <c r="G296" s="90" t="s">
        <v>491</v>
      </c>
      <c r="H296" s="14">
        <f>IF(ISNA(VLOOKUP(G296,Round1_Transactions!$A$2:$F$402,2,FALSE)), 0,VLOOKUP(G296,Round1_Transactions!$A$2:$F$402,2,FALSE))</f>
        <v>0</v>
      </c>
      <c r="I296" s="60">
        <f>IF(ISNA(VLOOKUP(G296,Round1_Transactions!$A$2:$F$402,3,FALSE)), 0,VLOOKUP(G296,Round1_Transactions!$A$2:$F$402,3,FALSE))</f>
        <v>0</v>
      </c>
      <c r="J296" s="60">
        <f>IF(ISNA(VLOOKUP(G296,Round1_Transactions!$A$2:$F$402,4,FALSE)), 0,VLOOKUP(G296,Round1_Transactions!$A$2:$F$402,4,FALSE))</f>
        <v>0</v>
      </c>
      <c r="K296" s="60">
        <f>IF(ISNA(VLOOKUP(G296,Round1_Transactions!$A$2:$F$402,5,FALSE)), 0,VLOOKUP(G296,Round1_Transactions!$A$2:$F$402,5,FALSE))</f>
        <v>0</v>
      </c>
      <c r="L296" s="86">
        <f>IF(ISNA(VLOOKUP(G296,Round1_Transactions!$A$2:$F$402,6,FALSE)), 0,VLOOKUP(G296,Round1_Transactions!$A$2:$F$402,6,FALSE))</f>
        <v>0</v>
      </c>
      <c r="M296">
        <f t="shared" si="27"/>
        <v>0</v>
      </c>
      <c r="N296">
        <f t="shared" si="3"/>
        <v>0</v>
      </c>
      <c r="O296">
        <f t="shared" si="4"/>
        <v>0</v>
      </c>
      <c r="P296">
        <f t="shared" si="5"/>
        <v>0</v>
      </c>
      <c r="Q296">
        <f t="shared" si="6"/>
        <v>0</v>
      </c>
      <c r="R296">
        <f t="shared" si="7"/>
        <v>0</v>
      </c>
      <c r="S296">
        <f t="shared" si="8"/>
        <v>0</v>
      </c>
      <c r="T296">
        <f t="shared" si="9"/>
        <v>0</v>
      </c>
      <c r="U296">
        <f t="shared" si="10"/>
        <v>0</v>
      </c>
      <c r="V296">
        <f t="shared" si="11"/>
        <v>0</v>
      </c>
      <c r="W296">
        <f t="shared" si="12"/>
        <v>0</v>
      </c>
      <c r="X296">
        <f t="shared" si="13"/>
        <v>0</v>
      </c>
      <c r="Y296">
        <f t="shared" si="14"/>
        <v>0</v>
      </c>
      <c r="Z296">
        <f t="shared" si="55"/>
        <v>0</v>
      </c>
      <c r="AA296">
        <f t="shared" si="56"/>
        <v>0</v>
      </c>
      <c r="AB296">
        <f t="shared" si="57"/>
        <v>0</v>
      </c>
      <c r="AC296">
        <f t="shared" si="58"/>
        <v>0</v>
      </c>
      <c r="AD296">
        <f t="shared" si="59"/>
        <v>0</v>
      </c>
      <c r="AE296">
        <f t="shared" si="60"/>
        <v>0</v>
      </c>
      <c r="AF296">
        <f t="shared" si="61"/>
        <v>0</v>
      </c>
      <c r="AG296">
        <f t="shared" si="62"/>
        <v>0</v>
      </c>
      <c r="AH296">
        <f t="shared" si="63"/>
        <v>0</v>
      </c>
      <c r="AI296">
        <f t="shared" si="64"/>
        <v>0</v>
      </c>
      <c r="AJ296">
        <f t="shared" si="65"/>
        <v>0</v>
      </c>
      <c r="AK296">
        <f t="shared" si="66"/>
        <v>0</v>
      </c>
    </row>
    <row r="297">
      <c r="A297" s="88"/>
      <c r="F297" s="89">
        <f t="shared" si="54"/>
        <v>220</v>
      </c>
      <c r="G297" s="90" t="s">
        <v>492</v>
      </c>
      <c r="H297" s="14">
        <f>IF(ISNA(VLOOKUP(G297,Round1_Transactions!$A$2:$F$402,2,FALSE)), 0,VLOOKUP(G297,Round1_Transactions!$A$2:$F$402,2,FALSE))</f>
        <v>0</v>
      </c>
      <c r="I297" s="60">
        <f>IF(ISNA(VLOOKUP(G297,Round1_Transactions!$A$2:$F$402,3,FALSE)), 0,VLOOKUP(G297,Round1_Transactions!$A$2:$F$402,3,FALSE))</f>
        <v>0</v>
      </c>
      <c r="J297" s="60">
        <f>IF(ISNA(VLOOKUP(G297,Round1_Transactions!$A$2:$F$402,4,FALSE)), 0,VLOOKUP(G297,Round1_Transactions!$A$2:$F$402,4,FALSE))</f>
        <v>0</v>
      </c>
      <c r="K297" s="60">
        <f>IF(ISNA(VLOOKUP(G297,Round1_Transactions!$A$2:$F$402,5,FALSE)), 0,VLOOKUP(G297,Round1_Transactions!$A$2:$F$402,5,FALSE))</f>
        <v>0</v>
      </c>
      <c r="L297" s="86">
        <f>IF(ISNA(VLOOKUP(G297,Round1_Transactions!$A$2:$F$402,6,FALSE)), 0,VLOOKUP(G297,Round1_Transactions!$A$2:$F$402,6,FALSE))</f>
        <v>0</v>
      </c>
      <c r="M297">
        <f t="shared" si="27"/>
        <v>0</v>
      </c>
      <c r="N297">
        <f t="shared" si="3"/>
        <v>0</v>
      </c>
      <c r="O297">
        <f t="shared" si="4"/>
        <v>0</v>
      </c>
      <c r="P297">
        <f t="shared" si="5"/>
        <v>0</v>
      </c>
      <c r="Q297">
        <f t="shared" si="6"/>
        <v>0</v>
      </c>
      <c r="R297">
        <f t="shared" si="7"/>
        <v>0</v>
      </c>
      <c r="S297">
        <f t="shared" si="8"/>
        <v>0</v>
      </c>
      <c r="T297">
        <f t="shared" si="9"/>
        <v>0</v>
      </c>
      <c r="U297">
        <f t="shared" si="10"/>
        <v>0</v>
      </c>
      <c r="V297">
        <f t="shared" si="11"/>
        <v>0</v>
      </c>
      <c r="W297">
        <f t="shared" si="12"/>
        <v>0</v>
      </c>
      <c r="X297">
        <f t="shared" si="13"/>
        <v>0</v>
      </c>
      <c r="Y297">
        <f t="shared" si="14"/>
        <v>0</v>
      </c>
      <c r="Z297">
        <f t="shared" si="55"/>
        <v>0</v>
      </c>
      <c r="AA297">
        <f t="shared" si="56"/>
        <v>0</v>
      </c>
      <c r="AB297">
        <f t="shared" si="57"/>
        <v>0</v>
      </c>
      <c r="AC297">
        <f t="shared" si="58"/>
        <v>0</v>
      </c>
      <c r="AD297">
        <f t="shared" si="59"/>
        <v>0</v>
      </c>
      <c r="AE297">
        <f t="shared" si="60"/>
        <v>0</v>
      </c>
      <c r="AF297">
        <f t="shared" si="61"/>
        <v>0</v>
      </c>
      <c r="AG297">
        <f t="shared" si="62"/>
        <v>0</v>
      </c>
      <c r="AH297">
        <f t="shared" si="63"/>
        <v>0</v>
      </c>
      <c r="AI297">
        <f t="shared" si="64"/>
        <v>0</v>
      </c>
      <c r="AJ297">
        <f t="shared" si="65"/>
        <v>0</v>
      </c>
      <c r="AK297">
        <f t="shared" si="66"/>
        <v>0</v>
      </c>
    </row>
    <row r="298">
      <c r="A298" s="88"/>
      <c r="F298" s="89">
        <f t="shared" si="54"/>
        <v>220</v>
      </c>
      <c r="G298" s="90" t="s">
        <v>493</v>
      </c>
      <c r="H298" s="14">
        <f>IF(ISNA(VLOOKUP(G298,Round1_Transactions!$A$2:$F$402,2,FALSE)), 0,VLOOKUP(G298,Round1_Transactions!$A$2:$F$402,2,FALSE))</f>
        <v>0</v>
      </c>
      <c r="I298" s="60">
        <f>IF(ISNA(VLOOKUP(G298,Round1_Transactions!$A$2:$F$402,3,FALSE)), 0,VLOOKUP(G298,Round1_Transactions!$A$2:$F$402,3,FALSE))</f>
        <v>0</v>
      </c>
      <c r="J298" s="60">
        <f>IF(ISNA(VLOOKUP(G298,Round1_Transactions!$A$2:$F$402,4,FALSE)), 0,VLOOKUP(G298,Round1_Transactions!$A$2:$F$402,4,FALSE))</f>
        <v>0</v>
      </c>
      <c r="K298" s="60">
        <f>IF(ISNA(VLOOKUP(G298,Round1_Transactions!$A$2:$F$402,5,FALSE)), 0,VLOOKUP(G298,Round1_Transactions!$A$2:$F$402,5,FALSE))</f>
        <v>0</v>
      </c>
      <c r="L298" s="86">
        <f>IF(ISNA(VLOOKUP(G298,Round1_Transactions!$A$2:$F$402,6,FALSE)), 0,VLOOKUP(G298,Round1_Transactions!$A$2:$F$402,6,FALSE))</f>
        <v>0</v>
      </c>
      <c r="M298">
        <f t="shared" si="27"/>
        <v>0</v>
      </c>
      <c r="N298">
        <f t="shared" si="3"/>
        <v>0</v>
      </c>
      <c r="O298">
        <f t="shared" si="4"/>
        <v>0</v>
      </c>
      <c r="P298">
        <f t="shared" si="5"/>
        <v>0</v>
      </c>
      <c r="Q298">
        <f t="shared" si="6"/>
        <v>0</v>
      </c>
      <c r="R298">
        <f t="shared" si="7"/>
        <v>0</v>
      </c>
      <c r="S298">
        <f t="shared" si="8"/>
        <v>0</v>
      </c>
      <c r="T298">
        <f t="shared" si="9"/>
        <v>0</v>
      </c>
      <c r="U298">
        <f t="shared" si="10"/>
        <v>0</v>
      </c>
      <c r="V298">
        <f t="shared" si="11"/>
        <v>0</v>
      </c>
      <c r="W298">
        <f t="shared" si="12"/>
        <v>0</v>
      </c>
      <c r="X298">
        <f t="shared" si="13"/>
        <v>0</v>
      </c>
      <c r="Y298">
        <f t="shared" si="14"/>
        <v>0</v>
      </c>
      <c r="Z298">
        <f t="shared" si="55"/>
        <v>0</v>
      </c>
      <c r="AA298">
        <f t="shared" si="56"/>
        <v>0</v>
      </c>
      <c r="AB298">
        <f t="shared" si="57"/>
        <v>0</v>
      </c>
      <c r="AC298">
        <f t="shared" si="58"/>
        <v>0</v>
      </c>
      <c r="AD298">
        <f t="shared" si="59"/>
        <v>0</v>
      </c>
      <c r="AE298">
        <f t="shared" si="60"/>
        <v>0</v>
      </c>
      <c r="AF298">
        <f t="shared" si="61"/>
        <v>0</v>
      </c>
      <c r="AG298">
        <f t="shared" si="62"/>
        <v>0</v>
      </c>
      <c r="AH298">
        <f t="shared" si="63"/>
        <v>0</v>
      </c>
      <c r="AI298">
        <f t="shared" si="64"/>
        <v>0</v>
      </c>
      <c r="AJ298">
        <f t="shared" si="65"/>
        <v>0</v>
      </c>
      <c r="AK298">
        <f t="shared" si="66"/>
        <v>0</v>
      </c>
    </row>
    <row r="299">
      <c r="A299" s="88"/>
      <c r="F299" s="89">
        <f t="shared" si="54"/>
        <v>220</v>
      </c>
      <c r="G299" s="90" t="s">
        <v>494</v>
      </c>
      <c r="H299" s="14">
        <f>IF(ISNA(VLOOKUP(G299,Round1_Transactions!$A$2:$F$402,2,FALSE)), 0,VLOOKUP(G299,Round1_Transactions!$A$2:$F$402,2,FALSE))</f>
        <v>0</v>
      </c>
      <c r="I299" s="60">
        <f>IF(ISNA(VLOOKUP(G299,Round1_Transactions!$A$2:$F$402,3,FALSE)), 0,VLOOKUP(G299,Round1_Transactions!$A$2:$F$402,3,FALSE))</f>
        <v>0</v>
      </c>
      <c r="J299" s="60">
        <f>IF(ISNA(VLOOKUP(G299,Round1_Transactions!$A$2:$F$402,4,FALSE)), 0,VLOOKUP(G299,Round1_Transactions!$A$2:$F$402,4,FALSE))</f>
        <v>0</v>
      </c>
      <c r="K299" s="60">
        <f>IF(ISNA(VLOOKUP(G299,Round1_Transactions!$A$2:$F$402,5,FALSE)), 0,VLOOKUP(G299,Round1_Transactions!$A$2:$F$402,5,FALSE))</f>
        <v>0</v>
      </c>
      <c r="L299" s="86">
        <f>IF(ISNA(VLOOKUP(G299,Round1_Transactions!$A$2:$F$402,6,FALSE)), 0,VLOOKUP(G299,Round1_Transactions!$A$2:$F$402,6,FALSE))</f>
        <v>0</v>
      </c>
      <c r="M299">
        <f t="shared" si="27"/>
        <v>0</v>
      </c>
      <c r="N299">
        <f t="shared" si="3"/>
        <v>0</v>
      </c>
      <c r="O299">
        <f t="shared" si="4"/>
        <v>0</v>
      </c>
      <c r="P299">
        <f t="shared" si="5"/>
        <v>0</v>
      </c>
      <c r="Q299">
        <f t="shared" si="6"/>
        <v>0</v>
      </c>
      <c r="R299">
        <f t="shared" si="7"/>
        <v>0</v>
      </c>
      <c r="S299">
        <f t="shared" si="8"/>
        <v>0</v>
      </c>
      <c r="T299">
        <f t="shared" si="9"/>
        <v>0</v>
      </c>
      <c r="U299">
        <f t="shared" si="10"/>
        <v>0</v>
      </c>
      <c r="V299">
        <f t="shared" si="11"/>
        <v>0</v>
      </c>
      <c r="W299">
        <f t="shared" si="12"/>
        <v>0</v>
      </c>
      <c r="X299">
        <f t="shared" si="13"/>
        <v>0</v>
      </c>
      <c r="Y299">
        <f t="shared" si="14"/>
        <v>0</v>
      </c>
      <c r="Z299">
        <f t="shared" si="55"/>
        <v>0</v>
      </c>
      <c r="AA299">
        <f t="shared" si="56"/>
        <v>0</v>
      </c>
      <c r="AB299">
        <f t="shared" si="57"/>
        <v>0</v>
      </c>
      <c r="AC299">
        <f t="shared" si="58"/>
        <v>0</v>
      </c>
      <c r="AD299">
        <f t="shared" si="59"/>
        <v>0</v>
      </c>
      <c r="AE299">
        <f t="shared" si="60"/>
        <v>0</v>
      </c>
      <c r="AF299">
        <f t="shared" si="61"/>
        <v>0</v>
      </c>
      <c r="AG299">
        <f t="shared" si="62"/>
        <v>0</v>
      </c>
      <c r="AH299">
        <f t="shared" si="63"/>
        <v>0</v>
      </c>
      <c r="AI299">
        <f t="shared" si="64"/>
        <v>0</v>
      </c>
      <c r="AJ299">
        <f t="shared" si="65"/>
        <v>0</v>
      </c>
      <c r="AK299">
        <f t="shared" si="66"/>
        <v>0</v>
      </c>
    </row>
    <row r="300">
      <c r="A300" s="88"/>
      <c r="F300" s="89">
        <f t="shared" si="54"/>
        <v>220</v>
      </c>
      <c r="G300" s="90" t="s">
        <v>495</v>
      </c>
      <c r="H300" s="14">
        <f>IF(ISNA(VLOOKUP(G300,Round1_Transactions!$A$2:$F$402,2,FALSE)), 0,VLOOKUP(G300,Round1_Transactions!$A$2:$F$402,2,FALSE))</f>
        <v>0</v>
      </c>
      <c r="I300" s="60">
        <f>IF(ISNA(VLOOKUP(G300,Round1_Transactions!$A$2:$F$402,3,FALSE)), 0,VLOOKUP(G300,Round1_Transactions!$A$2:$F$402,3,FALSE))</f>
        <v>0</v>
      </c>
      <c r="J300" s="60">
        <f>IF(ISNA(VLOOKUP(G300,Round1_Transactions!$A$2:$F$402,4,FALSE)), 0,VLOOKUP(G300,Round1_Transactions!$A$2:$F$402,4,FALSE))</f>
        <v>0</v>
      </c>
      <c r="K300" s="60">
        <f>IF(ISNA(VLOOKUP(G300,Round1_Transactions!$A$2:$F$402,5,FALSE)), 0,VLOOKUP(G300,Round1_Transactions!$A$2:$F$402,5,FALSE))</f>
        <v>0</v>
      </c>
      <c r="L300" s="86">
        <f>IF(ISNA(VLOOKUP(G300,Round1_Transactions!$A$2:$F$402,6,FALSE)), 0,VLOOKUP(G300,Round1_Transactions!$A$2:$F$402,6,FALSE))</f>
        <v>0</v>
      </c>
      <c r="M300">
        <f t="shared" si="27"/>
        <v>0</v>
      </c>
      <c r="N300">
        <f t="shared" si="3"/>
        <v>0</v>
      </c>
      <c r="O300">
        <f t="shared" si="4"/>
        <v>0</v>
      </c>
      <c r="P300">
        <f t="shared" si="5"/>
        <v>0</v>
      </c>
      <c r="Q300">
        <f t="shared" si="6"/>
        <v>0</v>
      </c>
      <c r="R300">
        <f t="shared" si="7"/>
        <v>0</v>
      </c>
      <c r="S300">
        <f t="shared" si="8"/>
        <v>0</v>
      </c>
      <c r="T300">
        <f t="shared" si="9"/>
        <v>0</v>
      </c>
      <c r="U300">
        <f t="shared" si="10"/>
        <v>0</v>
      </c>
      <c r="V300">
        <f t="shared" si="11"/>
        <v>0</v>
      </c>
      <c r="W300">
        <f t="shared" si="12"/>
        <v>0</v>
      </c>
      <c r="X300">
        <f t="shared" si="13"/>
        <v>0</v>
      </c>
      <c r="Y300">
        <f t="shared" si="14"/>
        <v>0</v>
      </c>
      <c r="Z300">
        <f t="shared" si="55"/>
        <v>0</v>
      </c>
      <c r="AA300">
        <f t="shared" si="56"/>
        <v>0</v>
      </c>
      <c r="AB300">
        <f t="shared" si="57"/>
        <v>0</v>
      </c>
      <c r="AC300">
        <f t="shared" si="58"/>
        <v>0</v>
      </c>
      <c r="AD300">
        <f t="shared" si="59"/>
        <v>0</v>
      </c>
      <c r="AE300">
        <f t="shared" si="60"/>
        <v>0</v>
      </c>
      <c r="AF300">
        <f t="shared" si="61"/>
        <v>0</v>
      </c>
      <c r="AG300">
        <f t="shared" si="62"/>
        <v>0</v>
      </c>
      <c r="AH300">
        <f t="shared" si="63"/>
        <v>0</v>
      </c>
      <c r="AI300">
        <f t="shared" si="64"/>
        <v>0</v>
      </c>
      <c r="AJ300">
        <f t="shared" si="65"/>
        <v>0</v>
      </c>
      <c r="AK300">
        <f t="shared" si="66"/>
        <v>0</v>
      </c>
    </row>
    <row r="301">
      <c r="A301" s="88"/>
      <c r="F301" s="89">
        <f t="shared" si="54"/>
        <v>220</v>
      </c>
      <c r="G301" s="90" t="s">
        <v>496</v>
      </c>
      <c r="H301" s="14">
        <f>IF(ISNA(VLOOKUP(G301,Round1_Transactions!$A$2:$F$402,2,FALSE)), 0,VLOOKUP(G301,Round1_Transactions!$A$2:$F$402,2,FALSE))</f>
        <v>0</v>
      </c>
      <c r="I301" s="60">
        <f>IF(ISNA(VLOOKUP(G301,Round1_Transactions!$A$2:$F$402,3,FALSE)), 0,VLOOKUP(G301,Round1_Transactions!$A$2:$F$402,3,FALSE))</f>
        <v>0</v>
      </c>
      <c r="J301" s="60">
        <f>IF(ISNA(VLOOKUP(G301,Round1_Transactions!$A$2:$F$402,4,FALSE)), 0,VLOOKUP(G301,Round1_Transactions!$A$2:$F$402,4,FALSE))</f>
        <v>0</v>
      </c>
      <c r="K301" s="60">
        <f>IF(ISNA(VLOOKUP(G301,Round1_Transactions!$A$2:$F$402,5,FALSE)), 0,VLOOKUP(G301,Round1_Transactions!$A$2:$F$402,5,FALSE))</f>
        <v>0</v>
      </c>
      <c r="L301" s="86">
        <f>IF(ISNA(VLOOKUP(G301,Round1_Transactions!$A$2:$F$402,6,FALSE)), 0,VLOOKUP(G301,Round1_Transactions!$A$2:$F$402,6,FALSE))</f>
        <v>0</v>
      </c>
      <c r="M301">
        <f t="shared" si="27"/>
        <v>0</v>
      </c>
      <c r="N301">
        <f t="shared" si="3"/>
        <v>0</v>
      </c>
      <c r="O301">
        <f t="shared" si="4"/>
        <v>0</v>
      </c>
      <c r="P301">
        <f t="shared" si="5"/>
        <v>0</v>
      </c>
      <c r="Q301">
        <f t="shared" si="6"/>
        <v>0</v>
      </c>
      <c r="R301">
        <f t="shared" si="7"/>
        <v>0</v>
      </c>
      <c r="S301">
        <f t="shared" si="8"/>
        <v>0</v>
      </c>
      <c r="T301">
        <f t="shared" si="9"/>
        <v>0</v>
      </c>
      <c r="U301">
        <f t="shared" si="10"/>
        <v>0</v>
      </c>
      <c r="V301">
        <f t="shared" si="11"/>
        <v>0</v>
      </c>
      <c r="W301">
        <f t="shared" si="12"/>
        <v>0</v>
      </c>
      <c r="X301">
        <f t="shared" si="13"/>
        <v>0</v>
      </c>
      <c r="Y301">
        <f t="shared" si="14"/>
        <v>0</v>
      </c>
      <c r="Z301">
        <f t="shared" si="55"/>
        <v>0</v>
      </c>
      <c r="AA301">
        <f t="shared" si="56"/>
        <v>0</v>
      </c>
      <c r="AB301">
        <f t="shared" si="57"/>
        <v>0</v>
      </c>
      <c r="AC301">
        <f t="shared" si="58"/>
        <v>0</v>
      </c>
      <c r="AD301">
        <f t="shared" si="59"/>
        <v>0</v>
      </c>
      <c r="AE301">
        <f t="shared" si="60"/>
        <v>0</v>
      </c>
      <c r="AF301">
        <f t="shared" si="61"/>
        <v>0</v>
      </c>
      <c r="AG301">
        <f t="shared" si="62"/>
        <v>0</v>
      </c>
      <c r="AH301">
        <f t="shared" si="63"/>
        <v>0</v>
      </c>
      <c r="AI301">
        <f t="shared" si="64"/>
        <v>0</v>
      </c>
      <c r="AJ301">
        <f t="shared" si="65"/>
        <v>0</v>
      </c>
      <c r="AK301">
        <f t="shared" si="66"/>
        <v>0</v>
      </c>
    </row>
    <row r="302">
      <c r="A302" s="88"/>
      <c r="F302" s="89">
        <f t="shared" si="54"/>
        <v>220</v>
      </c>
      <c r="G302" s="90" t="s">
        <v>497</v>
      </c>
      <c r="H302" s="14">
        <f>IF(ISNA(VLOOKUP(G302,Round1_Transactions!$A$2:$F$402,2,FALSE)), 0,VLOOKUP(G302,Round1_Transactions!$A$2:$F$402,2,FALSE))</f>
        <v>0</v>
      </c>
      <c r="I302" s="60">
        <f>IF(ISNA(VLOOKUP(G302,Round1_Transactions!$A$2:$F$402,3,FALSE)), 0,VLOOKUP(G302,Round1_Transactions!$A$2:$F$402,3,FALSE))</f>
        <v>0</v>
      </c>
      <c r="J302" s="60">
        <f>IF(ISNA(VLOOKUP(G302,Round1_Transactions!$A$2:$F$402,4,FALSE)), 0,VLOOKUP(G302,Round1_Transactions!$A$2:$F$402,4,FALSE))</f>
        <v>0</v>
      </c>
      <c r="K302" s="60">
        <f>IF(ISNA(VLOOKUP(G302,Round1_Transactions!$A$2:$F$402,5,FALSE)), 0,VLOOKUP(G302,Round1_Transactions!$A$2:$F$402,5,FALSE))</f>
        <v>0</v>
      </c>
      <c r="L302" s="86">
        <f>IF(ISNA(VLOOKUP(G302,Round1_Transactions!$A$2:$F$402,6,FALSE)), 0,VLOOKUP(G302,Round1_Transactions!$A$2:$F$402,6,FALSE))</f>
        <v>0</v>
      </c>
      <c r="M302">
        <f t="shared" si="27"/>
        <v>0</v>
      </c>
      <c r="N302">
        <f t="shared" si="3"/>
        <v>0</v>
      </c>
      <c r="O302">
        <f t="shared" si="4"/>
        <v>0</v>
      </c>
      <c r="P302">
        <f t="shared" si="5"/>
        <v>0</v>
      </c>
      <c r="Q302">
        <f t="shared" si="6"/>
        <v>0</v>
      </c>
      <c r="R302">
        <f t="shared" si="7"/>
        <v>0</v>
      </c>
      <c r="S302">
        <f t="shared" si="8"/>
        <v>0</v>
      </c>
      <c r="T302">
        <f t="shared" si="9"/>
        <v>0</v>
      </c>
      <c r="U302">
        <f t="shared" si="10"/>
        <v>0</v>
      </c>
      <c r="V302">
        <f t="shared" si="11"/>
        <v>0</v>
      </c>
      <c r="W302">
        <f t="shared" si="12"/>
        <v>0</v>
      </c>
      <c r="X302">
        <f t="shared" si="13"/>
        <v>0</v>
      </c>
      <c r="Y302">
        <f t="shared" si="14"/>
        <v>0</v>
      </c>
      <c r="Z302">
        <f t="shared" si="55"/>
        <v>0</v>
      </c>
      <c r="AA302">
        <f t="shared" si="56"/>
        <v>0</v>
      </c>
      <c r="AB302">
        <f t="shared" si="57"/>
        <v>0</v>
      </c>
      <c r="AC302">
        <f t="shared" si="58"/>
        <v>0</v>
      </c>
      <c r="AD302">
        <f t="shared" si="59"/>
        <v>0</v>
      </c>
      <c r="AE302">
        <f t="shared" si="60"/>
        <v>0</v>
      </c>
      <c r="AF302">
        <f t="shared" si="61"/>
        <v>0</v>
      </c>
      <c r="AG302">
        <f t="shared" si="62"/>
        <v>0</v>
      </c>
      <c r="AH302">
        <f t="shared" si="63"/>
        <v>0</v>
      </c>
      <c r="AI302">
        <f t="shared" si="64"/>
        <v>0</v>
      </c>
      <c r="AJ302">
        <f t="shared" si="65"/>
        <v>0</v>
      </c>
      <c r="AK302">
        <f t="shared" si="66"/>
        <v>0</v>
      </c>
    </row>
    <row r="303">
      <c r="A303" s="88"/>
      <c r="F303" s="89">
        <f t="shared" si="54"/>
        <v>220</v>
      </c>
      <c r="G303" s="90" t="s">
        <v>498</v>
      </c>
      <c r="H303" s="14">
        <f>IF(ISNA(VLOOKUP(G303,Round1_Transactions!$A$2:$F$402,2,FALSE)), 0,VLOOKUP(G303,Round1_Transactions!$A$2:$F$402,2,FALSE))</f>
        <v>0</v>
      </c>
      <c r="I303" s="60">
        <f>IF(ISNA(VLOOKUP(G303,Round1_Transactions!$A$2:$F$402,3,FALSE)), 0,VLOOKUP(G303,Round1_Transactions!$A$2:$F$402,3,FALSE))</f>
        <v>0</v>
      </c>
      <c r="J303" s="60">
        <f>IF(ISNA(VLOOKUP(G303,Round1_Transactions!$A$2:$F$402,4,FALSE)), 0,VLOOKUP(G303,Round1_Transactions!$A$2:$F$402,4,FALSE))</f>
        <v>0</v>
      </c>
      <c r="K303" s="60">
        <f>IF(ISNA(VLOOKUP(G303,Round1_Transactions!$A$2:$F$402,5,FALSE)), 0,VLOOKUP(G303,Round1_Transactions!$A$2:$F$402,5,FALSE))</f>
        <v>0</v>
      </c>
      <c r="L303" s="86">
        <f>IF(ISNA(VLOOKUP(G303,Round1_Transactions!$A$2:$F$402,6,FALSE)), 0,VLOOKUP(G303,Round1_Transactions!$A$2:$F$402,6,FALSE))</f>
        <v>0</v>
      </c>
      <c r="M303">
        <f t="shared" si="27"/>
        <v>0</v>
      </c>
      <c r="N303">
        <f t="shared" si="3"/>
        <v>0</v>
      </c>
      <c r="O303">
        <f t="shared" si="4"/>
        <v>0</v>
      </c>
      <c r="P303">
        <f t="shared" si="5"/>
        <v>0</v>
      </c>
      <c r="Q303">
        <f t="shared" si="6"/>
        <v>0</v>
      </c>
      <c r="R303">
        <f t="shared" si="7"/>
        <v>0</v>
      </c>
      <c r="S303">
        <f t="shared" si="8"/>
        <v>0</v>
      </c>
      <c r="T303">
        <f t="shared" si="9"/>
        <v>0</v>
      </c>
      <c r="U303">
        <f t="shared" si="10"/>
        <v>0</v>
      </c>
      <c r="V303">
        <f t="shared" si="11"/>
        <v>0</v>
      </c>
      <c r="W303">
        <f t="shared" si="12"/>
        <v>0</v>
      </c>
      <c r="X303">
        <f t="shared" si="13"/>
        <v>0</v>
      </c>
      <c r="Y303">
        <f t="shared" si="14"/>
        <v>0</v>
      </c>
      <c r="Z303">
        <f t="shared" si="55"/>
        <v>0</v>
      </c>
      <c r="AA303">
        <f t="shared" si="56"/>
        <v>0</v>
      </c>
      <c r="AB303">
        <f t="shared" si="57"/>
        <v>0</v>
      </c>
      <c r="AC303">
        <f t="shared" si="58"/>
        <v>0</v>
      </c>
      <c r="AD303">
        <f t="shared" si="59"/>
        <v>0</v>
      </c>
      <c r="AE303">
        <f t="shared" si="60"/>
        <v>0</v>
      </c>
      <c r="AF303">
        <f t="shared" si="61"/>
        <v>0</v>
      </c>
      <c r="AG303">
        <f t="shared" si="62"/>
        <v>0</v>
      </c>
      <c r="AH303">
        <f t="shared" si="63"/>
        <v>0</v>
      </c>
      <c r="AI303">
        <f t="shared" si="64"/>
        <v>0</v>
      </c>
      <c r="AJ303">
        <f t="shared" si="65"/>
        <v>0</v>
      </c>
      <c r="AK303">
        <f t="shared" si="66"/>
        <v>0</v>
      </c>
    </row>
    <row r="304">
      <c r="A304" s="88"/>
      <c r="F304" s="89">
        <f t="shared" si="54"/>
        <v>220</v>
      </c>
      <c r="G304" s="90" t="s">
        <v>499</v>
      </c>
      <c r="H304" s="14">
        <f>IF(ISNA(VLOOKUP(G304,Round1_Transactions!$A$2:$F$402,2,FALSE)), 0,VLOOKUP(G304,Round1_Transactions!$A$2:$F$402,2,FALSE))</f>
        <v>0</v>
      </c>
      <c r="I304" s="60">
        <f>IF(ISNA(VLOOKUP(G304,Round1_Transactions!$A$2:$F$402,3,FALSE)), 0,VLOOKUP(G304,Round1_Transactions!$A$2:$F$402,3,FALSE))</f>
        <v>0</v>
      </c>
      <c r="J304" s="60">
        <f>IF(ISNA(VLOOKUP(G304,Round1_Transactions!$A$2:$F$402,4,FALSE)), 0,VLOOKUP(G304,Round1_Transactions!$A$2:$F$402,4,FALSE))</f>
        <v>0</v>
      </c>
      <c r="K304" s="60">
        <f>IF(ISNA(VLOOKUP(G304,Round1_Transactions!$A$2:$F$402,5,FALSE)), 0,VLOOKUP(G304,Round1_Transactions!$A$2:$F$402,5,FALSE))</f>
        <v>0</v>
      </c>
      <c r="L304" s="86">
        <f>IF(ISNA(VLOOKUP(G304,Round1_Transactions!$A$2:$F$402,6,FALSE)), 0,VLOOKUP(G304,Round1_Transactions!$A$2:$F$402,6,FALSE))</f>
        <v>0</v>
      </c>
      <c r="M304">
        <f t="shared" si="27"/>
        <v>0</v>
      </c>
      <c r="N304">
        <f t="shared" si="3"/>
        <v>0</v>
      </c>
      <c r="O304">
        <f t="shared" si="4"/>
        <v>0</v>
      </c>
      <c r="P304">
        <f t="shared" si="5"/>
        <v>0</v>
      </c>
      <c r="Q304">
        <f t="shared" si="6"/>
        <v>0</v>
      </c>
      <c r="R304">
        <f t="shared" si="7"/>
        <v>0</v>
      </c>
      <c r="S304">
        <f t="shared" si="8"/>
        <v>0</v>
      </c>
      <c r="T304">
        <f t="shared" si="9"/>
        <v>0</v>
      </c>
      <c r="U304">
        <f t="shared" si="10"/>
        <v>0</v>
      </c>
      <c r="V304">
        <f t="shared" si="11"/>
        <v>0</v>
      </c>
      <c r="W304">
        <f t="shared" si="12"/>
        <v>0</v>
      </c>
      <c r="X304">
        <f t="shared" si="13"/>
        <v>0</v>
      </c>
      <c r="Y304">
        <f t="shared" si="14"/>
        <v>0</v>
      </c>
      <c r="Z304">
        <f t="shared" si="55"/>
        <v>0</v>
      </c>
      <c r="AA304">
        <f t="shared" si="56"/>
        <v>0</v>
      </c>
      <c r="AB304">
        <f t="shared" si="57"/>
        <v>0</v>
      </c>
      <c r="AC304">
        <f t="shared" si="58"/>
        <v>0</v>
      </c>
      <c r="AD304">
        <f t="shared" si="59"/>
        <v>0</v>
      </c>
      <c r="AE304">
        <f t="shared" si="60"/>
        <v>0</v>
      </c>
      <c r="AF304">
        <f t="shared" si="61"/>
        <v>0</v>
      </c>
      <c r="AG304">
        <f t="shared" si="62"/>
        <v>0</v>
      </c>
      <c r="AH304">
        <f t="shared" si="63"/>
        <v>0</v>
      </c>
      <c r="AI304">
        <f t="shared" si="64"/>
        <v>0</v>
      </c>
      <c r="AJ304">
        <f t="shared" si="65"/>
        <v>0</v>
      </c>
      <c r="AK304">
        <f t="shared" si="66"/>
        <v>0</v>
      </c>
    </row>
    <row r="305">
      <c r="A305" s="88"/>
      <c r="F305" s="89">
        <f t="shared" si="54"/>
        <v>220</v>
      </c>
      <c r="G305" s="90" t="s">
        <v>500</v>
      </c>
      <c r="H305" s="14">
        <f>IF(ISNA(VLOOKUP(G305,Round1_Transactions!$A$2:$F$402,2,FALSE)), 0,VLOOKUP(G305,Round1_Transactions!$A$2:$F$402,2,FALSE))</f>
        <v>0</v>
      </c>
      <c r="I305" s="60">
        <f>IF(ISNA(VLOOKUP(G305,Round1_Transactions!$A$2:$F$402,3,FALSE)), 0,VLOOKUP(G305,Round1_Transactions!$A$2:$F$402,3,FALSE))</f>
        <v>0</v>
      </c>
      <c r="J305" s="60">
        <f>IF(ISNA(VLOOKUP(G305,Round1_Transactions!$A$2:$F$402,4,FALSE)), 0,VLOOKUP(G305,Round1_Transactions!$A$2:$F$402,4,FALSE))</f>
        <v>0</v>
      </c>
      <c r="K305" s="60">
        <f>IF(ISNA(VLOOKUP(G305,Round1_Transactions!$A$2:$F$402,5,FALSE)), 0,VLOOKUP(G305,Round1_Transactions!$A$2:$F$402,5,FALSE))</f>
        <v>0</v>
      </c>
      <c r="L305" s="86">
        <f>IF(ISNA(VLOOKUP(G305,Round1_Transactions!$A$2:$F$402,6,FALSE)), 0,VLOOKUP(G305,Round1_Transactions!$A$2:$F$402,6,FALSE))</f>
        <v>0</v>
      </c>
      <c r="M305">
        <f t="shared" si="27"/>
        <v>0</v>
      </c>
      <c r="N305">
        <f t="shared" si="3"/>
        <v>0</v>
      </c>
      <c r="O305">
        <f t="shared" si="4"/>
        <v>0</v>
      </c>
      <c r="P305">
        <f t="shared" si="5"/>
        <v>0</v>
      </c>
      <c r="Q305">
        <f t="shared" si="6"/>
        <v>0</v>
      </c>
      <c r="R305">
        <f t="shared" si="7"/>
        <v>0</v>
      </c>
      <c r="S305">
        <f t="shared" si="8"/>
        <v>0</v>
      </c>
      <c r="T305">
        <f t="shared" si="9"/>
        <v>0</v>
      </c>
      <c r="U305">
        <f t="shared" si="10"/>
        <v>0</v>
      </c>
      <c r="V305">
        <f t="shared" si="11"/>
        <v>0</v>
      </c>
      <c r="W305">
        <f t="shared" si="12"/>
        <v>0</v>
      </c>
      <c r="X305">
        <f t="shared" si="13"/>
        <v>0</v>
      </c>
      <c r="Y305">
        <f t="shared" si="14"/>
        <v>0</v>
      </c>
      <c r="Z305">
        <f t="shared" si="55"/>
        <v>0</v>
      </c>
      <c r="AA305">
        <f t="shared" si="56"/>
        <v>0</v>
      </c>
      <c r="AB305">
        <f t="shared" si="57"/>
        <v>0</v>
      </c>
      <c r="AC305">
        <f t="shared" si="58"/>
        <v>0</v>
      </c>
      <c r="AD305">
        <f t="shared" si="59"/>
        <v>0</v>
      </c>
      <c r="AE305">
        <f t="shared" si="60"/>
        <v>0</v>
      </c>
      <c r="AF305">
        <f t="shared" si="61"/>
        <v>0</v>
      </c>
      <c r="AG305">
        <f t="shared" si="62"/>
        <v>0</v>
      </c>
      <c r="AH305">
        <f t="shared" si="63"/>
        <v>0</v>
      </c>
      <c r="AI305">
        <f t="shared" si="64"/>
        <v>0</v>
      </c>
      <c r="AJ305">
        <f t="shared" si="65"/>
        <v>0</v>
      </c>
      <c r="AK305">
        <f t="shared" si="66"/>
        <v>0</v>
      </c>
    </row>
    <row r="306">
      <c r="A306" s="88"/>
      <c r="F306" s="89">
        <f t="shared" si="54"/>
        <v>220</v>
      </c>
      <c r="G306" s="90" t="s">
        <v>501</v>
      </c>
      <c r="H306" s="14">
        <f>IF(ISNA(VLOOKUP(G306,Round1_Transactions!$A$2:$F$402,2,FALSE)), 0,VLOOKUP(G306,Round1_Transactions!$A$2:$F$402,2,FALSE))</f>
        <v>0</v>
      </c>
      <c r="I306" s="60">
        <f>IF(ISNA(VLOOKUP(G306,Round1_Transactions!$A$2:$F$402,3,FALSE)), 0,VLOOKUP(G306,Round1_Transactions!$A$2:$F$402,3,FALSE))</f>
        <v>0</v>
      </c>
      <c r="J306" s="60">
        <f>IF(ISNA(VLOOKUP(G306,Round1_Transactions!$A$2:$F$402,4,FALSE)), 0,VLOOKUP(G306,Round1_Transactions!$A$2:$F$402,4,FALSE))</f>
        <v>0</v>
      </c>
      <c r="K306" s="60">
        <f>IF(ISNA(VLOOKUP(G306,Round1_Transactions!$A$2:$F$402,5,FALSE)), 0,VLOOKUP(G306,Round1_Transactions!$A$2:$F$402,5,FALSE))</f>
        <v>0</v>
      </c>
      <c r="L306" s="86">
        <f>IF(ISNA(VLOOKUP(G306,Round1_Transactions!$A$2:$F$402,6,FALSE)), 0,VLOOKUP(G306,Round1_Transactions!$A$2:$F$402,6,FALSE))</f>
        <v>0</v>
      </c>
      <c r="M306">
        <f t="shared" si="27"/>
        <v>0</v>
      </c>
      <c r="N306">
        <f t="shared" si="3"/>
        <v>0</v>
      </c>
      <c r="O306">
        <f t="shared" si="4"/>
        <v>0</v>
      </c>
      <c r="P306">
        <f t="shared" si="5"/>
        <v>0</v>
      </c>
      <c r="Q306">
        <f t="shared" si="6"/>
        <v>0</v>
      </c>
      <c r="R306">
        <f t="shared" si="7"/>
        <v>0</v>
      </c>
      <c r="S306">
        <f t="shared" si="8"/>
        <v>0</v>
      </c>
      <c r="T306">
        <f t="shared" si="9"/>
        <v>0</v>
      </c>
      <c r="U306">
        <f t="shared" si="10"/>
        <v>0</v>
      </c>
      <c r="V306">
        <f t="shared" si="11"/>
        <v>0</v>
      </c>
      <c r="W306">
        <f t="shared" si="12"/>
        <v>0</v>
      </c>
      <c r="X306">
        <f t="shared" si="13"/>
        <v>0</v>
      </c>
      <c r="Y306">
        <f t="shared" si="14"/>
        <v>0</v>
      </c>
      <c r="Z306">
        <f t="shared" si="55"/>
        <v>0</v>
      </c>
      <c r="AA306">
        <f t="shared" si="56"/>
        <v>0</v>
      </c>
      <c r="AB306">
        <f t="shared" si="57"/>
        <v>0</v>
      </c>
      <c r="AC306">
        <f t="shared" si="58"/>
        <v>0</v>
      </c>
      <c r="AD306">
        <f t="shared" si="59"/>
        <v>0</v>
      </c>
      <c r="AE306">
        <f t="shared" si="60"/>
        <v>0</v>
      </c>
      <c r="AF306">
        <f t="shared" si="61"/>
        <v>0</v>
      </c>
      <c r="AG306">
        <f t="shared" si="62"/>
        <v>0</v>
      </c>
      <c r="AH306">
        <f t="shared" si="63"/>
        <v>0</v>
      </c>
      <c r="AI306">
        <f t="shared" si="64"/>
        <v>0</v>
      </c>
      <c r="AJ306">
        <f t="shared" si="65"/>
        <v>0</v>
      </c>
      <c r="AK306">
        <f t="shared" si="66"/>
        <v>0</v>
      </c>
    </row>
    <row r="307">
      <c r="A307" s="88"/>
      <c r="F307" s="89">
        <f t="shared" si="54"/>
        <v>220</v>
      </c>
      <c r="G307" s="90" t="s">
        <v>502</v>
      </c>
      <c r="H307" s="14">
        <f>IF(ISNA(VLOOKUP(G307,Round1_Transactions!$A$2:$F$402,2,FALSE)), 0,VLOOKUP(G307,Round1_Transactions!$A$2:$F$402,2,FALSE))</f>
        <v>0</v>
      </c>
      <c r="I307" s="60">
        <f>IF(ISNA(VLOOKUP(G307,Round1_Transactions!$A$2:$F$402,3,FALSE)), 0,VLOOKUP(G307,Round1_Transactions!$A$2:$F$402,3,FALSE))</f>
        <v>0</v>
      </c>
      <c r="J307" s="60">
        <f>IF(ISNA(VLOOKUP(G307,Round1_Transactions!$A$2:$F$402,4,FALSE)), 0,VLOOKUP(G307,Round1_Transactions!$A$2:$F$402,4,FALSE))</f>
        <v>0</v>
      </c>
      <c r="K307" s="60">
        <f>IF(ISNA(VLOOKUP(G307,Round1_Transactions!$A$2:$F$402,5,FALSE)), 0,VLOOKUP(G307,Round1_Transactions!$A$2:$F$402,5,FALSE))</f>
        <v>0</v>
      </c>
      <c r="L307" s="86">
        <f>IF(ISNA(VLOOKUP(G307,Round1_Transactions!$A$2:$F$402,6,FALSE)), 0,VLOOKUP(G307,Round1_Transactions!$A$2:$F$402,6,FALSE))</f>
        <v>0</v>
      </c>
      <c r="M307">
        <f t="shared" si="27"/>
        <v>0</v>
      </c>
      <c r="N307">
        <f t="shared" si="3"/>
        <v>0</v>
      </c>
      <c r="O307">
        <f t="shared" si="4"/>
        <v>0</v>
      </c>
      <c r="P307">
        <f t="shared" si="5"/>
        <v>0</v>
      </c>
      <c r="Q307">
        <f t="shared" si="6"/>
        <v>0</v>
      </c>
      <c r="R307">
        <f t="shared" si="7"/>
        <v>0</v>
      </c>
      <c r="S307">
        <f t="shared" si="8"/>
        <v>0</v>
      </c>
      <c r="T307">
        <f t="shared" si="9"/>
        <v>0</v>
      </c>
      <c r="U307">
        <f t="shared" si="10"/>
        <v>0</v>
      </c>
      <c r="V307">
        <f t="shared" si="11"/>
        <v>0</v>
      </c>
      <c r="W307">
        <f t="shared" si="12"/>
        <v>0</v>
      </c>
      <c r="X307">
        <f t="shared" si="13"/>
        <v>0</v>
      </c>
      <c r="Y307">
        <f t="shared" si="14"/>
        <v>0</v>
      </c>
      <c r="Z307">
        <f t="shared" si="55"/>
        <v>0</v>
      </c>
      <c r="AA307">
        <f t="shared" si="56"/>
        <v>0</v>
      </c>
      <c r="AB307">
        <f t="shared" si="57"/>
        <v>0</v>
      </c>
      <c r="AC307">
        <f t="shared" si="58"/>
        <v>0</v>
      </c>
      <c r="AD307">
        <f t="shared" si="59"/>
        <v>0</v>
      </c>
      <c r="AE307">
        <f t="shared" si="60"/>
        <v>0</v>
      </c>
      <c r="AF307">
        <f t="shared" si="61"/>
        <v>0</v>
      </c>
      <c r="AG307">
        <f t="shared" si="62"/>
        <v>0</v>
      </c>
      <c r="AH307">
        <f t="shared" si="63"/>
        <v>0</v>
      </c>
      <c r="AI307">
        <f t="shared" si="64"/>
        <v>0</v>
      </c>
      <c r="AJ307">
        <f t="shared" si="65"/>
        <v>0</v>
      </c>
      <c r="AK307">
        <f t="shared" si="66"/>
        <v>0</v>
      </c>
    </row>
    <row r="308">
      <c r="A308" s="88"/>
      <c r="F308" s="89">
        <f t="shared" si="54"/>
        <v>220</v>
      </c>
      <c r="G308" s="90" t="s">
        <v>503</v>
      </c>
      <c r="H308" s="14">
        <f>IF(ISNA(VLOOKUP(G308,Round1_Transactions!$A$2:$F$402,2,FALSE)), 0,VLOOKUP(G308,Round1_Transactions!$A$2:$F$402,2,FALSE))</f>
        <v>0</v>
      </c>
      <c r="I308" s="60">
        <f>IF(ISNA(VLOOKUP(G308,Round1_Transactions!$A$2:$F$402,3,FALSE)), 0,VLOOKUP(G308,Round1_Transactions!$A$2:$F$402,3,FALSE))</f>
        <v>0</v>
      </c>
      <c r="J308" s="60">
        <f>IF(ISNA(VLOOKUP(G308,Round1_Transactions!$A$2:$F$402,4,FALSE)), 0,VLOOKUP(G308,Round1_Transactions!$A$2:$F$402,4,FALSE))</f>
        <v>0</v>
      </c>
      <c r="K308" s="60">
        <f>IF(ISNA(VLOOKUP(G308,Round1_Transactions!$A$2:$F$402,5,FALSE)), 0,VLOOKUP(G308,Round1_Transactions!$A$2:$F$402,5,FALSE))</f>
        <v>0</v>
      </c>
      <c r="L308" s="86">
        <f>IF(ISNA(VLOOKUP(G308,Round1_Transactions!$A$2:$F$402,6,FALSE)), 0,VLOOKUP(G308,Round1_Transactions!$A$2:$F$402,6,FALSE))</f>
        <v>0</v>
      </c>
      <c r="M308">
        <f t="shared" si="27"/>
        <v>0</v>
      </c>
      <c r="N308">
        <f t="shared" si="3"/>
        <v>0</v>
      </c>
      <c r="O308">
        <f t="shared" si="4"/>
        <v>0</v>
      </c>
      <c r="P308">
        <f t="shared" si="5"/>
        <v>0</v>
      </c>
      <c r="Q308">
        <f t="shared" si="6"/>
        <v>0</v>
      </c>
      <c r="R308">
        <f t="shared" si="7"/>
        <v>0</v>
      </c>
      <c r="S308">
        <f t="shared" si="8"/>
        <v>0</v>
      </c>
      <c r="T308">
        <f t="shared" si="9"/>
        <v>0</v>
      </c>
      <c r="U308">
        <f t="shared" si="10"/>
        <v>0</v>
      </c>
      <c r="V308">
        <f t="shared" si="11"/>
        <v>0</v>
      </c>
      <c r="W308">
        <f t="shared" si="12"/>
        <v>0</v>
      </c>
      <c r="X308">
        <f t="shared" si="13"/>
        <v>0</v>
      </c>
      <c r="Y308">
        <f t="shared" si="14"/>
        <v>0</v>
      </c>
      <c r="Z308">
        <f t="shared" si="55"/>
        <v>0</v>
      </c>
      <c r="AA308">
        <f t="shared" si="56"/>
        <v>0</v>
      </c>
      <c r="AB308">
        <f t="shared" si="57"/>
        <v>0</v>
      </c>
      <c r="AC308">
        <f t="shared" si="58"/>
        <v>0</v>
      </c>
      <c r="AD308">
        <f t="shared" si="59"/>
        <v>0</v>
      </c>
      <c r="AE308">
        <f t="shared" si="60"/>
        <v>0</v>
      </c>
      <c r="AF308">
        <f t="shared" si="61"/>
        <v>0</v>
      </c>
      <c r="AG308">
        <f t="shared" si="62"/>
        <v>0</v>
      </c>
      <c r="AH308">
        <f t="shared" si="63"/>
        <v>0</v>
      </c>
      <c r="AI308">
        <f t="shared" si="64"/>
        <v>0</v>
      </c>
      <c r="AJ308">
        <f t="shared" si="65"/>
        <v>0</v>
      </c>
      <c r="AK308">
        <f t="shared" si="66"/>
        <v>0</v>
      </c>
    </row>
    <row r="309">
      <c r="A309" s="88"/>
      <c r="F309" s="89">
        <f t="shared" si="54"/>
        <v>220</v>
      </c>
      <c r="G309" s="90" t="s">
        <v>504</v>
      </c>
      <c r="H309" s="14">
        <f>IF(ISNA(VLOOKUP(G309,Round1_Transactions!$A$2:$F$402,2,FALSE)), 0,VLOOKUP(G309,Round1_Transactions!$A$2:$F$402,2,FALSE))</f>
        <v>0</v>
      </c>
      <c r="I309" s="60">
        <f>IF(ISNA(VLOOKUP(G309,Round1_Transactions!$A$2:$F$402,3,FALSE)), 0,VLOOKUP(G309,Round1_Transactions!$A$2:$F$402,3,FALSE))</f>
        <v>0</v>
      </c>
      <c r="J309" s="60">
        <f>IF(ISNA(VLOOKUP(G309,Round1_Transactions!$A$2:$F$402,4,FALSE)), 0,VLOOKUP(G309,Round1_Transactions!$A$2:$F$402,4,FALSE))</f>
        <v>0</v>
      </c>
      <c r="K309" s="60">
        <f>IF(ISNA(VLOOKUP(G309,Round1_Transactions!$A$2:$F$402,5,FALSE)), 0,VLOOKUP(G309,Round1_Transactions!$A$2:$F$402,5,FALSE))</f>
        <v>0</v>
      </c>
      <c r="L309" s="86">
        <f>IF(ISNA(VLOOKUP(G309,Round1_Transactions!$A$2:$F$402,6,FALSE)), 0,VLOOKUP(G309,Round1_Transactions!$A$2:$F$402,6,FALSE))</f>
        <v>0</v>
      </c>
      <c r="M309">
        <f t="shared" si="27"/>
        <v>0</v>
      </c>
      <c r="N309">
        <f t="shared" si="3"/>
        <v>0</v>
      </c>
      <c r="O309">
        <f t="shared" si="4"/>
        <v>0</v>
      </c>
      <c r="P309">
        <f t="shared" si="5"/>
        <v>0</v>
      </c>
      <c r="Q309">
        <f t="shared" si="6"/>
        <v>0</v>
      </c>
      <c r="R309">
        <f t="shared" si="7"/>
        <v>0</v>
      </c>
      <c r="S309">
        <f t="shared" si="8"/>
        <v>0</v>
      </c>
      <c r="T309">
        <f t="shared" si="9"/>
        <v>0</v>
      </c>
      <c r="U309">
        <f t="shared" si="10"/>
        <v>0</v>
      </c>
      <c r="V309">
        <f t="shared" si="11"/>
        <v>0</v>
      </c>
      <c r="W309">
        <f t="shared" si="12"/>
        <v>0</v>
      </c>
      <c r="X309">
        <f t="shared" si="13"/>
        <v>0</v>
      </c>
      <c r="Y309">
        <f t="shared" si="14"/>
        <v>0</v>
      </c>
      <c r="Z309">
        <f t="shared" si="55"/>
        <v>0</v>
      </c>
      <c r="AA309">
        <f t="shared" si="56"/>
        <v>0</v>
      </c>
      <c r="AB309">
        <f t="shared" si="57"/>
        <v>0</v>
      </c>
      <c r="AC309">
        <f t="shared" si="58"/>
        <v>0</v>
      </c>
      <c r="AD309">
        <f t="shared" si="59"/>
        <v>0</v>
      </c>
      <c r="AE309">
        <f t="shared" si="60"/>
        <v>0</v>
      </c>
      <c r="AF309">
        <f t="shared" si="61"/>
        <v>0</v>
      </c>
      <c r="AG309">
        <f t="shared" si="62"/>
        <v>0</v>
      </c>
      <c r="AH309">
        <f t="shared" si="63"/>
        <v>0</v>
      </c>
      <c r="AI309">
        <f t="shared" si="64"/>
        <v>0</v>
      </c>
      <c r="AJ309">
        <f t="shared" si="65"/>
        <v>0</v>
      </c>
      <c r="AK309">
        <f t="shared" si="66"/>
        <v>0</v>
      </c>
    </row>
    <row r="310">
      <c r="A310" s="88"/>
      <c r="F310" s="89">
        <f t="shared" si="54"/>
        <v>220</v>
      </c>
      <c r="G310" s="90" t="s">
        <v>505</v>
      </c>
      <c r="H310" s="14">
        <f>IF(ISNA(VLOOKUP(G310,Round1_Transactions!$A$2:$F$402,2,FALSE)), 0,VLOOKUP(G310,Round1_Transactions!$A$2:$F$402,2,FALSE))</f>
        <v>0</v>
      </c>
      <c r="I310" s="60">
        <f>IF(ISNA(VLOOKUP(G310,Round1_Transactions!$A$2:$F$402,3,FALSE)), 0,VLOOKUP(G310,Round1_Transactions!$A$2:$F$402,3,FALSE))</f>
        <v>0</v>
      </c>
      <c r="J310" s="60">
        <f>IF(ISNA(VLOOKUP(G310,Round1_Transactions!$A$2:$F$402,4,FALSE)), 0,VLOOKUP(G310,Round1_Transactions!$A$2:$F$402,4,FALSE))</f>
        <v>0</v>
      </c>
      <c r="K310" s="60">
        <f>IF(ISNA(VLOOKUP(G310,Round1_Transactions!$A$2:$F$402,5,FALSE)), 0,VLOOKUP(G310,Round1_Transactions!$A$2:$F$402,5,FALSE))</f>
        <v>0</v>
      </c>
      <c r="L310" s="86">
        <f>IF(ISNA(VLOOKUP(G310,Round1_Transactions!$A$2:$F$402,6,FALSE)), 0,VLOOKUP(G310,Round1_Transactions!$A$2:$F$402,6,FALSE))</f>
        <v>0</v>
      </c>
      <c r="M310">
        <f t="shared" si="27"/>
        <v>0</v>
      </c>
      <c r="N310">
        <f t="shared" si="3"/>
        <v>0</v>
      </c>
      <c r="O310">
        <f t="shared" si="4"/>
        <v>0</v>
      </c>
      <c r="P310">
        <f t="shared" si="5"/>
        <v>0</v>
      </c>
      <c r="Q310">
        <f t="shared" si="6"/>
        <v>0</v>
      </c>
      <c r="R310">
        <f t="shared" si="7"/>
        <v>0</v>
      </c>
      <c r="S310">
        <f t="shared" si="8"/>
        <v>0</v>
      </c>
      <c r="T310">
        <f t="shared" si="9"/>
        <v>0</v>
      </c>
      <c r="U310">
        <f t="shared" si="10"/>
        <v>0</v>
      </c>
      <c r="V310">
        <f t="shared" si="11"/>
        <v>0</v>
      </c>
      <c r="W310">
        <f t="shared" si="12"/>
        <v>0</v>
      </c>
      <c r="X310">
        <f t="shared" si="13"/>
        <v>0</v>
      </c>
      <c r="Y310">
        <f t="shared" si="14"/>
        <v>0</v>
      </c>
      <c r="Z310">
        <f t="shared" si="55"/>
        <v>0</v>
      </c>
      <c r="AA310">
        <f t="shared" si="56"/>
        <v>0</v>
      </c>
      <c r="AB310">
        <f t="shared" si="57"/>
        <v>0</v>
      </c>
      <c r="AC310">
        <f t="shared" si="58"/>
        <v>0</v>
      </c>
      <c r="AD310">
        <f t="shared" si="59"/>
        <v>0</v>
      </c>
      <c r="AE310">
        <f t="shared" si="60"/>
        <v>0</v>
      </c>
      <c r="AF310">
        <f t="shared" si="61"/>
        <v>0</v>
      </c>
      <c r="AG310">
        <f t="shared" si="62"/>
        <v>0</v>
      </c>
      <c r="AH310">
        <f t="shared" si="63"/>
        <v>0</v>
      </c>
      <c r="AI310">
        <f t="shared" si="64"/>
        <v>0</v>
      </c>
      <c r="AJ310">
        <f t="shared" si="65"/>
        <v>0</v>
      </c>
      <c r="AK310">
        <f t="shared" si="66"/>
        <v>0</v>
      </c>
    </row>
    <row r="311">
      <c r="A311" s="88"/>
      <c r="F311" s="89">
        <f t="shared" si="54"/>
        <v>220</v>
      </c>
      <c r="G311" s="90" t="s">
        <v>506</v>
      </c>
      <c r="H311" s="14">
        <f>IF(ISNA(VLOOKUP(G311,Round1_Transactions!$A$2:$F$402,2,FALSE)), 0,VLOOKUP(G311,Round1_Transactions!$A$2:$F$402,2,FALSE))</f>
        <v>0</v>
      </c>
      <c r="I311" s="60">
        <f>IF(ISNA(VLOOKUP(G311,Round1_Transactions!$A$2:$F$402,3,FALSE)), 0,VLOOKUP(G311,Round1_Transactions!$A$2:$F$402,3,FALSE))</f>
        <v>0</v>
      </c>
      <c r="J311" s="60">
        <f>IF(ISNA(VLOOKUP(G311,Round1_Transactions!$A$2:$F$402,4,FALSE)), 0,VLOOKUP(G311,Round1_Transactions!$A$2:$F$402,4,FALSE))</f>
        <v>0</v>
      </c>
      <c r="K311" s="60">
        <f>IF(ISNA(VLOOKUP(G311,Round1_Transactions!$A$2:$F$402,5,FALSE)), 0,VLOOKUP(G311,Round1_Transactions!$A$2:$F$402,5,FALSE))</f>
        <v>0</v>
      </c>
      <c r="L311" s="86">
        <f>IF(ISNA(VLOOKUP(G311,Round1_Transactions!$A$2:$F$402,6,FALSE)), 0,VLOOKUP(G311,Round1_Transactions!$A$2:$F$402,6,FALSE))</f>
        <v>0</v>
      </c>
      <c r="M311">
        <f t="shared" si="27"/>
        <v>0</v>
      </c>
      <c r="N311">
        <f t="shared" si="3"/>
        <v>0</v>
      </c>
      <c r="O311">
        <f t="shared" si="4"/>
        <v>0</v>
      </c>
      <c r="P311">
        <f t="shared" si="5"/>
        <v>0</v>
      </c>
      <c r="Q311">
        <f t="shared" si="6"/>
        <v>0</v>
      </c>
      <c r="R311">
        <f t="shared" si="7"/>
        <v>0</v>
      </c>
      <c r="S311">
        <f t="shared" si="8"/>
        <v>0</v>
      </c>
      <c r="T311">
        <f t="shared" si="9"/>
        <v>0</v>
      </c>
      <c r="U311">
        <f t="shared" si="10"/>
        <v>0</v>
      </c>
      <c r="V311">
        <f t="shared" si="11"/>
        <v>0</v>
      </c>
      <c r="W311">
        <f t="shared" si="12"/>
        <v>0</v>
      </c>
      <c r="X311">
        <f t="shared" si="13"/>
        <v>0</v>
      </c>
      <c r="Y311">
        <f t="shared" si="14"/>
        <v>0</v>
      </c>
      <c r="Z311">
        <f t="shared" si="55"/>
        <v>0</v>
      </c>
      <c r="AA311">
        <f t="shared" si="56"/>
        <v>0</v>
      </c>
      <c r="AB311">
        <f t="shared" si="57"/>
        <v>0</v>
      </c>
      <c r="AC311">
        <f t="shared" si="58"/>
        <v>0</v>
      </c>
      <c r="AD311">
        <f t="shared" si="59"/>
        <v>0</v>
      </c>
      <c r="AE311">
        <f t="shared" si="60"/>
        <v>0</v>
      </c>
      <c r="AF311">
        <f t="shared" si="61"/>
        <v>0</v>
      </c>
      <c r="AG311">
        <f t="shared" si="62"/>
        <v>0</v>
      </c>
      <c r="AH311">
        <f t="shared" si="63"/>
        <v>0</v>
      </c>
      <c r="AI311">
        <f t="shared" si="64"/>
        <v>0</v>
      </c>
      <c r="AJ311">
        <f t="shared" si="65"/>
        <v>0</v>
      </c>
      <c r="AK311">
        <f t="shared" si="66"/>
        <v>0</v>
      </c>
    </row>
    <row r="312">
      <c r="A312" s="88"/>
      <c r="F312" s="89">
        <f t="shared" si="54"/>
        <v>220</v>
      </c>
      <c r="G312" s="90" t="s">
        <v>507</v>
      </c>
      <c r="H312" s="14">
        <f>IF(ISNA(VLOOKUP(G312,Round1_Transactions!$A$2:$F$402,2,FALSE)), 0,VLOOKUP(G312,Round1_Transactions!$A$2:$F$402,2,FALSE))</f>
        <v>0</v>
      </c>
      <c r="I312" s="60">
        <f>IF(ISNA(VLOOKUP(G312,Round1_Transactions!$A$2:$F$402,3,FALSE)), 0,VLOOKUP(G312,Round1_Transactions!$A$2:$F$402,3,FALSE))</f>
        <v>0</v>
      </c>
      <c r="J312" s="60">
        <f>IF(ISNA(VLOOKUP(G312,Round1_Transactions!$A$2:$F$402,4,FALSE)), 0,VLOOKUP(G312,Round1_Transactions!$A$2:$F$402,4,FALSE))</f>
        <v>0</v>
      </c>
      <c r="K312" s="60">
        <f>IF(ISNA(VLOOKUP(G312,Round1_Transactions!$A$2:$F$402,5,FALSE)), 0,VLOOKUP(G312,Round1_Transactions!$A$2:$F$402,5,FALSE))</f>
        <v>0</v>
      </c>
      <c r="L312" s="86">
        <f>IF(ISNA(VLOOKUP(G312,Round1_Transactions!$A$2:$F$402,6,FALSE)), 0,VLOOKUP(G312,Round1_Transactions!$A$2:$F$402,6,FALSE))</f>
        <v>0</v>
      </c>
      <c r="M312">
        <f t="shared" si="27"/>
        <v>0</v>
      </c>
      <c r="N312">
        <f t="shared" si="3"/>
        <v>0</v>
      </c>
      <c r="O312">
        <f t="shared" si="4"/>
        <v>0</v>
      </c>
      <c r="P312">
        <f t="shared" si="5"/>
        <v>0</v>
      </c>
      <c r="Q312">
        <f t="shared" si="6"/>
        <v>0</v>
      </c>
      <c r="R312">
        <f t="shared" si="7"/>
        <v>0</v>
      </c>
      <c r="S312">
        <f t="shared" si="8"/>
        <v>0</v>
      </c>
      <c r="T312">
        <f t="shared" si="9"/>
        <v>0</v>
      </c>
      <c r="U312">
        <f t="shared" si="10"/>
        <v>0</v>
      </c>
      <c r="V312">
        <f t="shared" si="11"/>
        <v>0</v>
      </c>
      <c r="W312">
        <f t="shared" si="12"/>
        <v>0</v>
      </c>
      <c r="X312">
        <f t="shared" si="13"/>
        <v>0</v>
      </c>
      <c r="Y312">
        <f t="shared" si="14"/>
        <v>0</v>
      </c>
      <c r="Z312">
        <f t="shared" si="55"/>
        <v>0</v>
      </c>
      <c r="AA312">
        <f t="shared" si="56"/>
        <v>0</v>
      </c>
      <c r="AB312">
        <f t="shared" si="57"/>
        <v>0</v>
      </c>
      <c r="AC312">
        <f t="shared" si="58"/>
        <v>0</v>
      </c>
      <c r="AD312">
        <f t="shared" si="59"/>
        <v>0</v>
      </c>
      <c r="AE312">
        <f t="shared" si="60"/>
        <v>0</v>
      </c>
      <c r="AF312">
        <f t="shared" si="61"/>
        <v>0</v>
      </c>
      <c r="AG312">
        <f t="shared" si="62"/>
        <v>0</v>
      </c>
      <c r="AH312">
        <f t="shared" si="63"/>
        <v>0</v>
      </c>
      <c r="AI312">
        <f t="shared" si="64"/>
        <v>0</v>
      </c>
      <c r="AJ312">
        <f t="shared" si="65"/>
        <v>0</v>
      </c>
      <c r="AK312">
        <f t="shared" si="66"/>
        <v>0</v>
      </c>
    </row>
    <row r="313">
      <c r="A313" s="88"/>
      <c r="F313" s="89">
        <f t="shared" si="54"/>
        <v>220</v>
      </c>
      <c r="G313" s="90" t="s">
        <v>508</v>
      </c>
      <c r="H313" s="14">
        <f>IF(ISNA(VLOOKUP(G313,Round1_Transactions!$A$2:$F$402,2,FALSE)), 0,VLOOKUP(G313,Round1_Transactions!$A$2:$F$402,2,FALSE))</f>
        <v>0</v>
      </c>
      <c r="I313" s="60">
        <f>IF(ISNA(VLOOKUP(G313,Round1_Transactions!$A$2:$F$402,3,FALSE)), 0,VLOOKUP(G313,Round1_Transactions!$A$2:$F$402,3,FALSE))</f>
        <v>0</v>
      </c>
      <c r="J313" s="60">
        <f>IF(ISNA(VLOOKUP(G313,Round1_Transactions!$A$2:$F$402,4,FALSE)), 0,VLOOKUP(G313,Round1_Transactions!$A$2:$F$402,4,FALSE))</f>
        <v>0</v>
      </c>
      <c r="K313" s="60">
        <f>IF(ISNA(VLOOKUP(G313,Round1_Transactions!$A$2:$F$402,5,FALSE)), 0,VLOOKUP(G313,Round1_Transactions!$A$2:$F$402,5,FALSE))</f>
        <v>0</v>
      </c>
      <c r="L313" s="86">
        <f>IF(ISNA(VLOOKUP(G313,Round1_Transactions!$A$2:$F$402,6,FALSE)), 0,VLOOKUP(G313,Round1_Transactions!$A$2:$F$402,6,FALSE))</f>
        <v>0</v>
      </c>
      <c r="M313">
        <f t="shared" si="27"/>
        <v>0</v>
      </c>
      <c r="N313">
        <f t="shared" si="3"/>
        <v>0</v>
      </c>
      <c r="O313">
        <f t="shared" si="4"/>
        <v>0</v>
      </c>
      <c r="P313">
        <f t="shared" si="5"/>
        <v>0</v>
      </c>
      <c r="Q313">
        <f t="shared" si="6"/>
        <v>0</v>
      </c>
      <c r="R313">
        <f t="shared" si="7"/>
        <v>0</v>
      </c>
      <c r="S313">
        <f t="shared" si="8"/>
        <v>0</v>
      </c>
      <c r="T313">
        <f t="shared" si="9"/>
        <v>0</v>
      </c>
      <c r="U313">
        <f t="shared" si="10"/>
        <v>0</v>
      </c>
      <c r="V313">
        <f t="shared" si="11"/>
        <v>0</v>
      </c>
      <c r="W313">
        <f t="shared" si="12"/>
        <v>0</v>
      </c>
      <c r="X313">
        <f t="shared" si="13"/>
        <v>0</v>
      </c>
      <c r="Y313">
        <f t="shared" si="14"/>
        <v>0</v>
      </c>
      <c r="Z313">
        <f t="shared" si="55"/>
        <v>0</v>
      </c>
      <c r="AA313">
        <f t="shared" si="56"/>
        <v>0</v>
      </c>
      <c r="AB313">
        <f t="shared" si="57"/>
        <v>0</v>
      </c>
      <c r="AC313">
        <f t="shared" si="58"/>
        <v>0</v>
      </c>
      <c r="AD313">
        <f t="shared" si="59"/>
        <v>0</v>
      </c>
      <c r="AE313">
        <f t="shared" si="60"/>
        <v>0</v>
      </c>
      <c r="AF313">
        <f t="shared" si="61"/>
        <v>0</v>
      </c>
      <c r="AG313">
        <f t="shared" si="62"/>
        <v>0</v>
      </c>
      <c r="AH313">
        <f t="shared" si="63"/>
        <v>0</v>
      </c>
      <c r="AI313">
        <f t="shared" si="64"/>
        <v>0</v>
      </c>
      <c r="AJ313">
        <f t="shared" si="65"/>
        <v>0</v>
      </c>
      <c r="AK313">
        <f t="shared" si="66"/>
        <v>0</v>
      </c>
    </row>
    <row r="314">
      <c r="A314" s="88"/>
      <c r="F314" s="89">
        <f t="shared" si="54"/>
        <v>220</v>
      </c>
      <c r="G314" s="90" t="s">
        <v>509</v>
      </c>
      <c r="H314" s="14">
        <f>IF(ISNA(VLOOKUP(G314,Round1_Transactions!$A$2:$F$402,2,FALSE)), 0,VLOOKUP(G314,Round1_Transactions!$A$2:$F$402,2,FALSE))</f>
        <v>0</v>
      </c>
      <c r="I314" s="60">
        <f>IF(ISNA(VLOOKUP(G314,Round1_Transactions!$A$2:$F$402,3,FALSE)), 0,VLOOKUP(G314,Round1_Transactions!$A$2:$F$402,3,FALSE))</f>
        <v>0</v>
      </c>
      <c r="J314" s="60">
        <f>IF(ISNA(VLOOKUP(G314,Round1_Transactions!$A$2:$F$402,4,FALSE)), 0,VLOOKUP(G314,Round1_Transactions!$A$2:$F$402,4,FALSE))</f>
        <v>0</v>
      </c>
      <c r="K314" s="60">
        <f>IF(ISNA(VLOOKUP(G314,Round1_Transactions!$A$2:$F$402,5,FALSE)), 0,VLOOKUP(G314,Round1_Transactions!$A$2:$F$402,5,FALSE))</f>
        <v>0</v>
      </c>
      <c r="L314" s="86">
        <f>IF(ISNA(VLOOKUP(G314,Round1_Transactions!$A$2:$F$402,6,FALSE)), 0,VLOOKUP(G314,Round1_Transactions!$A$2:$F$402,6,FALSE))</f>
        <v>0</v>
      </c>
      <c r="M314">
        <f t="shared" si="27"/>
        <v>0</v>
      </c>
      <c r="N314">
        <f t="shared" si="3"/>
        <v>0</v>
      </c>
      <c r="O314">
        <f t="shared" si="4"/>
        <v>0</v>
      </c>
      <c r="P314">
        <f t="shared" si="5"/>
        <v>0</v>
      </c>
      <c r="Q314">
        <f t="shared" si="6"/>
        <v>0</v>
      </c>
      <c r="R314">
        <f t="shared" si="7"/>
        <v>0</v>
      </c>
      <c r="S314">
        <f t="shared" si="8"/>
        <v>0</v>
      </c>
      <c r="T314">
        <f t="shared" si="9"/>
        <v>0</v>
      </c>
      <c r="U314">
        <f t="shared" si="10"/>
        <v>0</v>
      </c>
      <c r="V314">
        <f t="shared" si="11"/>
        <v>0</v>
      </c>
      <c r="W314">
        <f t="shared" si="12"/>
        <v>0</v>
      </c>
      <c r="X314">
        <f t="shared" si="13"/>
        <v>0</v>
      </c>
      <c r="Y314">
        <f t="shared" si="14"/>
        <v>0</v>
      </c>
      <c r="Z314">
        <f t="shared" si="55"/>
        <v>0</v>
      </c>
      <c r="AA314">
        <f t="shared" si="56"/>
        <v>0</v>
      </c>
      <c r="AB314">
        <f t="shared" si="57"/>
        <v>0</v>
      </c>
      <c r="AC314">
        <f t="shared" si="58"/>
        <v>0</v>
      </c>
      <c r="AD314">
        <f t="shared" si="59"/>
        <v>0</v>
      </c>
      <c r="AE314">
        <f t="shared" si="60"/>
        <v>0</v>
      </c>
      <c r="AF314">
        <f t="shared" si="61"/>
        <v>0</v>
      </c>
      <c r="AG314">
        <f t="shared" si="62"/>
        <v>0</v>
      </c>
      <c r="AH314">
        <f t="shared" si="63"/>
        <v>0</v>
      </c>
      <c r="AI314">
        <f t="shared" si="64"/>
        <v>0</v>
      </c>
      <c r="AJ314">
        <f t="shared" si="65"/>
        <v>0</v>
      </c>
      <c r="AK314">
        <f t="shared" si="66"/>
        <v>0</v>
      </c>
    </row>
    <row r="315">
      <c r="A315" s="88"/>
      <c r="F315" s="89">
        <f t="shared" si="54"/>
        <v>220</v>
      </c>
      <c r="G315" s="90" t="s">
        <v>510</v>
      </c>
      <c r="H315" s="14">
        <f>IF(ISNA(VLOOKUP(G315,Round1_Transactions!$A$2:$F$402,2,FALSE)), 0,VLOOKUP(G315,Round1_Transactions!$A$2:$F$402,2,FALSE))</f>
        <v>0</v>
      </c>
      <c r="I315" s="60">
        <f>IF(ISNA(VLOOKUP(G315,Round1_Transactions!$A$2:$F$402,3,FALSE)), 0,VLOOKUP(G315,Round1_Transactions!$A$2:$F$402,3,FALSE))</f>
        <v>0</v>
      </c>
      <c r="J315" s="60">
        <f>IF(ISNA(VLOOKUP(G315,Round1_Transactions!$A$2:$F$402,4,FALSE)), 0,VLOOKUP(G315,Round1_Transactions!$A$2:$F$402,4,FALSE))</f>
        <v>0</v>
      </c>
      <c r="K315" s="60">
        <f>IF(ISNA(VLOOKUP(G315,Round1_Transactions!$A$2:$F$402,5,FALSE)), 0,VLOOKUP(G315,Round1_Transactions!$A$2:$F$402,5,FALSE))</f>
        <v>0</v>
      </c>
      <c r="L315" s="86">
        <f>IF(ISNA(VLOOKUP(G315,Round1_Transactions!$A$2:$F$402,6,FALSE)), 0,VLOOKUP(G315,Round1_Transactions!$A$2:$F$402,6,FALSE))</f>
        <v>0</v>
      </c>
      <c r="M315">
        <f t="shared" si="27"/>
        <v>0</v>
      </c>
      <c r="N315">
        <f t="shared" si="3"/>
        <v>0</v>
      </c>
      <c r="O315">
        <f t="shared" si="4"/>
        <v>0</v>
      </c>
      <c r="P315">
        <f t="shared" si="5"/>
        <v>0</v>
      </c>
      <c r="Q315">
        <f t="shared" si="6"/>
        <v>0</v>
      </c>
      <c r="R315">
        <f t="shared" si="7"/>
        <v>0</v>
      </c>
      <c r="S315">
        <f t="shared" si="8"/>
        <v>0</v>
      </c>
      <c r="T315">
        <f t="shared" si="9"/>
        <v>0</v>
      </c>
      <c r="U315">
        <f t="shared" si="10"/>
        <v>0</v>
      </c>
      <c r="V315">
        <f t="shared" si="11"/>
        <v>0</v>
      </c>
      <c r="W315">
        <f t="shared" si="12"/>
        <v>0</v>
      </c>
      <c r="X315">
        <f t="shared" si="13"/>
        <v>0</v>
      </c>
      <c r="Y315">
        <f t="shared" si="14"/>
        <v>0</v>
      </c>
      <c r="Z315">
        <f t="shared" si="55"/>
        <v>0</v>
      </c>
      <c r="AA315">
        <f t="shared" si="56"/>
        <v>0</v>
      </c>
      <c r="AB315">
        <f t="shared" si="57"/>
        <v>0</v>
      </c>
      <c r="AC315">
        <f t="shared" si="58"/>
        <v>0</v>
      </c>
      <c r="AD315">
        <f t="shared" si="59"/>
        <v>0</v>
      </c>
      <c r="AE315">
        <f t="shared" si="60"/>
        <v>0</v>
      </c>
      <c r="AF315">
        <f t="shared" si="61"/>
        <v>0</v>
      </c>
      <c r="AG315">
        <f t="shared" si="62"/>
        <v>0</v>
      </c>
      <c r="AH315">
        <f t="shared" si="63"/>
        <v>0</v>
      </c>
      <c r="AI315">
        <f t="shared" si="64"/>
        <v>0</v>
      </c>
      <c r="AJ315">
        <f t="shared" si="65"/>
        <v>0</v>
      </c>
      <c r="AK315">
        <f t="shared" si="66"/>
        <v>0</v>
      </c>
    </row>
    <row r="316">
      <c r="A316" s="88"/>
      <c r="F316" s="89">
        <f t="shared" si="54"/>
        <v>220</v>
      </c>
      <c r="G316" s="90" t="s">
        <v>511</v>
      </c>
      <c r="H316" s="14">
        <f>IF(ISNA(VLOOKUP(G316,Round1_Transactions!$A$2:$F$402,2,FALSE)), 0,VLOOKUP(G316,Round1_Transactions!$A$2:$F$402,2,FALSE))</f>
        <v>0</v>
      </c>
      <c r="I316" s="60">
        <f>IF(ISNA(VLOOKUP(G316,Round1_Transactions!$A$2:$F$402,3,FALSE)), 0,VLOOKUP(G316,Round1_Transactions!$A$2:$F$402,3,FALSE))</f>
        <v>0</v>
      </c>
      <c r="J316" s="60">
        <f>IF(ISNA(VLOOKUP(G316,Round1_Transactions!$A$2:$F$402,4,FALSE)), 0,VLOOKUP(G316,Round1_Transactions!$A$2:$F$402,4,FALSE))</f>
        <v>0</v>
      </c>
      <c r="K316" s="60">
        <f>IF(ISNA(VLOOKUP(G316,Round1_Transactions!$A$2:$F$402,5,FALSE)), 0,VLOOKUP(G316,Round1_Transactions!$A$2:$F$402,5,FALSE))</f>
        <v>0</v>
      </c>
      <c r="L316" s="86">
        <f>IF(ISNA(VLOOKUP(G316,Round1_Transactions!$A$2:$F$402,6,FALSE)), 0,VLOOKUP(G316,Round1_Transactions!$A$2:$F$402,6,FALSE))</f>
        <v>0</v>
      </c>
      <c r="M316">
        <f t="shared" si="27"/>
        <v>0</v>
      </c>
      <c r="N316">
        <f t="shared" si="3"/>
        <v>0</v>
      </c>
      <c r="O316">
        <f t="shared" si="4"/>
        <v>0</v>
      </c>
      <c r="P316">
        <f t="shared" si="5"/>
        <v>0</v>
      </c>
      <c r="Q316">
        <f t="shared" si="6"/>
        <v>0</v>
      </c>
      <c r="R316">
        <f t="shared" si="7"/>
        <v>0</v>
      </c>
      <c r="S316">
        <f t="shared" si="8"/>
        <v>0</v>
      </c>
      <c r="T316">
        <f t="shared" si="9"/>
        <v>0</v>
      </c>
      <c r="U316">
        <f t="shared" si="10"/>
        <v>0</v>
      </c>
      <c r="V316">
        <f t="shared" si="11"/>
        <v>0</v>
      </c>
      <c r="W316">
        <f t="shared" si="12"/>
        <v>0</v>
      </c>
      <c r="X316">
        <f t="shared" si="13"/>
        <v>0</v>
      </c>
      <c r="Y316">
        <f t="shared" si="14"/>
        <v>0</v>
      </c>
      <c r="Z316">
        <f t="shared" si="55"/>
        <v>0</v>
      </c>
      <c r="AA316">
        <f t="shared" si="56"/>
        <v>0</v>
      </c>
      <c r="AB316">
        <f t="shared" si="57"/>
        <v>0</v>
      </c>
      <c r="AC316">
        <f t="shared" si="58"/>
        <v>0</v>
      </c>
      <c r="AD316">
        <f t="shared" si="59"/>
        <v>0</v>
      </c>
      <c r="AE316">
        <f t="shared" si="60"/>
        <v>0</v>
      </c>
      <c r="AF316">
        <f t="shared" si="61"/>
        <v>0</v>
      </c>
      <c r="AG316">
        <f t="shared" si="62"/>
        <v>0</v>
      </c>
      <c r="AH316">
        <f t="shared" si="63"/>
        <v>0</v>
      </c>
      <c r="AI316">
        <f t="shared" si="64"/>
        <v>0</v>
      </c>
      <c r="AJ316">
        <f t="shared" si="65"/>
        <v>0</v>
      </c>
      <c r="AK316">
        <f t="shared" si="66"/>
        <v>0</v>
      </c>
    </row>
    <row r="317">
      <c r="A317" s="88"/>
      <c r="F317" s="89">
        <f t="shared" si="54"/>
        <v>220</v>
      </c>
      <c r="G317" s="90" t="s">
        <v>512</v>
      </c>
      <c r="H317" s="14">
        <f>IF(ISNA(VLOOKUP(G317,Round1_Transactions!$A$2:$F$402,2,FALSE)), 0,VLOOKUP(G317,Round1_Transactions!$A$2:$F$402,2,FALSE))</f>
        <v>0</v>
      </c>
      <c r="I317" s="60">
        <f>IF(ISNA(VLOOKUP(G317,Round1_Transactions!$A$2:$F$402,3,FALSE)), 0,VLOOKUP(G317,Round1_Transactions!$A$2:$F$402,3,FALSE))</f>
        <v>0</v>
      </c>
      <c r="J317" s="60">
        <f>IF(ISNA(VLOOKUP(G317,Round1_Transactions!$A$2:$F$402,4,FALSE)), 0,VLOOKUP(G317,Round1_Transactions!$A$2:$F$402,4,FALSE))</f>
        <v>0</v>
      </c>
      <c r="K317" s="60">
        <f>IF(ISNA(VLOOKUP(G317,Round1_Transactions!$A$2:$F$402,5,FALSE)), 0,VLOOKUP(G317,Round1_Transactions!$A$2:$F$402,5,FALSE))</f>
        <v>0</v>
      </c>
      <c r="L317" s="86">
        <f>IF(ISNA(VLOOKUP(G317,Round1_Transactions!$A$2:$F$402,6,FALSE)), 0,VLOOKUP(G317,Round1_Transactions!$A$2:$F$402,6,FALSE))</f>
        <v>0</v>
      </c>
      <c r="M317">
        <f t="shared" si="27"/>
        <v>0</v>
      </c>
      <c r="N317">
        <f t="shared" si="3"/>
        <v>0</v>
      </c>
      <c r="O317">
        <f t="shared" si="4"/>
        <v>0</v>
      </c>
      <c r="P317">
        <f t="shared" si="5"/>
        <v>0</v>
      </c>
      <c r="Q317">
        <f t="shared" si="6"/>
        <v>0</v>
      </c>
      <c r="R317">
        <f t="shared" si="7"/>
        <v>0</v>
      </c>
      <c r="S317">
        <f t="shared" si="8"/>
        <v>0</v>
      </c>
      <c r="T317">
        <f t="shared" si="9"/>
        <v>0</v>
      </c>
      <c r="U317">
        <f t="shared" si="10"/>
        <v>0</v>
      </c>
      <c r="V317">
        <f t="shared" si="11"/>
        <v>0</v>
      </c>
      <c r="W317">
        <f t="shared" si="12"/>
        <v>0</v>
      </c>
      <c r="X317">
        <f t="shared" si="13"/>
        <v>0</v>
      </c>
      <c r="Y317">
        <f t="shared" si="14"/>
        <v>0</v>
      </c>
      <c r="Z317">
        <f t="shared" si="55"/>
        <v>0</v>
      </c>
      <c r="AA317">
        <f t="shared" si="56"/>
        <v>0</v>
      </c>
      <c r="AB317">
        <f t="shared" si="57"/>
        <v>0</v>
      </c>
      <c r="AC317">
        <f t="shared" si="58"/>
        <v>0</v>
      </c>
      <c r="AD317">
        <f t="shared" si="59"/>
        <v>0</v>
      </c>
      <c r="AE317">
        <f t="shared" si="60"/>
        <v>0</v>
      </c>
      <c r="AF317">
        <f t="shared" si="61"/>
        <v>0</v>
      </c>
      <c r="AG317">
        <f t="shared" si="62"/>
        <v>0</v>
      </c>
      <c r="AH317">
        <f t="shared" si="63"/>
        <v>0</v>
      </c>
      <c r="AI317">
        <f t="shared" si="64"/>
        <v>0</v>
      </c>
      <c r="AJ317">
        <f t="shared" si="65"/>
        <v>0</v>
      </c>
      <c r="AK317">
        <f t="shared" si="66"/>
        <v>0</v>
      </c>
    </row>
    <row r="318">
      <c r="A318" s="88"/>
      <c r="F318" s="89">
        <f t="shared" si="54"/>
        <v>220</v>
      </c>
      <c r="G318" s="90" t="s">
        <v>513</v>
      </c>
      <c r="H318" s="14">
        <f>IF(ISNA(VLOOKUP(G318,Round1_Transactions!$A$2:$F$402,2,FALSE)), 0,VLOOKUP(G318,Round1_Transactions!$A$2:$F$402,2,FALSE))</f>
        <v>0</v>
      </c>
      <c r="I318" s="60">
        <f>IF(ISNA(VLOOKUP(G318,Round1_Transactions!$A$2:$F$402,3,FALSE)), 0,VLOOKUP(G318,Round1_Transactions!$A$2:$F$402,3,FALSE))</f>
        <v>0</v>
      </c>
      <c r="J318" s="60">
        <f>IF(ISNA(VLOOKUP(G318,Round1_Transactions!$A$2:$F$402,4,FALSE)), 0,VLOOKUP(G318,Round1_Transactions!$A$2:$F$402,4,FALSE))</f>
        <v>0</v>
      </c>
      <c r="K318" s="60">
        <f>IF(ISNA(VLOOKUP(G318,Round1_Transactions!$A$2:$F$402,5,FALSE)), 0,VLOOKUP(G318,Round1_Transactions!$A$2:$F$402,5,FALSE))</f>
        <v>0</v>
      </c>
      <c r="L318" s="86">
        <f>IF(ISNA(VLOOKUP(G318,Round1_Transactions!$A$2:$F$402,6,FALSE)), 0,VLOOKUP(G318,Round1_Transactions!$A$2:$F$402,6,FALSE))</f>
        <v>0</v>
      </c>
      <c r="M318">
        <f t="shared" si="27"/>
        <v>0</v>
      </c>
      <c r="N318">
        <f t="shared" si="3"/>
        <v>0</v>
      </c>
      <c r="O318">
        <f t="shared" si="4"/>
        <v>0</v>
      </c>
      <c r="P318">
        <f t="shared" si="5"/>
        <v>0</v>
      </c>
      <c r="Q318">
        <f t="shared" si="6"/>
        <v>0</v>
      </c>
      <c r="R318">
        <f t="shared" si="7"/>
        <v>0</v>
      </c>
      <c r="S318">
        <f t="shared" si="8"/>
        <v>0</v>
      </c>
      <c r="T318">
        <f t="shared" si="9"/>
        <v>0</v>
      </c>
      <c r="U318">
        <f t="shared" si="10"/>
        <v>0</v>
      </c>
      <c r="V318">
        <f t="shared" si="11"/>
        <v>0</v>
      </c>
      <c r="W318">
        <f t="shared" si="12"/>
        <v>0</v>
      </c>
      <c r="X318">
        <f t="shared" si="13"/>
        <v>0</v>
      </c>
      <c r="Y318">
        <f t="shared" si="14"/>
        <v>0</v>
      </c>
      <c r="Z318">
        <f t="shared" si="55"/>
        <v>0</v>
      </c>
      <c r="AA318">
        <f t="shared" si="56"/>
        <v>0</v>
      </c>
      <c r="AB318">
        <f t="shared" si="57"/>
        <v>0</v>
      </c>
      <c r="AC318">
        <f t="shared" si="58"/>
        <v>0</v>
      </c>
      <c r="AD318">
        <f t="shared" si="59"/>
        <v>0</v>
      </c>
      <c r="AE318">
        <f t="shared" si="60"/>
        <v>0</v>
      </c>
      <c r="AF318">
        <f t="shared" si="61"/>
        <v>0</v>
      </c>
      <c r="AG318">
        <f t="shared" si="62"/>
        <v>0</v>
      </c>
      <c r="AH318">
        <f t="shared" si="63"/>
        <v>0</v>
      </c>
      <c r="AI318">
        <f t="shared" si="64"/>
        <v>0</v>
      </c>
      <c r="AJ318">
        <f t="shared" si="65"/>
        <v>0</v>
      </c>
      <c r="AK318">
        <f t="shared" si="66"/>
        <v>0</v>
      </c>
    </row>
    <row r="319">
      <c r="A319" s="88"/>
      <c r="F319" s="89">
        <f t="shared" si="54"/>
        <v>220</v>
      </c>
      <c r="G319" s="90" t="s">
        <v>514</v>
      </c>
      <c r="H319" s="14">
        <f>IF(ISNA(VLOOKUP(G319,Round1_Transactions!$A$2:$F$402,2,FALSE)), 0,VLOOKUP(G319,Round1_Transactions!$A$2:$F$402,2,FALSE))</f>
        <v>0</v>
      </c>
      <c r="I319" s="60">
        <f>IF(ISNA(VLOOKUP(G319,Round1_Transactions!$A$2:$F$402,3,FALSE)), 0,VLOOKUP(G319,Round1_Transactions!$A$2:$F$402,3,FALSE))</f>
        <v>0</v>
      </c>
      <c r="J319" s="60">
        <f>IF(ISNA(VLOOKUP(G319,Round1_Transactions!$A$2:$F$402,4,FALSE)), 0,VLOOKUP(G319,Round1_Transactions!$A$2:$F$402,4,FALSE))</f>
        <v>0</v>
      </c>
      <c r="K319" s="60">
        <f>IF(ISNA(VLOOKUP(G319,Round1_Transactions!$A$2:$F$402,5,FALSE)), 0,VLOOKUP(G319,Round1_Transactions!$A$2:$F$402,5,FALSE))</f>
        <v>0</v>
      </c>
      <c r="L319" s="86">
        <f>IF(ISNA(VLOOKUP(G319,Round1_Transactions!$A$2:$F$402,6,FALSE)), 0,VLOOKUP(G319,Round1_Transactions!$A$2:$F$402,6,FALSE))</f>
        <v>0</v>
      </c>
      <c r="M319">
        <f t="shared" si="27"/>
        <v>0</v>
      </c>
      <c r="N319">
        <f t="shared" si="3"/>
        <v>0</v>
      </c>
      <c r="O319">
        <f t="shared" si="4"/>
        <v>0</v>
      </c>
      <c r="P319">
        <f t="shared" si="5"/>
        <v>0</v>
      </c>
      <c r="Q319">
        <f t="shared" si="6"/>
        <v>0</v>
      </c>
      <c r="R319">
        <f t="shared" si="7"/>
        <v>0</v>
      </c>
      <c r="S319">
        <f t="shared" si="8"/>
        <v>0</v>
      </c>
      <c r="T319">
        <f t="shared" si="9"/>
        <v>0</v>
      </c>
      <c r="U319">
        <f t="shared" si="10"/>
        <v>0</v>
      </c>
      <c r="V319">
        <f t="shared" si="11"/>
        <v>0</v>
      </c>
      <c r="W319">
        <f t="shared" si="12"/>
        <v>0</v>
      </c>
      <c r="X319">
        <f t="shared" si="13"/>
        <v>0</v>
      </c>
      <c r="Y319">
        <f t="shared" si="14"/>
        <v>0</v>
      </c>
      <c r="Z319">
        <f t="shared" si="55"/>
        <v>0</v>
      </c>
      <c r="AA319">
        <f t="shared" si="56"/>
        <v>0</v>
      </c>
      <c r="AB319">
        <f t="shared" si="57"/>
        <v>0</v>
      </c>
      <c r="AC319">
        <f t="shared" si="58"/>
        <v>0</v>
      </c>
      <c r="AD319">
        <f t="shared" si="59"/>
        <v>0</v>
      </c>
      <c r="AE319">
        <f t="shared" si="60"/>
        <v>0</v>
      </c>
      <c r="AF319">
        <f t="shared" si="61"/>
        <v>0</v>
      </c>
      <c r="AG319">
        <f t="shared" si="62"/>
        <v>0</v>
      </c>
      <c r="AH319">
        <f t="shared" si="63"/>
        <v>0</v>
      </c>
      <c r="AI319">
        <f t="shared" si="64"/>
        <v>0</v>
      </c>
      <c r="AJ319">
        <f t="shared" si="65"/>
        <v>0</v>
      </c>
      <c r="AK319">
        <f t="shared" si="66"/>
        <v>0</v>
      </c>
    </row>
    <row r="320">
      <c r="A320" s="110"/>
      <c r="B320" s="111"/>
      <c r="C320" s="111"/>
      <c r="D320" s="111"/>
      <c r="E320" s="111"/>
      <c r="F320" s="89">
        <f t="shared" si="54"/>
        <v>220</v>
      </c>
      <c r="G320" s="90" t="s">
        <v>515</v>
      </c>
      <c r="H320" s="14">
        <f>IF(ISNA(VLOOKUP(G320,Round1_Transactions!$A$2:$F$402,2,FALSE)), 0,VLOOKUP(G320,Round1_Transactions!$A$2:$F$402,2,FALSE))</f>
        <v>0</v>
      </c>
      <c r="I320" s="60">
        <f>IF(ISNA(VLOOKUP(G320,Round1_Transactions!$A$2:$F$402,3,FALSE)), 0,VLOOKUP(G320,Round1_Transactions!$A$2:$F$402,3,FALSE))</f>
        <v>0</v>
      </c>
      <c r="J320" s="60">
        <f>IF(ISNA(VLOOKUP(G320,Round1_Transactions!$A$2:$F$402,4,FALSE)), 0,VLOOKUP(G320,Round1_Transactions!$A$2:$F$402,4,FALSE))</f>
        <v>0</v>
      </c>
      <c r="K320" s="60">
        <f>IF(ISNA(VLOOKUP(G320,Round1_Transactions!$A$2:$F$402,5,FALSE)), 0,VLOOKUP(G320,Round1_Transactions!$A$2:$F$402,5,FALSE))</f>
        <v>0</v>
      </c>
      <c r="L320" s="86">
        <f>IF(ISNA(VLOOKUP(G320,Round1_Transactions!$A$2:$F$402,6,FALSE)), 0,VLOOKUP(G320,Round1_Transactions!$A$2:$F$402,6,FALSE))</f>
        <v>0</v>
      </c>
      <c r="M320">
        <f t="shared" si="27"/>
        <v>0</v>
      </c>
      <c r="N320">
        <f t="shared" si="3"/>
        <v>0</v>
      </c>
      <c r="O320">
        <f t="shared" si="4"/>
        <v>0</v>
      </c>
      <c r="P320">
        <f t="shared" si="5"/>
        <v>0</v>
      </c>
      <c r="Q320">
        <f t="shared" si="6"/>
        <v>0</v>
      </c>
      <c r="R320">
        <f t="shared" si="7"/>
        <v>0</v>
      </c>
      <c r="S320">
        <f t="shared" si="8"/>
        <v>0</v>
      </c>
      <c r="T320">
        <f t="shared" si="9"/>
        <v>0</v>
      </c>
      <c r="U320">
        <f t="shared" si="10"/>
        <v>0</v>
      </c>
      <c r="V320">
        <f t="shared" si="11"/>
        <v>0</v>
      </c>
      <c r="W320">
        <f t="shared" si="12"/>
        <v>0</v>
      </c>
      <c r="X320">
        <f t="shared" si="13"/>
        <v>0</v>
      </c>
      <c r="Y320">
        <f t="shared" si="14"/>
        <v>0</v>
      </c>
      <c r="Z320">
        <f t="shared" si="55"/>
        <v>0</v>
      </c>
      <c r="AA320">
        <f t="shared" si="56"/>
        <v>0</v>
      </c>
      <c r="AB320">
        <f t="shared" si="57"/>
        <v>0</v>
      </c>
      <c r="AC320">
        <f t="shared" si="58"/>
        <v>0</v>
      </c>
      <c r="AD320">
        <f t="shared" si="59"/>
        <v>0</v>
      </c>
      <c r="AE320">
        <f t="shared" si="60"/>
        <v>0</v>
      </c>
      <c r="AF320">
        <f t="shared" si="61"/>
        <v>0</v>
      </c>
      <c r="AG320">
        <f t="shared" si="62"/>
        <v>0</v>
      </c>
      <c r="AH320">
        <f t="shared" si="63"/>
        <v>0</v>
      </c>
      <c r="AI320">
        <f t="shared" si="64"/>
        <v>0</v>
      </c>
      <c r="AJ320">
        <f t="shared" si="65"/>
        <v>0</v>
      </c>
      <c r="AK320">
        <f t="shared" si="66"/>
        <v>0</v>
      </c>
    </row>
    <row r="321">
      <c r="A321" s="112"/>
      <c r="B321" s="112"/>
      <c r="C321" s="112"/>
      <c r="D321" s="112"/>
      <c r="E321" s="112"/>
      <c r="F321" s="113"/>
      <c r="G321" s="114"/>
      <c r="H321" s="14" t="str">
        <f>IF(ISNA(VLOOKUP(G321,Round1_Transactions!$A$2:$F$402,2,FALSE)), 0,VLOOKUP(G321,Round1_Transactions!$A$2:$F$402,2,FALSE))</f>
        <v/>
      </c>
      <c r="I321" s="60" t="str">
        <f>IF(ISNA(VLOOKUP(G321,Round1_Transactions!$A$2:$F$402,3,FALSE)), 0,VLOOKUP(G321,Round1_Transactions!$A$2:$F$402,3,FALSE))</f>
        <v/>
      </c>
      <c r="J321" s="60" t="str">
        <f>IF(ISNA(VLOOKUP(G321,Round1_Transactions!$A$2:$F$402,4,FALSE)), 0,VLOOKUP(G321,Round1_Transactions!$A$2:$F$402,4,FALSE))</f>
        <v/>
      </c>
      <c r="K321" s="60" t="str">
        <f>IF(ISNA(VLOOKUP(G321,Round1_Transactions!$A$2:$F$402,5,FALSE)), 0,VLOOKUP(G321,Round1_Transactions!$A$2:$F$402,5,FALSE))</f>
        <v/>
      </c>
      <c r="L321" s="86" t="str">
        <f>IF(ISNA(VLOOKUP(G321,Round1_Transactions!$A$2:$F$402,6,FALSE)), 0,VLOOKUP(G321,Round1_Transactions!$A$2:$F$402,6,FALSE))</f>
        <v/>
      </c>
      <c r="M321" s="112">
        <f t="shared" si="27"/>
        <v>0</v>
      </c>
      <c r="N321" s="112">
        <f t="shared" si="3"/>
        <v>0</v>
      </c>
      <c r="O321" s="112">
        <f t="shared" si="4"/>
        <v>0</v>
      </c>
      <c r="P321" s="112">
        <f t="shared" si="5"/>
        <v>0</v>
      </c>
      <c r="Q321" s="112">
        <f t="shared" si="6"/>
        <v>0</v>
      </c>
      <c r="R321" s="112">
        <f t="shared" si="7"/>
        <v>0</v>
      </c>
      <c r="S321" s="112">
        <f t="shared" si="8"/>
        <v>0</v>
      </c>
      <c r="T321" s="112">
        <f t="shared" si="9"/>
        <v>0</v>
      </c>
      <c r="U321" s="112">
        <f t="shared" si="10"/>
        <v>0</v>
      </c>
      <c r="V321" s="112">
        <f t="shared" si="11"/>
        <v>0</v>
      </c>
      <c r="W321" s="112">
        <f t="shared" si="12"/>
        <v>0</v>
      </c>
      <c r="X321" s="112">
        <f t="shared" si="13"/>
        <v>0</v>
      </c>
      <c r="Y321" s="112">
        <f t="shared" si="14"/>
        <v>0</v>
      </c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2"/>
      <c r="AO321" s="112"/>
      <c r="AP321" s="112"/>
    </row>
    <row r="322">
      <c r="A322" s="81" t="str">
        <f>Stock_Prices!A6</f>
        <v>EICHERMOT</v>
      </c>
      <c r="B322" s="81" t="str">
        <f>Stock_Prices!B6</f>
        <v>Eicher Motors</v>
      </c>
      <c r="C322" s="82">
        <f>Stock_Prices!C6-D322</f>
        <v>100000</v>
      </c>
      <c r="D322" s="83">
        <f>SUM(H322:H400)-SUM(J322:J400)</f>
        <v>0</v>
      </c>
      <c r="E322" s="119">
        <f>Stock_Prices!I6</f>
        <v>0.7</v>
      </c>
      <c r="F322" s="22">
        <f>Stock_Prices!J6</f>
        <v>1500</v>
      </c>
      <c r="G322" s="85" t="s">
        <v>516</v>
      </c>
      <c r="H322" s="14">
        <f>IF(ISNA(VLOOKUP(G322,Round1_Transactions!$A$2:$F$402,2,FALSE)), 0,VLOOKUP(G322,Round1_Transactions!$A$2:$F$402,2,FALSE))</f>
        <v>0</v>
      </c>
      <c r="I322" s="60">
        <f>IF(ISNA(VLOOKUP(G322,Round1_Transactions!$A$2:$F$402,3,FALSE)), 0,VLOOKUP(G322,Round1_Transactions!$A$2:$F$402,3,FALSE))</f>
        <v>0</v>
      </c>
      <c r="J322" s="60">
        <f>IF(ISNA(VLOOKUP(G322,Round1_Transactions!$A$2:$F$402,4,FALSE)), 0,VLOOKUP(G322,Round1_Transactions!$A$2:$F$402,4,FALSE))</f>
        <v>0</v>
      </c>
      <c r="K322" s="60">
        <f>IF(ISNA(VLOOKUP(G322,Round1_Transactions!$A$2:$F$402,5,FALSE)), 0,VLOOKUP(G322,Round1_Transactions!$A$2:$F$402,5,FALSE))</f>
        <v>0</v>
      </c>
      <c r="L322" s="86">
        <f>IF(ISNA(VLOOKUP(G322,Round1_Transactions!$A$2:$F$402,6,FALSE)), 0,VLOOKUP(G322,Round1_Transactions!$A$2:$F$402,6,FALSE))</f>
        <v>0</v>
      </c>
      <c r="M322">
        <f t="shared" si="27"/>
        <v>0</v>
      </c>
      <c r="N322">
        <f t="shared" si="3"/>
        <v>0</v>
      </c>
      <c r="O322">
        <f t="shared" si="4"/>
        <v>0</v>
      </c>
      <c r="P322">
        <f t="shared" si="5"/>
        <v>0</v>
      </c>
      <c r="Q322">
        <f t="shared" si="6"/>
        <v>0</v>
      </c>
      <c r="R322">
        <f t="shared" si="7"/>
        <v>0</v>
      </c>
      <c r="S322">
        <f t="shared" si="8"/>
        <v>0</v>
      </c>
      <c r="T322">
        <f t="shared" si="9"/>
        <v>0</v>
      </c>
      <c r="U322">
        <f t="shared" si="10"/>
        <v>0</v>
      </c>
      <c r="V322">
        <f t="shared" si="11"/>
        <v>0</v>
      </c>
      <c r="W322">
        <f t="shared" si="12"/>
        <v>0</v>
      </c>
      <c r="X322">
        <f t="shared" si="13"/>
        <v>0</v>
      </c>
      <c r="Y322">
        <f t="shared" si="14"/>
        <v>0</v>
      </c>
      <c r="Z322">
        <f>if($L322=1,H322-J322,0)</f>
        <v>0</v>
      </c>
      <c r="AA322">
        <f>if($L322=2,$H322-$J322,0)</f>
        <v>0</v>
      </c>
      <c r="AB322">
        <f>if($L322=3,$H322-$J322,0)</f>
        <v>0</v>
      </c>
      <c r="AC322">
        <f>if($L322=4,$H322-$J322,0)</f>
        <v>0</v>
      </c>
      <c r="AD322">
        <f>if($L322=5,$H322-$J322,0)</f>
        <v>0</v>
      </c>
      <c r="AE322">
        <f>if($L322=6,$H322-$J322,0)</f>
        <v>0</v>
      </c>
      <c r="AF322">
        <f>if($L322=7,$H322-$J322,0)</f>
        <v>0</v>
      </c>
      <c r="AG322">
        <f>if($L322=8,$H322-$J322,0)</f>
        <v>0</v>
      </c>
      <c r="AH322">
        <f>if($L322=9,$H322-$J322,0)</f>
        <v>0</v>
      </c>
      <c r="AI322">
        <f>if($L322=10,$H322-$J322,0)</f>
        <v>0</v>
      </c>
      <c r="AJ322">
        <f>if($L322=11,$H322-$J322,0)</f>
        <v>0</v>
      </c>
      <c r="AK322">
        <f>if($L322=12,$H322-$J322,0)</f>
        <v>0</v>
      </c>
    </row>
    <row r="323">
      <c r="A323" s="88"/>
      <c r="F323" s="89">
        <f t="shared" ref="F323:F400" si="67">if(H322&gt;0,I322+$E$322*(I322-F322)+$E$322,if(J322&gt;0,K322+$E$322*(K322-F322)-$E$322,F322))</f>
        <v>1500</v>
      </c>
      <c r="G323" s="90" t="s">
        <v>517</v>
      </c>
      <c r="H323" s="14">
        <f>IF(ISNA(VLOOKUP(G323,Round1_Transactions!$A$2:$F$402,2,FALSE)), 0,VLOOKUP(G323,Round1_Transactions!$A$2:$F$402,2,FALSE))</f>
        <v>0</v>
      </c>
      <c r="I323" s="60">
        <f>IF(ISNA(VLOOKUP(G323,Round1_Transactions!$A$2:$F$402,3,FALSE)), 0,VLOOKUP(G323,Round1_Transactions!$A$2:$F$402,3,FALSE))</f>
        <v>0</v>
      </c>
      <c r="J323" s="60">
        <f>IF(ISNA(VLOOKUP(G323,Round1_Transactions!$A$2:$F$402,4,FALSE)), 0,VLOOKUP(G323,Round1_Transactions!$A$2:$F$402,4,FALSE))</f>
        <v>0</v>
      </c>
      <c r="K323" s="60">
        <f>IF(ISNA(VLOOKUP(G323,Round1_Transactions!$A$2:$F$402,5,FALSE)), 0,VLOOKUP(G323,Round1_Transactions!$A$2:$F$402,5,FALSE))</f>
        <v>0</v>
      </c>
      <c r="L323" s="86">
        <f>IF(ISNA(VLOOKUP(G323,Round1_Transactions!$A$2:$F$402,6,FALSE)), 0,VLOOKUP(G323,Round1_Transactions!$A$2:$F$402,6,FALSE))</f>
        <v>0</v>
      </c>
      <c r="M323">
        <f t="shared" si="27"/>
        <v>0</v>
      </c>
      <c r="N323">
        <f t="shared" si="3"/>
        <v>0</v>
      </c>
      <c r="O323">
        <f t="shared" si="4"/>
        <v>0</v>
      </c>
      <c r="P323">
        <f t="shared" si="5"/>
        <v>0</v>
      </c>
      <c r="Q323">
        <f t="shared" si="6"/>
        <v>0</v>
      </c>
      <c r="R323">
        <f t="shared" si="7"/>
        <v>0</v>
      </c>
      <c r="S323">
        <f t="shared" si="8"/>
        <v>0</v>
      </c>
      <c r="T323">
        <f t="shared" si="9"/>
        <v>0</v>
      </c>
      <c r="U323">
        <f t="shared" si="10"/>
        <v>0</v>
      </c>
      <c r="V323">
        <f t="shared" si="11"/>
        <v>0</v>
      </c>
      <c r="W323">
        <f t="shared" si="12"/>
        <v>0</v>
      </c>
      <c r="X323">
        <f t="shared" si="13"/>
        <v>0</v>
      </c>
      <c r="Y323">
        <f t="shared" si="14"/>
        <v>0</v>
      </c>
      <c r="Z323">
        <f t="shared" ref="Z323:Z400" si="68">if($L323=1,$H323-$J323+Z322,Z322)</f>
        <v>0</v>
      </c>
      <c r="AA323">
        <f t="shared" ref="AA323:AA400" si="69">if($L323=2,$H323-$J323+AA322,AA322)</f>
        <v>0</v>
      </c>
      <c r="AB323">
        <f t="shared" ref="AB323:AB400" si="70">if($L323=3,$H323-$J323+AB322,AB322)</f>
        <v>0</v>
      </c>
      <c r="AC323">
        <f t="shared" ref="AC323:AC400" si="71">if($L323=4,$H323-$J323+AC322,AC322)</f>
        <v>0</v>
      </c>
      <c r="AD323">
        <f t="shared" ref="AD323:AD400" si="72">if($L323=5,$H323-$J323+AD322,AD322)</f>
        <v>0</v>
      </c>
      <c r="AE323">
        <f t="shared" ref="AE323:AE400" si="73">if($L323=6,$H323-$J323+AE322,AE322)</f>
        <v>0</v>
      </c>
      <c r="AF323">
        <f t="shared" ref="AF323:AF400" si="74">if($L323=7,$H323-$J323+AF322,AF322)</f>
        <v>0</v>
      </c>
      <c r="AG323">
        <f t="shared" ref="AG323:AG400" si="75">if($L323=8,$H323-$J323+AG322,AG322)</f>
        <v>0</v>
      </c>
      <c r="AH323">
        <f t="shared" ref="AH323:AH400" si="76">if($L323=9,$H323-$J323+AH322,AH322)</f>
        <v>0</v>
      </c>
      <c r="AI323">
        <f t="shared" ref="AI323:AI400" si="77">if($L323=10,$H323-$J323+AI322,AI322)</f>
        <v>0</v>
      </c>
      <c r="AJ323">
        <f t="shared" ref="AJ323:AJ400" si="78">if($L323=11,$H323-$J323+AJ322,AJ322)</f>
        <v>0</v>
      </c>
      <c r="AK323">
        <f t="shared" ref="AK323:AK400" si="79">if($L323=12,$H323-$J323+AK322,AK322)</f>
        <v>0</v>
      </c>
    </row>
    <row r="324">
      <c r="A324" s="88"/>
      <c r="F324" s="89">
        <f t="shared" si="67"/>
        <v>1500</v>
      </c>
      <c r="G324" s="90" t="s">
        <v>518</v>
      </c>
      <c r="H324" s="14">
        <f>IF(ISNA(VLOOKUP(G324,Round1_Transactions!$A$2:$F$402,2,FALSE)), 0,VLOOKUP(G324,Round1_Transactions!$A$2:$F$402,2,FALSE))</f>
        <v>0</v>
      </c>
      <c r="I324" s="60">
        <f>IF(ISNA(VLOOKUP(G324,Round1_Transactions!$A$2:$F$402,3,FALSE)), 0,VLOOKUP(G324,Round1_Transactions!$A$2:$F$402,3,FALSE))</f>
        <v>0</v>
      </c>
      <c r="J324" s="60">
        <f>IF(ISNA(VLOOKUP(G324,Round1_Transactions!$A$2:$F$402,4,FALSE)), 0,VLOOKUP(G324,Round1_Transactions!$A$2:$F$402,4,FALSE))</f>
        <v>0</v>
      </c>
      <c r="K324" s="60">
        <f>IF(ISNA(VLOOKUP(G324,Round1_Transactions!$A$2:$F$402,5,FALSE)), 0,VLOOKUP(G324,Round1_Transactions!$A$2:$F$402,5,FALSE))</f>
        <v>0</v>
      </c>
      <c r="L324" s="86">
        <f>IF(ISNA(VLOOKUP(G324,Round1_Transactions!$A$2:$F$402,6,FALSE)), 0,VLOOKUP(G324,Round1_Transactions!$A$2:$F$402,6,FALSE))</f>
        <v>0</v>
      </c>
      <c r="M324">
        <f t="shared" si="27"/>
        <v>0</v>
      </c>
      <c r="N324">
        <f t="shared" si="3"/>
        <v>0</v>
      </c>
      <c r="O324">
        <f t="shared" si="4"/>
        <v>0</v>
      </c>
      <c r="P324">
        <f t="shared" si="5"/>
        <v>0</v>
      </c>
      <c r="Q324">
        <f t="shared" si="6"/>
        <v>0</v>
      </c>
      <c r="R324">
        <f t="shared" si="7"/>
        <v>0</v>
      </c>
      <c r="S324">
        <f t="shared" si="8"/>
        <v>0</v>
      </c>
      <c r="T324">
        <f t="shared" si="9"/>
        <v>0</v>
      </c>
      <c r="U324">
        <f t="shared" si="10"/>
        <v>0</v>
      </c>
      <c r="V324">
        <f t="shared" si="11"/>
        <v>0</v>
      </c>
      <c r="W324">
        <f t="shared" si="12"/>
        <v>0</v>
      </c>
      <c r="X324">
        <f t="shared" si="13"/>
        <v>0</v>
      </c>
      <c r="Y324">
        <f t="shared" si="14"/>
        <v>0</v>
      </c>
      <c r="Z324">
        <f t="shared" si="68"/>
        <v>0</v>
      </c>
      <c r="AA324">
        <f t="shared" si="69"/>
        <v>0</v>
      </c>
      <c r="AB324">
        <f t="shared" si="70"/>
        <v>0</v>
      </c>
      <c r="AC324">
        <f t="shared" si="71"/>
        <v>0</v>
      </c>
      <c r="AD324">
        <f t="shared" si="72"/>
        <v>0</v>
      </c>
      <c r="AE324">
        <f t="shared" si="73"/>
        <v>0</v>
      </c>
      <c r="AF324">
        <f t="shared" si="74"/>
        <v>0</v>
      </c>
      <c r="AG324">
        <f t="shared" si="75"/>
        <v>0</v>
      </c>
      <c r="AH324">
        <f t="shared" si="76"/>
        <v>0</v>
      </c>
      <c r="AI324">
        <f t="shared" si="77"/>
        <v>0</v>
      </c>
      <c r="AJ324">
        <f t="shared" si="78"/>
        <v>0</v>
      </c>
      <c r="AK324">
        <f t="shared" si="79"/>
        <v>0</v>
      </c>
    </row>
    <row r="325">
      <c r="A325" s="88"/>
      <c r="F325" s="89">
        <f t="shared" si="67"/>
        <v>1500</v>
      </c>
      <c r="G325" s="90" t="s">
        <v>519</v>
      </c>
      <c r="H325" s="14">
        <f>IF(ISNA(VLOOKUP(G325,Round1_Transactions!$A$2:$F$402,2,FALSE)), 0,VLOOKUP(G325,Round1_Transactions!$A$2:$F$402,2,FALSE))</f>
        <v>0</v>
      </c>
      <c r="I325" s="60">
        <f>IF(ISNA(VLOOKUP(G325,Round1_Transactions!$A$2:$F$402,3,FALSE)), 0,VLOOKUP(G325,Round1_Transactions!$A$2:$F$402,3,FALSE))</f>
        <v>0</v>
      </c>
      <c r="J325" s="60">
        <f>IF(ISNA(VLOOKUP(G325,Round1_Transactions!$A$2:$F$402,4,FALSE)), 0,VLOOKUP(G325,Round1_Transactions!$A$2:$F$402,4,FALSE))</f>
        <v>0</v>
      </c>
      <c r="K325" s="60">
        <f>IF(ISNA(VLOOKUP(G325,Round1_Transactions!$A$2:$F$402,5,FALSE)), 0,VLOOKUP(G325,Round1_Transactions!$A$2:$F$402,5,FALSE))</f>
        <v>0</v>
      </c>
      <c r="L325" s="86">
        <f>IF(ISNA(VLOOKUP(G325,Round1_Transactions!$A$2:$F$402,6,FALSE)), 0,VLOOKUP(G325,Round1_Transactions!$A$2:$F$402,6,FALSE))</f>
        <v>0</v>
      </c>
      <c r="M325">
        <f t="shared" si="27"/>
        <v>0</v>
      </c>
      <c r="N325">
        <f t="shared" si="3"/>
        <v>0</v>
      </c>
      <c r="O325">
        <f t="shared" si="4"/>
        <v>0</v>
      </c>
      <c r="P325">
        <f t="shared" si="5"/>
        <v>0</v>
      </c>
      <c r="Q325">
        <f t="shared" si="6"/>
        <v>0</v>
      </c>
      <c r="R325">
        <f t="shared" si="7"/>
        <v>0</v>
      </c>
      <c r="S325">
        <f t="shared" si="8"/>
        <v>0</v>
      </c>
      <c r="T325">
        <f t="shared" si="9"/>
        <v>0</v>
      </c>
      <c r="U325">
        <f t="shared" si="10"/>
        <v>0</v>
      </c>
      <c r="V325">
        <f t="shared" si="11"/>
        <v>0</v>
      </c>
      <c r="W325">
        <f t="shared" si="12"/>
        <v>0</v>
      </c>
      <c r="X325">
        <f t="shared" si="13"/>
        <v>0</v>
      </c>
      <c r="Y325">
        <f t="shared" si="14"/>
        <v>0</v>
      </c>
      <c r="Z325">
        <f t="shared" si="68"/>
        <v>0</v>
      </c>
      <c r="AA325">
        <f t="shared" si="69"/>
        <v>0</v>
      </c>
      <c r="AB325">
        <f t="shared" si="70"/>
        <v>0</v>
      </c>
      <c r="AC325">
        <f t="shared" si="71"/>
        <v>0</v>
      </c>
      <c r="AD325">
        <f t="shared" si="72"/>
        <v>0</v>
      </c>
      <c r="AE325">
        <f t="shared" si="73"/>
        <v>0</v>
      </c>
      <c r="AF325">
        <f t="shared" si="74"/>
        <v>0</v>
      </c>
      <c r="AG325">
        <f t="shared" si="75"/>
        <v>0</v>
      </c>
      <c r="AH325">
        <f t="shared" si="76"/>
        <v>0</v>
      </c>
      <c r="AI325">
        <f t="shared" si="77"/>
        <v>0</v>
      </c>
      <c r="AJ325">
        <f t="shared" si="78"/>
        <v>0</v>
      </c>
      <c r="AK325">
        <f t="shared" si="79"/>
        <v>0</v>
      </c>
    </row>
    <row r="326">
      <c r="A326" s="88"/>
      <c r="F326" s="89">
        <f t="shared" si="67"/>
        <v>1500</v>
      </c>
      <c r="G326" s="90" t="s">
        <v>520</v>
      </c>
      <c r="H326" s="14">
        <f>IF(ISNA(VLOOKUP(G326,Round1_Transactions!$A$2:$F$402,2,FALSE)), 0,VLOOKUP(G326,Round1_Transactions!$A$2:$F$402,2,FALSE))</f>
        <v>0</v>
      </c>
      <c r="I326" s="60">
        <f>IF(ISNA(VLOOKUP(G326,Round1_Transactions!$A$2:$F$402,3,FALSE)), 0,VLOOKUP(G326,Round1_Transactions!$A$2:$F$402,3,FALSE))</f>
        <v>0</v>
      </c>
      <c r="J326" s="60">
        <f>IF(ISNA(VLOOKUP(G326,Round1_Transactions!$A$2:$F$402,4,FALSE)), 0,VLOOKUP(G326,Round1_Transactions!$A$2:$F$402,4,FALSE))</f>
        <v>0</v>
      </c>
      <c r="K326" s="60">
        <f>IF(ISNA(VLOOKUP(G326,Round1_Transactions!$A$2:$F$402,5,FALSE)), 0,VLOOKUP(G326,Round1_Transactions!$A$2:$F$402,5,FALSE))</f>
        <v>0</v>
      </c>
      <c r="L326" s="86">
        <f>IF(ISNA(VLOOKUP(G326,Round1_Transactions!$A$2:$F$402,6,FALSE)), 0,VLOOKUP(G326,Round1_Transactions!$A$2:$F$402,6,FALSE))</f>
        <v>0</v>
      </c>
      <c r="M326">
        <f t="shared" si="27"/>
        <v>0</v>
      </c>
      <c r="N326">
        <f t="shared" si="3"/>
        <v>0</v>
      </c>
      <c r="O326">
        <f t="shared" si="4"/>
        <v>0</v>
      </c>
      <c r="P326">
        <f t="shared" si="5"/>
        <v>0</v>
      </c>
      <c r="Q326">
        <f t="shared" si="6"/>
        <v>0</v>
      </c>
      <c r="R326">
        <f t="shared" si="7"/>
        <v>0</v>
      </c>
      <c r="S326">
        <f t="shared" si="8"/>
        <v>0</v>
      </c>
      <c r="T326">
        <f t="shared" si="9"/>
        <v>0</v>
      </c>
      <c r="U326">
        <f t="shared" si="10"/>
        <v>0</v>
      </c>
      <c r="V326">
        <f t="shared" si="11"/>
        <v>0</v>
      </c>
      <c r="W326">
        <f t="shared" si="12"/>
        <v>0</v>
      </c>
      <c r="X326">
        <f t="shared" si="13"/>
        <v>0</v>
      </c>
      <c r="Y326">
        <f t="shared" si="14"/>
        <v>0</v>
      </c>
      <c r="Z326">
        <f t="shared" si="68"/>
        <v>0</v>
      </c>
      <c r="AA326">
        <f t="shared" si="69"/>
        <v>0</v>
      </c>
      <c r="AB326">
        <f t="shared" si="70"/>
        <v>0</v>
      </c>
      <c r="AC326">
        <f t="shared" si="71"/>
        <v>0</v>
      </c>
      <c r="AD326">
        <f t="shared" si="72"/>
        <v>0</v>
      </c>
      <c r="AE326">
        <f t="shared" si="73"/>
        <v>0</v>
      </c>
      <c r="AF326">
        <f t="shared" si="74"/>
        <v>0</v>
      </c>
      <c r="AG326">
        <f t="shared" si="75"/>
        <v>0</v>
      </c>
      <c r="AH326">
        <f t="shared" si="76"/>
        <v>0</v>
      </c>
      <c r="AI326">
        <f t="shared" si="77"/>
        <v>0</v>
      </c>
      <c r="AJ326">
        <f t="shared" si="78"/>
        <v>0</v>
      </c>
      <c r="AK326">
        <f t="shared" si="79"/>
        <v>0</v>
      </c>
    </row>
    <row r="327">
      <c r="A327" s="88"/>
      <c r="F327" s="89">
        <f t="shared" si="67"/>
        <v>1500</v>
      </c>
      <c r="G327" s="90" t="s">
        <v>521</v>
      </c>
      <c r="H327" s="14">
        <f>IF(ISNA(VLOOKUP(G327,Round1_Transactions!$A$2:$F$402,2,FALSE)), 0,VLOOKUP(G327,Round1_Transactions!$A$2:$F$402,2,FALSE))</f>
        <v>0</v>
      </c>
      <c r="I327" s="60">
        <f>IF(ISNA(VLOOKUP(G327,Round1_Transactions!$A$2:$F$402,3,FALSE)), 0,VLOOKUP(G327,Round1_Transactions!$A$2:$F$402,3,FALSE))</f>
        <v>0</v>
      </c>
      <c r="J327" s="60">
        <f>IF(ISNA(VLOOKUP(G327,Round1_Transactions!$A$2:$F$402,4,FALSE)), 0,VLOOKUP(G327,Round1_Transactions!$A$2:$F$402,4,FALSE))</f>
        <v>0</v>
      </c>
      <c r="K327" s="60">
        <f>IF(ISNA(VLOOKUP(G327,Round1_Transactions!$A$2:$F$402,5,FALSE)), 0,VLOOKUP(G327,Round1_Transactions!$A$2:$F$402,5,FALSE))</f>
        <v>0</v>
      </c>
      <c r="L327" s="86">
        <f>IF(ISNA(VLOOKUP(G327,Round1_Transactions!$A$2:$F$402,6,FALSE)), 0,VLOOKUP(G327,Round1_Transactions!$A$2:$F$402,6,FALSE))</f>
        <v>0</v>
      </c>
      <c r="M327">
        <f t="shared" si="27"/>
        <v>0</v>
      </c>
      <c r="N327">
        <f t="shared" si="3"/>
        <v>0</v>
      </c>
      <c r="O327">
        <f t="shared" si="4"/>
        <v>0</v>
      </c>
      <c r="P327">
        <f t="shared" si="5"/>
        <v>0</v>
      </c>
      <c r="Q327">
        <f t="shared" si="6"/>
        <v>0</v>
      </c>
      <c r="R327">
        <f t="shared" si="7"/>
        <v>0</v>
      </c>
      <c r="S327">
        <f t="shared" si="8"/>
        <v>0</v>
      </c>
      <c r="T327">
        <f t="shared" si="9"/>
        <v>0</v>
      </c>
      <c r="U327">
        <f t="shared" si="10"/>
        <v>0</v>
      </c>
      <c r="V327">
        <f t="shared" si="11"/>
        <v>0</v>
      </c>
      <c r="W327">
        <f t="shared" si="12"/>
        <v>0</v>
      </c>
      <c r="X327">
        <f t="shared" si="13"/>
        <v>0</v>
      </c>
      <c r="Y327">
        <f t="shared" si="14"/>
        <v>0</v>
      </c>
      <c r="Z327">
        <f t="shared" si="68"/>
        <v>0</v>
      </c>
      <c r="AA327">
        <f t="shared" si="69"/>
        <v>0</v>
      </c>
      <c r="AB327">
        <f t="shared" si="70"/>
        <v>0</v>
      </c>
      <c r="AC327">
        <f t="shared" si="71"/>
        <v>0</v>
      </c>
      <c r="AD327">
        <f t="shared" si="72"/>
        <v>0</v>
      </c>
      <c r="AE327">
        <f t="shared" si="73"/>
        <v>0</v>
      </c>
      <c r="AF327">
        <f t="shared" si="74"/>
        <v>0</v>
      </c>
      <c r="AG327">
        <f t="shared" si="75"/>
        <v>0</v>
      </c>
      <c r="AH327">
        <f t="shared" si="76"/>
        <v>0</v>
      </c>
      <c r="AI327">
        <f t="shared" si="77"/>
        <v>0</v>
      </c>
      <c r="AJ327">
        <f t="shared" si="78"/>
        <v>0</v>
      </c>
      <c r="AK327">
        <f t="shared" si="79"/>
        <v>0</v>
      </c>
    </row>
    <row r="328">
      <c r="A328" s="88"/>
      <c r="F328" s="89">
        <f t="shared" si="67"/>
        <v>1500</v>
      </c>
      <c r="G328" s="90" t="s">
        <v>522</v>
      </c>
      <c r="H328" s="14">
        <f>IF(ISNA(VLOOKUP(G328,Round1_Transactions!$A$2:$F$402,2,FALSE)), 0,VLOOKUP(G328,Round1_Transactions!$A$2:$F$402,2,FALSE))</f>
        <v>0</v>
      </c>
      <c r="I328" s="60">
        <f>IF(ISNA(VLOOKUP(G328,Round1_Transactions!$A$2:$F$402,3,FALSE)), 0,VLOOKUP(G328,Round1_Transactions!$A$2:$F$402,3,FALSE))</f>
        <v>0</v>
      </c>
      <c r="J328" s="60">
        <f>IF(ISNA(VLOOKUP(G328,Round1_Transactions!$A$2:$F$402,4,FALSE)), 0,VLOOKUP(G328,Round1_Transactions!$A$2:$F$402,4,FALSE))</f>
        <v>0</v>
      </c>
      <c r="K328" s="60">
        <f>IF(ISNA(VLOOKUP(G328,Round1_Transactions!$A$2:$F$402,5,FALSE)), 0,VLOOKUP(G328,Round1_Transactions!$A$2:$F$402,5,FALSE))</f>
        <v>0</v>
      </c>
      <c r="L328" s="86">
        <f>IF(ISNA(VLOOKUP(G328,Round1_Transactions!$A$2:$F$402,6,FALSE)), 0,VLOOKUP(G328,Round1_Transactions!$A$2:$F$402,6,FALSE))</f>
        <v>0</v>
      </c>
      <c r="M328">
        <f t="shared" si="27"/>
        <v>0</v>
      </c>
      <c r="N328">
        <f t="shared" si="3"/>
        <v>0</v>
      </c>
      <c r="O328">
        <f t="shared" si="4"/>
        <v>0</v>
      </c>
      <c r="P328">
        <f t="shared" si="5"/>
        <v>0</v>
      </c>
      <c r="Q328">
        <f t="shared" si="6"/>
        <v>0</v>
      </c>
      <c r="R328">
        <f t="shared" si="7"/>
        <v>0</v>
      </c>
      <c r="S328">
        <f t="shared" si="8"/>
        <v>0</v>
      </c>
      <c r="T328">
        <f t="shared" si="9"/>
        <v>0</v>
      </c>
      <c r="U328">
        <f t="shared" si="10"/>
        <v>0</v>
      </c>
      <c r="V328">
        <f t="shared" si="11"/>
        <v>0</v>
      </c>
      <c r="W328">
        <f t="shared" si="12"/>
        <v>0</v>
      </c>
      <c r="X328">
        <f t="shared" si="13"/>
        <v>0</v>
      </c>
      <c r="Y328">
        <f t="shared" si="14"/>
        <v>0</v>
      </c>
      <c r="Z328">
        <f t="shared" si="68"/>
        <v>0</v>
      </c>
      <c r="AA328">
        <f t="shared" si="69"/>
        <v>0</v>
      </c>
      <c r="AB328">
        <f t="shared" si="70"/>
        <v>0</v>
      </c>
      <c r="AC328">
        <f t="shared" si="71"/>
        <v>0</v>
      </c>
      <c r="AD328">
        <f t="shared" si="72"/>
        <v>0</v>
      </c>
      <c r="AE328">
        <f t="shared" si="73"/>
        <v>0</v>
      </c>
      <c r="AF328">
        <f t="shared" si="74"/>
        <v>0</v>
      </c>
      <c r="AG328">
        <f t="shared" si="75"/>
        <v>0</v>
      </c>
      <c r="AH328">
        <f t="shared" si="76"/>
        <v>0</v>
      </c>
      <c r="AI328">
        <f t="shared" si="77"/>
        <v>0</v>
      </c>
      <c r="AJ328">
        <f t="shared" si="78"/>
        <v>0</v>
      </c>
      <c r="AK328">
        <f t="shared" si="79"/>
        <v>0</v>
      </c>
    </row>
    <row r="329">
      <c r="A329" s="88"/>
      <c r="F329" s="89">
        <f t="shared" si="67"/>
        <v>1500</v>
      </c>
      <c r="G329" s="90" t="s">
        <v>523</v>
      </c>
      <c r="H329" s="14">
        <f>IF(ISNA(VLOOKUP(G329,Round1_Transactions!$A$2:$F$402,2,FALSE)), 0,VLOOKUP(G329,Round1_Transactions!$A$2:$F$402,2,FALSE))</f>
        <v>0</v>
      </c>
      <c r="I329" s="60">
        <f>IF(ISNA(VLOOKUP(G329,Round1_Transactions!$A$2:$F$402,3,FALSE)), 0,VLOOKUP(G329,Round1_Transactions!$A$2:$F$402,3,FALSE))</f>
        <v>0</v>
      </c>
      <c r="J329" s="60">
        <f>IF(ISNA(VLOOKUP(G329,Round1_Transactions!$A$2:$F$402,4,FALSE)), 0,VLOOKUP(G329,Round1_Transactions!$A$2:$F$402,4,FALSE))</f>
        <v>0</v>
      </c>
      <c r="K329" s="60">
        <f>IF(ISNA(VLOOKUP(G329,Round1_Transactions!$A$2:$F$402,5,FALSE)), 0,VLOOKUP(G329,Round1_Transactions!$A$2:$F$402,5,FALSE))</f>
        <v>0</v>
      </c>
      <c r="L329" s="86">
        <f>IF(ISNA(VLOOKUP(G329,Round1_Transactions!$A$2:$F$402,6,FALSE)), 0,VLOOKUP(G329,Round1_Transactions!$A$2:$F$402,6,FALSE))</f>
        <v>0</v>
      </c>
      <c r="M329">
        <f t="shared" si="27"/>
        <v>0</v>
      </c>
      <c r="N329">
        <f t="shared" si="3"/>
        <v>0</v>
      </c>
      <c r="O329">
        <f t="shared" si="4"/>
        <v>0</v>
      </c>
      <c r="P329">
        <f t="shared" si="5"/>
        <v>0</v>
      </c>
      <c r="Q329">
        <f t="shared" si="6"/>
        <v>0</v>
      </c>
      <c r="R329">
        <f t="shared" si="7"/>
        <v>0</v>
      </c>
      <c r="S329">
        <f t="shared" si="8"/>
        <v>0</v>
      </c>
      <c r="T329">
        <f t="shared" si="9"/>
        <v>0</v>
      </c>
      <c r="U329">
        <f t="shared" si="10"/>
        <v>0</v>
      </c>
      <c r="V329">
        <f t="shared" si="11"/>
        <v>0</v>
      </c>
      <c r="W329">
        <f t="shared" si="12"/>
        <v>0</v>
      </c>
      <c r="X329">
        <f t="shared" si="13"/>
        <v>0</v>
      </c>
      <c r="Y329">
        <f t="shared" si="14"/>
        <v>0</v>
      </c>
      <c r="Z329">
        <f t="shared" si="68"/>
        <v>0</v>
      </c>
      <c r="AA329">
        <f t="shared" si="69"/>
        <v>0</v>
      </c>
      <c r="AB329">
        <f t="shared" si="70"/>
        <v>0</v>
      </c>
      <c r="AC329">
        <f t="shared" si="71"/>
        <v>0</v>
      </c>
      <c r="AD329">
        <f t="shared" si="72"/>
        <v>0</v>
      </c>
      <c r="AE329">
        <f t="shared" si="73"/>
        <v>0</v>
      </c>
      <c r="AF329">
        <f t="shared" si="74"/>
        <v>0</v>
      </c>
      <c r="AG329">
        <f t="shared" si="75"/>
        <v>0</v>
      </c>
      <c r="AH329">
        <f t="shared" si="76"/>
        <v>0</v>
      </c>
      <c r="AI329">
        <f t="shared" si="77"/>
        <v>0</v>
      </c>
      <c r="AJ329">
        <f t="shared" si="78"/>
        <v>0</v>
      </c>
      <c r="AK329">
        <f t="shared" si="79"/>
        <v>0</v>
      </c>
    </row>
    <row r="330">
      <c r="A330" s="88"/>
      <c r="F330" s="89">
        <f t="shared" si="67"/>
        <v>1500</v>
      </c>
      <c r="G330" s="90" t="s">
        <v>524</v>
      </c>
      <c r="H330" s="14">
        <f>IF(ISNA(VLOOKUP(G330,Round1_Transactions!$A$2:$F$402,2,FALSE)), 0,VLOOKUP(G330,Round1_Transactions!$A$2:$F$402,2,FALSE))</f>
        <v>0</v>
      </c>
      <c r="I330" s="60">
        <f>IF(ISNA(VLOOKUP(G330,Round1_Transactions!$A$2:$F$402,3,FALSE)), 0,VLOOKUP(G330,Round1_Transactions!$A$2:$F$402,3,FALSE))</f>
        <v>0</v>
      </c>
      <c r="J330" s="60">
        <f>IF(ISNA(VLOOKUP(G330,Round1_Transactions!$A$2:$F$402,4,FALSE)), 0,VLOOKUP(G330,Round1_Transactions!$A$2:$F$402,4,FALSE))</f>
        <v>0</v>
      </c>
      <c r="K330" s="60">
        <f>IF(ISNA(VLOOKUP(G330,Round1_Transactions!$A$2:$F$402,5,FALSE)), 0,VLOOKUP(G330,Round1_Transactions!$A$2:$F$402,5,FALSE))</f>
        <v>0</v>
      </c>
      <c r="L330" s="86">
        <f>IF(ISNA(VLOOKUP(G330,Round1_Transactions!$A$2:$F$402,6,FALSE)), 0,VLOOKUP(G330,Round1_Transactions!$A$2:$F$402,6,FALSE))</f>
        <v>0</v>
      </c>
      <c r="M330">
        <f t="shared" si="27"/>
        <v>0</v>
      </c>
      <c r="N330">
        <f t="shared" si="3"/>
        <v>0</v>
      </c>
      <c r="O330">
        <f t="shared" si="4"/>
        <v>0</v>
      </c>
      <c r="P330">
        <f t="shared" si="5"/>
        <v>0</v>
      </c>
      <c r="Q330">
        <f t="shared" si="6"/>
        <v>0</v>
      </c>
      <c r="R330">
        <f t="shared" si="7"/>
        <v>0</v>
      </c>
      <c r="S330">
        <f t="shared" si="8"/>
        <v>0</v>
      </c>
      <c r="T330">
        <f t="shared" si="9"/>
        <v>0</v>
      </c>
      <c r="U330">
        <f t="shared" si="10"/>
        <v>0</v>
      </c>
      <c r="V330">
        <f t="shared" si="11"/>
        <v>0</v>
      </c>
      <c r="W330">
        <f t="shared" si="12"/>
        <v>0</v>
      </c>
      <c r="X330">
        <f t="shared" si="13"/>
        <v>0</v>
      </c>
      <c r="Y330">
        <f t="shared" si="14"/>
        <v>0</v>
      </c>
      <c r="Z330">
        <f t="shared" si="68"/>
        <v>0</v>
      </c>
      <c r="AA330">
        <f t="shared" si="69"/>
        <v>0</v>
      </c>
      <c r="AB330">
        <f t="shared" si="70"/>
        <v>0</v>
      </c>
      <c r="AC330">
        <f t="shared" si="71"/>
        <v>0</v>
      </c>
      <c r="AD330">
        <f t="shared" si="72"/>
        <v>0</v>
      </c>
      <c r="AE330">
        <f t="shared" si="73"/>
        <v>0</v>
      </c>
      <c r="AF330">
        <f t="shared" si="74"/>
        <v>0</v>
      </c>
      <c r="AG330">
        <f t="shared" si="75"/>
        <v>0</v>
      </c>
      <c r="AH330">
        <f t="shared" si="76"/>
        <v>0</v>
      </c>
      <c r="AI330">
        <f t="shared" si="77"/>
        <v>0</v>
      </c>
      <c r="AJ330">
        <f t="shared" si="78"/>
        <v>0</v>
      </c>
      <c r="AK330">
        <f t="shared" si="79"/>
        <v>0</v>
      </c>
    </row>
    <row r="331">
      <c r="A331" s="88"/>
      <c r="D331" s="91"/>
      <c r="F331" s="89">
        <f t="shared" si="67"/>
        <v>1500</v>
      </c>
      <c r="G331" s="90" t="s">
        <v>525</v>
      </c>
      <c r="H331" s="14">
        <f>IF(ISNA(VLOOKUP(G331,Round1_Transactions!$A$2:$F$402,2,FALSE)), 0,VLOOKUP(G331,Round1_Transactions!$A$2:$F$402,2,FALSE))</f>
        <v>0</v>
      </c>
      <c r="I331" s="60">
        <f>IF(ISNA(VLOOKUP(G331,Round1_Transactions!$A$2:$F$402,3,FALSE)), 0,VLOOKUP(G331,Round1_Transactions!$A$2:$F$402,3,FALSE))</f>
        <v>0</v>
      </c>
      <c r="J331" s="60">
        <f>IF(ISNA(VLOOKUP(G331,Round1_Transactions!$A$2:$F$402,4,FALSE)), 0,VLOOKUP(G331,Round1_Transactions!$A$2:$F$402,4,FALSE))</f>
        <v>0</v>
      </c>
      <c r="K331" s="60">
        <f>IF(ISNA(VLOOKUP(G331,Round1_Transactions!$A$2:$F$402,5,FALSE)), 0,VLOOKUP(G331,Round1_Transactions!$A$2:$F$402,5,FALSE))</f>
        <v>0</v>
      </c>
      <c r="L331" s="86">
        <f>IF(ISNA(VLOOKUP(G331,Round1_Transactions!$A$2:$F$402,6,FALSE)), 0,VLOOKUP(G331,Round1_Transactions!$A$2:$F$402,6,FALSE))</f>
        <v>0</v>
      </c>
      <c r="M331">
        <f t="shared" si="27"/>
        <v>0</v>
      </c>
      <c r="N331">
        <f t="shared" si="3"/>
        <v>0</v>
      </c>
      <c r="O331">
        <f t="shared" si="4"/>
        <v>0</v>
      </c>
      <c r="P331">
        <f t="shared" si="5"/>
        <v>0</v>
      </c>
      <c r="Q331">
        <f t="shared" si="6"/>
        <v>0</v>
      </c>
      <c r="R331">
        <f t="shared" si="7"/>
        <v>0</v>
      </c>
      <c r="S331">
        <f t="shared" si="8"/>
        <v>0</v>
      </c>
      <c r="T331">
        <f t="shared" si="9"/>
        <v>0</v>
      </c>
      <c r="U331">
        <f t="shared" si="10"/>
        <v>0</v>
      </c>
      <c r="V331">
        <f t="shared" si="11"/>
        <v>0</v>
      </c>
      <c r="W331">
        <f t="shared" si="12"/>
        <v>0</v>
      </c>
      <c r="X331">
        <f t="shared" si="13"/>
        <v>0</v>
      </c>
      <c r="Y331">
        <f t="shared" si="14"/>
        <v>0</v>
      </c>
      <c r="Z331">
        <f t="shared" si="68"/>
        <v>0</v>
      </c>
      <c r="AA331">
        <f t="shared" si="69"/>
        <v>0</v>
      </c>
      <c r="AB331">
        <f t="shared" si="70"/>
        <v>0</v>
      </c>
      <c r="AC331">
        <f t="shared" si="71"/>
        <v>0</v>
      </c>
      <c r="AD331">
        <f t="shared" si="72"/>
        <v>0</v>
      </c>
      <c r="AE331">
        <f t="shared" si="73"/>
        <v>0</v>
      </c>
      <c r="AF331">
        <f t="shared" si="74"/>
        <v>0</v>
      </c>
      <c r="AG331">
        <f t="shared" si="75"/>
        <v>0</v>
      </c>
      <c r="AH331">
        <f t="shared" si="76"/>
        <v>0</v>
      </c>
      <c r="AI331">
        <f t="shared" si="77"/>
        <v>0</v>
      </c>
      <c r="AJ331">
        <f t="shared" si="78"/>
        <v>0</v>
      </c>
      <c r="AK331">
        <f t="shared" si="79"/>
        <v>0</v>
      </c>
    </row>
    <row r="332">
      <c r="A332" s="88"/>
      <c r="F332" s="89">
        <f t="shared" si="67"/>
        <v>1500</v>
      </c>
      <c r="G332" s="90" t="s">
        <v>526</v>
      </c>
      <c r="H332" s="14">
        <f>IF(ISNA(VLOOKUP(G332,Round1_Transactions!$A$2:$F$402,2,FALSE)), 0,VLOOKUP(G332,Round1_Transactions!$A$2:$F$402,2,FALSE))</f>
        <v>0</v>
      </c>
      <c r="I332" s="60">
        <f>IF(ISNA(VLOOKUP(G332,Round1_Transactions!$A$2:$F$402,3,FALSE)), 0,VLOOKUP(G332,Round1_Transactions!$A$2:$F$402,3,FALSE))</f>
        <v>0</v>
      </c>
      <c r="J332" s="60">
        <f>IF(ISNA(VLOOKUP(G332,Round1_Transactions!$A$2:$F$402,4,FALSE)), 0,VLOOKUP(G332,Round1_Transactions!$A$2:$F$402,4,FALSE))</f>
        <v>0</v>
      </c>
      <c r="K332" s="60">
        <f>IF(ISNA(VLOOKUP(G332,Round1_Transactions!$A$2:$F$402,5,FALSE)), 0,VLOOKUP(G332,Round1_Transactions!$A$2:$F$402,5,FALSE))</f>
        <v>0</v>
      </c>
      <c r="L332" s="86">
        <f>IF(ISNA(VLOOKUP(G332,Round1_Transactions!$A$2:$F$402,6,FALSE)), 0,VLOOKUP(G332,Round1_Transactions!$A$2:$F$402,6,FALSE))</f>
        <v>0</v>
      </c>
      <c r="M332">
        <f t="shared" si="27"/>
        <v>0</v>
      </c>
      <c r="N332">
        <f t="shared" si="3"/>
        <v>0</v>
      </c>
      <c r="O332">
        <f t="shared" si="4"/>
        <v>0</v>
      </c>
      <c r="P332">
        <f t="shared" si="5"/>
        <v>0</v>
      </c>
      <c r="Q332">
        <f t="shared" si="6"/>
        <v>0</v>
      </c>
      <c r="R332">
        <f t="shared" si="7"/>
        <v>0</v>
      </c>
      <c r="S332">
        <f t="shared" si="8"/>
        <v>0</v>
      </c>
      <c r="T332">
        <f t="shared" si="9"/>
        <v>0</v>
      </c>
      <c r="U332">
        <f t="shared" si="10"/>
        <v>0</v>
      </c>
      <c r="V332">
        <f t="shared" si="11"/>
        <v>0</v>
      </c>
      <c r="W332">
        <f t="shared" si="12"/>
        <v>0</v>
      </c>
      <c r="X332">
        <f t="shared" si="13"/>
        <v>0</v>
      </c>
      <c r="Y332">
        <f t="shared" si="14"/>
        <v>0</v>
      </c>
      <c r="Z332">
        <f t="shared" si="68"/>
        <v>0</v>
      </c>
      <c r="AA332">
        <f t="shared" si="69"/>
        <v>0</v>
      </c>
      <c r="AB332">
        <f t="shared" si="70"/>
        <v>0</v>
      </c>
      <c r="AC332">
        <f t="shared" si="71"/>
        <v>0</v>
      </c>
      <c r="AD332">
        <f t="shared" si="72"/>
        <v>0</v>
      </c>
      <c r="AE332">
        <f t="shared" si="73"/>
        <v>0</v>
      </c>
      <c r="AF332">
        <f t="shared" si="74"/>
        <v>0</v>
      </c>
      <c r="AG332">
        <f t="shared" si="75"/>
        <v>0</v>
      </c>
      <c r="AH332">
        <f t="shared" si="76"/>
        <v>0</v>
      </c>
      <c r="AI332">
        <f t="shared" si="77"/>
        <v>0</v>
      </c>
      <c r="AJ332">
        <f t="shared" si="78"/>
        <v>0</v>
      </c>
      <c r="AK332">
        <f t="shared" si="79"/>
        <v>0</v>
      </c>
    </row>
    <row r="333">
      <c r="A333" s="88"/>
      <c r="F333" s="89">
        <f t="shared" si="67"/>
        <v>1500</v>
      </c>
      <c r="G333" s="90" t="s">
        <v>527</v>
      </c>
      <c r="H333" s="14">
        <f>IF(ISNA(VLOOKUP(G333,Round1_Transactions!$A$2:$F$402,2,FALSE)), 0,VLOOKUP(G333,Round1_Transactions!$A$2:$F$402,2,FALSE))</f>
        <v>0</v>
      </c>
      <c r="I333" s="60">
        <f>IF(ISNA(VLOOKUP(G333,Round1_Transactions!$A$2:$F$402,3,FALSE)), 0,VLOOKUP(G333,Round1_Transactions!$A$2:$F$402,3,FALSE))</f>
        <v>0</v>
      </c>
      <c r="J333" s="60">
        <f>IF(ISNA(VLOOKUP(G333,Round1_Transactions!$A$2:$F$402,4,FALSE)), 0,VLOOKUP(G333,Round1_Transactions!$A$2:$F$402,4,FALSE))</f>
        <v>0</v>
      </c>
      <c r="K333" s="60">
        <f>IF(ISNA(VLOOKUP(G333,Round1_Transactions!$A$2:$F$402,5,FALSE)), 0,VLOOKUP(G333,Round1_Transactions!$A$2:$F$402,5,FALSE))</f>
        <v>0</v>
      </c>
      <c r="L333" s="86">
        <f>IF(ISNA(VLOOKUP(G333,Round1_Transactions!$A$2:$F$402,6,FALSE)), 0,VLOOKUP(G333,Round1_Transactions!$A$2:$F$402,6,FALSE))</f>
        <v>0</v>
      </c>
      <c r="M333">
        <f t="shared" si="27"/>
        <v>0</v>
      </c>
      <c r="N333">
        <f t="shared" si="3"/>
        <v>0</v>
      </c>
      <c r="O333">
        <f t="shared" si="4"/>
        <v>0</v>
      </c>
      <c r="P333">
        <f t="shared" si="5"/>
        <v>0</v>
      </c>
      <c r="Q333">
        <f t="shared" si="6"/>
        <v>0</v>
      </c>
      <c r="R333">
        <f t="shared" si="7"/>
        <v>0</v>
      </c>
      <c r="S333">
        <f t="shared" si="8"/>
        <v>0</v>
      </c>
      <c r="T333">
        <f t="shared" si="9"/>
        <v>0</v>
      </c>
      <c r="U333">
        <f t="shared" si="10"/>
        <v>0</v>
      </c>
      <c r="V333">
        <f t="shared" si="11"/>
        <v>0</v>
      </c>
      <c r="W333">
        <f t="shared" si="12"/>
        <v>0</v>
      </c>
      <c r="X333">
        <f t="shared" si="13"/>
        <v>0</v>
      </c>
      <c r="Y333">
        <f t="shared" si="14"/>
        <v>0</v>
      </c>
      <c r="Z333">
        <f t="shared" si="68"/>
        <v>0</v>
      </c>
      <c r="AA333">
        <f t="shared" si="69"/>
        <v>0</v>
      </c>
      <c r="AB333">
        <f t="shared" si="70"/>
        <v>0</v>
      </c>
      <c r="AC333">
        <f t="shared" si="71"/>
        <v>0</v>
      </c>
      <c r="AD333">
        <f t="shared" si="72"/>
        <v>0</v>
      </c>
      <c r="AE333">
        <f t="shared" si="73"/>
        <v>0</v>
      </c>
      <c r="AF333">
        <f t="shared" si="74"/>
        <v>0</v>
      </c>
      <c r="AG333">
        <f t="shared" si="75"/>
        <v>0</v>
      </c>
      <c r="AH333">
        <f t="shared" si="76"/>
        <v>0</v>
      </c>
      <c r="AI333">
        <f t="shared" si="77"/>
        <v>0</v>
      </c>
      <c r="AJ333">
        <f t="shared" si="78"/>
        <v>0</v>
      </c>
      <c r="AK333">
        <f t="shared" si="79"/>
        <v>0</v>
      </c>
    </row>
    <row r="334">
      <c r="A334" s="88"/>
      <c r="F334" s="89">
        <f t="shared" si="67"/>
        <v>1500</v>
      </c>
      <c r="G334" s="90" t="s">
        <v>528</v>
      </c>
      <c r="H334" s="14">
        <f>IF(ISNA(VLOOKUP(G334,Round1_Transactions!$A$2:$F$402,2,FALSE)), 0,VLOOKUP(G334,Round1_Transactions!$A$2:$F$402,2,FALSE))</f>
        <v>0</v>
      </c>
      <c r="I334" s="60">
        <f>IF(ISNA(VLOOKUP(G334,Round1_Transactions!$A$2:$F$402,3,FALSE)), 0,VLOOKUP(G334,Round1_Transactions!$A$2:$F$402,3,FALSE))</f>
        <v>0</v>
      </c>
      <c r="J334" s="60">
        <f>IF(ISNA(VLOOKUP(G334,Round1_Transactions!$A$2:$F$402,4,FALSE)), 0,VLOOKUP(G334,Round1_Transactions!$A$2:$F$402,4,FALSE))</f>
        <v>0</v>
      </c>
      <c r="K334" s="60">
        <f>IF(ISNA(VLOOKUP(G334,Round1_Transactions!$A$2:$F$402,5,FALSE)), 0,VLOOKUP(G334,Round1_Transactions!$A$2:$F$402,5,FALSE))</f>
        <v>0</v>
      </c>
      <c r="L334" s="86">
        <f>IF(ISNA(VLOOKUP(G334,Round1_Transactions!$A$2:$F$402,6,FALSE)), 0,VLOOKUP(G334,Round1_Transactions!$A$2:$F$402,6,FALSE))</f>
        <v>0</v>
      </c>
      <c r="M334">
        <f t="shared" si="27"/>
        <v>0</v>
      </c>
      <c r="N334">
        <f t="shared" si="3"/>
        <v>0</v>
      </c>
      <c r="O334">
        <f t="shared" si="4"/>
        <v>0</v>
      </c>
      <c r="P334">
        <f t="shared" si="5"/>
        <v>0</v>
      </c>
      <c r="Q334">
        <f t="shared" si="6"/>
        <v>0</v>
      </c>
      <c r="R334">
        <f t="shared" si="7"/>
        <v>0</v>
      </c>
      <c r="S334">
        <f t="shared" si="8"/>
        <v>0</v>
      </c>
      <c r="T334">
        <f t="shared" si="9"/>
        <v>0</v>
      </c>
      <c r="U334">
        <f t="shared" si="10"/>
        <v>0</v>
      </c>
      <c r="V334">
        <f t="shared" si="11"/>
        <v>0</v>
      </c>
      <c r="W334">
        <f t="shared" si="12"/>
        <v>0</v>
      </c>
      <c r="X334">
        <f t="shared" si="13"/>
        <v>0</v>
      </c>
      <c r="Y334">
        <f t="shared" si="14"/>
        <v>0</v>
      </c>
      <c r="Z334">
        <f t="shared" si="68"/>
        <v>0</v>
      </c>
      <c r="AA334">
        <f t="shared" si="69"/>
        <v>0</v>
      </c>
      <c r="AB334">
        <f t="shared" si="70"/>
        <v>0</v>
      </c>
      <c r="AC334">
        <f t="shared" si="71"/>
        <v>0</v>
      </c>
      <c r="AD334">
        <f t="shared" si="72"/>
        <v>0</v>
      </c>
      <c r="AE334">
        <f t="shared" si="73"/>
        <v>0</v>
      </c>
      <c r="AF334">
        <f t="shared" si="74"/>
        <v>0</v>
      </c>
      <c r="AG334">
        <f t="shared" si="75"/>
        <v>0</v>
      </c>
      <c r="AH334">
        <f t="shared" si="76"/>
        <v>0</v>
      </c>
      <c r="AI334">
        <f t="shared" si="77"/>
        <v>0</v>
      </c>
      <c r="AJ334">
        <f t="shared" si="78"/>
        <v>0</v>
      </c>
      <c r="AK334">
        <f t="shared" si="79"/>
        <v>0</v>
      </c>
    </row>
    <row r="335">
      <c r="A335" s="88"/>
      <c r="F335" s="89">
        <f t="shared" si="67"/>
        <v>1500</v>
      </c>
      <c r="G335" s="90" t="s">
        <v>529</v>
      </c>
      <c r="H335" s="14">
        <f>IF(ISNA(VLOOKUP(G335,Round1_Transactions!$A$2:$F$402,2,FALSE)), 0,VLOOKUP(G335,Round1_Transactions!$A$2:$F$402,2,FALSE))</f>
        <v>0</v>
      </c>
      <c r="I335" s="60">
        <f>IF(ISNA(VLOOKUP(G335,Round1_Transactions!$A$2:$F$402,3,FALSE)), 0,VLOOKUP(G335,Round1_Transactions!$A$2:$F$402,3,FALSE))</f>
        <v>0</v>
      </c>
      <c r="J335" s="60">
        <f>IF(ISNA(VLOOKUP(G335,Round1_Transactions!$A$2:$F$402,4,FALSE)), 0,VLOOKUP(G335,Round1_Transactions!$A$2:$F$402,4,FALSE))</f>
        <v>0</v>
      </c>
      <c r="K335" s="60">
        <f>IF(ISNA(VLOOKUP(G335,Round1_Transactions!$A$2:$F$402,5,FALSE)), 0,VLOOKUP(G335,Round1_Transactions!$A$2:$F$402,5,FALSE))</f>
        <v>0</v>
      </c>
      <c r="L335" s="86">
        <f>IF(ISNA(VLOOKUP(G335,Round1_Transactions!$A$2:$F$402,6,FALSE)), 0,VLOOKUP(G335,Round1_Transactions!$A$2:$F$402,6,FALSE))</f>
        <v>0</v>
      </c>
      <c r="M335">
        <f t="shared" si="27"/>
        <v>0</v>
      </c>
      <c r="N335">
        <f t="shared" si="3"/>
        <v>0</v>
      </c>
      <c r="O335">
        <f t="shared" si="4"/>
        <v>0</v>
      </c>
      <c r="P335">
        <f t="shared" si="5"/>
        <v>0</v>
      </c>
      <c r="Q335">
        <f t="shared" si="6"/>
        <v>0</v>
      </c>
      <c r="R335">
        <f t="shared" si="7"/>
        <v>0</v>
      </c>
      <c r="S335">
        <f t="shared" si="8"/>
        <v>0</v>
      </c>
      <c r="T335">
        <f t="shared" si="9"/>
        <v>0</v>
      </c>
      <c r="U335">
        <f t="shared" si="10"/>
        <v>0</v>
      </c>
      <c r="V335">
        <f t="shared" si="11"/>
        <v>0</v>
      </c>
      <c r="W335">
        <f t="shared" si="12"/>
        <v>0</v>
      </c>
      <c r="X335">
        <f t="shared" si="13"/>
        <v>0</v>
      </c>
      <c r="Y335">
        <f t="shared" si="14"/>
        <v>0</v>
      </c>
      <c r="Z335">
        <f t="shared" si="68"/>
        <v>0</v>
      </c>
      <c r="AA335">
        <f t="shared" si="69"/>
        <v>0</v>
      </c>
      <c r="AB335">
        <f t="shared" si="70"/>
        <v>0</v>
      </c>
      <c r="AC335">
        <f t="shared" si="71"/>
        <v>0</v>
      </c>
      <c r="AD335">
        <f t="shared" si="72"/>
        <v>0</v>
      </c>
      <c r="AE335">
        <f t="shared" si="73"/>
        <v>0</v>
      </c>
      <c r="AF335">
        <f t="shared" si="74"/>
        <v>0</v>
      </c>
      <c r="AG335">
        <f t="shared" si="75"/>
        <v>0</v>
      </c>
      <c r="AH335">
        <f t="shared" si="76"/>
        <v>0</v>
      </c>
      <c r="AI335">
        <f t="shared" si="77"/>
        <v>0</v>
      </c>
      <c r="AJ335">
        <f t="shared" si="78"/>
        <v>0</v>
      </c>
      <c r="AK335">
        <f t="shared" si="79"/>
        <v>0</v>
      </c>
    </row>
    <row r="336">
      <c r="A336" s="88"/>
      <c r="F336" s="89">
        <f t="shared" si="67"/>
        <v>1500</v>
      </c>
      <c r="G336" s="90" t="s">
        <v>530</v>
      </c>
      <c r="H336" s="14">
        <f>IF(ISNA(VLOOKUP(G336,Round1_Transactions!$A$2:$F$402,2,FALSE)), 0,VLOOKUP(G336,Round1_Transactions!$A$2:$F$402,2,FALSE))</f>
        <v>0</v>
      </c>
      <c r="I336" s="60">
        <f>IF(ISNA(VLOOKUP(G336,Round1_Transactions!$A$2:$F$402,3,FALSE)), 0,VLOOKUP(G336,Round1_Transactions!$A$2:$F$402,3,FALSE))</f>
        <v>0</v>
      </c>
      <c r="J336" s="60">
        <f>IF(ISNA(VLOOKUP(G336,Round1_Transactions!$A$2:$F$402,4,FALSE)), 0,VLOOKUP(G336,Round1_Transactions!$A$2:$F$402,4,FALSE))</f>
        <v>0</v>
      </c>
      <c r="K336" s="60">
        <f>IF(ISNA(VLOOKUP(G336,Round1_Transactions!$A$2:$F$402,5,FALSE)), 0,VLOOKUP(G336,Round1_Transactions!$A$2:$F$402,5,FALSE))</f>
        <v>0</v>
      </c>
      <c r="L336" s="86">
        <f>IF(ISNA(VLOOKUP(G336,Round1_Transactions!$A$2:$F$402,6,FALSE)), 0,VLOOKUP(G336,Round1_Transactions!$A$2:$F$402,6,FALSE))</f>
        <v>0</v>
      </c>
      <c r="M336">
        <f t="shared" si="27"/>
        <v>0</v>
      </c>
      <c r="N336">
        <f t="shared" si="3"/>
        <v>0</v>
      </c>
      <c r="O336">
        <f t="shared" si="4"/>
        <v>0</v>
      </c>
      <c r="P336">
        <f t="shared" si="5"/>
        <v>0</v>
      </c>
      <c r="Q336">
        <f t="shared" si="6"/>
        <v>0</v>
      </c>
      <c r="R336">
        <f t="shared" si="7"/>
        <v>0</v>
      </c>
      <c r="S336">
        <f t="shared" si="8"/>
        <v>0</v>
      </c>
      <c r="T336">
        <f t="shared" si="9"/>
        <v>0</v>
      </c>
      <c r="U336">
        <f t="shared" si="10"/>
        <v>0</v>
      </c>
      <c r="V336">
        <f t="shared" si="11"/>
        <v>0</v>
      </c>
      <c r="W336">
        <f t="shared" si="12"/>
        <v>0</v>
      </c>
      <c r="X336">
        <f t="shared" si="13"/>
        <v>0</v>
      </c>
      <c r="Y336">
        <f t="shared" si="14"/>
        <v>0</v>
      </c>
      <c r="Z336">
        <f t="shared" si="68"/>
        <v>0</v>
      </c>
      <c r="AA336">
        <f t="shared" si="69"/>
        <v>0</v>
      </c>
      <c r="AB336">
        <f t="shared" si="70"/>
        <v>0</v>
      </c>
      <c r="AC336">
        <f t="shared" si="71"/>
        <v>0</v>
      </c>
      <c r="AD336">
        <f t="shared" si="72"/>
        <v>0</v>
      </c>
      <c r="AE336">
        <f t="shared" si="73"/>
        <v>0</v>
      </c>
      <c r="AF336">
        <f t="shared" si="74"/>
        <v>0</v>
      </c>
      <c r="AG336">
        <f t="shared" si="75"/>
        <v>0</v>
      </c>
      <c r="AH336">
        <f t="shared" si="76"/>
        <v>0</v>
      </c>
      <c r="AI336">
        <f t="shared" si="77"/>
        <v>0</v>
      </c>
      <c r="AJ336">
        <f t="shared" si="78"/>
        <v>0</v>
      </c>
      <c r="AK336">
        <f t="shared" si="79"/>
        <v>0</v>
      </c>
    </row>
    <row r="337">
      <c r="A337" s="88"/>
      <c r="F337" s="89">
        <f t="shared" si="67"/>
        <v>1500</v>
      </c>
      <c r="G337" s="90" t="s">
        <v>531</v>
      </c>
      <c r="H337" s="14">
        <f>IF(ISNA(VLOOKUP(G337,Round1_Transactions!$A$2:$F$402,2,FALSE)), 0,VLOOKUP(G337,Round1_Transactions!$A$2:$F$402,2,FALSE))</f>
        <v>0</v>
      </c>
      <c r="I337" s="60">
        <f>IF(ISNA(VLOOKUP(G337,Round1_Transactions!$A$2:$F$402,3,FALSE)), 0,VLOOKUP(G337,Round1_Transactions!$A$2:$F$402,3,FALSE))</f>
        <v>0</v>
      </c>
      <c r="J337" s="60">
        <f>IF(ISNA(VLOOKUP(G337,Round1_Transactions!$A$2:$F$402,4,FALSE)), 0,VLOOKUP(G337,Round1_Transactions!$A$2:$F$402,4,FALSE))</f>
        <v>0</v>
      </c>
      <c r="K337" s="60">
        <f>IF(ISNA(VLOOKUP(G337,Round1_Transactions!$A$2:$F$402,5,FALSE)), 0,VLOOKUP(G337,Round1_Transactions!$A$2:$F$402,5,FALSE))</f>
        <v>0</v>
      </c>
      <c r="L337" s="86">
        <f>IF(ISNA(VLOOKUP(G337,Round1_Transactions!$A$2:$F$402,6,FALSE)), 0,VLOOKUP(G337,Round1_Transactions!$A$2:$F$402,6,FALSE))</f>
        <v>0</v>
      </c>
      <c r="M337">
        <f t="shared" si="27"/>
        <v>0</v>
      </c>
      <c r="N337">
        <f t="shared" si="3"/>
        <v>0</v>
      </c>
      <c r="O337">
        <f t="shared" si="4"/>
        <v>0</v>
      </c>
      <c r="P337">
        <f t="shared" si="5"/>
        <v>0</v>
      </c>
      <c r="Q337">
        <f t="shared" si="6"/>
        <v>0</v>
      </c>
      <c r="R337">
        <f t="shared" si="7"/>
        <v>0</v>
      </c>
      <c r="S337">
        <f t="shared" si="8"/>
        <v>0</v>
      </c>
      <c r="T337">
        <f t="shared" si="9"/>
        <v>0</v>
      </c>
      <c r="U337">
        <f t="shared" si="10"/>
        <v>0</v>
      </c>
      <c r="V337">
        <f t="shared" si="11"/>
        <v>0</v>
      </c>
      <c r="W337">
        <f t="shared" si="12"/>
        <v>0</v>
      </c>
      <c r="X337">
        <f t="shared" si="13"/>
        <v>0</v>
      </c>
      <c r="Y337">
        <f t="shared" si="14"/>
        <v>0</v>
      </c>
      <c r="Z337">
        <f t="shared" si="68"/>
        <v>0</v>
      </c>
      <c r="AA337">
        <f t="shared" si="69"/>
        <v>0</v>
      </c>
      <c r="AB337">
        <f t="shared" si="70"/>
        <v>0</v>
      </c>
      <c r="AC337">
        <f t="shared" si="71"/>
        <v>0</v>
      </c>
      <c r="AD337">
        <f t="shared" si="72"/>
        <v>0</v>
      </c>
      <c r="AE337">
        <f t="shared" si="73"/>
        <v>0</v>
      </c>
      <c r="AF337">
        <f t="shared" si="74"/>
        <v>0</v>
      </c>
      <c r="AG337">
        <f t="shared" si="75"/>
        <v>0</v>
      </c>
      <c r="AH337">
        <f t="shared" si="76"/>
        <v>0</v>
      </c>
      <c r="AI337">
        <f t="shared" si="77"/>
        <v>0</v>
      </c>
      <c r="AJ337">
        <f t="shared" si="78"/>
        <v>0</v>
      </c>
      <c r="AK337">
        <f t="shared" si="79"/>
        <v>0</v>
      </c>
    </row>
    <row r="338">
      <c r="A338" s="88"/>
      <c r="F338" s="89">
        <f t="shared" si="67"/>
        <v>1500</v>
      </c>
      <c r="G338" s="90" t="s">
        <v>532</v>
      </c>
      <c r="H338" s="14">
        <f>IF(ISNA(VLOOKUP(G338,Round1_Transactions!$A$2:$F$402,2,FALSE)), 0,VLOOKUP(G338,Round1_Transactions!$A$2:$F$402,2,FALSE))</f>
        <v>0</v>
      </c>
      <c r="I338" s="60">
        <f>IF(ISNA(VLOOKUP(G338,Round1_Transactions!$A$2:$F$402,3,FALSE)), 0,VLOOKUP(G338,Round1_Transactions!$A$2:$F$402,3,FALSE))</f>
        <v>0</v>
      </c>
      <c r="J338" s="60">
        <f>IF(ISNA(VLOOKUP(G338,Round1_Transactions!$A$2:$F$402,4,FALSE)), 0,VLOOKUP(G338,Round1_Transactions!$A$2:$F$402,4,FALSE))</f>
        <v>0</v>
      </c>
      <c r="K338" s="60">
        <f>IF(ISNA(VLOOKUP(G338,Round1_Transactions!$A$2:$F$402,5,FALSE)), 0,VLOOKUP(G338,Round1_Transactions!$A$2:$F$402,5,FALSE))</f>
        <v>0</v>
      </c>
      <c r="L338" s="86">
        <f>IF(ISNA(VLOOKUP(G338,Round1_Transactions!$A$2:$F$402,6,FALSE)), 0,VLOOKUP(G338,Round1_Transactions!$A$2:$F$402,6,FALSE))</f>
        <v>0</v>
      </c>
      <c r="M338">
        <f t="shared" si="27"/>
        <v>0</v>
      </c>
      <c r="N338">
        <f t="shared" si="3"/>
        <v>0</v>
      </c>
      <c r="O338">
        <f t="shared" si="4"/>
        <v>0</v>
      </c>
      <c r="P338">
        <f t="shared" si="5"/>
        <v>0</v>
      </c>
      <c r="Q338">
        <f t="shared" si="6"/>
        <v>0</v>
      </c>
      <c r="R338">
        <f t="shared" si="7"/>
        <v>0</v>
      </c>
      <c r="S338">
        <f t="shared" si="8"/>
        <v>0</v>
      </c>
      <c r="T338">
        <f t="shared" si="9"/>
        <v>0</v>
      </c>
      <c r="U338">
        <f t="shared" si="10"/>
        <v>0</v>
      </c>
      <c r="V338">
        <f t="shared" si="11"/>
        <v>0</v>
      </c>
      <c r="W338">
        <f t="shared" si="12"/>
        <v>0</v>
      </c>
      <c r="X338">
        <f t="shared" si="13"/>
        <v>0</v>
      </c>
      <c r="Y338">
        <f t="shared" si="14"/>
        <v>0</v>
      </c>
      <c r="Z338">
        <f t="shared" si="68"/>
        <v>0</v>
      </c>
      <c r="AA338">
        <f t="shared" si="69"/>
        <v>0</v>
      </c>
      <c r="AB338">
        <f t="shared" si="70"/>
        <v>0</v>
      </c>
      <c r="AC338">
        <f t="shared" si="71"/>
        <v>0</v>
      </c>
      <c r="AD338">
        <f t="shared" si="72"/>
        <v>0</v>
      </c>
      <c r="AE338">
        <f t="shared" si="73"/>
        <v>0</v>
      </c>
      <c r="AF338">
        <f t="shared" si="74"/>
        <v>0</v>
      </c>
      <c r="AG338">
        <f t="shared" si="75"/>
        <v>0</v>
      </c>
      <c r="AH338">
        <f t="shared" si="76"/>
        <v>0</v>
      </c>
      <c r="AI338">
        <f t="shared" si="77"/>
        <v>0</v>
      </c>
      <c r="AJ338">
        <f t="shared" si="78"/>
        <v>0</v>
      </c>
      <c r="AK338">
        <f t="shared" si="79"/>
        <v>0</v>
      </c>
    </row>
    <row r="339">
      <c r="A339" s="88"/>
      <c r="F339" s="89">
        <f t="shared" si="67"/>
        <v>1500</v>
      </c>
      <c r="G339" s="90" t="s">
        <v>533</v>
      </c>
      <c r="H339" s="14">
        <f>IF(ISNA(VLOOKUP(G339,Round1_Transactions!$A$2:$F$402,2,FALSE)), 0,VLOOKUP(G339,Round1_Transactions!$A$2:$F$402,2,FALSE))</f>
        <v>0</v>
      </c>
      <c r="I339" s="60">
        <f>IF(ISNA(VLOOKUP(G339,Round1_Transactions!$A$2:$F$402,3,FALSE)), 0,VLOOKUP(G339,Round1_Transactions!$A$2:$F$402,3,FALSE))</f>
        <v>0</v>
      </c>
      <c r="J339" s="60">
        <f>IF(ISNA(VLOOKUP(G339,Round1_Transactions!$A$2:$F$402,4,FALSE)), 0,VLOOKUP(G339,Round1_Transactions!$A$2:$F$402,4,FALSE))</f>
        <v>0</v>
      </c>
      <c r="K339" s="60">
        <f>IF(ISNA(VLOOKUP(G339,Round1_Transactions!$A$2:$F$402,5,FALSE)), 0,VLOOKUP(G339,Round1_Transactions!$A$2:$F$402,5,FALSE))</f>
        <v>0</v>
      </c>
      <c r="L339" s="86">
        <f>IF(ISNA(VLOOKUP(G339,Round1_Transactions!$A$2:$F$402,6,FALSE)), 0,VLOOKUP(G339,Round1_Transactions!$A$2:$F$402,6,FALSE))</f>
        <v>0</v>
      </c>
      <c r="M339">
        <f t="shared" si="27"/>
        <v>0</v>
      </c>
      <c r="N339">
        <f t="shared" si="3"/>
        <v>0</v>
      </c>
      <c r="O339">
        <f t="shared" si="4"/>
        <v>0</v>
      </c>
      <c r="P339">
        <f t="shared" si="5"/>
        <v>0</v>
      </c>
      <c r="Q339">
        <f t="shared" si="6"/>
        <v>0</v>
      </c>
      <c r="R339">
        <f t="shared" si="7"/>
        <v>0</v>
      </c>
      <c r="S339">
        <f t="shared" si="8"/>
        <v>0</v>
      </c>
      <c r="T339">
        <f t="shared" si="9"/>
        <v>0</v>
      </c>
      <c r="U339">
        <f t="shared" si="10"/>
        <v>0</v>
      </c>
      <c r="V339">
        <f t="shared" si="11"/>
        <v>0</v>
      </c>
      <c r="W339">
        <f t="shared" si="12"/>
        <v>0</v>
      </c>
      <c r="X339">
        <f t="shared" si="13"/>
        <v>0</v>
      </c>
      <c r="Y339">
        <f t="shared" si="14"/>
        <v>0</v>
      </c>
      <c r="Z339">
        <f t="shared" si="68"/>
        <v>0</v>
      </c>
      <c r="AA339">
        <f t="shared" si="69"/>
        <v>0</v>
      </c>
      <c r="AB339">
        <f t="shared" si="70"/>
        <v>0</v>
      </c>
      <c r="AC339">
        <f t="shared" si="71"/>
        <v>0</v>
      </c>
      <c r="AD339">
        <f t="shared" si="72"/>
        <v>0</v>
      </c>
      <c r="AE339">
        <f t="shared" si="73"/>
        <v>0</v>
      </c>
      <c r="AF339">
        <f t="shared" si="74"/>
        <v>0</v>
      </c>
      <c r="AG339">
        <f t="shared" si="75"/>
        <v>0</v>
      </c>
      <c r="AH339">
        <f t="shared" si="76"/>
        <v>0</v>
      </c>
      <c r="AI339">
        <f t="shared" si="77"/>
        <v>0</v>
      </c>
      <c r="AJ339">
        <f t="shared" si="78"/>
        <v>0</v>
      </c>
      <c r="AK339">
        <f t="shared" si="79"/>
        <v>0</v>
      </c>
    </row>
    <row r="340">
      <c r="A340" s="88"/>
      <c r="F340" s="89">
        <f t="shared" si="67"/>
        <v>1500</v>
      </c>
      <c r="G340" s="90" t="s">
        <v>534</v>
      </c>
      <c r="H340" s="14">
        <f>IF(ISNA(VLOOKUP(G340,Round1_Transactions!$A$2:$F$402,2,FALSE)), 0,VLOOKUP(G340,Round1_Transactions!$A$2:$F$402,2,FALSE))</f>
        <v>0</v>
      </c>
      <c r="I340" s="60">
        <f>IF(ISNA(VLOOKUP(G340,Round1_Transactions!$A$2:$F$402,3,FALSE)), 0,VLOOKUP(G340,Round1_Transactions!$A$2:$F$402,3,FALSE))</f>
        <v>0</v>
      </c>
      <c r="J340" s="60">
        <f>IF(ISNA(VLOOKUP(G340,Round1_Transactions!$A$2:$F$402,4,FALSE)), 0,VLOOKUP(G340,Round1_Transactions!$A$2:$F$402,4,FALSE))</f>
        <v>0</v>
      </c>
      <c r="K340" s="60">
        <f>IF(ISNA(VLOOKUP(G340,Round1_Transactions!$A$2:$F$402,5,FALSE)), 0,VLOOKUP(G340,Round1_Transactions!$A$2:$F$402,5,FALSE))</f>
        <v>0</v>
      </c>
      <c r="L340" s="86">
        <f>IF(ISNA(VLOOKUP(G340,Round1_Transactions!$A$2:$F$402,6,FALSE)), 0,VLOOKUP(G340,Round1_Transactions!$A$2:$F$402,6,FALSE))</f>
        <v>0</v>
      </c>
      <c r="M340">
        <f t="shared" si="27"/>
        <v>0</v>
      </c>
      <c r="N340">
        <f t="shared" si="3"/>
        <v>0</v>
      </c>
      <c r="O340">
        <f t="shared" si="4"/>
        <v>0</v>
      </c>
      <c r="P340">
        <f t="shared" si="5"/>
        <v>0</v>
      </c>
      <c r="Q340">
        <f t="shared" si="6"/>
        <v>0</v>
      </c>
      <c r="R340">
        <f t="shared" si="7"/>
        <v>0</v>
      </c>
      <c r="S340">
        <f t="shared" si="8"/>
        <v>0</v>
      </c>
      <c r="T340">
        <f t="shared" si="9"/>
        <v>0</v>
      </c>
      <c r="U340">
        <f t="shared" si="10"/>
        <v>0</v>
      </c>
      <c r="V340">
        <f t="shared" si="11"/>
        <v>0</v>
      </c>
      <c r="W340">
        <f t="shared" si="12"/>
        <v>0</v>
      </c>
      <c r="X340">
        <f t="shared" si="13"/>
        <v>0</v>
      </c>
      <c r="Y340">
        <f t="shared" si="14"/>
        <v>0</v>
      </c>
      <c r="Z340">
        <f t="shared" si="68"/>
        <v>0</v>
      </c>
      <c r="AA340">
        <f t="shared" si="69"/>
        <v>0</v>
      </c>
      <c r="AB340">
        <f t="shared" si="70"/>
        <v>0</v>
      </c>
      <c r="AC340">
        <f t="shared" si="71"/>
        <v>0</v>
      </c>
      <c r="AD340">
        <f t="shared" si="72"/>
        <v>0</v>
      </c>
      <c r="AE340">
        <f t="shared" si="73"/>
        <v>0</v>
      </c>
      <c r="AF340">
        <f t="shared" si="74"/>
        <v>0</v>
      </c>
      <c r="AG340">
        <f t="shared" si="75"/>
        <v>0</v>
      </c>
      <c r="AH340">
        <f t="shared" si="76"/>
        <v>0</v>
      </c>
      <c r="AI340">
        <f t="shared" si="77"/>
        <v>0</v>
      </c>
      <c r="AJ340">
        <f t="shared" si="78"/>
        <v>0</v>
      </c>
      <c r="AK340">
        <f t="shared" si="79"/>
        <v>0</v>
      </c>
    </row>
    <row r="341">
      <c r="A341" s="88"/>
      <c r="F341" s="89">
        <f t="shared" si="67"/>
        <v>1500</v>
      </c>
      <c r="G341" s="90" t="s">
        <v>535</v>
      </c>
      <c r="H341" s="14">
        <f>IF(ISNA(VLOOKUP(G341,Round1_Transactions!$A$2:$F$402,2,FALSE)), 0,VLOOKUP(G341,Round1_Transactions!$A$2:$F$402,2,FALSE))</f>
        <v>0</v>
      </c>
      <c r="I341" s="60">
        <f>IF(ISNA(VLOOKUP(G341,Round1_Transactions!$A$2:$F$402,3,FALSE)), 0,VLOOKUP(G341,Round1_Transactions!$A$2:$F$402,3,FALSE))</f>
        <v>0</v>
      </c>
      <c r="J341" s="60">
        <f>IF(ISNA(VLOOKUP(G341,Round1_Transactions!$A$2:$F$402,4,FALSE)), 0,VLOOKUP(G341,Round1_Transactions!$A$2:$F$402,4,FALSE))</f>
        <v>0</v>
      </c>
      <c r="K341" s="60">
        <f>IF(ISNA(VLOOKUP(G341,Round1_Transactions!$A$2:$F$402,5,FALSE)), 0,VLOOKUP(G341,Round1_Transactions!$A$2:$F$402,5,FALSE))</f>
        <v>0</v>
      </c>
      <c r="L341" s="86">
        <f>IF(ISNA(VLOOKUP(G341,Round1_Transactions!$A$2:$F$402,6,FALSE)), 0,VLOOKUP(G341,Round1_Transactions!$A$2:$F$402,6,FALSE))</f>
        <v>0</v>
      </c>
      <c r="M341">
        <f t="shared" si="27"/>
        <v>0</v>
      </c>
      <c r="N341">
        <f t="shared" si="3"/>
        <v>0</v>
      </c>
      <c r="O341">
        <f t="shared" si="4"/>
        <v>0</v>
      </c>
      <c r="P341">
        <f t="shared" si="5"/>
        <v>0</v>
      </c>
      <c r="Q341">
        <f t="shared" si="6"/>
        <v>0</v>
      </c>
      <c r="R341">
        <f t="shared" si="7"/>
        <v>0</v>
      </c>
      <c r="S341">
        <f t="shared" si="8"/>
        <v>0</v>
      </c>
      <c r="T341">
        <f t="shared" si="9"/>
        <v>0</v>
      </c>
      <c r="U341">
        <f t="shared" si="10"/>
        <v>0</v>
      </c>
      <c r="V341">
        <f t="shared" si="11"/>
        <v>0</v>
      </c>
      <c r="W341">
        <f t="shared" si="12"/>
        <v>0</v>
      </c>
      <c r="X341">
        <f t="shared" si="13"/>
        <v>0</v>
      </c>
      <c r="Y341">
        <f t="shared" si="14"/>
        <v>0</v>
      </c>
      <c r="Z341">
        <f t="shared" si="68"/>
        <v>0</v>
      </c>
      <c r="AA341">
        <f t="shared" si="69"/>
        <v>0</v>
      </c>
      <c r="AB341">
        <f t="shared" si="70"/>
        <v>0</v>
      </c>
      <c r="AC341">
        <f t="shared" si="71"/>
        <v>0</v>
      </c>
      <c r="AD341">
        <f t="shared" si="72"/>
        <v>0</v>
      </c>
      <c r="AE341">
        <f t="shared" si="73"/>
        <v>0</v>
      </c>
      <c r="AF341">
        <f t="shared" si="74"/>
        <v>0</v>
      </c>
      <c r="AG341">
        <f t="shared" si="75"/>
        <v>0</v>
      </c>
      <c r="AH341">
        <f t="shared" si="76"/>
        <v>0</v>
      </c>
      <c r="AI341">
        <f t="shared" si="77"/>
        <v>0</v>
      </c>
      <c r="AJ341">
        <f t="shared" si="78"/>
        <v>0</v>
      </c>
      <c r="AK341">
        <f t="shared" si="79"/>
        <v>0</v>
      </c>
    </row>
    <row r="342">
      <c r="A342" s="88"/>
      <c r="F342" s="89">
        <f t="shared" si="67"/>
        <v>1500</v>
      </c>
      <c r="G342" s="90" t="s">
        <v>536</v>
      </c>
      <c r="H342" s="14">
        <f>IF(ISNA(VLOOKUP(G342,Round1_Transactions!$A$2:$F$402,2,FALSE)), 0,VLOOKUP(G342,Round1_Transactions!$A$2:$F$402,2,FALSE))</f>
        <v>0</v>
      </c>
      <c r="I342" s="60">
        <f>IF(ISNA(VLOOKUP(G342,Round1_Transactions!$A$2:$F$402,3,FALSE)), 0,VLOOKUP(G342,Round1_Transactions!$A$2:$F$402,3,FALSE))</f>
        <v>0</v>
      </c>
      <c r="J342" s="60">
        <f>IF(ISNA(VLOOKUP(G342,Round1_Transactions!$A$2:$F$402,4,FALSE)), 0,VLOOKUP(G342,Round1_Transactions!$A$2:$F$402,4,FALSE))</f>
        <v>0</v>
      </c>
      <c r="K342" s="60">
        <f>IF(ISNA(VLOOKUP(G342,Round1_Transactions!$A$2:$F$402,5,FALSE)), 0,VLOOKUP(G342,Round1_Transactions!$A$2:$F$402,5,FALSE))</f>
        <v>0</v>
      </c>
      <c r="L342" s="86">
        <f>IF(ISNA(VLOOKUP(G342,Round1_Transactions!$A$2:$F$402,6,FALSE)), 0,VLOOKUP(G342,Round1_Transactions!$A$2:$F$402,6,FALSE))</f>
        <v>0</v>
      </c>
      <c r="M342">
        <f t="shared" si="27"/>
        <v>0</v>
      </c>
      <c r="N342">
        <f t="shared" si="3"/>
        <v>0</v>
      </c>
      <c r="O342">
        <f t="shared" si="4"/>
        <v>0</v>
      </c>
      <c r="P342">
        <f t="shared" si="5"/>
        <v>0</v>
      </c>
      <c r="Q342">
        <f t="shared" si="6"/>
        <v>0</v>
      </c>
      <c r="R342">
        <f t="shared" si="7"/>
        <v>0</v>
      </c>
      <c r="S342">
        <f t="shared" si="8"/>
        <v>0</v>
      </c>
      <c r="T342">
        <f t="shared" si="9"/>
        <v>0</v>
      </c>
      <c r="U342">
        <f t="shared" si="10"/>
        <v>0</v>
      </c>
      <c r="V342">
        <f t="shared" si="11"/>
        <v>0</v>
      </c>
      <c r="W342">
        <f t="shared" si="12"/>
        <v>0</v>
      </c>
      <c r="X342">
        <f t="shared" si="13"/>
        <v>0</v>
      </c>
      <c r="Y342">
        <f t="shared" si="14"/>
        <v>0</v>
      </c>
      <c r="Z342">
        <f t="shared" si="68"/>
        <v>0</v>
      </c>
      <c r="AA342">
        <f t="shared" si="69"/>
        <v>0</v>
      </c>
      <c r="AB342">
        <f t="shared" si="70"/>
        <v>0</v>
      </c>
      <c r="AC342">
        <f t="shared" si="71"/>
        <v>0</v>
      </c>
      <c r="AD342">
        <f t="shared" si="72"/>
        <v>0</v>
      </c>
      <c r="AE342">
        <f t="shared" si="73"/>
        <v>0</v>
      </c>
      <c r="AF342">
        <f t="shared" si="74"/>
        <v>0</v>
      </c>
      <c r="AG342">
        <f t="shared" si="75"/>
        <v>0</v>
      </c>
      <c r="AH342">
        <f t="shared" si="76"/>
        <v>0</v>
      </c>
      <c r="AI342">
        <f t="shared" si="77"/>
        <v>0</v>
      </c>
      <c r="AJ342">
        <f t="shared" si="78"/>
        <v>0</v>
      </c>
      <c r="AK342">
        <f t="shared" si="79"/>
        <v>0</v>
      </c>
    </row>
    <row r="343">
      <c r="A343" s="88"/>
      <c r="F343" s="89">
        <f t="shared" si="67"/>
        <v>1500</v>
      </c>
      <c r="G343" s="90" t="s">
        <v>537</v>
      </c>
      <c r="H343" s="14">
        <f>IF(ISNA(VLOOKUP(G343,Round1_Transactions!$A$2:$F$402,2,FALSE)), 0,VLOOKUP(G343,Round1_Transactions!$A$2:$F$402,2,FALSE))</f>
        <v>0</v>
      </c>
      <c r="I343" s="60">
        <f>IF(ISNA(VLOOKUP(G343,Round1_Transactions!$A$2:$F$402,3,FALSE)), 0,VLOOKUP(G343,Round1_Transactions!$A$2:$F$402,3,FALSE))</f>
        <v>0</v>
      </c>
      <c r="J343" s="60">
        <f>IF(ISNA(VLOOKUP(G343,Round1_Transactions!$A$2:$F$402,4,FALSE)), 0,VLOOKUP(G343,Round1_Transactions!$A$2:$F$402,4,FALSE))</f>
        <v>0</v>
      </c>
      <c r="K343" s="60">
        <f>IF(ISNA(VLOOKUP(G343,Round1_Transactions!$A$2:$F$402,5,FALSE)), 0,VLOOKUP(G343,Round1_Transactions!$A$2:$F$402,5,FALSE))</f>
        <v>0</v>
      </c>
      <c r="L343" s="86">
        <f>IF(ISNA(VLOOKUP(G343,Round1_Transactions!$A$2:$F$402,6,FALSE)), 0,VLOOKUP(G343,Round1_Transactions!$A$2:$F$402,6,FALSE))</f>
        <v>0</v>
      </c>
      <c r="M343">
        <f t="shared" si="27"/>
        <v>0</v>
      </c>
      <c r="N343">
        <f t="shared" si="3"/>
        <v>0</v>
      </c>
      <c r="O343">
        <f t="shared" si="4"/>
        <v>0</v>
      </c>
      <c r="P343">
        <f t="shared" si="5"/>
        <v>0</v>
      </c>
      <c r="Q343">
        <f t="shared" si="6"/>
        <v>0</v>
      </c>
      <c r="R343">
        <f t="shared" si="7"/>
        <v>0</v>
      </c>
      <c r="S343">
        <f t="shared" si="8"/>
        <v>0</v>
      </c>
      <c r="T343">
        <f t="shared" si="9"/>
        <v>0</v>
      </c>
      <c r="U343">
        <f t="shared" si="10"/>
        <v>0</v>
      </c>
      <c r="V343">
        <f t="shared" si="11"/>
        <v>0</v>
      </c>
      <c r="W343">
        <f t="shared" si="12"/>
        <v>0</v>
      </c>
      <c r="X343">
        <f t="shared" si="13"/>
        <v>0</v>
      </c>
      <c r="Y343">
        <f t="shared" si="14"/>
        <v>0</v>
      </c>
      <c r="Z343">
        <f t="shared" si="68"/>
        <v>0</v>
      </c>
      <c r="AA343">
        <f t="shared" si="69"/>
        <v>0</v>
      </c>
      <c r="AB343">
        <f t="shared" si="70"/>
        <v>0</v>
      </c>
      <c r="AC343">
        <f t="shared" si="71"/>
        <v>0</v>
      </c>
      <c r="AD343">
        <f t="shared" si="72"/>
        <v>0</v>
      </c>
      <c r="AE343">
        <f t="shared" si="73"/>
        <v>0</v>
      </c>
      <c r="AF343">
        <f t="shared" si="74"/>
        <v>0</v>
      </c>
      <c r="AG343">
        <f t="shared" si="75"/>
        <v>0</v>
      </c>
      <c r="AH343">
        <f t="shared" si="76"/>
        <v>0</v>
      </c>
      <c r="AI343">
        <f t="shared" si="77"/>
        <v>0</v>
      </c>
      <c r="AJ343">
        <f t="shared" si="78"/>
        <v>0</v>
      </c>
      <c r="AK343">
        <f t="shared" si="79"/>
        <v>0</v>
      </c>
    </row>
    <row r="344">
      <c r="A344" s="88"/>
      <c r="F344" s="89">
        <f t="shared" si="67"/>
        <v>1500</v>
      </c>
      <c r="G344" s="90" t="s">
        <v>538</v>
      </c>
      <c r="H344" s="14">
        <f>IF(ISNA(VLOOKUP(G344,Round1_Transactions!$A$2:$F$402,2,FALSE)), 0,VLOOKUP(G344,Round1_Transactions!$A$2:$F$402,2,FALSE))</f>
        <v>0</v>
      </c>
      <c r="I344" s="60">
        <f>IF(ISNA(VLOOKUP(G344,Round1_Transactions!$A$2:$F$402,3,FALSE)), 0,VLOOKUP(G344,Round1_Transactions!$A$2:$F$402,3,FALSE))</f>
        <v>0</v>
      </c>
      <c r="J344" s="60">
        <f>IF(ISNA(VLOOKUP(G344,Round1_Transactions!$A$2:$F$402,4,FALSE)), 0,VLOOKUP(G344,Round1_Transactions!$A$2:$F$402,4,FALSE))</f>
        <v>0</v>
      </c>
      <c r="K344" s="60">
        <f>IF(ISNA(VLOOKUP(G344,Round1_Transactions!$A$2:$F$402,5,FALSE)), 0,VLOOKUP(G344,Round1_Transactions!$A$2:$F$402,5,FALSE))</f>
        <v>0</v>
      </c>
      <c r="L344" s="86">
        <f>IF(ISNA(VLOOKUP(G344,Round1_Transactions!$A$2:$F$402,6,FALSE)), 0,VLOOKUP(G344,Round1_Transactions!$A$2:$F$402,6,FALSE))</f>
        <v>0</v>
      </c>
      <c r="M344">
        <f t="shared" si="27"/>
        <v>0</v>
      </c>
      <c r="N344">
        <f t="shared" si="3"/>
        <v>0</v>
      </c>
      <c r="O344">
        <f t="shared" si="4"/>
        <v>0</v>
      </c>
      <c r="P344">
        <f t="shared" si="5"/>
        <v>0</v>
      </c>
      <c r="Q344">
        <f t="shared" si="6"/>
        <v>0</v>
      </c>
      <c r="R344">
        <f t="shared" si="7"/>
        <v>0</v>
      </c>
      <c r="S344">
        <f t="shared" si="8"/>
        <v>0</v>
      </c>
      <c r="T344">
        <f t="shared" si="9"/>
        <v>0</v>
      </c>
      <c r="U344">
        <f t="shared" si="10"/>
        <v>0</v>
      </c>
      <c r="V344">
        <f t="shared" si="11"/>
        <v>0</v>
      </c>
      <c r="W344">
        <f t="shared" si="12"/>
        <v>0</v>
      </c>
      <c r="X344">
        <f t="shared" si="13"/>
        <v>0</v>
      </c>
      <c r="Y344">
        <f t="shared" si="14"/>
        <v>0</v>
      </c>
      <c r="Z344">
        <f t="shared" si="68"/>
        <v>0</v>
      </c>
      <c r="AA344">
        <f t="shared" si="69"/>
        <v>0</v>
      </c>
      <c r="AB344">
        <f t="shared" si="70"/>
        <v>0</v>
      </c>
      <c r="AC344">
        <f t="shared" si="71"/>
        <v>0</v>
      </c>
      <c r="AD344">
        <f t="shared" si="72"/>
        <v>0</v>
      </c>
      <c r="AE344">
        <f t="shared" si="73"/>
        <v>0</v>
      </c>
      <c r="AF344">
        <f t="shared" si="74"/>
        <v>0</v>
      </c>
      <c r="AG344">
        <f t="shared" si="75"/>
        <v>0</v>
      </c>
      <c r="AH344">
        <f t="shared" si="76"/>
        <v>0</v>
      </c>
      <c r="AI344">
        <f t="shared" si="77"/>
        <v>0</v>
      </c>
      <c r="AJ344">
        <f t="shared" si="78"/>
        <v>0</v>
      </c>
      <c r="AK344">
        <f t="shared" si="79"/>
        <v>0</v>
      </c>
    </row>
    <row r="345">
      <c r="A345" s="88"/>
      <c r="F345" s="89">
        <f t="shared" si="67"/>
        <v>1500</v>
      </c>
      <c r="G345" s="90" t="s">
        <v>539</v>
      </c>
      <c r="H345" s="14">
        <f>IF(ISNA(VLOOKUP(G345,Round1_Transactions!$A$2:$F$402,2,FALSE)), 0,VLOOKUP(G345,Round1_Transactions!$A$2:$F$402,2,FALSE))</f>
        <v>0</v>
      </c>
      <c r="I345" s="60">
        <f>IF(ISNA(VLOOKUP(G345,Round1_Transactions!$A$2:$F$402,3,FALSE)), 0,VLOOKUP(G345,Round1_Transactions!$A$2:$F$402,3,FALSE))</f>
        <v>0</v>
      </c>
      <c r="J345" s="60">
        <f>IF(ISNA(VLOOKUP(G345,Round1_Transactions!$A$2:$F$402,4,FALSE)), 0,VLOOKUP(G345,Round1_Transactions!$A$2:$F$402,4,FALSE))</f>
        <v>0</v>
      </c>
      <c r="K345" s="60">
        <f>IF(ISNA(VLOOKUP(G345,Round1_Transactions!$A$2:$F$402,5,FALSE)), 0,VLOOKUP(G345,Round1_Transactions!$A$2:$F$402,5,FALSE))</f>
        <v>0</v>
      </c>
      <c r="L345" s="86">
        <f>IF(ISNA(VLOOKUP(G345,Round1_Transactions!$A$2:$F$402,6,FALSE)), 0,VLOOKUP(G345,Round1_Transactions!$A$2:$F$402,6,FALSE))</f>
        <v>0</v>
      </c>
      <c r="M345">
        <f t="shared" si="27"/>
        <v>0</v>
      </c>
      <c r="N345">
        <f t="shared" si="3"/>
        <v>0</v>
      </c>
      <c r="O345">
        <f t="shared" si="4"/>
        <v>0</v>
      </c>
      <c r="P345">
        <f t="shared" si="5"/>
        <v>0</v>
      </c>
      <c r="Q345">
        <f t="shared" si="6"/>
        <v>0</v>
      </c>
      <c r="R345">
        <f t="shared" si="7"/>
        <v>0</v>
      </c>
      <c r="S345">
        <f t="shared" si="8"/>
        <v>0</v>
      </c>
      <c r="T345">
        <f t="shared" si="9"/>
        <v>0</v>
      </c>
      <c r="U345">
        <f t="shared" si="10"/>
        <v>0</v>
      </c>
      <c r="V345">
        <f t="shared" si="11"/>
        <v>0</v>
      </c>
      <c r="W345">
        <f t="shared" si="12"/>
        <v>0</v>
      </c>
      <c r="X345">
        <f t="shared" si="13"/>
        <v>0</v>
      </c>
      <c r="Y345">
        <f t="shared" si="14"/>
        <v>0</v>
      </c>
      <c r="Z345">
        <f t="shared" si="68"/>
        <v>0</v>
      </c>
      <c r="AA345">
        <f t="shared" si="69"/>
        <v>0</v>
      </c>
      <c r="AB345">
        <f t="shared" si="70"/>
        <v>0</v>
      </c>
      <c r="AC345">
        <f t="shared" si="71"/>
        <v>0</v>
      </c>
      <c r="AD345">
        <f t="shared" si="72"/>
        <v>0</v>
      </c>
      <c r="AE345">
        <f t="shared" si="73"/>
        <v>0</v>
      </c>
      <c r="AF345">
        <f t="shared" si="74"/>
        <v>0</v>
      </c>
      <c r="AG345">
        <f t="shared" si="75"/>
        <v>0</v>
      </c>
      <c r="AH345">
        <f t="shared" si="76"/>
        <v>0</v>
      </c>
      <c r="AI345">
        <f t="shared" si="77"/>
        <v>0</v>
      </c>
      <c r="AJ345">
        <f t="shared" si="78"/>
        <v>0</v>
      </c>
      <c r="AK345">
        <f t="shared" si="79"/>
        <v>0</v>
      </c>
    </row>
    <row r="346">
      <c r="A346" s="88"/>
      <c r="F346" s="89">
        <f t="shared" si="67"/>
        <v>1500</v>
      </c>
      <c r="G346" s="90" t="s">
        <v>540</v>
      </c>
      <c r="H346" s="14">
        <f>IF(ISNA(VLOOKUP(G346,Round1_Transactions!$A$2:$F$402,2,FALSE)), 0,VLOOKUP(G346,Round1_Transactions!$A$2:$F$402,2,FALSE))</f>
        <v>0</v>
      </c>
      <c r="I346" s="60">
        <f>IF(ISNA(VLOOKUP(G346,Round1_Transactions!$A$2:$F$402,3,FALSE)), 0,VLOOKUP(G346,Round1_Transactions!$A$2:$F$402,3,FALSE))</f>
        <v>0</v>
      </c>
      <c r="J346" s="60">
        <f>IF(ISNA(VLOOKUP(G346,Round1_Transactions!$A$2:$F$402,4,FALSE)), 0,VLOOKUP(G346,Round1_Transactions!$A$2:$F$402,4,FALSE))</f>
        <v>0</v>
      </c>
      <c r="K346" s="60">
        <f>IF(ISNA(VLOOKUP(G346,Round1_Transactions!$A$2:$F$402,5,FALSE)), 0,VLOOKUP(G346,Round1_Transactions!$A$2:$F$402,5,FALSE))</f>
        <v>0</v>
      </c>
      <c r="L346" s="86">
        <f>IF(ISNA(VLOOKUP(G346,Round1_Transactions!$A$2:$F$402,6,FALSE)), 0,VLOOKUP(G346,Round1_Transactions!$A$2:$F$402,6,FALSE))</f>
        <v>0</v>
      </c>
      <c r="M346">
        <f t="shared" si="27"/>
        <v>0</v>
      </c>
      <c r="N346">
        <f t="shared" si="3"/>
        <v>0</v>
      </c>
      <c r="O346">
        <f t="shared" si="4"/>
        <v>0</v>
      </c>
      <c r="P346">
        <f t="shared" si="5"/>
        <v>0</v>
      </c>
      <c r="Q346">
        <f t="shared" si="6"/>
        <v>0</v>
      </c>
      <c r="R346">
        <f t="shared" si="7"/>
        <v>0</v>
      </c>
      <c r="S346">
        <f t="shared" si="8"/>
        <v>0</v>
      </c>
      <c r="T346">
        <f t="shared" si="9"/>
        <v>0</v>
      </c>
      <c r="U346">
        <f t="shared" si="10"/>
        <v>0</v>
      </c>
      <c r="V346">
        <f t="shared" si="11"/>
        <v>0</v>
      </c>
      <c r="W346">
        <f t="shared" si="12"/>
        <v>0</v>
      </c>
      <c r="X346">
        <f t="shared" si="13"/>
        <v>0</v>
      </c>
      <c r="Y346">
        <f t="shared" si="14"/>
        <v>0</v>
      </c>
      <c r="Z346">
        <f t="shared" si="68"/>
        <v>0</v>
      </c>
      <c r="AA346">
        <f t="shared" si="69"/>
        <v>0</v>
      </c>
      <c r="AB346">
        <f t="shared" si="70"/>
        <v>0</v>
      </c>
      <c r="AC346">
        <f t="shared" si="71"/>
        <v>0</v>
      </c>
      <c r="AD346">
        <f t="shared" si="72"/>
        <v>0</v>
      </c>
      <c r="AE346">
        <f t="shared" si="73"/>
        <v>0</v>
      </c>
      <c r="AF346">
        <f t="shared" si="74"/>
        <v>0</v>
      </c>
      <c r="AG346">
        <f t="shared" si="75"/>
        <v>0</v>
      </c>
      <c r="AH346">
        <f t="shared" si="76"/>
        <v>0</v>
      </c>
      <c r="AI346">
        <f t="shared" si="77"/>
        <v>0</v>
      </c>
      <c r="AJ346">
        <f t="shared" si="78"/>
        <v>0</v>
      </c>
      <c r="AK346">
        <f t="shared" si="79"/>
        <v>0</v>
      </c>
    </row>
    <row r="347">
      <c r="A347" s="88"/>
      <c r="F347" s="89">
        <f t="shared" si="67"/>
        <v>1500</v>
      </c>
      <c r="G347" s="90" t="s">
        <v>541</v>
      </c>
      <c r="H347" s="14">
        <f>IF(ISNA(VLOOKUP(G347,Round1_Transactions!$A$2:$F$402,2,FALSE)), 0,VLOOKUP(G347,Round1_Transactions!$A$2:$F$402,2,FALSE))</f>
        <v>0</v>
      </c>
      <c r="I347" s="60">
        <f>IF(ISNA(VLOOKUP(G347,Round1_Transactions!$A$2:$F$402,3,FALSE)), 0,VLOOKUP(G347,Round1_Transactions!$A$2:$F$402,3,FALSE))</f>
        <v>0</v>
      </c>
      <c r="J347" s="60">
        <f>IF(ISNA(VLOOKUP(G347,Round1_Transactions!$A$2:$F$402,4,FALSE)), 0,VLOOKUP(G347,Round1_Transactions!$A$2:$F$402,4,FALSE))</f>
        <v>0</v>
      </c>
      <c r="K347" s="60">
        <f>IF(ISNA(VLOOKUP(G347,Round1_Transactions!$A$2:$F$402,5,FALSE)), 0,VLOOKUP(G347,Round1_Transactions!$A$2:$F$402,5,FALSE))</f>
        <v>0</v>
      </c>
      <c r="L347" s="86">
        <f>IF(ISNA(VLOOKUP(G347,Round1_Transactions!$A$2:$F$402,6,FALSE)), 0,VLOOKUP(G347,Round1_Transactions!$A$2:$F$402,6,FALSE))</f>
        <v>0</v>
      </c>
      <c r="M347">
        <f t="shared" si="27"/>
        <v>0</v>
      </c>
      <c r="N347">
        <f t="shared" si="3"/>
        <v>0</v>
      </c>
      <c r="O347">
        <f t="shared" si="4"/>
        <v>0</v>
      </c>
      <c r="P347">
        <f t="shared" si="5"/>
        <v>0</v>
      </c>
      <c r="Q347">
        <f t="shared" si="6"/>
        <v>0</v>
      </c>
      <c r="R347">
        <f t="shared" si="7"/>
        <v>0</v>
      </c>
      <c r="S347">
        <f t="shared" si="8"/>
        <v>0</v>
      </c>
      <c r="T347">
        <f t="shared" si="9"/>
        <v>0</v>
      </c>
      <c r="U347">
        <f t="shared" si="10"/>
        <v>0</v>
      </c>
      <c r="V347">
        <f t="shared" si="11"/>
        <v>0</v>
      </c>
      <c r="W347">
        <f t="shared" si="12"/>
        <v>0</v>
      </c>
      <c r="X347">
        <f t="shared" si="13"/>
        <v>0</v>
      </c>
      <c r="Y347">
        <f t="shared" si="14"/>
        <v>0</v>
      </c>
      <c r="Z347">
        <f t="shared" si="68"/>
        <v>0</v>
      </c>
      <c r="AA347">
        <f t="shared" si="69"/>
        <v>0</v>
      </c>
      <c r="AB347">
        <f t="shared" si="70"/>
        <v>0</v>
      </c>
      <c r="AC347">
        <f t="shared" si="71"/>
        <v>0</v>
      </c>
      <c r="AD347">
        <f t="shared" si="72"/>
        <v>0</v>
      </c>
      <c r="AE347">
        <f t="shared" si="73"/>
        <v>0</v>
      </c>
      <c r="AF347">
        <f t="shared" si="74"/>
        <v>0</v>
      </c>
      <c r="AG347">
        <f t="shared" si="75"/>
        <v>0</v>
      </c>
      <c r="AH347">
        <f t="shared" si="76"/>
        <v>0</v>
      </c>
      <c r="AI347">
        <f t="shared" si="77"/>
        <v>0</v>
      </c>
      <c r="AJ347">
        <f t="shared" si="78"/>
        <v>0</v>
      </c>
      <c r="AK347">
        <f t="shared" si="79"/>
        <v>0</v>
      </c>
    </row>
    <row r="348">
      <c r="A348" s="88"/>
      <c r="F348" s="89">
        <f t="shared" si="67"/>
        <v>1500</v>
      </c>
      <c r="G348" s="90" t="s">
        <v>542</v>
      </c>
      <c r="H348" s="14">
        <f>IF(ISNA(VLOOKUP(G348,Round1_Transactions!$A$2:$F$402,2,FALSE)), 0,VLOOKUP(G348,Round1_Transactions!$A$2:$F$402,2,FALSE))</f>
        <v>0</v>
      </c>
      <c r="I348" s="60">
        <f>IF(ISNA(VLOOKUP(G348,Round1_Transactions!$A$2:$F$402,3,FALSE)), 0,VLOOKUP(G348,Round1_Transactions!$A$2:$F$402,3,FALSE))</f>
        <v>0</v>
      </c>
      <c r="J348" s="60">
        <f>IF(ISNA(VLOOKUP(G348,Round1_Transactions!$A$2:$F$402,4,FALSE)), 0,VLOOKUP(G348,Round1_Transactions!$A$2:$F$402,4,FALSE))</f>
        <v>0</v>
      </c>
      <c r="K348" s="60">
        <f>IF(ISNA(VLOOKUP(G348,Round1_Transactions!$A$2:$F$402,5,FALSE)), 0,VLOOKUP(G348,Round1_Transactions!$A$2:$F$402,5,FALSE))</f>
        <v>0</v>
      </c>
      <c r="L348" s="86">
        <f>IF(ISNA(VLOOKUP(G348,Round1_Transactions!$A$2:$F$402,6,FALSE)), 0,VLOOKUP(G348,Round1_Transactions!$A$2:$F$402,6,FALSE))</f>
        <v>0</v>
      </c>
      <c r="M348">
        <f t="shared" si="27"/>
        <v>0</v>
      </c>
      <c r="N348">
        <f t="shared" si="3"/>
        <v>0</v>
      </c>
      <c r="O348">
        <f t="shared" si="4"/>
        <v>0</v>
      </c>
      <c r="P348">
        <f t="shared" si="5"/>
        <v>0</v>
      </c>
      <c r="Q348">
        <f t="shared" si="6"/>
        <v>0</v>
      </c>
      <c r="R348">
        <f t="shared" si="7"/>
        <v>0</v>
      </c>
      <c r="S348">
        <f t="shared" si="8"/>
        <v>0</v>
      </c>
      <c r="T348">
        <f t="shared" si="9"/>
        <v>0</v>
      </c>
      <c r="U348">
        <f t="shared" si="10"/>
        <v>0</v>
      </c>
      <c r="V348">
        <f t="shared" si="11"/>
        <v>0</v>
      </c>
      <c r="W348">
        <f t="shared" si="12"/>
        <v>0</v>
      </c>
      <c r="X348">
        <f t="shared" si="13"/>
        <v>0</v>
      </c>
      <c r="Y348">
        <f t="shared" si="14"/>
        <v>0</v>
      </c>
      <c r="Z348">
        <f t="shared" si="68"/>
        <v>0</v>
      </c>
      <c r="AA348">
        <f t="shared" si="69"/>
        <v>0</v>
      </c>
      <c r="AB348">
        <f t="shared" si="70"/>
        <v>0</v>
      </c>
      <c r="AC348">
        <f t="shared" si="71"/>
        <v>0</v>
      </c>
      <c r="AD348">
        <f t="shared" si="72"/>
        <v>0</v>
      </c>
      <c r="AE348">
        <f t="shared" si="73"/>
        <v>0</v>
      </c>
      <c r="AF348">
        <f t="shared" si="74"/>
        <v>0</v>
      </c>
      <c r="AG348">
        <f t="shared" si="75"/>
        <v>0</v>
      </c>
      <c r="AH348">
        <f t="shared" si="76"/>
        <v>0</v>
      </c>
      <c r="AI348">
        <f t="shared" si="77"/>
        <v>0</v>
      </c>
      <c r="AJ348">
        <f t="shared" si="78"/>
        <v>0</v>
      </c>
      <c r="AK348">
        <f t="shared" si="79"/>
        <v>0</v>
      </c>
    </row>
    <row r="349">
      <c r="A349" s="88"/>
      <c r="F349" s="89">
        <f t="shared" si="67"/>
        <v>1500</v>
      </c>
      <c r="G349" s="90" t="s">
        <v>543</v>
      </c>
      <c r="H349" s="14">
        <f>IF(ISNA(VLOOKUP(G349,Round1_Transactions!$A$2:$F$402,2,FALSE)), 0,VLOOKUP(G349,Round1_Transactions!$A$2:$F$402,2,FALSE))</f>
        <v>0</v>
      </c>
      <c r="I349" s="60">
        <f>IF(ISNA(VLOOKUP(G349,Round1_Transactions!$A$2:$F$402,3,FALSE)), 0,VLOOKUP(G349,Round1_Transactions!$A$2:$F$402,3,FALSE))</f>
        <v>0</v>
      </c>
      <c r="J349" s="60">
        <f>IF(ISNA(VLOOKUP(G349,Round1_Transactions!$A$2:$F$402,4,FALSE)), 0,VLOOKUP(G349,Round1_Transactions!$A$2:$F$402,4,FALSE))</f>
        <v>0</v>
      </c>
      <c r="K349" s="60">
        <f>IF(ISNA(VLOOKUP(G349,Round1_Transactions!$A$2:$F$402,5,FALSE)), 0,VLOOKUP(G349,Round1_Transactions!$A$2:$F$402,5,FALSE))</f>
        <v>0</v>
      </c>
      <c r="L349" s="86">
        <f>IF(ISNA(VLOOKUP(G349,Round1_Transactions!$A$2:$F$402,6,FALSE)), 0,VLOOKUP(G349,Round1_Transactions!$A$2:$F$402,6,FALSE))</f>
        <v>0</v>
      </c>
      <c r="M349">
        <f t="shared" si="27"/>
        <v>0</v>
      </c>
      <c r="N349">
        <f t="shared" si="3"/>
        <v>0</v>
      </c>
      <c r="O349">
        <f t="shared" si="4"/>
        <v>0</v>
      </c>
      <c r="P349">
        <f t="shared" si="5"/>
        <v>0</v>
      </c>
      <c r="Q349">
        <f t="shared" si="6"/>
        <v>0</v>
      </c>
      <c r="R349">
        <f t="shared" si="7"/>
        <v>0</v>
      </c>
      <c r="S349">
        <f t="shared" si="8"/>
        <v>0</v>
      </c>
      <c r="T349">
        <f t="shared" si="9"/>
        <v>0</v>
      </c>
      <c r="U349">
        <f t="shared" si="10"/>
        <v>0</v>
      </c>
      <c r="V349">
        <f t="shared" si="11"/>
        <v>0</v>
      </c>
      <c r="W349">
        <f t="shared" si="12"/>
        <v>0</v>
      </c>
      <c r="X349">
        <f t="shared" si="13"/>
        <v>0</v>
      </c>
      <c r="Y349">
        <f t="shared" si="14"/>
        <v>0</v>
      </c>
      <c r="Z349">
        <f t="shared" si="68"/>
        <v>0</v>
      </c>
      <c r="AA349">
        <f t="shared" si="69"/>
        <v>0</v>
      </c>
      <c r="AB349">
        <f t="shared" si="70"/>
        <v>0</v>
      </c>
      <c r="AC349">
        <f t="shared" si="71"/>
        <v>0</v>
      </c>
      <c r="AD349">
        <f t="shared" si="72"/>
        <v>0</v>
      </c>
      <c r="AE349">
        <f t="shared" si="73"/>
        <v>0</v>
      </c>
      <c r="AF349">
        <f t="shared" si="74"/>
        <v>0</v>
      </c>
      <c r="AG349">
        <f t="shared" si="75"/>
        <v>0</v>
      </c>
      <c r="AH349">
        <f t="shared" si="76"/>
        <v>0</v>
      </c>
      <c r="AI349">
        <f t="shared" si="77"/>
        <v>0</v>
      </c>
      <c r="AJ349">
        <f t="shared" si="78"/>
        <v>0</v>
      </c>
      <c r="AK349">
        <f t="shared" si="79"/>
        <v>0</v>
      </c>
    </row>
    <row r="350">
      <c r="A350" s="88"/>
      <c r="F350" s="89">
        <f t="shared" si="67"/>
        <v>1500</v>
      </c>
      <c r="G350" s="90" t="s">
        <v>544</v>
      </c>
      <c r="H350" s="14">
        <f>IF(ISNA(VLOOKUP(G350,Round1_Transactions!$A$2:$F$402,2,FALSE)), 0,VLOOKUP(G350,Round1_Transactions!$A$2:$F$402,2,FALSE))</f>
        <v>0</v>
      </c>
      <c r="I350" s="60">
        <f>IF(ISNA(VLOOKUP(G350,Round1_Transactions!$A$2:$F$402,3,FALSE)), 0,VLOOKUP(G350,Round1_Transactions!$A$2:$F$402,3,FALSE))</f>
        <v>0</v>
      </c>
      <c r="J350" s="60">
        <f>IF(ISNA(VLOOKUP(G350,Round1_Transactions!$A$2:$F$402,4,FALSE)), 0,VLOOKUP(G350,Round1_Transactions!$A$2:$F$402,4,FALSE))</f>
        <v>0</v>
      </c>
      <c r="K350" s="60">
        <f>IF(ISNA(VLOOKUP(G350,Round1_Transactions!$A$2:$F$402,5,FALSE)), 0,VLOOKUP(G350,Round1_Transactions!$A$2:$F$402,5,FALSE))</f>
        <v>0</v>
      </c>
      <c r="L350" s="86">
        <f>IF(ISNA(VLOOKUP(G350,Round1_Transactions!$A$2:$F$402,6,FALSE)), 0,VLOOKUP(G350,Round1_Transactions!$A$2:$F$402,6,FALSE))</f>
        <v>0</v>
      </c>
      <c r="M350">
        <f t="shared" si="27"/>
        <v>0</v>
      </c>
      <c r="N350">
        <f t="shared" si="3"/>
        <v>0</v>
      </c>
      <c r="O350">
        <f t="shared" si="4"/>
        <v>0</v>
      </c>
      <c r="P350">
        <f t="shared" si="5"/>
        <v>0</v>
      </c>
      <c r="Q350">
        <f t="shared" si="6"/>
        <v>0</v>
      </c>
      <c r="R350">
        <f t="shared" si="7"/>
        <v>0</v>
      </c>
      <c r="S350">
        <f t="shared" si="8"/>
        <v>0</v>
      </c>
      <c r="T350">
        <f t="shared" si="9"/>
        <v>0</v>
      </c>
      <c r="U350">
        <f t="shared" si="10"/>
        <v>0</v>
      </c>
      <c r="V350">
        <f t="shared" si="11"/>
        <v>0</v>
      </c>
      <c r="W350">
        <f t="shared" si="12"/>
        <v>0</v>
      </c>
      <c r="X350">
        <f t="shared" si="13"/>
        <v>0</v>
      </c>
      <c r="Y350">
        <f t="shared" si="14"/>
        <v>0</v>
      </c>
      <c r="Z350">
        <f t="shared" si="68"/>
        <v>0</v>
      </c>
      <c r="AA350">
        <f t="shared" si="69"/>
        <v>0</v>
      </c>
      <c r="AB350">
        <f t="shared" si="70"/>
        <v>0</v>
      </c>
      <c r="AC350">
        <f t="shared" si="71"/>
        <v>0</v>
      </c>
      <c r="AD350">
        <f t="shared" si="72"/>
        <v>0</v>
      </c>
      <c r="AE350">
        <f t="shared" si="73"/>
        <v>0</v>
      </c>
      <c r="AF350">
        <f t="shared" si="74"/>
        <v>0</v>
      </c>
      <c r="AG350">
        <f t="shared" si="75"/>
        <v>0</v>
      </c>
      <c r="AH350">
        <f t="shared" si="76"/>
        <v>0</v>
      </c>
      <c r="AI350">
        <f t="shared" si="77"/>
        <v>0</v>
      </c>
      <c r="AJ350">
        <f t="shared" si="78"/>
        <v>0</v>
      </c>
      <c r="AK350">
        <f t="shared" si="79"/>
        <v>0</v>
      </c>
    </row>
    <row r="351">
      <c r="A351" s="88"/>
      <c r="F351" s="89">
        <f t="shared" si="67"/>
        <v>1500</v>
      </c>
      <c r="G351" s="90" t="s">
        <v>545</v>
      </c>
      <c r="H351" s="14">
        <f>IF(ISNA(VLOOKUP(G351,Round1_Transactions!$A$2:$F$402,2,FALSE)), 0,VLOOKUP(G351,Round1_Transactions!$A$2:$F$402,2,FALSE))</f>
        <v>0</v>
      </c>
      <c r="I351" s="60">
        <f>IF(ISNA(VLOOKUP(G351,Round1_Transactions!$A$2:$F$402,3,FALSE)), 0,VLOOKUP(G351,Round1_Transactions!$A$2:$F$402,3,FALSE))</f>
        <v>0</v>
      </c>
      <c r="J351" s="60">
        <f>IF(ISNA(VLOOKUP(G351,Round1_Transactions!$A$2:$F$402,4,FALSE)), 0,VLOOKUP(G351,Round1_Transactions!$A$2:$F$402,4,FALSE))</f>
        <v>0</v>
      </c>
      <c r="K351" s="60">
        <f>IF(ISNA(VLOOKUP(G351,Round1_Transactions!$A$2:$F$402,5,FALSE)), 0,VLOOKUP(G351,Round1_Transactions!$A$2:$F$402,5,FALSE))</f>
        <v>0</v>
      </c>
      <c r="L351" s="86">
        <f>IF(ISNA(VLOOKUP(G351,Round1_Transactions!$A$2:$F$402,6,FALSE)), 0,VLOOKUP(G351,Round1_Transactions!$A$2:$F$402,6,FALSE))</f>
        <v>0</v>
      </c>
      <c r="M351">
        <f t="shared" si="27"/>
        <v>0</v>
      </c>
      <c r="N351">
        <f t="shared" si="3"/>
        <v>0</v>
      </c>
      <c r="O351">
        <f t="shared" si="4"/>
        <v>0</v>
      </c>
      <c r="P351">
        <f t="shared" si="5"/>
        <v>0</v>
      </c>
      <c r="Q351">
        <f t="shared" si="6"/>
        <v>0</v>
      </c>
      <c r="R351">
        <f t="shared" si="7"/>
        <v>0</v>
      </c>
      <c r="S351">
        <f t="shared" si="8"/>
        <v>0</v>
      </c>
      <c r="T351">
        <f t="shared" si="9"/>
        <v>0</v>
      </c>
      <c r="U351">
        <f t="shared" si="10"/>
        <v>0</v>
      </c>
      <c r="V351">
        <f t="shared" si="11"/>
        <v>0</v>
      </c>
      <c r="W351">
        <f t="shared" si="12"/>
        <v>0</v>
      </c>
      <c r="X351">
        <f t="shared" si="13"/>
        <v>0</v>
      </c>
      <c r="Y351">
        <f t="shared" si="14"/>
        <v>0</v>
      </c>
      <c r="Z351">
        <f t="shared" si="68"/>
        <v>0</v>
      </c>
      <c r="AA351">
        <f t="shared" si="69"/>
        <v>0</v>
      </c>
      <c r="AB351">
        <f t="shared" si="70"/>
        <v>0</v>
      </c>
      <c r="AC351">
        <f t="shared" si="71"/>
        <v>0</v>
      </c>
      <c r="AD351">
        <f t="shared" si="72"/>
        <v>0</v>
      </c>
      <c r="AE351">
        <f t="shared" si="73"/>
        <v>0</v>
      </c>
      <c r="AF351">
        <f t="shared" si="74"/>
        <v>0</v>
      </c>
      <c r="AG351">
        <f t="shared" si="75"/>
        <v>0</v>
      </c>
      <c r="AH351">
        <f t="shared" si="76"/>
        <v>0</v>
      </c>
      <c r="AI351">
        <f t="shared" si="77"/>
        <v>0</v>
      </c>
      <c r="AJ351">
        <f t="shared" si="78"/>
        <v>0</v>
      </c>
      <c r="AK351">
        <f t="shared" si="79"/>
        <v>0</v>
      </c>
    </row>
    <row r="352">
      <c r="A352" s="88"/>
      <c r="F352" s="89">
        <f t="shared" si="67"/>
        <v>1500</v>
      </c>
      <c r="G352" s="90" t="s">
        <v>546</v>
      </c>
      <c r="H352" s="14">
        <f>IF(ISNA(VLOOKUP(G352,Round1_Transactions!$A$2:$F$402,2,FALSE)), 0,VLOOKUP(G352,Round1_Transactions!$A$2:$F$402,2,FALSE))</f>
        <v>0</v>
      </c>
      <c r="I352" s="60">
        <f>IF(ISNA(VLOOKUP(G352,Round1_Transactions!$A$2:$F$402,3,FALSE)), 0,VLOOKUP(G352,Round1_Transactions!$A$2:$F$402,3,FALSE))</f>
        <v>0</v>
      </c>
      <c r="J352" s="60">
        <f>IF(ISNA(VLOOKUP(G352,Round1_Transactions!$A$2:$F$402,4,FALSE)), 0,VLOOKUP(G352,Round1_Transactions!$A$2:$F$402,4,FALSE))</f>
        <v>0</v>
      </c>
      <c r="K352" s="60">
        <f>IF(ISNA(VLOOKUP(G352,Round1_Transactions!$A$2:$F$402,5,FALSE)), 0,VLOOKUP(G352,Round1_Transactions!$A$2:$F$402,5,FALSE))</f>
        <v>0</v>
      </c>
      <c r="L352" s="86">
        <f>IF(ISNA(VLOOKUP(G352,Round1_Transactions!$A$2:$F$402,6,FALSE)), 0,VLOOKUP(G352,Round1_Transactions!$A$2:$F$402,6,FALSE))</f>
        <v>0</v>
      </c>
      <c r="M352">
        <f t="shared" si="27"/>
        <v>0</v>
      </c>
      <c r="N352">
        <f t="shared" si="3"/>
        <v>0</v>
      </c>
      <c r="O352">
        <f t="shared" si="4"/>
        <v>0</v>
      </c>
      <c r="P352">
        <f t="shared" si="5"/>
        <v>0</v>
      </c>
      <c r="Q352">
        <f t="shared" si="6"/>
        <v>0</v>
      </c>
      <c r="R352">
        <f t="shared" si="7"/>
        <v>0</v>
      </c>
      <c r="S352">
        <f t="shared" si="8"/>
        <v>0</v>
      </c>
      <c r="T352">
        <f t="shared" si="9"/>
        <v>0</v>
      </c>
      <c r="U352">
        <f t="shared" si="10"/>
        <v>0</v>
      </c>
      <c r="V352">
        <f t="shared" si="11"/>
        <v>0</v>
      </c>
      <c r="W352">
        <f t="shared" si="12"/>
        <v>0</v>
      </c>
      <c r="X352">
        <f t="shared" si="13"/>
        <v>0</v>
      </c>
      <c r="Y352">
        <f t="shared" si="14"/>
        <v>0</v>
      </c>
      <c r="Z352">
        <f t="shared" si="68"/>
        <v>0</v>
      </c>
      <c r="AA352">
        <f t="shared" si="69"/>
        <v>0</v>
      </c>
      <c r="AB352">
        <f t="shared" si="70"/>
        <v>0</v>
      </c>
      <c r="AC352">
        <f t="shared" si="71"/>
        <v>0</v>
      </c>
      <c r="AD352">
        <f t="shared" si="72"/>
        <v>0</v>
      </c>
      <c r="AE352">
        <f t="shared" si="73"/>
        <v>0</v>
      </c>
      <c r="AF352">
        <f t="shared" si="74"/>
        <v>0</v>
      </c>
      <c r="AG352">
        <f t="shared" si="75"/>
        <v>0</v>
      </c>
      <c r="AH352">
        <f t="shared" si="76"/>
        <v>0</v>
      </c>
      <c r="AI352">
        <f t="shared" si="77"/>
        <v>0</v>
      </c>
      <c r="AJ352">
        <f t="shared" si="78"/>
        <v>0</v>
      </c>
      <c r="AK352">
        <f t="shared" si="79"/>
        <v>0</v>
      </c>
    </row>
    <row r="353">
      <c r="A353" s="88"/>
      <c r="F353" s="89">
        <f t="shared" si="67"/>
        <v>1500</v>
      </c>
      <c r="G353" s="90" t="s">
        <v>547</v>
      </c>
      <c r="H353" s="14">
        <f>IF(ISNA(VLOOKUP(G353,Round1_Transactions!$A$2:$F$402,2,FALSE)), 0,VLOOKUP(G353,Round1_Transactions!$A$2:$F$402,2,FALSE))</f>
        <v>0</v>
      </c>
      <c r="I353" s="60">
        <f>IF(ISNA(VLOOKUP(G353,Round1_Transactions!$A$2:$F$402,3,FALSE)), 0,VLOOKUP(G353,Round1_Transactions!$A$2:$F$402,3,FALSE))</f>
        <v>0</v>
      </c>
      <c r="J353" s="60">
        <f>IF(ISNA(VLOOKUP(G353,Round1_Transactions!$A$2:$F$402,4,FALSE)), 0,VLOOKUP(G353,Round1_Transactions!$A$2:$F$402,4,FALSE))</f>
        <v>0</v>
      </c>
      <c r="K353" s="60">
        <f>IF(ISNA(VLOOKUP(G353,Round1_Transactions!$A$2:$F$402,5,FALSE)), 0,VLOOKUP(G353,Round1_Transactions!$A$2:$F$402,5,FALSE))</f>
        <v>0</v>
      </c>
      <c r="L353" s="86">
        <f>IF(ISNA(VLOOKUP(G353,Round1_Transactions!$A$2:$F$402,6,FALSE)), 0,VLOOKUP(G353,Round1_Transactions!$A$2:$F$402,6,FALSE))</f>
        <v>0</v>
      </c>
      <c r="M353">
        <f t="shared" si="27"/>
        <v>0</v>
      </c>
      <c r="N353">
        <f t="shared" si="3"/>
        <v>0</v>
      </c>
      <c r="O353">
        <f t="shared" si="4"/>
        <v>0</v>
      </c>
      <c r="P353">
        <f t="shared" si="5"/>
        <v>0</v>
      </c>
      <c r="Q353">
        <f t="shared" si="6"/>
        <v>0</v>
      </c>
      <c r="R353">
        <f t="shared" si="7"/>
        <v>0</v>
      </c>
      <c r="S353">
        <f t="shared" si="8"/>
        <v>0</v>
      </c>
      <c r="T353">
        <f t="shared" si="9"/>
        <v>0</v>
      </c>
      <c r="U353">
        <f t="shared" si="10"/>
        <v>0</v>
      </c>
      <c r="V353">
        <f t="shared" si="11"/>
        <v>0</v>
      </c>
      <c r="W353">
        <f t="shared" si="12"/>
        <v>0</v>
      </c>
      <c r="X353">
        <f t="shared" si="13"/>
        <v>0</v>
      </c>
      <c r="Y353">
        <f t="shared" si="14"/>
        <v>0</v>
      </c>
      <c r="Z353">
        <f t="shared" si="68"/>
        <v>0</v>
      </c>
      <c r="AA353">
        <f t="shared" si="69"/>
        <v>0</v>
      </c>
      <c r="AB353">
        <f t="shared" si="70"/>
        <v>0</v>
      </c>
      <c r="AC353">
        <f t="shared" si="71"/>
        <v>0</v>
      </c>
      <c r="AD353">
        <f t="shared" si="72"/>
        <v>0</v>
      </c>
      <c r="AE353">
        <f t="shared" si="73"/>
        <v>0</v>
      </c>
      <c r="AF353">
        <f t="shared" si="74"/>
        <v>0</v>
      </c>
      <c r="AG353">
        <f t="shared" si="75"/>
        <v>0</v>
      </c>
      <c r="AH353">
        <f t="shared" si="76"/>
        <v>0</v>
      </c>
      <c r="AI353">
        <f t="shared" si="77"/>
        <v>0</v>
      </c>
      <c r="AJ353">
        <f t="shared" si="78"/>
        <v>0</v>
      </c>
      <c r="AK353">
        <f t="shared" si="79"/>
        <v>0</v>
      </c>
    </row>
    <row r="354">
      <c r="A354" s="88"/>
      <c r="F354" s="89">
        <f t="shared" si="67"/>
        <v>1500</v>
      </c>
      <c r="G354" s="90" t="s">
        <v>548</v>
      </c>
      <c r="H354" s="14">
        <f>IF(ISNA(VLOOKUP(G354,Round1_Transactions!$A$2:$F$402,2,FALSE)), 0,VLOOKUP(G354,Round1_Transactions!$A$2:$F$402,2,FALSE))</f>
        <v>0</v>
      </c>
      <c r="I354" s="60">
        <f>IF(ISNA(VLOOKUP(G354,Round1_Transactions!$A$2:$F$402,3,FALSE)), 0,VLOOKUP(G354,Round1_Transactions!$A$2:$F$402,3,FALSE))</f>
        <v>0</v>
      </c>
      <c r="J354" s="60">
        <f>IF(ISNA(VLOOKUP(G354,Round1_Transactions!$A$2:$F$402,4,FALSE)), 0,VLOOKUP(G354,Round1_Transactions!$A$2:$F$402,4,FALSE))</f>
        <v>0</v>
      </c>
      <c r="K354" s="60">
        <f>IF(ISNA(VLOOKUP(G354,Round1_Transactions!$A$2:$F$402,5,FALSE)), 0,VLOOKUP(G354,Round1_Transactions!$A$2:$F$402,5,FALSE))</f>
        <v>0</v>
      </c>
      <c r="L354" s="86">
        <f>IF(ISNA(VLOOKUP(G354,Round1_Transactions!$A$2:$F$402,6,FALSE)), 0,VLOOKUP(G354,Round1_Transactions!$A$2:$F$402,6,FALSE))</f>
        <v>0</v>
      </c>
      <c r="M354">
        <f t="shared" si="27"/>
        <v>0</v>
      </c>
      <c r="N354">
        <f t="shared" si="3"/>
        <v>0</v>
      </c>
      <c r="O354">
        <f t="shared" si="4"/>
        <v>0</v>
      </c>
      <c r="P354">
        <f t="shared" si="5"/>
        <v>0</v>
      </c>
      <c r="Q354">
        <f t="shared" si="6"/>
        <v>0</v>
      </c>
      <c r="R354">
        <f t="shared" si="7"/>
        <v>0</v>
      </c>
      <c r="S354">
        <f t="shared" si="8"/>
        <v>0</v>
      </c>
      <c r="T354">
        <f t="shared" si="9"/>
        <v>0</v>
      </c>
      <c r="U354">
        <f t="shared" si="10"/>
        <v>0</v>
      </c>
      <c r="V354">
        <f t="shared" si="11"/>
        <v>0</v>
      </c>
      <c r="W354">
        <f t="shared" si="12"/>
        <v>0</v>
      </c>
      <c r="X354">
        <f t="shared" si="13"/>
        <v>0</v>
      </c>
      <c r="Y354">
        <f t="shared" si="14"/>
        <v>0</v>
      </c>
      <c r="Z354">
        <f t="shared" si="68"/>
        <v>0</v>
      </c>
      <c r="AA354">
        <f t="shared" si="69"/>
        <v>0</v>
      </c>
      <c r="AB354">
        <f t="shared" si="70"/>
        <v>0</v>
      </c>
      <c r="AC354">
        <f t="shared" si="71"/>
        <v>0</v>
      </c>
      <c r="AD354">
        <f t="shared" si="72"/>
        <v>0</v>
      </c>
      <c r="AE354">
        <f t="shared" si="73"/>
        <v>0</v>
      </c>
      <c r="AF354">
        <f t="shared" si="74"/>
        <v>0</v>
      </c>
      <c r="AG354">
        <f t="shared" si="75"/>
        <v>0</v>
      </c>
      <c r="AH354">
        <f t="shared" si="76"/>
        <v>0</v>
      </c>
      <c r="AI354">
        <f t="shared" si="77"/>
        <v>0</v>
      </c>
      <c r="AJ354">
        <f t="shared" si="78"/>
        <v>0</v>
      </c>
      <c r="AK354">
        <f t="shared" si="79"/>
        <v>0</v>
      </c>
    </row>
    <row r="355">
      <c r="A355" s="88"/>
      <c r="F355" s="89">
        <f t="shared" si="67"/>
        <v>1500</v>
      </c>
      <c r="G355" s="90" t="s">
        <v>549</v>
      </c>
      <c r="H355" s="14">
        <f>IF(ISNA(VLOOKUP(G355,Round1_Transactions!$A$2:$F$402,2,FALSE)), 0,VLOOKUP(G355,Round1_Transactions!$A$2:$F$402,2,FALSE))</f>
        <v>0</v>
      </c>
      <c r="I355" s="60">
        <f>IF(ISNA(VLOOKUP(G355,Round1_Transactions!$A$2:$F$402,3,FALSE)), 0,VLOOKUP(G355,Round1_Transactions!$A$2:$F$402,3,FALSE))</f>
        <v>0</v>
      </c>
      <c r="J355" s="60">
        <f>IF(ISNA(VLOOKUP(G355,Round1_Transactions!$A$2:$F$402,4,FALSE)), 0,VLOOKUP(G355,Round1_Transactions!$A$2:$F$402,4,FALSE))</f>
        <v>0</v>
      </c>
      <c r="K355" s="60">
        <f>IF(ISNA(VLOOKUP(G355,Round1_Transactions!$A$2:$F$402,5,FALSE)), 0,VLOOKUP(G355,Round1_Transactions!$A$2:$F$402,5,FALSE))</f>
        <v>0</v>
      </c>
      <c r="L355" s="86">
        <f>IF(ISNA(VLOOKUP(G355,Round1_Transactions!$A$2:$F$402,6,FALSE)), 0,VLOOKUP(G355,Round1_Transactions!$A$2:$F$402,6,FALSE))</f>
        <v>0</v>
      </c>
      <c r="M355">
        <f t="shared" si="27"/>
        <v>0</v>
      </c>
      <c r="N355">
        <f t="shared" si="3"/>
        <v>0</v>
      </c>
      <c r="O355">
        <f t="shared" si="4"/>
        <v>0</v>
      </c>
      <c r="P355">
        <f t="shared" si="5"/>
        <v>0</v>
      </c>
      <c r="Q355">
        <f t="shared" si="6"/>
        <v>0</v>
      </c>
      <c r="R355">
        <f t="shared" si="7"/>
        <v>0</v>
      </c>
      <c r="S355">
        <f t="shared" si="8"/>
        <v>0</v>
      </c>
      <c r="T355">
        <f t="shared" si="9"/>
        <v>0</v>
      </c>
      <c r="U355">
        <f t="shared" si="10"/>
        <v>0</v>
      </c>
      <c r="V355">
        <f t="shared" si="11"/>
        <v>0</v>
      </c>
      <c r="W355">
        <f t="shared" si="12"/>
        <v>0</v>
      </c>
      <c r="X355">
        <f t="shared" si="13"/>
        <v>0</v>
      </c>
      <c r="Y355">
        <f t="shared" si="14"/>
        <v>0</v>
      </c>
      <c r="Z355">
        <f t="shared" si="68"/>
        <v>0</v>
      </c>
      <c r="AA355">
        <f t="shared" si="69"/>
        <v>0</v>
      </c>
      <c r="AB355">
        <f t="shared" si="70"/>
        <v>0</v>
      </c>
      <c r="AC355">
        <f t="shared" si="71"/>
        <v>0</v>
      </c>
      <c r="AD355">
        <f t="shared" si="72"/>
        <v>0</v>
      </c>
      <c r="AE355">
        <f t="shared" si="73"/>
        <v>0</v>
      </c>
      <c r="AF355">
        <f t="shared" si="74"/>
        <v>0</v>
      </c>
      <c r="AG355">
        <f t="shared" si="75"/>
        <v>0</v>
      </c>
      <c r="AH355">
        <f t="shared" si="76"/>
        <v>0</v>
      </c>
      <c r="AI355">
        <f t="shared" si="77"/>
        <v>0</v>
      </c>
      <c r="AJ355">
        <f t="shared" si="78"/>
        <v>0</v>
      </c>
      <c r="AK355">
        <f t="shared" si="79"/>
        <v>0</v>
      </c>
    </row>
    <row r="356">
      <c r="A356" s="88"/>
      <c r="F356" s="89">
        <f t="shared" si="67"/>
        <v>1500</v>
      </c>
      <c r="G356" s="90" t="s">
        <v>550</v>
      </c>
      <c r="H356" s="14">
        <f>IF(ISNA(VLOOKUP(G356,Round1_Transactions!$A$2:$F$402,2,FALSE)), 0,VLOOKUP(G356,Round1_Transactions!$A$2:$F$402,2,FALSE))</f>
        <v>0</v>
      </c>
      <c r="I356" s="60">
        <f>IF(ISNA(VLOOKUP(G356,Round1_Transactions!$A$2:$F$402,3,FALSE)), 0,VLOOKUP(G356,Round1_Transactions!$A$2:$F$402,3,FALSE))</f>
        <v>0</v>
      </c>
      <c r="J356" s="60">
        <f>IF(ISNA(VLOOKUP(G356,Round1_Transactions!$A$2:$F$402,4,FALSE)), 0,VLOOKUP(G356,Round1_Transactions!$A$2:$F$402,4,FALSE))</f>
        <v>0</v>
      </c>
      <c r="K356" s="60">
        <f>IF(ISNA(VLOOKUP(G356,Round1_Transactions!$A$2:$F$402,5,FALSE)), 0,VLOOKUP(G356,Round1_Transactions!$A$2:$F$402,5,FALSE))</f>
        <v>0</v>
      </c>
      <c r="L356" s="86">
        <f>IF(ISNA(VLOOKUP(G356,Round1_Transactions!$A$2:$F$402,6,FALSE)), 0,VLOOKUP(G356,Round1_Transactions!$A$2:$F$402,6,FALSE))</f>
        <v>0</v>
      </c>
      <c r="M356">
        <f t="shared" si="27"/>
        <v>0</v>
      </c>
      <c r="N356">
        <f t="shared" si="3"/>
        <v>0</v>
      </c>
      <c r="O356">
        <f t="shared" si="4"/>
        <v>0</v>
      </c>
      <c r="P356">
        <f t="shared" si="5"/>
        <v>0</v>
      </c>
      <c r="Q356">
        <f t="shared" si="6"/>
        <v>0</v>
      </c>
      <c r="R356">
        <f t="shared" si="7"/>
        <v>0</v>
      </c>
      <c r="S356">
        <f t="shared" si="8"/>
        <v>0</v>
      </c>
      <c r="T356">
        <f t="shared" si="9"/>
        <v>0</v>
      </c>
      <c r="U356">
        <f t="shared" si="10"/>
        <v>0</v>
      </c>
      <c r="V356">
        <f t="shared" si="11"/>
        <v>0</v>
      </c>
      <c r="W356">
        <f t="shared" si="12"/>
        <v>0</v>
      </c>
      <c r="X356">
        <f t="shared" si="13"/>
        <v>0</v>
      </c>
      <c r="Y356">
        <f t="shared" si="14"/>
        <v>0</v>
      </c>
      <c r="Z356">
        <f t="shared" si="68"/>
        <v>0</v>
      </c>
      <c r="AA356">
        <f t="shared" si="69"/>
        <v>0</v>
      </c>
      <c r="AB356">
        <f t="shared" si="70"/>
        <v>0</v>
      </c>
      <c r="AC356">
        <f t="shared" si="71"/>
        <v>0</v>
      </c>
      <c r="AD356">
        <f t="shared" si="72"/>
        <v>0</v>
      </c>
      <c r="AE356">
        <f t="shared" si="73"/>
        <v>0</v>
      </c>
      <c r="AF356">
        <f t="shared" si="74"/>
        <v>0</v>
      </c>
      <c r="AG356">
        <f t="shared" si="75"/>
        <v>0</v>
      </c>
      <c r="AH356">
        <f t="shared" si="76"/>
        <v>0</v>
      </c>
      <c r="AI356">
        <f t="shared" si="77"/>
        <v>0</v>
      </c>
      <c r="AJ356">
        <f t="shared" si="78"/>
        <v>0</v>
      </c>
      <c r="AK356">
        <f t="shared" si="79"/>
        <v>0</v>
      </c>
    </row>
    <row r="357">
      <c r="A357" s="88"/>
      <c r="F357" s="89">
        <f t="shared" si="67"/>
        <v>1500</v>
      </c>
      <c r="G357" s="90" t="s">
        <v>551</v>
      </c>
      <c r="H357" s="14">
        <f>IF(ISNA(VLOOKUP(G357,Round1_Transactions!$A$2:$F$402,2,FALSE)), 0,VLOOKUP(G357,Round1_Transactions!$A$2:$F$402,2,FALSE))</f>
        <v>0</v>
      </c>
      <c r="I357" s="60">
        <f>IF(ISNA(VLOOKUP(G357,Round1_Transactions!$A$2:$F$402,3,FALSE)), 0,VLOOKUP(G357,Round1_Transactions!$A$2:$F$402,3,FALSE))</f>
        <v>0</v>
      </c>
      <c r="J357" s="60">
        <f>IF(ISNA(VLOOKUP(G357,Round1_Transactions!$A$2:$F$402,4,FALSE)), 0,VLOOKUP(G357,Round1_Transactions!$A$2:$F$402,4,FALSE))</f>
        <v>0</v>
      </c>
      <c r="K357" s="60">
        <f>IF(ISNA(VLOOKUP(G357,Round1_Transactions!$A$2:$F$402,5,FALSE)), 0,VLOOKUP(G357,Round1_Transactions!$A$2:$F$402,5,FALSE))</f>
        <v>0</v>
      </c>
      <c r="L357" s="86">
        <f>IF(ISNA(VLOOKUP(G357,Round1_Transactions!$A$2:$F$402,6,FALSE)), 0,VLOOKUP(G357,Round1_Transactions!$A$2:$F$402,6,FALSE))</f>
        <v>0</v>
      </c>
      <c r="M357">
        <f t="shared" si="27"/>
        <v>0</v>
      </c>
      <c r="N357">
        <f t="shared" si="3"/>
        <v>0</v>
      </c>
      <c r="O357">
        <f t="shared" si="4"/>
        <v>0</v>
      </c>
      <c r="P357">
        <f t="shared" si="5"/>
        <v>0</v>
      </c>
      <c r="Q357">
        <f t="shared" si="6"/>
        <v>0</v>
      </c>
      <c r="R357">
        <f t="shared" si="7"/>
        <v>0</v>
      </c>
      <c r="S357">
        <f t="shared" si="8"/>
        <v>0</v>
      </c>
      <c r="T357">
        <f t="shared" si="9"/>
        <v>0</v>
      </c>
      <c r="U357">
        <f t="shared" si="10"/>
        <v>0</v>
      </c>
      <c r="V357">
        <f t="shared" si="11"/>
        <v>0</v>
      </c>
      <c r="W357">
        <f t="shared" si="12"/>
        <v>0</v>
      </c>
      <c r="X357">
        <f t="shared" si="13"/>
        <v>0</v>
      </c>
      <c r="Y357">
        <f t="shared" si="14"/>
        <v>0</v>
      </c>
      <c r="Z357">
        <f t="shared" si="68"/>
        <v>0</v>
      </c>
      <c r="AA357">
        <f t="shared" si="69"/>
        <v>0</v>
      </c>
      <c r="AB357">
        <f t="shared" si="70"/>
        <v>0</v>
      </c>
      <c r="AC357">
        <f t="shared" si="71"/>
        <v>0</v>
      </c>
      <c r="AD357">
        <f t="shared" si="72"/>
        <v>0</v>
      </c>
      <c r="AE357">
        <f t="shared" si="73"/>
        <v>0</v>
      </c>
      <c r="AF357">
        <f t="shared" si="74"/>
        <v>0</v>
      </c>
      <c r="AG357">
        <f t="shared" si="75"/>
        <v>0</v>
      </c>
      <c r="AH357">
        <f t="shared" si="76"/>
        <v>0</v>
      </c>
      <c r="AI357">
        <f t="shared" si="77"/>
        <v>0</v>
      </c>
      <c r="AJ357">
        <f t="shared" si="78"/>
        <v>0</v>
      </c>
      <c r="AK357">
        <f t="shared" si="79"/>
        <v>0</v>
      </c>
    </row>
    <row r="358">
      <c r="A358" s="88"/>
      <c r="F358" s="89">
        <f t="shared" si="67"/>
        <v>1500</v>
      </c>
      <c r="G358" s="90" t="s">
        <v>552</v>
      </c>
      <c r="H358" s="14">
        <f>IF(ISNA(VLOOKUP(G358,Round1_Transactions!$A$2:$F$402,2,FALSE)), 0,VLOOKUP(G358,Round1_Transactions!$A$2:$F$402,2,FALSE))</f>
        <v>0</v>
      </c>
      <c r="I358" s="60">
        <f>IF(ISNA(VLOOKUP(G358,Round1_Transactions!$A$2:$F$402,3,FALSE)), 0,VLOOKUP(G358,Round1_Transactions!$A$2:$F$402,3,FALSE))</f>
        <v>0</v>
      </c>
      <c r="J358" s="60">
        <f>IF(ISNA(VLOOKUP(G358,Round1_Transactions!$A$2:$F$402,4,FALSE)), 0,VLOOKUP(G358,Round1_Transactions!$A$2:$F$402,4,FALSE))</f>
        <v>0</v>
      </c>
      <c r="K358" s="60">
        <f>IF(ISNA(VLOOKUP(G358,Round1_Transactions!$A$2:$F$402,5,FALSE)), 0,VLOOKUP(G358,Round1_Transactions!$A$2:$F$402,5,FALSE))</f>
        <v>0</v>
      </c>
      <c r="L358" s="86">
        <f>IF(ISNA(VLOOKUP(G358,Round1_Transactions!$A$2:$F$402,6,FALSE)), 0,VLOOKUP(G358,Round1_Transactions!$A$2:$F$402,6,FALSE))</f>
        <v>0</v>
      </c>
      <c r="M358">
        <f t="shared" si="27"/>
        <v>0</v>
      </c>
      <c r="N358">
        <f t="shared" si="3"/>
        <v>0</v>
      </c>
      <c r="O358">
        <f t="shared" si="4"/>
        <v>0</v>
      </c>
      <c r="P358">
        <f t="shared" si="5"/>
        <v>0</v>
      </c>
      <c r="Q358">
        <f t="shared" si="6"/>
        <v>0</v>
      </c>
      <c r="R358">
        <f t="shared" si="7"/>
        <v>0</v>
      </c>
      <c r="S358">
        <f t="shared" si="8"/>
        <v>0</v>
      </c>
      <c r="T358">
        <f t="shared" si="9"/>
        <v>0</v>
      </c>
      <c r="U358">
        <f t="shared" si="10"/>
        <v>0</v>
      </c>
      <c r="V358">
        <f t="shared" si="11"/>
        <v>0</v>
      </c>
      <c r="W358">
        <f t="shared" si="12"/>
        <v>0</v>
      </c>
      <c r="X358">
        <f t="shared" si="13"/>
        <v>0</v>
      </c>
      <c r="Y358">
        <f t="shared" si="14"/>
        <v>0</v>
      </c>
      <c r="Z358">
        <f t="shared" si="68"/>
        <v>0</v>
      </c>
      <c r="AA358">
        <f t="shared" si="69"/>
        <v>0</v>
      </c>
      <c r="AB358">
        <f t="shared" si="70"/>
        <v>0</v>
      </c>
      <c r="AC358">
        <f t="shared" si="71"/>
        <v>0</v>
      </c>
      <c r="AD358">
        <f t="shared" si="72"/>
        <v>0</v>
      </c>
      <c r="AE358">
        <f t="shared" si="73"/>
        <v>0</v>
      </c>
      <c r="AF358">
        <f t="shared" si="74"/>
        <v>0</v>
      </c>
      <c r="AG358">
        <f t="shared" si="75"/>
        <v>0</v>
      </c>
      <c r="AH358">
        <f t="shared" si="76"/>
        <v>0</v>
      </c>
      <c r="AI358">
        <f t="shared" si="77"/>
        <v>0</v>
      </c>
      <c r="AJ358">
        <f t="shared" si="78"/>
        <v>0</v>
      </c>
      <c r="AK358">
        <f t="shared" si="79"/>
        <v>0</v>
      </c>
    </row>
    <row r="359">
      <c r="A359" s="88"/>
      <c r="F359" s="89">
        <f t="shared" si="67"/>
        <v>1500</v>
      </c>
      <c r="G359" s="90" t="s">
        <v>553</v>
      </c>
      <c r="H359" s="14">
        <f>IF(ISNA(VLOOKUP(G359,Round1_Transactions!$A$2:$F$402,2,FALSE)), 0,VLOOKUP(G359,Round1_Transactions!$A$2:$F$402,2,FALSE))</f>
        <v>0</v>
      </c>
      <c r="I359" s="60">
        <f>IF(ISNA(VLOOKUP(G359,Round1_Transactions!$A$2:$F$402,3,FALSE)), 0,VLOOKUP(G359,Round1_Transactions!$A$2:$F$402,3,FALSE))</f>
        <v>0</v>
      </c>
      <c r="J359" s="60">
        <f>IF(ISNA(VLOOKUP(G359,Round1_Transactions!$A$2:$F$402,4,FALSE)), 0,VLOOKUP(G359,Round1_Transactions!$A$2:$F$402,4,FALSE))</f>
        <v>0</v>
      </c>
      <c r="K359" s="60">
        <f>IF(ISNA(VLOOKUP(G359,Round1_Transactions!$A$2:$F$402,5,FALSE)), 0,VLOOKUP(G359,Round1_Transactions!$A$2:$F$402,5,FALSE))</f>
        <v>0</v>
      </c>
      <c r="L359" s="86">
        <f>IF(ISNA(VLOOKUP(G359,Round1_Transactions!$A$2:$F$402,6,FALSE)), 0,VLOOKUP(G359,Round1_Transactions!$A$2:$F$402,6,FALSE))</f>
        <v>0</v>
      </c>
      <c r="M359">
        <f t="shared" si="27"/>
        <v>0</v>
      </c>
      <c r="N359">
        <f t="shared" si="3"/>
        <v>0</v>
      </c>
      <c r="O359">
        <f t="shared" si="4"/>
        <v>0</v>
      </c>
      <c r="P359">
        <f t="shared" si="5"/>
        <v>0</v>
      </c>
      <c r="Q359">
        <f t="shared" si="6"/>
        <v>0</v>
      </c>
      <c r="R359">
        <f t="shared" si="7"/>
        <v>0</v>
      </c>
      <c r="S359">
        <f t="shared" si="8"/>
        <v>0</v>
      </c>
      <c r="T359">
        <f t="shared" si="9"/>
        <v>0</v>
      </c>
      <c r="U359">
        <f t="shared" si="10"/>
        <v>0</v>
      </c>
      <c r="V359">
        <f t="shared" si="11"/>
        <v>0</v>
      </c>
      <c r="W359">
        <f t="shared" si="12"/>
        <v>0</v>
      </c>
      <c r="X359">
        <f t="shared" si="13"/>
        <v>0</v>
      </c>
      <c r="Y359">
        <f t="shared" si="14"/>
        <v>0</v>
      </c>
      <c r="Z359">
        <f t="shared" si="68"/>
        <v>0</v>
      </c>
      <c r="AA359">
        <f t="shared" si="69"/>
        <v>0</v>
      </c>
      <c r="AB359">
        <f t="shared" si="70"/>
        <v>0</v>
      </c>
      <c r="AC359">
        <f t="shared" si="71"/>
        <v>0</v>
      </c>
      <c r="AD359">
        <f t="shared" si="72"/>
        <v>0</v>
      </c>
      <c r="AE359">
        <f t="shared" si="73"/>
        <v>0</v>
      </c>
      <c r="AF359">
        <f t="shared" si="74"/>
        <v>0</v>
      </c>
      <c r="AG359">
        <f t="shared" si="75"/>
        <v>0</v>
      </c>
      <c r="AH359">
        <f t="shared" si="76"/>
        <v>0</v>
      </c>
      <c r="AI359">
        <f t="shared" si="77"/>
        <v>0</v>
      </c>
      <c r="AJ359">
        <f t="shared" si="78"/>
        <v>0</v>
      </c>
      <c r="AK359">
        <f t="shared" si="79"/>
        <v>0</v>
      </c>
    </row>
    <row r="360">
      <c r="A360" s="88"/>
      <c r="F360" s="89">
        <f t="shared" si="67"/>
        <v>1500</v>
      </c>
      <c r="G360" s="90" t="s">
        <v>554</v>
      </c>
      <c r="H360" s="14">
        <f>IF(ISNA(VLOOKUP(G360,Round1_Transactions!$A$2:$F$402,2,FALSE)), 0,VLOOKUP(G360,Round1_Transactions!$A$2:$F$402,2,FALSE))</f>
        <v>0</v>
      </c>
      <c r="I360" s="60">
        <f>IF(ISNA(VLOOKUP(G360,Round1_Transactions!$A$2:$F$402,3,FALSE)), 0,VLOOKUP(G360,Round1_Transactions!$A$2:$F$402,3,FALSE))</f>
        <v>0</v>
      </c>
      <c r="J360" s="60">
        <f>IF(ISNA(VLOOKUP(G360,Round1_Transactions!$A$2:$F$402,4,FALSE)), 0,VLOOKUP(G360,Round1_Transactions!$A$2:$F$402,4,FALSE))</f>
        <v>0</v>
      </c>
      <c r="K360" s="60">
        <f>IF(ISNA(VLOOKUP(G360,Round1_Transactions!$A$2:$F$402,5,FALSE)), 0,VLOOKUP(G360,Round1_Transactions!$A$2:$F$402,5,FALSE))</f>
        <v>0</v>
      </c>
      <c r="L360" s="86">
        <f>IF(ISNA(VLOOKUP(G360,Round1_Transactions!$A$2:$F$402,6,FALSE)), 0,VLOOKUP(G360,Round1_Transactions!$A$2:$F$402,6,FALSE))</f>
        <v>0</v>
      </c>
      <c r="M360">
        <f t="shared" si="27"/>
        <v>0</v>
      </c>
      <c r="N360">
        <f t="shared" si="3"/>
        <v>0</v>
      </c>
      <c r="O360">
        <f t="shared" si="4"/>
        <v>0</v>
      </c>
      <c r="P360">
        <f t="shared" si="5"/>
        <v>0</v>
      </c>
      <c r="Q360">
        <f t="shared" si="6"/>
        <v>0</v>
      </c>
      <c r="R360">
        <f t="shared" si="7"/>
        <v>0</v>
      </c>
      <c r="S360">
        <f t="shared" si="8"/>
        <v>0</v>
      </c>
      <c r="T360">
        <f t="shared" si="9"/>
        <v>0</v>
      </c>
      <c r="U360">
        <f t="shared" si="10"/>
        <v>0</v>
      </c>
      <c r="V360">
        <f t="shared" si="11"/>
        <v>0</v>
      </c>
      <c r="W360">
        <f t="shared" si="12"/>
        <v>0</v>
      </c>
      <c r="X360">
        <f t="shared" si="13"/>
        <v>0</v>
      </c>
      <c r="Y360">
        <f t="shared" si="14"/>
        <v>0</v>
      </c>
      <c r="Z360">
        <f t="shared" si="68"/>
        <v>0</v>
      </c>
      <c r="AA360">
        <f t="shared" si="69"/>
        <v>0</v>
      </c>
      <c r="AB360">
        <f t="shared" si="70"/>
        <v>0</v>
      </c>
      <c r="AC360">
        <f t="shared" si="71"/>
        <v>0</v>
      </c>
      <c r="AD360">
        <f t="shared" si="72"/>
        <v>0</v>
      </c>
      <c r="AE360">
        <f t="shared" si="73"/>
        <v>0</v>
      </c>
      <c r="AF360">
        <f t="shared" si="74"/>
        <v>0</v>
      </c>
      <c r="AG360">
        <f t="shared" si="75"/>
        <v>0</v>
      </c>
      <c r="AH360">
        <f t="shared" si="76"/>
        <v>0</v>
      </c>
      <c r="AI360">
        <f t="shared" si="77"/>
        <v>0</v>
      </c>
      <c r="AJ360">
        <f t="shared" si="78"/>
        <v>0</v>
      </c>
      <c r="AK360">
        <f t="shared" si="79"/>
        <v>0</v>
      </c>
    </row>
    <row r="361">
      <c r="A361" s="88"/>
      <c r="F361" s="89">
        <f t="shared" si="67"/>
        <v>1500</v>
      </c>
      <c r="G361" s="90" t="s">
        <v>555</v>
      </c>
      <c r="H361" s="14">
        <f>IF(ISNA(VLOOKUP(G361,Round1_Transactions!$A$2:$F$402,2,FALSE)), 0,VLOOKUP(G361,Round1_Transactions!$A$2:$F$402,2,FALSE))</f>
        <v>0</v>
      </c>
      <c r="I361" s="60">
        <f>IF(ISNA(VLOOKUP(G361,Round1_Transactions!$A$2:$F$402,3,FALSE)), 0,VLOOKUP(G361,Round1_Transactions!$A$2:$F$402,3,FALSE))</f>
        <v>0</v>
      </c>
      <c r="J361" s="60">
        <f>IF(ISNA(VLOOKUP(G361,Round1_Transactions!$A$2:$F$402,4,FALSE)), 0,VLOOKUP(G361,Round1_Transactions!$A$2:$F$402,4,FALSE))</f>
        <v>0</v>
      </c>
      <c r="K361" s="60">
        <f>IF(ISNA(VLOOKUP(G361,Round1_Transactions!$A$2:$F$402,5,FALSE)), 0,VLOOKUP(G361,Round1_Transactions!$A$2:$F$402,5,FALSE))</f>
        <v>0</v>
      </c>
      <c r="L361" s="86">
        <f>IF(ISNA(VLOOKUP(G361,Round1_Transactions!$A$2:$F$402,6,FALSE)), 0,VLOOKUP(G361,Round1_Transactions!$A$2:$F$402,6,FALSE))</f>
        <v>0</v>
      </c>
      <c r="M361">
        <f t="shared" si="27"/>
        <v>0</v>
      </c>
      <c r="N361">
        <f t="shared" si="3"/>
        <v>0</v>
      </c>
      <c r="O361">
        <f t="shared" si="4"/>
        <v>0</v>
      </c>
      <c r="P361">
        <f t="shared" si="5"/>
        <v>0</v>
      </c>
      <c r="Q361">
        <f t="shared" si="6"/>
        <v>0</v>
      </c>
      <c r="R361">
        <f t="shared" si="7"/>
        <v>0</v>
      </c>
      <c r="S361">
        <f t="shared" si="8"/>
        <v>0</v>
      </c>
      <c r="T361">
        <f t="shared" si="9"/>
        <v>0</v>
      </c>
      <c r="U361">
        <f t="shared" si="10"/>
        <v>0</v>
      </c>
      <c r="V361">
        <f t="shared" si="11"/>
        <v>0</v>
      </c>
      <c r="W361">
        <f t="shared" si="12"/>
        <v>0</v>
      </c>
      <c r="X361">
        <f t="shared" si="13"/>
        <v>0</v>
      </c>
      <c r="Y361">
        <f t="shared" si="14"/>
        <v>0</v>
      </c>
      <c r="Z361">
        <f t="shared" si="68"/>
        <v>0</v>
      </c>
      <c r="AA361">
        <f t="shared" si="69"/>
        <v>0</v>
      </c>
      <c r="AB361">
        <f t="shared" si="70"/>
        <v>0</v>
      </c>
      <c r="AC361">
        <f t="shared" si="71"/>
        <v>0</v>
      </c>
      <c r="AD361">
        <f t="shared" si="72"/>
        <v>0</v>
      </c>
      <c r="AE361">
        <f t="shared" si="73"/>
        <v>0</v>
      </c>
      <c r="AF361">
        <f t="shared" si="74"/>
        <v>0</v>
      </c>
      <c r="AG361">
        <f t="shared" si="75"/>
        <v>0</v>
      </c>
      <c r="AH361">
        <f t="shared" si="76"/>
        <v>0</v>
      </c>
      <c r="AI361">
        <f t="shared" si="77"/>
        <v>0</v>
      </c>
      <c r="AJ361">
        <f t="shared" si="78"/>
        <v>0</v>
      </c>
      <c r="AK361">
        <f t="shared" si="79"/>
        <v>0</v>
      </c>
    </row>
    <row r="362">
      <c r="A362" s="88"/>
      <c r="F362" s="89">
        <f t="shared" si="67"/>
        <v>1500</v>
      </c>
      <c r="G362" s="90" t="s">
        <v>556</v>
      </c>
      <c r="H362" s="14">
        <f>IF(ISNA(VLOOKUP(G362,Round1_Transactions!$A$2:$F$402,2,FALSE)), 0,VLOOKUP(G362,Round1_Transactions!$A$2:$F$402,2,FALSE))</f>
        <v>0</v>
      </c>
      <c r="I362" s="60">
        <f>IF(ISNA(VLOOKUP(G362,Round1_Transactions!$A$2:$F$402,3,FALSE)), 0,VLOOKUP(G362,Round1_Transactions!$A$2:$F$402,3,FALSE))</f>
        <v>0</v>
      </c>
      <c r="J362" s="60">
        <f>IF(ISNA(VLOOKUP(G362,Round1_Transactions!$A$2:$F$402,4,FALSE)), 0,VLOOKUP(G362,Round1_Transactions!$A$2:$F$402,4,FALSE))</f>
        <v>0</v>
      </c>
      <c r="K362" s="60">
        <f>IF(ISNA(VLOOKUP(G362,Round1_Transactions!$A$2:$F$402,5,FALSE)), 0,VLOOKUP(G362,Round1_Transactions!$A$2:$F$402,5,FALSE))</f>
        <v>0</v>
      </c>
      <c r="L362" s="86">
        <f>IF(ISNA(VLOOKUP(G362,Round1_Transactions!$A$2:$F$402,6,FALSE)), 0,VLOOKUP(G362,Round1_Transactions!$A$2:$F$402,6,FALSE))</f>
        <v>0</v>
      </c>
      <c r="M362">
        <f t="shared" si="27"/>
        <v>0</v>
      </c>
      <c r="N362">
        <f t="shared" si="3"/>
        <v>0</v>
      </c>
      <c r="O362">
        <f t="shared" si="4"/>
        <v>0</v>
      </c>
      <c r="P362">
        <f t="shared" si="5"/>
        <v>0</v>
      </c>
      <c r="Q362">
        <f t="shared" si="6"/>
        <v>0</v>
      </c>
      <c r="R362">
        <f t="shared" si="7"/>
        <v>0</v>
      </c>
      <c r="S362">
        <f t="shared" si="8"/>
        <v>0</v>
      </c>
      <c r="T362">
        <f t="shared" si="9"/>
        <v>0</v>
      </c>
      <c r="U362">
        <f t="shared" si="10"/>
        <v>0</v>
      </c>
      <c r="V362">
        <f t="shared" si="11"/>
        <v>0</v>
      </c>
      <c r="W362">
        <f t="shared" si="12"/>
        <v>0</v>
      </c>
      <c r="X362">
        <f t="shared" si="13"/>
        <v>0</v>
      </c>
      <c r="Y362">
        <f t="shared" si="14"/>
        <v>0</v>
      </c>
      <c r="Z362">
        <f t="shared" si="68"/>
        <v>0</v>
      </c>
      <c r="AA362">
        <f t="shared" si="69"/>
        <v>0</v>
      </c>
      <c r="AB362">
        <f t="shared" si="70"/>
        <v>0</v>
      </c>
      <c r="AC362">
        <f t="shared" si="71"/>
        <v>0</v>
      </c>
      <c r="AD362">
        <f t="shared" si="72"/>
        <v>0</v>
      </c>
      <c r="AE362">
        <f t="shared" si="73"/>
        <v>0</v>
      </c>
      <c r="AF362">
        <f t="shared" si="74"/>
        <v>0</v>
      </c>
      <c r="AG362">
        <f t="shared" si="75"/>
        <v>0</v>
      </c>
      <c r="AH362">
        <f t="shared" si="76"/>
        <v>0</v>
      </c>
      <c r="AI362">
        <f t="shared" si="77"/>
        <v>0</v>
      </c>
      <c r="AJ362">
        <f t="shared" si="78"/>
        <v>0</v>
      </c>
      <c r="AK362">
        <f t="shared" si="79"/>
        <v>0</v>
      </c>
    </row>
    <row r="363">
      <c r="A363" s="88"/>
      <c r="F363" s="89">
        <f t="shared" si="67"/>
        <v>1500</v>
      </c>
      <c r="G363" s="90" t="s">
        <v>557</v>
      </c>
      <c r="H363" s="14">
        <f>IF(ISNA(VLOOKUP(G363,Round1_Transactions!$A$2:$F$402,2,FALSE)), 0,VLOOKUP(G363,Round1_Transactions!$A$2:$F$402,2,FALSE))</f>
        <v>0</v>
      </c>
      <c r="I363" s="60">
        <f>IF(ISNA(VLOOKUP(G363,Round1_Transactions!$A$2:$F$402,3,FALSE)), 0,VLOOKUP(G363,Round1_Transactions!$A$2:$F$402,3,FALSE))</f>
        <v>0</v>
      </c>
      <c r="J363" s="60">
        <f>IF(ISNA(VLOOKUP(G363,Round1_Transactions!$A$2:$F$402,4,FALSE)), 0,VLOOKUP(G363,Round1_Transactions!$A$2:$F$402,4,FALSE))</f>
        <v>0</v>
      </c>
      <c r="K363" s="60">
        <f>IF(ISNA(VLOOKUP(G363,Round1_Transactions!$A$2:$F$402,5,FALSE)), 0,VLOOKUP(G363,Round1_Transactions!$A$2:$F$402,5,FALSE))</f>
        <v>0</v>
      </c>
      <c r="L363" s="86">
        <f>IF(ISNA(VLOOKUP(G363,Round1_Transactions!$A$2:$F$402,6,FALSE)), 0,VLOOKUP(G363,Round1_Transactions!$A$2:$F$402,6,FALSE))</f>
        <v>0</v>
      </c>
      <c r="M363">
        <f t="shared" si="27"/>
        <v>0</v>
      </c>
      <c r="N363">
        <f t="shared" si="3"/>
        <v>0</v>
      </c>
      <c r="O363">
        <f t="shared" si="4"/>
        <v>0</v>
      </c>
      <c r="P363">
        <f t="shared" si="5"/>
        <v>0</v>
      </c>
      <c r="Q363">
        <f t="shared" si="6"/>
        <v>0</v>
      </c>
      <c r="R363">
        <f t="shared" si="7"/>
        <v>0</v>
      </c>
      <c r="S363">
        <f t="shared" si="8"/>
        <v>0</v>
      </c>
      <c r="T363">
        <f t="shared" si="9"/>
        <v>0</v>
      </c>
      <c r="U363">
        <f t="shared" si="10"/>
        <v>0</v>
      </c>
      <c r="V363">
        <f t="shared" si="11"/>
        <v>0</v>
      </c>
      <c r="W363">
        <f t="shared" si="12"/>
        <v>0</v>
      </c>
      <c r="X363">
        <f t="shared" si="13"/>
        <v>0</v>
      </c>
      <c r="Y363">
        <f t="shared" si="14"/>
        <v>0</v>
      </c>
      <c r="Z363">
        <f t="shared" si="68"/>
        <v>0</v>
      </c>
      <c r="AA363">
        <f t="shared" si="69"/>
        <v>0</v>
      </c>
      <c r="AB363">
        <f t="shared" si="70"/>
        <v>0</v>
      </c>
      <c r="AC363">
        <f t="shared" si="71"/>
        <v>0</v>
      </c>
      <c r="AD363">
        <f t="shared" si="72"/>
        <v>0</v>
      </c>
      <c r="AE363">
        <f t="shared" si="73"/>
        <v>0</v>
      </c>
      <c r="AF363">
        <f t="shared" si="74"/>
        <v>0</v>
      </c>
      <c r="AG363">
        <f t="shared" si="75"/>
        <v>0</v>
      </c>
      <c r="AH363">
        <f t="shared" si="76"/>
        <v>0</v>
      </c>
      <c r="AI363">
        <f t="shared" si="77"/>
        <v>0</v>
      </c>
      <c r="AJ363">
        <f t="shared" si="78"/>
        <v>0</v>
      </c>
      <c r="AK363">
        <f t="shared" si="79"/>
        <v>0</v>
      </c>
    </row>
    <row r="364">
      <c r="A364" s="88"/>
      <c r="F364" s="89">
        <f t="shared" si="67"/>
        <v>1500</v>
      </c>
      <c r="G364" s="90" t="s">
        <v>558</v>
      </c>
      <c r="H364" s="14">
        <f>IF(ISNA(VLOOKUP(G364,Round1_Transactions!$A$2:$F$402,2,FALSE)), 0,VLOOKUP(G364,Round1_Transactions!$A$2:$F$402,2,FALSE))</f>
        <v>0</v>
      </c>
      <c r="I364" s="60">
        <f>IF(ISNA(VLOOKUP(G364,Round1_Transactions!$A$2:$F$402,3,FALSE)), 0,VLOOKUP(G364,Round1_Transactions!$A$2:$F$402,3,FALSE))</f>
        <v>0</v>
      </c>
      <c r="J364" s="60">
        <f>IF(ISNA(VLOOKUP(G364,Round1_Transactions!$A$2:$F$402,4,FALSE)), 0,VLOOKUP(G364,Round1_Transactions!$A$2:$F$402,4,FALSE))</f>
        <v>0</v>
      </c>
      <c r="K364" s="60">
        <f>IF(ISNA(VLOOKUP(G364,Round1_Transactions!$A$2:$F$402,5,FALSE)), 0,VLOOKUP(G364,Round1_Transactions!$A$2:$F$402,5,FALSE))</f>
        <v>0</v>
      </c>
      <c r="L364" s="86">
        <f>IF(ISNA(VLOOKUP(G364,Round1_Transactions!$A$2:$F$402,6,FALSE)), 0,VLOOKUP(G364,Round1_Transactions!$A$2:$F$402,6,FALSE))</f>
        <v>0</v>
      </c>
      <c r="M364">
        <f t="shared" si="27"/>
        <v>0</v>
      </c>
      <c r="N364">
        <f t="shared" si="3"/>
        <v>0</v>
      </c>
      <c r="O364">
        <f t="shared" si="4"/>
        <v>0</v>
      </c>
      <c r="P364">
        <f t="shared" si="5"/>
        <v>0</v>
      </c>
      <c r="Q364">
        <f t="shared" si="6"/>
        <v>0</v>
      </c>
      <c r="R364">
        <f t="shared" si="7"/>
        <v>0</v>
      </c>
      <c r="S364">
        <f t="shared" si="8"/>
        <v>0</v>
      </c>
      <c r="T364">
        <f t="shared" si="9"/>
        <v>0</v>
      </c>
      <c r="U364">
        <f t="shared" si="10"/>
        <v>0</v>
      </c>
      <c r="V364">
        <f t="shared" si="11"/>
        <v>0</v>
      </c>
      <c r="W364">
        <f t="shared" si="12"/>
        <v>0</v>
      </c>
      <c r="X364">
        <f t="shared" si="13"/>
        <v>0</v>
      </c>
      <c r="Y364">
        <f t="shared" si="14"/>
        <v>0</v>
      </c>
      <c r="Z364">
        <f t="shared" si="68"/>
        <v>0</v>
      </c>
      <c r="AA364">
        <f t="shared" si="69"/>
        <v>0</v>
      </c>
      <c r="AB364">
        <f t="shared" si="70"/>
        <v>0</v>
      </c>
      <c r="AC364">
        <f t="shared" si="71"/>
        <v>0</v>
      </c>
      <c r="AD364">
        <f t="shared" si="72"/>
        <v>0</v>
      </c>
      <c r="AE364">
        <f t="shared" si="73"/>
        <v>0</v>
      </c>
      <c r="AF364">
        <f t="shared" si="74"/>
        <v>0</v>
      </c>
      <c r="AG364">
        <f t="shared" si="75"/>
        <v>0</v>
      </c>
      <c r="AH364">
        <f t="shared" si="76"/>
        <v>0</v>
      </c>
      <c r="AI364">
        <f t="shared" si="77"/>
        <v>0</v>
      </c>
      <c r="AJ364">
        <f t="shared" si="78"/>
        <v>0</v>
      </c>
      <c r="AK364">
        <f t="shared" si="79"/>
        <v>0</v>
      </c>
    </row>
    <row r="365">
      <c r="A365" s="88"/>
      <c r="F365" s="89">
        <f t="shared" si="67"/>
        <v>1500</v>
      </c>
      <c r="G365" s="90" t="s">
        <v>559</v>
      </c>
      <c r="H365" s="14">
        <f>IF(ISNA(VLOOKUP(G365,Round1_Transactions!$A$2:$F$402,2,FALSE)), 0,VLOOKUP(G365,Round1_Transactions!$A$2:$F$402,2,FALSE))</f>
        <v>0</v>
      </c>
      <c r="I365" s="60">
        <f>IF(ISNA(VLOOKUP(G365,Round1_Transactions!$A$2:$F$402,3,FALSE)), 0,VLOOKUP(G365,Round1_Transactions!$A$2:$F$402,3,FALSE))</f>
        <v>0</v>
      </c>
      <c r="J365" s="60">
        <f>IF(ISNA(VLOOKUP(G365,Round1_Transactions!$A$2:$F$402,4,FALSE)), 0,VLOOKUP(G365,Round1_Transactions!$A$2:$F$402,4,FALSE))</f>
        <v>0</v>
      </c>
      <c r="K365" s="60">
        <f>IF(ISNA(VLOOKUP(G365,Round1_Transactions!$A$2:$F$402,5,FALSE)), 0,VLOOKUP(G365,Round1_Transactions!$A$2:$F$402,5,FALSE))</f>
        <v>0</v>
      </c>
      <c r="L365" s="86">
        <f>IF(ISNA(VLOOKUP(G365,Round1_Transactions!$A$2:$F$402,6,FALSE)), 0,VLOOKUP(G365,Round1_Transactions!$A$2:$F$402,6,FALSE))</f>
        <v>0</v>
      </c>
      <c r="M365">
        <f t="shared" si="27"/>
        <v>0</v>
      </c>
      <c r="N365">
        <f t="shared" si="3"/>
        <v>0</v>
      </c>
      <c r="O365">
        <f t="shared" si="4"/>
        <v>0</v>
      </c>
      <c r="P365">
        <f t="shared" si="5"/>
        <v>0</v>
      </c>
      <c r="Q365">
        <f t="shared" si="6"/>
        <v>0</v>
      </c>
      <c r="R365">
        <f t="shared" si="7"/>
        <v>0</v>
      </c>
      <c r="S365">
        <f t="shared" si="8"/>
        <v>0</v>
      </c>
      <c r="T365">
        <f t="shared" si="9"/>
        <v>0</v>
      </c>
      <c r="U365">
        <f t="shared" si="10"/>
        <v>0</v>
      </c>
      <c r="V365">
        <f t="shared" si="11"/>
        <v>0</v>
      </c>
      <c r="W365">
        <f t="shared" si="12"/>
        <v>0</v>
      </c>
      <c r="X365">
        <f t="shared" si="13"/>
        <v>0</v>
      </c>
      <c r="Y365">
        <f t="shared" si="14"/>
        <v>0</v>
      </c>
      <c r="Z365">
        <f t="shared" si="68"/>
        <v>0</v>
      </c>
      <c r="AA365">
        <f t="shared" si="69"/>
        <v>0</v>
      </c>
      <c r="AB365">
        <f t="shared" si="70"/>
        <v>0</v>
      </c>
      <c r="AC365">
        <f t="shared" si="71"/>
        <v>0</v>
      </c>
      <c r="AD365">
        <f t="shared" si="72"/>
        <v>0</v>
      </c>
      <c r="AE365">
        <f t="shared" si="73"/>
        <v>0</v>
      </c>
      <c r="AF365">
        <f t="shared" si="74"/>
        <v>0</v>
      </c>
      <c r="AG365">
        <f t="shared" si="75"/>
        <v>0</v>
      </c>
      <c r="AH365">
        <f t="shared" si="76"/>
        <v>0</v>
      </c>
      <c r="AI365">
        <f t="shared" si="77"/>
        <v>0</v>
      </c>
      <c r="AJ365">
        <f t="shared" si="78"/>
        <v>0</v>
      </c>
      <c r="AK365">
        <f t="shared" si="79"/>
        <v>0</v>
      </c>
    </row>
    <row r="366">
      <c r="A366" s="88"/>
      <c r="F366" s="89">
        <f t="shared" si="67"/>
        <v>1500</v>
      </c>
      <c r="G366" s="90" t="s">
        <v>560</v>
      </c>
      <c r="H366" s="14">
        <f>IF(ISNA(VLOOKUP(G366,Round1_Transactions!$A$2:$F$402,2,FALSE)), 0,VLOOKUP(G366,Round1_Transactions!$A$2:$F$402,2,FALSE))</f>
        <v>0</v>
      </c>
      <c r="I366" s="60">
        <f>IF(ISNA(VLOOKUP(G366,Round1_Transactions!$A$2:$F$402,3,FALSE)), 0,VLOOKUP(G366,Round1_Transactions!$A$2:$F$402,3,FALSE))</f>
        <v>0</v>
      </c>
      <c r="J366" s="60">
        <f>IF(ISNA(VLOOKUP(G366,Round1_Transactions!$A$2:$F$402,4,FALSE)), 0,VLOOKUP(G366,Round1_Transactions!$A$2:$F$402,4,FALSE))</f>
        <v>0</v>
      </c>
      <c r="K366" s="60">
        <f>IF(ISNA(VLOOKUP(G366,Round1_Transactions!$A$2:$F$402,5,FALSE)), 0,VLOOKUP(G366,Round1_Transactions!$A$2:$F$402,5,FALSE))</f>
        <v>0</v>
      </c>
      <c r="L366" s="86">
        <f>IF(ISNA(VLOOKUP(G366,Round1_Transactions!$A$2:$F$402,6,FALSE)), 0,VLOOKUP(G366,Round1_Transactions!$A$2:$F$402,6,FALSE))</f>
        <v>0</v>
      </c>
      <c r="M366">
        <f t="shared" si="27"/>
        <v>0</v>
      </c>
      <c r="N366">
        <f t="shared" si="3"/>
        <v>0</v>
      </c>
      <c r="O366">
        <f t="shared" si="4"/>
        <v>0</v>
      </c>
      <c r="P366">
        <f t="shared" si="5"/>
        <v>0</v>
      </c>
      <c r="Q366">
        <f t="shared" si="6"/>
        <v>0</v>
      </c>
      <c r="R366">
        <f t="shared" si="7"/>
        <v>0</v>
      </c>
      <c r="S366">
        <f t="shared" si="8"/>
        <v>0</v>
      </c>
      <c r="T366">
        <f t="shared" si="9"/>
        <v>0</v>
      </c>
      <c r="U366">
        <f t="shared" si="10"/>
        <v>0</v>
      </c>
      <c r="V366">
        <f t="shared" si="11"/>
        <v>0</v>
      </c>
      <c r="W366">
        <f t="shared" si="12"/>
        <v>0</v>
      </c>
      <c r="X366">
        <f t="shared" si="13"/>
        <v>0</v>
      </c>
      <c r="Y366">
        <f t="shared" si="14"/>
        <v>0</v>
      </c>
      <c r="Z366">
        <f t="shared" si="68"/>
        <v>0</v>
      </c>
      <c r="AA366">
        <f t="shared" si="69"/>
        <v>0</v>
      </c>
      <c r="AB366">
        <f t="shared" si="70"/>
        <v>0</v>
      </c>
      <c r="AC366">
        <f t="shared" si="71"/>
        <v>0</v>
      </c>
      <c r="AD366">
        <f t="shared" si="72"/>
        <v>0</v>
      </c>
      <c r="AE366">
        <f t="shared" si="73"/>
        <v>0</v>
      </c>
      <c r="AF366">
        <f t="shared" si="74"/>
        <v>0</v>
      </c>
      <c r="AG366">
        <f t="shared" si="75"/>
        <v>0</v>
      </c>
      <c r="AH366">
        <f t="shared" si="76"/>
        <v>0</v>
      </c>
      <c r="AI366">
        <f t="shared" si="77"/>
        <v>0</v>
      </c>
      <c r="AJ366">
        <f t="shared" si="78"/>
        <v>0</v>
      </c>
      <c r="AK366">
        <f t="shared" si="79"/>
        <v>0</v>
      </c>
    </row>
    <row r="367">
      <c r="A367" s="88"/>
      <c r="F367" s="89">
        <f t="shared" si="67"/>
        <v>1500</v>
      </c>
      <c r="G367" s="90" t="s">
        <v>561</v>
      </c>
      <c r="H367" s="14">
        <f>IF(ISNA(VLOOKUP(G367,Round1_Transactions!$A$2:$F$402,2,FALSE)), 0,VLOOKUP(G367,Round1_Transactions!$A$2:$F$402,2,FALSE))</f>
        <v>0</v>
      </c>
      <c r="I367" s="60">
        <f>IF(ISNA(VLOOKUP(G367,Round1_Transactions!$A$2:$F$402,3,FALSE)), 0,VLOOKUP(G367,Round1_Transactions!$A$2:$F$402,3,FALSE))</f>
        <v>0</v>
      </c>
      <c r="J367" s="60">
        <f>IF(ISNA(VLOOKUP(G367,Round1_Transactions!$A$2:$F$402,4,FALSE)), 0,VLOOKUP(G367,Round1_Transactions!$A$2:$F$402,4,FALSE))</f>
        <v>0</v>
      </c>
      <c r="K367" s="60">
        <f>IF(ISNA(VLOOKUP(G367,Round1_Transactions!$A$2:$F$402,5,FALSE)), 0,VLOOKUP(G367,Round1_Transactions!$A$2:$F$402,5,FALSE))</f>
        <v>0</v>
      </c>
      <c r="L367" s="86">
        <f>IF(ISNA(VLOOKUP(G367,Round1_Transactions!$A$2:$F$402,6,FALSE)), 0,VLOOKUP(G367,Round1_Transactions!$A$2:$F$402,6,FALSE))</f>
        <v>0</v>
      </c>
      <c r="M367">
        <f t="shared" si="27"/>
        <v>0</v>
      </c>
      <c r="N367">
        <f t="shared" si="3"/>
        <v>0</v>
      </c>
      <c r="O367">
        <f t="shared" si="4"/>
        <v>0</v>
      </c>
      <c r="P367">
        <f t="shared" si="5"/>
        <v>0</v>
      </c>
      <c r="Q367">
        <f t="shared" si="6"/>
        <v>0</v>
      </c>
      <c r="R367">
        <f t="shared" si="7"/>
        <v>0</v>
      </c>
      <c r="S367">
        <f t="shared" si="8"/>
        <v>0</v>
      </c>
      <c r="T367">
        <f t="shared" si="9"/>
        <v>0</v>
      </c>
      <c r="U367">
        <f t="shared" si="10"/>
        <v>0</v>
      </c>
      <c r="V367">
        <f t="shared" si="11"/>
        <v>0</v>
      </c>
      <c r="W367">
        <f t="shared" si="12"/>
        <v>0</v>
      </c>
      <c r="X367">
        <f t="shared" si="13"/>
        <v>0</v>
      </c>
      <c r="Y367">
        <f t="shared" si="14"/>
        <v>0</v>
      </c>
      <c r="Z367">
        <f t="shared" si="68"/>
        <v>0</v>
      </c>
      <c r="AA367">
        <f t="shared" si="69"/>
        <v>0</v>
      </c>
      <c r="AB367">
        <f t="shared" si="70"/>
        <v>0</v>
      </c>
      <c r="AC367">
        <f t="shared" si="71"/>
        <v>0</v>
      </c>
      <c r="AD367">
        <f t="shared" si="72"/>
        <v>0</v>
      </c>
      <c r="AE367">
        <f t="shared" si="73"/>
        <v>0</v>
      </c>
      <c r="AF367">
        <f t="shared" si="74"/>
        <v>0</v>
      </c>
      <c r="AG367">
        <f t="shared" si="75"/>
        <v>0</v>
      </c>
      <c r="AH367">
        <f t="shared" si="76"/>
        <v>0</v>
      </c>
      <c r="AI367">
        <f t="shared" si="77"/>
        <v>0</v>
      </c>
      <c r="AJ367">
        <f t="shared" si="78"/>
        <v>0</v>
      </c>
      <c r="AK367">
        <f t="shared" si="79"/>
        <v>0</v>
      </c>
    </row>
    <row r="368">
      <c r="A368" s="88"/>
      <c r="F368" s="89">
        <f t="shared" si="67"/>
        <v>1500</v>
      </c>
      <c r="G368" s="90" t="s">
        <v>562</v>
      </c>
      <c r="H368" s="14">
        <f>IF(ISNA(VLOOKUP(G368,Round1_Transactions!$A$2:$F$402,2,FALSE)), 0,VLOOKUP(G368,Round1_Transactions!$A$2:$F$402,2,FALSE))</f>
        <v>0</v>
      </c>
      <c r="I368" s="60">
        <f>IF(ISNA(VLOOKUP(G368,Round1_Transactions!$A$2:$F$402,3,FALSE)), 0,VLOOKUP(G368,Round1_Transactions!$A$2:$F$402,3,FALSE))</f>
        <v>0</v>
      </c>
      <c r="J368" s="60">
        <f>IF(ISNA(VLOOKUP(G368,Round1_Transactions!$A$2:$F$402,4,FALSE)), 0,VLOOKUP(G368,Round1_Transactions!$A$2:$F$402,4,FALSE))</f>
        <v>0</v>
      </c>
      <c r="K368" s="60">
        <f>IF(ISNA(VLOOKUP(G368,Round1_Transactions!$A$2:$F$402,5,FALSE)), 0,VLOOKUP(G368,Round1_Transactions!$A$2:$F$402,5,FALSE))</f>
        <v>0</v>
      </c>
      <c r="L368" s="86">
        <f>IF(ISNA(VLOOKUP(G368,Round1_Transactions!$A$2:$F$402,6,FALSE)), 0,VLOOKUP(G368,Round1_Transactions!$A$2:$F$402,6,FALSE))</f>
        <v>0</v>
      </c>
      <c r="M368">
        <f t="shared" si="27"/>
        <v>0</v>
      </c>
      <c r="N368">
        <f t="shared" si="3"/>
        <v>0</v>
      </c>
      <c r="O368">
        <f t="shared" si="4"/>
        <v>0</v>
      </c>
      <c r="P368">
        <f t="shared" si="5"/>
        <v>0</v>
      </c>
      <c r="Q368">
        <f t="shared" si="6"/>
        <v>0</v>
      </c>
      <c r="R368">
        <f t="shared" si="7"/>
        <v>0</v>
      </c>
      <c r="S368">
        <f t="shared" si="8"/>
        <v>0</v>
      </c>
      <c r="T368">
        <f t="shared" si="9"/>
        <v>0</v>
      </c>
      <c r="U368">
        <f t="shared" si="10"/>
        <v>0</v>
      </c>
      <c r="V368">
        <f t="shared" si="11"/>
        <v>0</v>
      </c>
      <c r="W368">
        <f t="shared" si="12"/>
        <v>0</v>
      </c>
      <c r="X368">
        <f t="shared" si="13"/>
        <v>0</v>
      </c>
      <c r="Y368">
        <f t="shared" si="14"/>
        <v>0</v>
      </c>
      <c r="Z368">
        <f t="shared" si="68"/>
        <v>0</v>
      </c>
      <c r="AA368">
        <f t="shared" si="69"/>
        <v>0</v>
      </c>
      <c r="AB368">
        <f t="shared" si="70"/>
        <v>0</v>
      </c>
      <c r="AC368">
        <f t="shared" si="71"/>
        <v>0</v>
      </c>
      <c r="AD368">
        <f t="shared" si="72"/>
        <v>0</v>
      </c>
      <c r="AE368">
        <f t="shared" si="73"/>
        <v>0</v>
      </c>
      <c r="AF368">
        <f t="shared" si="74"/>
        <v>0</v>
      </c>
      <c r="AG368">
        <f t="shared" si="75"/>
        <v>0</v>
      </c>
      <c r="AH368">
        <f t="shared" si="76"/>
        <v>0</v>
      </c>
      <c r="AI368">
        <f t="shared" si="77"/>
        <v>0</v>
      </c>
      <c r="AJ368">
        <f t="shared" si="78"/>
        <v>0</v>
      </c>
      <c r="AK368">
        <f t="shared" si="79"/>
        <v>0</v>
      </c>
    </row>
    <row r="369">
      <c r="A369" s="88"/>
      <c r="F369" s="89">
        <f t="shared" si="67"/>
        <v>1500</v>
      </c>
      <c r="G369" s="90" t="s">
        <v>563</v>
      </c>
      <c r="H369" s="14">
        <f>IF(ISNA(VLOOKUP(G369,Round1_Transactions!$A$2:$F$402,2,FALSE)), 0,VLOOKUP(G369,Round1_Transactions!$A$2:$F$402,2,FALSE))</f>
        <v>0</v>
      </c>
      <c r="I369" s="60">
        <f>IF(ISNA(VLOOKUP(G369,Round1_Transactions!$A$2:$F$402,3,FALSE)), 0,VLOOKUP(G369,Round1_Transactions!$A$2:$F$402,3,FALSE))</f>
        <v>0</v>
      </c>
      <c r="J369" s="60">
        <f>IF(ISNA(VLOOKUP(G369,Round1_Transactions!$A$2:$F$402,4,FALSE)), 0,VLOOKUP(G369,Round1_Transactions!$A$2:$F$402,4,FALSE))</f>
        <v>0</v>
      </c>
      <c r="K369" s="60">
        <f>IF(ISNA(VLOOKUP(G369,Round1_Transactions!$A$2:$F$402,5,FALSE)), 0,VLOOKUP(G369,Round1_Transactions!$A$2:$F$402,5,FALSE))</f>
        <v>0</v>
      </c>
      <c r="L369" s="86">
        <f>IF(ISNA(VLOOKUP(G369,Round1_Transactions!$A$2:$F$402,6,FALSE)), 0,VLOOKUP(G369,Round1_Transactions!$A$2:$F$402,6,FALSE))</f>
        <v>0</v>
      </c>
      <c r="M369">
        <f t="shared" si="27"/>
        <v>0</v>
      </c>
      <c r="N369">
        <f t="shared" si="3"/>
        <v>0</v>
      </c>
      <c r="O369">
        <f t="shared" si="4"/>
        <v>0</v>
      </c>
      <c r="P369">
        <f t="shared" si="5"/>
        <v>0</v>
      </c>
      <c r="Q369">
        <f t="shared" si="6"/>
        <v>0</v>
      </c>
      <c r="R369">
        <f t="shared" si="7"/>
        <v>0</v>
      </c>
      <c r="S369">
        <f t="shared" si="8"/>
        <v>0</v>
      </c>
      <c r="T369">
        <f t="shared" si="9"/>
        <v>0</v>
      </c>
      <c r="U369">
        <f t="shared" si="10"/>
        <v>0</v>
      </c>
      <c r="V369">
        <f t="shared" si="11"/>
        <v>0</v>
      </c>
      <c r="W369">
        <f t="shared" si="12"/>
        <v>0</v>
      </c>
      <c r="X369">
        <f t="shared" si="13"/>
        <v>0</v>
      </c>
      <c r="Y369">
        <f t="shared" si="14"/>
        <v>0</v>
      </c>
      <c r="Z369">
        <f t="shared" si="68"/>
        <v>0</v>
      </c>
      <c r="AA369">
        <f t="shared" si="69"/>
        <v>0</v>
      </c>
      <c r="AB369">
        <f t="shared" si="70"/>
        <v>0</v>
      </c>
      <c r="AC369">
        <f t="shared" si="71"/>
        <v>0</v>
      </c>
      <c r="AD369">
        <f t="shared" si="72"/>
        <v>0</v>
      </c>
      <c r="AE369">
        <f t="shared" si="73"/>
        <v>0</v>
      </c>
      <c r="AF369">
        <f t="shared" si="74"/>
        <v>0</v>
      </c>
      <c r="AG369">
        <f t="shared" si="75"/>
        <v>0</v>
      </c>
      <c r="AH369">
        <f t="shared" si="76"/>
        <v>0</v>
      </c>
      <c r="AI369">
        <f t="shared" si="77"/>
        <v>0</v>
      </c>
      <c r="AJ369">
        <f t="shared" si="78"/>
        <v>0</v>
      </c>
      <c r="AK369">
        <f t="shared" si="79"/>
        <v>0</v>
      </c>
    </row>
    <row r="370">
      <c r="A370" s="88"/>
      <c r="F370" s="89">
        <f t="shared" si="67"/>
        <v>1500</v>
      </c>
      <c r="G370" s="90" t="s">
        <v>564</v>
      </c>
      <c r="H370" s="14">
        <f>IF(ISNA(VLOOKUP(G370,Round1_Transactions!$A$2:$F$402,2,FALSE)), 0,VLOOKUP(G370,Round1_Transactions!$A$2:$F$402,2,FALSE))</f>
        <v>0</v>
      </c>
      <c r="I370" s="60">
        <f>IF(ISNA(VLOOKUP(G370,Round1_Transactions!$A$2:$F$402,3,FALSE)), 0,VLOOKUP(G370,Round1_Transactions!$A$2:$F$402,3,FALSE))</f>
        <v>0</v>
      </c>
      <c r="J370" s="60">
        <f>IF(ISNA(VLOOKUP(G370,Round1_Transactions!$A$2:$F$402,4,FALSE)), 0,VLOOKUP(G370,Round1_Transactions!$A$2:$F$402,4,FALSE))</f>
        <v>0</v>
      </c>
      <c r="K370" s="60">
        <f>IF(ISNA(VLOOKUP(G370,Round1_Transactions!$A$2:$F$402,5,FALSE)), 0,VLOOKUP(G370,Round1_Transactions!$A$2:$F$402,5,FALSE))</f>
        <v>0</v>
      </c>
      <c r="L370" s="86">
        <f>IF(ISNA(VLOOKUP(G370,Round1_Transactions!$A$2:$F$402,6,FALSE)), 0,VLOOKUP(G370,Round1_Transactions!$A$2:$F$402,6,FALSE))</f>
        <v>0</v>
      </c>
      <c r="M370">
        <f t="shared" si="27"/>
        <v>0</v>
      </c>
      <c r="N370">
        <f t="shared" si="3"/>
        <v>0</v>
      </c>
      <c r="O370">
        <f t="shared" si="4"/>
        <v>0</v>
      </c>
      <c r="P370">
        <f t="shared" si="5"/>
        <v>0</v>
      </c>
      <c r="Q370">
        <f t="shared" si="6"/>
        <v>0</v>
      </c>
      <c r="R370">
        <f t="shared" si="7"/>
        <v>0</v>
      </c>
      <c r="S370">
        <f t="shared" si="8"/>
        <v>0</v>
      </c>
      <c r="T370">
        <f t="shared" si="9"/>
        <v>0</v>
      </c>
      <c r="U370">
        <f t="shared" si="10"/>
        <v>0</v>
      </c>
      <c r="V370">
        <f t="shared" si="11"/>
        <v>0</v>
      </c>
      <c r="W370">
        <f t="shared" si="12"/>
        <v>0</v>
      </c>
      <c r="X370">
        <f t="shared" si="13"/>
        <v>0</v>
      </c>
      <c r="Y370">
        <f t="shared" si="14"/>
        <v>0</v>
      </c>
      <c r="Z370">
        <f t="shared" si="68"/>
        <v>0</v>
      </c>
      <c r="AA370">
        <f t="shared" si="69"/>
        <v>0</v>
      </c>
      <c r="AB370">
        <f t="shared" si="70"/>
        <v>0</v>
      </c>
      <c r="AC370">
        <f t="shared" si="71"/>
        <v>0</v>
      </c>
      <c r="AD370">
        <f t="shared" si="72"/>
        <v>0</v>
      </c>
      <c r="AE370">
        <f t="shared" si="73"/>
        <v>0</v>
      </c>
      <c r="AF370">
        <f t="shared" si="74"/>
        <v>0</v>
      </c>
      <c r="AG370">
        <f t="shared" si="75"/>
        <v>0</v>
      </c>
      <c r="AH370">
        <f t="shared" si="76"/>
        <v>0</v>
      </c>
      <c r="AI370">
        <f t="shared" si="77"/>
        <v>0</v>
      </c>
      <c r="AJ370">
        <f t="shared" si="78"/>
        <v>0</v>
      </c>
      <c r="AK370">
        <f t="shared" si="79"/>
        <v>0</v>
      </c>
    </row>
    <row r="371">
      <c r="A371" s="88"/>
      <c r="F371" s="89">
        <f t="shared" si="67"/>
        <v>1500</v>
      </c>
      <c r="G371" s="90" t="s">
        <v>565</v>
      </c>
      <c r="H371" s="14">
        <f>IF(ISNA(VLOOKUP(G371,Round1_Transactions!$A$2:$F$402,2,FALSE)), 0,VLOOKUP(G371,Round1_Transactions!$A$2:$F$402,2,FALSE))</f>
        <v>0</v>
      </c>
      <c r="I371" s="60">
        <f>IF(ISNA(VLOOKUP(G371,Round1_Transactions!$A$2:$F$402,3,FALSE)), 0,VLOOKUP(G371,Round1_Transactions!$A$2:$F$402,3,FALSE))</f>
        <v>0</v>
      </c>
      <c r="J371" s="60">
        <f>IF(ISNA(VLOOKUP(G371,Round1_Transactions!$A$2:$F$402,4,FALSE)), 0,VLOOKUP(G371,Round1_Transactions!$A$2:$F$402,4,FALSE))</f>
        <v>0</v>
      </c>
      <c r="K371" s="60">
        <f>IF(ISNA(VLOOKUP(G371,Round1_Transactions!$A$2:$F$402,5,FALSE)), 0,VLOOKUP(G371,Round1_Transactions!$A$2:$F$402,5,FALSE))</f>
        <v>0</v>
      </c>
      <c r="L371" s="86">
        <f>IF(ISNA(VLOOKUP(G371,Round1_Transactions!$A$2:$F$402,6,FALSE)), 0,VLOOKUP(G371,Round1_Transactions!$A$2:$F$402,6,FALSE))</f>
        <v>0</v>
      </c>
      <c r="M371">
        <f t="shared" si="27"/>
        <v>0</v>
      </c>
      <c r="N371">
        <f t="shared" si="3"/>
        <v>0</v>
      </c>
      <c r="O371">
        <f t="shared" si="4"/>
        <v>0</v>
      </c>
      <c r="P371">
        <f t="shared" si="5"/>
        <v>0</v>
      </c>
      <c r="Q371">
        <f t="shared" si="6"/>
        <v>0</v>
      </c>
      <c r="R371">
        <f t="shared" si="7"/>
        <v>0</v>
      </c>
      <c r="S371">
        <f t="shared" si="8"/>
        <v>0</v>
      </c>
      <c r="T371">
        <f t="shared" si="9"/>
        <v>0</v>
      </c>
      <c r="U371">
        <f t="shared" si="10"/>
        <v>0</v>
      </c>
      <c r="V371">
        <f t="shared" si="11"/>
        <v>0</v>
      </c>
      <c r="W371">
        <f t="shared" si="12"/>
        <v>0</v>
      </c>
      <c r="X371">
        <f t="shared" si="13"/>
        <v>0</v>
      </c>
      <c r="Y371">
        <f t="shared" si="14"/>
        <v>0</v>
      </c>
      <c r="Z371">
        <f t="shared" si="68"/>
        <v>0</v>
      </c>
      <c r="AA371">
        <f t="shared" si="69"/>
        <v>0</v>
      </c>
      <c r="AB371">
        <f t="shared" si="70"/>
        <v>0</v>
      </c>
      <c r="AC371">
        <f t="shared" si="71"/>
        <v>0</v>
      </c>
      <c r="AD371">
        <f t="shared" si="72"/>
        <v>0</v>
      </c>
      <c r="AE371">
        <f t="shared" si="73"/>
        <v>0</v>
      </c>
      <c r="AF371">
        <f t="shared" si="74"/>
        <v>0</v>
      </c>
      <c r="AG371">
        <f t="shared" si="75"/>
        <v>0</v>
      </c>
      <c r="AH371">
        <f t="shared" si="76"/>
        <v>0</v>
      </c>
      <c r="AI371">
        <f t="shared" si="77"/>
        <v>0</v>
      </c>
      <c r="AJ371">
        <f t="shared" si="78"/>
        <v>0</v>
      </c>
      <c r="AK371">
        <f t="shared" si="79"/>
        <v>0</v>
      </c>
    </row>
    <row r="372">
      <c r="A372" s="88"/>
      <c r="F372" s="89">
        <f t="shared" si="67"/>
        <v>1500</v>
      </c>
      <c r="G372" s="90" t="s">
        <v>566</v>
      </c>
      <c r="H372" s="14">
        <f>IF(ISNA(VLOOKUP(G372,Round1_Transactions!$A$2:$F$402,2,FALSE)), 0,VLOOKUP(G372,Round1_Transactions!$A$2:$F$402,2,FALSE))</f>
        <v>0</v>
      </c>
      <c r="I372" s="60">
        <f>IF(ISNA(VLOOKUP(G372,Round1_Transactions!$A$2:$F$402,3,FALSE)), 0,VLOOKUP(G372,Round1_Transactions!$A$2:$F$402,3,FALSE))</f>
        <v>0</v>
      </c>
      <c r="J372" s="60">
        <f>IF(ISNA(VLOOKUP(G372,Round1_Transactions!$A$2:$F$402,4,FALSE)), 0,VLOOKUP(G372,Round1_Transactions!$A$2:$F$402,4,FALSE))</f>
        <v>0</v>
      </c>
      <c r="K372" s="60">
        <f>IF(ISNA(VLOOKUP(G372,Round1_Transactions!$A$2:$F$402,5,FALSE)), 0,VLOOKUP(G372,Round1_Transactions!$A$2:$F$402,5,FALSE))</f>
        <v>0</v>
      </c>
      <c r="L372" s="86">
        <f>IF(ISNA(VLOOKUP(G372,Round1_Transactions!$A$2:$F$402,6,FALSE)), 0,VLOOKUP(G372,Round1_Transactions!$A$2:$F$402,6,FALSE))</f>
        <v>0</v>
      </c>
      <c r="M372">
        <f t="shared" si="27"/>
        <v>0</v>
      </c>
      <c r="N372">
        <f t="shared" si="3"/>
        <v>0</v>
      </c>
      <c r="O372">
        <f t="shared" si="4"/>
        <v>0</v>
      </c>
      <c r="P372">
        <f t="shared" si="5"/>
        <v>0</v>
      </c>
      <c r="Q372">
        <f t="shared" si="6"/>
        <v>0</v>
      </c>
      <c r="R372">
        <f t="shared" si="7"/>
        <v>0</v>
      </c>
      <c r="S372">
        <f t="shared" si="8"/>
        <v>0</v>
      </c>
      <c r="T372">
        <f t="shared" si="9"/>
        <v>0</v>
      </c>
      <c r="U372">
        <f t="shared" si="10"/>
        <v>0</v>
      </c>
      <c r="V372">
        <f t="shared" si="11"/>
        <v>0</v>
      </c>
      <c r="W372">
        <f t="shared" si="12"/>
        <v>0</v>
      </c>
      <c r="X372">
        <f t="shared" si="13"/>
        <v>0</v>
      </c>
      <c r="Y372">
        <f t="shared" si="14"/>
        <v>0</v>
      </c>
      <c r="Z372">
        <f t="shared" si="68"/>
        <v>0</v>
      </c>
      <c r="AA372">
        <f t="shared" si="69"/>
        <v>0</v>
      </c>
      <c r="AB372">
        <f t="shared" si="70"/>
        <v>0</v>
      </c>
      <c r="AC372">
        <f t="shared" si="71"/>
        <v>0</v>
      </c>
      <c r="AD372">
        <f t="shared" si="72"/>
        <v>0</v>
      </c>
      <c r="AE372">
        <f t="shared" si="73"/>
        <v>0</v>
      </c>
      <c r="AF372">
        <f t="shared" si="74"/>
        <v>0</v>
      </c>
      <c r="AG372">
        <f t="shared" si="75"/>
        <v>0</v>
      </c>
      <c r="AH372">
        <f t="shared" si="76"/>
        <v>0</v>
      </c>
      <c r="AI372">
        <f t="shared" si="77"/>
        <v>0</v>
      </c>
      <c r="AJ372">
        <f t="shared" si="78"/>
        <v>0</v>
      </c>
      <c r="AK372">
        <f t="shared" si="79"/>
        <v>0</v>
      </c>
    </row>
    <row r="373">
      <c r="A373" s="88"/>
      <c r="F373" s="89">
        <f t="shared" si="67"/>
        <v>1500</v>
      </c>
      <c r="G373" s="90" t="s">
        <v>567</v>
      </c>
      <c r="H373" s="14">
        <f>IF(ISNA(VLOOKUP(G373,Round1_Transactions!$A$2:$F$402,2,FALSE)), 0,VLOOKUP(G373,Round1_Transactions!$A$2:$F$402,2,FALSE))</f>
        <v>0</v>
      </c>
      <c r="I373" s="60">
        <f>IF(ISNA(VLOOKUP(G373,Round1_Transactions!$A$2:$F$402,3,FALSE)), 0,VLOOKUP(G373,Round1_Transactions!$A$2:$F$402,3,FALSE))</f>
        <v>0</v>
      </c>
      <c r="J373" s="60">
        <f>IF(ISNA(VLOOKUP(G373,Round1_Transactions!$A$2:$F$402,4,FALSE)), 0,VLOOKUP(G373,Round1_Transactions!$A$2:$F$402,4,FALSE))</f>
        <v>0</v>
      </c>
      <c r="K373" s="60">
        <f>IF(ISNA(VLOOKUP(G373,Round1_Transactions!$A$2:$F$402,5,FALSE)), 0,VLOOKUP(G373,Round1_Transactions!$A$2:$F$402,5,FALSE))</f>
        <v>0</v>
      </c>
      <c r="L373" s="86">
        <f>IF(ISNA(VLOOKUP(G373,Round1_Transactions!$A$2:$F$402,6,FALSE)), 0,VLOOKUP(G373,Round1_Transactions!$A$2:$F$402,6,FALSE))</f>
        <v>0</v>
      </c>
      <c r="M373">
        <f t="shared" si="27"/>
        <v>0</v>
      </c>
      <c r="N373">
        <f t="shared" si="3"/>
        <v>0</v>
      </c>
      <c r="O373">
        <f t="shared" si="4"/>
        <v>0</v>
      </c>
      <c r="P373">
        <f t="shared" si="5"/>
        <v>0</v>
      </c>
      <c r="Q373">
        <f t="shared" si="6"/>
        <v>0</v>
      </c>
      <c r="R373">
        <f t="shared" si="7"/>
        <v>0</v>
      </c>
      <c r="S373">
        <f t="shared" si="8"/>
        <v>0</v>
      </c>
      <c r="T373">
        <f t="shared" si="9"/>
        <v>0</v>
      </c>
      <c r="U373">
        <f t="shared" si="10"/>
        <v>0</v>
      </c>
      <c r="V373">
        <f t="shared" si="11"/>
        <v>0</v>
      </c>
      <c r="W373">
        <f t="shared" si="12"/>
        <v>0</v>
      </c>
      <c r="X373">
        <f t="shared" si="13"/>
        <v>0</v>
      </c>
      <c r="Y373">
        <f t="shared" si="14"/>
        <v>0</v>
      </c>
      <c r="Z373">
        <f t="shared" si="68"/>
        <v>0</v>
      </c>
      <c r="AA373">
        <f t="shared" si="69"/>
        <v>0</v>
      </c>
      <c r="AB373">
        <f t="shared" si="70"/>
        <v>0</v>
      </c>
      <c r="AC373">
        <f t="shared" si="71"/>
        <v>0</v>
      </c>
      <c r="AD373">
        <f t="shared" si="72"/>
        <v>0</v>
      </c>
      <c r="AE373">
        <f t="shared" si="73"/>
        <v>0</v>
      </c>
      <c r="AF373">
        <f t="shared" si="74"/>
        <v>0</v>
      </c>
      <c r="AG373">
        <f t="shared" si="75"/>
        <v>0</v>
      </c>
      <c r="AH373">
        <f t="shared" si="76"/>
        <v>0</v>
      </c>
      <c r="AI373">
        <f t="shared" si="77"/>
        <v>0</v>
      </c>
      <c r="AJ373">
        <f t="shared" si="78"/>
        <v>0</v>
      </c>
      <c r="AK373">
        <f t="shared" si="79"/>
        <v>0</v>
      </c>
    </row>
    <row r="374">
      <c r="A374" s="88"/>
      <c r="F374" s="89">
        <f t="shared" si="67"/>
        <v>1500</v>
      </c>
      <c r="G374" s="90" t="s">
        <v>568</v>
      </c>
      <c r="H374" s="14">
        <f>IF(ISNA(VLOOKUP(G374,Round1_Transactions!$A$2:$F$402,2,FALSE)), 0,VLOOKUP(G374,Round1_Transactions!$A$2:$F$402,2,FALSE))</f>
        <v>0</v>
      </c>
      <c r="I374" s="60">
        <f>IF(ISNA(VLOOKUP(G374,Round1_Transactions!$A$2:$F$402,3,FALSE)), 0,VLOOKUP(G374,Round1_Transactions!$A$2:$F$402,3,FALSE))</f>
        <v>0</v>
      </c>
      <c r="J374" s="60">
        <f>IF(ISNA(VLOOKUP(G374,Round1_Transactions!$A$2:$F$402,4,FALSE)), 0,VLOOKUP(G374,Round1_Transactions!$A$2:$F$402,4,FALSE))</f>
        <v>0</v>
      </c>
      <c r="K374" s="60">
        <f>IF(ISNA(VLOOKUP(G374,Round1_Transactions!$A$2:$F$402,5,FALSE)), 0,VLOOKUP(G374,Round1_Transactions!$A$2:$F$402,5,FALSE))</f>
        <v>0</v>
      </c>
      <c r="L374" s="86">
        <f>IF(ISNA(VLOOKUP(G374,Round1_Transactions!$A$2:$F$402,6,FALSE)), 0,VLOOKUP(G374,Round1_Transactions!$A$2:$F$402,6,FALSE))</f>
        <v>0</v>
      </c>
      <c r="M374">
        <f t="shared" si="27"/>
        <v>0</v>
      </c>
      <c r="N374">
        <f t="shared" si="3"/>
        <v>0</v>
      </c>
      <c r="O374">
        <f t="shared" si="4"/>
        <v>0</v>
      </c>
      <c r="P374">
        <f t="shared" si="5"/>
        <v>0</v>
      </c>
      <c r="Q374">
        <f t="shared" si="6"/>
        <v>0</v>
      </c>
      <c r="R374">
        <f t="shared" si="7"/>
        <v>0</v>
      </c>
      <c r="S374">
        <f t="shared" si="8"/>
        <v>0</v>
      </c>
      <c r="T374">
        <f t="shared" si="9"/>
        <v>0</v>
      </c>
      <c r="U374">
        <f t="shared" si="10"/>
        <v>0</v>
      </c>
      <c r="V374">
        <f t="shared" si="11"/>
        <v>0</v>
      </c>
      <c r="W374">
        <f t="shared" si="12"/>
        <v>0</v>
      </c>
      <c r="X374">
        <f t="shared" si="13"/>
        <v>0</v>
      </c>
      <c r="Y374">
        <f t="shared" si="14"/>
        <v>0</v>
      </c>
      <c r="Z374">
        <f t="shared" si="68"/>
        <v>0</v>
      </c>
      <c r="AA374">
        <f t="shared" si="69"/>
        <v>0</v>
      </c>
      <c r="AB374">
        <f t="shared" si="70"/>
        <v>0</v>
      </c>
      <c r="AC374">
        <f t="shared" si="71"/>
        <v>0</v>
      </c>
      <c r="AD374">
        <f t="shared" si="72"/>
        <v>0</v>
      </c>
      <c r="AE374">
        <f t="shared" si="73"/>
        <v>0</v>
      </c>
      <c r="AF374">
        <f t="shared" si="74"/>
        <v>0</v>
      </c>
      <c r="AG374">
        <f t="shared" si="75"/>
        <v>0</v>
      </c>
      <c r="AH374">
        <f t="shared" si="76"/>
        <v>0</v>
      </c>
      <c r="AI374">
        <f t="shared" si="77"/>
        <v>0</v>
      </c>
      <c r="AJ374">
        <f t="shared" si="78"/>
        <v>0</v>
      </c>
      <c r="AK374">
        <f t="shared" si="79"/>
        <v>0</v>
      </c>
    </row>
    <row r="375">
      <c r="A375" s="88"/>
      <c r="F375" s="89">
        <f t="shared" si="67"/>
        <v>1500</v>
      </c>
      <c r="G375" s="90" t="s">
        <v>569</v>
      </c>
      <c r="H375" s="14">
        <f>IF(ISNA(VLOOKUP(G375,Round1_Transactions!$A$2:$F$402,2,FALSE)), 0,VLOOKUP(G375,Round1_Transactions!$A$2:$F$402,2,FALSE))</f>
        <v>0</v>
      </c>
      <c r="I375" s="60">
        <f>IF(ISNA(VLOOKUP(G375,Round1_Transactions!$A$2:$F$402,3,FALSE)), 0,VLOOKUP(G375,Round1_Transactions!$A$2:$F$402,3,FALSE))</f>
        <v>0</v>
      </c>
      <c r="J375" s="60">
        <f>IF(ISNA(VLOOKUP(G375,Round1_Transactions!$A$2:$F$402,4,FALSE)), 0,VLOOKUP(G375,Round1_Transactions!$A$2:$F$402,4,FALSE))</f>
        <v>0</v>
      </c>
      <c r="K375" s="60">
        <f>IF(ISNA(VLOOKUP(G375,Round1_Transactions!$A$2:$F$402,5,FALSE)), 0,VLOOKUP(G375,Round1_Transactions!$A$2:$F$402,5,FALSE))</f>
        <v>0</v>
      </c>
      <c r="L375" s="86">
        <f>IF(ISNA(VLOOKUP(G375,Round1_Transactions!$A$2:$F$402,6,FALSE)), 0,VLOOKUP(G375,Round1_Transactions!$A$2:$F$402,6,FALSE))</f>
        <v>0</v>
      </c>
      <c r="M375">
        <f t="shared" si="27"/>
        <v>0</v>
      </c>
      <c r="N375">
        <f t="shared" si="3"/>
        <v>0</v>
      </c>
      <c r="O375">
        <f t="shared" si="4"/>
        <v>0</v>
      </c>
      <c r="P375">
        <f t="shared" si="5"/>
        <v>0</v>
      </c>
      <c r="Q375">
        <f t="shared" si="6"/>
        <v>0</v>
      </c>
      <c r="R375">
        <f t="shared" si="7"/>
        <v>0</v>
      </c>
      <c r="S375">
        <f t="shared" si="8"/>
        <v>0</v>
      </c>
      <c r="T375">
        <f t="shared" si="9"/>
        <v>0</v>
      </c>
      <c r="U375">
        <f t="shared" si="10"/>
        <v>0</v>
      </c>
      <c r="V375">
        <f t="shared" si="11"/>
        <v>0</v>
      </c>
      <c r="W375">
        <f t="shared" si="12"/>
        <v>0</v>
      </c>
      <c r="X375">
        <f t="shared" si="13"/>
        <v>0</v>
      </c>
      <c r="Y375">
        <f t="shared" si="14"/>
        <v>0</v>
      </c>
      <c r="Z375">
        <f t="shared" si="68"/>
        <v>0</v>
      </c>
      <c r="AA375">
        <f t="shared" si="69"/>
        <v>0</v>
      </c>
      <c r="AB375">
        <f t="shared" si="70"/>
        <v>0</v>
      </c>
      <c r="AC375">
        <f t="shared" si="71"/>
        <v>0</v>
      </c>
      <c r="AD375">
        <f t="shared" si="72"/>
        <v>0</v>
      </c>
      <c r="AE375">
        <f t="shared" si="73"/>
        <v>0</v>
      </c>
      <c r="AF375">
        <f t="shared" si="74"/>
        <v>0</v>
      </c>
      <c r="AG375">
        <f t="shared" si="75"/>
        <v>0</v>
      </c>
      <c r="AH375">
        <f t="shared" si="76"/>
        <v>0</v>
      </c>
      <c r="AI375">
        <f t="shared" si="77"/>
        <v>0</v>
      </c>
      <c r="AJ375">
        <f t="shared" si="78"/>
        <v>0</v>
      </c>
      <c r="AK375">
        <f t="shared" si="79"/>
        <v>0</v>
      </c>
    </row>
    <row r="376">
      <c r="A376" s="88"/>
      <c r="F376" s="89">
        <f t="shared" si="67"/>
        <v>1500</v>
      </c>
      <c r="G376" s="90" t="s">
        <v>570</v>
      </c>
      <c r="H376" s="14">
        <f>IF(ISNA(VLOOKUP(G376,Round1_Transactions!$A$2:$F$402,2,FALSE)), 0,VLOOKUP(G376,Round1_Transactions!$A$2:$F$402,2,FALSE))</f>
        <v>0</v>
      </c>
      <c r="I376" s="60">
        <f>IF(ISNA(VLOOKUP(G376,Round1_Transactions!$A$2:$F$402,3,FALSE)), 0,VLOOKUP(G376,Round1_Transactions!$A$2:$F$402,3,FALSE))</f>
        <v>0</v>
      </c>
      <c r="J376" s="60">
        <f>IF(ISNA(VLOOKUP(G376,Round1_Transactions!$A$2:$F$402,4,FALSE)), 0,VLOOKUP(G376,Round1_Transactions!$A$2:$F$402,4,FALSE))</f>
        <v>0</v>
      </c>
      <c r="K376" s="60">
        <f>IF(ISNA(VLOOKUP(G376,Round1_Transactions!$A$2:$F$402,5,FALSE)), 0,VLOOKUP(G376,Round1_Transactions!$A$2:$F$402,5,FALSE))</f>
        <v>0</v>
      </c>
      <c r="L376" s="86">
        <f>IF(ISNA(VLOOKUP(G376,Round1_Transactions!$A$2:$F$402,6,FALSE)), 0,VLOOKUP(G376,Round1_Transactions!$A$2:$F$402,6,FALSE))</f>
        <v>0</v>
      </c>
      <c r="M376">
        <f t="shared" si="27"/>
        <v>0</v>
      </c>
      <c r="N376">
        <f t="shared" si="3"/>
        <v>0</v>
      </c>
      <c r="O376">
        <f t="shared" si="4"/>
        <v>0</v>
      </c>
      <c r="P376">
        <f t="shared" si="5"/>
        <v>0</v>
      </c>
      <c r="Q376">
        <f t="shared" si="6"/>
        <v>0</v>
      </c>
      <c r="R376">
        <f t="shared" si="7"/>
        <v>0</v>
      </c>
      <c r="S376">
        <f t="shared" si="8"/>
        <v>0</v>
      </c>
      <c r="T376">
        <f t="shared" si="9"/>
        <v>0</v>
      </c>
      <c r="U376">
        <f t="shared" si="10"/>
        <v>0</v>
      </c>
      <c r="V376">
        <f t="shared" si="11"/>
        <v>0</v>
      </c>
      <c r="W376">
        <f t="shared" si="12"/>
        <v>0</v>
      </c>
      <c r="X376">
        <f t="shared" si="13"/>
        <v>0</v>
      </c>
      <c r="Y376">
        <f t="shared" si="14"/>
        <v>0</v>
      </c>
      <c r="Z376">
        <f t="shared" si="68"/>
        <v>0</v>
      </c>
      <c r="AA376">
        <f t="shared" si="69"/>
        <v>0</v>
      </c>
      <c r="AB376">
        <f t="shared" si="70"/>
        <v>0</v>
      </c>
      <c r="AC376">
        <f t="shared" si="71"/>
        <v>0</v>
      </c>
      <c r="AD376">
        <f t="shared" si="72"/>
        <v>0</v>
      </c>
      <c r="AE376">
        <f t="shared" si="73"/>
        <v>0</v>
      </c>
      <c r="AF376">
        <f t="shared" si="74"/>
        <v>0</v>
      </c>
      <c r="AG376">
        <f t="shared" si="75"/>
        <v>0</v>
      </c>
      <c r="AH376">
        <f t="shared" si="76"/>
        <v>0</v>
      </c>
      <c r="AI376">
        <f t="shared" si="77"/>
        <v>0</v>
      </c>
      <c r="AJ376">
        <f t="shared" si="78"/>
        <v>0</v>
      </c>
      <c r="AK376">
        <f t="shared" si="79"/>
        <v>0</v>
      </c>
    </row>
    <row r="377">
      <c r="A377" s="88"/>
      <c r="F377" s="89">
        <f t="shared" si="67"/>
        <v>1500</v>
      </c>
      <c r="G377" s="90" t="s">
        <v>571</v>
      </c>
      <c r="H377" s="14">
        <f>IF(ISNA(VLOOKUP(G377,Round1_Transactions!$A$2:$F$402,2,FALSE)), 0,VLOOKUP(G377,Round1_Transactions!$A$2:$F$402,2,FALSE))</f>
        <v>0</v>
      </c>
      <c r="I377" s="60">
        <f>IF(ISNA(VLOOKUP(G377,Round1_Transactions!$A$2:$F$402,3,FALSE)), 0,VLOOKUP(G377,Round1_Transactions!$A$2:$F$402,3,FALSE))</f>
        <v>0</v>
      </c>
      <c r="J377" s="60">
        <f>IF(ISNA(VLOOKUP(G377,Round1_Transactions!$A$2:$F$402,4,FALSE)), 0,VLOOKUP(G377,Round1_Transactions!$A$2:$F$402,4,FALSE))</f>
        <v>0</v>
      </c>
      <c r="K377" s="60">
        <f>IF(ISNA(VLOOKUP(G377,Round1_Transactions!$A$2:$F$402,5,FALSE)), 0,VLOOKUP(G377,Round1_Transactions!$A$2:$F$402,5,FALSE))</f>
        <v>0</v>
      </c>
      <c r="L377" s="86">
        <f>IF(ISNA(VLOOKUP(G377,Round1_Transactions!$A$2:$F$402,6,FALSE)), 0,VLOOKUP(G377,Round1_Transactions!$A$2:$F$402,6,FALSE))</f>
        <v>0</v>
      </c>
      <c r="M377">
        <f t="shared" si="27"/>
        <v>0</v>
      </c>
      <c r="N377">
        <f t="shared" si="3"/>
        <v>0</v>
      </c>
      <c r="O377">
        <f t="shared" si="4"/>
        <v>0</v>
      </c>
      <c r="P377">
        <f t="shared" si="5"/>
        <v>0</v>
      </c>
      <c r="Q377">
        <f t="shared" si="6"/>
        <v>0</v>
      </c>
      <c r="R377">
        <f t="shared" si="7"/>
        <v>0</v>
      </c>
      <c r="S377">
        <f t="shared" si="8"/>
        <v>0</v>
      </c>
      <c r="T377">
        <f t="shared" si="9"/>
        <v>0</v>
      </c>
      <c r="U377">
        <f t="shared" si="10"/>
        <v>0</v>
      </c>
      <c r="V377">
        <f t="shared" si="11"/>
        <v>0</v>
      </c>
      <c r="W377">
        <f t="shared" si="12"/>
        <v>0</v>
      </c>
      <c r="X377">
        <f t="shared" si="13"/>
        <v>0</v>
      </c>
      <c r="Y377">
        <f t="shared" si="14"/>
        <v>0</v>
      </c>
      <c r="Z377">
        <f t="shared" si="68"/>
        <v>0</v>
      </c>
      <c r="AA377">
        <f t="shared" si="69"/>
        <v>0</v>
      </c>
      <c r="AB377">
        <f t="shared" si="70"/>
        <v>0</v>
      </c>
      <c r="AC377">
        <f t="shared" si="71"/>
        <v>0</v>
      </c>
      <c r="AD377">
        <f t="shared" si="72"/>
        <v>0</v>
      </c>
      <c r="AE377">
        <f t="shared" si="73"/>
        <v>0</v>
      </c>
      <c r="AF377">
        <f t="shared" si="74"/>
        <v>0</v>
      </c>
      <c r="AG377">
        <f t="shared" si="75"/>
        <v>0</v>
      </c>
      <c r="AH377">
        <f t="shared" si="76"/>
        <v>0</v>
      </c>
      <c r="AI377">
        <f t="shared" si="77"/>
        <v>0</v>
      </c>
      <c r="AJ377">
        <f t="shared" si="78"/>
        <v>0</v>
      </c>
      <c r="AK377">
        <f t="shared" si="79"/>
        <v>0</v>
      </c>
    </row>
    <row r="378">
      <c r="A378" s="88"/>
      <c r="F378" s="89">
        <f t="shared" si="67"/>
        <v>1500</v>
      </c>
      <c r="G378" s="90" t="s">
        <v>572</v>
      </c>
      <c r="H378" s="14">
        <f>IF(ISNA(VLOOKUP(G378,Round1_Transactions!$A$2:$F$402,2,FALSE)), 0,VLOOKUP(G378,Round1_Transactions!$A$2:$F$402,2,FALSE))</f>
        <v>0</v>
      </c>
      <c r="I378" s="60">
        <f>IF(ISNA(VLOOKUP(G378,Round1_Transactions!$A$2:$F$402,3,FALSE)), 0,VLOOKUP(G378,Round1_Transactions!$A$2:$F$402,3,FALSE))</f>
        <v>0</v>
      </c>
      <c r="J378" s="60">
        <f>IF(ISNA(VLOOKUP(G378,Round1_Transactions!$A$2:$F$402,4,FALSE)), 0,VLOOKUP(G378,Round1_Transactions!$A$2:$F$402,4,FALSE))</f>
        <v>0</v>
      </c>
      <c r="K378" s="60">
        <f>IF(ISNA(VLOOKUP(G378,Round1_Transactions!$A$2:$F$402,5,FALSE)), 0,VLOOKUP(G378,Round1_Transactions!$A$2:$F$402,5,FALSE))</f>
        <v>0</v>
      </c>
      <c r="L378" s="86">
        <f>IF(ISNA(VLOOKUP(G378,Round1_Transactions!$A$2:$F$402,6,FALSE)), 0,VLOOKUP(G378,Round1_Transactions!$A$2:$F$402,6,FALSE))</f>
        <v>0</v>
      </c>
      <c r="M378">
        <f t="shared" si="27"/>
        <v>0</v>
      </c>
      <c r="N378">
        <f t="shared" si="3"/>
        <v>0</v>
      </c>
      <c r="O378">
        <f t="shared" si="4"/>
        <v>0</v>
      </c>
      <c r="P378">
        <f t="shared" si="5"/>
        <v>0</v>
      </c>
      <c r="Q378">
        <f t="shared" si="6"/>
        <v>0</v>
      </c>
      <c r="R378">
        <f t="shared" si="7"/>
        <v>0</v>
      </c>
      <c r="S378">
        <f t="shared" si="8"/>
        <v>0</v>
      </c>
      <c r="T378">
        <f t="shared" si="9"/>
        <v>0</v>
      </c>
      <c r="U378">
        <f t="shared" si="10"/>
        <v>0</v>
      </c>
      <c r="V378">
        <f t="shared" si="11"/>
        <v>0</v>
      </c>
      <c r="W378">
        <f t="shared" si="12"/>
        <v>0</v>
      </c>
      <c r="X378">
        <f t="shared" si="13"/>
        <v>0</v>
      </c>
      <c r="Y378">
        <f t="shared" si="14"/>
        <v>0</v>
      </c>
      <c r="Z378">
        <f t="shared" si="68"/>
        <v>0</v>
      </c>
      <c r="AA378">
        <f t="shared" si="69"/>
        <v>0</v>
      </c>
      <c r="AB378">
        <f t="shared" si="70"/>
        <v>0</v>
      </c>
      <c r="AC378">
        <f t="shared" si="71"/>
        <v>0</v>
      </c>
      <c r="AD378">
        <f t="shared" si="72"/>
        <v>0</v>
      </c>
      <c r="AE378">
        <f t="shared" si="73"/>
        <v>0</v>
      </c>
      <c r="AF378">
        <f t="shared" si="74"/>
        <v>0</v>
      </c>
      <c r="AG378">
        <f t="shared" si="75"/>
        <v>0</v>
      </c>
      <c r="AH378">
        <f t="shared" si="76"/>
        <v>0</v>
      </c>
      <c r="AI378">
        <f t="shared" si="77"/>
        <v>0</v>
      </c>
      <c r="AJ378">
        <f t="shared" si="78"/>
        <v>0</v>
      </c>
      <c r="AK378">
        <f t="shared" si="79"/>
        <v>0</v>
      </c>
    </row>
    <row r="379">
      <c r="A379" s="88"/>
      <c r="F379" s="89">
        <f t="shared" si="67"/>
        <v>1500</v>
      </c>
      <c r="G379" s="90" t="s">
        <v>573</v>
      </c>
      <c r="H379" s="14">
        <f>IF(ISNA(VLOOKUP(G379,Round1_Transactions!$A$2:$F$402,2,FALSE)), 0,VLOOKUP(G379,Round1_Transactions!$A$2:$F$402,2,FALSE))</f>
        <v>0</v>
      </c>
      <c r="I379" s="60">
        <f>IF(ISNA(VLOOKUP(G379,Round1_Transactions!$A$2:$F$402,3,FALSE)), 0,VLOOKUP(G379,Round1_Transactions!$A$2:$F$402,3,FALSE))</f>
        <v>0</v>
      </c>
      <c r="J379" s="60">
        <f>IF(ISNA(VLOOKUP(G379,Round1_Transactions!$A$2:$F$402,4,FALSE)), 0,VLOOKUP(G379,Round1_Transactions!$A$2:$F$402,4,FALSE))</f>
        <v>0</v>
      </c>
      <c r="K379" s="60">
        <f>IF(ISNA(VLOOKUP(G379,Round1_Transactions!$A$2:$F$402,5,FALSE)), 0,VLOOKUP(G379,Round1_Transactions!$A$2:$F$402,5,FALSE))</f>
        <v>0</v>
      </c>
      <c r="L379" s="86">
        <f>IF(ISNA(VLOOKUP(G379,Round1_Transactions!$A$2:$F$402,6,FALSE)), 0,VLOOKUP(G379,Round1_Transactions!$A$2:$F$402,6,FALSE))</f>
        <v>0</v>
      </c>
      <c r="M379">
        <f t="shared" si="27"/>
        <v>0</v>
      </c>
      <c r="N379">
        <f t="shared" si="3"/>
        <v>0</v>
      </c>
      <c r="O379">
        <f t="shared" si="4"/>
        <v>0</v>
      </c>
      <c r="P379">
        <f t="shared" si="5"/>
        <v>0</v>
      </c>
      <c r="Q379">
        <f t="shared" si="6"/>
        <v>0</v>
      </c>
      <c r="R379">
        <f t="shared" si="7"/>
        <v>0</v>
      </c>
      <c r="S379">
        <f t="shared" si="8"/>
        <v>0</v>
      </c>
      <c r="T379">
        <f t="shared" si="9"/>
        <v>0</v>
      </c>
      <c r="U379">
        <f t="shared" si="10"/>
        <v>0</v>
      </c>
      <c r="V379">
        <f t="shared" si="11"/>
        <v>0</v>
      </c>
      <c r="W379">
        <f t="shared" si="12"/>
        <v>0</v>
      </c>
      <c r="X379">
        <f t="shared" si="13"/>
        <v>0</v>
      </c>
      <c r="Y379">
        <f t="shared" si="14"/>
        <v>0</v>
      </c>
      <c r="Z379">
        <f t="shared" si="68"/>
        <v>0</v>
      </c>
      <c r="AA379">
        <f t="shared" si="69"/>
        <v>0</v>
      </c>
      <c r="AB379">
        <f t="shared" si="70"/>
        <v>0</v>
      </c>
      <c r="AC379">
        <f t="shared" si="71"/>
        <v>0</v>
      </c>
      <c r="AD379">
        <f t="shared" si="72"/>
        <v>0</v>
      </c>
      <c r="AE379">
        <f t="shared" si="73"/>
        <v>0</v>
      </c>
      <c r="AF379">
        <f t="shared" si="74"/>
        <v>0</v>
      </c>
      <c r="AG379">
        <f t="shared" si="75"/>
        <v>0</v>
      </c>
      <c r="AH379">
        <f t="shared" si="76"/>
        <v>0</v>
      </c>
      <c r="AI379">
        <f t="shared" si="77"/>
        <v>0</v>
      </c>
      <c r="AJ379">
        <f t="shared" si="78"/>
        <v>0</v>
      </c>
      <c r="AK379">
        <f t="shared" si="79"/>
        <v>0</v>
      </c>
    </row>
    <row r="380">
      <c r="A380" s="88"/>
      <c r="F380" s="89">
        <f t="shared" si="67"/>
        <v>1500</v>
      </c>
      <c r="G380" s="90" t="s">
        <v>574</v>
      </c>
      <c r="H380" s="14">
        <f>IF(ISNA(VLOOKUP(G380,Round1_Transactions!$A$2:$F$402,2,FALSE)), 0,VLOOKUP(G380,Round1_Transactions!$A$2:$F$402,2,FALSE))</f>
        <v>0</v>
      </c>
      <c r="I380" s="60">
        <f>IF(ISNA(VLOOKUP(G380,Round1_Transactions!$A$2:$F$402,3,FALSE)), 0,VLOOKUP(G380,Round1_Transactions!$A$2:$F$402,3,FALSE))</f>
        <v>0</v>
      </c>
      <c r="J380" s="60">
        <f>IF(ISNA(VLOOKUP(G380,Round1_Transactions!$A$2:$F$402,4,FALSE)), 0,VLOOKUP(G380,Round1_Transactions!$A$2:$F$402,4,FALSE))</f>
        <v>0</v>
      </c>
      <c r="K380" s="60">
        <f>IF(ISNA(VLOOKUP(G380,Round1_Transactions!$A$2:$F$402,5,FALSE)), 0,VLOOKUP(G380,Round1_Transactions!$A$2:$F$402,5,FALSE))</f>
        <v>0</v>
      </c>
      <c r="L380" s="86">
        <f>IF(ISNA(VLOOKUP(G380,Round1_Transactions!$A$2:$F$402,6,FALSE)), 0,VLOOKUP(G380,Round1_Transactions!$A$2:$F$402,6,FALSE))</f>
        <v>0</v>
      </c>
      <c r="M380">
        <f t="shared" si="27"/>
        <v>0</v>
      </c>
      <c r="N380">
        <f t="shared" si="3"/>
        <v>0</v>
      </c>
      <c r="O380">
        <f t="shared" si="4"/>
        <v>0</v>
      </c>
      <c r="P380">
        <f t="shared" si="5"/>
        <v>0</v>
      </c>
      <c r="Q380">
        <f t="shared" si="6"/>
        <v>0</v>
      </c>
      <c r="R380">
        <f t="shared" si="7"/>
        <v>0</v>
      </c>
      <c r="S380">
        <f t="shared" si="8"/>
        <v>0</v>
      </c>
      <c r="T380">
        <f t="shared" si="9"/>
        <v>0</v>
      </c>
      <c r="U380">
        <f t="shared" si="10"/>
        <v>0</v>
      </c>
      <c r="V380">
        <f t="shared" si="11"/>
        <v>0</v>
      </c>
      <c r="W380">
        <f t="shared" si="12"/>
        <v>0</v>
      </c>
      <c r="X380">
        <f t="shared" si="13"/>
        <v>0</v>
      </c>
      <c r="Y380">
        <f t="shared" si="14"/>
        <v>0</v>
      </c>
      <c r="Z380">
        <f t="shared" si="68"/>
        <v>0</v>
      </c>
      <c r="AA380">
        <f t="shared" si="69"/>
        <v>0</v>
      </c>
      <c r="AB380">
        <f t="shared" si="70"/>
        <v>0</v>
      </c>
      <c r="AC380">
        <f t="shared" si="71"/>
        <v>0</v>
      </c>
      <c r="AD380">
        <f t="shared" si="72"/>
        <v>0</v>
      </c>
      <c r="AE380">
        <f t="shared" si="73"/>
        <v>0</v>
      </c>
      <c r="AF380">
        <f t="shared" si="74"/>
        <v>0</v>
      </c>
      <c r="AG380">
        <f t="shared" si="75"/>
        <v>0</v>
      </c>
      <c r="AH380">
        <f t="shared" si="76"/>
        <v>0</v>
      </c>
      <c r="AI380">
        <f t="shared" si="77"/>
        <v>0</v>
      </c>
      <c r="AJ380">
        <f t="shared" si="78"/>
        <v>0</v>
      </c>
      <c r="AK380">
        <f t="shared" si="79"/>
        <v>0</v>
      </c>
    </row>
    <row r="381">
      <c r="A381" s="88"/>
      <c r="F381" s="89">
        <f t="shared" si="67"/>
        <v>1500</v>
      </c>
      <c r="G381" s="90" t="s">
        <v>575</v>
      </c>
      <c r="H381" s="14">
        <f>IF(ISNA(VLOOKUP(G381,Round1_Transactions!$A$2:$F$402,2,FALSE)), 0,VLOOKUP(G381,Round1_Transactions!$A$2:$F$402,2,FALSE))</f>
        <v>0</v>
      </c>
      <c r="I381" s="60">
        <f>IF(ISNA(VLOOKUP(G381,Round1_Transactions!$A$2:$F$402,3,FALSE)), 0,VLOOKUP(G381,Round1_Transactions!$A$2:$F$402,3,FALSE))</f>
        <v>0</v>
      </c>
      <c r="J381" s="60">
        <f>IF(ISNA(VLOOKUP(G381,Round1_Transactions!$A$2:$F$402,4,FALSE)), 0,VLOOKUP(G381,Round1_Transactions!$A$2:$F$402,4,FALSE))</f>
        <v>0</v>
      </c>
      <c r="K381" s="60">
        <f>IF(ISNA(VLOOKUP(G381,Round1_Transactions!$A$2:$F$402,5,FALSE)), 0,VLOOKUP(G381,Round1_Transactions!$A$2:$F$402,5,FALSE))</f>
        <v>0</v>
      </c>
      <c r="L381" s="86">
        <f>IF(ISNA(VLOOKUP(G381,Round1_Transactions!$A$2:$F$402,6,FALSE)), 0,VLOOKUP(G381,Round1_Transactions!$A$2:$F$402,6,FALSE))</f>
        <v>0</v>
      </c>
      <c r="M381">
        <f t="shared" si="27"/>
        <v>0</v>
      </c>
      <c r="N381">
        <f t="shared" si="3"/>
        <v>0</v>
      </c>
      <c r="O381">
        <f t="shared" si="4"/>
        <v>0</v>
      </c>
      <c r="P381">
        <f t="shared" si="5"/>
        <v>0</v>
      </c>
      <c r="Q381">
        <f t="shared" si="6"/>
        <v>0</v>
      </c>
      <c r="R381">
        <f t="shared" si="7"/>
        <v>0</v>
      </c>
      <c r="S381">
        <f t="shared" si="8"/>
        <v>0</v>
      </c>
      <c r="T381">
        <f t="shared" si="9"/>
        <v>0</v>
      </c>
      <c r="U381">
        <f t="shared" si="10"/>
        <v>0</v>
      </c>
      <c r="V381">
        <f t="shared" si="11"/>
        <v>0</v>
      </c>
      <c r="W381">
        <f t="shared" si="12"/>
        <v>0</v>
      </c>
      <c r="X381">
        <f t="shared" si="13"/>
        <v>0</v>
      </c>
      <c r="Y381">
        <f t="shared" si="14"/>
        <v>0</v>
      </c>
      <c r="Z381">
        <f t="shared" si="68"/>
        <v>0</v>
      </c>
      <c r="AA381">
        <f t="shared" si="69"/>
        <v>0</v>
      </c>
      <c r="AB381">
        <f t="shared" si="70"/>
        <v>0</v>
      </c>
      <c r="AC381">
        <f t="shared" si="71"/>
        <v>0</v>
      </c>
      <c r="AD381">
        <f t="shared" si="72"/>
        <v>0</v>
      </c>
      <c r="AE381">
        <f t="shared" si="73"/>
        <v>0</v>
      </c>
      <c r="AF381">
        <f t="shared" si="74"/>
        <v>0</v>
      </c>
      <c r="AG381">
        <f t="shared" si="75"/>
        <v>0</v>
      </c>
      <c r="AH381">
        <f t="shared" si="76"/>
        <v>0</v>
      </c>
      <c r="AI381">
        <f t="shared" si="77"/>
        <v>0</v>
      </c>
      <c r="AJ381">
        <f t="shared" si="78"/>
        <v>0</v>
      </c>
      <c r="AK381">
        <f t="shared" si="79"/>
        <v>0</v>
      </c>
    </row>
    <row r="382">
      <c r="A382" s="88"/>
      <c r="F382" s="89">
        <f t="shared" si="67"/>
        <v>1500</v>
      </c>
      <c r="G382" s="90" t="s">
        <v>576</v>
      </c>
      <c r="H382" s="14">
        <f>IF(ISNA(VLOOKUP(G382,Round1_Transactions!$A$2:$F$402,2,FALSE)), 0,VLOOKUP(G382,Round1_Transactions!$A$2:$F$402,2,FALSE))</f>
        <v>0</v>
      </c>
      <c r="I382" s="60">
        <f>IF(ISNA(VLOOKUP(G382,Round1_Transactions!$A$2:$F$402,3,FALSE)), 0,VLOOKUP(G382,Round1_Transactions!$A$2:$F$402,3,FALSE))</f>
        <v>0</v>
      </c>
      <c r="J382" s="60">
        <f>IF(ISNA(VLOOKUP(G382,Round1_Transactions!$A$2:$F$402,4,FALSE)), 0,VLOOKUP(G382,Round1_Transactions!$A$2:$F$402,4,FALSE))</f>
        <v>0</v>
      </c>
      <c r="K382" s="60">
        <f>IF(ISNA(VLOOKUP(G382,Round1_Transactions!$A$2:$F$402,5,FALSE)), 0,VLOOKUP(G382,Round1_Transactions!$A$2:$F$402,5,FALSE))</f>
        <v>0</v>
      </c>
      <c r="L382" s="86">
        <f>IF(ISNA(VLOOKUP(G382,Round1_Transactions!$A$2:$F$402,6,FALSE)), 0,VLOOKUP(G382,Round1_Transactions!$A$2:$F$402,6,FALSE))</f>
        <v>0</v>
      </c>
      <c r="M382">
        <f t="shared" si="27"/>
        <v>0</v>
      </c>
      <c r="N382">
        <f t="shared" si="3"/>
        <v>0</v>
      </c>
      <c r="O382">
        <f t="shared" si="4"/>
        <v>0</v>
      </c>
      <c r="P382">
        <f t="shared" si="5"/>
        <v>0</v>
      </c>
      <c r="Q382">
        <f t="shared" si="6"/>
        <v>0</v>
      </c>
      <c r="R382">
        <f t="shared" si="7"/>
        <v>0</v>
      </c>
      <c r="S382">
        <f t="shared" si="8"/>
        <v>0</v>
      </c>
      <c r="T382">
        <f t="shared" si="9"/>
        <v>0</v>
      </c>
      <c r="U382">
        <f t="shared" si="10"/>
        <v>0</v>
      </c>
      <c r="V382">
        <f t="shared" si="11"/>
        <v>0</v>
      </c>
      <c r="W382">
        <f t="shared" si="12"/>
        <v>0</v>
      </c>
      <c r="X382">
        <f t="shared" si="13"/>
        <v>0</v>
      </c>
      <c r="Y382">
        <f t="shared" si="14"/>
        <v>0</v>
      </c>
      <c r="Z382">
        <f t="shared" si="68"/>
        <v>0</v>
      </c>
      <c r="AA382">
        <f t="shared" si="69"/>
        <v>0</v>
      </c>
      <c r="AB382">
        <f t="shared" si="70"/>
        <v>0</v>
      </c>
      <c r="AC382">
        <f t="shared" si="71"/>
        <v>0</v>
      </c>
      <c r="AD382">
        <f t="shared" si="72"/>
        <v>0</v>
      </c>
      <c r="AE382">
        <f t="shared" si="73"/>
        <v>0</v>
      </c>
      <c r="AF382">
        <f t="shared" si="74"/>
        <v>0</v>
      </c>
      <c r="AG382">
        <f t="shared" si="75"/>
        <v>0</v>
      </c>
      <c r="AH382">
        <f t="shared" si="76"/>
        <v>0</v>
      </c>
      <c r="AI382">
        <f t="shared" si="77"/>
        <v>0</v>
      </c>
      <c r="AJ382">
        <f t="shared" si="78"/>
        <v>0</v>
      </c>
      <c r="AK382">
        <f t="shared" si="79"/>
        <v>0</v>
      </c>
    </row>
    <row r="383">
      <c r="A383" s="88"/>
      <c r="F383" s="89">
        <f t="shared" si="67"/>
        <v>1500</v>
      </c>
      <c r="G383" s="90" t="s">
        <v>577</v>
      </c>
      <c r="H383" s="14">
        <f>IF(ISNA(VLOOKUP(G383,Round1_Transactions!$A$2:$F$402,2,FALSE)), 0,VLOOKUP(G383,Round1_Transactions!$A$2:$F$402,2,FALSE))</f>
        <v>0</v>
      </c>
      <c r="I383" s="60">
        <f>IF(ISNA(VLOOKUP(G383,Round1_Transactions!$A$2:$F$402,3,FALSE)), 0,VLOOKUP(G383,Round1_Transactions!$A$2:$F$402,3,FALSE))</f>
        <v>0</v>
      </c>
      <c r="J383" s="60">
        <f>IF(ISNA(VLOOKUP(G383,Round1_Transactions!$A$2:$F$402,4,FALSE)), 0,VLOOKUP(G383,Round1_Transactions!$A$2:$F$402,4,FALSE))</f>
        <v>0</v>
      </c>
      <c r="K383" s="60">
        <f>IF(ISNA(VLOOKUP(G383,Round1_Transactions!$A$2:$F$402,5,FALSE)), 0,VLOOKUP(G383,Round1_Transactions!$A$2:$F$402,5,FALSE))</f>
        <v>0</v>
      </c>
      <c r="L383" s="86">
        <f>IF(ISNA(VLOOKUP(G383,Round1_Transactions!$A$2:$F$402,6,FALSE)), 0,VLOOKUP(G383,Round1_Transactions!$A$2:$F$402,6,FALSE))</f>
        <v>0</v>
      </c>
      <c r="M383">
        <f t="shared" si="27"/>
        <v>0</v>
      </c>
      <c r="N383">
        <f t="shared" si="3"/>
        <v>0</v>
      </c>
      <c r="O383">
        <f t="shared" si="4"/>
        <v>0</v>
      </c>
      <c r="P383">
        <f t="shared" si="5"/>
        <v>0</v>
      </c>
      <c r="Q383">
        <f t="shared" si="6"/>
        <v>0</v>
      </c>
      <c r="R383">
        <f t="shared" si="7"/>
        <v>0</v>
      </c>
      <c r="S383">
        <f t="shared" si="8"/>
        <v>0</v>
      </c>
      <c r="T383">
        <f t="shared" si="9"/>
        <v>0</v>
      </c>
      <c r="U383">
        <f t="shared" si="10"/>
        <v>0</v>
      </c>
      <c r="V383">
        <f t="shared" si="11"/>
        <v>0</v>
      </c>
      <c r="W383">
        <f t="shared" si="12"/>
        <v>0</v>
      </c>
      <c r="X383">
        <f t="shared" si="13"/>
        <v>0</v>
      </c>
      <c r="Y383">
        <f t="shared" si="14"/>
        <v>0</v>
      </c>
      <c r="Z383">
        <f t="shared" si="68"/>
        <v>0</v>
      </c>
      <c r="AA383">
        <f t="shared" si="69"/>
        <v>0</v>
      </c>
      <c r="AB383">
        <f t="shared" si="70"/>
        <v>0</v>
      </c>
      <c r="AC383">
        <f t="shared" si="71"/>
        <v>0</v>
      </c>
      <c r="AD383">
        <f t="shared" si="72"/>
        <v>0</v>
      </c>
      <c r="AE383">
        <f t="shared" si="73"/>
        <v>0</v>
      </c>
      <c r="AF383">
        <f t="shared" si="74"/>
        <v>0</v>
      </c>
      <c r="AG383">
        <f t="shared" si="75"/>
        <v>0</v>
      </c>
      <c r="AH383">
        <f t="shared" si="76"/>
        <v>0</v>
      </c>
      <c r="AI383">
        <f t="shared" si="77"/>
        <v>0</v>
      </c>
      <c r="AJ383">
        <f t="shared" si="78"/>
        <v>0</v>
      </c>
      <c r="AK383">
        <f t="shared" si="79"/>
        <v>0</v>
      </c>
    </row>
    <row r="384">
      <c r="A384" s="88"/>
      <c r="F384" s="89">
        <f t="shared" si="67"/>
        <v>1500</v>
      </c>
      <c r="G384" s="90" t="s">
        <v>578</v>
      </c>
      <c r="H384" s="14">
        <f>IF(ISNA(VLOOKUP(G384,Round1_Transactions!$A$2:$F$402,2,FALSE)), 0,VLOOKUP(G384,Round1_Transactions!$A$2:$F$402,2,FALSE))</f>
        <v>0</v>
      </c>
      <c r="I384" s="60">
        <f>IF(ISNA(VLOOKUP(G384,Round1_Transactions!$A$2:$F$402,3,FALSE)), 0,VLOOKUP(G384,Round1_Transactions!$A$2:$F$402,3,FALSE))</f>
        <v>0</v>
      </c>
      <c r="J384" s="60">
        <f>IF(ISNA(VLOOKUP(G384,Round1_Transactions!$A$2:$F$402,4,FALSE)), 0,VLOOKUP(G384,Round1_Transactions!$A$2:$F$402,4,FALSE))</f>
        <v>0</v>
      </c>
      <c r="K384" s="60">
        <f>IF(ISNA(VLOOKUP(G384,Round1_Transactions!$A$2:$F$402,5,FALSE)), 0,VLOOKUP(G384,Round1_Transactions!$A$2:$F$402,5,FALSE))</f>
        <v>0</v>
      </c>
      <c r="L384" s="86">
        <f>IF(ISNA(VLOOKUP(G384,Round1_Transactions!$A$2:$F$402,6,FALSE)), 0,VLOOKUP(G384,Round1_Transactions!$A$2:$F$402,6,FALSE))</f>
        <v>0</v>
      </c>
      <c r="M384">
        <f t="shared" si="27"/>
        <v>0</v>
      </c>
      <c r="N384">
        <f t="shared" si="3"/>
        <v>0</v>
      </c>
      <c r="O384">
        <f t="shared" si="4"/>
        <v>0</v>
      </c>
      <c r="P384">
        <f t="shared" si="5"/>
        <v>0</v>
      </c>
      <c r="Q384">
        <f t="shared" si="6"/>
        <v>0</v>
      </c>
      <c r="R384">
        <f t="shared" si="7"/>
        <v>0</v>
      </c>
      <c r="S384">
        <f t="shared" si="8"/>
        <v>0</v>
      </c>
      <c r="T384">
        <f t="shared" si="9"/>
        <v>0</v>
      </c>
      <c r="U384">
        <f t="shared" si="10"/>
        <v>0</v>
      </c>
      <c r="V384">
        <f t="shared" si="11"/>
        <v>0</v>
      </c>
      <c r="W384">
        <f t="shared" si="12"/>
        <v>0</v>
      </c>
      <c r="X384">
        <f t="shared" si="13"/>
        <v>0</v>
      </c>
      <c r="Y384">
        <f t="shared" si="14"/>
        <v>0</v>
      </c>
      <c r="Z384">
        <f t="shared" si="68"/>
        <v>0</v>
      </c>
      <c r="AA384">
        <f t="shared" si="69"/>
        <v>0</v>
      </c>
      <c r="AB384">
        <f t="shared" si="70"/>
        <v>0</v>
      </c>
      <c r="AC384">
        <f t="shared" si="71"/>
        <v>0</v>
      </c>
      <c r="AD384">
        <f t="shared" si="72"/>
        <v>0</v>
      </c>
      <c r="AE384">
        <f t="shared" si="73"/>
        <v>0</v>
      </c>
      <c r="AF384">
        <f t="shared" si="74"/>
        <v>0</v>
      </c>
      <c r="AG384">
        <f t="shared" si="75"/>
        <v>0</v>
      </c>
      <c r="AH384">
        <f t="shared" si="76"/>
        <v>0</v>
      </c>
      <c r="AI384">
        <f t="shared" si="77"/>
        <v>0</v>
      </c>
      <c r="AJ384">
        <f t="shared" si="78"/>
        <v>0</v>
      </c>
      <c r="AK384">
        <f t="shared" si="79"/>
        <v>0</v>
      </c>
    </row>
    <row r="385">
      <c r="A385" s="88"/>
      <c r="F385" s="89">
        <f t="shared" si="67"/>
        <v>1500</v>
      </c>
      <c r="G385" s="90" t="s">
        <v>579</v>
      </c>
      <c r="H385" s="14">
        <f>IF(ISNA(VLOOKUP(G385,Round1_Transactions!$A$2:$F$402,2,FALSE)), 0,VLOOKUP(G385,Round1_Transactions!$A$2:$F$402,2,FALSE))</f>
        <v>0</v>
      </c>
      <c r="I385" s="60">
        <f>IF(ISNA(VLOOKUP(G385,Round1_Transactions!$A$2:$F$402,3,FALSE)), 0,VLOOKUP(G385,Round1_Transactions!$A$2:$F$402,3,FALSE))</f>
        <v>0</v>
      </c>
      <c r="J385" s="60">
        <f>IF(ISNA(VLOOKUP(G385,Round1_Transactions!$A$2:$F$402,4,FALSE)), 0,VLOOKUP(G385,Round1_Transactions!$A$2:$F$402,4,FALSE))</f>
        <v>0</v>
      </c>
      <c r="K385" s="60">
        <f>IF(ISNA(VLOOKUP(G385,Round1_Transactions!$A$2:$F$402,5,FALSE)), 0,VLOOKUP(G385,Round1_Transactions!$A$2:$F$402,5,FALSE))</f>
        <v>0</v>
      </c>
      <c r="L385" s="86">
        <f>IF(ISNA(VLOOKUP(G385,Round1_Transactions!$A$2:$F$402,6,FALSE)), 0,VLOOKUP(G385,Round1_Transactions!$A$2:$F$402,6,FALSE))</f>
        <v>0</v>
      </c>
      <c r="M385">
        <f t="shared" si="27"/>
        <v>0</v>
      </c>
      <c r="N385">
        <f t="shared" si="3"/>
        <v>0</v>
      </c>
      <c r="O385">
        <f t="shared" si="4"/>
        <v>0</v>
      </c>
      <c r="P385">
        <f t="shared" si="5"/>
        <v>0</v>
      </c>
      <c r="Q385">
        <f t="shared" si="6"/>
        <v>0</v>
      </c>
      <c r="R385">
        <f t="shared" si="7"/>
        <v>0</v>
      </c>
      <c r="S385">
        <f t="shared" si="8"/>
        <v>0</v>
      </c>
      <c r="T385">
        <f t="shared" si="9"/>
        <v>0</v>
      </c>
      <c r="U385">
        <f t="shared" si="10"/>
        <v>0</v>
      </c>
      <c r="V385">
        <f t="shared" si="11"/>
        <v>0</v>
      </c>
      <c r="W385">
        <f t="shared" si="12"/>
        <v>0</v>
      </c>
      <c r="X385">
        <f t="shared" si="13"/>
        <v>0</v>
      </c>
      <c r="Y385">
        <f t="shared" si="14"/>
        <v>0</v>
      </c>
      <c r="Z385">
        <f t="shared" si="68"/>
        <v>0</v>
      </c>
      <c r="AA385">
        <f t="shared" si="69"/>
        <v>0</v>
      </c>
      <c r="AB385">
        <f t="shared" si="70"/>
        <v>0</v>
      </c>
      <c r="AC385">
        <f t="shared" si="71"/>
        <v>0</v>
      </c>
      <c r="AD385">
        <f t="shared" si="72"/>
        <v>0</v>
      </c>
      <c r="AE385">
        <f t="shared" si="73"/>
        <v>0</v>
      </c>
      <c r="AF385">
        <f t="shared" si="74"/>
        <v>0</v>
      </c>
      <c r="AG385">
        <f t="shared" si="75"/>
        <v>0</v>
      </c>
      <c r="AH385">
        <f t="shared" si="76"/>
        <v>0</v>
      </c>
      <c r="AI385">
        <f t="shared" si="77"/>
        <v>0</v>
      </c>
      <c r="AJ385">
        <f t="shared" si="78"/>
        <v>0</v>
      </c>
      <c r="AK385">
        <f t="shared" si="79"/>
        <v>0</v>
      </c>
    </row>
    <row r="386">
      <c r="A386" s="88"/>
      <c r="F386" s="89">
        <f t="shared" si="67"/>
        <v>1500</v>
      </c>
      <c r="G386" s="90" t="s">
        <v>580</v>
      </c>
      <c r="H386" s="14">
        <f>IF(ISNA(VLOOKUP(G386,Round1_Transactions!$A$2:$F$402,2,FALSE)), 0,VLOOKUP(G386,Round1_Transactions!$A$2:$F$402,2,FALSE))</f>
        <v>0</v>
      </c>
      <c r="I386" s="60">
        <f>IF(ISNA(VLOOKUP(G386,Round1_Transactions!$A$2:$F$402,3,FALSE)), 0,VLOOKUP(G386,Round1_Transactions!$A$2:$F$402,3,FALSE))</f>
        <v>0</v>
      </c>
      <c r="J386" s="60">
        <f>IF(ISNA(VLOOKUP(G386,Round1_Transactions!$A$2:$F$402,4,FALSE)), 0,VLOOKUP(G386,Round1_Transactions!$A$2:$F$402,4,FALSE))</f>
        <v>0</v>
      </c>
      <c r="K386" s="60">
        <f>IF(ISNA(VLOOKUP(G386,Round1_Transactions!$A$2:$F$402,5,FALSE)), 0,VLOOKUP(G386,Round1_Transactions!$A$2:$F$402,5,FALSE))</f>
        <v>0</v>
      </c>
      <c r="L386" s="86">
        <f>IF(ISNA(VLOOKUP(G386,Round1_Transactions!$A$2:$F$402,6,FALSE)), 0,VLOOKUP(G386,Round1_Transactions!$A$2:$F$402,6,FALSE))</f>
        <v>0</v>
      </c>
      <c r="M386">
        <f t="shared" si="27"/>
        <v>0</v>
      </c>
      <c r="N386">
        <f t="shared" si="3"/>
        <v>0</v>
      </c>
      <c r="O386">
        <f t="shared" si="4"/>
        <v>0</v>
      </c>
      <c r="P386">
        <f t="shared" si="5"/>
        <v>0</v>
      </c>
      <c r="Q386">
        <f t="shared" si="6"/>
        <v>0</v>
      </c>
      <c r="R386">
        <f t="shared" si="7"/>
        <v>0</v>
      </c>
      <c r="S386">
        <f t="shared" si="8"/>
        <v>0</v>
      </c>
      <c r="T386">
        <f t="shared" si="9"/>
        <v>0</v>
      </c>
      <c r="U386">
        <f t="shared" si="10"/>
        <v>0</v>
      </c>
      <c r="V386">
        <f t="shared" si="11"/>
        <v>0</v>
      </c>
      <c r="W386">
        <f t="shared" si="12"/>
        <v>0</v>
      </c>
      <c r="X386">
        <f t="shared" si="13"/>
        <v>0</v>
      </c>
      <c r="Y386">
        <f t="shared" si="14"/>
        <v>0</v>
      </c>
      <c r="Z386">
        <f t="shared" si="68"/>
        <v>0</v>
      </c>
      <c r="AA386">
        <f t="shared" si="69"/>
        <v>0</v>
      </c>
      <c r="AB386">
        <f t="shared" si="70"/>
        <v>0</v>
      </c>
      <c r="AC386">
        <f t="shared" si="71"/>
        <v>0</v>
      </c>
      <c r="AD386">
        <f t="shared" si="72"/>
        <v>0</v>
      </c>
      <c r="AE386">
        <f t="shared" si="73"/>
        <v>0</v>
      </c>
      <c r="AF386">
        <f t="shared" si="74"/>
        <v>0</v>
      </c>
      <c r="AG386">
        <f t="shared" si="75"/>
        <v>0</v>
      </c>
      <c r="AH386">
        <f t="shared" si="76"/>
        <v>0</v>
      </c>
      <c r="AI386">
        <f t="shared" si="77"/>
        <v>0</v>
      </c>
      <c r="AJ386">
        <f t="shared" si="78"/>
        <v>0</v>
      </c>
      <c r="AK386">
        <f t="shared" si="79"/>
        <v>0</v>
      </c>
    </row>
    <row r="387">
      <c r="A387" s="88"/>
      <c r="F387" s="89">
        <f t="shared" si="67"/>
        <v>1500</v>
      </c>
      <c r="G387" s="90" t="s">
        <v>581</v>
      </c>
      <c r="H387" s="14">
        <f>IF(ISNA(VLOOKUP(G387,Round1_Transactions!$A$2:$F$402,2,FALSE)), 0,VLOOKUP(G387,Round1_Transactions!$A$2:$F$402,2,FALSE))</f>
        <v>0</v>
      </c>
      <c r="I387" s="60">
        <f>IF(ISNA(VLOOKUP(G387,Round1_Transactions!$A$2:$F$402,3,FALSE)), 0,VLOOKUP(G387,Round1_Transactions!$A$2:$F$402,3,FALSE))</f>
        <v>0</v>
      </c>
      <c r="J387" s="60">
        <f>IF(ISNA(VLOOKUP(G387,Round1_Transactions!$A$2:$F$402,4,FALSE)), 0,VLOOKUP(G387,Round1_Transactions!$A$2:$F$402,4,FALSE))</f>
        <v>0</v>
      </c>
      <c r="K387" s="60">
        <f>IF(ISNA(VLOOKUP(G387,Round1_Transactions!$A$2:$F$402,5,FALSE)), 0,VLOOKUP(G387,Round1_Transactions!$A$2:$F$402,5,FALSE))</f>
        <v>0</v>
      </c>
      <c r="L387" s="86">
        <f>IF(ISNA(VLOOKUP(G387,Round1_Transactions!$A$2:$F$402,6,FALSE)), 0,VLOOKUP(G387,Round1_Transactions!$A$2:$F$402,6,FALSE))</f>
        <v>0</v>
      </c>
      <c r="M387">
        <f t="shared" si="27"/>
        <v>0</v>
      </c>
      <c r="N387">
        <f t="shared" si="3"/>
        <v>0</v>
      </c>
      <c r="O387">
        <f t="shared" si="4"/>
        <v>0</v>
      </c>
      <c r="P387">
        <f t="shared" si="5"/>
        <v>0</v>
      </c>
      <c r="Q387">
        <f t="shared" si="6"/>
        <v>0</v>
      </c>
      <c r="R387">
        <f t="shared" si="7"/>
        <v>0</v>
      </c>
      <c r="S387">
        <f t="shared" si="8"/>
        <v>0</v>
      </c>
      <c r="T387">
        <f t="shared" si="9"/>
        <v>0</v>
      </c>
      <c r="U387">
        <f t="shared" si="10"/>
        <v>0</v>
      </c>
      <c r="V387">
        <f t="shared" si="11"/>
        <v>0</v>
      </c>
      <c r="W387">
        <f t="shared" si="12"/>
        <v>0</v>
      </c>
      <c r="X387">
        <f t="shared" si="13"/>
        <v>0</v>
      </c>
      <c r="Y387">
        <f t="shared" si="14"/>
        <v>0</v>
      </c>
      <c r="Z387">
        <f t="shared" si="68"/>
        <v>0</v>
      </c>
      <c r="AA387">
        <f t="shared" si="69"/>
        <v>0</v>
      </c>
      <c r="AB387">
        <f t="shared" si="70"/>
        <v>0</v>
      </c>
      <c r="AC387">
        <f t="shared" si="71"/>
        <v>0</v>
      </c>
      <c r="AD387">
        <f t="shared" si="72"/>
        <v>0</v>
      </c>
      <c r="AE387">
        <f t="shared" si="73"/>
        <v>0</v>
      </c>
      <c r="AF387">
        <f t="shared" si="74"/>
        <v>0</v>
      </c>
      <c r="AG387">
        <f t="shared" si="75"/>
        <v>0</v>
      </c>
      <c r="AH387">
        <f t="shared" si="76"/>
        <v>0</v>
      </c>
      <c r="AI387">
        <f t="shared" si="77"/>
        <v>0</v>
      </c>
      <c r="AJ387">
        <f t="shared" si="78"/>
        <v>0</v>
      </c>
      <c r="AK387">
        <f t="shared" si="79"/>
        <v>0</v>
      </c>
    </row>
    <row r="388">
      <c r="A388" s="88"/>
      <c r="F388" s="89">
        <f t="shared" si="67"/>
        <v>1500</v>
      </c>
      <c r="G388" s="90" t="s">
        <v>582</v>
      </c>
      <c r="H388" s="14">
        <f>IF(ISNA(VLOOKUP(G388,Round1_Transactions!$A$2:$F$402,2,FALSE)), 0,VLOOKUP(G388,Round1_Transactions!$A$2:$F$402,2,FALSE))</f>
        <v>0</v>
      </c>
      <c r="I388" s="60">
        <f>IF(ISNA(VLOOKUP(G388,Round1_Transactions!$A$2:$F$402,3,FALSE)), 0,VLOOKUP(G388,Round1_Transactions!$A$2:$F$402,3,FALSE))</f>
        <v>0</v>
      </c>
      <c r="J388" s="60">
        <f>IF(ISNA(VLOOKUP(G388,Round1_Transactions!$A$2:$F$402,4,FALSE)), 0,VLOOKUP(G388,Round1_Transactions!$A$2:$F$402,4,FALSE))</f>
        <v>0</v>
      </c>
      <c r="K388" s="60">
        <f>IF(ISNA(VLOOKUP(G388,Round1_Transactions!$A$2:$F$402,5,FALSE)), 0,VLOOKUP(G388,Round1_Transactions!$A$2:$F$402,5,FALSE))</f>
        <v>0</v>
      </c>
      <c r="L388" s="86">
        <f>IF(ISNA(VLOOKUP(G388,Round1_Transactions!$A$2:$F$402,6,FALSE)), 0,VLOOKUP(G388,Round1_Transactions!$A$2:$F$402,6,FALSE))</f>
        <v>0</v>
      </c>
      <c r="M388">
        <f t="shared" si="27"/>
        <v>0</v>
      </c>
      <c r="N388">
        <f t="shared" si="3"/>
        <v>0</v>
      </c>
      <c r="O388">
        <f t="shared" si="4"/>
        <v>0</v>
      </c>
      <c r="P388">
        <f t="shared" si="5"/>
        <v>0</v>
      </c>
      <c r="Q388">
        <f t="shared" si="6"/>
        <v>0</v>
      </c>
      <c r="R388">
        <f t="shared" si="7"/>
        <v>0</v>
      </c>
      <c r="S388">
        <f t="shared" si="8"/>
        <v>0</v>
      </c>
      <c r="T388">
        <f t="shared" si="9"/>
        <v>0</v>
      </c>
      <c r="U388">
        <f t="shared" si="10"/>
        <v>0</v>
      </c>
      <c r="V388">
        <f t="shared" si="11"/>
        <v>0</v>
      </c>
      <c r="W388">
        <f t="shared" si="12"/>
        <v>0</v>
      </c>
      <c r="X388">
        <f t="shared" si="13"/>
        <v>0</v>
      </c>
      <c r="Y388">
        <f t="shared" si="14"/>
        <v>0</v>
      </c>
      <c r="Z388">
        <f t="shared" si="68"/>
        <v>0</v>
      </c>
      <c r="AA388">
        <f t="shared" si="69"/>
        <v>0</v>
      </c>
      <c r="AB388">
        <f t="shared" si="70"/>
        <v>0</v>
      </c>
      <c r="AC388">
        <f t="shared" si="71"/>
        <v>0</v>
      </c>
      <c r="AD388">
        <f t="shared" si="72"/>
        <v>0</v>
      </c>
      <c r="AE388">
        <f t="shared" si="73"/>
        <v>0</v>
      </c>
      <c r="AF388">
        <f t="shared" si="74"/>
        <v>0</v>
      </c>
      <c r="AG388">
        <f t="shared" si="75"/>
        <v>0</v>
      </c>
      <c r="AH388">
        <f t="shared" si="76"/>
        <v>0</v>
      </c>
      <c r="AI388">
        <f t="shared" si="77"/>
        <v>0</v>
      </c>
      <c r="AJ388">
        <f t="shared" si="78"/>
        <v>0</v>
      </c>
      <c r="AK388">
        <f t="shared" si="79"/>
        <v>0</v>
      </c>
    </row>
    <row r="389">
      <c r="A389" s="88"/>
      <c r="F389" s="89">
        <f t="shared" si="67"/>
        <v>1500</v>
      </c>
      <c r="G389" s="90" t="s">
        <v>583</v>
      </c>
      <c r="H389" s="14">
        <f>IF(ISNA(VLOOKUP(G389,Round1_Transactions!$A$2:$F$402,2,FALSE)), 0,VLOOKUP(G389,Round1_Transactions!$A$2:$F$402,2,FALSE))</f>
        <v>0</v>
      </c>
      <c r="I389" s="60">
        <f>IF(ISNA(VLOOKUP(G389,Round1_Transactions!$A$2:$F$402,3,FALSE)), 0,VLOOKUP(G389,Round1_Transactions!$A$2:$F$402,3,FALSE))</f>
        <v>0</v>
      </c>
      <c r="J389" s="60">
        <f>IF(ISNA(VLOOKUP(G389,Round1_Transactions!$A$2:$F$402,4,FALSE)), 0,VLOOKUP(G389,Round1_Transactions!$A$2:$F$402,4,FALSE))</f>
        <v>0</v>
      </c>
      <c r="K389" s="60">
        <f>IF(ISNA(VLOOKUP(G389,Round1_Transactions!$A$2:$F$402,5,FALSE)), 0,VLOOKUP(G389,Round1_Transactions!$A$2:$F$402,5,FALSE))</f>
        <v>0</v>
      </c>
      <c r="L389" s="86">
        <f>IF(ISNA(VLOOKUP(G389,Round1_Transactions!$A$2:$F$402,6,FALSE)), 0,VLOOKUP(G389,Round1_Transactions!$A$2:$F$402,6,FALSE))</f>
        <v>0</v>
      </c>
      <c r="M389">
        <f t="shared" si="27"/>
        <v>0</v>
      </c>
      <c r="N389">
        <f t="shared" si="3"/>
        <v>0</v>
      </c>
      <c r="O389">
        <f t="shared" si="4"/>
        <v>0</v>
      </c>
      <c r="P389">
        <f t="shared" si="5"/>
        <v>0</v>
      </c>
      <c r="Q389">
        <f t="shared" si="6"/>
        <v>0</v>
      </c>
      <c r="R389">
        <f t="shared" si="7"/>
        <v>0</v>
      </c>
      <c r="S389">
        <f t="shared" si="8"/>
        <v>0</v>
      </c>
      <c r="T389">
        <f t="shared" si="9"/>
        <v>0</v>
      </c>
      <c r="U389">
        <f t="shared" si="10"/>
        <v>0</v>
      </c>
      <c r="V389">
        <f t="shared" si="11"/>
        <v>0</v>
      </c>
      <c r="W389">
        <f t="shared" si="12"/>
        <v>0</v>
      </c>
      <c r="X389">
        <f t="shared" si="13"/>
        <v>0</v>
      </c>
      <c r="Y389">
        <f t="shared" si="14"/>
        <v>0</v>
      </c>
      <c r="Z389">
        <f t="shared" si="68"/>
        <v>0</v>
      </c>
      <c r="AA389">
        <f t="shared" si="69"/>
        <v>0</v>
      </c>
      <c r="AB389">
        <f t="shared" si="70"/>
        <v>0</v>
      </c>
      <c r="AC389">
        <f t="shared" si="71"/>
        <v>0</v>
      </c>
      <c r="AD389">
        <f t="shared" si="72"/>
        <v>0</v>
      </c>
      <c r="AE389">
        <f t="shared" si="73"/>
        <v>0</v>
      </c>
      <c r="AF389">
        <f t="shared" si="74"/>
        <v>0</v>
      </c>
      <c r="AG389">
        <f t="shared" si="75"/>
        <v>0</v>
      </c>
      <c r="AH389">
        <f t="shared" si="76"/>
        <v>0</v>
      </c>
      <c r="AI389">
        <f t="shared" si="77"/>
        <v>0</v>
      </c>
      <c r="AJ389">
        <f t="shared" si="78"/>
        <v>0</v>
      </c>
      <c r="AK389">
        <f t="shared" si="79"/>
        <v>0</v>
      </c>
    </row>
    <row r="390">
      <c r="A390" s="88"/>
      <c r="F390" s="89">
        <f t="shared" si="67"/>
        <v>1500</v>
      </c>
      <c r="G390" s="90" t="s">
        <v>584</v>
      </c>
      <c r="H390" s="14">
        <f>IF(ISNA(VLOOKUP(G390,Round1_Transactions!$A$2:$F$402,2,FALSE)), 0,VLOOKUP(G390,Round1_Transactions!$A$2:$F$402,2,FALSE))</f>
        <v>0</v>
      </c>
      <c r="I390" s="60">
        <f>IF(ISNA(VLOOKUP(G390,Round1_Transactions!$A$2:$F$402,3,FALSE)), 0,VLOOKUP(G390,Round1_Transactions!$A$2:$F$402,3,FALSE))</f>
        <v>0</v>
      </c>
      <c r="J390" s="60">
        <f>IF(ISNA(VLOOKUP(G390,Round1_Transactions!$A$2:$F$402,4,FALSE)), 0,VLOOKUP(G390,Round1_Transactions!$A$2:$F$402,4,FALSE))</f>
        <v>0</v>
      </c>
      <c r="K390" s="60">
        <f>IF(ISNA(VLOOKUP(G390,Round1_Transactions!$A$2:$F$402,5,FALSE)), 0,VLOOKUP(G390,Round1_Transactions!$A$2:$F$402,5,FALSE))</f>
        <v>0</v>
      </c>
      <c r="L390" s="86">
        <f>IF(ISNA(VLOOKUP(G390,Round1_Transactions!$A$2:$F$402,6,FALSE)), 0,VLOOKUP(G390,Round1_Transactions!$A$2:$F$402,6,FALSE))</f>
        <v>0</v>
      </c>
      <c r="M390">
        <f t="shared" si="27"/>
        <v>0</v>
      </c>
      <c r="N390">
        <f t="shared" si="3"/>
        <v>0</v>
      </c>
      <c r="O390">
        <f t="shared" si="4"/>
        <v>0</v>
      </c>
      <c r="P390">
        <f t="shared" si="5"/>
        <v>0</v>
      </c>
      <c r="Q390">
        <f t="shared" si="6"/>
        <v>0</v>
      </c>
      <c r="R390">
        <f t="shared" si="7"/>
        <v>0</v>
      </c>
      <c r="S390">
        <f t="shared" si="8"/>
        <v>0</v>
      </c>
      <c r="T390">
        <f t="shared" si="9"/>
        <v>0</v>
      </c>
      <c r="U390">
        <f t="shared" si="10"/>
        <v>0</v>
      </c>
      <c r="V390">
        <f t="shared" si="11"/>
        <v>0</v>
      </c>
      <c r="W390">
        <f t="shared" si="12"/>
        <v>0</v>
      </c>
      <c r="X390">
        <f t="shared" si="13"/>
        <v>0</v>
      </c>
      <c r="Y390">
        <f t="shared" si="14"/>
        <v>0</v>
      </c>
      <c r="Z390">
        <f t="shared" si="68"/>
        <v>0</v>
      </c>
      <c r="AA390">
        <f t="shared" si="69"/>
        <v>0</v>
      </c>
      <c r="AB390">
        <f t="shared" si="70"/>
        <v>0</v>
      </c>
      <c r="AC390">
        <f t="shared" si="71"/>
        <v>0</v>
      </c>
      <c r="AD390">
        <f t="shared" si="72"/>
        <v>0</v>
      </c>
      <c r="AE390">
        <f t="shared" si="73"/>
        <v>0</v>
      </c>
      <c r="AF390">
        <f t="shared" si="74"/>
        <v>0</v>
      </c>
      <c r="AG390">
        <f t="shared" si="75"/>
        <v>0</v>
      </c>
      <c r="AH390">
        <f t="shared" si="76"/>
        <v>0</v>
      </c>
      <c r="AI390">
        <f t="shared" si="77"/>
        <v>0</v>
      </c>
      <c r="AJ390">
        <f t="shared" si="78"/>
        <v>0</v>
      </c>
      <c r="AK390">
        <f t="shared" si="79"/>
        <v>0</v>
      </c>
    </row>
    <row r="391">
      <c r="A391" s="88"/>
      <c r="F391" s="89">
        <f t="shared" si="67"/>
        <v>1500</v>
      </c>
      <c r="G391" s="90" t="s">
        <v>585</v>
      </c>
      <c r="H391" s="14">
        <f>IF(ISNA(VLOOKUP(G391,Round1_Transactions!$A$2:$F$402,2,FALSE)), 0,VLOOKUP(G391,Round1_Transactions!$A$2:$F$402,2,FALSE))</f>
        <v>0</v>
      </c>
      <c r="I391" s="60">
        <f>IF(ISNA(VLOOKUP(G391,Round1_Transactions!$A$2:$F$402,3,FALSE)), 0,VLOOKUP(G391,Round1_Transactions!$A$2:$F$402,3,FALSE))</f>
        <v>0</v>
      </c>
      <c r="J391" s="60">
        <f>IF(ISNA(VLOOKUP(G391,Round1_Transactions!$A$2:$F$402,4,FALSE)), 0,VLOOKUP(G391,Round1_Transactions!$A$2:$F$402,4,FALSE))</f>
        <v>0</v>
      </c>
      <c r="K391" s="60">
        <f>IF(ISNA(VLOOKUP(G391,Round1_Transactions!$A$2:$F$402,5,FALSE)), 0,VLOOKUP(G391,Round1_Transactions!$A$2:$F$402,5,FALSE))</f>
        <v>0</v>
      </c>
      <c r="L391" s="86">
        <f>IF(ISNA(VLOOKUP(G391,Round1_Transactions!$A$2:$F$402,6,FALSE)), 0,VLOOKUP(G391,Round1_Transactions!$A$2:$F$402,6,FALSE))</f>
        <v>0</v>
      </c>
      <c r="M391">
        <f t="shared" si="27"/>
        <v>0</v>
      </c>
      <c r="N391">
        <f t="shared" si="3"/>
        <v>0</v>
      </c>
      <c r="O391">
        <f t="shared" si="4"/>
        <v>0</v>
      </c>
      <c r="P391">
        <f t="shared" si="5"/>
        <v>0</v>
      </c>
      <c r="Q391">
        <f t="shared" si="6"/>
        <v>0</v>
      </c>
      <c r="R391">
        <f t="shared" si="7"/>
        <v>0</v>
      </c>
      <c r="S391">
        <f t="shared" si="8"/>
        <v>0</v>
      </c>
      <c r="T391">
        <f t="shared" si="9"/>
        <v>0</v>
      </c>
      <c r="U391">
        <f t="shared" si="10"/>
        <v>0</v>
      </c>
      <c r="V391">
        <f t="shared" si="11"/>
        <v>0</v>
      </c>
      <c r="W391">
        <f t="shared" si="12"/>
        <v>0</v>
      </c>
      <c r="X391">
        <f t="shared" si="13"/>
        <v>0</v>
      </c>
      <c r="Y391">
        <f t="shared" si="14"/>
        <v>0</v>
      </c>
      <c r="Z391">
        <f t="shared" si="68"/>
        <v>0</v>
      </c>
      <c r="AA391">
        <f t="shared" si="69"/>
        <v>0</v>
      </c>
      <c r="AB391">
        <f t="shared" si="70"/>
        <v>0</v>
      </c>
      <c r="AC391">
        <f t="shared" si="71"/>
        <v>0</v>
      </c>
      <c r="AD391">
        <f t="shared" si="72"/>
        <v>0</v>
      </c>
      <c r="AE391">
        <f t="shared" si="73"/>
        <v>0</v>
      </c>
      <c r="AF391">
        <f t="shared" si="74"/>
        <v>0</v>
      </c>
      <c r="AG391">
        <f t="shared" si="75"/>
        <v>0</v>
      </c>
      <c r="AH391">
        <f t="shared" si="76"/>
        <v>0</v>
      </c>
      <c r="AI391">
        <f t="shared" si="77"/>
        <v>0</v>
      </c>
      <c r="AJ391">
        <f t="shared" si="78"/>
        <v>0</v>
      </c>
      <c r="AK391">
        <f t="shared" si="79"/>
        <v>0</v>
      </c>
    </row>
    <row r="392">
      <c r="A392" s="88"/>
      <c r="F392" s="89">
        <f t="shared" si="67"/>
        <v>1500</v>
      </c>
      <c r="G392" s="90" t="s">
        <v>586</v>
      </c>
      <c r="H392" s="14">
        <f>IF(ISNA(VLOOKUP(G392,Round1_Transactions!$A$2:$F$402,2,FALSE)), 0,VLOOKUP(G392,Round1_Transactions!$A$2:$F$402,2,FALSE))</f>
        <v>0</v>
      </c>
      <c r="I392" s="60">
        <f>IF(ISNA(VLOOKUP(G392,Round1_Transactions!$A$2:$F$402,3,FALSE)), 0,VLOOKUP(G392,Round1_Transactions!$A$2:$F$402,3,FALSE))</f>
        <v>0</v>
      </c>
      <c r="J392" s="60">
        <f>IF(ISNA(VLOOKUP(G392,Round1_Transactions!$A$2:$F$402,4,FALSE)), 0,VLOOKUP(G392,Round1_Transactions!$A$2:$F$402,4,FALSE))</f>
        <v>0</v>
      </c>
      <c r="K392" s="60">
        <f>IF(ISNA(VLOOKUP(G392,Round1_Transactions!$A$2:$F$402,5,FALSE)), 0,VLOOKUP(G392,Round1_Transactions!$A$2:$F$402,5,FALSE))</f>
        <v>0</v>
      </c>
      <c r="L392" s="86">
        <f>IF(ISNA(VLOOKUP(G392,Round1_Transactions!$A$2:$F$402,6,FALSE)), 0,VLOOKUP(G392,Round1_Transactions!$A$2:$F$402,6,FALSE))</f>
        <v>0</v>
      </c>
      <c r="M392">
        <f t="shared" si="27"/>
        <v>0</v>
      </c>
      <c r="N392">
        <f t="shared" si="3"/>
        <v>0</v>
      </c>
      <c r="O392">
        <f t="shared" si="4"/>
        <v>0</v>
      </c>
      <c r="P392">
        <f t="shared" si="5"/>
        <v>0</v>
      </c>
      <c r="Q392">
        <f t="shared" si="6"/>
        <v>0</v>
      </c>
      <c r="R392">
        <f t="shared" si="7"/>
        <v>0</v>
      </c>
      <c r="S392">
        <f t="shared" si="8"/>
        <v>0</v>
      </c>
      <c r="T392">
        <f t="shared" si="9"/>
        <v>0</v>
      </c>
      <c r="U392">
        <f t="shared" si="10"/>
        <v>0</v>
      </c>
      <c r="V392">
        <f t="shared" si="11"/>
        <v>0</v>
      </c>
      <c r="W392">
        <f t="shared" si="12"/>
        <v>0</v>
      </c>
      <c r="X392">
        <f t="shared" si="13"/>
        <v>0</v>
      </c>
      <c r="Y392">
        <f t="shared" si="14"/>
        <v>0</v>
      </c>
      <c r="Z392">
        <f t="shared" si="68"/>
        <v>0</v>
      </c>
      <c r="AA392">
        <f t="shared" si="69"/>
        <v>0</v>
      </c>
      <c r="AB392">
        <f t="shared" si="70"/>
        <v>0</v>
      </c>
      <c r="AC392">
        <f t="shared" si="71"/>
        <v>0</v>
      </c>
      <c r="AD392">
        <f t="shared" si="72"/>
        <v>0</v>
      </c>
      <c r="AE392">
        <f t="shared" si="73"/>
        <v>0</v>
      </c>
      <c r="AF392">
        <f t="shared" si="74"/>
        <v>0</v>
      </c>
      <c r="AG392">
        <f t="shared" si="75"/>
        <v>0</v>
      </c>
      <c r="AH392">
        <f t="shared" si="76"/>
        <v>0</v>
      </c>
      <c r="AI392">
        <f t="shared" si="77"/>
        <v>0</v>
      </c>
      <c r="AJ392">
        <f t="shared" si="78"/>
        <v>0</v>
      </c>
      <c r="AK392">
        <f t="shared" si="79"/>
        <v>0</v>
      </c>
    </row>
    <row r="393">
      <c r="A393" s="88"/>
      <c r="F393" s="89">
        <f t="shared" si="67"/>
        <v>1500</v>
      </c>
      <c r="G393" s="90" t="s">
        <v>587</v>
      </c>
      <c r="H393" s="14">
        <f>IF(ISNA(VLOOKUP(G393,Round1_Transactions!$A$2:$F$402,2,FALSE)), 0,VLOOKUP(G393,Round1_Transactions!$A$2:$F$402,2,FALSE))</f>
        <v>0</v>
      </c>
      <c r="I393" s="60">
        <f>IF(ISNA(VLOOKUP(G393,Round1_Transactions!$A$2:$F$402,3,FALSE)), 0,VLOOKUP(G393,Round1_Transactions!$A$2:$F$402,3,FALSE))</f>
        <v>0</v>
      </c>
      <c r="J393" s="60">
        <f>IF(ISNA(VLOOKUP(G393,Round1_Transactions!$A$2:$F$402,4,FALSE)), 0,VLOOKUP(G393,Round1_Transactions!$A$2:$F$402,4,FALSE))</f>
        <v>0</v>
      </c>
      <c r="K393" s="60">
        <f>IF(ISNA(VLOOKUP(G393,Round1_Transactions!$A$2:$F$402,5,FALSE)), 0,VLOOKUP(G393,Round1_Transactions!$A$2:$F$402,5,FALSE))</f>
        <v>0</v>
      </c>
      <c r="L393" s="86">
        <f>IF(ISNA(VLOOKUP(G393,Round1_Transactions!$A$2:$F$402,6,FALSE)), 0,VLOOKUP(G393,Round1_Transactions!$A$2:$F$402,6,FALSE))</f>
        <v>0</v>
      </c>
      <c r="M393">
        <f t="shared" si="27"/>
        <v>0</v>
      </c>
      <c r="N393">
        <f t="shared" si="3"/>
        <v>0</v>
      </c>
      <c r="O393">
        <f t="shared" si="4"/>
        <v>0</v>
      </c>
      <c r="P393">
        <f t="shared" si="5"/>
        <v>0</v>
      </c>
      <c r="Q393">
        <f t="shared" si="6"/>
        <v>0</v>
      </c>
      <c r="R393">
        <f t="shared" si="7"/>
        <v>0</v>
      </c>
      <c r="S393">
        <f t="shared" si="8"/>
        <v>0</v>
      </c>
      <c r="T393">
        <f t="shared" si="9"/>
        <v>0</v>
      </c>
      <c r="U393">
        <f t="shared" si="10"/>
        <v>0</v>
      </c>
      <c r="V393">
        <f t="shared" si="11"/>
        <v>0</v>
      </c>
      <c r="W393">
        <f t="shared" si="12"/>
        <v>0</v>
      </c>
      <c r="X393">
        <f t="shared" si="13"/>
        <v>0</v>
      </c>
      <c r="Y393">
        <f t="shared" si="14"/>
        <v>0</v>
      </c>
      <c r="Z393">
        <f t="shared" si="68"/>
        <v>0</v>
      </c>
      <c r="AA393">
        <f t="shared" si="69"/>
        <v>0</v>
      </c>
      <c r="AB393">
        <f t="shared" si="70"/>
        <v>0</v>
      </c>
      <c r="AC393">
        <f t="shared" si="71"/>
        <v>0</v>
      </c>
      <c r="AD393">
        <f t="shared" si="72"/>
        <v>0</v>
      </c>
      <c r="AE393">
        <f t="shared" si="73"/>
        <v>0</v>
      </c>
      <c r="AF393">
        <f t="shared" si="74"/>
        <v>0</v>
      </c>
      <c r="AG393">
        <f t="shared" si="75"/>
        <v>0</v>
      </c>
      <c r="AH393">
        <f t="shared" si="76"/>
        <v>0</v>
      </c>
      <c r="AI393">
        <f t="shared" si="77"/>
        <v>0</v>
      </c>
      <c r="AJ393">
        <f t="shared" si="78"/>
        <v>0</v>
      </c>
      <c r="AK393">
        <f t="shared" si="79"/>
        <v>0</v>
      </c>
    </row>
    <row r="394">
      <c r="A394" s="88"/>
      <c r="F394" s="89">
        <f t="shared" si="67"/>
        <v>1500</v>
      </c>
      <c r="G394" s="90" t="s">
        <v>588</v>
      </c>
      <c r="H394" s="14">
        <f>IF(ISNA(VLOOKUP(G394,Round1_Transactions!$A$2:$F$402,2,FALSE)), 0,VLOOKUP(G394,Round1_Transactions!$A$2:$F$402,2,FALSE))</f>
        <v>0</v>
      </c>
      <c r="I394" s="60">
        <f>IF(ISNA(VLOOKUP(G394,Round1_Transactions!$A$2:$F$402,3,FALSE)), 0,VLOOKUP(G394,Round1_Transactions!$A$2:$F$402,3,FALSE))</f>
        <v>0</v>
      </c>
      <c r="J394" s="60">
        <f>IF(ISNA(VLOOKUP(G394,Round1_Transactions!$A$2:$F$402,4,FALSE)), 0,VLOOKUP(G394,Round1_Transactions!$A$2:$F$402,4,FALSE))</f>
        <v>0</v>
      </c>
      <c r="K394" s="60">
        <f>IF(ISNA(VLOOKUP(G394,Round1_Transactions!$A$2:$F$402,5,FALSE)), 0,VLOOKUP(G394,Round1_Transactions!$A$2:$F$402,5,FALSE))</f>
        <v>0</v>
      </c>
      <c r="L394" s="86">
        <f>IF(ISNA(VLOOKUP(G394,Round1_Transactions!$A$2:$F$402,6,FALSE)), 0,VLOOKUP(G394,Round1_Transactions!$A$2:$F$402,6,FALSE))</f>
        <v>0</v>
      </c>
      <c r="M394">
        <f t="shared" si="27"/>
        <v>0</v>
      </c>
      <c r="N394">
        <f t="shared" si="3"/>
        <v>0</v>
      </c>
      <c r="O394">
        <f t="shared" si="4"/>
        <v>0</v>
      </c>
      <c r="P394">
        <f t="shared" si="5"/>
        <v>0</v>
      </c>
      <c r="Q394">
        <f t="shared" si="6"/>
        <v>0</v>
      </c>
      <c r="R394">
        <f t="shared" si="7"/>
        <v>0</v>
      </c>
      <c r="S394">
        <f t="shared" si="8"/>
        <v>0</v>
      </c>
      <c r="T394">
        <f t="shared" si="9"/>
        <v>0</v>
      </c>
      <c r="U394">
        <f t="shared" si="10"/>
        <v>0</v>
      </c>
      <c r="V394">
        <f t="shared" si="11"/>
        <v>0</v>
      </c>
      <c r="W394">
        <f t="shared" si="12"/>
        <v>0</v>
      </c>
      <c r="X394">
        <f t="shared" si="13"/>
        <v>0</v>
      </c>
      <c r="Y394">
        <f t="shared" si="14"/>
        <v>0</v>
      </c>
      <c r="Z394">
        <f t="shared" si="68"/>
        <v>0</v>
      </c>
      <c r="AA394">
        <f t="shared" si="69"/>
        <v>0</v>
      </c>
      <c r="AB394">
        <f t="shared" si="70"/>
        <v>0</v>
      </c>
      <c r="AC394">
        <f t="shared" si="71"/>
        <v>0</v>
      </c>
      <c r="AD394">
        <f t="shared" si="72"/>
        <v>0</v>
      </c>
      <c r="AE394">
        <f t="shared" si="73"/>
        <v>0</v>
      </c>
      <c r="AF394">
        <f t="shared" si="74"/>
        <v>0</v>
      </c>
      <c r="AG394">
        <f t="shared" si="75"/>
        <v>0</v>
      </c>
      <c r="AH394">
        <f t="shared" si="76"/>
        <v>0</v>
      </c>
      <c r="AI394">
        <f t="shared" si="77"/>
        <v>0</v>
      </c>
      <c r="AJ394">
        <f t="shared" si="78"/>
        <v>0</v>
      </c>
      <c r="AK394">
        <f t="shared" si="79"/>
        <v>0</v>
      </c>
    </row>
    <row r="395">
      <c r="A395" s="88"/>
      <c r="F395" s="89">
        <f t="shared" si="67"/>
        <v>1500</v>
      </c>
      <c r="G395" s="90" t="s">
        <v>589</v>
      </c>
      <c r="H395" s="14">
        <f>IF(ISNA(VLOOKUP(G395,Round1_Transactions!$A$2:$F$402,2,FALSE)), 0,VLOOKUP(G395,Round1_Transactions!$A$2:$F$402,2,FALSE))</f>
        <v>0</v>
      </c>
      <c r="I395" s="60">
        <f>IF(ISNA(VLOOKUP(G395,Round1_Transactions!$A$2:$F$402,3,FALSE)), 0,VLOOKUP(G395,Round1_Transactions!$A$2:$F$402,3,FALSE))</f>
        <v>0</v>
      </c>
      <c r="J395" s="60">
        <f>IF(ISNA(VLOOKUP(G395,Round1_Transactions!$A$2:$F$402,4,FALSE)), 0,VLOOKUP(G395,Round1_Transactions!$A$2:$F$402,4,FALSE))</f>
        <v>0</v>
      </c>
      <c r="K395" s="60">
        <f>IF(ISNA(VLOOKUP(G395,Round1_Transactions!$A$2:$F$402,5,FALSE)), 0,VLOOKUP(G395,Round1_Transactions!$A$2:$F$402,5,FALSE))</f>
        <v>0</v>
      </c>
      <c r="L395" s="86">
        <f>IF(ISNA(VLOOKUP(G395,Round1_Transactions!$A$2:$F$402,6,FALSE)), 0,VLOOKUP(G395,Round1_Transactions!$A$2:$F$402,6,FALSE))</f>
        <v>0</v>
      </c>
      <c r="M395">
        <f t="shared" si="27"/>
        <v>0</v>
      </c>
      <c r="N395">
        <f t="shared" si="3"/>
        <v>0</v>
      </c>
      <c r="O395">
        <f t="shared" si="4"/>
        <v>0</v>
      </c>
      <c r="P395">
        <f t="shared" si="5"/>
        <v>0</v>
      </c>
      <c r="Q395">
        <f t="shared" si="6"/>
        <v>0</v>
      </c>
      <c r="R395">
        <f t="shared" si="7"/>
        <v>0</v>
      </c>
      <c r="S395">
        <f t="shared" si="8"/>
        <v>0</v>
      </c>
      <c r="T395">
        <f t="shared" si="9"/>
        <v>0</v>
      </c>
      <c r="U395">
        <f t="shared" si="10"/>
        <v>0</v>
      </c>
      <c r="V395">
        <f t="shared" si="11"/>
        <v>0</v>
      </c>
      <c r="W395">
        <f t="shared" si="12"/>
        <v>0</v>
      </c>
      <c r="X395">
        <f t="shared" si="13"/>
        <v>0</v>
      </c>
      <c r="Y395">
        <f t="shared" si="14"/>
        <v>0</v>
      </c>
      <c r="Z395">
        <f t="shared" si="68"/>
        <v>0</v>
      </c>
      <c r="AA395">
        <f t="shared" si="69"/>
        <v>0</v>
      </c>
      <c r="AB395">
        <f t="shared" si="70"/>
        <v>0</v>
      </c>
      <c r="AC395">
        <f t="shared" si="71"/>
        <v>0</v>
      </c>
      <c r="AD395">
        <f t="shared" si="72"/>
        <v>0</v>
      </c>
      <c r="AE395">
        <f t="shared" si="73"/>
        <v>0</v>
      </c>
      <c r="AF395">
        <f t="shared" si="74"/>
        <v>0</v>
      </c>
      <c r="AG395">
        <f t="shared" si="75"/>
        <v>0</v>
      </c>
      <c r="AH395">
        <f t="shared" si="76"/>
        <v>0</v>
      </c>
      <c r="AI395">
        <f t="shared" si="77"/>
        <v>0</v>
      </c>
      <c r="AJ395">
        <f t="shared" si="78"/>
        <v>0</v>
      </c>
      <c r="AK395">
        <f t="shared" si="79"/>
        <v>0</v>
      </c>
    </row>
    <row r="396">
      <c r="A396" s="88"/>
      <c r="F396" s="89">
        <f t="shared" si="67"/>
        <v>1500</v>
      </c>
      <c r="G396" s="90" t="s">
        <v>590</v>
      </c>
      <c r="H396" s="14">
        <f>IF(ISNA(VLOOKUP(G396,Round1_Transactions!$A$2:$F$402,2,FALSE)), 0,VLOOKUP(G396,Round1_Transactions!$A$2:$F$402,2,FALSE))</f>
        <v>0</v>
      </c>
      <c r="I396" s="60">
        <f>IF(ISNA(VLOOKUP(G396,Round1_Transactions!$A$2:$F$402,3,FALSE)), 0,VLOOKUP(G396,Round1_Transactions!$A$2:$F$402,3,FALSE))</f>
        <v>0</v>
      </c>
      <c r="J396" s="60">
        <f>IF(ISNA(VLOOKUP(G396,Round1_Transactions!$A$2:$F$402,4,FALSE)), 0,VLOOKUP(G396,Round1_Transactions!$A$2:$F$402,4,FALSE))</f>
        <v>0</v>
      </c>
      <c r="K396" s="60">
        <f>IF(ISNA(VLOOKUP(G396,Round1_Transactions!$A$2:$F$402,5,FALSE)), 0,VLOOKUP(G396,Round1_Transactions!$A$2:$F$402,5,FALSE))</f>
        <v>0</v>
      </c>
      <c r="L396" s="86">
        <f>IF(ISNA(VLOOKUP(G396,Round1_Transactions!$A$2:$F$402,6,FALSE)), 0,VLOOKUP(G396,Round1_Transactions!$A$2:$F$402,6,FALSE))</f>
        <v>0</v>
      </c>
      <c r="M396">
        <f t="shared" si="27"/>
        <v>0</v>
      </c>
      <c r="N396">
        <f t="shared" si="3"/>
        <v>0</v>
      </c>
      <c r="O396">
        <f t="shared" si="4"/>
        <v>0</v>
      </c>
      <c r="P396">
        <f t="shared" si="5"/>
        <v>0</v>
      </c>
      <c r="Q396">
        <f t="shared" si="6"/>
        <v>0</v>
      </c>
      <c r="R396">
        <f t="shared" si="7"/>
        <v>0</v>
      </c>
      <c r="S396">
        <f t="shared" si="8"/>
        <v>0</v>
      </c>
      <c r="T396">
        <f t="shared" si="9"/>
        <v>0</v>
      </c>
      <c r="U396">
        <f t="shared" si="10"/>
        <v>0</v>
      </c>
      <c r="V396">
        <f t="shared" si="11"/>
        <v>0</v>
      </c>
      <c r="W396">
        <f t="shared" si="12"/>
        <v>0</v>
      </c>
      <c r="X396">
        <f t="shared" si="13"/>
        <v>0</v>
      </c>
      <c r="Y396">
        <f t="shared" si="14"/>
        <v>0</v>
      </c>
      <c r="Z396">
        <f t="shared" si="68"/>
        <v>0</v>
      </c>
      <c r="AA396">
        <f t="shared" si="69"/>
        <v>0</v>
      </c>
      <c r="AB396">
        <f t="shared" si="70"/>
        <v>0</v>
      </c>
      <c r="AC396">
        <f t="shared" si="71"/>
        <v>0</v>
      </c>
      <c r="AD396">
        <f t="shared" si="72"/>
        <v>0</v>
      </c>
      <c r="AE396">
        <f t="shared" si="73"/>
        <v>0</v>
      </c>
      <c r="AF396">
        <f t="shared" si="74"/>
        <v>0</v>
      </c>
      <c r="AG396">
        <f t="shared" si="75"/>
        <v>0</v>
      </c>
      <c r="AH396">
        <f t="shared" si="76"/>
        <v>0</v>
      </c>
      <c r="AI396">
        <f t="shared" si="77"/>
        <v>0</v>
      </c>
      <c r="AJ396">
        <f t="shared" si="78"/>
        <v>0</v>
      </c>
      <c r="AK396">
        <f t="shared" si="79"/>
        <v>0</v>
      </c>
    </row>
    <row r="397">
      <c r="A397" s="88"/>
      <c r="F397" s="89">
        <f t="shared" si="67"/>
        <v>1500</v>
      </c>
      <c r="G397" s="90" t="s">
        <v>591</v>
      </c>
      <c r="H397" s="14">
        <f>IF(ISNA(VLOOKUP(G397,Round1_Transactions!$A$2:$F$402,2,FALSE)), 0,VLOOKUP(G397,Round1_Transactions!$A$2:$F$402,2,FALSE))</f>
        <v>0</v>
      </c>
      <c r="I397" s="60">
        <f>IF(ISNA(VLOOKUP(G397,Round1_Transactions!$A$2:$F$402,3,FALSE)), 0,VLOOKUP(G397,Round1_Transactions!$A$2:$F$402,3,FALSE))</f>
        <v>0</v>
      </c>
      <c r="J397" s="60">
        <f>IF(ISNA(VLOOKUP(G397,Round1_Transactions!$A$2:$F$402,4,FALSE)), 0,VLOOKUP(G397,Round1_Transactions!$A$2:$F$402,4,FALSE))</f>
        <v>0</v>
      </c>
      <c r="K397" s="60">
        <f>IF(ISNA(VLOOKUP(G397,Round1_Transactions!$A$2:$F$402,5,FALSE)), 0,VLOOKUP(G397,Round1_Transactions!$A$2:$F$402,5,FALSE))</f>
        <v>0</v>
      </c>
      <c r="L397" s="86">
        <f>IF(ISNA(VLOOKUP(G397,Round1_Transactions!$A$2:$F$402,6,FALSE)), 0,VLOOKUP(G397,Round1_Transactions!$A$2:$F$402,6,FALSE))</f>
        <v>0</v>
      </c>
      <c r="M397">
        <f t="shared" si="27"/>
        <v>0</v>
      </c>
      <c r="N397">
        <f t="shared" si="3"/>
        <v>0</v>
      </c>
      <c r="O397">
        <f t="shared" si="4"/>
        <v>0</v>
      </c>
      <c r="P397">
        <f t="shared" si="5"/>
        <v>0</v>
      </c>
      <c r="Q397">
        <f t="shared" si="6"/>
        <v>0</v>
      </c>
      <c r="R397">
        <f t="shared" si="7"/>
        <v>0</v>
      </c>
      <c r="S397">
        <f t="shared" si="8"/>
        <v>0</v>
      </c>
      <c r="T397">
        <f t="shared" si="9"/>
        <v>0</v>
      </c>
      <c r="U397">
        <f t="shared" si="10"/>
        <v>0</v>
      </c>
      <c r="V397">
        <f t="shared" si="11"/>
        <v>0</v>
      </c>
      <c r="W397">
        <f t="shared" si="12"/>
        <v>0</v>
      </c>
      <c r="X397">
        <f t="shared" si="13"/>
        <v>0</v>
      </c>
      <c r="Y397">
        <f t="shared" si="14"/>
        <v>0</v>
      </c>
      <c r="Z397">
        <f t="shared" si="68"/>
        <v>0</v>
      </c>
      <c r="AA397">
        <f t="shared" si="69"/>
        <v>0</v>
      </c>
      <c r="AB397">
        <f t="shared" si="70"/>
        <v>0</v>
      </c>
      <c r="AC397">
        <f t="shared" si="71"/>
        <v>0</v>
      </c>
      <c r="AD397">
        <f t="shared" si="72"/>
        <v>0</v>
      </c>
      <c r="AE397">
        <f t="shared" si="73"/>
        <v>0</v>
      </c>
      <c r="AF397">
        <f t="shared" si="74"/>
        <v>0</v>
      </c>
      <c r="AG397">
        <f t="shared" si="75"/>
        <v>0</v>
      </c>
      <c r="AH397">
        <f t="shared" si="76"/>
        <v>0</v>
      </c>
      <c r="AI397">
        <f t="shared" si="77"/>
        <v>0</v>
      </c>
      <c r="AJ397">
        <f t="shared" si="78"/>
        <v>0</v>
      </c>
      <c r="AK397">
        <f t="shared" si="79"/>
        <v>0</v>
      </c>
    </row>
    <row r="398">
      <c r="A398" s="88"/>
      <c r="F398" s="89">
        <f t="shared" si="67"/>
        <v>1500</v>
      </c>
      <c r="G398" s="90" t="s">
        <v>592</v>
      </c>
      <c r="H398" s="14">
        <f>IF(ISNA(VLOOKUP(G398,Round1_Transactions!$A$2:$F$402,2,FALSE)), 0,VLOOKUP(G398,Round1_Transactions!$A$2:$F$402,2,FALSE))</f>
        <v>0</v>
      </c>
      <c r="I398" s="60">
        <f>IF(ISNA(VLOOKUP(G398,Round1_Transactions!$A$2:$F$402,3,FALSE)), 0,VLOOKUP(G398,Round1_Transactions!$A$2:$F$402,3,FALSE))</f>
        <v>0</v>
      </c>
      <c r="J398" s="60">
        <f>IF(ISNA(VLOOKUP(G398,Round1_Transactions!$A$2:$F$402,4,FALSE)), 0,VLOOKUP(G398,Round1_Transactions!$A$2:$F$402,4,FALSE))</f>
        <v>0</v>
      </c>
      <c r="K398" s="60">
        <f>IF(ISNA(VLOOKUP(G398,Round1_Transactions!$A$2:$F$402,5,FALSE)), 0,VLOOKUP(G398,Round1_Transactions!$A$2:$F$402,5,FALSE))</f>
        <v>0</v>
      </c>
      <c r="L398" s="86">
        <f>IF(ISNA(VLOOKUP(G398,Round1_Transactions!$A$2:$F$402,6,FALSE)), 0,VLOOKUP(G398,Round1_Transactions!$A$2:$F$402,6,FALSE))</f>
        <v>0</v>
      </c>
      <c r="M398">
        <f t="shared" si="27"/>
        <v>0</v>
      </c>
      <c r="N398">
        <f t="shared" si="3"/>
        <v>0</v>
      </c>
      <c r="O398">
        <f t="shared" si="4"/>
        <v>0</v>
      </c>
      <c r="P398">
        <f t="shared" si="5"/>
        <v>0</v>
      </c>
      <c r="Q398">
        <f t="shared" si="6"/>
        <v>0</v>
      </c>
      <c r="R398">
        <f t="shared" si="7"/>
        <v>0</v>
      </c>
      <c r="S398">
        <f t="shared" si="8"/>
        <v>0</v>
      </c>
      <c r="T398">
        <f t="shared" si="9"/>
        <v>0</v>
      </c>
      <c r="U398">
        <f t="shared" si="10"/>
        <v>0</v>
      </c>
      <c r="V398">
        <f t="shared" si="11"/>
        <v>0</v>
      </c>
      <c r="W398">
        <f t="shared" si="12"/>
        <v>0</v>
      </c>
      <c r="X398">
        <f t="shared" si="13"/>
        <v>0</v>
      </c>
      <c r="Y398">
        <f t="shared" si="14"/>
        <v>0</v>
      </c>
      <c r="Z398">
        <f t="shared" si="68"/>
        <v>0</v>
      </c>
      <c r="AA398">
        <f t="shared" si="69"/>
        <v>0</v>
      </c>
      <c r="AB398">
        <f t="shared" si="70"/>
        <v>0</v>
      </c>
      <c r="AC398">
        <f t="shared" si="71"/>
        <v>0</v>
      </c>
      <c r="AD398">
        <f t="shared" si="72"/>
        <v>0</v>
      </c>
      <c r="AE398">
        <f t="shared" si="73"/>
        <v>0</v>
      </c>
      <c r="AF398">
        <f t="shared" si="74"/>
        <v>0</v>
      </c>
      <c r="AG398">
        <f t="shared" si="75"/>
        <v>0</v>
      </c>
      <c r="AH398">
        <f t="shared" si="76"/>
        <v>0</v>
      </c>
      <c r="AI398">
        <f t="shared" si="77"/>
        <v>0</v>
      </c>
      <c r="AJ398">
        <f t="shared" si="78"/>
        <v>0</v>
      </c>
      <c r="AK398">
        <f t="shared" si="79"/>
        <v>0</v>
      </c>
    </row>
    <row r="399">
      <c r="A399" s="88"/>
      <c r="F399" s="89">
        <f t="shared" si="67"/>
        <v>1500</v>
      </c>
      <c r="G399" s="90" t="s">
        <v>593</v>
      </c>
      <c r="H399" s="14">
        <f>IF(ISNA(VLOOKUP(G399,Round1_Transactions!$A$2:$F$402,2,FALSE)), 0,VLOOKUP(G399,Round1_Transactions!$A$2:$F$402,2,FALSE))</f>
        <v>0</v>
      </c>
      <c r="I399" s="60">
        <f>IF(ISNA(VLOOKUP(G399,Round1_Transactions!$A$2:$F$402,3,FALSE)), 0,VLOOKUP(G399,Round1_Transactions!$A$2:$F$402,3,FALSE))</f>
        <v>0</v>
      </c>
      <c r="J399" s="60">
        <f>IF(ISNA(VLOOKUP(G399,Round1_Transactions!$A$2:$F$402,4,FALSE)), 0,VLOOKUP(G399,Round1_Transactions!$A$2:$F$402,4,FALSE))</f>
        <v>0</v>
      </c>
      <c r="K399" s="60">
        <f>IF(ISNA(VLOOKUP(G399,Round1_Transactions!$A$2:$F$402,5,FALSE)), 0,VLOOKUP(G399,Round1_Transactions!$A$2:$F$402,5,FALSE))</f>
        <v>0</v>
      </c>
      <c r="L399" s="86">
        <f>IF(ISNA(VLOOKUP(G399,Round1_Transactions!$A$2:$F$402,6,FALSE)), 0,VLOOKUP(G399,Round1_Transactions!$A$2:$F$402,6,FALSE))</f>
        <v>0</v>
      </c>
      <c r="M399">
        <f t="shared" si="27"/>
        <v>0</v>
      </c>
      <c r="N399">
        <f t="shared" si="3"/>
        <v>0</v>
      </c>
      <c r="O399">
        <f t="shared" si="4"/>
        <v>0</v>
      </c>
      <c r="P399">
        <f t="shared" si="5"/>
        <v>0</v>
      </c>
      <c r="Q399">
        <f t="shared" si="6"/>
        <v>0</v>
      </c>
      <c r="R399">
        <f t="shared" si="7"/>
        <v>0</v>
      </c>
      <c r="S399">
        <f t="shared" si="8"/>
        <v>0</v>
      </c>
      <c r="T399">
        <f t="shared" si="9"/>
        <v>0</v>
      </c>
      <c r="U399">
        <f t="shared" si="10"/>
        <v>0</v>
      </c>
      <c r="V399">
        <f t="shared" si="11"/>
        <v>0</v>
      </c>
      <c r="W399">
        <f t="shared" si="12"/>
        <v>0</v>
      </c>
      <c r="X399">
        <f t="shared" si="13"/>
        <v>0</v>
      </c>
      <c r="Y399">
        <f t="shared" si="14"/>
        <v>0</v>
      </c>
      <c r="Z399">
        <f t="shared" si="68"/>
        <v>0</v>
      </c>
      <c r="AA399">
        <f t="shared" si="69"/>
        <v>0</v>
      </c>
      <c r="AB399">
        <f t="shared" si="70"/>
        <v>0</v>
      </c>
      <c r="AC399">
        <f t="shared" si="71"/>
        <v>0</v>
      </c>
      <c r="AD399">
        <f t="shared" si="72"/>
        <v>0</v>
      </c>
      <c r="AE399">
        <f t="shared" si="73"/>
        <v>0</v>
      </c>
      <c r="AF399">
        <f t="shared" si="74"/>
        <v>0</v>
      </c>
      <c r="AG399">
        <f t="shared" si="75"/>
        <v>0</v>
      </c>
      <c r="AH399">
        <f t="shared" si="76"/>
        <v>0</v>
      </c>
      <c r="AI399">
        <f t="shared" si="77"/>
        <v>0</v>
      </c>
      <c r="AJ399">
        <f t="shared" si="78"/>
        <v>0</v>
      </c>
      <c r="AK399">
        <f t="shared" si="79"/>
        <v>0</v>
      </c>
    </row>
    <row r="400">
      <c r="A400" s="110"/>
      <c r="B400" s="111"/>
      <c r="C400" s="111"/>
      <c r="D400" s="111"/>
      <c r="E400" s="111"/>
      <c r="F400" s="89">
        <f t="shared" si="67"/>
        <v>1500</v>
      </c>
      <c r="G400" s="90" t="s">
        <v>594</v>
      </c>
      <c r="H400" s="14">
        <f>IF(ISNA(VLOOKUP(G400,Round1_Transactions!$A$2:$F$402,2,FALSE)), 0,VLOOKUP(G400,Round1_Transactions!$A$2:$F$402,2,FALSE))</f>
        <v>0</v>
      </c>
      <c r="I400" s="60">
        <f>IF(ISNA(VLOOKUP(G400,Round1_Transactions!$A$2:$F$402,3,FALSE)), 0,VLOOKUP(G400,Round1_Transactions!$A$2:$F$402,3,FALSE))</f>
        <v>0</v>
      </c>
      <c r="J400" s="60">
        <f>IF(ISNA(VLOOKUP(G400,Round1_Transactions!$A$2:$F$402,4,FALSE)), 0,VLOOKUP(G400,Round1_Transactions!$A$2:$F$402,4,FALSE))</f>
        <v>0</v>
      </c>
      <c r="K400" s="60">
        <f>IF(ISNA(VLOOKUP(G400,Round1_Transactions!$A$2:$F$402,5,FALSE)), 0,VLOOKUP(G400,Round1_Transactions!$A$2:$F$402,5,FALSE))</f>
        <v>0</v>
      </c>
      <c r="L400" s="86">
        <f>IF(ISNA(VLOOKUP(G400,Round1_Transactions!$A$2:$F$402,6,FALSE)), 0,VLOOKUP(G400,Round1_Transactions!$A$2:$F$402,6,FALSE))</f>
        <v>0</v>
      </c>
      <c r="M400">
        <f t="shared" si="27"/>
        <v>0</v>
      </c>
      <c r="N400">
        <f t="shared" si="3"/>
        <v>0</v>
      </c>
      <c r="O400">
        <f t="shared" si="4"/>
        <v>0</v>
      </c>
      <c r="P400">
        <f t="shared" si="5"/>
        <v>0</v>
      </c>
      <c r="Q400">
        <f t="shared" si="6"/>
        <v>0</v>
      </c>
      <c r="R400">
        <f t="shared" si="7"/>
        <v>0</v>
      </c>
      <c r="S400">
        <f t="shared" si="8"/>
        <v>0</v>
      </c>
      <c r="T400">
        <f t="shared" si="9"/>
        <v>0</v>
      </c>
      <c r="U400">
        <f t="shared" si="10"/>
        <v>0</v>
      </c>
      <c r="V400">
        <f t="shared" si="11"/>
        <v>0</v>
      </c>
      <c r="W400">
        <f t="shared" si="12"/>
        <v>0</v>
      </c>
      <c r="X400">
        <f t="shared" si="13"/>
        <v>0</v>
      </c>
      <c r="Y400">
        <f t="shared" si="14"/>
        <v>0</v>
      </c>
      <c r="Z400">
        <f t="shared" si="68"/>
        <v>0</v>
      </c>
      <c r="AA400">
        <f t="shared" si="69"/>
        <v>0</v>
      </c>
      <c r="AB400">
        <f t="shared" si="70"/>
        <v>0</v>
      </c>
      <c r="AC400">
        <f t="shared" si="71"/>
        <v>0</v>
      </c>
      <c r="AD400">
        <f t="shared" si="72"/>
        <v>0</v>
      </c>
      <c r="AE400">
        <f t="shared" si="73"/>
        <v>0</v>
      </c>
      <c r="AF400">
        <f t="shared" si="74"/>
        <v>0</v>
      </c>
      <c r="AG400">
        <f t="shared" si="75"/>
        <v>0</v>
      </c>
      <c r="AH400">
        <f t="shared" si="76"/>
        <v>0</v>
      </c>
      <c r="AI400">
        <f t="shared" si="77"/>
        <v>0</v>
      </c>
      <c r="AJ400">
        <f t="shared" si="78"/>
        <v>0</v>
      </c>
      <c r="AK400">
        <f t="shared" si="79"/>
        <v>0</v>
      </c>
    </row>
    <row r="401">
      <c r="G401" s="122"/>
      <c r="I401" s="29"/>
      <c r="K401" s="60"/>
    </row>
    <row r="402">
      <c r="G402" s="122"/>
      <c r="I402" s="33"/>
      <c r="K402" s="60"/>
    </row>
    <row r="403">
      <c r="G403" s="122"/>
      <c r="I403" s="33"/>
      <c r="K403" s="60"/>
    </row>
    <row r="404">
      <c r="F404" s="45"/>
      <c r="G404" s="122"/>
      <c r="I404" s="33"/>
      <c r="K404" s="60"/>
    </row>
    <row r="405">
      <c r="G405" s="122"/>
      <c r="I405" s="33"/>
      <c r="K405" s="33"/>
    </row>
    <row r="406">
      <c r="F406" s="89"/>
      <c r="G406" s="122"/>
      <c r="I406" s="33"/>
      <c r="K406" s="33"/>
    </row>
    <row r="407">
      <c r="F407" s="89"/>
      <c r="G407" s="122"/>
      <c r="I407" s="33"/>
      <c r="K407" s="33"/>
    </row>
    <row r="408">
      <c r="F408" s="89"/>
      <c r="G408" s="122"/>
      <c r="I408" s="33"/>
      <c r="K408" s="33"/>
    </row>
    <row r="409">
      <c r="F409" s="89"/>
      <c r="G409" s="122"/>
      <c r="I409" s="33"/>
      <c r="K409" s="33"/>
    </row>
    <row r="410">
      <c r="F410" s="89"/>
      <c r="G410" s="122"/>
      <c r="I410" s="33"/>
      <c r="K410" s="33"/>
    </row>
    <row r="411">
      <c r="F411" s="89"/>
      <c r="G411" s="122"/>
      <c r="I411" s="33"/>
      <c r="K411" s="33"/>
    </row>
    <row r="412">
      <c r="F412" s="89"/>
      <c r="G412" s="122"/>
      <c r="I412" s="33"/>
      <c r="K412" s="33"/>
    </row>
    <row r="413">
      <c r="F413" s="89"/>
      <c r="G413" s="122"/>
      <c r="I413" s="33"/>
      <c r="K413" s="33"/>
    </row>
    <row r="414">
      <c r="F414" s="89"/>
      <c r="G414" s="122"/>
      <c r="I414" s="33"/>
      <c r="K414" s="33"/>
    </row>
    <row r="415">
      <c r="F415" s="89"/>
      <c r="G415" s="122"/>
      <c r="I415" s="33"/>
      <c r="K415" s="33"/>
    </row>
    <row r="416">
      <c r="F416" s="89"/>
      <c r="G416" s="122"/>
      <c r="I416" s="33"/>
      <c r="K416" s="33"/>
    </row>
    <row r="417">
      <c r="F417" s="89"/>
      <c r="G417" s="122"/>
      <c r="I417" s="33"/>
      <c r="K417" s="33"/>
    </row>
    <row r="418">
      <c r="F418" s="89"/>
      <c r="G418" s="122"/>
      <c r="I418" s="33"/>
      <c r="K418" s="33"/>
    </row>
    <row r="419">
      <c r="F419" s="89"/>
      <c r="G419" s="122"/>
      <c r="I419" s="33"/>
      <c r="K419" s="33"/>
    </row>
    <row r="420">
      <c r="F420" s="89"/>
      <c r="G420" s="122"/>
      <c r="I420" s="33"/>
      <c r="K420" s="33"/>
    </row>
    <row r="421">
      <c r="F421" s="89"/>
      <c r="G421" s="122"/>
      <c r="I421" s="33"/>
      <c r="K421" s="33"/>
    </row>
    <row r="422">
      <c r="F422" s="89"/>
      <c r="G422" s="122"/>
      <c r="I422" s="33"/>
      <c r="K422" s="33"/>
    </row>
    <row r="423">
      <c r="F423" s="89"/>
      <c r="G423" s="122"/>
      <c r="I423" s="33"/>
      <c r="K423" s="33"/>
    </row>
    <row r="424">
      <c r="F424" s="89"/>
      <c r="G424" s="122"/>
      <c r="I424" s="33"/>
      <c r="K424" s="33"/>
    </row>
    <row r="425">
      <c r="F425" s="89"/>
      <c r="G425" s="122"/>
      <c r="I425" s="33"/>
      <c r="K425" s="33"/>
    </row>
    <row r="426">
      <c r="F426" s="89"/>
      <c r="G426" s="122"/>
      <c r="I426" s="33"/>
      <c r="K426" s="33"/>
    </row>
    <row r="427">
      <c r="F427" s="89"/>
      <c r="G427" s="122"/>
      <c r="I427" s="33"/>
      <c r="K427" s="33"/>
    </row>
    <row r="428">
      <c r="F428" s="89"/>
      <c r="G428" s="122"/>
      <c r="I428" s="33"/>
      <c r="K428" s="33"/>
    </row>
    <row r="429">
      <c r="F429" s="89"/>
      <c r="G429" s="122"/>
      <c r="I429" s="33"/>
      <c r="K429" s="33"/>
    </row>
    <row r="430">
      <c r="F430" s="89"/>
      <c r="G430" s="122"/>
      <c r="I430" s="33"/>
      <c r="K430" s="33"/>
    </row>
    <row r="431">
      <c r="F431" s="89"/>
      <c r="G431" s="122"/>
      <c r="I431" s="33"/>
      <c r="K431" s="33"/>
    </row>
    <row r="432">
      <c r="F432" s="89"/>
      <c r="G432" s="122"/>
      <c r="I432" s="33"/>
      <c r="K432" s="33"/>
    </row>
    <row r="433">
      <c r="F433" s="89"/>
      <c r="G433" s="122"/>
      <c r="I433" s="33"/>
      <c r="K433" s="33"/>
    </row>
    <row r="434">
      <c r="F434" s="89"/>
      <c r="G434" s="122"/>
      <c r="I434" s="33"/>
      <c r="K434" s="33"/>
    </row>
    <row r="435">
      <c r="F435" s="89"/>
      <c r="G435" s="122"/>
      <c r="I435" s="33"/>
      <c r="K435" s="33"/>
    </row>
    <row r="436">
      <c r="F436" s="89"/>
      <c r="G436" s="122"/>
      <c r="I436" s="33"/>
      <c r="K436" s="33"/>
    </row>
    <row r="437">
      <c r="F437" s="89"/>
      <c r="G437" s="122"/>
      <c r="I437" s="33"/>
      <c r="K437" s="33"/>
    </row>
    <row r="438">
      <c r="F438" s="89"/>
      <c r="G438" s="122"/>
      <c r="I438" s="33"/>
      <c r="K438" s="33"/>
    </row>
    <row r="439">
      <c r="F439" s="89"/>
      <c r="G439" s="122"/>
      <c r="I439" s="33"/>
      <c r="K439" s="33"/>
    </row>
    <row r="440">
      <c r="F440" s="89"/>
      <c r="G440" s="122"/>
      <c r="I440" s="33"/>
      <c r="K440" s="33"/>
    </row>
    <row r="441">
      <c r="F441" s="89"/>
      <c r="G441" s="122"/>
      <c r="I441" s="33"/>
      <c r="K441" s="33"/>
    </row>
    <row r="442">
      <c r="F442" s="89"/>
      <c r="G442" s="122"/>
      <c r="I442" s="33"/>
      <c r="K442" s="33"/>
    </row>
    <row r="443">
      <c r="F443" s="89"/>
      <c r="G443" s="122"/>
      <c r="I443" s="33"/>
      <c r="K443" s="33"/>
    </row>
    <row r="444">
      <c r="F444" s="89"/>
      <c r="G444" s="122"/>
      <c r="I444" s="33"/>
      <c r="K444" s="33"/>
    </row>
    <row r="445">
      <c r="F445" s="89"/>
      <c r="G445" s="122"/>
      <c r="I445" s="33"/>
      <c r="K445" s="33"/>
    </row>
    <row r="446">
      <c r="F446" s="89"/>
      <c r="G446" s="122"/>
      <c r="I446" s="33"/>
      <c r="K446" s="33"/>
    </row>
    <row r="447">
      <c r="F447" s="89"/>
      <c r="G447" s="122"/>
      <c r="I447" s="33"/>
      <c r="K447" s="33"/>
    </row>
    <row r="448">
      <c r="F448" s="89"/>
      <c r="G448" s="122"/>
      <c r="I448" s="33"/>
      <c r="K448" s="33"/>
    </row>
    <row r="449">
      <c r="F449" s="89"/>
      <c r="G449" s="122"/>
      <c r="I449" s="33"/>
      <c r="K449" s="33"/>
    </row>
    <row r="450">
      <c r="F450" s="89"/>
      <c r="G450" s="122"/>
      <c r="I450" s="33"/>
      <c r="K450" s="33"/>
    </row>
    <row r="451">
      <c r="F451" s="89"/>
      <c r="G451" s="122"/>
      <c r="I451" s="33"/>
      <c r="K451" s="33"/>
    </row>
    <row r="452">
      <c r="F452" s="89"/>
      <c r="G452" s="122"/>
      <c r="I452" s="33"/>
      <c r="K452" s="33"/>
    </row>
    <row r="453">
      <c r="F453" s="89"/>
      <c r="G453" s="122"/>
      <c r="I453" s="33"/>
      <c r="K453" s="33"/>
    </row>
    <row r="454">
      <c r="F454" s="89"/>
      <c r="G454" s="122"/>
      <c r="I454" s="33"/>
      <c r="K454" s="33"/>
    </row>
    <row r="455">
      <c r="F455" s="89"/>
      <c r="G455" s="122"/>
      <c r="I455" s="33"/>
      <c r="K455" s="33"/>
    </row>
    <row r="456">
      <c r="F456" s="89"/>
      <c r="G456" s="122"/>
      <c r="I456" s="33"/>
      <c r="K456" s="33"/>
    </row>
    <row r="457">
      <c r="F457" s="89"/>
      <c r="G457" s="122"/>
      <c r="I457" s="33"/>
      <c r="K457" s="33"/>
    </row>
    <row r="458">
      <c r="F458" s="89"/>
      <c r="G458" s="122"/>
      <c r="I458" s="33"/>
      <c r="K458" s="33"/>
    </row>
    <row r="459">
      <c r="F459" s="89"/>
      <c r="G459" s="122"/>
      <c r="I459" s="33"/>
      <c r="K459" s="33"/>
    </row>
    <row r="460">
      <c r="F460" s="89"/>
      <c r="G460" s="122"/>
      <c r="I460" s="33"/>
      <c r="K460" s="33"/>
    </row>
    <row r="461">
      <c r="F461" s="89"/>
      <c r="G461" s="122"/>
      <c r="I461" s="33"/>
      <c r="K461" s="33"/>
    </row>
    <row r="462">
      <c r="F462" s="89"/>
      <c r="G462" s="122"/>
      <c r="I462" s="33"/>
      <c r="K462" s="33"/>
    </row>
    <row r="463">
      <c r="F463" s="89"/>
      <c r="G463" s="122"/>
      <c r="I463" s="33"/>
      <c r="K463" s="33"/>
    </row>
    <row r="464">
      <c r="F464" s="89"/>
      <c r="G464" s="122"/>
      <c r="I464" s="33"/>
      <c r="K464" s="33"/>
    </row>
    <row r="465">
      <c r="F465" s="89"/>
      <c r="G465" s="122"/>
      <c r="I465" s="33"/>
      <c r="K465" s="33"/>
    </row>
    <row r="466">
      <c r="F466" s="89"/>
      <c r="G466" s="122"/>
      <c r="I466" s="33"/>
      <c r="K466" s="33"/>
    </row>
    <row r="467">
      <c r="F467" s="89"/>
      <c r="G467" s="122"/>
      <c r="I467" s="33"/>
      <c r="K467" s="33"/>
    </row>
    <row r="468">
      <c r="F468" s="89"/>
      <c r="G468" s="122"/>
      <c r="I468" s="33"/>
      <c r="K468" s="33"/>
    </row>
    <row r="469">
      <c r="F469" s="89"/>
      <c r="G469" s="122"/>
      <c r="I469" s="33"/>
      <c r="K469" s="33"/>
    </row>
    <row r="470">
      <c r="F470" s="89"/>
      <c r="G470" s="122"/>
      <c r="I470" s="33"/>
      <c r="K470" s="33"/>
    </row>
    <row r="471">
      <c r="F471" s="89"/>
      <c r="G471" s="122"/>
      <c r="I471" s="33"/>
      <c r="K471" s="33"/>
    </row>
    <row r="472">
      <c r="F472" s="89"/>
      <c r="G472" s="122"/>
      <c r="I472" s="33"/>
      <c r="K472" s="33"/>
    </row>
    <row r="473">
      <c r="F473" s="89"/>
      <c r="G473" s="122"/>
      <c r="I473" s="33"/>
      <c r="K473" s="33"/>
    </row>
    <row r="474">
      <c r="F474" s="89"/>
      <c r="G474" s="122"/>
      <c r="I474" s="33"/>
      <c r="K474" s="33"/>
    </row>
    <row r="475">
      <c r="F475" s="89"/>
      <c r="G475" s="122"/>
      <c r="I475" s="33"/>
      <c r="K475" s="33"/>
    </row>
    <row r="476">
      <c r="F476" s="89"/>
      <c r="G476" s="122"/>
      <c r="I476" s="33"/>
      <c r="K476" s="33"/>
    </row>
    <row r="477">
      <c r="F477" s="89"/>
      <c r="G477" s="122"/>
      <c r="I477" s="33"/>
      <c r="K477" s="33"/>
    </row>
    <row r="478">
      <c r="F478" s="89"/>
      <c r="G478" s="122"/>
      <c r="I478" s="33"/>
      <c r="K478" s="33"/>
    </row>
    <row r="479">
      <c r="F479" s="89"/>
      <c r="G479" s="122"/>
      <c r="I479" s="33"/>
      <c r="K479" s="33"/>
    </row>
    <row r="480">
      <c r="F480" s="89"/>
      <c r="G480" s="122"/>
      <c r="I480" s="33"/>
      <c r="K480" s="33"/>
    </row>
    <row r="481">
      <c r="F481" s="89"/>
      <c r="G481" s="122"/>
      <c r="I481" s="33"/>
      <c r="K481" s="33"/>
    </row>
    <row r="482">
      <c r="F482" s="89"/>
      <c r="G482" s="122"/>
      <c r="I482" s="33"/>
      <c r="K482" s="33"/>
    </row>
    <row r="483">
      <c r="F483" s="89"/>
      <c r="G483" s="122"/>
      <c r="I483" s="33"/>
      <c r="K483" s="33"/>
    </row>
    <row r="484">
      <c r="F484" s="89"/>
      <c r="G484" s="122"/>
      <c r="I484" s="33"/>
      <c r="K484" s="33"/>
    </row>
    <row r="485">
      <c r="F485" s="89"/>
      <c r="G485" s="122"/>
      <c r="I485" s="33"/>
      <c r="K485" s="33"/>
    </row>
    <row r="486">
      <c r="F486" s="89"/>
      <c r="G486" s="122"/>
      <c r="I486" s="33"/>
      <c r="K486" s="33"/>
    </row>
    <row r="487">
      <c r="F487" s="89"/>
      <c r="G487" s="122"/>
      <c r="I487" s="33"/>
      <c r="K487" s="33"/>
    </row>
    <row r="488">
      <c r="F488" s="89"/>
      <c r="G488" s="122"/>
      <c r="I488" s="33"/>
      <c r="K488" s="33"/>
    </row>
    <row r="489">
      <c r="F489" s="89"/>
      <c r="G489" s="122"/>
      <c r="I489" s="33"/>
      <c r="K489" s="33"/>
    </row>
    <row r="490">
      <c r="F490" s="89"/>
      <c r="G490" s="122"/>
      <c r="I490" s="33"/>
      <c r="K490" s="33"/>
    </row>
    <row r="491">
      <c r="F491" s="89"/>
      <c r="G491" s="122"/>
      <c r="I491" s="33"/>
      <c r="K491" s="33"/>
    </row>
    <row r="492">
      <c r="F492" s="89"/>
      <c r="G492" s="122"/>
      <c r="I492" s="33"/>
      <c r="K492" s="33"/>
    </row>
    <row r="493">
      <c r="F493" s="89"/>
      <c r="G493" s="122"/>
      <c r="I493" s="33"/>
      <c r="K493" s="33"/>
    </row>
    <row r="494">
      <c r="F494" s="89"/>
      <c r="G494" s="122"/>
      <c r="I494" s="33"/>
      <c r="K494" s="33"/>
    </row>
    <row r="495">
      <c r="F495" s="89"/>
      <c r="G495" s="122"/>
      <c r="I495" s="33"/>
      <c r="K495" s="33"/>
    </row>
    <row r="496">
      <c r="F496" s="89"/>
      <c r="G496" s="122"/>
      <c r="I496" s="33"/>
      <c r="K496" s="33"/>
    </row>
    <row r="497">
      <c r="F497" s="89"/>
      <c r="G497" s="122"/>
      <c r="I497" s="33"/>
      <c r="K497" s="33"/>
    </row>
    <row r="498">
      <c r="F498" s="89"/>
      <c r="G498" s="122"/>
      <c r="I498" s="33"/>
      <c r="K498" s="33"/>
    </row>
    <row r="499">
      <c r="F499" s="89"/>
      <c r="G499" s="122"/>
      <c r="I499" s="33"/>
      <c r="K499" s="33"/>
    </row>
    <row r="500">
      <c r="F500" s="89"/>
      <c r="G500" s="122"/>
      <c r="I500" s="33"/>
      <c r="K500" s="33"/>
    </row>
    <row r="501">
      <c r="F501" s="89"/>
      <c r="G501" s="122"/>
      <c r="I501" s="33"/>
      <c r="K501" s="33"/>
    </row>
    <row r="502">
      <c r="F502" s="89"/>
      <c r="G502" s="122"/>
      <c r="I502" s="33"/>
      <c r="K502" s="33"/>
    </row>
    <row r="503">
      <c r="F503" s="89"/>
      <c r="G503" s="122"/>
      <c r="I503" s="33"/>
      <c r="K503" s="33"/>
    </row>
    <row r="504">
      <c r="F504" s="89"/>
      <c r="G504" s="122"/>
      <c r="I504" s="33"/>
      <c r="K504" s="33"/>
    </row>
    <row r="505">
      <c r="F505" s="89"/>
      <c r="G505" s="122"/>
      <c r="I505" s="33"/>
      <c r="K505" s="33"/>
    </row>
    <row r="506">
      <c r="F506" s="89"/>
      <c r="G506" s="122"/>
      <c r="I506" s="33"/>
      <c r="K506" s="33"/>
    </row>
    <row r="507">
      <c r="F507" s="89"/>
      <c r="G507" s="122"/>
      <c r="I507" s="33"/>
      <c r="K507" s="33"/>
    </row>
    <row r="508">
      <c r="F508" s="89"/>
      <c r="G508" s="122"/>
      <c r="I508" s="33"/>
      <c r="K508" s="33"/>
    </row>
    <row r="509">
      <c r="F509" s="89"/>
      <c r="G509" s="122"/>
      <c r="I509" s="33"/>
      <c r="K509" s="33"/>
    </row>
    <row r="510">
      <c r="F510" s="89"/>
      <c r="G510" s="122"/>
      <c r="I510" s="33"/>
      <c r="K510" s="33"/>
    </row>
    <row r="511">
      <c r="F511" s="89"/>
      <c r="G511" s="122"/>
      <c r="I511" s="33"/>
      <c r="K511" s="33"/>
    </row>
    <row r="512">
      <c r="F512" s="89"/>
      <c r="G512" s="122"/>
      <c r="I512" s="33"/>
      <c r="K512" s="33"/>
    </row>
    <row r="513">
      <c r="F513" s="89"/>
      <c r="G513" s="122"/>
      <c r="I513" s="33"/>
      <c r="K513" s="33"/>
    </row>
    <row r="514">
      <c r="F514" s="89"/>
      <c r="G514" s="122"/>
      <c r="I514" s="33"/>
      <c r="K514" s="33"/>
    </row>
    <row r="515">
      <c r="F515" s="89"/>
      <c r="G515" s="122"/>
      <c r="I515" s="33"/>
      <c r="K515" s="33"/>
    </row>
    <row r="516">
      <c r="F516" s="89"/>
      <c r="G516" s="122"/>
      <c r="I516" s="33"/>
      <c r="K516" s="33"/>
    </row>
    <row r="517">
      <c r="F517" s="89"/>
      <c r="G517" s="122"/>
      <c r="I517" s="33"/>
      <c r="K517" s="33"/>
    </row>
    <row r="518">
      <c r="F518" s="89"/>
      <c r="G518" s="122"/>
      <c r="I518" s="33"/>
      <c r="K518" s="33"/>
    </row>
    <row r="519">
      <c r="F519" s="89"/>
      <c r="G519" s="122"/>
      <c r="I519" s="33"/>
      <c r="K519" s="33"/>
    </row>
    <row r="520">
      <c r="F520" s="89"/>
      <c r="G520" s="122"/>
      <c r="I520" s="33"/>
      <c r="K520" s="33"/>
    </row>
    <row r="521">
      <c r="F521" s="89"/>
      <c r="G521" s="122"/>
      <c r="I521" s="33"/>
      <c r="K521" s="33"/>
    </row>
    <row r="522">
      <c r="F522" s="89"/>
      <c r="G522" s="122"/>
      <c r="I522" s="33"/>
      <c r="K522" s="33"/>
    </row>
    <row r="523">
      <c r="F523" s="89"/>
      <c r="G523" s="122"/>
      <c r="I523" s="33"/>
      <c r="K523" s="33"/>
    </row>
    <row r="524">
      <c r="F524" s="89"/>
      <c r="G524" s="122"/>
      <c r="I524" s="33"/>
      <c r="K524" s="33"/>
    </row>
    <row r="525">
      <c r="F525" s="89"/>
      <c r="G525" s="122"/>
      <c r="I525" s="33"/>
      <c r="K525" s="33"/>
    </row>
    <row r="526">
      <c r="F526" s="89"/>
      <c r="G526" s="122"/>
      <c r="I526" s="33"/>
      <c r="K526" s="33"/>
    </row>
    <row r="527">
      <c r="F527" s="89"/>
      <c r="G527" s="122"/>
      <c r="I527" s="33"/>
      <c r="K527" s="33"/>
    </row>
    <row r="528">
      <c r="F528" s="89"/>
      <c r="G528" s="122"/>
      <c r="I528" s="33"/>
      <c r="K528" s="33"/>
    </row>
    <row r="529">
      <c r="F529" s="89"/>
      <c r="G529" s="122"/>
      <c r="I529" s="33"/>
      <c r="K529" s="33"/>
    </row>
    <row r="530">
      <c r="F530" s="89"/>
      <c r="G530" s="122"/>
      <c r="I530" s="33"/>
      <c r="K530" s="33"/>
    </row>
    <row r="531">
      <c r="F531" s="89"/>
      <c r="G531" s="122"/>
      <c r="I531" s="33"/>
      <c r="K531" s="33"/>
    </row>
    <row r="532">
      <c r="F532" s="89"/>
      <c r="G532" s="122"/>
      <c r="I532" s="33"/>
      <c r="K532" s="33"/>
    </row>
    <row r="533">
      <c r="F533" s="89"/>
      <c r="G533" s="122"/>
      <c r="I533" s="33"/>
      <c r="K533" s="33"/>
    </row>
    <row r="534">
      <c r="F534" s="89"/>
      <c r="G534" s="122"/>
      <c r="I534" s="33"/>
      <c r="K534" s="33"/>
    </row>
    <row r="535">
      <c r="F535" s="89"/>
      <c r="G535" s="122"/>
      <c r="I535" s="33"/>
      <c r="K535" s="33"/>
    </row>
    <row r="536">
      <c r="F536" s="89"/>
      <c r="G536" s="122"/>
      <c r="I536" s="33"/>
      <c r="K536" s="33"/>
    </row>
    <row r="537">
      <c r="F537" s="89"/>
      <c r="G537" s="122"/>
      <c r="I537" s="33"/>
      <c r="K537" s="33"/>
    </row>
    <row r="538">
      <c r="F538" s="89"/>
      <c r="G538" s="122"/>
      <c r="I538" s="33"/>
      <c r="K538" s="33"/>
    </row>
    <row r="539">
      <c r="F539" s="89"/>
      <c r="G539" s="122"/>
      <c r="I539" s="33"/>
      <c r="K539" s="33"/>
    </row>
    <row r="540">
      <c r="F540" s="89"/>
      <c r="G540" s="122"/>
      <c r="I540" s="33"/>
      <c r="K540" s="33"/>
    </row>
    <row r="541">
      <c r="F541" s="89"/>
      <c r="G541" s="122"/>
      <c r="I541" s="33"/>
      <c r="K541" s="33"/>
    </row>
    <row r="542">
      <c r="F542" s="89"/>
      <c r="G542" s="122"/>
      <c r="I542" s="33"/>
      <c r="K542" s="33"/>
    </row>
    <row r="543">
      <c r="F543" s="89"/>
      <c r="G543" s="122"/>
      <c r="I543" s="33"/>
      <c r="K543" s="33"/>
    </row>
    <row r="544">
      <c r="F544" s="89"/>
      <c r="G544" s="122"/>
      <c r="I544" s="33"/>
      <c r="K544" s="33"/>
    </row>
    <row r="545">
      <c r="F545" s="89"/>
      <c r="G545" s="122"/>
      <c r="I545" s="33"/>
      <c r="K545" s="33"/>
    </row>
    <row r="546">
      <c r="F546" s="89"/>
      <c r="G546" s="122"/>
      <c r="I546" s="33"/>
      <c r="K546" s="33"/>
    </row>
    <row r="547">
      <c r="F547" s="89"/>
      <c r="G547" s="122"/>
      <c r="I547" s="33"/>
      <c r="K547" s="33"/>
    </row>
    <row r="548">
      <c r="F548" s="89"/>
      <c r="G548" s="122"/>
      <c r="I548" s="33"/>
      <c r="K548" s="33"/>
    </row>
    <row r="549">
      <c r="F549" s="89"/>
      <c r="G549" s="122"/>
      <c r="I549" s="33"/>
      <c r="K549" s="33"/>
    </row>
    <row r="550">
      <c r="F550" s="89"/>
      <c r="G550" s="122"/>
      <c r="I550" s="33"/>
      <c r="K550" s="33"/>
    </row>
    <row r="551">
      <c r="F551" s="89"/>
      <c r="G551" s="122"/>
      <c r="I551" s="33"/>
      <c r="K551" s="33"/>
    </row>
    <row r="552">
      <c r="F552" s="89"/>
      <c r="G552" s="122"/>
      <c r="I552" s="33"/>
      <c r="K552" s="33"/>
    </row>
    <row r="553">
      <c r="F553" s="89"/>
      <c r="G553" s="122"/>
      <c r="I553" s="33"/>
      <c r="K553" s="33"/>
    </row>
    <row r="554">
      <c r="F554" s="89"/>
      <c r="G554" s="122"/>
      <c r="I554" s="33"/>
      <c r="K554" s="33"/>
    </row>
    <row r="555">
      <c r="F555" s="89"/>
      <c r="G555" s="122"/>
      <c r="I555" s="33"/>
      <c r="K555" s="33"/>
    </row>
    <row r="556">
      <c r="F556" s="89"/>
      <c r="G556" s="122"/>
      <c r="I556" s="33"/>
      <c r="K556" s="33"/>
    </row>
    <row r="557">
      <c r="F557" s="89"/>
      <c r="G557" s="122"/>
      <c r="I557" s="33"/>
      <c r="K557" s="33"/>
    </row>
    <row r="558">
      <c r="F558" s="89"/>
      <c r="G558" s="122"/>
      <c r="I558" s="33"/>
      <c r="K558" s="33"/>
    </row>
    <row r="559">
      <c r="F559" s="89"/>
      <c r="G559" s="122"/>
      <c r="I559" s="33"/>
      <c r="K559" s="33"/>
    </row>
    <row r="560">
      <c r="F560" s="89"/>
      <c r="G560" s="122"/>
      <c r="I560" s="33"/>
      <c r="K560" s="33"/>
    </row>
    <row r="561">
      <c r="F561" s="89"/>
      <c r="G561" s="122"/>
      <c r="I561" s="33"/>
      <c r="K561" s="33"/>
    </row>
    <row r="562">
      <c r="F562" s="89"/>
      <c r="G562" s="122"/>
      <c r="I562" s="33"/>
      <c r="K562" s="33"/>
    </row>
    <row r="563">
      <c r="F563" s="89"/>
      <c r="G563" s="122"/>
      <c r="I563" s="33"/>
      <c r="K563" s="33"/>
    </row>
    <row r="564">
      <c r="F564" s="89"/>
      <c r="G564" s="122"/>
      <c r="I564" s="33"/>
      <c r="K564" s="33"/>
    </row>
    <row r="565">
      <c r="F565" s="89"/>
      <c r="G565" s="122"/>
      <c r="I565" s="33"/>
      <c r="K565" s="33"/>
    </row>
    <row r="566">
      <c r="F566" s="89"/>
      <c r="G566" s="122"/>
      <c r="I566" s="33"/>
      <c r="K566" s="33"/>
    </row>
    <row r="567">
      <c r="F567" s="89"/>
      <c r="G567" s="122"/>
      <c r="I567" s="33"/>
      <c r="K567" s="33"/>
    </row>
    <row r="568">
      <c r="F568" s="89"/>
      <c r="G568" s="122"/>
      <c r="I568" s="33"/>
      <c r="K568" s="33"/>
    </row>
    <row r="569">
      <c r="F569" s="89"/>
      <c r="G569" s="122"/>
      <c r="I569" s="33"/>
      <c r="K569" s="33"/>
    </row>
    <row r="570">
      <c r="F570" s="89"/>
      <c r="G570" s="122"/>
      <c r="I570" s="33"/>
      <c r="K570" s="33"/>
    </row>
    <row r="571">
      <c r="F571" s="89"/>
      <c r="G571" s="122"/>
      <c r="I571" s="33"/>
      <c r="K571" s="33"/>
    </row>
    <row r="572">
      <c r="F572" s="89"/>
      <c r="G572" s="122"/>
      <c r="I572" s="33"/>
      <c r="K572" s="33"/>
    </row>
    <row r="573">
      <c r="F573" s="89"/>
      <c r="G573" s="122"/>
      <c r="I573" s="33"/>
      <c r="K573" s="33"/>
    </row>
    <row r="574">
      <c r="F574" s="89"/>
      <c r="G574" s="122"/>
      <c r="I574" s="33"/>
      <c r="K574" s="33"/>
    </row>
    <row r="575">
      <c r="F575" s="89"/>
      <c r="G575" s="122"/>
      <c r="I575" s="33"/>
      <c r="K575" s="33"/>
    </row>
    <row r="576">
      <c r="F576" s="89"/>
      <c r="G576" s="122"/>
      <c r="I576" s="33"/>
      <c r="K576" s="33"/>
    </row>
    <row r="577">
      <c r="F577" s="89"/>
      <c r="G577" s="122"/>
      <c r="I577" s="33"/>
      <c r="K577" s="33"/>
    </row>
    <row r="578">
      <c r="F578" s="89"/>
      <c r="G578" s="122"/>
      <c r="I578" s="33"/>
      <c r="K578" s="33"/>
    </row>
    <row r="579">
      <c r="F579" s="89"/>
      <c r="G579" s="122"/>
      <c r="I579" s="33"/>
      <c r="K579" s="33"/>
    </row>
    <row r="580">
      <c r="F580" s="89"/>
      <c r="G580" s="122"/>
      <c r="I580" s="33"/>
      <c r="K580" s="33"/>
    </row>
    <row r="581">
      <c r="F581" s="89"/>
      <c r="G581" s="122"/>
      <c r="I581" s="33"/>
      <c r="K581" s="33"/>
    </row>
    <row r="582">
      <c r="F582" s="89"/>
      <c r="G582" s="122"/>
      <c r="I582" s="33"/>
      <c r="K582" s="33"/>
    </row>
    <row r="583">
      <c r="F583" s="89"/>
      <c r="G583" s="122"/>
      <c r="I583" s="33"/>
      <c r="K583" s="33"/>
    </row>
    <row r="584">
      <c r="F584" s="89"/>
      <c r="G584" s="122"/>
      <c r="I584" s="33"/>
      <c r="K584" s="33"/>
    </row>
    <row r="585">
      <c r="F585" s="89"/>
      <c r="G585" s="122"/>
      <c r="I585" s="33"/>
      <c r="K585" s="33"/>
    </row>
    <row r="586">
      <c r="F586" s="89"/>
      <c r="G586" s="122"/>
      <c r="I586" s="33"/>
      <c r="K586" s="33"/>
    </row>
    <row r="587">
      <c r="F587" s="89"/>
      <c r="G587" s="122"/>
      <c r="I587" s="33"/>
      <c r="K587" s="33"/>
    </row>
    <row r="588">
      <c r="F588" s="89"/>
      <c r="G588" s="122"/>
      <c r="I588" s="33"/>
      <c r="K588" s="33"/>
    </row>
    <row r="589">
      <c r="F589" s="89"/>
      <c r="G589" s="122"/>
      <c r="I589" s="33"/>
      <c r="K589" s="33"/>
    </row>
    <row r="590">
      <c r="F590" s="89"/>
      <c r="G590" s="122"/>
      <c r="I590" s="33"/>
      <c r="K590" s="33"/>
    </row>
    <row r="591">
      <c r="F591" s="89"/>
      <c r="G591" s="122"/>
      <c r="I591" s="33"/>
      <c r="K591" s="33"/>
    </row>
    <row r="592">
      <c r="F592" s="89"/>
      <c r="G592" s="122"/>
      <c r="I592" s="33"/>
      <c r="K592" s="33"/>
    </row>
    <row r="593">
      <c r="F593" s="89"/>
      <c r="G593" s="122"/>
      <c r="I593" s="33"/>
      <c r="K593" s="33"/>
    </row>
    <row r="594">
      <c r="F594" s="89"/>
      <c r="G594" s="122"/>
      <c r="I594" s="33"/>
      <c r="K594" s="33"/>
    </row>
    <row r="595">
      <c r="F595" s="89"/>
      <c r="G595" s="122"/>
      <c r="I595" s="33"/>
      <c r="K595" s="33"/>
    </row>
    <row r="596">
      <c r="F596" s="89"/>
      <c r="G596" s="122"/>
      <c r="I596" s="33"/>
      <c r="K596" s="33"/>
    </row>
    <row r="597">
      <c r="F597" s="89"/>
      <c r="G597" s="122"/>
      <c r="I597" s="33"/>
      <c r="K597" s="33"/>
    </row>
    <row r="598">
      <c r="F598" s="89"/>
      <c r="G598" s="122"/>
      <c r="I598" s="33"/>
      <c r="K598" s="33"/>
    </row>
    <row r="599">
      <c r="F599" s="89"/>
      <c r="G599" s="122"/>
      <c r="I599" s="33"/>
      <c r="K599" s="33"/>
    </row>
    <row r="600">
      <c r="F600" s="89"/>
      <c r="G600" s="122"/>
      <c r="I600" s="33"/>
      <c r="K600" s="33"/>
    </row>
    <row r="601">
      <c r="F601" s="89"/>
      <c r="G601" s="122"/>
      <c r="I601" s="33"/>
      <c r="K601" s="33"/>
    </row>
    <row r="602">
      <c r="F602" s="89"/>
      <c r="G602" s="122"/>
      <c r="I602" s="33"/>
      <c r="K602" s="33"/>
    </row>
    <row r="603">
      <c r="F603" s="89"/>
      <c r="G603" s="122"/>
      <c r="I603" s="33"/>
      <c r="K603" s="33"/>
    </row>
    <row r="604">
      <c r="F604" s="89"/>
      <c r="G604" s="122"/>
      <c r="I604" s="33"/>
      <c r="K604" s="33"/>
    </row>
    <row r="605">
      <c r="F605" s="89"/>
      <c r="G605" s="122"/>
      <c r="I605" s="33"/>
      <c r="K605" s="33"/>
    </row>
    <row r="606">
      <c r="F606" s="89"/>
      <c r="G606" s="122"/>
      <c r="I606" s="33"/>
      <c r="K606" s="33"/>
    </row>
    <row r="607">
      <c r="F607" s="89"/>
      <c r="G607" s="122"/>
      <c r="I607" s="33"/>
      <c r="K607" s="33"/>
    </row>
    <row r="608">
      <c r="F608" s="89"/>
      <c r="G608" s="122"/>
      <c r="I608" s="33"/>
      <c r="K608" s="33"/>
    </row>
    <row r="609">
      <c r="F609" s="89"/>
      <c r="G609" s="122"/>
      <c r="I609" s="33"/>
      <c r="K609" s="33"/>
    </row>
    <row r="610">
      <c r="F610" s="89"/>
      <c r="G610" s="122"/>
      <c r="I610" s="33"/>
      <c r="K610" s="33"/>
    </row>
    <row r="611">
      <c r="F611" s="89"/>
      <c r="G611" s="122"/>
      <c r="I611" s="33"/>
      <c r="K611" s="33"/>
    </row>
    <row r="612">
      <c r="F612" s="89"/>
      <c r="G612" s="122"/>
      <c r="I612" s="33"/>
      <c r="K612" s="33"/>
    </row>
    <row r="613">
      <c r="F613" s="89"/>
      <c r="G613" s="122"/>
      <c r="I613" s="33"/>
      <c r="K613" s="33"/>
    </row>
    <row r="614">
      <c r="F614" s="89"/>
      <c r="G614" s="122"/>
      <c r="I614" s="33"/>
      <c r="K614" s="33"/>
    </row>
    <row r="615">
      <c r="F615" s="89"/>
      <c r="G615" s="122"/>
      <c r="I615" s="33"/>
      <c r="K615" s="33"/>
    </row>
    <row r="616">
      <c r="F616" s="89"/>
      <c r="G616" s="122"/>
      <c r="I616" s="33"/>
      <c r="K616" s="33"/>
    </row>
    <row r="617">
      <c r="F617" s="89"/>
      <c r="G617" s="122"/>
      <c r="I617" s="33"/>
      <c r="K617" s="33"/>
    </row>
    <row r="618">
      <c r="F618" s="89"/>
      <c r="G618" s="122"/>
      <c r="I618" s="33"/>
      <c r="K618" s="33"/>
    </row>
    <row r="619">
      <c r="F619" s="89"/>
      <c r="G619" s="122"/>
      <c r="I619" s="33"/>
      <c r="K619" s="33"/>
    </row>
    <row r="620">
      <c r="F620" s="89"/>
      <c r="G620" s="122"/>
      <c r="I620" s="33"/>
      <c r="K620" s="33"/>
    </row>
    <row r="621">
      <c r="F621" s="89"/>
      <c r="G621" s="122"/>
      <c r="I621" s="33"/>
      <c r="K621" s="33"/>
    </row>
    <row r="622">
      <c r="F622" s="89"/>
      <c r="G622" s="122"/>
      <c r="I622" s="33"/>
      <c r="K622" s="33"/>
    </row>
    <row r="623">
      <c r="F623" s="89"/>
      <c r="G623" s="122"/>
      <c r="I623" s="33"/>
      <c r="K623" s="33"/>
    </row>
    <row r="624">
      <c r="F624" s="89"/>
      <c r="G624" s="122"/>
      <c r="I624" s="33"/>
      <c r="K624" s="33"/>
    </row>
    <row r="625">
      <c r="F625" s="89"/>
      <c r="G625" s="122"/>
      <c r="I625" s="33"/>
      <c r="K625" s="33"/>
    </row>
    <row r="626">
      <c r="F626" s="89"/>
      <c r="G626" s="122"/>
      <c r="I626" s="33"/>
      <c r="K626" s="33"/>
    </row>
    <row r="627">
      <c r="F627" s="89"/>
      <c r="G627" s="122"/>
      <c r="I627" s="33"/>
      <c r="K627" s="33"/>
    </row>
    <row r="628">
      <c r="F628" s="89"/>
      <c r="G628" s="122"/>
      <c r="I628" s="33"/>
      <c r="K628" s="33"/>
    </row>
    <row r="629">
      <c r="F629" s="89"/>
      <c r="G629" s="122"/>
      <c r="I629" s="33"/>
      <c r="K629" s="33"/>
    </row>
    <row r="630">
      <c r="F630" s="89"/>
      <c r="G630" s="122"/>
      <c r="I630" s="33"/>
      <c r="K630" s="33"/>
    </row>
    <row r="631">
      <c r="F631" s="89"/>
      <c r="G631" s="122"/>
      <c r="I631" s="33"/>
      <c r="K631" s="33"/>
    </row>
    <row r="632">
      <c r="F632" s="89"/>
      <c r="G632" s="122"/>
      <c r="I632" s="33"/>
      <c r="K632" s="33"/>
    </row>
    <row r="633">
      <c r="F633" s="89"/>
      <c r="G633" s="122"/>
      <c r="I633" s="33"/>
      <c r="K633" s="33"/>
    </row>
    <row r="634">
      <c r="F634" s="89"/>
      <c r="G634" s="122"/>
      <c r="I634" s="33"/>
      <c r="K634" s="33"/>
    </row>
    <row r="635">
      <c r="F635" s="89"/>
      <c r="G635" s="122"/>
      <c r="I635" s="33"/>
      <c r="K635" s="33"/>
    </row>
    <row r="636">
      <c r="F636" s="89"/>
      <c r="G636" s="122"/>
      <c r="I636" s="33"/>
      <c r="K636" s="33"/>
    </row>
    <row r="637">
      <c r="F637" s="89"/>
      <c r="G637" s="122"/>
      <c r="I637" s="33"/>
      <c r="K637" s="33"/>
    </row>
    <row r="638">
      <c r="F638" s="89"/>
      <c r="G638" s="122"/>
      <c r="I638" s="33"/>
      <c r="K638" s="33"/>
    </row>
    <row r="639">
      <c r="F639" s="89"/>
      <c r="G639" s="122"/>
      <c r="I639" s="33"/>
      <c r="K639" s="33"/>
    </row>
    <row r="640">
      <c r="F640" s="89"/>
      <c r="G640" s="122"/>
      <c r="I640" s="33"/>
      <c r="K640" s="33"/>
    </row>
    <row r="641">
      <c r="F641" s="89"/>
      <c r="G641" s="122"/>
      <c r="I641" s="33"/>
      <c r="K641" s="33"/>
    </row>
    <row r="642">
      <c r="F642" s="89"/>
      <c r="G642" s="122"/>
      <c r="I642" s="33"/>
      <c r="K642" s="33"/>
    </row>
    <row r="643">
      <c r="F643" s="89"/>
      <c r="G643" s="122"/>
      <c r="I643" s="33"/>
      <c r="K643" s="33"/>
    </row>
    <row r="644">
      <c r="F644" s="89"/>
      <c r="G644" s="122"/>
      <c r="I644" s="33"/>
      <c r="K644" s="33"/>
    </row>
    <row r="645">
      <c r="F645" s="89"/>
      <c r="G645" s="122"/>
      <c r="I645" s="33"/>
      <c r="K645" s="33"/>
    </row>
    <row r="646">
      <c r="F646" s="89"/>
      <c r="G646" s="122"/>
      <c r="I646" s="33"/>
      <c r="K646" s="33"/>
    </row>
    <row r="647">
      <c r="F647" s="89"/>
      <c r="G647" s="122"/>
      <c r="I647" s="33"/>
      <c r="K647" s="33"/>
    </row>
    <row r="648">
      <c r="F648" s="89"/>
      <c r="G648" s="122"/>
      <c r="I648" s="33"/>
      <c r="K648" s="33"/>
    </row>
    <row r="649">
      <c r="F649" s="89"/>
      <c r="G649" s="122"/>
      <c r="I649" s="33"/>
      <c r="K649" s="33"/>
    </row>
    <row r="650">
      <c r="F650" s="89"/>
      <c r="G650" s="122"/>
      <c r="I650" s="33"/>
      <c r="K650" s="33"/>
    </row>
    <row r="651">
      <c r="F651" s="89"/>
      <c r="G651" s="122"/>
      <c r="I651" s="33"/>
      <c r="K651" s="33"/>
    </row>
    <row r="652">
      <c r="F652" s="89"/>
      <c r="G652" s="122"/>
      <c r="I652" s="33"/>
      <c r="K652" s="33"/>
    </row>
    <row r="653">
      <c r="F653" s="89"/>
      <c r="G653" s="122"/>
      <c r="I653" s="33"/>
      <c r="K653" s="33"/>
    </row>
    <row r="654">
      <c r="F654" s="89"/>
      <c r="G654" s="122"/>
      <c r="I654" s="33"/>
      <c r="K654" s="33"/>
    </row>
    <row r="655">
      <c r="F655" s="89"/>
      <c r="G655" s="122"/>
      <c r="I655" s="33"/>
      <c r="K655" s="33"/>
    </row>
    <row r="656">
      <c r="F656" s="89"/>
      <c r="G656" s="122"/>
      <c r="I656" s="33"/>
      <c r="K656" s="33"/>
    </row>
    <row r="657">
      <c r="F657" s="89"/>
      <c r="G657" s="122"/>
      <c r="I657" s="33"/>
      <c r="K657" s="33"/>
    </row>
    <row r="658">
      <c r="F658" s="89"/>
      <c r="G658" s="122"/>
      <c r="I658" s="33"/>
      <c r="K658" s="33"/>
    </row>
    <row r="659">
      <c r="F659" s="89"/>
      <c r="G659" s="122"/>
      <c r="I659" s="33"/>
      <c r="K659" s="33"/>
    </row>
    <row r="660">
      <c r="F660" s="89"/>
      <c r="G660" s="122"/>
      <c r="I660" s="33"/>
      <c r="K660" s="33"/>
    </row>
    <row r="661">
      <c r="F661" s="89"/>
      <c r="G661" s="122"/>
      <c r="I661" s="33"/>
      <c r="K661" s="33"/>
    </row>
    <row r="662">
      <c r="F662" s="89"/>
      <c r="G662" s="122"/>
      <c r="I662" s="33"/>
      <c r="K662" s="33"/>
    </row>
    <row r="663">
      <c r="F663" s="89"/>
      <c r="G663" s="122"/>
      <c r="I663" s="33"/>
      <c r="K663" s="33"/>
    </row>
    <row r="664">
      <c r="F664" s="89"/>
      <c r="G664" s="122"/>
      <c r="I664" s="33"/>
      <c r="K664" s="33"/>
    </row>
    <row r="665">
      <c r="F665" s="89"/>
      <c r="G665" s="122"/>
      <c r="I665" s="33"/>
      <c r="K665" s="33"/>
    </row>
    <row r="666">
      <c r="F666" s="89"/>
      <c r="G666" s="122"/>
      <c r="I666" s="33"/>
      <c r="K666" s="33"/>
    </row>
    <row r="667">
      <c r="F667" s="89"/>
      <c r="G667" s="122"/>
      <c r="I667" s="33"/>
      <c r="K667" s="33"/>
    </row>
    <row r="668">
      <c r="F668" s="89"/>
      <c r="G668" s="122"/>
      <c r="I668" s="33"/>
      <c r="K668" s="33"/>
    </row>
    <row r="669">
      <c r="F669" s="89"/>
      <c r="G669" s="122"/>
      <c r="I669" s="33"/>
      <c r="K669" s="33"/>
    </row>
    <row r="670">
      <c r="F670" s="89"/>
      <c r="G670" s="122"/>
      <c r="I670" s="33"/>
      <c r="K670" s="33"/>
    </row>
    <row r="671">
      <c r="F671" s="89"/>
      <c r="G671" s="122"/>
      <c r="I671" s="33"/>
      <c r="K671" s="33"/>
    </row>
    <row r="672">
      <c r="F672" s="89"/>
      <c r="G672" s="122"/>
      <c r="I672" s="33"/>
      <c r="K672" s="33"/>
    </row>
    <row r="673">
      <c r="F673" s="89"/>
      <c r="G673" s="122"/>
      <c r="I673" s="33"/>
      <c r="K673" s="33"/>
    </row>
    <row r="674">
      <c r="F674" s="89"/>
      <c r="G674" s="122"/>
      <c r="I674" s="33"/>
      <c r="K674" s="33"/>
    </row>
    <row r="675">
      <c r="F675" s="89"/>
      <c r="G675" s="122"/>
      <c r="I675" s="33"/>
      <c r="K675" s="33"/>
    </row>
    <row r="676">
      <c r="F676" s="89"/>
      <c r="G676" s="122"/>
      <c r="I676" s="33"/>
      <c r="K676" s="33"/>
    </row>
    <row r="677">
      <c r="F677" s="89"/>
      <c r="G677" s="122"/>
      <c r="I677" s="33"/>
      <c r="K677" s="33"/>
    </row>
    <row r="678">
      <c r="F678" s="89"/>
      <c r="G678" s="122"/>
      <c r="I678" s="33"/>
      <c r="K678" s="33"/>
    </row>
    <row r="679">
      <c r="F679" s="89"/>
      <c r="G679" s="122"/>
      <c r="I679" s="33"/>
      <c r="K679" s="33"/>
    </row>
    <row r="680">
      <c r="F680" s="89"/>
      <c r="G680" s="122"/>
      <c r="I680" s="33"/>
      <c r="K680" s="33"/>
    </row>
    <row r="681">
      <c r="F681" s="89"/>
      <c r="G681" s="122"/>
      <c r="I681" s="33"/>
      <c r="K681" s="33"/>
    </row>
    <row r="682">
      <c r="F682" s="89"/>
      <c r="G682" s="122"/>
      <c r="I682" s="33"/>
      <c r="K682" s="33"/>
    </row>
    <row r="683">
      <c r="F683" s="89"/>
      <c r="G683" s="122"/>
      <c r="I683" s="33"/>
      <c r="K683" s="33"/>
    </row>
    <row r="684">
      <c r="F684" s="89"/>
      <c r="G684" s="122"/>
      <c r="I684" s="33"/>
      <c r="K684" s="33"/>
    </row>
    <row r="685">
      <c r="F685" s="89"/>
      <c r="G685" s="122"/>
      <c r="I685" s="33"/>
      <c r="K685" s="33"/>
    </row>
    <row r="686">
      <c r="F686" s="89"/>
      <c r="G686" s="122"/>
      <c r="I686" s="33"/>
      <c r="K686" s="33"/>
    </row>
    <row r="687">
      <c r="F687" s="89"/>
      <c r="G687" s="122"/>
      <c r="I687" s="33"/>
      <c r="K687" s="33"/>
    </row>
    <row r="688">
      <c r="F688" s="89"/>
      <c r="G688" s="122"/>
      <c r="I688" s="33"/>
      <c r="K688" s="33"/>
    </row>
    <row r="689">
      <c r="F689" s="89"/>
      <c r="G689" s="122"/>
      <c r="I689" s="33"/>
      <c r="K689" s="33"/>
    </row>
    <row r="690">
      <c r="F690" s="89"/>
      <c r="G690" s="122"/>
      <c r="I690" s="33"/>
      <c r="K690" s="33"/>
    </row>
    <row r="691">
      <c r="F691" s="89"/>
      <c r="G691" s="122"/>
      <c r="I691" s="33"/>
      <c r="K691" s="33"/>
    </row>
    <row r="692">
      <c r="F692" s="89"/>
      <c r="G692" s="122"/>
      <c r="I692" s="33"/>
      <c r="K692" s="33"/>
    </row>
    <row r="693">
      <c r="F693" s="89"/>
      <c r="G693" s="122"/>
      <c r="I693" s="33"/>
      <c r="K693" s="33"/>
    </row>
    <row r="694">
      <c r="F694" s="89"/>
      <c r="G694" s="122"/>
      <c r="I694" s="33"/>
      <c r="K694" s="33"/>
    </row>
    <row r="695">
      <c r="F695" s="89"/>
      <c r="G695" s="122"/>
      <c r="I695" s="33"/>
      <c r="K695" s="33"/>
    </row>
    <row r="696">
      <c r="F696" s="89"/>
      <c r="G696" s="122"/>
      <c r="I696" s="33"/>
      <c r="K696" s="33"/>
    </row>
    <row r="697">
      <c r="F697" s="89"/>
      <c r="G697" s="122"/>
      <c r="I697" s="33"/>
      <c r="K697" s="33"/>
    </row>
    <row r="698">
      <c r="F698" s="89"/>
      <c r="G698" s="122"/>
      <c r="I698" s="33"/>
      <c r="K698" s="33"/>
    </row>
    <row r="699">
      <c r="F699" s="89"/>
      <c r="G699" s="122"/>
      <c r="I699" s="33"/>
      <c r="K699" s="33"/>
    </row>
    <row r="700">
      <c r="F700" s="89"/>
      <c r="G700" s="122"/>
      <c r="I700" s="33"/>
      <c r="K700" s="33"/>
    </row>
    <row r="701">
      <c r="F701" s="89"/>
      <c r="G701" s="122"/>
      <c r="I701" s="33"/>
      <c r="K701" s="33"/>
    </row>
    <row r="702">
      <c r="F702" s="89"/>
      <c r="G702" s="122"/>
      <c r="I702" s="33"/>
      <c r="K702" s="33"/>
    </row>
    <row r="703">
      <c r="F703" s="89"/>
      <c r="G703" s="122"/>
      <c r="I703" s="33"/>
      <c r="K703" s="33"/>
    </row>
    <row r="704">
      <c r="F704" s="89"/>
      <c r="G704" s="122"/>
      <c r="I704" s="33"/>
      <c r="K704" s="33"/>
    </row>
    <row r="705">
      <c r="F705" s="89"/>
      <c r="G705" s="122"/>
      <c r="I705" s="33"/>
      <c r="K705" s="33"/>
    </row>
    <row r="706">
      <c r="F706" s="89"/>
      <c r="G706" s="122"/>
      <c r="I706" s="33"/>
      <c r="K706" s="33"/>
    </row>
    <row r="707">
      <c r="F707" s="89"/>
      <c r="G707" s="122"/>
      <c r="I707" s="33"/>
      <c r="K707" s="33"/>
    </row>
    <row r="708">
      <c r="F708" s="89"/>
      <c r="G708" s="122"/>
      <c r="I708" s="33"/>
      <c r="K708" s="33"/>
    </row>
    <row r="709">
      <c r="F709" s="89"/>
      <c r="G709" s="122"/>
      <c r="I709" s="33"/>
      <c r="K709" s="33"/>
    </row>
    <row r="710">
      <c r="F710" s="89"/>
      <c r="G710" s="122"/>
      <c r="I710" s="33"/>
      <c r="K710" s="33"/>
    </row>
    <row r="711">
      <c r="F711" s="89"/>
      <c r="G711" s="122"/>
      <c r="I711" s="33"/>
      <c r="K711" s="33"/>
    </row>
    <row r="712">
      <c r="F712" s="89"/>
      <c r="G712" s="122"/>
      <c r="I712" s="33"/>
      <c r="K712" s="33"/>
    </row>
    <row r="713">
      <c r="F713" s="89"/>
      <c r="G713" s="122"/>
      <c r="I713" s="33"/>
      <c r="K713" s="33"/>
    </row>
    <row r="714">
      <c r="F714" s="89"/>
      <c r="G714" s="122"/>
      <c r="I714" s="33"/>
      <c r="K714" s="33"/>
    </row>
    <row r="715">
      <c r="F715" s="89"/>
      <c r="G715" s="122"/>
      <c r="I715" s="33"/>
      <c r="K715" s="33"/>
    </row>
    <row r="716">
      <c r="F716" s="89"/>
      <c r="G716" s="122"/>
      <c r="I716" s="33"/>
      <c r="K716" s="33"/>
    </row>
    <row r="717">
      <c r="F717" s="89"/>
      <c r="G717" s="122"/>
      <c r="I717" s="33"/>
      <c r="K717" s="33"/>
    </row>
    <row r="718">
      <c r="F718" s="89"/>
      <c r="G718" s="122"/>
      <c r="I718" s="33"/>
      <c r="K718" s="33"/>
    </row>
    <row r="719">
      <c r="F719" s="89"/>
      <c r="G719" s="122"/>
      <c r="I719" s="33"/>
      <c r="K719" s="33"/>
    </row>
    <row r="720">
      <c r="F720" s="89"/>
      <c r="G720" s="122"/>
      <c r="I720" s="33"/>
      <c r="K720" s="33"/>
    </row>
    <row r="721">
      <c r="F721" s="89"/>
      <c r="G721" s="122"/>
      <c r="I721" s="33"/>
      <c r="K721" s="33"/>
    </row>
    <row r="722">
      <c r="F722" s="89"/>
      <c r="G722" s="122"/>
      <c r="I722" s="33"/>
      <c r="K722" s="33"/>
    </row>
    <row r="723">
      <c r="F723" s="89"/>
      <c r="G723" s="122"/>
      <c r="I723" s="33"/>
      <c r="K723" s="33"/>
    </row>
    <row r="724">
      <c r="F724" s="89"/>
      <c r="G724" s="122"/>
      <c r="I724" s="33"/>
      <c r="K724" s="33"/>
    </row>
    <row r="725">
      <c r="F725" s="89"/>
      <c r="G725" s="122"/>
      <c r="I725" s="33"/>
      <c r="K725" s="33"/>
    </row>
    <row r="726">
      <c r="F726" s="89"/>
      <c r="G726" s="122"/>
      <c r="I726" s="33"/>
      <c r="K726" s="33"/>
    </row>
    <row r="727">
      <c r="F727" s="89"/>
      <c r="G727" s="122"/>
      <c r="I727" s="33"/>
      <c r="K727" s="33"/>
    </row>
    <row r="728">
      <c r="F728" s="89"/>
      <c r="G728" s="122"/>
      <c r="I728" s="33"/>
      <c r="K728" s="33"/>
    </row>
    <row r="729">
      <c r="F729" s="89"/>
      <c r="G729" s="122"/>
      <c r="I729" s="33"/>
      <c r="K729" s="33"/>
    </row>
    <row r="730">
      <c r="F730" s="89"/>
      <c r="G730" s="122"/>
      <c r="I730" s="33"/>
      <c r="K730" s="33"/>
    </row>
    <row r="731">
      <c r="F731" s="89"/>
      <c r="G731" s="122"/>
      <c r="I731" s="33"/>
      <c r="K731" s="33"/>
    </row>
    <row r="732">
      <c r="F732" s="89"/>
      <c r="G732" s="122"/>
      <c r="I732" s="33"/>
      <c r="K732" s="33"/>
    </row>
    <row r="733">
      <c r="F733" s="89"/>
      <c r="G733" s="122"/>
      <c r="I733" s="33"/>
      <c r="K733" s="33"/>
    </row>
    <row r="734">
      <c r="F734" s="89"/>
      <c r="G734" s="122"/>
      <c r="I734" s="33"/>
      <c r="K734" s="33"/>
    </row>
    <row r="735">
      <c r="F735" s="89"/>
      <c r="G735" s="122"/>
      <c r="I735" s="33"/>
      <c r="K735" s="33"/>
    </row>
    <row r="736">
      <c r="F736" s="89"/>
      <c r="G736" s="122"/>
      <c r="I736" s="33"/>
      <c r="K736" s="33"/>
    </row>
    <row r="737">
      <c r="F737" s="89"/>
      <c r="G737" s="122"/>
      <c r="I737" s="33"/>
      <c r="K737" s="33"/>
    </row>
    <row r="738">
      <c r="F738" s="89"/>
      <c r="G738" s="122"/>
      <c r="I738" s="33"/>
      <c r="K738" s="33"/>
    </row>
    <row r="739">
      <c r="F739" s="89"/>
      <c r="G739" s="122"/>
      <c r="I739" s="33"/>
      <c r="K739" s="33"/>
    </row>
    <row r="740">
      <c r="F740" s="89"/>
      <c r="G740" s="122"/>
      <c r="I740" s="33"/>
      <c r="K740" s="33"/>
    </row>
    <row r="741">
      <c r="F741" s="89"/>
      <c r="G741" s="122"/>
      <c r="I741" s="33"/>
      <c r="K741" s="33"/>
    </row>
    <row r="742">
      <c r="F742" s="89"/>
      <c r="G742" s="122"/>
      <c r="I742" s="33"/>
      <c r="K742" s="33"/>
    </row>
    <row r="743">
      <c r="F743" s="89"/>
      <c r="G743" s="122"/>
      <c r="I743" s="33"/>
      <c r="K743" s="33"/>
    </row>
    <row r="744">
      <c r="F744" s="89"/>
      <c r="G744" s="122"/>
      <c r="I744" s="33"/>
      <c r="K744" s="33"/>
    </row>
    <row r="745">
      <c r="F745" s="89"/>
      <c r="G745" s="122"/>
      <c r="I745" s="33"/>
      <c r="K745" s="33"/>
    </row>
    <row r="746">
      <c r="F746" s="89"/>
      <c r="G746" s="122"/>
      <c r="I746" s="33"/>
      <c r="K746" s="33"/>
    </row>
    <row r="747">
      <c r="F747" s="89"/>
      <c r="G747" s="122"/>
      <c r="I747" s="33"/>
      <c r="K747" s="33"/>
    </row>
    <row r="748">
      <c r="F748" s="89"/>
      <c r="G748" s="122"/>
      <c r="I748" s="33"/>
      <c r="K748" s="33"/>
    </row>
    <row r="749">
      <c r="F749" s="89"/>
      <c r="G749" s="122"/>
      <c r="I749" s="33"/>
      <c r="K749" s="33"/>
    </row>
    <row r="750">
      <c r="F750" s="89"/>
      <c r="G750" s="122"/>
      <c r="I750" s="33"/>
      <c r="K750" s="33"/>
    </row>
    <row r="751">
      <c r="F751" s="89"/>
      <c r="G751" s="122"/>
      <c r="I751" s="33"/>
      <c r="K751" s="33"/>
    </row>
    <row r="752">
      <c r="F752" s="89"/>
      <c r="G752" s="122"/>
      <c r="I752" s="33"/>
      <c r="K752" s="33"/>
    </row>
    <row r="753">
      <c r="F753" s="89"/>
      <c r="G753" s="122"/>
      <c r="I753" s="33"/>
      <c r="K753" s="33"/>
    </row>
    <row r="754">
      <c r="F754" s="89"/>
      <c r="G754" s="122"/>
      <c r="I754" s="33"/>
      <c r="K754" s="33"/>
    </row>
    <row r="755">
      <c r="F755" s="89"/>
      <c r="G755" s="122"/>
      <c r="I755" s="33"/>
      <c r="K755" s="33"/>
    </row>
    <row r="756">
      <c r="F756" s="89"/>
      <c r="G756" s="122"/>
      <c r="I756" s="33"/>
      <c r="K756" s="33"/>
    </row>
    <row r="757">
      <c r="F757" s="89"/>
      <c r="G757" s="122"/>
      <c r="I757" s="33"/>
      <c r="K757" s="33"/>
    </row>
    <row r="758">
      <c r="F758" s="89"/>
      <c r="G758" s="122"/>
      <c r="I758" s="33"/>
      <c r="K758" s="33"/>
    </row>
    <row r="759">
      <c r="F759" s="89"/>
      <c r="G759" s="122"/>
      <c r="I759" s="33"/>
      <c r="K759" s="33"/>
    </row>
    <row r="760">
      <c r="F760" s="89"/>
      <c r="G760" s="122"/>
      <c r="I760" s="33"/>
      <c r="K760" s="33"/>
    </row>
    <row r="761">
      <c r="F761" s="89"/>
      <c r="G761" s="122"/>
      <c r="I761" s="33"/>
      <c r="K761" s="33"/>
    </row>
    <row r="762">
      <c r="F762" s="89"/>
      <c r="G762" s="122"/>
      <c r="I762" s="33"/>
      <c r="K762" s="33"/>
    </row>
    <row r="763">
      <c r="F763" s="89"/>
      <c r="G763" s="122"/>
      <c r="I763" s="33"/>
      <c r="K763" s="33"/>
    </row>
    <row r="764">
      <c r="F764" s="89"/>
      <c r="G764" s="122"/>
      <c r="I764" s="33"/>
      <c r="K764" s="33"/>
    </row>
    <row r="765">
      <c r="F765" s="89"/>
      <c r="G765" s="122"/>
      <c r="I765" s="33"/>
      <c r="K765" s="33"/>
    </row>
    <row r="766">
      <c r="F766" s="89"/>
      <c r="G766" s="122"/>
      <c r="I766" s="33"/>
      <c r="K766" s="33"/>
    </row>
    <row r="767">
      <c r="F767" s="89"/>
      <c r="G767" s="122"/>
      <c r="I767" s="33"/>
      <c r="K767" s="33"/>
    </row>
    <row r="768">
      <c r="F768" s="89"/>
      <c r="G768" s="122"/>
      <c r="I768" s="33"/>
      <c r="K768" s="33"/>
    </row>
    <row r="769">
      <c r="F769" s="89"/>
      <c r="G769" s="122"/>
      <c r="I769" s="33"/>
      <c r="K769" s="33"/>
    </row>
    <row r="770">
      <c r="F770" s="89"/>
      <c r="G770" s="122"/>
      <c r="I770" s="33"/>
      <c r="K770" s="33"/>
    </row>
    <row r="771">
      <c r="F771" s="89"/>
      <c r="G771" s="122"/>
      <c r="I771" s="33"/>
      <c r="K771" s="33"/>
    </row>
    <row r="772">
      <c r="F772" s="89"/>
      <c r="G772" s="122"/>
      <c r="I772" s="33"/>
      <c r="K772" s="33"/>
    </row>
    <row r="773">
      <c r="F773" s="89"/>
      <c r="G773" s="122"/>
      <c r="I773" s="33"/>
      <c r="K773" s="33"/>
    </row>
    <row r="774">
      <c r="F774" s="89"/>
      <c r="G774" s="122"/>
      <c r="I774" s="33"/>
      <c r="K774" s="33"/>
    </row>
    <row r="775">
      <c r="F775" s="89"/>
      <c r="G775" s="122"/>
      <c r="I775" s="33"/>
      <c r="K775" s="33"/>
    </row>
    <row r="776">
      <c r="F776" s="89"/>
      <c r="G776" s="122"/>
      <c r="I776" s="33"/>
      <c r="K776" s="33"/>
    </row>
    <row r="777">
      <c r="F777" s="89"/>
      <c r="G777" s="122"/>
      <c r="I777" s="33"/>
      <c r="K777" s="33"/>
    </row>
    <row r="778">
      <c r="F778" s="89"/>
      <c r="G778" s="122"/>
      <c r="I778" s="33"/>
      <c r="K778" s="33"/>
    </row>
    <row r="779">
      <c r="F779" s="89"/>
      <c r="G779" s="122"/>
      <c r="I779" s="33"/>
      <c r="K779" s="33"/>
    </row>
    <row r="780">
      <c r="F780" s="89"/>
      <c r="G780" s="122"/>
      <c r="I780" s="33"/>
      <c r="K780" s="33"/>
    </row>
    <row r="781">
      <c r="F781" s="89"/>
      <c r="G781" s="122"/>
      <c r="I781" s="33"/>
      <c r="K781" s="33"/>
    </row>
    <row r="782">
      <c r="F782" s="89"/>
      <c r="G782" s="122"/>
      <c r="I782" s="33"/>
      <c r="K782" s="33"/>
    </row>
    <row r="783">
      <c r="F783" s="89"/>
      <c r="G783" s="122"/>
      <c r="I783" s="33"/>
      <c r="K783" s="33"/>
    </row>
    <row r="784">
      <c r="F784" s="89"/>
      <c r="G784" s="122"/>
      <c r="I784" s="33"/>
      <c r="K784" s="33"/>
    </row>
    <row r="785">
      <c r="F785" s="89"/>
      <c r="G785" s="122"/>
      <c r="I785" s="33"/>
      <c r="K785" s="33"/>
    </row>
    <row r="786">
      <c r="F786" s="89"/>
      <c r="G786" s="122"/>
      <c r="I786" s="33"/>
      <c r="K786" s="33"/>
    </row>
    <row r="787">
      <c r="F787" s="89"/>
      <c r="G787" s="122"/>
      <c r="I787" s="33"/>
      <c r="K787" s="33"/>
    </row>
    <row r="788">
      <c r="F788" s="89"/>
      <c r="G788" s="122"/>
      <c r="I788" s="33"/>
      <c r="K788" s="33"/>
    </row>
    <row r="789">
      <c r="F789" s="89"/>
      <c r="G789" s="122"/>
      <c r="I789" s="33"/>
      <c r="K789" s="33"/>
    </row>
    <row r="790">
      <c r="F790" s="89"/>
      <c r="G790" s="122"/>
      <c r="I790" s="33"/>
      <c r="K790" s="33"/>
    </row>
    <row r="791">
      <c r="F791" s="89"/>
      <c r="G791" s="122"/>
      <c r="I791" s="33"/>
      <c r="K791" s="33"/>
    </row>
    <row r="792">
      <c r="F792" s="89"/>
      <c r="G792" s="122"/>
      <c r="I792" s="33"/>
      <c r="K792" s="33"/>
    </row>
    <row r="793">
      <c r="F793" s="89"/>
      <c r="G793" s="122"/>
      <c r="I793" s="33"/>
      <c r="K793" s="33"/>
    </row>
    <row r="794">
      <c r="F794" s="89"/>
      <c r="G794" s="122"/>
      <c r="I794" s="33"/>
      <c r="K794" s="33"/>
    </row>
    <row r="795">
      <c r="F795" s="89"/>
      <c r="G795" s="122"/>
      <c r="I795" s="33"/>
      <c r="K795" s="33"/>
    </row>
    <row r="796">
      <c r="F796" s="89"/>
      <c r="G796" s="122"/>
      <c r="I796" s="33"/>
      <c r="K796" s="33"/>
    </row>
    <row r="797">
      <c r="F797" s="89"/>
      <c r="G797" s="122"/>
      <c r="I797" s="33"/>
      <c r="K797" s="33"/>
    </row>
    <row r="798">
      <c r="F798" s="89"/>
      <c r="G798" s="122"/>
      <c r="I798" s="33"/>
      <c r="K798" s="33"/>
    </row>
    <row r="799">
      <c r="F799" s="89"/>
      <c r="G799" s="122"/>
      <c r="I799" s="33"/>
      <c r="K799" s="33"/>
    </row>
    <row r="800">
      <c r="F800" s="89"/>
      <c r="G800" s="122"/>
      <c r="I800" s="33"/>
      <c r="K800" s="33"/>
    </row>
    <row r="801">
      <c r="F801" s="89"/>
      <c r="G801" s="122"/>
      <c r="I801" s="33"/>
      <c r="K801" s="33"/>
    </row>
    <row r="802">
      <c r="F802" s="89"/>
      <c r="G802" s="122"/>
      <c r="I802" s="33"/>
      <c r="K802" s="33"/>
    </row>
    <row r="803">
      <c r="F803" s="89"/>
      <c r="G803" s="122"/>
      <c r="I803" s="33"/>
      <c r="K803" s="33"/>
    </row>
    <row r="804">
      <c r="F804" s="89"/>
      <c r="G804" s="122"/>
      <c r="I804" s="33"/>
      <c r="K804" s="33"/>
    </row>
    <row r="805">
      <c r="F805" s="89"/>
      <c r="G805" s="122"/>
      <c r="I805" s="33"/>
      <c r="K805" s="33"/>
    </row>
    <row r="806">
      <c r="F806" s="89"/>
      <c r="G806" s="122"/>
      <c r="I806" s="33"/>
      <c r="K806" s="33"/>
    </row>
    <row r="807">
      <c r="F807" s="89"/>
      <c r="G807" s="122"/>
      <c r="I807" s="33"/>
      <c r="K807" s="33"/>
    </row>
    <row r="808">
      <c r="F808" s="89"/>
      <c r="G808" s="122"/>
      <c r="I808" s="33"/>
      <c r="K808" s="33"/>
    </row>
    <row r="809">
      <c r="F809" s="89"/>
      <c r="G809" s="122"/>
      <c r="I809" s="33"/>
      <c r="K809" s="33"/>
    </row>
    <row r="810">
      <c r="F810" s="89"/>
      <c r="G810" s="122"/>
      <c r="I810" s="33"/>
      <c r="K810" s="33"/>
    </row>
    <row r="811">
      <c r="F811" s="89"/>
      <c r="G811" s="122"/>
      <c r="I811" s="33"/>
      <c r="K811" s="33"/>
    </row>
    <row r="812">
      <c r="F812" s="89"/>
      <c r="G812" s="122"/>
      <c r="I812" s="33"/>
      <c r="K812" s="33"/>
    </row>
    <row r="813">
      <c r="F813" s="89"/>
      <c r="G813" s="122"/>
      <c r="I813" s="33"/>
      <c r="K813" s="33"/>
    </row>
    <row r="814">
      <c r="F814" s="89"/>
      <c r="G814" s="122"/>
      <c r="I814" s="33"/>
      <c r="K814" s="33"/>
    </row>
    <row r="815">
      <c r="F815" s="89"/>
      <c r="G815" s="122"/>
      <c r="I815" s="33"/>
      <c r="K815" s="33"/>
    </row>
    <row r="816">
      <c r="F816" s="89"/>
      <c r="G816" s="122"/>
      <c r="I816" s="33"/>
      <c r="K816" s="33"/>
    </row>
    <row r="817">
      <c r="F817" s="89"/>
      <c r="G817" s="122"/>
      <c r="I817" s="33"/>
      <c r="K817" s="33"/>
    </row>
    <row r="818">
      <c r="F818" s="89"/>
      <c r="G818" s="122"/>
      <c r="I818" s="33"/>
      <c r="K818" s="33"/>
    </row>
    <row r="819">
      <c r="F819" s="89"/>
      <c r="G819" s="122"/>
      <c r="I819" s="33"/>
      <c r="K819" s="33"/>
    </row>
    <row r="820">
      <c r="F820" s="89"/>
      <c r="G820" s="122"/>
      <c r="I820" s="33"/>
      <c r="K820" s="33"/>
    </row>
    <row r="821">
      <c r="F821" s="89"/>
      <c r="G821" s="122"/>
      <c r="I821" s="33"/>
      <c r="K821" s="33"/>
    </row>
    <row r="822">
      <c r="F822" s="89"/>
      <c r="G822" s="122"/>
      <c r="I822" s="29"/>
      <c r="K822" s="29"/>
    </row>
    <row r="823">
      <c r="F823" s="89"/>
      <c r="G823" s="122"/>
      <c r="I823" s="33"/>
      <c r="K823" s="33"/>
    </row>
    <row r="824">
      <c r="F824" s="89"/>
      <c r="G824" s="122"/>
      <c r="I824" s="33"/>
      <c r="K824" s="33"/>
    </row>
    <row r="825">
      <c r="F825" s="89"/>
      <c r="G825" s="122"/>
      <c r="I825" s="33"/>
      <c r="K825" s="33"/>
    </row>
    <row r="826">
      <c r="F826" s="89"/>
      <c r="G826" s="122"/>
      <c r="I826" s="33"/>
      <c r="K826" s="33"/>
    </row>
    <row r="827">
      <c r="F827" s="89"/>
      <c r="G827" s="122"/>
      <c r="I827" s="33"/>
      <c r="K827" s="33"/>
    </row>
    <row r="828">
      <c r="F828" s="89"/>
      <c r="G828" s="122"/>
      <c r="I828" s="33"/>
      <c r="K828" s="33"/>
    </row>
    <row r="829">
      <c r="F829" s="89"/>
      <c r="G829" s="122"/>
      <c r="I829" s="33"/>
      <c r="K829" s="33"/>
    </row>
    <row r="830">
      <c r="F830" s="89"/>
      <c r="G830" s="122"/>
      <c r="I830" s="33"/>
      <c r="K830" s="33"/>
    </row>
    <row r="831">
      <c r="F831" s="89"/>
      <c r="G831" s="122"/>
      <c r="I831" s="33"/>
      <c r="K831" s="33"/>
    </row>
    <row r="832">
      <c r="F832" s="89"/>
      <c r="G832" s="122"/>
      <c r="I832" s="33"/>
      <c r="K832" s="33"/>
    </row>
    <row r="833">
      <c r="F833" s="89"/>
      <c r="G833" s="122"/>
      <c r="I833" s="33"/>
      <c r="K833" s="33"/>
    </row>
    <row r="834">
      <c r="F834" s="89"/>
      <c r="G834" s="122"/>
      <c r="I834" s="33"/>
      <c r="K834" s="33"/>
    </row>
    <row r="835">
      <c r="F835" s="89"/>
      <c r="G835" s="122"/>
      <c r="I835" s="33"/>
      <c r="K835" s="33"/>
    </row>
    <row r="836">
      <c r="F836" s="89"/>
      <c r="G836" s="122"/>
      <c r="I836" s="33"/>
      <c r="K836" s="33"/>
    </row>
    <row r="837">
      <c r="F837" s="89"/>
      <c r="G837" s="122"/>
      <c r="I837" s="33"/>
      <c r="K837" s="33"/>
    </row>
    <row r="838">
      <c r="F838" s="89"/>
      <c r="G838" s="122"/>
      <c r="I838" s="33"/>
      <c r="K838" s="33"/>
    </row>
    <row r="839">
      <c r="F839" s="89"/>
      <c r="G839" s="122"/>
      <c r="I839" s="33"/>
      <c r="K839" s="33"/>
    </row>
    <row r="840">
      <c r="F840" s="89"/>
      <c r="G840" s="122"/>
      <c r="I840" s="33"/>
      <c r="K840" s="33"/>
    </row>
    <row r="841">
      <c r="F841" s="89"/>
      <c r="G841" s="122"/>
      <c r="I841" s="33"/>
      <c r="K841" s="33"/>
    </row>
    <row r="842">
      <c r="F842" s="89"/>
      <c r="G842" s="122"/>
      <c r="I842" s="33"/>
      <c r="K842" s="33"/>
    </row>
    <row r="843">
      <c r="F843" s="89"/>
      <c r="G843" s="122"/>
      <c r="I843" s="33"/>
      <c r="K843" s="33"/>
    </row>
    <row r="844">
      <c r="F844" s="89"/>
      <c r="G844" s="122"/>
      <c r="I844" s="33"/>
      <c r="K844" s="33"/>
    </row>
    <row r="845">
      <c r="F845" s="89"/>
      <c r="G845" s="122"/>
      <c r="I845" s="33"/>
      <c r="K845" s="33"/>
    </row>
    <row r="846">
      <c r="F846" s="89"/>
      <c r="G846" s="122"/>
      <c r="I846" s="33"/>
      <c r="K846" s="33"/>
    </row>
    <row r="847">
      <c r="F847" s="89"/>
      <c r="G847" s="122"/>
      <c r="I847" s="33"/>
      <c r="K847" s="33"/>
    </row>
    <row r="848">
      <c r="F848" s="89"/>
      <c r="G848" s="122"/>
      <c r="I848" s="33"/>
      <c r="K848" s="33"/>
    </row>
    <row r="849">
      <c r="F849" s="89"/>
      <c r="G849" s="122"/>
      <c r="I849" s="33"/>
      <c r="K849" s="33"/>
    </row>
    <row r="850">
      <c r="F850" s="89"/>
      <c r="G850" s="122"/>
      <c r="I850" s="33"/>
      <c r="K850" s="33"/>
    </row>
    <row r="851">
      <c r="F851" s="89"/>
      <c r="G851" s="122"/>
      <c r="I851" s="33"/>
      <c r="K851" s="33"/>
    </row>
    <row r="852">
      <c r="F852" s="89"/>
      <c r="G852" s="122"/>
      <c r="I852" s="33"/>
      <c r="K852" s="33"/>
    </row>
    <row r="853">
      <c r="F853" s="89"/>
      <c r="G853" s="122"/>
      <c r="I853" s="33"/>
      <c r="K853" s="33"/>
    </row>
    <row r="854">
      <c r="F854" s="89"/>
      <c r="G854" s="122"/>
      <c r="I854" s="33"/>
      <c r="K854" s="33"/>
    </row>
    <row r="855">
      <c r="F855" s="89"/>
      <c r="G855" s="122"/>
      <c r="I855" s="33"/>
      <c r="K855" s="33"/>
    </row>
    <row r="856">
      <c r="F856" s="89"/>
      <c r="G856" s="122"/>
      <c r="I856" s="33"/>
      <c r="K856" s="33"/>
    </row>
    <row r="857">
      <c r="F857" s="89"/>
      <c r="G857" s="122"/>
      <c r="I857" s="33"/>
      <c r="K857" s="33"/>
    </row>
    <row r="858">
      <c r="F858" s="89"/>
      <c r="G858" s="122"/>
      <c r="I858" s="33"/>
      <c r="K858" s="33"/>
    </row>
    <row r="859">
      <c r="F859" s="89"/>
      <c r="G859" s="122"/>
      <c r="I859" s="33"/>
      <c r="K859" s="33"/>
    </row>
    <row r="860">
      <c r="F860" s="89"/>
      <c r="G860" s="122"/>
      <c r="I860" s="33"/>
      <c r="K860" s="33"/>
    </row>
    <row r="861">
      <c r="F861" s="89"/>
      <c r="G861" s="122"/>
      <c r="I861" s="33"/>
      <c r="K861" s="33"/>
    </row>
    <row r="862">
      <c r="F862" s="89"/>
      <c r="G862" s="122"/>
      <c r="I862" s="33"/>
      <c r="K862" s="33"/>
    </row>
    <row r="863">
      <c r="F863" s="89"/>
      <c r="G863" s="122"/>
      <c r="I863" s="33"/>
      <c r="K863" s="33"/>
    </row>
    <row r="864">
      <c r="F864" s="89"/>
      <c r="G864" s="122"/>
      <c r="I864" s="33"/>
      <c r="K864" s="33"/>
    </row>
    <row r="865">
      <c r="F865" s="89"/>
      <c r="G865" s="122"/>
      <c r="I865" s="33"/>
      <c r="K865" s="33"/>
    </row>
    <row r="866">
      <c r="F866" s="89"/>
      <c r="G866" s="122"/>
      <c r="I866" s="33"/>
      <c r="K866" s="33"/>
    </row>
    <row r="867">
      <c r="F867" s="89"/>
      <c r="G867" s="122"/>
      <c r="I867" s="33"/>
      <c r="K867" s="33"/>
    </row>
    <row r="868">
      <c r="F868" s="89"/>
      <c r="G868" s="122"/>
      <c r="I868" s="33"/>
      <c r="K868" s="33"/>
    </row>
    <row r="869">
      <c r="F869" s="89"/>
      <c r="G869" s="122"/>
      <c r="I869" s="33"/>
      <c r="K869" s="33"/>
    </row>
    <row r="870">
      <c r="F870" s="89"/>
      <c r="G870" s="122"/>
      <c r="I870" s="33"/>
      <c r="K870" s="33"/>
    </row>
    <row r="871">
      <c r="F871" s="89"/>
      <c r="G871" s="122"/>
      <c r="I871" s="33"/>
      <c r="K871" s="33"/>
    </row>
    <row r="872">
      <c r="F872" s="89"/>
      <c r="G872" s="122"/>
      <c r="I872" s="33"/>
      <c r="K872" s="33"/>
    </row>
    <row r="873">
      <c r="F873" s="89"/>
      <c r="G873" s="122"/>
      <c r="I873" s="33"/>
      <c r="K873" s="33"/>
    </row>
    <row r="874">
      <c r="F874" s="89"/>
      <c r="G874" s="122"/>
      <c r="I874" s="33"/>
      <c r="K874" s="33"/>
    </row>
    <row r="875">
      <c r="F875" s="89"/>
      <c r="G875" s="122"/>
      <c r="I875" s="33"/>
      <c r="K875" s="33"/>
    </row>
    <row r="876">
      <c r="F876" s="89"/>
      <c r="G876" s="122"/>
      <c r="I876" s="33"/>
      <c r="K876" s="33"/>
    </row>
    <row r="877">
      <c r="F877" s="89"/>
      <c r="G877" s="122"/>
      <c r="I877" s="33"/>
      <c r="K877" s="33"/>
    </row>
    <row r="878">
      <c r="F878" s="89"/>
      <c r="G878" s="122"/>
      <c r="I878" s="33"/>
      <c r="K878" s="33"/>
    </row>
    <row r="879">
      <c r="F879" s="89"/>
      <c r="G879" s="122"/>
      <c r="I879" s="33"/>
      <c r="K879" s="33"/>
    </row>
    <row r="880">
      <c r="F880" s="89"/>
      <c r="G880" s="122"/>
      <c r="I880" s="33"/>
      <c r="K880" s="33"/>
    </row>
    <row r="881">
      <c r="F881" s="89"/>
      <c r="G881" s="122"/>
      <c r="I881" s="33"/>
      <c r="K881" s="33"/>
    </row>
    <row r="882">
      <c r="F882" s="89"/>
      <c r="G882" s="122"/>
      <c r="I882" s="33"/>
      <c r="K882" s="33"/>
    </row>
    <row r="883">
      <c r="F883" s="89"/>
      <c r="G883" s="122"/>
      <c r="I883" s="33"/>
      <c r="K883" s="33"/>
    </row>
    <row r="884">
      <c r="F884" s="89"/>
      <c r="G884" s="122"/>
      <c r="I884" s="33"/>
      <c r="K884" s="33"/>
    </row>
    <row r="885">
      <c r="F885" s="89"/>
      <c r="G885" s="122"/>
      <c r="I885" s="33"/>
      <c r="K885" s="33"/>
    </row>
    <row r="886">
      <c r="F886" s="89"/>
      <c r="G886" s="122"/>
      <c r="I886" s="33"/>
      <c r="K886" s="33"/>
    </row>
    <row r="887">
      <c r="F887" s="89"/>
      <c r="G887" s="122"/>
      <c r="I887" s="33"/>
      <c r="K887" s="33"/>
    </row>
    <row r="888">
      <c r="F888" s="89"/>
      <c r="G888" s="122"/>
      <c r="I888" s="33"/>
      <c r="K888" s="33"/>
    </row>
    <row r="889">
      <c r="F889" s="89"/>
      <c r="G889" s="122"/>
      <c r="I889" s="33"/>
      <c r="K889" s="33"/>
    </row>
    <row r="890">
      <c r="F890" s="89"/>
      <c r="G890" s="122"/>
      <c r="I890" s="33"/>
      <c r="K890" s="33"/>
    </row>
    <row r="891">
      <c r="F891" s="89"/>
      <c r="G891" s="122"/>
      <c r="I891" s="33"/>
      <c r="K891" s="33"/>
    </row>
    <row r="892">
      <c r="F892" s="89"/>
      <c r="G892" s="122"/>
      <c r="I892" s="33"/>
      <c r="K892" s="33"/>
    </row>
    <row r="893">
      <c r="F893" s="89"/>
      <c r="G893" s="122"/>
      <c r="I893" s="33"/>
      <c r="K893" s="33"/>
    </row>
    <row r="894">
      <c r="F894" s="89"/>
      <c r="G894" s="122"/>
      <c r="I894" s="33"/>
      <c r="K894" s="33"/>
    </row>
    <row r="895">
      <c r="F895" s="89"/>
      <c r="G895" s="122"/>
      <c r="I895" s="33"/>
      <c r="K895" s="33"/>
    </row>
    <row r="896">
      <c r="F896" s="89"/>
      <c r="G896" s="122"/>
      <c r="I896" s="33"/>
      <c r="K896" s="33"/>
    </row>
    <row r="897">
      <c r="F897" s="89"/>
      <c r="G897" s="122"/>
      <c r="I897" s="33"/>
      <c r="K897" s="33"/>
    </row>
    <row r="898">
      <c r="F898" s="89"/>
      <c r="G898" s="122"/>
      <c r="I898" s="33"/>
      <c r="K898" s="33"/>
    </row>
    <row r="899">
      <c r="F899" s="89"/>
      <c r="G899" s="122"/>
      <c r="I899" s="33"/>
      <c r="K899" s="33"/>
    </row>
    <row r="900">
      <c r="F900" s="89"/>
      <c r="G900" s="122"/>
      <c r="I900" s="33"/>
      <c r="K900" s="33"/>
    </row>
    <row r="901">
      <c r="F901" s="89"/>
      <c r="G901" s="122"/>
      <c r="I901" s="33"/>
      <c r="K901" s="33"/>
    </row>
    <row r="902">
      <c r="F902" s="89"/>
      <c r="G902" s="122"/>
      <c r="I902" s="33"/>
      <c r="K902" s="33"/>
    </row>
    <row r="903">
      <c r="F903" s="89"/>
      <c r="G903" s="122"/>
      <c r="I903" s="33"/>
      <c r="K903" s="33"/>
    </row>
    <row r="904">
      <c r="F904" s="89"/>
      <c r="G904" s="122"/>
      <c r="I904" s="33"/>
      <c r="K904" s="33"/>
    </row>
    <row r="905">
      <c r="F905" s="89"/>
      <c r="G905" s="122"/>
      <c r="I905" s="33"/>
      <c r="K905" s="33"/>
    </row>
    <row r="906">
      <c r="F906" s="89"/>
      <c r="G906" s="122"/>
      <c r="I906" s="33"/>
      <c r="K906" s="33"/>
    </row>
    <row r="907">
      <c r="F907" s="89"/>
      <c r="G907" s="122"/>
      <c r="I907" s="33"/>
      <c r="K907" s="33"/>
    </row>
    <row r="908">
      <c r="F908" s="89"/>
      <c r="G908" s="122"/>
      <c r="I908" s="33"/>
      <c r="K908" s="33"/>
    </row>
    <row r="909">
      <c r="F909" s="89"/>
      <c r="G909" s="122"/>
      <c r="I909" s="33"/>
      <c r="K909" s="33"/>
    </row>
    <row r="910">
      <c r="F910" s="89"/>
      <c r="G910" s="122"/>
      <c r="I910" s="33"/>
      <c r="K910" s="33"/>
    </row>
    <row r="911">
      <c r="F911" s="89"/>
      <c r="G911" s="122"/>
      <c r="I911" s="33"/>
      <c r="K911" s="33"/>
    </row>
    <row r="912">
      <c r="F912" s="89"/>
      <c r="G912" s="122"/>
      <c r="I912" s="33"/>
      <c r="K912" s="33"/>
    </row>
    <row r="913">
      <c r="F913" s="89"/>
      <c r="G913" s="122"/>
      <c r="I913" s="33"/>
      <c r="K913" s="33"/>
    </row>
    <row r="914">
      <c r="F914" s="89"/>
      <c r="G914" s="122"/>
      <c r="I914" s="33"/>
      <c r="K914" s="33"/>
    </row>
    <row r="915">
      <c r="F915" s="89"/>
      <c r="G915" s="122"/>
      <c r="I915" s="33"/>
      <c r="K915" s="33"/>
    </row>
    <row r="916">
      <c r="F916" s="89"/>
      <c r="G916" s="122"/>
      <c r="I916" s="33"/>
      <c r="K916" s="33"/>
    </row>
    <row r="917">
      <c r="F917" s="89"/>
      <c r="G917" s="122"/>
      <c r="I917" s="33"/>
      <c r="K917" s="33"/>
    </row>
    <row r="918">
      <c r="F918" s="89"/>
      <c r="G918" s="122"/>
      <c r="I918" s="33"/>
      <c r="K918" s="33"/>
    </row>
    <row r="919">
      <c r="F919" s="89"/>
      <c r="G919" s="122"/>
      <c r="I919" s="33"/>
      <c r="K919" s="33"/>
    </row>
    <row r="920">
      <c r="F920" s="89"/>
      <c r="G920" s="122"/>
      <c r="I920" s="33"/>
      <c r="K920" s="33"/>
    </row>
    <row r="921">
      <c r="F921" s="89"/>
      <c r="G921" s="122"/>
      <c r="I921" s="33"/>
      <c r="K921" s="33"/>
    </row>
    <row r="922">
      <c r="F922" s="89"/>
      <c r="G922" s="122"/>
      <c r="I922" s="33"/>
      <c r="K922" s="33"/>
    </row>
    <row r="923">
      <c r="F923" s="89"/>
      <c r="G923" s="122"/>
      <c r="I923" s="33"/>
      <c r="K923" s="33"/>
    </row>
    <row r="924">
      <c r="F924" s="89"/>
      <c r="G924" s="122"/>
      <c r="I924" s="33"/>
      <c r="K924" s="33"/>
    </row>
    <row r="925">
      <c r="F925" s="89"/>
      <c r="G925" s="122"/>
      <c r="I925" s="33"/>
      <c r="K925" s="33"/>
    </row>
    <row r="926">
      <c r="F926" s="89"/>
      <c r="G926" s="122"/>
      <c r="I926" s="33"/>
      <c r="K926" s="33"/>
    </row>
    <row r="927">
      <c r="F927" s="89"/>
      <c r="G927" s="122"/>
      <c r="I927" s="33"/>
      <c r="K927" s="33"/>
    </row>
    <row r="928">
      <c r="F928" s="89"/>
      <c r="G928" s="122"/>
      <c r="I928" s="33"/>
      <c r="K928" s="33"/>
    </row>
    <row r="929">
      <c r="F929" s="89"/>
      <c r="G929" s="122"/>
      <c r="I929" s="33"/>
      <c r="K929" s="33"/>
    </row>
    <row r="930">
      <c r="F930" s="89"/>
      <c r="G930" s="122"/>
      <c r="I930" s="33"/>
      <c r="K930" s="33"/>
    </row>
    <row r="931">
      <c r="F931" s="89"/>
      <c r="G931" s="122"/>
      <c r="I931" s="33"/>
      <c r="K931" s="33"/>
    </row>
    <row r="932">
      <c r="F932" s="89"/>
      <c r="G932" s="122"/>
      <c r="I932" s="33"/>
      <c r="K932" s="33"/>
    </row>
    <row r="933">
      <c r="F933" s="89"/>
      <c r="G933" s="122"/>
      <c r="I933" s="33"/>
      <c r="K933" s="33"/>
    </row>
    <row r="934">
      <c r="F934" s="89"/>
      <c r="G934" s="122"/>
      <c r="I934" s="33"/>
      <c r="K934" s="33"/>
    </row>
    <row r="935">
      <c r="F935" s="89"/>
      <c r="G935" s="122"/>
      <c r="I935" s="33"/>
      <c r="K935" s="33"/>
    </row>
    <row r="936">
      <c r="F936" s="89"/>
      <c r="G936" s="122"/>
      <c r="I936" s="33"/>
      <c r="K936" s="33"/>
    </row>
    <row r="937">
      <c r="F937" s="89"/>
      <c r="G937" s="122"/>
      <c r="I937" s="33"/>
      <c r="K937" s="33"/>
    </row>
    <row r="938">
      <c r="F938" s="89"/>
      <c r="G938" s="122"/>
      <c r="I938" s="33"/>
      <c r="K938" s="33"/>
    </row>
    <row r="939">
      <c r="F939" s="89"/>
      <c r="G939" s="122"/>
      <c r="I939" s="33"/>
      <c r="K939" s="33"/>
    </row>
    <row r="940">
      <c r="F940" s="89"/>
      <c r="G940" s="122"/>
      <c r="I940" s="33"/>
      <c r="K940" s="33"/>
    </row>
    <row r="941">
      <c r="F941" s="89"/>
      <c r="G941" s="122"/>
      <c r="I941" s="33"/>
      <c r="K941" s="33"/>
    </row>
    <row r="942">
      <c r="F942" s="89"/>
      <c r="G942" s="122"/>
      <c r="I942" s="33"/>
      <c r="K942" s="33"/>
    </row>
    <row r="943">
      <c r="F943" s="89"/>
      <c r="G943" s="122"/>
      <c r="I943" s="33"/>
      <c r="K943" s="33"/>
    </row>
    <row r="944">
      <c r="F944" s="89"/>
      <c r="G944" s="122"/>
      <c r="I944" s="33"/>
      <c r="K944" s="33"/>
    </row>
    <row r="945">
      <c r="F945" s="89"/>
      <c r="G945" s="122"/>
      <c r="I945" s="33"/>
      <c r="K945" s="33"/>
    </row>
    <row r="946">
      <c r="F946" s="89"/>
      <c r="G946" s="122"/>
      <c r="I946" s="33"/>
      <c r="K946" s="33"/>
    </row>
    <row r="947">
      <c r="F947" s="89"/>
      <c r="G947" s="122"/>
      <c r="I947" s="33"/>
      <c r="K947" s="33"/>
    </row>
    <row r="948">
      <c r="F948" s="89"/>
      <c r="G948" s="122"/>
      <c r="I948" s="33"/>
      <c r="K948" s="33"/>
    </row>
    <row r="949">
      <c r="F949" s="89"/>
      <c r="G949" s="122"/>
      <c r="I949" s="33"/>
      <c r="K949" s="33"/>
    </row>
    <row r="950">
      <c r="F950" s="89"/>
      <c r="G950" s="122"/>
      <c r="I950" s="33"/>
      <c r="K950" s="33"/>
    </row>
    <row r="951">
      <c r="F951" s="89"/>
      <c r="G951" s="122"/>
      <c r="I951" s="33"/>
      <c r="K951" s="33"/>
    </row>
    <row r="952">
      <c r="F952" s="89"/>
      <c r="G952" s="122"/>
      <c r="I952" s="33"/>
      <c r="K952" s="33"/>
    </row>
    <row r="953">
      <c r="F953" s="89"/>
      <c r="G953" s="122"/>
      <c r="I953" s="33"/>
      <c r="K953" s="33"/>
    </row>
    <row r="954">
      <c r="F954" s="89"/>
      <c r="G954" s="122"/>
      <c r="I954" s="33"/>
      <c r="K954" s="33"/>
    </row>
    <row r="955">
      <c r="F955" s="89"/>
      <c r="G955" s="122"/>
      <c r="I955" s="33"/>
      <c r="K955" s="33"/>
    </row>
    <row r="956">
      <c r="F956" s="89"/>
      <c r="G956" s="122"/>
      <c r="I956" s="33"/>
      <c r="K956" s="33"/>
    </row>
    <row r="957">
      <c r="F957" s="89"/>
      <c r="G957" s="122"/>
      <c r="I957" s="33"/>
      <c r="K957" s="33"/>
    </row>
    <row r="958">
      <c r="F958" s="89"/>
      <c r="G958" s="122"/>
      <c r="I958" s="33"/>
      <c r="K958" s="33"/>
    </row>
    <row r="959">
      <c r="F959" s="89"/>
      <c r="G959" s="122"/>
      <c r="I959" s="33"/>
      <c r="K959" s="33"/>
    </row>
    <row r="960">
      <c r="F960" s="89"/>
      <c r="G960" s="122"/>
      <c r="I960" s="33"/>
      <c r="K960" s="33"/>
    </row>
    <row r="961">
      <c r="F961" s="89"/>
      <c r="G961" s="122"/>
      <c r="I961" s="33"/>
      <c r="K961" s="33"/>
    </row>
    <row r="962">
      <c r="F962" s="89"/>
      <c r="G962" s="122"/>
      <c r="I962" s="33"/>
      <c r="K962" s="33"/>
    </row>
    <row r="963">
      <c r="F963" s="89"/>
      <c r="G963" s="122"/>
      <c r="I963" s="33"/>
      <c r="K963" s="33"/>
    </row>
    <row r="964">
      <c r="F964" s="89"/>
      <c r="G964" s="122"/>
      <c r="I964" s="33"/>
      <c r="K964" s="33"/>
    </row>
    <row r="965">
      <c r="F965" s="89"/>
      <c r="G965" s="122"/>
      <c r="I965" s="33"/>
      <c r="K965" s="33"/>
    </row>
    <row r="966">
      <c r="F966" s="89"/>
      <c r="G966" s="122"/>
      <c r="I966" s="33"/>
      <c r="K966" s="33"/>
    </row>
    <row r="967">
      <c r="F967" s="89"/>
      <c r="G967" s="122"/>
      <c r="I967" s="33"/>
      <c r="K967" s="33"/>
    </row>
    <row r="968">
      <c r="F968" s="89"/>
      <c r="G968" s="122"/>
      <c r="I968" s="33"/>
      <c r="K968" s="33"/>
    </row>
    <row r="969">
      <c r="F969" s="89"/>
      <c r="G969" s="122"/>
      <c r="I969" s="33"/>
      <c r="K969" s="33"/>
    </row>
    <row r="970">
      <c r="F970" s="89"/>
      <c r="G970" s="122"/>
      <c r="I970" s="33"/>
      <c r="K970" s="33"/>
    </row>
    <row r="971">
      <c r="F971" s="89"/>
      <c r="G971" s="122"/>
      <c r="I971" s="33"/>
      <c r="K971" s="33"/>
    </row>
    <row r="972">
      <c r="F972" s="89"/>
      <c r="G972" s="122"/>
      <c r="I972" s="33"/>
      <c r="K972" s="33"/>
    </row>
    <row r="973">
      <c r="F973" s="89"/>
      <c r="G973" s="122"/>
      <c r="I973" s="33"/>
      <c r="K973" s="33"/>
    </row>
    <row r="974">
      <c r="F974" s="89"/>
      <c r="G974" s="122"/>
      <c r="I974" s="33"/>
      <c r="K974" s="33"/>
    </row>
    <row r="975">
      <c r="F975" s="89"/>
      <c r="G975" s="122"/>
      <c r="I975" s="33"/>
      <c r="K975" s="33"/>
    </row>
    <row r="976">
      <c r="F976" s="89"/>
      <c r="G976" s="122"/>
      <c r="I976" s="33"/>
      <c r="K976" s="33"/>
    </row>
    <row r="977">
      <c r="F977" s="89"/>
      <c r="G977" s="122"/>
      <c r="I977" s="33"/>
      <c r="K977" s="33"/>
    </row>
    <row r="978">
      <c r="F978" s="89"/>
      <c r="G978" s="122"/>
      <c r="I978" s="33"/>
      <c r="K978" s="33"/>
    </row>
    <row r="979">
      <c r="F979" s="89"/>
      <c r="G979" s="122"/>
      <c r="I979" s="33"/>
      <c r="K979" s="33"/>
    </row>
    <row r="980">
      <c r="F980" s="89"/>
      <c r="G980" s="122"/>
      <c r="I980" s="33"/>
      <c r="K980" s="33"/>
    </row>
    <row r="981">
      <c r="F981" s="89"/>
      <c r="G981" s="122"/>
      <c r="I981" s="33"/>
      <c r="K981" s="33"/>
    </row>
    <row r="982">
      <c r="F982" s="89"/>
      <c r="G982" s="122"/>
      <c r="I982" s="33"/>
      <c r="K982" s="33"/>
    </row>
    <row r="983">
      <c r="F983" s="89"/>
      <c r="G983" s="122"/>
      <c r="I983" s="33"/>
      <c r="K983" s="33"/>
    </row>
    <row r="984">
      <c r="F984" s="89"/>
      <c r="G984" s="122"/>
      <c r="I984" s="33"/>
      <c r="K984" s="33"/>
    </row>
    <row r="985">
      <c r="F985" s="89"/>
      <c r="G985" s="122"/>
      <c r="I985" s="33"/>
      <c r="K985" s="33"/>
    </row>
    <row r="986">
      <c r="F986" s="89"/>
      <c r="G986" s="122"/>
      <c r="I986" s="33"/>
      <c r="K986" s="33"/>
    </row>
    <row r="987">
      <c r="F987" s="89"/>
      <c r="G987" s="122"/>
      <c r="I987" s="33"/>
      <c r="K987" s="33"/>
    </row>
    <row r="988">
      <c r="F988" s="89"/>
      <c r="G988" s="122"/>
      <c r="I988" s="33"/>
      <c r="K988" s="33"/>
    </row>
    <row r="989">
      <c r="F989" s="89"/>
      <c r="G989" s="122"/>
      <c r="I989" s="33"/>
      <c r="K989" s="33"/>
    </row>
    <row r="990">
      <c r="F990" s="89"/>
      <c r="G990" s="122"/>
      <c r="I990" s="33"/>
      <c r="K990" s="33"/>
    </row>
    <row r="991">
      <c r="F991" s="89"/>
      <c r="G991" s="122"/>
      <c r="I991" s="33"/>
      <c r="K991" s="33"/>
    </row>
    <row r="992">
      <c r="F992" s="89"/>
      <c r="G992" s="122"/>
      <c r="I992" s="33"/>
      <c r="K992" s="33"/>
    </row>
    <row r="993">
      <c r="F993" s="89"/>
      <c r="G993" s="122"/>
      <c r="I993" s="33"/>
      <c r="K993" s="33"/>
    </row>
    <row r="994">
      <c r="F994" s="89"/>
      <c r="G994" s="122"/>
      <c r="I994" s="33"/>
      <c r="K994" s="33"/>
    </row>
    <row r="995">
      <c r="F995" s="89"/>
      <c r="G995" s="122"/>
      <c r="I995" s="33"/>
      <c r="K995" s="33"/>
    </row>
    <row r="996">
      <c r="F996" s="89"/>
      <c r="G996" s="122"/>
      <c r="I996" s="33"/>
      <c r="K996" s="33"/>
    </row>
    <row r="997">
      <c r="F997" s="89"/>
      <c r="G997" s="122"/>
      <c r="I997" s="33"/>
      <c r="K997" s="33"/>
    </row>
    <row r="998">
      <c r="F998" s="89"/>
      <c r="G998" s="122"/>
      <c r="I998" s="33"/>
      <c r="K998" s="33"/>
    </row>
    <row r="999">
      <c r="F999" s="89"/>
      <c r="G999" s="122"/>
      <c r="I999" s="33"/>
      <c r="K999" s="33"/>
    </row>
    <row r="1000">
      <c r="F1000" s="89"/>
      <c r="G1000" s="122"/>
      <c r="I1000" s="33"/>
      <c r="K1000" s="33"/>
    </row>
    <row r="1001">
      <c r="F1001" s="89"/>
      <c r="G1001" s="122"/>
      <c r="I1001" s="33"/>
      <c r="K1001" s="33"/>
    </row>
    <row r="1002">
      <c r="F1002" s="89"/>
      <c r="G1002" s="122"/>
      <c r="I1002" s="33"/>
      <c r="K1002" s="33"/>
    </row>
    <row r="1003">
      <c r="F1003" s="89"/>
      <c r="G1003" s="122"/>
      <c r="I1003" s="33"/>
      <c r="K1003" s="33"/>
    </row>
    <row r="1004">
      <c r="F1004" s="89"/>
      <c r="G1004" s="122"/>
      <c r="I1004" s="33"/>
      <c r="K1004" s="33"/>
    </row>
    <row r="1005">
      <c r="F1005" s="89"/>
      <c r="G1005" s="122"/>
      <c r="I1005" s="33"/>
      <c r="K1005" s="33"/>
    </row>
    <row r="1006">
      <c r="F1006" s="89"/>
      <c r="G1006" s="122"/>
      <c r="I1006" s="33"/>
      <c r="K1006" s="33"/>
    </row>
    <row r="1007">
      <c r="F1007" s="89"/>
      <c r="G1007" s="122"/>
      <c r="I1007" s="33"/>
      <c r="K1007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" t="s">
        <v>200</v>
      </c>
      <c r="B1" s="65" t="s">
        <v>167</v>
      </c>
      <c r="C1" s="66" t="s">
        <v>168</v>
      </c>
      <c r="D1" s="65" t="s">
        <v>169</v>
      </c>
      <c r="E1" s="66" t="s">
        <v>170</v>
      </c>
      <c r="F1" s="65" t="s">
        <v>172</v>
      </c>
    </row>
    <row r="2">
      <c r="A2" s="86">
        <f>(IF(TestUIn1!E2=India!$A$2,1&amp;COUNTIF(TestUIn1!$E$2:$E2,India!$A$2), IF(TestUIn1!E2=India!$A$82, 2&amp;COUNTIF(TestUIn1!$E$2:$E2,India!$A$82),IF(TestUIn1!E2=India!$A$162, 3&amp;COUNTIF(TestUIn1!$E$2:$E2,India!$A$162),IF(TestUIn1!E2=India!$A$242, 4&amp;COUNTIF(TestUIn1!$E$2:$E2,India!$A$242),IF(TestUIn1!E2=India!$A$322, 5&amp;COUNTIF(TestUIn1!$E$2:$E2,India!$A$322),0))))))</f>
        <v>0</v>
      </c>
      <c r="B2" t="str">
        <f>TestUIn1!A2</f>
        <v/>
      </c>
      <c r="C2" s="87" t="str">
        <f>TestUIn1!B2</f>
        <v/>
      </c>
      <c r="D2" s="87" t="str">
        <f>TestUIn1!C2</f>
        <v/>
      </c>
      <c r="E2" s="87" t="str">
        <f>TestUIn1!D2</f>
        <v/>
      </c>
      <c r="F2" s="87" t="str">
        <f>TestUIn1!F2</f>
        <v/>
      </c>
    </row>
    <row r="3">
      <c r="A3" s="86">
        <f>(IF(TestUIn1!E3=India!$A$2,1&amp;COUNTIF(TestUIn1!$E$2:$E3,India!$A$2), IF(TestUIn1!E3=India!$A$82, 2&amp;COUNTIF(TestUIn1!$E$2:$E3,India!$A$82),IF(TestUIn1!E3=India!$A$162, 3&amp;COUNTIF(TestUIn1!$E$2:$E3,India!$A$162),IF(TestUIn1!E3=India!$A$242, 4&amp;COUNTIF(TestUIn1!$E$2:$E3,India!$A$242),IF(TestUIn1!E3=India!$A$322, 5&amp;COUNTIF(TestUIn1!$E$2:$E3,India!$A$322),0))))))</f>
        <v>0</v>
      </c>
      <c r="B3" t="str">
        <f>TestUIn1!A3</f>
        <v/>
      </c>
      <c r="C3" s="87" t="str">
        <f>TestUIn1!B3</f>
        <v/>
      </c>
      <c r="D3" s="87" t="str">
        <f>TestUIn1!C3</f>
        <v/>
      </c>
      <c r="E3" s="87" t="str">
        <f>TestUIn1!D3</f>
        <v/>
      </c>
      <c r="F3" s="87" t="str">
        <f>TestUIn1!F3</f>
        <v/>
      </c>
    </row>
    <row r="4">
      <c r="A4" s="86">
        <f>(IF(TestUIn1!E4=India!$A$2,1&amp;COUNTIF(TestUIn1!$E$2:$E4,India!$A$2), IF(TestUIn1!E4=India!$A$82, 2&amp;COUNTIF(TestUIn1!$E$2:$E4,India!$A$82),IF(TestUIn1!E4=India!$A$162, 3&amp;COUNTIF(TestUIn1!$E$2:$E4,India!$A$162),IF(TestUIn1!E4=India!$A$242, 4&amp;COUNTIF(TestUIn1!$E$2:$E4,India!$A$242),IF(TestUIn1!E4=India!$A$322, 5&amp;COUNTIF(TestUIn1!$E$2:$E4,India!$A$322),0))))))</f>
        <v>0</v>
      </c>
      <c r="B4" t="str">
        <f>TestUIn1!A4</f>
        <v/>
      </c>
      <c r="C4" s="87" t="str">
        <f>TestUIn1!B4</f>
        <v/>
      </c>
      <c r="D4" s="87" t="str">
        <f>TestUIn1!C4</f>
        <v/>
      </c>
      <c r="E4" s="87" t="str">
        <f>TestUIn1!D4</f>
        <v/>
      </c>
      <c r="F4" s="87" t="str">
        <f>TestUIn1!F4</f>
        <v/>
      </c>
    </row>
    <row r="5">
      <c r="A5" s="86">
        <f>(IF(TestUIn1!E5=India!$A$2,1&amp;COUNTIF(TestUIn1!$E$2:$E5,India!$A$2), IF(TestUIn1!E5=India!$A$82, 2&amp;COUNTIF(TestUIn1!$E$2:$E5,India!$A$82),IF(TestUIn1!E5=India!$A$162, 3&amp;COUNTIF(TestUIn1!$E$2:$E5,India!$A$162),IF(TestUIn1!E5=India!$A$242, 4&amp;COUNTIF(TestUIn1!$E$2:$E5,India!$A$242),IF(TestUIn1!E5=India!$A$322, 5&amp;COUNTIF(TestUIn1!$E$2:$E5,India!$A$322),0))))))</f>
        <v>0</v>
      </c>
      <c r="B5" t="str">
        <f>TestUIn1!A5</f>
        <v/>
      </c>
      <c r="C5" s="87" t="str">
        <f>TestUIn1!B5</f>
        <v/>
      </c>
      <c r="D5" s="87" t="str">
        <f>TestUIn1!C5</f>
        <v/>
      </c>
      <c r="E5" s="87" t="str">
        <f>TestUIn1!D5</f>
        <v/>
      </c>
      <c r="F5" s="87" t="str">
        <f>TestUIn1!F5</f>
        <v/>
      </c>
    </row>
    <row r="6">
      <c r="A6" s="86">
        <f>(IF(TestUIn1!E6=India!$A$2,1&amp;COUNTIF(TestUIn1!$E$2:$E6,India!$A$2), IF(TestUIn1!E6=India!$A$82, 2&amp;COUNTIF(TestUIn1!$E$2:$E6,India!$A$82),IF(TestUIn1!E6=India!$A$162, 3&amp;COUNTIF(TestUIn1!$E$2:$E6,India!$A$162),IF(TestUIn1!E6=India!$A$242, 4&amp;COUNTIF(TestUIn1!$E$2:$E6,India!$A$242),IF(TestUIn1!E6=India!$A$322, 5&amp;COUNTIF(TestUIn1!$E$2:$E6,India!$A$322),0))))))</f>
        <v>0</v>
      </c>
      <c r="B6" t="str">
        <f>TestUIn1!A6</f>
        <v/>
      </c>
      <c r="C6" s="87" t="str">
        <f>TestUIn1!B6</f>
        <v/>
      </c>
      <c r="D6" s="87" t="str">
        <f>TestUIn1!C6</f>
        <v/>
      </c>
      <c r="E6" s="87" t="str">
        <f>TestUIn1!D6</f>
        <v/>
      </c>
      <c r="F6" s="87" t="str">
        <f>TestUIn1!F6</f>
        <v/>
      </c>
    </row>
    <row r="7">
      <c r="A7" s="86">
        <f>(IF(TestUIn1!E7=India!$A$2,1&amp;COUNTIF(TestUIn1!$E$2:$E7,India!$A$2), IF(TestUIn1!E7=India!$A$82, 2&amp;COUNTIF(TestUIn1!$E$2:$E7,India!$A$82),IF(TestUIn1!E7=India!$A$162, 3&amp;COUNTIF(TestUIn1!$E$2:$E7,India!$A$162),IF(TestUIn1!E7=India!$A$242, 4&amp;COUNTIF(TestUIn1!$E$2:$E7,India!$A$242),IF(TestUIn1!E7=India!$A$322, 5&amp;COUNTIF(TestUIn1!$E$2:$E7,India!$A$322),0))))))</f>
        <v>0</v>
      </c>
      <c r="B7" t="str">
        <f>TestUIn1!A7</f>
        <v/>
      </c>
      <c r="C7" s="87" t="str">
        <f>TestUIn1!B7</f>
        <v/>
      </c>
      <c r="D7" s="87" t="str">
        <f>TestUIn1!C7</f>
        <v/>
      </c>
      <c r="E7" s="87" t="str">
        <f>TestUIn1!D7</f>
        <v/>
      </c>
      <c r="F7" s="87" t="str">
        <f>TestUIn1!F7</f>
        <v/>
      </c>
    </row>
    <row r="8">
      <c r="A8" s="86">
        <f>(IF(TestUIn1!E8=India!$A$2,1&amp;COUNTIF(TestUIn1!$E$2:$E8,India!$A$2), IF(TestUIn1!E8=India!$A$82, 2&amp;COUNTIF(TestUIn1!$E$2:$E8,India!$A$82),IF(TestUIn1!E8=India!$A$162, 3&amp;COUNTIF(TestUIn1!$E$2:$E8,India!$A$162),IF(TestUIn1!E8=India!$A$242, 4&amp;COUNTIF(TestUIn1!$E$2:$E8,India!$A$242),IF(TestUIn1!E8=India!$A$322, 5&amp;COUNTIF(TestUIn1!$E$2:$E8,India!$A$322),0))))))</f>
        <v>0</v>
      </c>
      <c r="B8" t="str">
        <f>TestUIn1!A8</f>
        <v/>
      </c>
      <c r="C8" s="87" t="str">
        <f>TestUIn1!B8</f>
        <v/>
      </c>
      <c r="D8" s="87" t="str">
        <f>TestUIn1!C8</f>
        <v/>
      </c>
      <c r="E8" s="87" t="str">
        <f>TestUIn1!D8</f>
        <v/>
      </c>
      <c r="F8" s="87" t="str">
        <f>TestUIn1!F8</f>
        <v/>
      </c>
    </row>
    <row r="9">
      <c r="A9" s="86">
        <f>(IF(TestUIn1!E9=India!$A$2,1&amp;COUNTIF(TestUIn1!$E$2:$E9,India!$A$2), IF(TestUIn1!E9=India!$A$82, 2&amp;COUNTIF(TestUIn1!$E$2:$E9,India!$A$82),IF(TestUIn1!E9=India!$A$162, 3&amp;COUNTIF(TestUIn1!$E$2:$E9,India!$A$162),IF(TestUIn1!E9=India!$A$242, 4&amp;COUNTIF(TestUIn1!$E$2:$E9,India!$A$242),IF(TestUIn1!E9=India!$A$322, 5&amp;COUNTIF(TestUIn1!$E$2:$E9,India!$A$322),0))))))</f>
        <v>0</v>
      </c>
      <c r="B9" t="str">
        <f>TestUIn1!A9</f>
        <v/>
      </c>
      <c r="C9" s="87" t="str">
        <f>TestUIn1!B9</f>
        <v/>
      </c>
      <c r="D9" s="87" t="str">
        <f>TestUIn1!C9</f>
        <v/>
      </c>
      <c r="E9" s="87" t="str">
        <f>TestUIn1!D9</f>
        <v/>
      </c>
      <c r="F9" s="87" t="str">
        <f>TestUIn1!F9</f>
        <v/>
      </c>
    </row>
    <row r="10">
      <c r="A10" s="86">
        <f>(IF(TestUIn1!E10=India!$A$2,1&amp;COUNTIF(TestUIn1!$E$2:$E10,India!$A$2), IF(TestUIn1!E10=India!$A$82, 2&amp;COUNTIF(TestUIn1!$E$2:$E10,India!$A$82),IF(TestUIn1!E10=India!$A$162, 3&amp;COUNTIF(TestUIn1!$E$2:$E10,India!$A$162),IF(TestUIn1!E10=India!$A$242, 4&amp;COUNTIF(TestUIn1!$E$2:$E10,India!$A$242),IF(TestUIn1!E10=India!$A$322, 5&amp;COUNTIF(TestUIn1!$E$2:$E10,India!$A$322),0))))))</f>
        <v>0</v>
      </c>
      <c r="B10" t="str">
        <f>TestUIn1!A10</f>
        <v/>
      </c>
      <c r="C10" s="87" t="str">
        <f>TestUIn1!B10</f>
        <v/>
      </c>
      <c r="D10" s="87" t="str">
        <f>TestUIn1!C10</f>
        <v/>
      </c>
      <c r="E10" s="87" t="str">
        <f>TestUIn1!D10</f>
        <v/>
      </c>
      <c r="F10" s="87" t="str">
        <f>TestUIn1!F10</f>
        <v/>
      </c>
    </row>
    <row r="11">
      <c r="A11" s="86">
        <f>(IF(TestUIn1!E11=India!$A$2,1&amp;COUNTIF(TestUIn1!$E$2:$E11,India!$A$2), IF(TestUIn1!E11=India!$A$82, 2&amp;COUNTIF(TestUIn1!$E$2:$E11,India!$A$82),IF(TestUIn1!E11=India!$A$162, 3&amp;COUNTIF(TestUIn1!$E$2:$E11,India!$A$162),IF(TestUIn1!E11=India!$A$242, 4&amp;COUNTIF(TestUIn1!$E$2:$E11,India!$A$242),IF(TestUIn1!E11=India!$A$322, 5&amp;COUNTIF(TestUIn1!$E$2:$E11,India!$A$322),0))))))</f>
        <v>0</v>
      </c>
      <c r="B11" t="str">
        <f>TestUIn1!A11</f>
        <v/>
      </c>
      <c r="C11" s="87" t="str">
        <f>TestUIn1!B11</f>
        <v/>
      </c>
      <c r="D11" s="87" t="str">
        <f>TestUIn1!C11</f>
        <v/>
      </c>
      <c r="E11" s="87" t="str">
        <f>TestUIn1!D11</f>
        <v/>
      </c>
      <c r="F11" s="87" t="str">
        <f>TestUIn1!F11</f>
        <v/>
      </c>
    </row>
    <row r="12">
      <c r="A12" s="86">
        <f>(IF(TestUIn1!E12=India!$A$2,1&amp;COUNTIF(TestUIn1!$E$2:$E12,India!$A$2), IF(TestUIn1!E12=India!$A$82, 2&amp;COUNTIF(TestUIn1!$E$2:$E12,India!$A$82),IF(TestUIn1!E12=India!$A$162, 3&amp;COUNTIF(TestUIn1!$E$2:$E12,India!$A$162),IF(TestUIn1!E12=India!$A$242, 4&amp;COUNTIF(TestUIn1!$E$2:$E12,India!$A$242),IF(TestUIn1!E12=India!$A$322, 5&amp;COUNTIF(TestUIn1!$E$2:$E12,India!$A$322),0))))))</f>
        <v>0</v>
      </c>
      <c r="B12" t="str">
        <f>TestUIn1!A12</f>
        <v/>
      </c>
      <c r="C12" s="87" t="str">
        <f>TestUIn1!B12</f>
        <v/>
      </c>
      <c r="D12" s="87" t="str">
        <f>TestUIn1!C12</f>
        <v/>
      </c>
      <c r="E12" s="87" t="str">
        <f>TestUIn1!D12</f>
        <v/>
      </c>
      <c r="F12" s="87" t="str">
        <f>TestUIn1!F12</f>
        <v/>
      </c>
    </row>
    <row r="13">
      <c r="A13" s="86">
        <f>(IF(TestUIn1!E13=India!$A$2,1&amp;COUNTIF(TestUIn1!$E$2:$E13,India!$A$2), IF(TestUIn1!E13=India!$A$82, 2&amp;COUNTIF(TestUIn1!$E$2:$E13,India!$A$82),IF(TestUIn1!E13=India!$A$162, 3&amp;COUNTIF(TestUIn1!$E$2:$E13,India!$A$162),IF(TestUIn1!E13=India!$A$242, 4&amp;COUNTIF(TestUIn1!$E$2:$E13,India!$A$242),IF(TestUIn1!E13=India!$A$322, 5&amp;COUNTIF(TestUIn1!$E$2:$E13,India!$A$322),0))))))</f>
        <v>0</v>
      </c>
      <c r="B13" t="str">
        <f>TestUIn1!A13</f>
        <v/>
      </c>
      <c r="C13" s="87" t="str">
        <f>TestUIn1!B13</f>
        <v/>
      </c>
      <c r="D13" s="87" t="str">
        <f>TestUIn1!C13</f>
        <v/>
      </c>
      <c r="E13" s="87" t="str">
        <f>TestUIn1!D13</f>
        <v/>
      </c>
      <c r="F13" s="87" t="str">
        <f>TestUIn1!F13</f>
        <v/>
      </c>
    </row>
    <row r="14">
      <c r="A14" s="86">
        <f>(IF(TestUIn1!E14=India!$A$2,1&amp;COUNTIF(TestUIn1!$E$2:$E14,India!$A$2), IF(TestUIn1!E14=India!$A$82, 2&amp;COUNTIF(TestUIn1!$E$2:$E14,India!$A$82),IF(TestUIn1!E14=India!$A$162, 3&amp;COUNTIF(TestUIn1!$E$2:$E14,India!$A$162),IF(TestUIn1!E14=India!$A$242, 4&amp;COUNTIF(TestUIn1!$E$2:$E14,India!$A$242),IF(TestUIn1!E14=India!$A$322, 5&amp;COUNTIF(TestUIn1!$E$2:$E14,India!$A$322),0))))))</f>
        <v>0</v>
      </c>
      <c r="B14" t="str">
        <f>TestUIn1!A14</f>
        <v/>
      </c>
      <c r="C14" s="87" t="str">
        <f>TestUIn1!B14</f>
        <v/>
      </c>
      <c r="D14" s="87" t="str">
        <f>TestUIn1!C14</f>
        <v/>
      </c>
      <c r="E14" s="87" t="str">
        <f>TestUIn1!D14</f>
        <v/>
      </c>
      <c r="F14" s="87" t="str">
        <f>TestUIn1!F14</f>
        <v/>
      </c>
    </row>
    <row r="15">
      <c r="A15" s="86">
        <f>(IF(TestUIn1!E15=India!$A$2,1&amp;COUNTIF(TestUIn1!$E$2:$E15,India!$A$2), IF(TestUIn1!E15=India!$A$82, 2&amp;COUNTIF(TestUIn1!$E$2:$E15,India!$A$82),IF(TestUIn1!E15=India!$A$162, 3&amp;COUNTIF(TestUIn1!$E$2:$E15,India!$A$162),IF(TestUIn1!E15=India!$A$242, 4&amp;COUNTIF(TestUIn1!$E$2:$E15,India!$A$242),IF(TestUIn1!E15=India!$A$322, 5&amp;COUNTIF(TestUIn1!$E$2:$E15,India!$A$322),0))))))</f>
        <v>0</v>
      </c>
      <c r="B15" t="str">
        <f>TestUIn1!A15</f>
        <v/>
      </c>
      <c r="C15" s="87" t="str">
        <f>TestUIn1!B15</f>
        <v/>
      </c>
      <c r="D15" s="87" t="str">
        <f>TestUIn1!C15</f>
        <v/>
      </c>
      <c r="E15" s="87" t="str">
        <f>TestUIn1!D15</f>
        <v/>
      </c>
      <c r="F15" s="87" t="str">
        <f>TestUIn1!F15</f>
        <v/>
      </c>
    </row>
    <row r="16">
      <c r="A16" s="86">
        <f>(IF(TestUIn1!E16=India!$A$2,1&amp;COUNTIF(TestUIn1!$E$2:$E16,India!$A$2), IF(TestUIn1!E16=India!$A$82, 2&amp;COUNTIF(TestUIn1!$E$2:$E16,India!$A$82),IF(TestUIn1!E16=India!$A$162, 3&amp;COUNTIF(TestUIn1!$E$2:$E16,India!$A$162),IF(TestUIn1!E16=India!$A$242, 4&amp;COUNTIF(TestUIn1!$E$2:$E16,India!$A$242),IF(TestUIn1!E16=India!$A$322, 5&amp;COUNTIF(TestUIn1!$E$2:$E16,India!$A$322),0))))))</f>
        <v>0</v>
      </c>
      <c r="B16" t="str">
        <f>TestUIn1!A16</f>
        <v/>
      </c>
      <c r="C16" s="87" t="str">
        <f>TestUIn1!B16</f>
        <v/>
      </c>
      <c r="D16" s="87" t="str">
        <f>TestUIn1!C16</f>
        <v/>
      </c>
      <c r="E16" s="87" t="str">
        <f>TestUIn1!D16</f>
        <v/>
      </c>
      <c r="F16" s="87" t="str">
        <f>TestUIn1!F16</f>
        <v/>
      </c>
    </row>
    <row r="17">
      <c r="A17" s="86">
        <f>(IF(TestUIn1!E17=India!$A$2,1&amp;COUNTIF(TestUIn1!$E$2:$E17,India!$A$2), IF(TestUIn1!E17=India!$A$82, 2&amp;COUNTIF(TestUIn1!$E$2:$E17,India!$A$82),IF(TestUIn1!E17=India!$A$162, 3&amp;COUNTIF(TestUIn1!$E$2:$E17,India!$A$162),IF(TestUIn1!E17=India!$A$242, 4&amp;COUNTIF(TestUIn1!$E$2:$E17,India!$A$242),IF(TestUIn1!E17=India!$A$322, 5&amp;COUNTIF(TestUIn1!$E$2:$E17,India!$A$322),0))))))</f>
        <v>0</v>
      </c>
      <c r="B17" t="str">
        <f>TestUIn1!A17</f>
        <v/>
      </c>
      <c r="C17" s="87" t="str">
        <f>TestUIn1!B17</f>
        <v/>
      </c>
      <c r="D17" s="87" t="str">
        <f>TestUIn1!C17</f>
        <v/>
      </c>
      <c r="E17" s="87" t="str">
        <f>TestUIn1!D17</f>
        <v/>
      </c>
      <c r="F17" s="87" t="str">
        <f>TestUIn1!F17</f>
        <v/>
      </c>
    </row>
    <row r="18">
      <c r="A18" s="86">
        <f>(IF(TestUIn1!E18=India!$A$2,1&amp;COUNTIF(TestUIn1!$E$2:$E18,India!$A$2), IF(TestUIn1!E18=India!$A$82, 2&amp;COUNTIF(TestUIn1!$E$2:$E18,India!$A$82),IF(TestUIn1!E18=India!$A$162, 3&amp;COUNTIF(TestUIn1!$E$2:$E18,India!$A$162),IF(TestUIn1!E18=India!$A$242, 4&amp;COUNTIF(TestUIn1!$E$2:$E18,India!$A$242),IF(TestUIn1!E18=India!$A$322, 5&amp;COUNTIF(TestUIn1!$E$2:$E18,India!$A$322),0))))))</f>
        <v>0</v>
      </c>
      <c r="B18" t="str">
        <f>TestUIn1!A18</f>
        <v/>
      </c>
      <c r="C18" s="87" t="str">
        <f>TestUIn1!B18</f>
        <v/>
      </c>
      <c r="D18" s="87" t="str">
        <f>TestUIn1!C18</f>
        <v/>
      </c>
      <c r="E18" s="87" t="str">
        <f>TestUIn1!D18</f>
        <v/>
      </c>
      <c r="F18" s="87" t="str">
        <f>TestUIn1!F18</f>
        <v/>
      </c>
    </row>
    <row r="19">
      <c r="A19" s="86">
        <f>(IF(TestUIn1!E19=India!$A$2,1&amp;COUNTIF(TestUIn1!$E$2:$E19,India!$A$2), IF(TestUIn1!E19=India!$A$82, 2&amp;COUNTIF(TestUIn1!$E$2:$E19,India!$A$82),IF(TestUIn1!E19=India!$A$162, 3&amp;COUNTIF(TestUIn1!$E$2:$E19,India!$A$162),IF(TestUIn1!E19=India!$A$242, 4&amp;COUNTIF(TestUIn1!$E$2:$E19,India!$A$242),IF(TestUIn1!E19=India!$A$322, 5&amp;COUNTIF(TestUIn1!$E$2:$E19,India!$A$322),0))))))</f>
        <v>0</v>
      </c>
      <c r="B19" t="str">
        <f>TestUIn1!A19</f>
        <v/>
      </c>
      <c r="C19" s="87" t="str">
        <f>TestUIn1!B19</f>
        <v/>
      </c>
      <c r="D19" s="87" t="str">
        <f>TestUIn1!C19</f>
        <v/>
      </c>
      <c r="E19" s="87" t="str">
        <f>TestUIn1!D19</f>
        <v/>
      </c>
      <c r="F19" s="87" t="str">
        <f>TestUIn1!F19</f>
        <v/>
      </c>
    </row>
    <row r="20">
      <c r="A20" s="86">
        <f>(IF(TestUIn1!E20=India!$A$2,1&amp;COUNTIF(TestUIn1!$E$2:$E20,India!$A$2), IF(TestUIn1!E20=India!$A$82, 2&amp;COUNTIF(TestUIn1!$E$2:$E20,India!$A$82),IF(TestUIn1!E20=India!$A$162, 3&amp;COUNTIF(TestUIn1!$E$2:$E20,India!$A$162),IF(TestUIn1!E20=India!$A$242, 4&amp;COUNTIF(TestUIn1!$E$2:$E20,India!$A$242),IF(TestUIn1!E20=India!$A$322, 5&amp;COUNTIF(TestUIn1!$E$2:$E20,India!$A$322),0))))))</f>
        <v>0</v>
      </c>
      <c r="B20" t="str">
        <f>TestUIn1!A20</f>
        <v/>
      </c>
      <c r="C20" s="87" t="str">
        <f>TestUIn1!B20</f>
        <v/>
      </c>
      <c r="D20" s="87" t="str">
        <f>TestUIn1!C20</f>
        <v/>
      </c>
      <c r="E20" s="87" t="str">
        <f>TestUIn1!D20</f>
        <v/>
      </c>
      <c r="F20" s="87" t="str">
        <f>TestUIn1!F20</f>
        <v/>
      </c>
    </row>
    <row r="21">
      <c r="A21" s="86">
        <f>(IF(TestUIn1!E21=India!$A$2,1&amp;COUNTIF(TestUIn1!$E$2:$E21,India!$A$2), IF(TestUIn1!E21=India!$A$82, 2&amp;COUNTIF(TestUIn1!$E$2:$E21,India!$A$82),IF(TestUIn1!E21=India!$A$162, 3&amp;COUNTIF(TestUIn1!$E$2:$E21,India!$A$162),IF(TestUIn1!E21=India!$A$242, 4&amp;COUNTIF(TestUIn1!$E$2:$E21,India!$A$242),IF(TestUIn1!E21=India!$A$322, 5&amp;COUNTIF(TestUIn1!$E$2:$E21,India!$A$322),0))))))</f>
        <v>0</v>
      </c>
      <c r="B21" t="str">
        <f>TestUIn1!A21</f>
        <v/>
      </c>
      <c r="C21" s="87" t="str">
        <f>TestUIn1!B21</f>
        <v/>
      </c>
      <c r="D21" s="87" t="str">
        <f>TestUIn1!C21</f>
        <v/>
      </c>
      <c r="E21" s="87" t="str">
        <f>TestUIn1!D21</f>
        <v/>
      </c>
      <c r="F21" s="87" t="str">
        <f>TestUIn1!F21</f>
        <v/>
      </c>
    </row>
    <row r="22">
      <c r="A22" s="86">
        <f>(IF(TestUIn1!E22=India!$A$2,1&amp;COUNTIF(TestUIn1!$E$2:$E22,India!$A$2), IF(TestUIn1!E22=India!$A$82, 2&amp;COUNTIF(TestUIn1!$E$2:$E22,India!$A$82),IF(TestUIn1!E22=India!$A$162, 3&amp;COUNTIF(TestUIn1!$E$2:$E22,India!$A$162),IF(TestUIn1!E22=India!$A$242, 4&amp;COUNTIF(TestUIn1!$E$2:$E22,India!$A$242),IF(TestUIn1!E22=India!$A$322, 5&amp;COUNTIF(TestUIn1!$E$2:$E22,India!$A$322),0))))))</f>
        <v>0</v>
      </c>
      <c r="B22" t="str">
        <f>TestUIn1!A22</f>
        <v/>
      </c>
      <c r="C22" s="87" t="str">
        <f>TestUIn1!B22</f>
        <v/>
      </c>
      <c r="D22" s="87" t="str">
        <f>TestUIn1!C22</f>
        <v/>
      </c>
      <c r="E22" s="87" t="str">
        <f>TestUIn1!D22</f>
        <v/>
      </c>
      <c r="F22" s="87" t="str">
        <f>TestUIn1!F22</f>
        <v/>
      </c>
    </row>
    <row r="23">
      <c r="A23" s="86">
        <f>(IF(TestUIn1!E23=India!$A$2,1&amp;COUNTIF(TestUIn1!$E$2:$E23,India!$A$2), IF(TestUIn1!E23=India!$A$82, 2&amp;COUNTIF(TestUIn1!$E$2:$E23,India!$A$82),IF(TestUIn1!E23=India!$A$162, 3&amp;COUNTIF(TestUIn1!$E$2:$E23,India!$A$162),IF(TestUIn1!E23=India!$A$242, 4&amp;COUNTIF(TestUIn1!$E$2:$E23,India!$A$242),IF(TestUIn1!E23=India!$A$322, 5&amp;COUNTIF(TestUIn1!$E$2:$E23,India!$A$322),0))))))</f>
        <v>0</v>
      </c>
      <c r="B23" t="str">
        <f>TestUIn1!A23</f>
        <v/>
      </c>
      <c r="C23" s="87" t="str">
        <f>TestUIn1!B23</f>
        <v/>
      </c>
      <c r="D23" s="87" t="str">
        <f>TestUIn1!C23</f>
        <v/>
      </c>
      <c r="E23" s="87" t="str">
        <f>TestUIn1!D23</f>
        <v/>
      </c>
      <c r="F23" s="87" t="str">
        <f>TestUIn1!F23</f>
        <v/>
      </c>
    </row>
    <row r="24">
      <c r="A24" s="86">
        <f>(IF(TestUIn1!E24=India!$A$2,1&amp;COUNTIF(TestUIn1!$E$2:$E24,India!$A$2), IF(TestUIn1!E24=India!$A$82, 2&amp;COUNTIF(TestUIn1!$E$2:$E24,India!$A$82),IF(TestUIn1!E24=India!$A$162, 3&amp;COUNTIF(TestUIn1!$E$2:$E24,India!$A$162),IF(TestUIn1!E24=India!$A$242, 4&amp;COUNTIF(TestUIn1!$E$2:$E24,India!$A$242),IF(TestUIn1!E24=India!$A$322, 5&amp;COUNTIF(TestUIn1!$E$2:$E24,India!$A$322),0))))))</f>
        <v>0</v>
      </c>
      <c r="B24" t="str">
        <f>TestUIn1!A24</f>
        <v/>
      </c>
      <c r="C24" s="87" t="str">
        <f>TestUIn1!B24</f>
        <v/>
      </c>
      <c r="D24" s="87" t="str">
        <f>TestUIn1!C24</f>
        <v/>
      </c>
      <c r="E24" s="87" t="str">
        <f>TestUIn1!D24</f>
        <v/>
      </c>
      <c r="F24" s="87" t="str">
        <f>TestUIn1!F24</f>
        <v/>
      </c>
    </row>
    <row r="25">
      <c r="A25" s="86">
        <f>(IF(TestUIn1!E25=India!$A$2,1&amp;COUNTIF(TestUIn1!$E$2:$E25,India!$A$2), IF(TestUIn1!E25=India!$A$82, 2&amp;COUNTIF(TestUIn1!$E$2:$E25,India!$A$82),IF(TestUIn1!E25=India!$A$162, 3&amp;COUNTIF(TestUIn1!$E$2:$E25,India!$A$162),IF(TestUIn1!E25=India!$A$242, 4&amp;COUNTIF(TestUIn1!$E$2:$E25,India!$A$242),IF(TestUIn1!E25=India!$A$322, 5&amp;COUNTIF(TestUIn1!$E$2:$E25,India!$A$322),0))))))</f>
        <v>0</v>
      </c>
      <c r="B25" t="str">
        <f>TestUIn1!A25</f>
        <v/>
      </c>
      <c r="C25" s="87" t="str">
        <f>TestUIn1!B25</f>
        <v/>
      </c>
      <c r="D25" s="87" t="str">
        <f>TestUIn1!C25</f>
        <v/>
      </c>
      <c r="E25" s="87" t="str">
        <f>TestUIn1!D25</f>
        <v/>
      </c>
      <c r="F25" s="87" t="str">
        <f>TestUIn1!F25</f>
        <v/>
      </c>
    </row>
    <row r="26">
      <c r="A26" s="86">
        <f>(IF(TestUIn1!E26=India!$A$2,1&amp;COUNTIF(TestUIn1!$E$2:$E26,India!$A$2), IF(TestUIn1!E26=India!$A$82, 2&amp;COUNTIF(TestUIn1!$E$2:$E26,India!$A$82),IF(TestUIn1!E26=India!$A$162, 3&amp;COUNTIF(TestUIn1!$E$2:$E26,India!$A$162),IF(TestUIn1!E26=India!$A$242, 4&amp;COUNTIF(TestUIn1!$E$2:$E26,India!$A$242),IF(TestUIn1!E26=India!$A$322, 5&amp;COUNTIF(TestUIn1!$E$2:$E26,India!$A$322),0))))))</f>
        <v>0</v>
      </c>
      <c r="B26" t="str">
        <f>TestUIn1!A26</f>
        <v/>
      </c>
      <c r="C26" s="87" t="str">
        <f>TestUIn1!B26</f>
        <v/>
      </c>
      <c r="D26" s="87" t="str">
        <f>TestUIn1!C26</f>
        <v/>
      </c>
      <c r="E26" s="87" t="str">
        <f>TestUIn1!D26</f>
        <v/>
      </c>
      <c r="F26" s="87" t="str">
        <f>TestUIn1!F26</f>
        <v/>
      </c>
    </row>
    <row r="27">
      <c r="A27" s="86">
        <f>(IF(TestUIn1!E27=India!$A$2,1&amp;COUNTIF(TestUIn1!$E$2:$E27,India!$A$2), IF(TestUIn1!E27=India!$A$82, 2&amp;COUNTIF(TestUIn1!$E$2:$E27,India!$A$82),IF(TestUIn1!E27=India!$A$162, 3&amp;COUNTIF(TestUIn1!$E$2:$E27,India!$A$162),IF(TestUIn1!E27=India!$A$242, 4&amp;COUNTIF(TestUIn1!$E$2:$E27,India!$A$242),IF(TestUIn1!E27=India!$A$322, 5&amp;COUNTIF(TestUIn1!$E$2:$E27,India!$A$322),0))))))</f>
        <v>0</v>
      </c>
      <c r="B27" t="str">
        <f>TestUIn1!A27</f>
        <v/>
      </c>
      <c r="C27" s="87" t="str">
        <f>TestUIn1!B27</f>
        <v/>
      </c>
      <c r="D27" s="87" t="str">
        <f>TestUIn1!C27</f>
        <v/>
      </c>
      <c r="E27" s="87" t="str">
        <f>TestUIn1!D27</f>
        <v/>
      </c>
      <c r="F27" s="87" t="str">
        <f>TestUIn1!F27</f>
        <v/>
      </c>
    </row>
    <row r="28">
      <c r="A28" s="86">
        <f>(IF(TestUIn1!E28=India!$A$2,1&amp;COUNTIF(TestUIn1!$E$2:$E28,India!$A$2), IF(TestUIn1!E28=India!$A$82, 2&amp;COUNTIF(TestUIn1!$E$2:$E28,India!$A$82),IF(TestUIn1!E28=India!$A$162, 3&amp;COUNTIF(TestUIn1!$E$2:$E28,India!$A$162),IF(TestUIn1!E28=India!$A$242, 4&amp;COUNTIF(TestUIn1!$E$2:$E28,India!$A$242),IF(TestUIn1!E28=India!$A$322, 5&amp;COUNTIF(TestUIn1!$E$2:$E28,India!$A$322),0))))))</f>
        <v>0</v>
      </c>
      <c r="B28" t="str">
        <f>TestUIn1!A28</f>
        <v/>
      </c>
      <c r="C28" s="87" t="str">
        <f>TestUIn1!B28</f>
        <v/>
      </c>
      <c r="D28" s="87" t="str">
        <f>TestUIn1!C28</f>
        <v/>
      </c>
      <c r="E28" s="87" t="str">
        <f>TestUIn1!D28</f>
        <v/>
      </c>
      <c r="F28" s="87" t="str">
        <f>TestUIn1!F28</f>
        <v/>
      </c>
    </row>
    <row r="29">
      <c r="A29" s="86">
        <f>(IF(TestUIn1!E29=India!$A$2,1&amp;COUNTIF(TestUIn1!$E$2:$E29,India!$A$2), IF(TestUIn1!E29=India!$A$82, 2&amp;COUNTIF(TestUIn1!$E$2:$E29,India!$A$82),IF(TestUIn1!E29=India!$A$162, 3&amp;COUNTIF(TestUIn1!$E$2:$E29,India!$A$162),IF(TestUIn1!E29=India!$A$242, 4&amp;COUNTIF(TestUIn1!$E$2:$E29,India!$A$242),IF(TestUIn1!E29=India!$A$322, 5&amp;COUNTIF(TestUIn1!$E$2:$E29,India!$A$322),0))))))</f>
        <v>0</v>
      </c>
      <c r="B29" t="str">
        <f>TestUIn1!A29</f>
        <v/>
      </c>
      <c r="C29" s="87" t="str">
        <f>TestUIn1!B29</f>
        <v/>
      </c>
      <c r="D29" s="87" t="str">
        <f>TestUIn1!C29</f>
        <v/>
      </c>
      <c r="E29" s="87" t="str">
        <f>TestUIn1!D29</f>
        <v/>
      </c>
      <c r="F29" s="87" t="str">
        <f>TestUIn1!F29</f>
        <v/>
      </c>
    </row>
    <row r="30">
      <c r="A30" s="86">
        <f>(IF(TestUIn1!E30=India!$A$2,1&amp;COUNTIF(TestUIn1!$E$2:$E30,India!$A$2), IF(TestUIn1!E30=India!$A$82, 2&amp;COUNTIF(TestUIn1!$E$2:$E30,India!$A$82),IF(TestUIn1!E30=India!$A$162, 3&amp;COUNTIF(TestUIn1!$E$2:$E30,India!$A$162),IF(TestUIn1!E30=India!$A$242, 4&amp;COUNTIF(TestUIn1!$E$2:$E30,India!$A$242),IF(TestUIn1!E30=India!$A$322, 5&amp;COUNTIF(TestUIn1!$E$2:$E30,India!$A$322),0))))))</f>
        <v>0</v>
      </c>
      <c r="B30" t="str">
        <f>TestUIn1!A30</f>
        <v/>
      </c>
      <c r="C30" s="87" t="str">
        <f>TestUIn1!B30</f>
        <v/>
      </c>
      <c r="D30" s="87" t="str">
        <f>TestUIn1!C30</f>
        <v/>
      </c>
      <c r="E30" s="87" t="str">
        <f>TestUIn1!D30</f>
        <v/>
      </c>
      <c r="F30" s="87" t="str">
        <f>TestUIn1!F30</f>
        <v/>
      </c>
    </row>
    <row r="31">
      <c r="A31" s="86">
        <f>(IF(TestUIn1!E31=India!$A$2,1&amp;COUNTIF(TestUIn1!$E$2:$E31,India!$A$2), IF(TestUIn1!E31=India!$A$82, 2&amp;COUNTIF(TestUIn1!$E$2:$E31,India!$A$82),IF(TestUIn1!E31=India!$A$162, 3&amp;COUNTIF(TestUIn1!$E$2:$E31,India!$A$162),IF(TestUIn1!E31=India!$A$242, 4&amp;COUNTIF(TestUIn1!$E$2:$E31,India!$A$242),IF(TestUIn1!E31=India!$A$322, 5&amp;COUNTIF(TestUIn1!$E$2:$E31,India!$A$322),0))))))</f>
        <v>0</v>
      </c>
      <c r="B31" t="str">
        <f>TestUIn1!A31</f>
        <v/>
      </c>
      <c r="C31" s="87" t="str">
        <f>TestUIn1!B31</f>
        <v/>
      </c>
      <c r="D31" s="87" t="str">
        <f>TestUIn1!C31</f>
        <v/>
      </c>
      <c r="E31" s="87" t="str">
        <f>TestUIn1!D31</f>
        <v/>
      </c>
      <c r="F31" s="87" t="str">
        <f>TestUIn1!F31</f>
        <v/>
      </c>
    </row>
    <row r="32">
      <c r="A32" s="86">
        <f>(IF(TestUIn1!E32=India!$A$2,1&amp;COUNTIF(TestUIn1!$E$2:$E32,India!$A$2), IF(TestUIn1!E32=India!$A$82, 2&amp;COUNTIF(TestUIn1!$E$2:$E32,India!$A$82),IF(TestUIn1!E32=India!$A$162, 3&amp;COUNTIF(TestUIn1!$E$2:$E32,India!$A$162),IF(TestUIn1!E32=India!$A$242, 4&amp;COUNTIF(TestUIn1!$E$2:$E32,India!$A$242),IF(TestUIn1!E32=India!$A$322, 5&amp;COUNTIF(TestUIn1!$E$2:$E32,India!$A$322),0))))))</f>
        <v>0</v>
      </c>
      <c r="B32" t="str">
        <f>TestUIn1!A32</f>
        <v/>
      </c>
      <c r="C32" s="87" t="str">
        <f>TestUIn1!B32</f>
        <v/>
      </c>
      <c r="D32" s="87" t="str">
        <f>TestUIn1!C32</f>
        <v/>
      </c>
      <c r="E32" s="87" t="str">
        <f>TestUIn1!D32</f>
        <v/>
      </c>
      <c r="F32" s="87" t="str">
        <f>TestUIn1!F32</f>
        <v/>
      </c>
    </row>
    <row r="33">
      <c r="A33" s="86">
        <f>(IF(TestUIn1!E33=India!$A$2,1&amp;COUNTIF(TestUIn1!$E$2:$E33,India!$A$2), IF(TestUIn1!E33=India!$A$82, 2&amp;COUNTIF(TestUIn1!$E$2:$E33,India!$A$82),IF(TestUIn1!E33=India!$A$162, 3&amp;COUNTIF(TestUIn1!$E$2:$E33,India!$A$162),IF(TestUIn1!E33=India!$A$242, 4&amp;COUNTIF(TestUIn1!$E$2:$E33,India!$A$242),IF(TestUIn1!E33=India!$A$322, 5&amp;COUNTIF(TestUIn1!$E$2:$E33,India!$A$322),0))))))</f>
        <v>0</v>
      </c>
      <c r="B33" t="str">
        <f>TestUIn1!A33</f>
        <v/>
      </c>
      <c r="C33" s="87" t="str">
        <f>TestUIn1!B33</f>
        <v/>
      </c>
      <c r="D33" s="87" t="str">
        <f>TestUIn1!C33</f>
        <v/>
      </c>
      <c r="E33" s="87" t="str">
        <f>TestUIn1!D33</f>
        <v/>
      </c>
      <c r="F33" s="87" t="str">
        <f>TestUIn1!F33</f>
        <v/>
      </c>
    </row>
    <row r="34">
      <c r="A34" s="86">
        <f>(IF(TestUIn1!E34=India!$A$2,1&amp;COUNTIF(TestUIn1!$E$2:$E34,India!$A$2), IF(TestUIn1!E34=India!$A$82, 2&amp;COUNTIF(TestUIn1!$E$2:$E34,India!$A$82),IF(TestUIn1!E34=India!$A$162, 3&amp;COUNTIF(TestUIn1!$E$2:$E34,India!$A$162),IF(TestUIn1!E34=India!$A$242, 4&amp;COUNTIF(TestUIn1!$E$2:$E34,India!$A$242),IF(TestUIn1!E34=India!$A$322, 5&amp;COUNTIF(TestUIn1!$E$2:$E34,India!$A$322),0))))))</f>
        <v>0</v>
      </c>
      <c r="B34" t="str">
        <f>TestUIn1!A34</f>
        <v/>
      </c>
      <c r="C34" s="87" t="str">
        <f>TestUIn1!B34</f>
        <v/>
      </c>
      <c r="D34" s="87" t="str">
        <f>TestUIn1!C34</f>
        <v/>
      </c>
      <c r="E34" s="87" t="str">
        <f>TestUIn1!D34</f>
        <v/>
      </c>
      <c r="F34" s="87" t="str">
        <f>TestUIn1!F34</f>
        <v/>
      </c>
    </row>
    <row r="35">
      <c r="A35" s="86">
        <f>(IF(TestUIn1!E35=India!$A$2,1&amp;COUNTIF(TestUIn1!$E$2:$E35,India!$A$2), IF(TestUIn1!E35=India!$A$82, 2&amp;COUNTIF(TestUIn1!$E$2:$E35,India!$A$82),IF(TestUIn1!E35=India!$A$162, 3&amp;COUNTIF(TestUIn1!$E$2:$E35,India!$A$162),IF(TestUIn1!E35=India!$A$242, 4&amp;COUNTIF(TestUIn1!$E$2:$E35,India!$A$242),IF(TestUIn1!E35=India!$A$322, 5&amp;COUNTIF(TestUIn1!$E$2:$E35,India!$A$322),0))))))</f>
        <v>0</v>
      </c>
      <c r="B35" t="str">
        <f>TestUIn1!A35</f>
        <v/>
      </c>
      <c r="C35" s="87" t="str">
        <f>TestUIn1!B35</f>
        <v/>
      </c>
      <c r="D35" s="87" t="str">
        <f>TestUIn1!C35</f>
        <v/>
      </c>
      <c r="E35" s="87" t="str">
        <f>TestUIn1!D35</f>
        <v/>
      </c>
      <c r="F35" s="87" t="str">
        <f>TestUIn1!F35</f>
        <v/>
      </c>
    </row>
    <row r="36">
      <c r="A36" s="86">
        <f>(IF(TestUIn1!E36=India!$A$2,1&amp;COUNTIF(TestUIn1!$E$2:$E36,India!$A$2), IF(TestUIn1!E36=India!$A$82, 2&amp;COUNTIF(TestUIn1!$E$2:$E36,India!$A$82),IF(TestUIn1!E36=India!$A$162, 3&amp;COUNTIF(TestUIn1!$E$2:$E36,India!$A$162),IF(TestUIn1!E36=India!$A$242, 4&amp;COUNTIF(TestUIn1!$E$2:$E36,India!$A$242),IF(TestUIn1!E36=India!$A$322, 5&amp;COUNTIF(TestUIn1!$E$2:$E36,India!$A$322),0))))))</f>
        <v>0</v>
      </c>
      <c r="B36" t="str">
        <f>TestUIn1!A36</f>
        <v/>
      </c>
      <c r="C36" s="87" t="str">
        <f>TestUIn1!B36</f>
        <v/>
      </c>
      <c r="D36" s="87" t="str">
        <f>TestUIn1!C36</f>
        <v/>
      </c>
      <c r="E36" s="87" t="str">
        <f>TestUIn1!D36</f>
        <v/>
      </c>
      <c r="F36" s="87" t="str">
        <f>TestUIn1!F36</f>
        <v/>
      </c>
    </row>
    <row r="37">
      <c r="A37" s="86">
        <f>(IF(TestUIn1!E37=India!$A$2,1&amp;COUNTIF(TestUIn1!$E$2:$E37,India!$A$2), IF(TestUIn1!E37=India!$A$82, 2&amp;COUNTIF(TestUIn1!$E$2:$E37,India!$A$82),IF(TestUIn1!E37=India!$A$162, 3&amp;COUNTIF(TestUIn1!$E$2:$E37,India!$A$162),IF(TestUIn1!E37=India!$A$242, 4&amp;COUNTIF(TestUIn1!$E$2:$E37,India!$A$242),IF(TestUIn1!E37=India!$A$322, 5&amp;COUNTIF(TestUIn1!$E$2:$E37,India!$A$322),0))))))</f>
        <v>0</v>
      </c>
      <c r="B37" t="str">
        <f>TestUIn1!A37</f>
        <v/>
      </c>
      <c r="C37" s="87" t="str">
        <f>TestUIn1!B37</f>
        <v/>
      </c>
      <c r="D37" s="87" t="str">
        <f>TestUIn1!C37</f>
        <v/>
      </c>
      <c r="E37" s="87" t="str">
        <f>TestUIn1!D37</f>
        <v/>
      </c>
      <c r="F37" s="87" t="str">
        <f>TestUIn1!F37</f>
        <v/>
      </c>
    </row>
    <row r="38">
      <c r="A38" s="86">
        <f>(IF(TestUIn1!E38=India!$A$2,1&amp;COUNTIF(TestUIn1!$E$2:$E38,India!$A$2), IF(TestUIn1!E38=India!$A$82, 2&amp;COUNTIF(TestUIn1!$E$2:$E38,India!$A$82),IF(TestUIn1!E38=India!$A$162, 3&amp;COUNTIF(TestUIn1!$E$2:$E38,India!$A$162),IF(TestUIn1!E38=India!$A$242, 4&amp;COUNTIF(TestUIn1!$E$2:$E38,India!$A$242),IF(TestUIn1!E38=India!$A$322, 5&amp;COUNTIF(TestUIn1!$E$2:$E38,India!$A$322),0))))))</f>
        <v>0</v>
      </c>
      <c r="B38" t="str">
        <f>TestUIn1!A38</f>
        <v/>
      </c>
      <c r="C38" s="87" t="str">
        <f>TestUIn1!B38</f>
        <v/>
      </c>
      <c r="D38" s="87" t="str">
        <f>TestUIn1!C38</f>
        <v/>
      </c>
      <c r="E38" s="87" t="str">
        <f>TestUIn1!D38</f>
        <v/>
      </c>
      <c r="F38" s="87" t="str">
        <f>TestUIn1!F38</f>
        <v/>
      </c>
    </row>
    <row r="39">
      <c r="A39" s="86">
        <f>(IF(TestUIn1!E39=India!$A$2,1&amp;COUNTIF(TestUIn1!$E$2:$E39,India!$A$2), IF(TestUIn1!E39=India!$A$82, 2&amp;COUNTIF(TestUIn1!$E$2:$E39,India!$A$82),IF(TestUIn1!E39=India!$A$162, 3&amp;COUNTIF(TestUIn1!$E$2:$E39,India!$A$162),IF(TestUIn1!E39=India!$A$242, 4&amp;COUNTIF(TestUIn1!$E$2:$E39,India!$A$242),IF(TestUIn1!E39=India!$A$322, 5&amp;COUNTIF(TestUIn1!$E$2:$E39,India!$A$322),0))))))</f>
        <v>0</v>
      </c>
      <c r="B39" t="str">
        <f>TestUIn1!A39</f>
        <v/>
      </c>
      <c r="C39" s="87" t="str">
        <f>TestUIn1!B39</f>
        <v/>
      </c>
      <c r="D39" s="87" t="str">
        <f>TestUIn1!C39</f>
        <v/>
      </c>
      <c r="E39" s="87" t="str">
        <f>TestUIn1!D39</f>
        <v/>
      </c>
      <c r="F39" s="87" t="str">
        <f>TestUIn1!F39</f>
        <v/>
      </c>
    </row>
    <row r="40">
      <c r="A40" s="86">
        <f>(IF(TestUIn1!E40=India!$A$2,1&amp;COUNTIF(TestUIn1!$E$2:$E40,India!$A$2), IF(TestUIn1!E40=India!$A$82, 2&amp;COUNTIF(TestUIn1!$E$2:$E40,India!$A$82),IF(TestUIn1!E40=India!$A$162, 3&amp;COUNTIF(TestUIn1!$E$2:$E40,India!$A$162),IF(TestUIn1!E40=India!$A$242, 4&amp;COUNTIF(TestUIn1!$E$2:$E40,India!$A$242),IF(TestUIn1!E40=India!$A$322, 5&amp;COUNTIF(TestUIn1!$E$2:$E40,India!$A$322),0))))))</f>
        <v>0</v>
      </c>
      <c r="B40" t="str">
        <f>TestUIn1!A40</f>
        <v/>
      </c>
      <c r="C40" s="87" t="str">
        <f>TestUIn1!B40</f>
        <v/>
      </c>
      <c r="D40" s="87" t="str">
        <f>TestUIn1!C40</f>
        <v/>
      </c>
      <c r="E40" s="87" t="str">
        <f>TestUIn1!D40</f>
        <v/>
      </c>
      <c r="F40" s="87" t="str">
        <f>TestUIn1!F40</f>
        <v/>
      </c>
    </row>
    <row r="41">
      <c r="A41" s="86">
        <f>(IF(TestUIn1!E41=India!$A$2,1&amp;COUNTIF(TestUIn1!$E$2:$E41,India!$A$2), IF(TestUIn1!E41=India!$A$82, 2&amp;COUNTIF(TestUIn1!$E$2:$E41,India!$A$82),IF(TestUIn1!E41=India!$A$162, 3&amp;COUNTIF(TestUIn1!$E$2:$E41,India!$A$162),IF(TestUIn1!E41=India!$A$242, 4&amp;COUNTIF(TestUIn1!$E$2:$E41,India!$A$242),IF(TestUIn1!E41=India!$A$322, 5&amp;COUNTIF(TestUIn1!$E$2:$E41,India!$A$322),0))))))</f>
        <v>0</v>
      </c>
      <c r="B41" t="str">
        <f>TestUIn1!A41</f>
        <v/>
      </c>
      <c r="C41" s="87" t="str">
        <f>TestUIn1!B41</f>
        <v/>
      </c>
      <c r="D41" s="87" t="str">
        <f>TestUIn1!C41</f>
        <v/>
      </c>
      <c r="E41" s="87" t="str">
        <f>TestUIn1!D41</f>
        <v/>
      </c>
      <c r="F41" s="87" t="str">
        <f>TestUIn1!F41</f>
        <v/>
      </c>
    </row>
    <row r="42">
      <c r="A42" s="86">
        <f>(IF(TestUIn1!E42=India!$A$2,1&amp;COUNTIF(TestUIn1!$E$2:$E42,India!$A$2), IF(TestUIn1!E42=India!$A$82, 2&amp;COUNTIF(TestUIn1!$E$2:$E42,India!$A$82),IF(TestUIn1!E42=India!$A$162, 3&amp;COUNTIF(TestUIn1!$E$2:$E42,India!$A$162),IF(TestUIn1!E42=India!$A$242, 4&amp;COUNTIF(TestUIn1!$E$2:$E42,India!$A$242),IF(TestUIn1!E42=India!$A$322, 5&amp;COUNTIF(TestUIn1!$E$2:$E42,India!$A$322),0))))))</f>
        <v>0</v>
      </c>
      <c r="B42" t="str">
        <f>TestUIn1!A42</f>
        <v/>
      </c>
      <c r="C42" s="87" t="str">
        <f>TestUIn1!B42</f>
        <v/>
      </c>
      <c r="D42" s="87" t="str">
        <f>TestUIn1!C42</f>
        <v/>
      </c>
      <c r="E42" s="87" t="str">
        <f>TestUIn1!D42</f>
        <v/>
      </c>
      <c r="F42" s="87" t="str">
        <f>TestUIn1!F42</f>
        <v/>
      </c>
    </row>
    <row r="43">
      <c r="A43" s="86">
        <f>(IF(TestUIn1!E43=India!$A$2,1&amp;COUNTIF(TestUIn1!$E$2:$E43,India!$A$2), IF(TestUIn1!E43=India!$A$82, 2&amp;COUNTIF(TestUIn1!$E$2:$E43,India!$A$82),IF(TestUIn1!E43=India!$A$162, 3&amp;COUNTIF(TestUIn1!$E$2:$E43,India!$A$162),IF(TestUIn1!E43=India!$A$242, 4&amp;COUNTIF(TestUIn1!$E$2:$E43,India!$A$242),IF(TestUIn1!E43=India!$A$322, 5&amp;COUNTIF(TestUIn1!$E$2:$E43,India!$A$322),0))))))</f>
        <v>0</v>
      </c>
      <c r="B43" t="str">
        <f>TestUIn1!A43</f>
        <v/>
      </c>
      <c r="C43" s="87" t="str">
        <f>TestUIn1!B43</f>
        <v/>
      </c>
      <c r="D43" s="87" t="str">
        <f>TestUIn1!C43</f>
        <v/>
      </c>
      <c r="E43" s="87" t="str">
        <f>TestUIn1!D43</f>
        <v/>
      </c>
      <c r="F43" s="87" t="str">
        <f>TestUIn1!F43</f>
        <v/>
      </c>
    </row>
    <row r="44">
      <c r="A44" s="86">
        <f>(IF(TestUIn1!E44=India!$A$2,1&amp;COUNTIF(TestUIn1!$E$2:$E44,India!$A$2), IF(TestUIn1!E44=India!$A$82, 2&amp;COUNTIF(TestUIn1!$E$2:$E44,India!$A$82),IF(TestUIn1!E44=India!$A$162, 3&amp;COUNTIF(TestUIn1!$E$2:$E44,India!$A$162),IF(TestUIn1!E44=India!$A$242, 4&amp;COUNTIF(TestUIn1!$E$2:$E44,India!$A$242),IF(TestUIn1!E44=India!$A$322, 5&amp;COUNTIF(TestUIn1!$E$2:$E44,India!$A$322),0))))))</f>
        <v>0</v>
      </c>
      <c r="B44" t="str">
        <f>TestUIn1!A44</f>
        <v/>
      </c>
      <c r="C44" s="87" t="str">
        <f>TestUIn1!B44</f>
        <v/>
      </c>
      <c r="D44" s="87" t="str">
        <f>TestUIn1!C44</f>
        <v/>
      </c>
      <c r="E44" s="87" t="str">
        <f>TestUIn1!D44</f>
        <v/>
      </c>
      <c r="F44" s="87" t="str">
        <f>TestUIn1!F44</f>
        <v/>
      </c>
    </row>
    <row r="45">
      <c r="A45" s="86">
        <f>(IF(TestUIn1!E45=India!$A$2,1&amp;COUNTIF(TestUIn1!$E$2:$E45,India!$A$2), IF(TestUIn1!E45=India!$A$82, 2&amp;COUNTIF(TestUIn1!$E$2:$E45,India!$A$82),IF(TestUIn1!E45=India!$A$162, 3&amp;COUNTIF(TestUIn1!$E$2:$E45,India!$A$162),IF(TestUIn1!E45=India!$A$242, 4&amp;COUNTIF(TestUIn1!$E$2:$E45,India!$A$242),IF(TestUIn1!E45=India!$A$322, 5&amp;COUNTIF(TestUIn1!$E$2:$E45,India!$A$322),0))))))</f>
        <v>0</v>
      </c>
      <c r="B45" t="str">
        <f>TestUIn1!A45</f>
        <v/>
      </c>
      <c r="C45" s="87" t="str">
        <f>TestUIn1!B45</f>
        <v/>
      </c>
      <c r="D45" s="87" t="str">
        <f>TestUIn1!C45</f>
        <v/>
      </c>
      <c r="E45" s="87" t="str">
        <f>TestUIn1!D45</f>
        <v/>
      </c>
      <c r="F45" s="87" t="str">
        <f>TestUIn1!F45</f>
        <v/>
      </c>
    </row>
    <row r="46">
      <c r="A46" s="86">
        <f>(IF(TestUIn1!E46=India!$A$2,1&amp;COUNTIF(TestUIn1!$E$2:$E46,India!$A$2), IF(TestUIn1!E46=India!$A$82, 2&amp;COUNTIF(TestUIn1!$E$2:$E46,India!$A$82),IF(TestUIn1!E46=India!$A$162, 3&amp;COUNTIF(TestUIn1!$E$2:$E46,India!$A$162),IF(TestUIn1!E46=India!$A$242, 4&amp;COUNTIF(TestUIn1!$E$2:$E46,India!$A$242),IF(TestUIn1!E46=India!$A$322, 5&amp;COUNTIF(TestUIn1!$E$2:$E46,India!$A$322),0))))))</f>
        <v>0</v>
      </c>
      <c r="B46" t="str">
        <f>TestUIn1!A46</f>
        <v/>
      </c>
      <c r="C46" s="87" t="str">
        <f>TestUIn1!B46</f>
        <v/>
      </c>
      <c r="D46" s="87" t="str">
        <f>TestUIn1!C46</f>
        <v/>
      </c>
      <c r="E46" s="87" t="str">
        <f>TestUIn1!D46</f>
        <v/>
      </c>
      <c r="F46" s="87" t="str">
        <f>TestUIn1!F46</f>
        <v/>
      </c>
    </row>
    <row r="47">
      <c r="A47" s="86">
        <f>(IF(TestUIn1!E47=India!$A$2,1&amp;COUNTIF(TestUIn1!$E$2:$E47,India!$A$2), IF(TestUIn1!E47=India!$A$82, 2&amp;COUNTIF(TestUIn1!$E$2:$E47,India!$A$82),IF(TestUIn1!E47=India!$A$162, 3&amp;COUNTIF(TestUIn1!$E$2:$E47,India!$A$162),IF(TestUIn1!E47=India!$A$242, 4&amp;COUNTIF(TestUIn1!$E$2:$E47,India!$A$242),IF(TestUIn1!E47=India!$A$322, 5&amp;COUNTIF(TestUIn1!$E$2:$E47,India!$A$322),0))))))</f>
        <v>0</v>
      </c>
      <c r="B47" t="str">
        <f>TestUIn1!A47</f>
        <v/>
      </c>
      <c r="C47" s="87" t="str">
        <f>TestUIn1!B47</f>
        <v/>
      </c>
      <c r="D47" s="87" t="str">
        <f>TestUIn1!C47</f>
        <v/>
      </c>
      <c r="E47" s="87" t="str">
        <f>TestUIn1!D47</f>
        <v/>
      </c>
      <c r="F47" s="87" t="str">
        <f>TestUIn1!F47</f>
        <v/>
      </c>
    </row>
    <row r="48">
      <c r="A48" s="86">
        <f>(IF(TestUIn1!E48=India!$A$2,1&amp;COUNTIF(TestUIn1!$E$2:$E48,India!$A$2), IF(TestUIn1!E48=India!$A$82, 2&amp;COUNTIF(TestUIn1!$E$2:$E48,India!$A$82),IF(TestUIn1!E48=India!$A$162, 3&amp;COUNTIF(TestUIn1!$E$2:$E48,India!$A$162),IF(TestUIn1!E48=India!$A$242, 4&amp;COUNTIF(TestUIn1!$E$2:$E48,India!$A$242),IF(TestUIn1!E48=India!$A$322, 5&amp;COUNTIF(TestUIn1!$E$2:$E48,India!$A$322),0))))))</f>
        <v>0</v>
      </c>
      <c r="B48" t="str">
        <f>TestUIn1!A48</f>
        <v/>
      </c>
      <c r="C48" s="87" t="str">
        <f>TestUIn1!B48</f>
        <v/>
      </c>
      <c r="D48" s="87" t="str">
        <f>TestUIn1!C48</f>
        <v/>
      </c>
      <c r="E48" s="87" t="str">
        <f>TestUIn1!D48</f>
        <v/>
      </c>
      <c r="F48" s="87" t="str">
        <f>TestUIn1!F48</f>
        <v/>
      </c>
    </row>
    <row r="49">
      <c r="A49" s="86">
        <f>(IF(TestUIn1!E49=India!$A$2,1&amp;COUNTIF(TestUIn1!$E$2:$E49,India!$A$2), IF(TestUIn1!E49=India!$A$82, 2&amp;COUNTIF(TestUIn1!$E$2:$E49,India!$A$82),IF(TestUIn1!E49=India!$A$162, 3&amp;COUNTIF(TestUIn1!$E$2:$E49,India!$A$162),IF(TestUIn1!E49=India!$A$242, 4&amp;COUNTIF(TestUIn1!$E$2:$E49,India!$A$242),IF(TestUIn1!E49=India!$A$322, 5&amp;COUNTIF(TestUIn1!$E$2:$E49,India!$A$322),0))))))</f>
        <v>0</v>
      </c>
      <c r="B49" t="str">
        <f>TestUIn1!A49</f>
        <v/>
      </c>
      <c r="C49" s="87" t="str">
        <f>TestUIn1!B49</f>
        <v/>
      </c>
      <c r="D49" s="87" t="str">
        <f>TestUIn1!C49</f>
        <v/>
      </c>
      <c r="E49" s="87" t="str">
        <f>TestUIn1!D49</f>
        <v/>
      </c>
      <c r="F49" s="87" t="str">
        <f>TestUIn1!F49</f>
        <v/>
      </c>
    </row>
    <row r="50">
      <c r="A50" s="86">
        <f>(IF(TestUIn1!E50=India!$A$2,1&amp;COUNTIF(TestUIn1!$E$2:$E50,India!$A$2), IF(TestUIn1!E50=India!$A$82, 2&amp;COUNTIF(TestUIn1!$E$2:$E50,India!$A$82),IF(TestUIn1!E50=India!$A$162, 3&amp;COUNTIF(TestUIn1!$E$2:$E50,India!$A$162),IF(TestUIn1!E50=India!$A$242, 4&amp;COUNTIF(TestUIn1!$E$2:$E50,India!$A$242),IF(TestUIn1!E50=India!$A$322, 5&amp;COUNTIF(TestUIn1!$E$2:$E50,India!$A$322),0))))))</f>
        <v>0</v>
      </c>
      <c r="B50" t="str">
        <f>TestUIn1!A50</f>
        <v/>
      </c>
      <c r="C50" s="87" t="str">
        <f>TestUIn1!B50</f>
        <v/>
      </c>
      <c r="D50" s="87" t="str">
        <f>TestUIn1!C50</f>
        <v/>
      </c>
      <c r="E50" s="87" t="str">
        <f>TestUIn1!D50</f>
        <v/>
      </c>
      <c r="F50" s="87" t="str">
        <f>TestUIn1!F50</f>
        <v/>
      </c>
    </row>
    <row r="51">
      <c r="A51" s="86">
        <f>(IF(TestUIn1!E51=India!$A$2,1&amp;COUNTIF(TestUIn1!$E$2:$E51,India!$A$2), IF(TestUIn1!E51=India!$A$82, 2&amp;COUNTIF(TestUIn1!$E$2:$E51,India!$A$82),IF(TestUIn1!E51=India!$A$162, 3&amp;COUNTIF(TestUIn1!$E$2:$E51,India!$A$162),IF(TestUIn1!E51=India!$A$242, 4&amp;COUNTIF(TestUIn1!$E$2:$E51,India!$A$242),IF(TestUIn1!E51=India!$A$322, 5&amp;COUNTIF(TestUIn1!$E$2:$E51,India!$A$322),0))))))</f>
        <v>0</v>
      </c>
      <c r="B51" t="str">
        <f>TestUIn1!A51</f>
        <v/>
      </c>
      <c r="C51" s="87" t="str">
        <f>TestUIn1!B51</f>
        <v/>
      </c>
      <c r="D51" s="87" t="str">
        <f>TestUIn1!C51</f>
        <v/>
      </c>
      <c r="E51" s="87" t="str">
        <f>TestUIn1!D51</f>
        <v/>
      </c>
      <c r="F51" s="87" t="str">
        <f>TestUIn1!F51</f>
        <v/>
      </c>
    </row>
    <row r="52">
      <c r="A52" s="86">
        <f>(IF(TestUIn1!E52=India!$A$2,1&amp;COUNTIF(TestUIn1!$E$2:$E52,India!$A$2), IF(TestUIn1!E52=India!$A$82, 2&amp;COUNTIF(TestUIn1!$E$2:$E52,India!$A$82),IF(TestUIn1!E52=India!$A$162, 3&amp;COUNTIF(TestUIn1!$E$2:$E52,India!$A$162),IF(TestUIn1!E52=India!$A$242, 4&amp;COUNTIF(TestUIn1!$E$2:$E52,India!$A$242),IF(TestUIn1!E52=India!$A$322, 5&amp;COUNTIF(TestUIn1!$E$2:$E52,India!$A$322),0))))))</f>
        <v>0</v>
      </c>
      <c r="B52" t="str">
        <f>TestUIn1!A52</f>
        <v/>
      </c>
      <c r="C52" s="87" t="str">
        <f>TestUIn1!B52</f>
        <v/>
      </c>
      <c r="D52" s="87" t="str">
        <f>TestUIn1!C52</f>
        <v/>
      </c>
      <c r="E52" s="87" t="str">
        <f>TestUIn1!D52</f>
        <v/>
      </c>
      <c r="F52" s="87" t="str">
        <f>TestUIn1!F52</f>
        <v/>
      </c>
    </row>
    <row r="53">
      <c r="A53" s="86">
        <f>(IF(TestUIn1!E53=India!$A$2,1&amp;COUNTIF(TestUIn1!$E$2:$E53,India!$A$2), IF(TestUIn1!E53=India!$A$82, 2&amp;COUNTIF(TestUIn1!$E$2:$E53,India!$A$82),IF(TestUIn1!E53=India!$A$162, 3&amp;COUNTIF(TestUIn1!$E$2:$E53,India!$A$162),IF(TestUIn1!E53=India!$A$242, 4&amp;COUNTIF(TestUIn1!$E$2:$E53,India!$A$242),IF(TestUIn1!E53=India!$A$322, 5&amp;COUNTIF(TestUIn1!$E$2:$E53,India!$A$322),0))))))</f>
        <v>0</v>
      </c>
      <c r="B53" t="str">
        <f>TestUIn1!A53</f>
        <v/>
      </c>
      <c r="C53" s="87" t="str">
        <f>TestUIn1!B53</f>
        <v/>
      </c>
      <c r="D53" s="87" t="str">
        <f>TestUIn1!C53</f>
        <v/>
      </c>
      <c r="E53" s="87" t="str">
        <f>TestUIn1!D53</f>
        <v/>
      </c>
      <c r="F53" s="87" t="str">
        <f>TestUIn1!F53</f>
        <v/>
      </c>
    </row>
    <row r="54">
      <c r="A54" s="86">
        <f>(IF(TestUIn1!E54=India!$A$2,1&amp;COUNTIF(TestUIn1!$E$2:$E54,India!$A$2), IF(TestUIn1!E54=India!$A$82, 2&amp;COUNTIF(TestUIn1!$E$2:$E54,India!$A$82),IF(TestUIn1!E54=India!$A$162, 3&amp;COUNTIF(TestUIn1!$E$2:$E54,India!$A$162),IF(TestUIn1!E54=India!$A$242, 4&amp;COUNTIF(TestUIn1!$E$2:$E54,India!$A$242),IF(TestUIn1!E54=India!$A$322, 5&amp;COUNTIF(TestUIn1!$E$2:$E54,India!$A$322),0))))))</f>
        <v>0</v>
      </c>
      <c r="B54" t="str">
        <f>TestUIn1!A54</f>
        <v/>
      </c>
      <c r="C54" s="87" t="str">
        <f>TestUIn1!B54</f>
        <v/>
      </c>
      <c r="D54" s="87" t="str">
        <f>TestUIn1!C54</f>
        <v/>
      </c>
      <c r="E54" s="87" t="str">
        <f>TestUIn1!D54</f>
        <v/>
      </c>
      <c r="F54" s="87" t="str">
        <f>TestUIn1!F54</f>
        <v/>
      </c>
    </row>
    <row r="55">
      <c r="A55" s="86">
        <f>(IF(TestUIn1!E55=India!$A$2,1&amp;COUNTIF(TestUIn1!$E$2:$E55,India!$A$2), IF(TestUIn1!E55=India!$A$82, 2&amp;COUNTIF(TestUIn1!$E$2:$E55,India!$A$82),IF(TestUIn1!E55=India!$A$162, 3&amp;COUNTIF(TestUIn1!$E$2:$E55,India!$A$162),IF(TestUIn1!E55=India!$A$242, 4&amp;COUNTIF(TestUIn1!$E$2:$E55,India!$A$242),IF(TestUIn1!E55=India!$A$322, 5&amp;COUNTIF(TestUIn1!$E$2:$E55,India!$A$322),0))))))</f>
        <v>0</v>
      </c>
      <c r="B55" t="str">
        <f>TestUIn1!A55</f>
        <v/>
      </c>
      <c r="C55" s="87" t="str">
        <f>TestUIn1!B55</f>
        <v/>
      </c>
      <c r="D55" s="87" t="str">
        <f>TestUIn1!C55</f>
        <v/>
      </c>
      <c r="E55" s="87" t="str">
        <f>TestUIn1!D55</f>
        <v/>
      </c>
      <c r="F55" s="87" t="str">
        <f>TestUIn1!F55</f>
        <v/>
      </c>
    </row>
    <row r="56">
      <c r="A56" s="86">
        <f>(IF(TestUIn1!E56=India!$A$2,1&amp;COUNTIF(TestUIn1!$E$2:$E56,India!$A$2), IF(TestUIn1!E56=India!$A$82, 2&amp;COUNTIF(TestUIn1!$E$2:$E56,India!$A$82),IF(TestUIn1!E56=India!$A$162, 3&amp;COUNTIF(TestUIn1!$E$2:$E56,India!$A$162),IF(TestUIn1!E56=India!$A$242, 4&amp;COUNTIF(TestUIn1!$E$2:$E56,India!$A$242),IF(TestUIn1!E56=India!$A$322, 5&amp;COUNTIF(TestUIn1!$E$2:$E56,India!$A$322),0))))))</f>
        <v>0</v>
      </c>
      <c r="B56" t="str">
        <f>TestUIn1!A56</f>
        <v/>
      </c>
      <c r="C56" s="87" t="str">
        <f>TestUIn1!B56</f>
        <v/>
      </c>
      <c r="D56" s="87" t="str">
        <f>TestUIn1!C56</f>
        <v/>
      </c>
      <c r="E56" s="87" t="str">
        <f>TestUIn1!D56</f>
        <v/>
      </c>
      <c r="F56" s="87" t="str">
        <f>TestUIn1!F56</f>
        <v/>
      </c>
    </row>
    <row r="57">
      <c r="A57" s="86">
        <f>(IF(TestUIn1!E57=India!$A$2,1&amp;COUNTIF(TestUIn1!$E$2:$E57,India!$A$2), IF(TestUIn1!E57=India!$A$82, 2&amp;COUNTIF(TestUIn1!$E$2:$E57,India!$A$82),IF(TestUIn1!E57=India!$A$162, 3&amp;COUNTIF(TestUIn1!$E$2:$E57,India!$A$162),IF(TestUIn1!E57=India!$A$242, 4&amp;COUNTIF(TestUIn1!$E$2:$E57,India!$A$242),IF(TestUIn1!E57=India!$A$322, 5&amp;COUNTIF(TestUIn1!$E$2:$E57,India!$A$322),0))))))</f>
        <v>0</v>
      </c>
      <c r="B57" t="str">
        <f>TestUIn1!A57</f>
        <v/>
      </c>
      <c r="C57" s="87" t="str">
        <f>TestUIn1!B57</f>
        <v/>
      </c>
      <c r="D57" s="87" t="str">
        <f>TestUIn1!C57</f>
        <v/>
      </c>
      <c r="E57" s="87" t="str">
        <f>TestUIn1!D57</f>
        <v/>
      </c>
      <c r="F57" s="87" t="str">
        <f>TestUIn1!F57</f>
        <v/>
      </c>
    </row>
    <row r="58">
      <c r="A58" s="86">
        <f>(IF(TestUIn1!E58=India!$A$2,1&amp;COUNTIF(TestUIn1!$E$2:$E58,India!$A$2), IF(TestUIn1!E58=India!$A$82, 2&amp;COUNTIF(TestUIn1!$E$2:$E58,India!$A$82),IF(TestUIn1!E58=India!$A$162, 3&amp;COUNTIF(TestUIn1!$E$2:$E58,India!$A$162),IF(TestUIn1!E58=India!$A$242, 4&amp;COUNTIF(TestUIn1!$E$2:$E58,India!$A$242),IF(TestUIn1!E58=India!$A$322, 5&amp;COUNTIF(TestUIn1!$E$2:$E58,India!$A$322),0))))))</f>
        <v>0</v>
      </c>
      <c r="B58" t="str">
        <f>TestUIn1!A58</f>
        <v/>
      </c>
      <c r="C58" s="87" t="str">
        <f>TestUIn1!B58</f>
        <v/>
      </c>
      <c r="D58" s="87" t="str">
        <f>TestUIn1!C58</f>
        <v/>
      </c>
      <c r="E58" s="87" t="str">
        <f>TestUIn1!D58</f>
        <v/>
      </c>
      <c r="F58" s="87" t="str">
        <f>TestUIn1!F58</f>
        <v/>
      </c>
    </row>
    <row r="59">
      <c r="A59" s="86">
        <f>(IF(TestUIn1!E59=India!$A$2,1&amp;COUNTIF(TestUIn1!$E$2:$E59,India!$A$2), IF(TestUIn1!E59=India!$A$82, 2&amp;COUNTIF(TestUIn1!$E$2:$E59,India!$A$82),IF(TestUIn1!E59=India!$A$162, 3&amp;COUNTIF(TestUIn1!$E$2:$E59,India!$A$162),IF(TestUIn1!E59=India!$A$242, 4&amp;COUNTIF(TestUIn1!$E$2:$E59,India!$A$242),IF(TestUIn1!E59=India!$A$322, 5&amp;COUNTIF(TestUIn1!$E$2:$E59,India!$A$322),0))))))</f>
        <v>0</v>
      </c>
      <c r="B59" t="str">
        <f>TestUIn1!A59</f>
        <v/>
      </c>
      <c r="C59" s="87" t="str">
        <f>TestUIn1!B59</f>
        <v/>
      </c>
      <c r="D59" s="87" t="str">
        <f>TestUIn1!C59</f>
        <v/>
      </c>
      <c r="E59" s="87" t="str">
        <f>TestUIn1!D59</f>
        <v/>
      </c>
      <c r="F59" s="87" t="str">
        <f>TestUIn1!F59</f>
        <v/>
      </c>
    </row>
    <row r="60">
      <c r="A60" s="86">
        <f>(IF(TestUIn1!E60=India!$A$2,1&amp;COUNTIF(TestUIn1!$E$2:$E60,India!$A$2), IF(TestUIn1!E60=India!$A$82, 2&amp;COUNTIF(TestUIn1!$E$2:$E60,India!$A$82),IF(TestUIn1!E60=India!$A$162, 3&amp;COUNTIF(TestUIn1!$E$2:$E60,India!$A$162),IF(TestUIn1!E60=India!$A$242, 4&amp;COUNTIF(TestUIn1!$E$2:$E60,India!$A$242),IF(TestUIn1!E60=India!$A$322, 5&amp;COUNTIF(TestUIn1!$E$2:$E60,India!$A$322),0))))))</f>
        <v>0</v>
      </c>
      <c r="B60" t="str">
        <f>TestUIn1!A60</f>
        <v/>
      </c>
      <c r="C60" s="87" t="str">
        <f>TestUIn1!B60</f>
        <v/>
      </c>
      <c r="D60" s="87" t="str">
        <f>TestUIn1!C60</f>
        <v/>
      </c>
      <c r="E60" s="87" t="str">
        <f>TestUIn1!D60</f>
        <v/>
      </c>
      <c r="F60" s="87" t="str">
        <f>TestUIn1!F60</f>
        <v/>
      </c>
    </row>
    <row r="61">
      <c r="A61" s="86">
        <f>(IF(TestUIn1!E61=India!$A$2,1&amp;COUNTIF(TestUIn1!$E$2:$E61,India!$A$2), IF(TestUIn1!E61=India!$A$82, 2&amp;COUNTIF(TestUIn1!$E$2:$E61,India!$A$82),IF(TestUIn1!E61=India!$A$162, 3&amp;COUNTIF(TestUIn1!$E$2:$E61,India!$A$162),IF(TestUIn1!E61=India!$A$242, 4&amp;COUNTIF(TestUIn1!$E$2:$E61,India!$A$242),IF(TestUIn1!E61=India!$A$322, 5&amp;COUNTIF(TestUIn1!$E$2:$E61,India!$A$322),0))))))</f>
        <v>0</v>
      </c>
      <c r="B61" t="str">
        <f>TestUIn1!A61</f>
        <v/>
      </c>
      <c r="C61" s="87" t="str">
        <f>TestUIn1!B61</f>
        <v/>
      </c>
      <c r="D61" s="87" t="str">
        <f>TestUIn1!C61</f>
        <v/>
      </c>
      <c r="E61" s="87" t="str">
        <f>TestUIn1!D61</f>
        <v/>
      </c>
      <c r="F61" s="87" t="str">
        <f>TestUIn1!F61</f>
        <v/>
      </c>
    </row>
    <row r="62">
      <c r="A62" s="86">
        <f>(IF(TestUIn1!E62=India!$A$2,1&amp;COUNTIF(TestUIn1!$E$2:$E62,India!$A$2), IF(TestUIn1!E62=India!$A$82, 2&amp;COUNTIF(TestUIn1!$E$2:$E62,India!$A$82),IF(TestUIn1!E62=India!$A$162, 3&amp;COUNTIF(TestUIn1!$E$2:$E62,India!$A$162),IF(TestUIn1!E62=India!$A$242, 4&amp;COUNTIF(TestUIn1!$E$2:$E62,India!$A$242),IF(TestUIn1!E62=India!$A$322, 5&amp;COUNTIF(TestUIn1!$E$2:$E62,India!$A$322),0))))))</f>
        <v>0</v>
      </c>
      <c r="B62" t="str">
        <f>TestUIn1!A62</f>
        <v/>
      </c>
      <c r="C62" s="87" t="str">
        <f>TestUIn1!B62</f>
        <v/>
      </c>
      <c r="D62" s="87" t="str">
        <f>TestUIn1!C62</f>
        <v/>
      </c>
      <c r="E62" s="87" t="str">
        <f>TestUIn1!D62</f>
        <v/>
      </c>
      <c r="F62" s="87" t="str">
        <f>TestUIn1!F62</f>
        <v/>
      </c>
    </row>
    <row r="63">
      <c r="A63" s="86">
        <f>(IF(TestUIn1!E63=India!$A$2,1&amp;COUNTIF(TestUIn1!$E$2:$E63,India!$A$2), IF(TestUIn1!E63=India!$A$82, 2&amp;COUNTIF(TestUIn1!$E$2:$E63,India!$A$82),IF(TestUIn1!E63=India!$A$162, 3&amp;COUNTIF(TestUIn1!$E$2:$E63,India!$A$162),IF(TestUIn1!E63=India!$A$242, 4&amp;COUNTIF(TestUIn1!$E$2:$E63,India!$A$242),IF(TestUIn1!E63=India!$A$322, 5&amp;COUNTIF(TestUIn1!$E$2:$E63,India!$A$322),0))))))</f>
        <v>0</v>
      </c>
      <c r="B63" t="str">
        <f>TestUIn1!A63</f>
        <v/>
      </c>
      <c r="C63" s="87" t="str">
        <f>TestUIn1!B63</f>
        <v/>
      </c>
      <c r="D63" s="87" t="str">
        <f>TestUIn1!C63</f>
        <v/>
      </c>
      <c r="E63" s="87" t="str">
        <f>TestUIn1!D63</f>
        <v/>
      </c>
      <c r="F63" s="87" t="str">
        <f>TestUIn1!F63</f>
        <v/>
      </c>
    </row>
    <row r="64">
      <c r="A64" s="86">
        <f>(IF(TestUIn1!E64=India!$A$2,1&amp;COUNTIF(TestUIn1!$E$2:$E64,India!$A$2), IF(TestUIn1!E64=India!$A$82, 2&amp;COUNTIF(TestUIn1!$E$2:$E64,India!$A$82),IF(TestUIn1!E64=India!$A$162, 3&amp;COUNTIF(TestUIn1!$E$2:$E64,India!$A$162),IF(TestUIn1!E64=India!$A$242, 4&amp;COUNTIF(TestUIn1!$E$2:$E64,India!$A$242),IF(TestUIn1!E64=India!$A$322, 5&amp;COUNTIF(TestUIn1!$E$2:$E64,India!$A$322),0))))))</f>
        <v>0</v>
      </c>
      <c r="B64" t="str">
        <f>TestUIn1!A64</f>
        <v/>
      </c>
      <c r="C64" s="87" t="str">
        <f>TestUIn1!B64</f>
        <v/>
      </c>
      <c r="D64" s="87" t="str">
        <f>TestUIn1!C64</f>
        <v/>
      </c>
      <c r="E64" s="87" t="str">
        <f>TestUIn1!D64</f>
        <v/>
      </c>
      <c r="F64" s="87" t="str">
        <f>TestUIn1!F64</f>
        <v/>
      </c>
    </row>
    <row r="65">
      <c r="A65" s="86">
        <f>(IF(TestUIn1!E65=India!$A$2,1&amp;COUNTIF(TestUIn1!$E$2:$E65,India!$A$2), IF(TestUIn1!E65=India!$A$82, 2&amp;COUNTIF(TestUIn1!$E$2:$E65,India!$A$82),IF(TestUIn1!E65=India!$A$162, 3&amp;COUNTIF(TestUIn1!$E$2:$E65,India!$A$162),IF(TestUIn1!E65=India!$A$242, 4&amp;COUNTIF(TestUIn1!$E$2:$E65,India!$A$242),IF(TestUIn1!E65=India!$A$322, 5&amp;COUNTIF(TestUIn1!$E$2:$E65,India!$A$322),0))))))</f>
        <v>0</v>
      </c>
      <c r="B65" t="str">
        <f>TestUIn1!A65</f>
        <v/>
      </c>
      <c r="C65" s="87" t="str">
        <f>TestUIn1!B65</f>
        <v/>
      </c>
      <c r="D65" s="87" t="str">
        <f>TestUIn1!C65</f>
        <v/>
      </c>
      <c r="E65" s="87" t="str">
        <f>TestUIn1!D65</f>
        <v/>
      </c>
      <c r="F65" s="87" t="str">
        <f>TestUIn1!F65</f>
        <v/>
      </c>
    </row>
    <row r="66">
      <c r="A66" s="86">
        <f>(IF(TestUIn1!E66=India!$A$2,1&amp;COUNTIF(TestUIn1!$E$2:$E66,India!$A$2), IF(TestUIn1!E66=India!$A$82, 2&amp;COUNTIF(TestUIn1!$E$2:$E66,India!$A$82),IF(TestUIn1!E66=India!$A$162, 3&amp;COUNTIF(TestUIn1!$E$2:$E66,India!$A$162),IF(TestUIn1!E66=India!$A$242, 4&amp;COUNTIF(TestUIn1!$E$2:$E66,India!$A$242),IF(TestUIn1!E66=India!$A$322, 5&amp;COUNTIF(TestUIn1!$E$2:$E66,India!$A$322),0))))))</f>
        <v>0</v>
      </c>
      <c r="B66" t="str">
        <f>TestUIn1!A66</f>
        <v/>
      </c>
      <c r="C66" s="87" t="str">
        <f>TestUIn1!B66</f>
        <v/>
      </c>
      <c r="D66" s="87" t="str">
        <f>TestUIn1!C66</f>
        <v/>
      </c>
      <c r="E66" s="87" t="str">
        <f>TestUIn1!D66</f>
        <v/>
      </c>
      <c r="F66" s="87" t="str">
        <f>TestUIn1!F66</f>
        <v/>
      </c>
    </row>
    <row r="67">
      <c r="A67" s="86">
        <f>(IF(TestUIn1!E67=India!$A$2,1&amp;COUNTIF(TestUIn1!$E$2:$E67,India!$A$2), IF(TestUIn1!E67=India!$A$82, 2&amp;COUNTIF(TestUIn1!$E$2:$E67,India!$A$82),IF(TestUIn1!E67=India!$A$162, 3&amp;COUNTIF(TestUIn1!$E$2:$E67,India!$A$162),IF(TestUIn1!E67=India!$A$242, 4&amp;COUNTIF(TestUIn1!$E$2:$E67,India!$A$242),IF(TestUIn1!E67=India!$A$322, 5&amp;COUNTIF(TestUIn1!$E$2:$E67,India!$A$322),0))))))</f>
        <v>0</v>
      </c>
      <c r="B67" t="str">
        <f>TestUIn1!A67</f>
        <v/>
      </c>
      <c r="C67" s="87" t="str">
        <f>TestUIn1!B67</f>
        <v/>
      </c>
      <c r="D67" s="87" t="str">
        <f>TestUIn1!C67</f>
        <v/>
      </c>
      <c r="E67" s="87" t="str">
        <f>TestUIn1!D67</f>
        <v/>
      </c>
      <c r="F67" s="87" t="str">
        <f>TestUIn1!F67</f>
        <v/>
      </c>
    </row>
    <row r="68">
      <c r="A68" s="86">
        <f>(IF(TestUIn1!E68=India!$A$2,1&amp;COUNTIF(TestUIn1!$E$2:$E68,India!$A$2), IF(TestUIn1!E68=India!$A$82, 2&amp;COUNTIF(TestUIn1!$E$2:$E68,India!$A$82),IF(TestUIn1!E68=India!$A$162, 3&amp;COUNTIF(TestUIn1!$E$2:$E68,India!$A$162),IF(TestUIn1!E68=India!$A$242, 4&amp;COUNTIF(TestUIn1!$E$2:$E68,India!$A$242),IF(TestUIn1!E68=India!$A$322, 5&amp;COUNTIF(TestUIn1!$E$2:$E68,India!$A$322),0))))))</f>
        <v>0</v>
      </c>
      <c r="B68" t="str">
        <f>TestUIn1!A68</f>
        <v/>
      </c>
      <c r="C68" s="87" t="str">
        <f>TestUIn1!B68</f>
        <v/>
      </c>
      <c r="D68" s="87" t="str">
        <f>TestUIn1!C68</f>
        <v/>
      </c>
      <c r="E68" s="87" t="str">
        <f>TestUIn1!D68</f>
        <v/>
      </c>
      <c r="F68" s="87" t="str">
        <f>TestUIn1!F68</f>
        <v/>
      </c>
    </row>
    <row r="69">
      <c r="A69" s="86">
        <f>(IF(TestUIn1!E69=India!$A$2,1&amp;COUNTIF(TestUIn1!$E$2:$E69,India!$A$2), IF(TestUIn1!E69=India!$A$82, 2&amp;COUNTIF(TestUIn1!$E$2:$E69,India!$A$82),IF(TestUIn1!E69=India!$A$162, 3&amp;COUNTIF(TestUIn1!$E$2:$E69,India!$A$162),IF(TestUIn1!E69=India!$A$242, 4&amp;COUNTIF(TestUIn1!$E$2:$E69,India!$A$242),IF(TestUIn1!E69=India!$A$322, 5&amp;COUNTIF(TestUIn1!$E$2:$E69,India!$A$322),0))))))</f>
        <v>0</v>
      </c>
      <c r="B69" t="str">
        <f>TestUIn1!A69</f>
        <v/>
      </c>
      <c r="C69" s="87" t="str">
        <f>TestUIn1!B69</f>
        <v/>
      </c>
      <c r="D69" s="87" t="str">
        <f>TestUIn1!C69</f>
        <v/>
      </c>
      <c r="E69" s="87" t="str">
        <f>TestUIn1!D69</f>
        <v/>
      </c>
      <c r="F69" s="87" t="str">
        <f>TestUIn1!F69</f>
        <v/>
      </c>
    </row>
    <row r="70">
      <c r="A70" s="86">
        <f>(IF(TestUIn1!E70=India!$A$2,1&amp;COUNTIF(TestUIn1!$E$2:$E70,India!$A$2), IF(TestUIn1!E70=India!$A$82, 2&amp;COUNTIF(TestUIn1!$E$2:$E70,India!$A$82),IF(TestUIn1!E70=India!$A$162, 3&amp;COUNTIF(TestUIn1!$E$2:$E70,India!$A$162),IF(TestUIn1!E70=India!$A$242, 4&amp;COUNTIF(TestUIn1!$E$2:$E70,India!$A$242),IF(TestUIn1!E70=India!$A$322, 5&amp;COUNTIF(TestUIn1!$E$2:$E70,India!$A$322),0))))))</f>
        <v>0</v>
      </c>
      <c r="B70" t="str">
        <f>TestUIn1!A70</f>
        <v/>
      </c>
      <c r="C70" s="87" t="str">
        <f>TestUIn1!B70</f>
        <v/>
      </c>
      <c r="D70" s="87" t="str">
        <f>TestUIn1!C70</f>
        <v/>
      </c>
      <c r="E70" s="87" t="str">
        <f>TestUIn1!D70</f>
        <v/>
      </c>
      <c r="F70" s="87" t="str">
        <f>TestUIn1!F70</f>
        <v/>
      </c>
    </row>
    <row r="71">
      <c r="A71" s="86">
        <f>(IF(TestUIn1!E71=India!$A$2,1&amp;COUNTIF(TestUIn1!$E$2:$E71,India!$A$2), IF(TestUIn1!E71=India!$A$82, 2&amp;COUNTIF(TestUIn1!$E$2:$E71,India!$A$82),IF(TestUIn1!E71=India!$A$162, 3&amp;COUNTIF(TestUIn1!$E$2:$E71,India!$A$162),IF(TestUIn1!E71=India!$A$242, 4&amp;COUNTIF(TestUIn1!$E$2:$E71,India!$A$242),IF(TestUIn1!E71=India!$A$322, 5&amp;COUNTIF(TestUIn1!$E$2:$E71,India!$A$322),0))))))</f>
        <v>0</v>
      </c>
      <c r="B71" t="str">
        <f>TestUIn1!A71</f>
        <v/>
      </c>
      <c r="C71" s="87" t="str">
        <f>TestUIn1!B71</f>
        <v/>
      </c>
      <c r="D71" s="87" t="str">
        <f>TestUIn1!C71</f>
        <v/>
      </c>
      <c r="E71" s="87" t="str">
        <f>TestUIn1!D71</f>
        <v/>
      </c>
      <c r="F71" s="87" t="str">
        <f>TestUIn1!F71</f>
        <v/>
      </c>
    </row>
    <row r="72">
      <c r="A72" s="86">
        <f>(IF(TestUIn1!E72=India!$A$2,1&amp;COUNTIF(TestUIn1!$E$2:$E72,India!$A$2), IF(TestUIn1!E72=India!$A$82, 2&amp;COUNTIF(TestUIn1!$E$2:$E72,India!$A$82),IF(TestUIn1!E72=India!$A$162, 3&amp;COUNTIF(TestUIn1!$E$2:$E72,India!$A$162),IF(TestUIn1!E72=India!$A$242, 4&amp;COUNTIF(TestUIn1!$E$2:$E72,India!$A$242),IF(TestUIn1!E72=India!$A$322, 5&amp;COUNTIF(TestUIn1!$E$2:$E72,India!$A$322),0))))))</f>
        <v>0</v>
      </c>
      <c r="B72" t="str">
        <f>TestUIn1!A72</f>
        <v/>
      </c>
      <c r="C72" s="87" t="str">
        <f>TestUIn1!B72</f>
        <v/>
      </c>
      <c r="D72" s="87" t="str">
        <f>TestUIn1!C72</f>
        <v/>
      </c>
      <c r="E72" s="87" t="str">
        <f>TestUIn1!D72</f>
        <v/>
      </c>
      <c r="F72" s="87" t="str">
        <f>TestUIn1!F72</f>
        <v/>
      </c>
    </row>
    <row r="73">
      <c r="A73" s="86">
        <f>(IF(TestUIn1!E73=India!$A$2,1&amp;COUNTIF(TestUIn1!$E$2:$E73,India!$A$2), IF(TestUIn1!E73=India!$A$82, 2&amp;COUNTIF(TestUIn1!$E$2:$E73,India!$A$82),IF(TestUIn1!E73=India!$A$162, 3&amp;COUNTIF(TestUIn1!$E$2:$E73,India!$A$162),IF(TestUIn1!E73=India!$A$242, 4&amp;COUNTIF(TestUIn1!$E$2:$E73,India!$A$242),IF(TestUIn1!E73=India!$A$322, 5&amp;COUNTIF(TestUIn1!$E$2:$E73,India!$A$322),0))))))</f>
        <v>0</v>
      </c>
      <c r="B73" t="str">
        <f>TestUIn1!A73</f>
        <v/>
      </c>
      <c r="C73" s="87" t="str">
        <f>TestUIn1!B73</f>
        <v/>
      </c>
      <c r="D73" s="87" t="str">
        <f>TestUIn1!C73</f>
        <v/>
      </c>
      <c r="E73" s="87" t="str">
        <f>TestUIn1!D73</f>
        <v/>
      </c>
      <c r="F73" s="87" t="str">
        <f>TestUIn1!F73</f>
        <v/>
      </c>
    </row>
    <row r="74">
      <c r="A74" s="86">
        <f>(IF(TestUIn1!E74=India!$A$2,1&amp;COUNTIF(TestUIn1!$E$2:$E74,India!$A$2), IF(TestUIn1!E74=India!$A$82, 2&amp;COUNTIF(TestUIn1!$E$2:$E74,India!$A$82),IF(TestUIn1!E74=India!$A$162, 3&amp;COUNTIF(TestUIn1!$E$2:$E74,India!$A$162),IF(TestUIn1!E74=India!$A$242, 4&amp;COUNTIF(TestUIn1!$E$2:$E74,India!$A$242),IF(TestUIn1!E74=India!$A$322, 5&amp;COUNTIF(TestUIn1!$E$2:$E74,India!$A$322),0))))))</f>
        <v>0</v>
      </c>
      <c r="B74" t="str">
        <f>TestUIn1!A74</f>
        <v/>
      </c>
      <c r="C74" s="87" t="str">
        <f>TestUIn1!B74</f>
        <v/>
      </c>
      <c r="D74" s="87" t="str">
        <f>TestUIn1!C74</f>
        <v/>
      </c>
      <c r="E74" s="87" t="str">
        <f>TestUIn1!D74</f>
        <v/>
      </c>
      <c r="F74" s="87" t="str">
        <f>TestUIn1!F74</f>
        <v/>
      </c>
    </row>
    <row r="75">
      <c r="A75" s="86">
        <f>(IF(TestUIn1!E75=India!$A$2,1&amp;COUNTIF(TestUIn1!$E$2:$E75,India!$A$2), IF(TestUIn1!E75=India!$A$82, 2&amp;COUNTIF(TestUIn1!$E$2:$E75,India!$A$82),IF(TestUIn1!E75=India!$A$162, 3&amp;COUNTIF(TestUIn1!$E$2:$E75,India!$A$162),IF(TestUIn1!E75=India!$A$242, 4&amp;COUNTIF(TestUIn1!$E$2:$E75,India!$A$242),IF(TestUIn1!E75=India!$A$322, 5&amp;COUNTIF(TestUIn1!$E$2:$E75,India!$A$322),0))))))</f>
        <v>0</v>
      </c>
      <c r="B75" t="str">
        <f>TestUIn1!A75</f>
        <v/>
      </c>
      <c r="C75" s="87" t="str">
        <f>TestUIn1!B75</f>
        <v/>
      </c>
      <c r="D75" s="87" t="str">
        <f>TestUIn1!C75</f>
        <v/>
      </c>
      <c r="E75" s="87" t="str">
        <f>TestUIn1!D75</f>
        <v/>
      </c>
      <c r="F75" s="87" t="str">
        <f>TestUIn1!F75</f>
        <v/>
      </c>
    </row>
    <row r="76">
      <c r="A76" s="86">
        <f>(IF(TestUIn1!E76=India!$A$2,1&amp;COUNTIF(TestUIn1!$E$2:$E76,India!$A$2), IF(TestUIn1!E76=India!$A$82, 2&amp;COUNTIF(TestUIn1!$E$2:$E76,India!$A$82),IF(TestUIn1!E76=India!$A$162, 3&amp;COUNTIF(TestUIn1!$E$2:$E76,India!$A$162),IF(TestUIn1!E76=India!$A$242, 4&amp;COUNTIF(TestUIn1!$E$2:$E76,India!$A$242),IF(TestUIn1!E76=India!$A$322, 5&amp;COUNTIF(TestUIn1!$E$2:$E76,India!$A$322),0))))))</f>
        <v>0</v>
      </c>
      <c r="B76" t="str">
        <f>TestUIn1!A76</f>
        <v/>
      </c>
      <c r="C76" s="87" t="str">
        <f>TestUIn1!B76</f>
        <v/>
      </c>
      <c r="D76" s="87" t="str">
        <f>TestUIn1!C76</f>
        <v/>
      </c>
      <c r="E76" s="87" t="str">
        <f>TestUIn1!D76</f>
        <v/>
      </c>
      <c r="F76" s="87" t="str">
        <f>TestUIn1!F76</f>
        <v/>
      </c>
    </row>
    <row r="77">
      <c r="A77" s="86">
        <f>(IF(TestUIn1!E77=India!$A$2,1&amp;COUNTIF(TestUIn1!$E$2:$E77,India!$A$2), IF(TestUIn1!E77=India!$A$82, 2&amp;COUNTIF(TestUIn1!$E$2:$E77,India!$A$82),IF(TestUIn1!E77=India!$A$162, 3&amp;COUNTIF(TestUIn1!$E$2:$E77,India!$A$162),IF(TestUIn1!E77=India!$A$242, 4&amp;COUNTIF(TestUIn1!$E$2:$E77,India!$A$242),IF(TestUIn1!E77=India!$A$322, 5&amp;COUNTIF(TestUIn1!$E$2:$E77,India!$A$322),0))))))</f>
        <v>0</v>
      </c>
      <c r="B77" t="str">
        <f>TestUIn1!A77</f>
        <v/>
      </c>
      <c r="C77" s="87" t="str">
        <f>TestUIn1!B77</f>
        <v/>
      </c>
      <c r="D77" s="87" t="str">
        <f>TestUIn1!C77</f>
        <v/>
      </c>
      <c r="E77" s="87" t="str">
        <f>TestUIn1!D77</f>
        <v/>
      </c>
      <c r="F77" s="87" t="str">
        <f>TestUIn1!F77</f>
        <v/>
      </c>
    </row>
    <row r="78">
      <c r="A78" s="86">
        <f>(IF(TestUIn1!E78=India!$A$2,1&amp;COUNTIF(TestUIn1!$E$2:$E78,India!$A$2), IF(TestUIn1!E78=India!$A$82, 2&amp;COUNTIF(TestUIn1!$E$2:$E78,India!$A$82),IF(TestUIn1!E78=India!$A$162, 3&amp;COUNTIF(TestUIn1!$E$2:$E78,India!$A$162),IF(TestUIn1!E78=India!$A$242, 4&amp;COUNTIF(TestUIn1!$E$2:$E78,India!$A$242),IF(TestUIn1!E78=India!$A$322, 5&amp;COUNTIF(TestUIn1!$E$2:$E78,India!$A$322),0))))))</f>
        <v>0</v>
      </c>
      <c r="B78" t="str">
        <f>TestUIn1!A78</f>
        <v/>
      </c>
      <c r="C78" s="87" t="str">
        <f>TestUIn1!B78</f>
        <v/>
      </c>
      <c r="D78" s="87" t="str">
        <f>TestUIn1!C78</f>
        <v/>
      </c>
      <c r="E78" s="87" t="str">
        <f>TestUIn1!D78</f>
        <v/>
      </c>
      <c r="F78" s="87" t="str">
        <f>TestUIn1!F78</f>
        <v/>
      </c>
    </row>
    <row r="79">
      <c r="A79" s="86">
        <f>(IF(TestUIn1!E79=India!$A$2,1&amp;COUNTIF(TestUIn1!$E$2:$E79,India!$A$2), IF(TestUIn1!E79=India!$A$82, 2&amp;COUNTIF(TestUIn1!$E$2:$E79,India!$A$82),IF(TestUIn1!E79=India!$A$162, 3&amp;COUNTIF(TestUIn1!$E$2:$E79,India!$A$162),IF(TestUIn1!E79=India!$A$242, 4&amp;COUNTIF(TestUIn1!$E$2:$E79,India!$A$242),IF(TestUIn1!E79=India!$A$322, 5&amp;COUNTIF(TestUIn1!$E$2:$E79,India!$A$322),0))))))</f>
        <v>0</v>
      </c>
      <c r="B79" t="str">
        <f>TestUIn1!A79</f>
        <v/>
      </c>
      <c r="C79" s="87" t="str">
        <f>TestUIn1!B79</f>
        <v/>
      </c>
      <c r="D79" s="87" t="str">
        <f>TestUIn1!C79</f>
        <v/>
      </c>
      <c r="E79" s="87" t="str">
        <f>TestUIn1!D79</f>
        <v/>
      </c>
      <c r="F79" s="87" t="str">
        <f>TestUIn1!F79</f>
        <v/>
      </c>
    </row>
    <row r="80">
      <c r="A80" s="86">
        <f>(IF(TestUIn1!E80=India!$A$2,1&amp;COUNTIF(TestUIn1!$E$2:$E80,India!$A$2), IF(TestUIn1!E80=India!$A$82, 2&amp;COUNTIF(TestUIn1!$E$2:$E80,India!$A$82),IF(TestUIn1!E80=India!$A$162, 3&amp;COUNTIF(TestUIn1!$E$2:$E80,India!$A$162),IF(TestUIn1!E80=India!$A$242, 4&amp;COUNTIF(TestUIn1!$E$2:$E80,India!$A$242),IF(TestUIn1!E80=India!$A$322, 5&amp;COUNTIF(TestUIn1!$E$2:$E80,India!$A$322),0))))))</f>
        <v>0</v>
      </c>
      <c r="B80" t="str">
        <f>TestUIn1!A80</f>
        <v/>
      </c>
      <c r="C80" s="87" t="str">
        <f>TestUIn1!B80</f>
        <v/>
      </c>
      <c r="D80" s="87" t="str">
        <f>TestUIn1!C80</f>
        <v/>
      </c>
      <c r="E80" s="87" t="str">
        <f>TestUIn1!D80</f>
        <v/>
      </c>
      <c r="F80" s="87" t="str">
        <f>TestUIn1!F80</f>
        <v/>
      </c>
    </row>
    <row r="81">
      <c r="A81" s="86">
        <f>(IF(TestUIn1!E81=India!$A$2,1&amp;COUNTIF(TestUIn1!$E$2:$E81,India!$A$2), IF(TestUIn1!E81=India!$A$82, 2&amp;COUNTIF(TestUIn1!$E$2:$E81,India!$A$82),IF(TestUIn1!E81=India!$A$162, 3&amp;COUNTIF(TestUIn1!$E$2:$E81,India!$A$162),IF(TestUIn1!E81=India!$A$242, 4&amp;COUNTIF(TestUIn1!$E$2:$E81,India!$A$242),IF(TestUIn1!E81=India!$A$322, 5&amp;COUNTIF(TestUIn1!$E$2:$E81,India!$A$322),0))))))</f>
        <v>0</v>
      </c>
      <c r="B81" t="str">
        <f>TestUIn1!A81</f>
        <v/>
      </c>
      <c r="C81" s="87" t="str">
        <f>TestUIn1!B81</f>
        <v/>
      </c>
      <c r="D81" s="87" t="str">
        <f>TestUIn1!C81</f>
        <v/>
      </c>
      <c r="E81" s="87" t="str">
        <f>TestUIn1!D81</f>
        <v/>
      </c>
      <c r="F81" s="87" t="str">
        <f>TestUIn1!F81</f>
        <v/>
      </c>
    </row>
    <row r="82">
      <c r="A82" s="86">
        <f>(IF(TestUIn1!E82=India!$A$2,1&amp;COUNTIF(TestUIn1!$E$2:$E82,India!$A$2), IF(TestUIn1!E82=India!$A$82, 2&amp;COUNTIF(TestUIn1!$E$2:$E82,India!$A$82),IF(TestUIn1!E82=India!$A$162, 3&amp;COUNTIF(TestUIn1!$E$2:$E82,India!$A$162),IF(TestUIn1!E82=India!$A$242, 4&amp;COUNTIF(TestUIn1!$E$2:$E82,India!$A$242),IF(TestUIn1!E82=India!$A$322, 5&amp;COUNTIF(TestUIn1!$E$2:$E82,India!$A$322),0))))))</f>
        <v>0</v>
      </c>
      <c r="B82" t="str">
        <f>TestUIn1!A82</f>
        <v/>
      </c>
      <c r="C82" s="87" t="str">
        <f>TestUIn1!B82</f>
        <v/>
      </c>
      <c r="D82" s="87" t="str">
        <f>TestUIn1!C82</f>
        <v/>
      </c>
      <c r="E82" s="87" t="str">
        <f>TestUIn1!D82</f>
        <v/>
      </c>
      <c r="F82" s="87" t="str">
        <f>TestUIn1!F82</f>
        <v/>
      </c>
    </row>
    <row r="83">
      <c r="A83" s="86">
        <f>(IF(TestUIn1!E83=India!$A$2,1&amp;COUNTIF(TestUIn1!$E$2:$E83,India!$A$2), IF(TestUIn1!E83=India!$A$82, 2&amp;COUNTIF(TestUIn1!$E$2:$E83,India!$A$82),IF(TestUIn1!E83=India!$A$162, 3&amp;COUNTIF(TestUIn1!$E$2:$E83,India!$A$162),IF(TestUIn1!E83=India!$A$242, 4&amp;COUNTIF(TestUIn1!$E$2:$E83,India!$A$242),IF(TestUIn1!E83=India!$A$322, 5&amp;COUNTIF(TestUIn1!$E$2:$E83,India!$A$322),0))))))</f>
        <v>0</v>
      </c>
      <c r="B83" t="str">
        <f>TestUIn1!A83</f>
        <v/>
      </c>
      <c r="C83" s="87" t="str">
        <f>TestUIn1!B83</f>
        <v/>
      </c>
      <c r="D83" s="87" t="str">
        <f>TestUIn1!C83</f>
        <v/>
      </c>
      <c r="E83" s="87" t="str">
        <f>TestUIn1!D83</f>
        <v/>
      </c>
      <c r="F83" s="87" t="str">
        <f>TestUIn1!F83</f>
        <v/>
      </c>
    </row>
    <row r="84">
      <c r="A84" s="86">
        <f>(IF(TestUIn1!E86=India!$A$2,1&amp;COUNTIF(TestUIn1!$E$2:$E86,India!$A$2), IF(TestUIn1!E86=India!$A$82, 2&amp;COUNTIF(TestUIn1!$E$2:$E86,India!$A$82),IF(TestUIn1!E86=India!$A$162, 3&amp;COUNTIF(TestUIn1!$E$2:$E86,India!$A$162),IF(TestUIn1!E86=India!$A$242, 4&amp;COUNTIF(TestUIn1!$E$2:$E86,India!$A$242),IF(TestUIn1!E86=India!$A$322, 5&amp;COUNTIF(TestUIn1!$E$2:$E86,India!$A$322),0))))))</f>
        <v>0</v>
      </c>
      <c r="B84" t="str">
        <f>TestUIn1!A86</f>
        <v/>
      </c>
      <c r="C84" s="87" t="str">
        <f>TestUIn1!B86</f>
        <v/>
      </c>
      <c r="D84" s="87" t="str">
        <f>TestUIn1!C86</f>
        <v/>
      </c>
      <c r="E84" s="87" t="str">
        <f>TestUIn1!D86</f>
        <v/>
      </c>
      <c r="F84" s="87" t="str">
        <f>TestUIn1!F86</f>
        <v/>
      </c>
    </row>
    <row r="85">
      <c r="A85" s="86">
        <f>(IF(TestUIn1!E87=India!$A$2,1&amp;COUNTIF(TestUIn1!$E$2:$E87,India!$A$2), IF(TestUIn1!E87=India!$A$82, 2&amp;COUNTIF(TestUIn1!$E$2:$E87,India!$A$82),IF(TestUIn1!E87=India!$A$162, 3&amp;COUNTIF(TestUIn1!$E$2:$E87,India!$A$162),IF(TestUIn1!E87=India!$A$242, 4&amp;COUNTIF(TestUIn1!$E$2:$E87,India!$A$242),IF(TestUIn1!E87=India!$A$322, 5&amp;COUNTIF(TestUIn1!$E$2:$E87,India!$A$322),0))))))</f>
        <v>0</v>
      </c>
      <c r="B85" t="str">
        <f>TestUIn1!A87</f>
        <v/>
      </c>
      <c r="C85" s="87" t="str">
        <f>TestUIn1!B87</f>
        <v/>
      </c>
      <c r="D85" s="87" t="str">
        <f>TestUIn1!C87</f>
        <v/>
      </c>
      <c r="E85" s="87" t="str">
        <f>TestUIn1!D87</f>
        <v/>
      </c>
      <c r="F85" s="87" t="str">
        <f>TestUIn1!F87</f>
        <v/>
      </c>
    </row>
    <row r="86">
      <c r="A86" s="86">
        <f>(IF(TestUIn1!E88=India!$A$2,1&amp;COUNTIF(TestUIn1!$E$2:$E88,India!$A$2), IF(TestUIn1!E88=India!$A$82, 2&amp;COUNTIF(TestUIn1!$E$2:$E88,India!$A$82),IF(TestUIn1!E88=India!$A$162, 3&amp;COUNTIF(TestUIn1!$E$2:$E88,India!$A$162),IF(TestUIn1!E88=India!$A$242, 4&amp;COUNTIF(TestUIn1!$E$2:$E88,India!$A$242),IF(TestUIn1!E88=India!$A$322, 5&amp;COUNTIF(TestUIn1!$E$2:$E88,India!$A$322),0))))))</f>
        <v>0</v>
      </c>
      <c r="B86" t="str">
        <f>TestUIn1!A88</f>
        <v/>
      </c>
      <c r="C86" s="87" t="str">
        <f>TestUIn1!B88</f>
        <v/>
      </c>
      <c r="D86" s="87" t="str">
        <f>TestUIn1!C88</f>
        <v/>
      </c>
      <c r="E86" s="87" t="str">
        <f>TestUIn1!D88</f>
        <v/>
      </c>
      <c r="F86" s="87" t="str">
        <f>TestUIn1!F88</f>
        <v/>
      </c>
    </row>
    <row r="87">
      <c r="A87" s="86">
        <f>(IF(TestUIn1!E89=India!$A$2,1&amp;COUNTIF(TestUIn1!$E$2:$E89,India!$A$2), IF(TestUIn1!E89=India!$A$82, 2&amp;COUNTIF(TestUIn1!$E$2:$E89,India!$A$82),IF(TestUIn1!E89=India!$A$162, 3&amp;COUNTIF(TestUIn1!$E$2:$E89,India!$A$162),IF(TestUIn1!E89=India!$A$242, 4&amp;COUNTIF(TestUIn1!$E$2:$E89,India!$A$242),IF(TestUIn1!E89=India!$A$322, 5&amp;COUNTIF(TestUIn1!$E$2:$E89,India!$A$322),0))))))</f>
        <v>0</v>
      </c>
      <c r="B87" t="str">
        <f>TestUIn1!A89</f>
        <v/>
      </c>
      <c r="C87" s="87" t="str">
        <f>TestUIn1!B89</f>
        <v/>
      </c>
      <c r="D87" s="87" t="str">
        <f>TestUIn1!C89</f>
        <v/>
      </c>
      <c r="E87" s="87" t="str">
        <f>TestUIn1!D89</f>
        <v/>
      </c>
      <c r="F87" s="87" t="str">
        <f>TestUIn1!F89</f>
        <v/>
      </c>
    </row>
    <row r="88">
      <c r="A88" s="86">
        <f>(IF(TestUIn1!E90=India!$A$2,1&amp;COUNTIF(TestUIn1!$E$2:$E90,India!$A$2), IF(TestUIn1!E90=India!$A$82, 2&amp;COUNTIF(TestUIn1!$E$2:$E90,India!$A$82),IF(TestUIn1!E90=India!$A$162, 3&amp;COUNTIF(TestUIn1!$E$2:$E90,India!$A$162),IF(TestUIn1!E90=India!$A$242, 4&amp;COUNTIF(TestUIn1!$E$2:$E90,India!$A$242),IF(TestUIn1!E90=India!$A$322, 5&amp;COUNTIF(TestUIn1!$E$2:$E90,India!$A$322),0))))))</f>
        <v>0</v>
      </c>
      <c r="B88" t="str">
        <f>TestUIn1!A90</f>
        <v/>
      </c>
      <c r="C88" s="87" t="str">
        <f>TestUIn1!B90</f>
        <v/>
      </c>
      <c r="D88" s="87" t="str">
        <f>TestUIn1!C90</f>
        <v/>
      </c>
      <c r="E88" s="87" t="str">
        <f>TestUIn1!D90</f>
        <v/>
      </c>
      <c r="F88" s="87" t="str">
        <f>TestUIn1!F90</f>
        <v/>
      </c>
    </row>
    <row r="89">
      <c r="A89" s="86">
        <f>(IF(TestUIn1!E91=India!$A$2,1&amp;COUNTIF(TestUIn1!$E$2:$E91,India!$A$2), IF(TestUIn1!E91=India!$A$82, 2&amp;COUNTIF(TestUIn1!$E$2:$E91,India!$A$82),IF(TestUIn1!E91=India!$A$162, 3&amp;COUNTIF(TestUIn1!$E$2:$E91,India!$A$162),IF(TestUIn1!E91=India!$A$242, 4&amp;COUNTIF(TestUIn1!$E$2:$E91,India!$A$242),IF(TestUIn1!E91=India!$A$322, 5&amp;COUNTIF(TestUIn1!$E$2:$E91,India!$A$322),0))))))</f>
        <v>0</v>
      </c>
      <c r="B89" t="str">
        <f>TestUIn1!A91</f>
        <v/>
      </c>
      <c r="C89" s="87" t="str">
        <f>TestUIn1!B91</f>
        <v/>
      </c>
      <c r="D89" s="87" t="str">
        <f>TestUIn1!C91</f>
        <v/>
      </c>
      <c r="E89" s="87" t="str">
        <f>TestUIn1!D91</f>
        <v/>
      </c>
      <c r="F89" s="87" t="str">
        <f>TestUIn1!F91</f>
        <v/>
      </c>
    </row>
    <row r="90">
      <c r="A90" s="86">
        <f>(IF(TestUIn1!E92=India!$A$2,1&amp;COUNTIF(TestUIn1!$E$2:$E92,India!$A$2), IF(TestUIn1!E92=India!$A$82, 2&amp;COUNTIF(TestUIn1!$E$2:$E92,India!$A$82),IF(TestUIn1!E92=India!$A$162, 3&amp;COUNTIF(TestUIn1!$E$2:$E92,India!$A$162),IF(TestUIn1!E92=India!$A$242, 4&amp;COUNTIF(TestUIn1!$E$2:$E92,India!$A$242),IF(TestUIn1!E92=India!$A$322, 5&amp;COUNTIF(TestUIn1!$E$2:$E92,India!$A$322),0))))))</f>
        <v>0</v>
      </c>
      <c r="B90" t="str">
        <f>TestUIn1!A92</f>
        <v/>
      </c>
      <c r="C90" s="87" t="str">
        <f>TestUIn1!B92</f>
        <v/>
      </c>
      <c r="D90" s="87" t="str">
        <f>TestUIn1!C92</f>
        <v/>
      </c>
      <c r="E90" s="87" t="str">
        <f>TestUIn1!D92</f>
        <v/>
      </c>
      <c r="F90" s="87" t="str">
        <f>TestUIn1!F92</f>
        <v/>
      </c>
    </row>
    <row r="91">
      <c r="A91" s="86">
        <f>(IF(TestUIn1!E93=India!$A$2,1&amp;COUNTIF(TestUIn1!$E$2:$E93,India!$A$2), IF(TestUIn1!E93=India!$A$82, 2&amp;COUNTIF(TestUIn1!$E$2:$E93,India!$A$82),IF(TestUIn1!E93=India!$A$162, 3&amp;COUNTIF(TestUIn1!$E$2:$E93,India!$A$162),IF(TestUIn1!E93=India!$A$242, 4&amp;COUNTIF(TestUIn1!$E$2:$E93,India!$A$242),IF(TestUIn1!E93=India!$A$322, 5&amp;COUNTIF(TestUIn1!$E$2:$E93,India!$A$322),0))))))</f>
        <v>0</v>
      </c>
      <c r="B91" t="str">
        <f>TestUIn1!A93</f>
        <v/>
      </c>
      <c r="C91" s="87" t="str">
        <f>TestUIn1!B93</f>
        <v/>
      </c>
      <c r="D91" s="87" t="str">
        <f>TestUIn1!C93</f>
        <v/>
      </c>
      <c r="E91" s="87" t="str">
        <f>TestUIn1!D93</f>
        <v/>
      </c>
      <c r="F91" s="87" t="str">
        <f>TestUIn1!F93</f>
        <v/>
      </c>
    </row>
    <row r="92">
      <c r="A92" s="86">
        <f>(IF(TestUIn1!E94=India!$A$2,1&amp;COUNTIF(TestUIn1!$E$2:$E94,India!$A$2), IF(TestUIn1!E94=India!$A$82, 2&amp;COUNTIF(TestUIn1!$E$2:$E94,India!$A$82),IF(TestUIn1!E94=India!$A$162, 3&amp;COUNTIF(TestUIn1!$E$2:$E94,India!$A$162),IF(TestUIn1!E94=India!$A$242, 4&amp;COUNTIF(TestUIn1!$E$2:$E94,India!$A$242),IF(TestUIn1!E94=India!$A$322, 5&amp;COUNTIF(TestUIn1!$E$2:$E94,India!$A$322),0))))))</f>
        <v>0</v>
      </c>
      <c r="B92" t="str">
        <f>TestUIn1!A94</f>
        <v/>
      </c>
      <c r="C92" s="87" t="str">
        <f>TestUIn1!B94</f>
        <v/>
      </c>
      <c r="D92" s="87" t="str">
        <f>TestUIn1!C94</f>
        <v/>
      </c>
      <c r="E92" s="87" t="str">
        <f>TestUIn1!D94</f>
        <v/>
      </c>
      <c r="F92" s="87" t="str">
        <f>TestUIn1!F94</f>
        <v/>
      </c>
    </row>
    <row r="93">
      <c r="A93" s="86">
        <f>(IF(TestUIn1!E95=India!$A$2,1&amp;COUNTIF(TestUIn1!$E$2:$E95,India!$A$2), IF(TestUIn1!E95=India!$A$82, 2&amp;COUNTIF(TestUIn1!$E$2:$E95,India!$A$82),IF(TestUIn1!E95=India!$A$162, 3&amp;COUNTIF(TestUIn1!$E$2:$E95,India!$A$162),IF(TestUIn1!E95=India!$A$242, 4&amp;COUNTIF(TestUIn1!$E$2:$E95,India!$A$242),IF(TestUIn1!E95=India!$A$322, 5&amp;COUNTIF(TestUIn1!$E$2:$E95,India!$A$322),0))))))</f>
        <v>0</v>
      </c>
      <c r="B93" t="str">
        <f>TestUIn1!A95</f>
        <v/>
      </c>
      <c r="C93" s="87" t="str">
        <f>TestUIn1!B95</f>
        <v/>
      </c>
      <c r="D93" s="87" t="str">
        <f>TestUIn1!C95</f>
        <v/>
      </c>
      <c r="E93" s="87" t="str">
        <f>TestUIn1!D95</f>
        <v/>
      </c>
      <c r="F93" s="87" t="str">
        <f>TestUIn1!F95</f>
        <v/>
      </c>
    </row>
    <row r="94">
      <c r="A94" s="86">
        <f>(IF(TestUIn1!E96=India!$A$2,1&amp;COUNTIF(TestUIn1!$E$2:$E96,India!$A$2), IF(TestUIn1!E96=India!$A$82, 2&amp;COUNTIF(TestUIn1!$E$2:$E96,India!$A$82),IF(TestUIn1!E96=India!$A$162, 3&amp;COUNTIF(TestUIn1!$E$2:$E96,India!$A$162),IF(TestUIn1!E96=India!$A$242, 4&amp;COUNTIF(TestUIn1!$E$2:$E96,India!$A$242),IF(TestUIn1!E96=India!$A$322, 5&amp;COUNTIF(TestUIn1!$E$2:$E96,India!$A$322),0))))))</f>
        <v>0</v>
      </c>
      <c r="B94" t="str">
        <f>TestUIn1!A96</f>
        <v/>
      </c>
      <c r="C94" s="87" t="str">
        <f>TestUIn1!B96</f>
        <v/>
      </c>
      <c r="D94" s="87" t="str">
        <f>TestUIn1!C96</f>
        <v/>
      </c>
      <c r="E94" s="87" t="str">
        <f>TestUIn1!D96</f>
        <v/>
      </c>
      <c r="F94" s="87" t="str">
        <f>TestUIn1!F96</f>
        <v/>
      </c>
    </row>
    <row r="95">
      <c r="A95" s="86">
        <f>(IF(TestUIn1!E97=India!$A$2,1&amp;COUNTIF(TestUIn1!$E$2:$E97,India!$A$2), IF(TestUIn1!E97=India!$A$82, 2&amp;COUNTIF(TestUIn1!$E$2:$E97,India!$A$82),IF(TestUIn1!E97=India!$A$162, 3&amp;COUNTIF(TestUIn1!$E$2:$E97,India!$A$162),IF(TestUIn1!E97=India!$A$242, 4&amp;COUNTIF(TestUIn1!$E$2:$E97,India!$A$242),IF(TestUIn1!E97=India!$A$322, 5&amp;COUNTIF(TestUIn1!$E$2:$E97,India!$A$322),0))))))</f>
        <v>0</v>
      </c>
      <c r="B95" t="str">
        <f>TestUIn1!A97</f>
        <v/>
      </c>
      <c r="C95" s="87" t="str">
        <f>TestUIn1!B97</f>
        <v/>
      </c>
      <c r="D95" s="87" t="str">
        <f>TestUIn1!C97</f>
        <v/>
      </c>
      <c r="E95" s="87" t="str">
        <f>TestUIn1!D97</f>
        <v/>
      </c>
      <c r="F95" s="87" t="str">
        <f>TestUIn1!F97</f>
        <v/>
      </c>
    </row>
    <row r="96">
      <c r="A96" s="86">
        <f>(IF(TestUIn1!E98=India!$A$2,1&amp;COUNTIF(TestUIn1!$E$2:$E98,India!$A$2), IF(TestUIn1!E98=India!$A$82, 2&amp;COUNTIF(TestUIn1!$E$2:$E98,India!$A$82),IF(TestUIn1!E98=India!$A$162, 3&amp;COUNTIF(TestUIn1!$E$2:$E98,India!$A$162),IF(TestUIn1!E98=India!$A$242, 4&amp;COUNTIF(TestUIn1!$E$2:$E98,India!$A$242),IF(TestUIn1!E98=India!$A$322, 5&amp;COUNTIF(TestUIn1!$E$2:$E98,India!$A$322),0))))))</f>
        <v>0</v>
      </c>
      <c r="B96" t="str">
        <f>TestUIn1!A98</f>
        <v/>
      </c>
      <c r="C96" s="87" t="str">
        <f>TestUIn1!B98</f>
        <v/>
      </c>
      <c r="D96" s="87" t="str">
        <f>TestUIn1!C98</f>
        <v/>
      </c>
      <c r="E96" s="87" t="str">
        <f>TestUIn1!D98</f>
        <v/>
      </c>
      <c r="F96" s="87" t="str">
        <f>TestUIn1!F98</f>
        <v/>
      </c>
    </row>
    <row r="97">
      <c r="A97" s="86">
        <f>(IF(TestUIn1!E99=India!$A$2,1&amp;COUNTIF(TestUIn1!$E$2:$E99,India!$A$2), IF(TestUIn1!E99=India!$A$82, 2&amp;COUNTIF(TestUIn1!$E$2:$E99,India!$A$82),IF(TestUIn1!E99=India!$A$162, 3&amp;COUNTIF(TestUIn1!$E$2:$E99,India!$A$162),IF(TestUIn1!E99=India!$A$242, 4&amp;COUNTIF(TestUIn1!$E$2:$E99,India!$A$242),IF(TestUIn1!E99=India!$A$322, 5&amp;COUNTIF(TestUIn1!$E$2:$E99,India!$A$322),0))))))</f>
        <v>0</v>
      </c>
      <c r="B97" t="str">
        <f>TestUIn1!A99</f>
        <v/>
      </c>
      <c r="C97" s="87" t="str">
        <f>TestUIn1!B99</f>
        <v/>
      </c>
      <c r="D97" s="87" t="str">
        <f>TestUIn1!C99</f>
        <v/>
      </c>
      <c r="E97" s="87" t="str">
        <f>TestUIn1!D99</f>
        <v/>
      </c>
      <c r="F97" s="87" t="str">
        <f>TestUIn1!F99</f>
        <v/>
      </c>
    </row>
    <row r="98">
      <c r="A98" s="86">
        <f>(IF(TestUIn1!E100=India!$A$2,1&amp;COUNTIF(TestUIn1!$E$2:$E100,India!$A$2), IF(TestUIn1!E100=India!$A$82, 2&amp;COUNTIF(TestUIn1!$E$2:$E100,India!$A$82),IF(TestUIn1!E100=India!$A$162, 3&amp;COUNTIF(TestUIn1!$E$2:$E100,India!$A$162),IF(TestUIn1!E100=India!$A$242, 4&amp;COUNTIF(TestUIn1!$E$2:$E100,India!$A$242),IF(TestUIn1!E100=India!$A$322, 5&amp;COUNTIF(TestUIn1!$E$2:$E100,India!$A$322),0))))))</f>
        <v>0</v>
      </c>
      <c r="B98" t="str">
        <f>TestUIn1!A100</f>
        <v/>
      </c>
      <c r="C98" s="87" t="str">
        <f>TestUIn1!B100</f>
        <v/>
      </c>
      <c r="D98" s="87" t="str">
        <f>TestUIn1!C100</f>
        <v/>
      </c>
      <c r="E98" s="87" t="str">
        <f>TestUIn1!D100</f>
        <v/>
      </c>
      <c r="F98" s="87" t="str">
        <f>TestUIn1!F100</f>
        <v/>
      </c>
    </row>
    <row r="99">
      <c r="A99" s="86">
        <f>(IF(TestUIn1!E101=India!$A$2,1&amp;COUNTIF(TestUIn1!$E$2:$E101,India!$A$2), IF(TestUIn1!E101=India!$A$82, 2&amp;COUNTIF(TestUIn1!$E$2:$E101,India!$A$82),IF(TestUIn1!E101=India!$A$162, 3&amp;COUNTIF(TestUIn1!$E$2:$E101,India!$A$162),IF(TestUIn1!E101=India!$A$242, 4&amp;COUNTIF(TestUIn1!$E$2:$E101,India!$A$242),IF(TestUIn1!E101=India!$A$322, 5&amp;COUNTIF(TestUIn1!$E$2:$E101,India!$A$322),0))))))</f>
        <v>0</v>
      </c>
      <c r="B99" t="str">
        <f>TestUIn1!A101</f>
        <v/>
      </c>
      <c r="C99" s="87" t="str">
        <f>TestUIn1!B101</f>
        <v/>
      </c>
      <c r="D99" s="87" t="str">
        <f>TestUIn1!C101</f>
        <v/>
      </c>
      <c r="E99" s="87" t="str">
        <f>TestUIn1!D101</f>
        <v/>
      </c>
      <c r="F99" s="87" t="str">
        <f>TestUIn1!F101</f>
        <v/>
      </c>
    </row>
    <row r="100">
      <c r="A100" s="86">
        <f>(IF(TestUIn1!E102=India!$A$2,1&amp;COUNTIF(TestUIn1!$E$2:$E102,India!$A$2), IF(TestUIn1!E102=India!$A$82, 2&amp;COUNTIF(TestUIn1!$E$2:$E102,India!$A$82),IF(TestUIn1!E102=India!$A$162, 3&amp;COUNTIF(TestUIn1!$E$2:$E102,India!$A$162),IF(TestUIn1!E102=India!$A$242, 4&amp;COUNTIF(TestUIn1!$E$2:$E102,India!$A$242),IF(TestUIn1!E102=India!$A$322, 5&amp;COUNTIF(TestUIn1!$E$2:$E102,India!$A$322),0))))))</f>
        <v>0</v>
      </c>
      <c r="B100" t="str">
        <f>TestUIn1!A102</f>
        <v/>
      </c>
      <c r="C100" s="87" t="str">
        <f>TestUIn1!B102</f>
        <v/>
      </c>
      <c r="D100" s="87" t="str">
        <f>TestUIn1!C102</f>
        <v/>
      </c>
      <c r="E100" s="87" t="str">
        <f>TestUIn1!D102</f>
        <v/>
      </c>
      <c r="F100" s="87" t="str">
        <f>TestUIn1!F102</f>
        <v/>
      </c>
    </row>
    <row r="101">
      <c r="A101" s="86">
        <f>(IF(TestUIn1!E103=India!$A$2,1&amp;COUNTIF(TestUIn1!$E$2:$E103,India!$A$2), IF(TestUIn1!E103=India!$A$82, 2&amp;COUNTIF(TestUIn1!$E$2:$E103,India!$A$82),IF(TestUIn1!E103=India!$A$162, 3&amp;COUNTIF(TestUIn1!$E$2:$E103,India!$A$162),IF(TestUIn1!E103=India!$A$242, 4&amp;COUNTIF(TestUIn1!$E$2:$E103,India!$A$242),IF(TestUIn1!E103=India!$A$322, 5&amp;COUNTIF(TestUIn1!$E$2:$E103,India!$A$322),0))))))</f>
        <v>0</v>
      </c>
      <c r="B101" t="str">
        <f>TestUIn1!A103</f>
        <v/>
      </c>
      <c r="C101" s="87" t="str">
        <f>TestUIn1!B103</f>
        <v/>
      </c>
      <c r="D101" s="87" t="str">
        <f>TestUIn1!C103</f>
        <v/>
      </c>
      <c r="E101" s="87" t="str">
        <f>TestUIn1!D103</f>
        <v/>
      </c>
      <c r="F101" s="87" t="str">
        <f>TestUIn1!F103</f>
        <v/>
      </c>
    </row>
    <row r="102">
      <c r="A102" s="86">
        <f>(IF(TestUIn1!E104=India!$A$2,1&amp;COUNTIF(TestUIn1!$E$2:$E104,India!$A$2), IF(TestUIn1!E104=India!$A$82, 2&amp;COUNTIF(TestUIn1!$E$2:$E104,India!$A$82),IF(TestUIn1!E104=India!$A$162, 3&amp;COUNTIF(TestUIn1!$E$2:$E104,India!$A$162),IF(TestUIn1!E104=India!$A$242, 4&amp;COUNTIF(TestUIn1!$E$2:$E104,India!$A$242),IF(TestUIn1!E104=India!$A$322, 5&amp;COUNTIF(TestUIn1!$E$2:$E104,India!$A$322),0))))))</f>
        <v>0</v>
      </c>
      <c r="B102" t="str">
        <f>TestUIn1!A104</f>
        <v/>
      </c>
      <c r="C102" s="87" t="str">
        <f>TestUIn1!B104</f>
        <v/>
      </c>
      <c r="D102" s="87" t="str">
        <f>TestUIn1!C104</f>
        <v/>
      </c>
      <c r="E102" s="87" t="str">
        <f>TestUIn1!D104</f>
        <v/>
      </c>
      <c r="F102" s="87" t="str">
        <f>TestUIn1!F104</f>
        <v/>
      </c>
    </row>
    <row r="103">
      <c r="A103" s="86">
        <f>(IF(TestUIn1!E105=India!$A$2,1&amp;COUNTIF(TestUIn1!$E$2:$E105,India!$A$2), IF(TestUIn1!E105=India!$A$82, 2&amp;COUNTIF(TestUIn1!$E$2:$E105,India!$A$82),IF(TestUIn1!E105=India!$A$162, 3&amp;COUNTIF(TestUIn1!$E$2:$E105,India!$A$162),IF(TestUIn1!E105=India!$A$242, 4&amp;COUNTIF(TestUIn1!$E$2:$E105,India!$A$242),IF(TestUIn1!E105=India!$A$322, 5&amp;COUNTIF(TestUIn1!$E$2:$E105,India!$A$322),0))))))</f>
        <v>0</v>
      </c>
      <c r="B103" t="str">
        <f>TestUIn1!A105</f>
        <v/>
      </c>
      <c r="C103" s="87" t="str">
        <f>TestUIn1!B105</f>
        <v/>
      </c>
      <c r="D103" s="87" t="str">
        <f>TestUIn1!C105</f>
        <v/>
      </c>
      <c r="E103" s="87" t="str">
        <f>TestUIn1!D105</f>
        <v/>
      </c>
      <c r="F103" s="87" t="str">
        <f>TestUIn1!F105</f>
        <v/>
      </c>
    </row>
    <row r="104">
      <c r="A104" s="86">
        <f>(IF(TestUIn1!E106=India!$A$2,1&amp;COUNTIF(TestUIn1!$E$2:$E106,India!$A$2), IF(TestUIn1!E106=India!$A$82, 2&amp;COUNTIF(TestUIn1!$E$2:$E106,India!$A$82),IF(TestUIn1!E106=India!$A$162, 3&amp;COUNTIF(TestUIn1!$E$2:$E106,India!$A$162),IF(TestUIn1!E106=India!$A$242, 4&amp;COUNTIF(TestUIn1!$E$2:$E106,India!$A$242),IF(TestUIn1!E106=India!$A$322, 5&amp;COUNTIF(TestUIn1!$E$2:$E106,India!$A$322),0))))))</f>
        <v>0</v>
      </c>
      <c r="B104" t="str">
        <f>TestUIn1!A106</f>
        <v/>
      </c>
      <c r="C104" s="87" t="str">
        <f>TestUIn1!B106</f>
        <v/>
      </c>
      <c r="D104" s="87" t="str">
        <f>TestUIn1!C106</f>
        <v/>
      </c>
      <c r="E104" s="87" t="str">
        <f>TestUIn1!D106</f>
        <v/>
      </c>
      <c r="F104" s="87" t="str">
        <f>TestUIn1!F106</f>
        <v/>
      </c>
    </row>
    <row r="105">
      <c r="A105" s="86">
        <f>(IF(TestUIn1!E107=India!$A$2,1&amp;COUNTIF(TestUIn1!$E$2:$E107,India!$A$2), IF(TestUIn1!E107=India!$A$82, 2&amp;COUNTIF(TestUIn1!$E$2:$E107,India!$A$82),IF(TestUIn1!E107=India!$A$162, 3&amp;COUNTIF(TestUIn1!$E$2:$E107,India!$A$162),IF(TestUIn1!E107=India!$A$242, 4&amp;COUNTIF(TestUIn1!$E$2:$E107,India!$A$242),IF(TestUIn1!E107=India!$A$322, 5&amp;COUNTIF(TestUIn1!$E$2:$E107,India!$A$322),0))))))</f>
        <v>0</v>
      </c>
      <c r="B105" t="str">
        <f>TestUIn1!A107</f>
        <v/>
      </c>
      <c r="C105" s="87" t="str">
        <f>TestUIn1!B107</f>
        <v/>
      </c>
      <c r="D105" s="87" t="str">
        <f>TestUIn1!C107</f>
        <v/>
      </c>
      <c r="E105" s="87" t="str">
        <f>TestUIn1!D107</f>
        <v/>
      </c>
      <c r="F105" s="87" t="str">
        <f>TestUIn1!F107</f>
        <v/>
      </c>
    </row>
    <row r="106">
      <c r="A106" s="86">
        <f>(IF(TestUIn1!E108=India!$A$2,1&amp;COUNTIF(TestUIn1!$E$2:$E108,India!$A$2), IF(TestUIn1!E108=India!$A$82, 2&amp;COUNTIF(TestUIn1!$E$2:$E108,India!$A$82),IF(TestUIn1!E108=India!$A$162, 3&amp;COUNTIF(TestUIn1!$E$2:$E108,India!$A$162),IF(TestUIn1!E108=India!$A$242, 4&amp;COUNTIF(TestUIn1!$E$2:$E108,India!$A$242),IF(TestUIn1!E108=India!$A$322, 5&amp;COUNTIF(TestUIn1!$E$2:$E108,India!$A$322),0))))))</f>
        <v>0</v>
      </c>
      <c r="B106" t="str">
        <f>TestUIn1!A108</f>
        <v/>
      </c>
      <c r="C106" s="87" t="str">
        <f>TestUIn1!B108</f>
        <v/>
      </c>
      <c r="D106" s="87" t="str">
        <f>TestUIn1!C108</f>
        <v/>
      </c>
      <c r="E106" s="87" t="str">
        <f>TestUIn1!D108</f>
        <v/>
      </c>
      <c r="F106" s="87" t="str">
        <f>TestUIn1!F108</f>
        <v/>
      </c>
    </row>
    <row r="107">
      <c r="A107" s="86">
        <f>(IF(TestUIn1!E109=India!$A$2,1&amp;COUNTIF(TestUIn1!$E$2:$E109,India!$A$2), IF(TestUIn1!E109=India!$A$82, 2&amp;COUNTIF(TestUIn1!$E$2:$E109,India!$A$82),IF(TestUIn1!E109=India!$A$162, 3&amp;COUNTIF(TestUIn1!$E$2:$E109,India!$A$162),IF(TestUIn1!E109=India!$A$242, 4&amp;COUNTIF(TestUIn1!$E$2:$E109,India!$A$242),IF(TestUIn1!E109=India!$A$322, 5&amp;COUNTIF(TestUIn1!$E$2:$E109,India!$A$322),0))))))</f>
        <v>0</v>
      </c>
      <c r="B107" t="str">
        <f>TestUIn1!A109</f>
        <v/>
      </c>
      <c r="C107" s="87" t="str">
        <f>TestUIn1!B109</f>
        <v/>
      </c>
      <c r="D107" s="87" t="str">
        <f>TestUIn1!C109</f>
        <v/>
      </c>
      <c r="E107" s="87" t="str">
        <f>TestUIn1!D109</f>
        <v/>
      </c>
      <c r="F107" s="87" t="str">
        <f>TestUIn1!F109</f>
        <v/>
      </c>
    </row>
    <row r="108">
      <c r="A108" s="86">
        <f>(IF(TestUIn1!E110=India!$A$2,1&amp;COUNTIF(TestUIn1!$E$2:$E110,India!$A$2), IF(TestUIn1!E110=India!$A$82, 2&amp;COUNTIF(TestUIn1!$E$2:$E110,India!$A$82),IF(TestUIn1!E110=India!$A$162, 3&amp;COUNTIF(TestUIn1!$E$2:$E110,India!$A$162),IF(TestUIn1!E110=India!$A$242, 4&amp;COUNTIF(TestUIn1!$E$2:$E110,India!$A$242),IF(TestUIn1!E110=India!$A$322, 5&amp;COUNTIF(TestUIn1!$E$2:$E110,India!$A$322),0))))))</f>
        <v>0</v>
      </c>
      <c r="B108" t="str">
        <f>TestUIn1!A110</f>
        <v/>
      </c>
      <c r="C108" s="87" t="str">
        <f>TestUIn1!B110</f>
        <v/>
      </c>
      <c r="D108" s="87" t="str">
        <f>TestUIn1!C110</f>
        <v/>
      </c>
      <c r="E108" s="87" t="str">
        <f>TestUIn1!D110</f>
        <v/>
      </c>
      <c r="F108" s="87" t="str">
        <f>TestUIn1!F110</f>
        <v/>
      </c>
    </row>
    <row r="109">
      <c r="A109" s="86">
        <f>(IF(TestUIn1!E111=India!$A$2,1&amp;COUNTIF(TestUIn1!$E$2:$E111,India!$A$2), IF(TestUIn1!E111=India!$A$82, 2&amp;COUNTIF(TestUIn1!$E$2:$E111,India!$A$82),IF(TestUIn1!E111=India!$A$162, 3&amp;COUNTIF(TestUIn1!$E$2:$E111,India!$A$162),IF(TestUIn1!E111=India!$A$242, 4&amp;COUNTIF(TestUIn1!$E$2:$E111,India!$A$242),IF(TestUIn1!E111=India!$A$322, 5&amp;COUNTIF(TestUIn1!$E$2:$E111,India!$A$322),0))))))</f>
        <v>0</v>
      </c>
      <c r="B109" t="str">
        <f>TestUIn1!A111</f>
        <v/>
      </c>
      <c r="C109" s="87" t="str">
        <f>TestUIn1!B111</f>
        <v/>
      </c>
      <c r="D109" s="87" t="str">
        <f>TestUIn1!C111</f>
        <v/>
      </c>
      <c r="E109" s="87" t="str">
        <f>TestUIn1!D111</f>
        <v/>
      </c>
      <c r="F109" s="87" t="str">
        <f>TestUIn1!F111</f>
        <v/>
      </c>
    </row>
    <row r="110">
      <c r="A110" s="86">
        <f>(IF(TestUIn1!E112=India!$A$2,1&amp;COUNTIF(TestUIn1!$E$2:$E112,India!$A$2), IF(TestUIn1!E112=India!$A$82, 2&amp;COUNTIF(TestUIn1!$E$2:$E112,India!$A$82),IF(TestUIn1!E112=India!$A$162, 3&amp;COUNTIF(TestUIn1!$E$2:$E112,India!$A$162),IF(TestUIn1!E112=India!$A$242, 4&amp;COUNTIF(TestUIn1!$E$2:$E112,India!$A$242),IF(TestUIn1!E112=India!$A$322, 5&amp;COUNTIF(TestUIn1!$E$2:$E112,India!$A$322),0))))))</f>
        <v>0</v>
      </c>
      <c r="B110" t="str">
        <f>TestUIn1!A112</f>
        <v/>
      </c>
      <c r="C110" s="87" t="str">
        <f>TestUIn1!B112</f>
        <v/>
      </c>
      <c r="D110" s="87" t="str">
        <f>TestUIn1!C112</f>
        <v/>
      </c>
      <c r="E110" s="87" t="str">
        <f>TestUIn1!D112</f>
        <v/>
      </c>
      <c r="F110" s="87" t="str">
        <f>TestUIn1!F112</f>
        <v/>
      </c>
    </row>
    <row r="111">
      <c r="A111" s="86">
        <f>(IF(TestUIn1!E113=India!$A$2,1&amp;COUNTIF(TestUIn1!$E$2:$E113,India!$A$2), IF(TestUIn1!E113=India!$A$82, 2&amp;COUNTIF(TestUIn1!$E$2:$E113,India!$A$82),IF(TestUIn1!E113=India!$A$162, 3&amp;COUNTIF(TestUIn1!$E$2:$E113,India!$A$162),IF(TestUIn1!E113=India!$A$242, 4&amp;COUNTIF(TestUIn1!$E$2:$E113,India!$A$242),IF(TestUIn1!E113=India!$A$322, 5&amp;COUNTIF(TestUIn1!$E$2:$E113,India!$A$322),0))))))</f>
        <v>0</v>
      </c>
      <c r="B111" t="str">
        <f>TestUIn1!A113</f>
        <v/>
      </c>
      <c r="C111" s="87" t="str">
        <f>TestUIn1!B113</f>
        <v/>
      </c>
      <c r="D111" s="87" t="str">
        <f>TestUIn1!C113</f>
        <v/>
      </c>
      <c r="E111" s="87" t="str">
        <f>TestUIn1!D113</f>
        <v/>
      </c>
      <c r="F111" s="87" t="str">
        <f>TestUIn1!F113</f>
        <v/>
      </c>
    </row>
    <row r="112">
      <c r="A112" s="86">
        <f>(IF(TestUIn1!E114=India!$A$2,1&amp;COUNTIF(TestUIn1!$E$2:$E114,India!$A$2), IF(TestUIn1!E114=India!$A$82, 2&amp;COUNTIF(TestUIn1!$E$2:$E114,India!$A$82),IF(TestUIn1!E114=India!$A$162, 3&amp;COUNTIF(TestUIn1!$E$2:$E114,India!$A$162),IF(TestUIn1!E114=India!$A$242, 4&amp;COUNTIF(TestUIn1!$E$2:$E114,India!$A$242),IF(TestUIn1!E114=India!$A$322, 5&amp;COUNTIF(TestUIn1!$E$2:$E114,India!$A$322),0))))))</f>
        <v>0</v>
      </c>
      <c r="B112" t="str">
        <f>TestUIn1!A114</f>
        <v/>
      </c>
      <c r="C112" s="87" t="str">
        <f>TestUIn1!B114</f>
        <v/>
      </c>
      <c r="D112" s="87" t="str">
        <f>TestUIn1!C114</f>
        <v/>
      </c>
      <c r="E112" s="87" t="str">
        <f>TestUIn1!D114</f>
        <v/>
      </c>
      <c r="F112" s="87" t="str">
        <f>TestUIn1!F114</f>
        <v/>
      </c>
    </row>
    <row r="113">
      <c r="A113" s="86">
        <f>(IF(TestUIn1!E115=India!$A$2,1&amp;COUNTIF(TestUIn1!$E$2:$E115,India!$A$2), IF(TestUIn1!E115=India!$A$82, 2&amp;COUNTIF(TestUIn1!$E$2:$E115,India!$A$82),IF(TestUIn1!E115=India!$A$162, 3&amp;COUNTIF(TestUIn1!$E$2:$E115,India!$A$162),IF(TestUIn1!E115=India!$A$242, 4&amp;COUNTIF(TestUIn1!$E$2:$E115,India!$A$242),IF(TestUIn1!E115=India!$A$322, 5&amp;COUNTIF(TestUIn1!$E$2:$E115,India!$A$322),0))))))</f>
        <v>0</v>
      </c>
      <c r="B113" t="str">
        <f>TestUIn1!A115</f>
        <v/>
      </c>
      <c r="C113" s="87" t="str">
        <f>TestUIn1!B115</f>
        <v/>
      </c>
      <c r="D113" s="87" t="str">
        <f>TestUIn1!C115</f>
        <v/>
      </c>
      <c r="E113" s="87" t="str">
        <f>TestUIn1!D115</f>
        <v/>
      </c>
      <c r="F113" s="87" t="str">
        <f>TestUIn1!F115</f>
        <v/>
      </c>
    </row>
    <row r="114">
      <c r="A114" s="86">
        <f>(IF(TestUIn1!E116=India!$A$2,1&amp;COUNTIF(TestUIn1!$E$2:$E116,India!$A$2), IF(TestUIn1!E116=India!$A$82, 2&amp;COUNTIF(TestUIn1!$E$2:$E116,India!$A$82),IF(TestUIn1!E116=India!$A$162, 3&amp;COUNTIF(TestUIn1!$E$2:$E116,India!$A$162),IF(TestUIn1!E116=India!$A$242, 4&amp;COUNTIF(TestUIn1!$E$2:$E116,India!$A$242),IF(TestUIn1!E116=India!$A$322, 5&amp;COUNTIF(TestUIn1!$E$2:$E116,India!$A$322),0))))))</f>
        <v>0</v>
      </c>
      <c r="B114" t="str">
        <f>TestUIn1!A116</f>
        <v/>
      </c>
      <c r="C114" s="87" t="str">
        <f>TestUIn1!B116</f>
        <v/>
      </c>
      <c r="D114" s="87" t="str">
        <f>TestUIn1!C116</f>
        <v/>
      </c>
      <c r="E114" s="87" t="str">
        <f>TestUIn1!D116</f>
        <v/>
      </c>
      <c r="F114" s="87" t="str">
        <f>TestUIn1!F116</f>
        <v/>
      </c>
    </row>
    <row r="115">
      <c r="A115" s="86">
        <f>(IF(TestUIn1!E117=India!$A$2,1&amp;COUNTIF(TestUIn1!$E$2:$E117,India!$A$2), IF(TestUIn1!E117=India!$A$82, 2&amp;COUNTIF(TestUIn1!$E$2:$E117,India!$A$82),IF(TestUIn1!E117=India!$A$162, 3&amp;COUNTIF(TestUIn1!$E$2:$E117,India!$A$162),IF(TestUIn1!E117=India!$A$242, 4&amp;COUNTIF(TestUIn1!$E$2:$E117,India!$A$242),IF(TestUIn1!E117=India!$A$322, 5&amp;COUNTIF(TestUIn1!$E$2:$E117,India!$A$322),0))))))</f>
        <v>0</v>
      </c>
      <c r="B115" t="str">
        <f>TestUIn1!A117</f>
        <v/>
      </c>
      <c r="C115" s="87" t="str">
        <f>TestUIn1!B117</f>
        <v/>
      </c>
      <c r="D115" s="87" t="str">
        <f>TestUIn1!C117</f>
        <v/>
      </c>
      <c r="E115" s="87" t="str">
        <f>TestUIn1!D117</f>
        <v/>
      </c>
      <c r="F115" s="87" t="str">
        <f>TestUIn1!F117</f>
        <v/>
      </c>
    </row>
    <row r="116">
      <c r="A116" s="86">
        <f>(IF(TestUIn1!E118=India!$A$2,1&amp;COUNTIF(TestUIn1!$E$2:$E118,India!$A$2), IF(TestUIn1!E118=India!$A$82, 2&amp;COUNTIF(TestUIn1!$E$2:$E118,India!$A$82),IF(TestUIn1!E118=India!$A$162, 3&amp;COUNTIF(TestUIn1!$E$2:$E118,India!$A$162),IF(TestUIn1!E118=India!$A$242, 4&amp;COUNTIF(TestUIn1!$E$2:$E118,India!$A$242),IF(TestUIn1!E118=India!$A$322, 5&amp;COUNTIF(TestUIn1!$E$2:$E118,India!$A$322),0))))))</f>
        <v>0</v>
      </c>
      <c r="B116" t="str">
        <f>TestUIn1!A118</f>
        <v/>
      </c>
      <c r="C116" s="87" t="str">
        <f>TestUIn1!B118</f>
        <v/>
      </c>
      <c r="D116" s="87" t="str">
        <f>TestUIn1!C118</f>
        <v/>
      </c>
      <c r="E116" s="87" t="str">
        <f>TestUIn1!D118</f>
        <v/>
      </c>
      <c r="F116" s="87" t="str">
        <f>TestUIn1!F118</f>
        <v/>
      </c>
    </row>
    <row r="117">
      <c r="A117" s="86">
        <f>(IF(TestUIn1!E119=India!$A$2,1&amp;COUNTIF(TestUIn1!$E$2:$E119,India!$A$2), IF(TestUIn1!E119=India!$A$82, 2&amp;COUNTIF(TestUIn1!$E$2:$E119,India!$A$82),IF(TestUIn1!E119=India!$A$162, 3&amp;COUNTIF(TestUIn1!$E$2:$E119,India!$A$162),IF(TestUIn1!E119=India!$A$242, 4&amp;COUNTIF(TestUIn1!$E$2:$E119,India!$A$242),IF(TestUIn1!E119=India!$A$322, 5&amp;COUNTIF(TestUIn1!$E$2:$E119,India!$A$322),0))))))</f>
        <v>0</v>
      </c>
      <c r="B117" t="str">
        <f>TestUIn1!A119</f>
        <v/>
      </c>
      <c r="C117" s="87" t="str">
        <f>TestUIn1!B119</f>
        <v/>
      </c>
      <c r="D117" s="87" t="str">
        <f>TestUIn1!C119</f>
        <v/>
      </c>
      <c r="E117" s="87" t="str">
        <f>TestUIn1!D119</f>
        <v/>
      </c>
      <c r="F117" s="87" t="str">
        <f>TestUIn1!F119</f>
        <v/>
      </c>
    </row>
    <row r="118">
      <c r="A118" s="86">
        <f>(IF(TestUIn1!E120=India!$A$2,1&amp;COUNTIF(TestUIn1!$E$2:$E120,India!$A$2), IF(TestUIn1!E120=India!$A$82, 2&amp;COUNTIF(TestUIn1!$E$2:$E120,India!$A$82),IF(TestUIn1!E120=India!$A$162, 3&amp;COUNTIF(TestUIn1!$E$2:$E120,India!$A$162),IF(TestUIn1!E120=India!$A$242, 4&amp;COUNTIF(TestUIn1!$E$2:$E120,India!$A$242),IF(TestUIn1!E120=India!$A$322, 5&amp;COUNTIF(TestUIn1!$E$2:$E120,India!$A$322),0))))))</f>
        <v>0</v>
      </c>
      <c r="B118" t="str">
        <f>TestUIn1!A120</f>
        <v/>
      </c>
      <c r="C118" s="87" t="str">
        <f>TestUIn1!B120</f>
        <v/>
      </c>
      <c r="D118" s="87" t="str">
        <f>TestUIn1!C120</f>
        <v/>
      </c>
      <c r="E118" s="87" t="str">
        <f>TestUIn1!D120</f>
        <v/>
      </c>
      <c r="F118" s="87" t="str">
        <f>TestUIn1!F120</f>
        <v/>
      </c>
    </row>
    <row r="119">
      <c r="A119" s="86">
        <f>(IF(TestUIn1!E121=India!$A$2,1&amp;COUNTIF(TestUIn1!$E$2:$E121,India!$A$2), IF(TestUIn1!E121=India!$A$82, 2&amp;COUNTIF(TestUIn1!$E$2:$E121,India!$A$82),IF(TestUIn1!E121=India!$A$162, 3&amp;COUNTIF(TestUIn1!$E$2:$E121,India!$A$162),IF(TestUIn1!E121=India!$A$242, 4&amp;COUNTIF(TestUIn1!$E$2:$E121,India!$A$242),IF(TestUIn1!E121=India!$A$322, 5&amp;COUNTIF(TestUIn1!$E$2:$E121,India!$A$322),0))))))</f>
        <v>0</v>
      </c>
      <c r="B119" t="str">
        <f>TestUIn1!A121</f>
        <v/>
      </c>
      <c r="C119" s="87" t="str">
        <f>TestUIn1!B121</f>
        <v/>
      </c>
      <c r="D119" s="87" t="str">
        <f>TestUIn1!C121</f>
        <v/>
      </c>
      <c r="E119" s="87" t="str">
        <f>TestUIn1!D121</f>
        <v/>
      </c>
      <c r="F119" s="87" t="str">
        <f>TestUIn1!F121</f>
        <v/>
      </c>
    </row>
    <row r="120">
      <c r="A120" s="86">
        <f>(IF(TestUIn1!E122=India!$A$2,1&amp;COUNTIF(TestUIn1!$E$2:$E122,India!$A$2), IF(TestUIn1!E122=India!$A$82, 2&amp;COUNTIF(TestUIn1!$E$2:$E122,India!$A$82),IF(TestUIn1!E122=India!$A$162, 3&amp;COUNTIF(TestUIn1!$E$2:$E122,India!$A$162),IF(TestUIn1!E122=India!$A$242, 4&amp;COUNTIF(TestUIn1!$E$2:$E122,India!$A$242),IF(TestUIn1!E122=India!$A$322, 5&amp;COUNTIF(TestUIn1!$E$2:$E122,India!$A$322),0))))))</f>
        <v>0</v>
      </c>
      <c r="B120" t="str">
        <f>TestUIn1!A122</f>
        <v/>
      </c>
      <c r="C120" s="87" t="str">
        <f>TestUIn1!B122</f>
        <v/>
      </c>
      <c r="D120" s="87" t="str">
        <f>TestUIn1!C122</f>
        <v/>
      </c>
      <c r="E120" s="87" t="str">
        <f>TestUIn1!D122</f>
        <v/>
      </c>
      <c r="F120" s="87" t="str">
        <f>TestUIn1!F122</f>
        <v/>
      </c>
    </row>
    <row r="121">
      <c r="A121" s="86">
        <f>(IF(TestUIn1!E123=India!$A$2,1&amp;COUNTIF(TestUIn1!$E$2:$E123,India!$A$2), IF(TestUIn1!E123=India!$A$82, 2&amp;COUNTIF(TestUIn1!$E$2:$E123,India!$A$82),IF(TestUIn1!E123=India!$A$162, 3&amp;COUNTIF(TestUIn1!$E$2:$E123,India!$A$162),IF(TestUIn1!E123=India!$A$242, 4&amp;COUNTIF(TestUIn1!$E$2:$E123,India!$A$242),IF(TestUIn1!E123=India!$A$322, 5&amp;COUNTIF(TestUIn1!$E$2:$E123,India!$A$322),0))))))</f>
        <v>0</v>
      </c>
      <c r="B121" t="str">
        <f>TestUIn1!A123</f>
        <v/>
      </c>
      <c r="C121" s="87" t="str">
        <f>TestUIn1!B123</f>
        <v/>
      </c>
      <c r="D121" s="87" t="str">
        <f>TestUIn1!C123</f>
        <v/>
      </c>
      <c r="E121" s="87" t="str">
        <f>TestUIn1!D123</f>
        <v/>
      </c>
      <c r="F121" s="87" t="str">
        <f>TestUIn1!F123</f>
        <v/>
      </c>
    </row>
    <row r="122">
      <c r="A122" s="86">
        <f>(IF(TestUIn1!E124=India!$A$2,1&amp;COUNTIF(TestUIn1!$E$2:$E124,India!$A$2), IF(TestUIn1!E124=India!$A$82, 2&amp;COUNTIF(TestUIn1!$E$2:$E124,India!$A$82),IF(TestUIn1!E124=India!$A$162, 3&amp;COUNTIF(TestUIn1!$E$2:$E124,India!$A$162),IF(TestUIn1!E124=India!$A$242, 4&amp;COUNTIF(TestUIn1!$E$2:$E124,India!$A$242),IF(TestUIn1!E124=India!$A$322, 5&amp;COUNTIF(TestUIn1!$E$2:$E124,India!$A$322),0))))))</f>
        <v>0</v>
      </c>
      <c r="B122" t="str">
        <f>TestUIn1!A124</f>
        <v/>
      </c>
      <c r="C122" s="87" t="str">
        <f>TestUIn1!B124</f>
        <v/>
      </c>
      <c r="D122" s="87" t="str">
        <f>TestUIn1!C124</f>
        <v/>
      </c>
      <c r="E122" s="87" t="str">
        <f>TestUIn1!D124</f>
        <v/>
      </c>
      <c r="F122" s="87" t="str">
        <f>TestUIn1!F124</f>
        <v/>
      </c>
    </row>
    <row r="123">
      <c r="A123" s="86">
        <f>(IF(TestUIn1!E125=India!$A$2,1&amp;COUNTIF(TestUIn1!$E$2:$E125,India!$A$2), IF(TestUIn1!E125=India!$A$82, 2&amp;COUNTIF(TestUIn1!$E$2:$E125,India!$A$82),IF(TestUIn1!E125=India!$A$162, 3&amp;COUNTIF(TestUIn1!$E$2:$E125,India!$A$162),IF(TestUIn1!E125=India!$A$242, 4&amp;COUNTIF(TestUIn1!$E$2:$E125,India!$A$242),IF(TestUIn1!E125=India!$A$322, 5&amp;COUNTIF(TestUIn1!$E$2:$E125,India!$A$322),0))))))</f>
        <v>0</v>
      </c>
      <c r="B123" t="str">
        <f>TestUIn1!A125</f>
        <v/>
      </c>
      <c r="C123" s="87" t="str">
        <f>TestUIn1!B125</f>
        <v/>
      </c>
      <c r="D123" s="87" t="str">
        <f>TestUIn1!C125</f>
        <v/>
      </c>
      <c r="E123" s="87" t="str">
        <f>TestUIn1!D125</f>
        <v/>
      </c>
      <c r="F123" s="87" t="str">
        <f>TestUIn1!F125</f>
        <v/>
      </c>
    </row>
    <row r="124">
      <c r="A124" s="86">
        <f>(IF(TestUIn1!E126=India!$A$2,1&amp;COUNTIF(TestUIn1!$E$2:$E126,India!$A$2), IF(TestUIn1!E126=India!$A$82, 2&amp;COUNTIF(TestUIn1!$E$2:$E126,India!$A$82),IF(TestUIn1!E126=India!$A$162, 3&amp;COUNTIF(TestUIn1!$E$2:$E126,India!$A$162),IF(TestUIn1!E126=India!$A$242, 4&amp;COUNTIF(TestUIn1!$E$2:$E126,India!$A$242),IF(TestUIn1!E126=India!$A$322, 5&amp;COUNTIF(TestUIn1!$E$2:$E126,India!$A$322),0))))))</f>
        <v>0</v>
      </c>
      <c r="B124" t="str">
        <f>TestUIn1!A126</f>
        <v/>
      </c>
      <c r="C124" s="87" t="str">
        <f>TestUIn1!B126</f>
        <v/>
      </c>
      <c r="D124" s="87" t="str">
        <f>TestUIn1!C126</f>
        <v/>
      </c>
      <c r="E124" s="87" t="str">
        <f>TestUIn1!D126</f>
        <v/>
      </c>
      <c r="F124" s="87" t="str">
        <f>TestUIn1!F126</f>
        <v/>
      </c>
    </row>
    <row r="125">
      <c r="A125" s="86">
        <f>(IF(TestUIn1!E127=India!$A$2,1&amp;COUNTIF(TestUIn1!$E$2:$E127,India!$A$2), IF(TestUIn1!E127=India!$A$82, 2&amp;COUNTIF(TestUIn1!$E$2:$E127,India!$A$82),IF(TestUIn1!E127=India!$A$162, 3&amp;COUNTIF(TestUIn1!$E$2:$E127,India!$A$162),IF(TestUIn1!E127=India!$A$242, 4&amp;COUNTIF(TestUIn1!$E$2:$E127,India!$A$242),IF(TestUIn1!E127=India!$A$322, 5&amp;COUNTIF(TestUIn1!$E$2:$E127,India!$A$322),0))))))</f>
        <v>0</v>
      </c>
      <c r="B125" t="str">
        <f>TestUIn1!A127</f>
        <v/>
      </c>
      <c r="C125" s="87" t="str">
        <f>TestUIn1!B127</f>
        <v/>
      </c>
      <c r="D125" s="87" t="str">
        <f>TestUIn1!C127</f>
        <v/>
      </c>
      <c r="E125" s="87" t="str">
        <f>TestUIn1!D127</f>
        <v/>
      </c>
      <c r="F125" s="87" t="str">
        <f>TestUIn1!F127</f>
        <v/>
      </c>
    </row>
    <row r="126">
      <c r="A126" s="86">
        <f>(IF(TestUIn1!E128=India!$A$2,1&amp;COUNTIF(TestUIn1!$E$2:$E128,India!$A$2), IF(TestUIn1!E128=India!$A$82, 2&amp;COUNTIF(TestUIn1!$E$2:$E128,India!$A$82),IF(TestUIn1!E128=India!$A$162, 3&amp;COUNTIF(TestUIn1!$E$2:$E128,India!$A$162),IF(TestUIn1!E128=India!$A$242, 4&amp;COUNTIF(TestUIn1!$E$2:$E128,India!$A$242),IF(TestUIn1!E128=India!$A$322, 5&amp;COUNTIF(TestUIn1!$E$2:$E128,India!$A$322),0))))))</f>
        <v>0</v>
      </c>
      <c r="B126" t="str">
        <f>TestUIn1!A128</f>
        <v/>
      </c>
      <c r="C126" s="87" t="str">
        <f>TestUIn1!B128</f>
        <v/>
      </c>
      <c r="D126" s="87" t="str">
        <f>TestUIn1!C128</f>
        <v/>
      </c>
      <c r="E126" s="87" t="str">
        <f>TestUIn1!D128</f>
        <v/>
      </c>
      <c r="F126" s="87" t="str">
        <f>TestUIn1!F128</f>
        <v/>
      </c>
    </row>
    <row r="127">
      <c r="A127" s="86">
        <f>(IF(TestUIn1!E129=India!$A$2,1&amp;COUNTIF(TestUIn1!$E$2:$E129,India!$A$2), IF(TestUIn1!E129=India!$A$82, 2&amp;COUNTIF(TestUIn1!$E$2:$E129,India!$A$82),IF(TestUIn1!E129=India!$A$162, 3&amp;COUNTIF(TestUIn1!$E$2:$E129,India!$A$162),IF(TestUIn1!E129=India!$A$242, 4&amp;COUNTIF(TestUIn1!$E$2:$E129,India!$A$242),IF(TestUIn1!E129=India!$A$322, 5&amp;COUNTIF(TestUIn1!$E$2:$E129,India!$A$322),0))))))</f>
        <v>0</v>
      </c>
      <c r="B127" t="str">
        <f>TestUIn1!A129</f>
        <v/>
      </c>
      <c r="C127" s="87" t="str">
        <f>TestUIn1!B129</f>
        <v/>
      </c>
      <c r="D127" s="87" t="str">
        <f>TestUIn1!C129</f>
        <v/>
      </c>
      <c r="E127" s="87" t="str">
        <f>TestUIn1!D129</f>
        <v/>
      </c>
      <c r="F127" s="87" t="str">
        <f>TestUIn1!F129</f>
        <v/>
      </c>
    </row>
    <row r="128">
      <c r="A128" s="86">
        <f>(IF(TestUIn1!E130=India!$A$2,1&amp;COUNTIF(TestUIn1!$E$2:$E130,India!$A$2), IF(TestUIn1!E130=India!$A$82, 2&amp;COUNTIF(TestUIn1!$E$2:$E130,India!$A$82),IF(TestUIn1!E130=India!$A$162, 3&amp;COUNTIF(TestUIn1!$E$2:$E130,India!$A$162),IF(TestUIn1!E130=India!$A$242, 4&amp;COUNTIF(TestUIn1!$E$2:$E130,India!$A$242),IF(TestUIn1!E130=India!$A$322, 5&amp;COUNTIF(TestUIn1!$E$2:$E130,India!$A$322),0))))))</f>
        <v>0</v>
      </c>
      <c r="B128" t="str">
        <f>TestUIn1!A130</f>
        <v/>
      </c>
      <c r="C128" s="87" t="str">
        <f>TestUIn1!B130</f>
        <v/>
      </c>
      <c r="D128" s="87" t="str">
        <f>TestUIn1!C130</f>
        <v/>
      </c>
      <c r="E128" s="87" t="str">
        <f>TestUIn1!D130</f>
        <v/>
      </c>
      <c r="F128" s="87" t="str">
        <f>TestUIn1!F130</f>
        <v/>
      </c>
    </row>
    <row r="129">
      <c r="A129" s="86">
        <f>(IF(TestUIn1!E131=India!$A$2,1&amp;COUNTIF(TestUIn1!$E$2:$E131,India!$A$2), IF(TestUIn1!E131=India!$A$82, 2&amp;COUNTIF(TestUIn1!$E$2:$E131,India!$A$82),IF(TestUIn1!E131=India!$A$162, 3&amp;COUNTIF(TestUIn1!$E$2:$E131,India!$A$162),IF(TestUIn1!E131=India!$A$242, 4&amp;COUNTIF(TestUIn1!$E$2:$E131,India!$A$242),IF(TestUIn1!E131=India!$A$322, 5&amp;COUNTIF(TestUIn1!$E$2:$E131,India!$A$322),0))))))</f>
        <v>0</v>
      </c>
      <c r="B129" t="str">
        <f>TestUIn1!A131</f>
        <v/>
      </c>
      <c r="C129" s="87" t="str">
        <f>TestUIn1!B131</f>
        <v/>
      </c>
      <c r="D129" s="87" t="str">
        <f>TestUIn1!C131</f>
        <v/>
      </c>
      <c r="E129" s="87" t="str">
        <f>TestUIn1!D131</f>
        <v/>
      </c>
      <c r="F129" s="87" t="str">
        <f>TestUIn1!F131</f>
        <v/>
      </c>
    </row>
    <row r="130">
      <c r="A130" s="86">
        <f>(IF(TestUIn1!E132=India!$A$2,1&amp;COUNTIF(TestUIn1!$E$2:$E132,India!$A$2), IF(TestUIn1!E132=India!$A$82, 2&amp;COUNTIF(TestUIn1!$E$2:$E132,India!$A$82),IF(TestUIn1!E132=India!$A$162, 3&amp;COUNTIF(TestUIn1!$E$2:$E132,India!$A$162),IF(TestUIn1!E132=India!$A$242, 4&amp;COUNTIF(TestUIn1!$E$2:$E132,India!$A$242),IF(TestUIn1!E132=India!$A$322, 5&amp;COUNTIF(TestUIn1!$E$2:$E132,India!$A$322),0))))))</f>
        <v>0</v>
      </c>
      <c r="B130" t="str">
        <f>TestUIn1!A132</f>
        <v/>
      </c>
      <c r="C130" s="87" t="str">
        <f>TestUIn1!B132</f>
        <v/>
      </c>
      <c r="D130" s="87" t="str">
        <f>TestUIn1!C132</f>
        <v/>
      </c>
      <c r="E130" s="87" t="str">
        <f>TestUIn1!D132</f>
        <v/>
      </c>
      <c r="F130" s="87" t="str">
        <f>TestUIn1!F132</f>
        <v/>
      </c>
    </row>
    <row r="131">
      <c r="A131" s="86">
        <f>(IF(TestUIn1!E133=India!$A$2,1&amp;COUNTIF(TestUIn1!$E$2:$E133,India!$A$2), IF(TestUIn1!E133=India!$A$82, 2&amp;COUNTIF(TestUIn1!$E$2:$E133,India!$A$82),IF(TestUIn1!E133=India!$A$162, 3&amp;COUNTIF(TestUIn1!$E$2:$E133,India!$A$162),IF(TestUIn1!E133=India!$A$242, 4&amp;COUNTIF(TestUIn1!$E$2:$E133,India!$A$242),IF(TestUIn1!E133=India!$A$322, 5&amp;COUNTIF(TestUIn1!$E$2:$E133,India!$A$322),0))))))</f>
        <v>0</v>
      </c>
      <c r="B131" t="str">
        <f>TestUIn1!A133</f>
        <v/>
      </c>
      <c r="C131" s="87" t="str">
        <f>TestUIn1!B133</f>
        <v/>
      </c>
      <c r="D131" s="87" t="str">
        <f>TestUIn1!C133</f>
        <v/>
      </c>
      <c r="E131" s="87" t="str">
        <f>TestUIn1!D133</f>
        <v/>
      </c>
      <c r="F131" s="87" t="str">
        <f>TestUIn1!F133</f>
        <v/>
      </c>
    </row>
    <row r="132">
      <c r="A132" s="86">
        <f>(IF(TestUIn1!E134=India!$A$2,1&amp;COUNTIF(TestUIn1!$E$2:$E134,India!$A$2), IF(TestUIn1!E134=India!$A$82, 2&amp;COUNTIF(TestUIn1!$E$2:$E134,India!$A$82),IF(TestUIn1!E134=India!$A$162, 3&amp;COUNTIF(TestUIn1!$E$2:$E134,India!$A$162),IF(TestUIn1!E134=India!$A$242, 4&amp;COUNTIF(TestUIn1!$E$2:$E134,India!$A$242),IF(TestUIn1!E134=India!$A$322, 5&amp;COUNTIF(TestUIn1!$E$2:$E134,India!$A$322),0))))))</f>
        <v>0</v>
      </c>
      <c r="B132" t="str">
        <f>TestUIn1!A134</f>
        <v/>
      </c>
      <c r="C132" s="87" t="str">
        <f>TestUIn1!B134</f>
        <v/>
      </c>
      <c r="D132" s="87" t="str">
        <f>TestUIn1!C134</f>
        <v/>
      </c>
      <c r="E132" s="87" t="str">
        <f>TestUIn1!D134</f>
        <v/>
      </c>
      <c r="F132" s="87" t="str">
        <f>TestUIn1!F134</f>
        <v/>
      </c>
    </row>
    <row r="133">
      <c r="A133" s="86">
        <f>(IF(TestUIn1!E135=India!$A$2,1&amp;COUNTIF(TestUIn1!$E$2:$E135,India!$A$2), IF(TestUIn1!E135=India!$A$82, 2&amp;COUNTIF(TestUIn1!$E$2:$E135,India!$A$82),IF(TestUIn1!E135=India!$A$162, 3&amp;COUNTIF(TestUIn1!$E$2:$E135,India!$A$162),IF(TestUIn1!E135=India!$A$242, 4&amp;COUNTIF(TestUIn1!$E$2:$E135,India!$A$242),IF(TestUIn1!E135=India!$A$322, 5&amp;COUNTIF(TestUIn1!$E$2:$E135,India!$A$322),0))))))</f>
        <v>0</v>
      </c>
      <c r="B133" t="str">
        <f>TestUIn1!A135</f>
        <v/>
      </c>
      <c r="C133" s="87" t="str">
        <f>TestUIn1!B135</f>
        <v/>
      </c>
      <c r="D133" s="87" t="str">
        <f>TestUIn1!C135</f>
        <v/>
      </c>
      <c r="E133" s="87" t="str">
        <f>TestUIn1!D135</f>
        <v/>
      </c>
      <c r="F133" s="87" t="str">
        <f>TestUIn1!F135</f>
        <v/>
      </c>
    </row>
    <row r="134">
      <c r="A134" s="86">
        <f>(IF(TestUIn1!E136=India!$A$2,1&amp;COUNTIF(TestUIn1!$E$2:$E136,India!$A$2), IF(TestUIn1!E136=India!$A$82, 2&amp;COUNTIF(TestUIn1!$E$2:$E136,India!$A$82),IF(TestUIn1!E136=India!$A$162, 3&amp;COUNTIF(TestUIn1!$E$2:$E136,India!$A$162),IF(TestUIn1!E136=India!$A$242, 4&amp;COUNTIF(TestUIn1!$E$2:$E136,India!$A$242),IF(TestUIn1!E136=India!$A$322, 5&amp;COUNTIF(TestUIn1!$E$2:$E136,India!$A$322),0))))))</f>
        <v>0</v>
      </c>
      <c r="B134" t="str">
        <f>TestUIn1!A136</f>
        <v/>
      </c>
      <c r="C134" s="87" t="str">
        <f>TestUIn1!B136</f>
        <v/>
      </c>
      <c r="D134" s="87" t="str">
        <f>TestUIn1!C136</f>
        <v/>
      </c>
      <c r="E134" s="87" t="str">
        <f>TestUIn1!D136</f>
        <v/>
      </c>
      <c r="F134" s="87" t="str">
        <f>TestUIn1!F136</f>
        <v/>
      </c>
    </row>
    <row r="135">
      <c r="A135" s="86">
        <f>(IF(TestUIn1!E137=India!$A$2,1&amp;COUNTIF(TestUIn1!$E$2:$E137,India!$A$2), IF(TestUIn1!E137=India!$A$82, 2&amp;COUNTIF(TestUIn1!$E$2:$E137,India!$A$82),IF(TestUIn1!E137=India!$A$162, 3&amp;COUNTIF(TestUIn1!$E$2:$E137,India!$A$162),IF(TestUIn1!E137=India!$A$242, 4&amp;COUNTIF(TestUIn1!$E$2:$E137,India!$A$242),IF(TestUIn1!E137=India!$A$322, 5&amp;COUNTIF(TestUIn1!$E$2:$E137,India!$A$322),0))))))</f>
        <v>0</v>
      </c>
      <c r="B135" t="str">
        <f>TestUIn1!A137</f>
        <v/>
      </c>
      <c r="C135" s="87" t="str">
        <f>TestUIn1!B137</f>
        <v/>
      </c>
      <c r="D135" s="87" t="str">
        <f>TestUIn1!C137</f>
        <v/>
      </c>
      <c r="E135" s="87" t="str">
        <f>TestUIn1!D137</f>
        <v/>
      </c>
      <c r="F135" s="87" t="str">
        <f>TestUIn1!F137</f>
        <v/>
      </c>
    </row>
    <row r="136">
      <c r="A136" s="86">
        <f>(IF(TestUIn1!E138=India!$A$2,1&amp;COUNTIF(TestUIn1!$E$2:$E138,India!$A$2), IF(TestUIn1!E138=India!$A$82, 2&amp;COUNTIF(TestUIn1!$E$2:$E138,India!$A$82),IF(TestUIn1!E138=India!$A$162, 3&amp;COUNTIF(TestUIn1!$E$2:$E138,India!$A$162),IF(TestUIn1!E138=India!$A$242, 4&amp;COUNTIF(TestUIn1!$E$2:$E138,India!$A$242),IF(TestUIn1!E138=India!$A$322, 5&amp;COUNTIF(TestUIn1!$E$2:$E138,India!$A$322),0))))))</f>
        <v>0</v>
      </c>
      <c r="B136" t="str">
        <f>TestUIn1!A138</f>
        <v/>
      </c>
      <c r="C136" s="87" t="str">
        <f>TestUIn1!B138</f>
        <v/>
      </c>
      <c r="D136" s="87" t="str">
        <f>TestUIn1!C138</f>
        <v/>
      </c>
      <c r="E136" s="87" t="str">
        <f>TestUIn1!D138</f>
        <v/>
      </c>
      <c r="F136" s="87" t="str">
        <f>TestUIn1!F138</f>
        <v/>
      </c>
    </row>
    <row r="137">
      <c r="A137" s="86">
        <f>(IF(TestUIn1!E139=India!$A$2,1&amp;COUNTIF(TestUIn1!$E$2:$E139,India!$A$2), IF(TestUIn1!E139=India!$A$82, 2&amp;COUNTIF(TestUIn1!$E$2:$E139,India!$A$82),IF(TestUIn1!E139=India!$A$162, 3&amp;COUNTIF(TestUIn1!$E$2:$E139,India!$A$162),IF(TestUIn1!E139=India!$A$242, 4&amp;COUNTIF(TestUIn1!$E$2:$E139,India!$A$242),IF(TestUIn1!E139=India!$A$322, 5&amp;COUNTIF(TestUIn1!$E$2:$E139,India!$A$322),0))))))</f>
        <v>0</v>
      </c>
      <c r="B137" t="str">
        <f>TestUIn1!A139</f>
        <v/>
      </c>
      <c r="C137" s="87" t="str">
        <f>TestUIn1!B139</f>
        <v/>
      </c>
      <c r="D137" s="87" t="str">
        <f>TestUIn1!C139</f>
        <v/>
      </c>
      <c r="E137" s="87" t="str">
        <f>TestUIn1!D139</f>
        <v/>
      </c>
      <c r="F137" s="87" t="str">
        <f>TestUIn1!F139</f>
        <v/>
      </c>
    </row>
    <row r="138">
      <c r="A138" s="86">
        <f>(IF(TestUIn1!E140=India!$A$2,1&amp;COUNTIF(TestUIn1!$E$2:$E140,India!$A$2), IF(TestUIn1!E140=India!$A$82, 2&amp;COUNTIF(TestUIn1!$E$2:$E140,India!$A$82),IF(TestUIn1!E140=India!$A$162, 3&amp;COUNTIF(TestUIn1!$E$2:$E140,India!$A$162),IF(TestUIn1!E140=India!$A$242, 4&amp;COUNTIF(TestUIn1!$E$2:$E140,India!$A$242),IF(TestUIn1!E140=India!$A$322, 5&amp;COUNTIF(TestUIn1!$E$2:$E140,India!$A$322),0))))))</f>
        <v>0</v>
      </c>
      <c r="B138" t="str">
        <f>TestUIn1!A140</f>
        <v/>
      </c>
      <c r="C138" s="87" t="str">
        <f>TestUIn1!B140</f>
        <v/>
      </c>
      <c r="D138" s="87" t="str">
        <f>TestUIn1!C140</f>
        <v/>
      </c>
      <c r="E138" s="87" t="str">
        <f>TestUIn1!D140</f>
        <v/>
      </c>
      <c r="F138" s="87" t="str">
        <f>TestUIn1!F140</f>
        <v/>
      </c>
    </row>
    <row r="139">
      <c r="A139" s="86">
        <f>(IF(TestUIn1!E141=India!$A$2,1&amp;COUNTIF(TestUIn1!$E$2:$E141,India!$A$2), IF(TestUIn1!E141=India!$A$82, 2&amp;COUNTIF(TestUIn1!$E$2:$E141,India!$A$82),IF(TestUIn1!E141=India!$A$162, 3&amp;COUNTIF(TestUIn1!$E$2:$E141,India!$A$162),IF(TestUIn1!E141=India!$A$242, 4&amp;COUNTIF(TestUIn1!$E$2:$E141,India!$A$242),IF(TestUIn1!E141=India!$A$322, 5&amp;COUNTIF(TestUIn1!$E$2:$E141,India!$A$322),0))))))</f>
        <v>0</v>
      </c>
      <c r="B139" t="str">
        <f>TestUIn1!A141</f>
        <v/>
      </c>
      <c r="C139" s="87" t="str">
        <f>TestUIn1!B141</f>
        <v/>
      </c>
      <c r="D139" s="87" t="str">
        <f>TestUIn1!C141</f>
        <v/>
      </c>
      <c r="E139" s="87" t="str">
        <f>TestUIn1!D141</f>
        <v/>
      </c>
      <c r="F139" s="87" t="str">
        <f>TestUIn1!F141</f>
        <v/>
      </c>
    </row>
    <row r="140">
      <c r="A140" s="86">
        <f>(IF(TestUIn1!E142=India!$A$2,1&amp;COUNTIF(TestUIn1!$E$2:$E142,India!$A$2), IF(TestUIn1!E142=India!$A$82, 2&amp;COUNTIF(TestUIn1!$E$2:$E142,India!$A$82),IF(TestUIn1!E142=India!$A$162, 3&amp;COUNTIF(TestUIn1!$E$2:$E142,India!$A$162),IF(TestUIn1!E142=India!$A$242, 4&amp;COUNTIF(TestUIn1!$E$2:$E142,India!$A$242),IF(TestUIn1!E142=India!$A$322, 5&amp;COUNTIF(TestUIn1!$E$2:$E142,India!$A$322),0))))))</f>
        <v>0</v>
      </c>
      <c r="B140" t="str">
        <f>TestUIn1!A142</f>
        <v/>
      </c>
      <c r="C140" s="87" t="str">
        <f>TestUIn1!B142</f>
        <v/>
      </c>
      <c r="D140" s="87" t="str">
        <f>TestUIn1!C142</f>
        <v/>
      </c>
      <c r="E140" s="87" t="str">
        <f>TestUIn1!D142</f>
        <v/>
      </c>
      <c r="F140" s="87" t="str">
        <f>TestUIn1!F142</f>
        <v/>
      </c>
    </row>
    <row r="141">
      <c r="A141" s="86">
        <f>(IF(TestUIn1!E143=India!$A$2,1&amp;COUNTIF(TestUIn1!$E$2:$E143,India!$A$2), IF(TestUIn1!E143=India!$A$82, 2&amp;COUNTIF(TestUIn1!$E$2:$E143,India!$A$82),IF(TestUIn1!E143=India!$A$162, 3&amp;COUNTIF(TestUIn1!$E$2:$E143,India!$A$162),IF(TestUIn1!E143=India!$A$242, 4&amp;COUNTIF(TestUIn1!$E$2:$E143,India!$A$242),IF(TestUIn1!E143=India!$A$322, 5&amp;COUNTIF(TestUIn1!$E$2:$E143,India!$A$322),0))))))</f>
        <v>0</v>
      </c>
      <c r="B141" t="str">
        <f>TestUIn1!A143</f>
        <v/>
      </c>
      <c r="C141" s="87" t="str">
        <f>TestUIn1!B143</f>
        <v/>
      </c>
      <c r="D141" s="87" t="str">
        <f>TestUIn1!C143</f>
        <v/>
      </c>
      <c r="E141" s="87" t="str">
        <f>TestUIn1!D143</f>
        <v/>
      </c>
      <c r="F141" s="87" t="str">
        <f>TestUIn1!F143</f>
        <v/>
      </c>
    </row>
    <row r="142">
      <c r="A142" s="86">
        <f>(IF(TestUIn1!E144=India!$A$2,1&amp;COUNTIF(TestUIn1!$E$2:$E144,India!$A$2), IF(TestUIn1!E144=India!$A$82, 2&amp;COUNTIF(TestUIn1!$E$2:$E144,India!$A$82),IF(TestUIn1!E144=India!$A$162, 3&amp;COUNTIF(TestUIn1!$E$2:$E144,India!$A$162),IF(TestUIn1!E144=India!$A$242, 4&amp;COUNTIF(TestUIn1!$E$2:$E144,India!$A$242),IF(TestUIn1!E144=India!$A$322, 5&amp;COUNTIF(TestUIn1!$E$2:$E144,India!$A$322),0))))))</f>
        <v>0</v>
      </c>
      <c r="B142" t="str">
        <f>TestUIn1!A144</f>
        <v/>
      </c>
      <c r="C142" s="87" t="str">
        <f>TestUIn1!B144</f>
        <v/>
      </c>
      <c r="D142" s="87" t="str">
        <f>TestUIn1!C144</f>
        <v/>
      </c>
      <c r="E142" s="87" t="str">
        <f>TestUIn1!D144</f>
        <v/>
      </c>
      <c r="F142" s="87" t="str">
        <f>TestUIn1!F144</f>
        <v/>
      </c>
    </row>
    <row r="143">
      <c r="A143" s="86">
        <f>(IF(TestUIn1!E145=India!$A$2,1&amp;COUNTIF(TestUIn1!$E$2:$E145,India!$A$2), IF(TestUIn1!E145=India!$A$82, 2&amp;COUNTIF(TestUIn1!$E$2:$E145,India!$A$82),IF(TestUIn1!E145=India!$A$162, 3&amp;COUNTIF(TestUIn1!$E$2:$E145,India!$A$162),IF(TestUIn1!E145=India!$A$242, 4&amp;COUNTIF(TestUIn1!$E$2:$E145,India!$A$242),IF(TestUIn1!E145=India!$A$322, 5&amp;COUNTIF(TestUIn1!$E$2:$E145,India!$A$322),0))))))</f>
        <v>0</v>
      </c>
      <c r="B143" t="str">
        <f>TestUIn1!A145</f>
        <v/>
      </c>
      <c r="C143" s="87" t="str">
        <f>TestUIn1!B145</f>
        <v/>
      </c>
      <c r="D143" s="87" t="str">
        <f>TestUIn1!C145</f>
        <v/>
      </c>
      <c r="E143" s="87" t="str">
        <f>TestUIn1!D145</f>
        <v/>
      </c>
      <c r="F143" s="87" t="str">
        <f>TestUIn1!F145</f>
        <v/>
      </c>
    </row>
    <row r="144">
      <c r="A144" s="86">
        <f>(IF(TestUIn1!E146=India!$A$2,1&amp;COUNTIF(TestUIn1!$E$2:$E146,India!$A$2), IF(TestUIn1!E146=India!$A$82, 2&amp;COUNTIF(TestUIn1!$E$2:$E146,India!$A$82),IF(TestUIn1!E146=India!$A$162, 3&amp;COUNTIF(TestUIn1!$E$2:$E146,India!$A$162),IF(TestUIn1!E146=India!$A$242, 4&amp;COUNTIF(TestUIn1!$E$2:$E146,India!$A$242),IF(TestUIn1!E146=India!$A$322, 5&amp;COUNTIF(TestUIn1!$E$2:$E146,India!$A$322),0))))))</f>
        <v>0</v>
      </c>
      <c r="B144" t="str">
        <f>TestUIn1!A146</f>
        <v/>
      </c>
      <c r="C144" s="87" t="str">
        <f>TestUIn1!B146</f>
        <v/>
      </c>
      <c r="D144" s="87" t="str">
        <f>TestUIn1!C146</f>
        <v/>
      </c>
      <c r="E144" s="87" t="str">
        <f>TestUIn1!D146</f>
        <v/>
      </c>
      <c r="F144" s="87" t="str">
        <f>TestUIn1!F146</f>
        <v/>
      </c>
    </row>
    <row r="145">
      <c r="A145" s="86">
        <f>(IF(TestUIn1!E147=India!$A$2,1&amp;COUNTIF(TestUIn1!$E$2:$E147,India!$A$2), IF(TestUIn1!E147=India!$A$82, 2&amp;COUNTIF(TestUIn1!$E$2:$E147,India!$A$82),IF(TestUIn1!E147=India!$A$162, 3&amp;COUNTIF(TestUIn1!$E$2:$E147,India!$A$162),IF(TestUIn1!E147=India!$A$242, 4&amp;COUNTIF(TestUIn1!$E$2:$E147,India!$A$242),IF(TestUIn1!E147=India!$A$322, 5&amp;COUNTIF(TestUIn1!$E$2:$E147,India!$A$322),0))))))</f>
        <v>0</v>
      </c>
      <c r="B145" t="str">
        <f>TestUIn1!A147</f>
        <v/>
      </c>
      <c r="C145" s="87" t="str">
        <f>TestUIn1!B147</f>
        <v/>
      </c>
      <c r="D145" s="87" t="str">
        <f>TestUIn1!C147</f>
        <v/>
      </c>
      <c r="E145" s="87" t="str">
        <f>TestUIn1!D147</f>
        <v/>
      </c>
      <c r="F145" s="87" t="str">
        <f>TestUIn1!F147</f>
        <v/>
      </c>
    </row>
    <row r="146">
      <c r="A146" s="86">
        <f>(IF(TestUIn1!E148=India!$A$2,1&amp;COUNTIF(TestUIn1!$E$2:$E148,India!$A$2), IF(TestUIn1!E148=India!$A$82, 2&amp;COUNTIF(TestUIn1!$E$2:$E148,India!$A$82),IF(TestUIn1!E148=India!$A$162, 3&amp;COUNTIF(TestUIn1!$E$2:$E148,India!$A$162),IF(TestUIn1!E148=India!$A$242, 4&amp;COUNTIF(TestUIn1!$E$2:$E148,India!$A$242),IF(TestUIn1!E148=India!$A$322, 5&amp;COUNTIF(TestUIn1!$E$2:$E148,India!$A$322),0))))))</f>
        <v>0</v>
      </c>
      <c r="B146" t="str">
        <f>TestUIn1!A148</f>
        <v/>
      </c>
      <c r="C146" s="87" t="str">
        <f>TestUIn1!B148</f>
        <v/>
      </c>
      <c r="D146" s="87" t="str">
        <f>TestUIn1!C148</f>
        <v/>
      </c>
      <c r="E146" s="87" t="str">
        <f>TestUIn1!D148</f>
        <v/>
      </c>
      <c r="F146" s="87" t="str">
        <f>TestUIn1!F148</f>
        <v/>
      </c>
    </row>
    <row r="147">
      <c r="A147" s="86">
        <f>(IF(TestUIn1!E149=India!$A$2,1&amp;COUNTIF(TestUIn1!$E$2:$E149,India!$A$2), IF(TestUIn1!E149=India!$A$82, 2&amp;COUNTIF(TestUIn1!$E$2:$E149,India!$A$82),IF(TestUIn1!E149=India!$A$162, 3&amp;COUNTIF(TestUIn1!$E$2:$E149,India!$A$162),IF(TestUIn1!E149=India!$A$242, 4&amp;COUNTIF(TestUIn1!$E$2:$E149,India!$A$242),IF(TestUIn1!E149=India!$A$322, 5&amp;COUNTIF(TestUIn1!$E$2:$E149,India!$A$322),0))))))</f>
        <v>0</v>
      </c>
      <c r="B147" t="str">
        <f>TestUIn1!A149</f>
        <v/>
      </c>
      <c r="C147" s="87" t="str">
        <f>TestUIn1!B149</f>
        <v/>
      </c>
      <c r="D147" s="87" t="str">
        <f>TestUIn1!C149</f>
        <v/>
      </c>
      <c r="E147" s="87" t="str">
        <f>TestUIn1!D149</f>
        <v/>
      </c>
      <c r="F147" s="87" t="str">
        <f>TestUIn1!F149</f>
        <v/>
      </c>
    </row>
    <row r="148">
      <c r="A148" s="86">
        <f>(IF(TestUIn1!E150=India!$A$2,1&amp;COUNTIF(TestUIn1!$E$2:$E150,India!$A$2), IF(TestUIn1!E150=India!$A$82, 2&amp;COUNTIF(TestUIn1!$E$2:$E150,India!$A$82),IF(TestUIn1!E150=India!$A$162, 3&amp;COUNTIF(TestUIn1!$E$2:$E150,India!$A$162),IF(TestUIn1!E150=India!$A$242, 4&amp;COUNTIF(TestUIn1!$E$2:$E150,India!$A$242),IF(TestUIn1!E150=India!$A$322, 5&amp;COUNTIF(TestUIn1!$E$2:$E150,India!$A$322),0))))))</f>
        <v>0</v>
      </c>
      <c r="B148" t="str">
        <f>TestUIn1!A150</f>
        <v/>
      </c>
      <c r="C148" s="87" t="str">
        <f>TestUIn1!B150</f>
        <v/>
      </c>
      <c r="D148" s="87" t="str">
        <f>TestUIn1!C150</f>
        <v/>
      </c>
      <c r="E148" s="87" t="str">
        <f>TestUIn1!D150</f>
        <v/>
      </c>
      <c r="F148" s="87" t="str">
        <f>TestUIn1!F150</f>
        <v/>
      </c>
    </row>
    <row r="149">
      <c r="A149" s="86">
        <f>(IF(TestUIn1!E151=India!$A$2,1&amp;COUNTIF(TestUIn1!$E$2:$E151,India!$A$2), IF(TestUIn1!E151=India!$A$82, 2&amp;COUNTIF(TestUIn1!$E$2:$E151,India!$A$82),IF(TestUIn1!E151=India!$A$162, 3&amp;COUNTIF(TestUIn1!$E$2:$E151,India!$A$162),IF(TestUIn1!E151=India!$A$242, 4&amp;COUNTIF(TestUIn1!$E$2:$E151,India!$A$242),IF(TestUIn1!E151=India!$A$322, 5&amp;COUNTIF(TestUIn1!$E$2:$E151,India!$A$322),0))))))</f>
        <v>0</v>
      </c>
      <c r="B149" t="str">
        <f>TestUIn1!A151</f>
        <v/>
      </c>
      <c r="C149" s="87" t="str">
        <f>TestUIn1!B151</f>
        <v/>
      </c>
      <c r="D149" s="87" t="str">
        <f>TestUIn1!C151</f>
        <v/>
      </c>
      <c r="E149" s="87" t="str">
        <f>TestUIn1!D151</f>
        <v/>
      </c>
      <c r="F149" s="87" t="str">
        <f>TestUIn1!F151</f>
        <v/>
      </c>
    </row>
    <row r="150">
      <c r="A150" s="86">
        <f>(IF(TestUIn1!E152=India!$A$2,1&amp;COUNTIF(TestUIn1!$E$2:$E152,India!$A$2), IF(TestUIn1!E152=India!$A$82, 2&amp;COUNTIF(TestUIn1!$E$2:$E152,India!$A$82),IF(TestUIn1!E152=India!$A$162, 3&amp;COUNTIF(TestUIn1!$E$2:$E152,India!$A$162),IF(TestUIn1!E152=India!$A$242, 4&amp;COUNTIF(TestUIn1!$E$2:$E152,India!$A$242),IF(TestUIn1!E152=India!$A$322, 5&amp;COUNTIF(TestUIn1!$E$2:$E152,India!$A$322),0))))))</f>
        <v>0</v>
      </c>
      <c r="B150" t="str">
        <f>TestUIn1!A152</f>
        <v/>
      </c>
      <c r="C150" s="87" t="str">
        <f>TestUIn1!B152</f>
        <v/>
      </c>
      <c r="D150" s="87" t="str">
        <f>TestUIn1!C152</f>
        <v/>
      </c>
      <c r="E150" s="87" t="str">
        <f>TestUIn1!D152</f>
        <v/>
      </c>
      <c r="F150" s="87" t="str">
        <f>TestUIn1!F152</f>
        <v/>
      </c>
    </row>
    <row r="151">
      <c r="A151" s="86">
        <f>(IF(TestUIn1!E153=India!$A$2,1&amp;COUNTIF(TestUIn1!$E$2:$E153,India!$A$2), IF(TestUIn1!E153=India!$A$82, 2&amp;COUNTIF(TestUIn1!$E$2:$E153,India!$A$82),IF(TestUIn1!E153=India!$A$162, 3&amp;COUNTIF(TestUIn1!$E$2:$E153,India!$A$162),IF(TestUIn1!E153=India!$A$242, 4&amp;COUNTIF(TestUIn1!$E$2:$E153,India!$A$242),IF(TestUIn1!E153=India!$A$322, 5&amp;COUNTIF(TestUIn1!$E$2:$E153,India!$A$322),0))))))</f>
        <v>0</v>
      </c>
      <c r="B151" t="str">
        <f>TestUIn1!A153</f>
        <v/>
      </c>
      <c r="C151" s="87" t="str">
        <f>TestUIn1!B153</f>
        <v/>
      </c>
      <c r="D151" s="87" t="str">
        <f>TestUIn1!C153</f>
        <v/>
      </c>
      <c r="E151" s="87" t="str">
        <f>TestUIn1!D153</f>
        <v/>
      </c>
      <c r="F151" s="87" t="str">
        <f>TestUIn1!F153</f>
        <v/>
      </c>
    </row>
    <row r="152">
      <c r="A152" s="86">
        <f>(IF(TestUIn1!E154=India!$A$2,1&amp;COUNTIF(TestUIn1!$E$2:$E154,India!$A$2), IF(TestUIn1!E154=India!$A$82, 2&amp;COUNTIF(TestUIn1!$E$2:$E154,India!$A$82),IF(TestUIn1!E154=India!$A$162, 3&amp;COUNTIF(TestUIn1!$E$2:$E154,India!$A$162),IF(TestUIn1!E154=India!$A$242, 4&amp;COUNTIF(TestUIn1!$E$2:$E154,India!$A$242),IF(TestUIn1!E154=India!$A$322, 5&amp;COUNTIF(TestUIn1!$E$2:$E154,India!$A$322),0))))))</f>
        <v>0</v>
      </c>
      <c r="B152" t="str">
        <f>TestUIn1!A154</f>
        <v/>
      </c>
      <c r="C152" s="87" t="str">
        <f>TestUIn1!B154</f>
        <v/>
      </c>
      <c r="D152" s="87" t="str">
        <f>TestUIn1!C154</f>
        <v/>
      </c>
      <c r="E152" s="87" t="str">
        <f>TestUIn1!D154</f>
        <v/>
      </c>
      <c r="F152" s="87" t="str">
        <f>TestUIn1!F154</f>
        <v/>
      </c>
    </row>
    <row r="153">
      <c r="A153" s="86">
        <f>(IF(TestUIn1!E155=India!$A$2,1&amp;COUNTIF(TestUIn1!$E$2:$E155,India!$A$2), IF(TestUIn1!E155=India!$A$82, 2&amp;COUNTIF(TestUIn1!$E$2:$E155,India!$A$82),IF(TestUIn1!E155=India!$A$162, 3&amp;COUNTIF(TestUIn1!$E$2:$E155,India!$A$162),IF(TestUIn1!E155=India!$A$242, 4&amp;COUNTIF(TestUIn1!$E$2:$E155,India!$A$242),IF(TestUIn1!E155=India!$A$322, 5&amp;COUNTIF(TestUIn1!$E$2:$E155,India!$A$322),0))))))</f>
        <v>0</v>
      </c>
      <c r="B153" t="str">
        <f>TestUIn1!A155</f>
        <v/>
      </c>
      <c r="C153" s="87" t="str">
        <f>TestUIn1!B155</f>
        <v/>
      </c>
      <c r="D153" s="87" t="str">
        <f>TestUIn1!C155</f>
        <v/>
      </c>
      <c r="E153" s="87" t="str">
        <f>TestUIn1!D155</f>
        <v/>
      </c>
      <c r="F153" s="87" t="str">
        <f>TestUIn1!F155</f>
        <v/>
      </c>
    </row>
    <row r="154">
      <c r="A154" s="86">
        <f>(IF(TestUIn1!E156=India!$A$2,1&amp;COUNTIF(TestUIn1!$E$2:$E156,India!$A$2), IF(TestUIn1!E156=India!$A$82, 2&amp;COUNTIF(TestUIn1!$E$2:$E156,India!$A$82),IF(TestUIn1!E156=India!$A$162, 3&amp;COUNTIF(TestUIn1!$E$2:$E156,India!$A$162),IF(TestUIn1!E156=India!$A$242, 4&amp;COUNTIF(TestUIn1!$E$2:$E156,India!$A$242),IF(TestUIn1!E156=India!$A$322, 5&amp;COUNTIF(TestUIn1!$E$2:$E156,India!$A$322),0))))))</f>
        <v>0</v>
      </c>
      <c r="B154" t="str">
        <f>TestUIn1!A156</f>
        <v/>
      </c>
      <c r="C154" s="87" t="str">
        <f>TestUIn1!B156</f>
        <v/>
      </c>
      <c r="D154" s="87" t="str">
        <f>TestUIn1!C156</f>
        <v/>
      </c>
      <c r="E154" s="87" t="str">
        <f>TestUIn1!D156</f>
        <v/>
      </c>
      <c r="F154" s="87" t="str">
        <f>TestUIn1!F156</f>
        <v/>
      </c>
    </row>
    <row r="155">
      <c r="A155" s="86">
        <f>(IF(TestUIn1!E157=India!$A$2,1&amp;COUNTIF(TestUIn1!$E$2:$E157,India!$A$2), IF(TestUIn1!E157=India!$A$82, 2&amp;COUNTIF(TestUIn1!$E$2:$E157,India!$A$82),IF(TestUIn1!E157=India!$A$162, 3&amp;COUNTIF(TestUIn1!$E$2:$E157,India!$A$162),IF(TestUIn1!E157=India!$A$242, 4&amp;COUNTIF(TestUIn1!$E$2:$E157,India!$A$242),IF(TestUIn1!E157=India!$A$322, 5&amp;COUNTIF(TestUIn1!$E$2:$E157,India!$A$322),0))))))</f>
        <v>0</v>
      </c>
      <c r="B155" t="str">
        <f>TestUIn1!A157</f>
        <v/>
      </c>
      <c r="C155" s="87" t="str">
        <f>TestUIn1!B157</f>
        <v/>
      </c>
      <c r="D155" s="87" t="str">
        <f>TestUIn1!C157</f>
        <v/>
      </c>
      <c r="E155" s="87" t="str">
        <f>TestUIn1!D157</f>
        <v/>
      </c>
      <c r="F155" s="87" t="str">
        <f>TestUIn1!F157</f>
        <v/>
      </c>
    </row>
    <row r="156">
      <c r="A156" s="86">
        <f>(IF(TestUIn1!E158=India!$A$2,1&amp;COUNTIF(TestUIn1!$E$2:$E158,India!$A$2), IF(TestUIn1!E158=India!$A$82, 2&amp;COUNTIF(TestUIn1!$E$2:$E158,India!$A$82),IF(TestUIn1!E158=India!$A$162, 3&amp;COUNTIF(TestUIn1!$E$2:$E158,India!$A$162),IF(TestUIn1!E158=India!$A$242, 4&amp;COUNTIF(TestUIn1!$E$2:$E158,India!$A$242),IF(TestUIn1!E158=India!$A$322, 5&amp;COUNTIF(TestUIn1!$E$2:$E158,India!$A$322),0))))))</f>
        <v>0</v>
      </c>
      <c r="B156" t="str">
        <f>TestUIn1!A158</f>
        <v/>
      </c>
      <c r="C156" s="87" t="str">
        <f>TestUIn1!B158</f>
        <v/>
      </c>
      <c r="D156" s="87" t="str">
        <f>TestUIn1!C158</f>
        <v/>
      </c>
      <c r="E156" s="87" t="str">
        <f>TestUIn1!D158</f>
        <v/>
      </c>
      <c r="F156" s="87" t="str">
        <f>TestUIn1!F158</f>
        <v/>
      </c>
    </row>
    <row r="157">
      <c r="A157" s="86">
        <f>(IF(TestUIn1!E159=India!$A$2,1&amp;COUNTIF(TestUIn1!$E$2:$E159,India!$A$2), IF(TestUIn1!E159=India!$A$82, 2&amp;COUNTIF(TestUIn1!$E$2:$E159,India!$A$82),IF(TestUIn1!E159=India!$A$162, 3&amp;COUNTIF(TestUIn1!$E$2:$E159,India!$A$162),IF(TestUIn1!E159=India!$A$242, 4&amp;COUNTIF(TestUIn1!$E$2:$E159,India!$A$242),IF(TestUIn1!E159=India!$A$322, 5&amp;COUNTIF(TestUIn1!$E$2:$E159,India!$A$322),0))))))</f>
        <v>0</v>
      </c>
      <c r="B157" t="str">
        <f>TestUIn1!A159</f>
        <v/>
      </c>
      <c r="C157" s="87" t="str">
        <f>TestUIn1!B159</f>
        <v/>
      </c>
      <c r="D157" s="87" t="str">
        <f>TestUIn1!C159</f>
        <v/>
      </c>
      <c r="E157" s="87" t="str">
        <f>TestUIn1!D159</f>
        <v/>
      </c>
      <c r="F157" s="87" t="str">
        <f>TestUIn1!F159</f>
        <v/>
      </c>
    </row>
    <row r="158">
      <c r="A158" s="86">
        <f>(IF(TestUIn1!E160=India!$A$2,1&amp;COUNTIF(TestUIn1!$E$2:$E160,India!$A$2), IF(TestUIn1!E160=India!$A$82, 2&amp;COUNTIF(TestUIn1!$E$2:$E160,India!$A$82),IF(TestUIn1!E160=India!$A$162, 3&amp;COUNTIF(TestUIn1!$E$2:$E160,India!$A$162),IF(TestUIn1!E160=India!$A$242, 4&amp;COUNTIF(TestUIn1!$E$2:$E160,India!$A$242),IF(TestUIn1!E160=India!$A$322, 5&amp;COUNTIF(TestUIn1!$E$2:$E160,India!$A$322),0))))))</f>
        <v>0</v>
      </c>
      <c r="B158" t="str">
        <f>TestUIn1!A160</f>
        <v/>
      </c>
      <c r="C158" s="87" t="str">
        <f>TestUIn1!B160</f>
        <v/>
      </c>
      <c r="D158" s="87" t="str">
        <f>TestUIn1!C160</f>
        <v/>
      </c>
      <c r="E158" s="87" t="str">
        <f>TestUIn1!D160</f>
        <v/>
      </c>
      <c r="F158" s="87" t="str">
        <f>TestUIn1!F160</f>
        <v/>
      </c>
    </row>
    <row r="159">
      <c r="A159" s="86">
        <f>(IF(TestUIn1!E161=India!$A$2,1&amp;COUNTIF(TestUIn1!$E$2:$E161,India!$A$2), IF(TestUIn1!E161=India!$A$82, 2&amp;COUNTIF(TestUIn1!$E$2:$E161,India!$A$82),IF(TestUIn1!E161=India!$A$162, 3&amp;COUNTIF(TestUIn1!$E$2:$E161,India!$A$162),IF(TestUIn1!E161=India!$A$242, 4&amp;COUNTIF(TestUIn1!$E$2:$E161,India!$A$242),IF(TestUIn1!E161=India!$A$322, 5&amp;COUNTIF(TestUIn1!$E$2:$E161,India!$A$322),0))))))</f>
        <v>0</v>
      </c>
      <c r="B159" t="str">
        <f>TestUIn1!A161</f>
        <v/>
      </c>
      <c r="C159" s="87" t="str">
        <f>TestUIn1!B161</f>
        <v/>
      </c>
      <c r="D159" s="87" t="str">
        <f>TestUIn1!C161</f>
        <v/>
      </c>
      <c r="E159" s="87" t="str">
        <f>TestUIn1!D161</f>
        <v/>
      </c>
      <c r="F159" s="87" t="str">
        <f>TestUIn1!F161</f>
        <v/>
      </c>
    </row>
    <row r="160">
      <c r="A160" s="86">
        <f>(IF(TestUIn1!E162=India!$A$2,1&amp;COUNTIF(TestUIn1!$E$2:$E162,India!$A$2), IF(TestUIn1!E162=India!$A$82, 2&amp;COUNTIF(TestUIn1!$E$2:$E162,India!$A$82),IF(TestUIn1!E162=India!$A$162, 3&amp;COUNTIF(TestUIn1!$E$2:$E162,India!$A$162),IF(TestUIn1!E162=India!$A$242, 4&amp;COUNTIF(TestUIn1!$E$2:$E162,India!$A$242),IF(TestUIn1!E162=India!$A$322, 5&amp;COUNTIF(TestUIn1!$E$2:$E162,India!$A$322),0))))))</f>
        <v>0</v>
      </c>
      <c r="B160" t="str">
        <f>TestUIn1!A162</f>
        <v/>
      </c>
      <c r="C160" s="87" t="str">
        <f>TestUIn1!B162</f>
        <v/>
      </c>
      <c r="D160" s="87" t="str">
        <f>TestUIn1!C162</f>
        <v/>
      </c>
      <c r="E160" s="87" t="str">
        <f>TestUIn1!D162</f>
        <v/>
      </c>
      <c r="F160" s="87" t="str">
        <f>TestUIn1!F162</f>
        <v/>
      </c>
    </row>
    <row r="161">
      <c r="A161" s="86">
        <f>(IF(TestUIn1!E163=India!$A$2,1&amp;COUNTIF(TestUIn1!$E$2:$E163,India!$A$2), IF(TestUIn1!E163=India!$A$82, 2&amp;COUNTIF(TestUIn1!$E$2:$E163,India!$A$82),IF(TestUIn1!E163=India!$A$162, 3&amp;COUNTIF(TestUIn1!$E$2:$E163,India!$A$162),IF(TestUIn1!E163=India!$A$242, 4&amp;COUNTIF(TestUIn1!$E$2:$E163,India!$A$242),IF(TestUIn1!E163=India!$A$322, 5&amp;COUNTIF(TestUIn1!$E$2:$E163,India!$A$322),0))))))</f>
        <v>0</v>
      </c>
      <c r="B161" t="str">
        <f>TestUIn1!A163</f>
        <v/>
      </c>
      <c r="C161" s="87" t="str">
        <f>TestUIn1!B163</f>
        <v/>
      </c>
      <c r="D161" s="87" t="str">
        <f>TestUIn1!C163</f>
        <v/>
      </c>
      <c r="E161" s="87" t="str">
        <f>TestUIn1!D163</f>
        <v/>
      </c>
      <c r="F161" s="87" t="str">
        <f>TestUIn1!F163</f>
        <v/>
      </c>
    </row>
    <row r="162">
      <c r="A162" s="86">
        <f>(IF(TestUIn1!E164=India!$A$2,1&amp;COUNTIF(TestUIn1!$E$2:$E164,India!$A$2), IF(TestUIn1!E164=India!$A$82, 2&amp;COUNTIF(TestUIn1!$E$2:$E164,India!$A$82),IF(TestUIn1!E164=India!$A$162, 3&amp;COUNTIF(TestUIn1!$E$2:$E164,India!$A$162),IF(TestUIn1!E164=India!$A$242, 4&amp;COUNTIF(TestUIn1!$E$2:$E164,India!$A$242),IF(TestUIn1!E164=India!$A$322, 5&amp;COUNTIF(TestUIn1!$E$2:$E164,India!$A$322),0))))))</f>
        <v>0</v>
      </c>
      <c r="B162" t="str">
        <f>TestUIn1!A164</f>
        <v/>
      </c>
      <c r="C162" s="87" t="str">
        <f>TestUIn1!B164</f>
        <v/>
      </c>
      <c r="D162" s="87" t="str">
        <f>TestUIn1!C164</f>
        <v/>
      </c>
      <c r="E162" s="87" t="str">
        <f>TestUIn1!D164</f>
        <v/>
      </c>
      <c r="F162" s="87" t="str">
        <f>TestUIn1!F164</f>
        <v/>
      </c>
    </row>
    <row r="163">
      <c r="A163" s="86">
        <f>(IF(TestUIn1!E165=India!$A$2,1&amp;COUNTIF(TestUIn1!$E$2:$E165,India!$A$2), IF(TestUIn1!E165=India!$A$82, 2&amp;COUNTIF(TestUIn1!$E$2:$E165,India!$A$82),IF(TestUIn1!E165=India!$A$162, 3&amp;COUNTIF(TestUIn1!$E$2:$E165,India!$A$162),IF(TestUIn1!E165=India!$A$242, 4&amp;COUNTIF(TestUIn1!$E$2:$E165,India!$A$242),IF(TestUIn1!E165=India!$A$322, 5&amp;COUNTIF(TestUIn1!$E$2:$E165,India!$A$322),0))))))</f>
        <v>0</v>
      </c>
      <c r="B163" t="str">
        <f>TestUIn1!A165</f>
        <v/>
      </c>
      <c r="C163" s="87" t="str">
        <f>TestUIn1!B165</f>
        <v/>
      </c>
      <c r="D163" s="87" t="str">
        <f>TestUIn1!C165</f>
        <v/>
      </c>
      <c r="E163" s="87" t="str">
        <f>TestUIn1!D165</f>
        <v/>
      </c>
      <c r="F163" s="87" t="str">
        <f>TestUIn1!F165</f>
        <v/>
      </c>
    </row>
    <row r="164">
      <c r="A164" s="86">
        <f>(IF(TestUIn1!E166=India!$A$2,1&amp;COUNTIF(TestUIn1!$E$2:$E166,India!$A$2), IF(TestUIn1!E166=India!$A$82, 2&amp;COUNTIF(TestUIn1!$E$2:$E166,India!$A$82),IF(TestUIn1!E166=India!$A$162, 3&amp;COUNTIF(TestUIn1!$E$2:$E166,India!$A$162),IF(TestUIn1!E166=India!$A$242, 4&amp;COUNTIF(TestUIn1!$E$2:$E166,India!$A$242),IF(TestUIn1!E166=India!$A$322, 5&amp;COUNTIF(TestUIn1!$E$2:$E166,India!$A$322),0))))))</f>
        <v>0</v>
      </c>
      <c r="B164" t="str">
        <f>TestUIn1!A166</f>
        <v/>
      </c>
      <c r="C164" s="87" t="str">
        <f>TestUIn1!B166</f>
        <v/>
      </c>
      <c r="D164" s="87" t="str">
        <f>TestUIn1!C166</f>
        <v/>
      </c>
      <c r="E164" s="87" t="str">
        <f>TestUIn1!D166</f>
        <v/>
      </c>
      <c r="F164" s="87" t="str">
        <f>TestUIn1!F166</f>
        <v/>
      </c>
    </row>
    <row r="165">
      <c r="A165" s="86">
        <f>(IF(TestUIn1!E167=India!$A$2,1&amp;COUNTIF(TestUIn1!$E$2:$E167,India!$A$2), IF(TestUIn1!E167=India!$A$82, 2&amp;COUNTIF(TestUIn1!$E$2:$E167,India!$A$82),IF(TestUIn1!E167=India!$A$162, 3&amp;COUNTIF(TestUIn1!$E$2:$E167,India!$A$162),IF(TestUIn1!E167=India!$A$242, 4&amp;COUNTIF(TestUIn1!$E$2:$E167,India!$A$242),IF(TestUIn1!E167=India!$A$322, 5&amp;COUNTIF(TestUIn1!$E$2:$E167,India!$A$322),0))))))</f>
        <v>0</v>
      </c>
      <c r="B165" t="str">
        <f>TestUIn1!A167</f>
        <v/>
      </c>
      <c r="C165" s="87" t="str">
        <f>TestUIn1!B167</f>
        <v/>
      </c>
      <c r="D165" s="87" t="str">
        <f>TestUIn1!C167</f>
        <v/>
      </c>
      <c r="E165" s="87" t="str">
        <f>TestUIn1!D167</f>
        <v/>
      </c>
      <c r="F165" s="87" t="str">
        <f>TestUIn1!F167</f>
        <v/>
      </c>
    </row>
    <row r="166">
      <c r="A166" s="86">
        <f>(IF(TestUIn1!E168=India!$A$2,1&amp;COUNTIF(TestUIn1!$E$2:$E168,India!$A$2), IF(TestUIn1!E168=India!$A$82, 2&amp;COUNTIF(TestUIn1!$E$2:$E168,India!$A$82),IF(TestUIn1!E168=India!$A$162, 3&amp;COUNTIF(TestUIn1!$E$2:$E168,India!$A$162),IF(TestUIn1!E168=India!$A$242, 4&amp;COUNTIF(TestUIn1!$E$2:$E168,India!$A$242),IF(TestUIn1!E168=India!$A$322, 5&amp;COUNTIF(TestUIn1!$E$2:$E168,India!$A$322),0))))))</f>
        <v>0</v>
      </c>
      <c r="B166" t="str">
        <f>TestUIn1!A168</f>
        <v/>
      </c>
      <c r="C166" s="87" t="str">
        <f>TestUIn1!B168</f>
        <v/>
      </c>
      <c r="D166" s="87" t="str">
        <f>TestUIn1!C168</f>
        <v/>
      </c>
      <c r="E166" s="87" t="str">
        <f>TestUIn1!D168</f>
        <v/>
      </c>
      <c r="F166" s="87" t="str">
        <f>TestUIn1!F168</f>
        <v/>
      </c>
    </row>
    <row r="167">
      <c r="A167" s="86">
        <f>(IF(TestUIn1!E169=India!$A$2,1&amp;COUNTIF(TestUIn1!$E$2:$E169,India!$A$2), IF(TestUIn1!E169=India!$A$82, 2&amp;COUNTIF(TestUIn1!$E$2:$E169,India!$A$82),IF(TestUIn1!E169=India!$A$162, 3&amp;COUNTIF(TestUIn1!$E$2:$E169,India!$A$162),IF(TestUIn1!E169=India!$A$242, 4&amp;COUNTIF(TestUIn1!$E$2:$E169,India!$A$242),IF(TestUIn1!E169=India!$A$322, 5&amp;COUNTIF(TestUIn1!$E$2:$E169,India!$A$322),0))))))</f>
        <v>0</v>
      </c>
      <c r="B167" t="str">
        <f>TestUIn1!A169</f>
        <v/>
      </c>
      <c r="C167" s="87" t="str">
        <f>TestUIn1!B169</f>
        <v/>
      </c>
      <c r="D167" s="87" t="str">
        <f>TestUIn1!C169</f>
        <v/>
      </c>
      <c r="E167" s="87" t="str">
        <f>TestUIn1!D169</f>
        <v/>
      </c>
      <c r="F167" s="87" t="str">
        <f>TestUIn1!F169</f>
        <v/>
      </c>
    </row>
    <row r="168">
      <c r="A168" s="86">
        <f>(IF(TestUIn1!E170=India!$A$2,1&amp;COUNTIF(TestUIn1!$E$2:$E170,India!$A$2), IF(TestUIn1!E170=India!$A$82, 2&amp;COUNTIF(TestUIn1!$E$2:$E170,India!$A$82),IF(TestUIn1!E170=India!$A$162, 3&amp;COUNTIF(TestUIn1!$E$2:$E170,India!$A$162),IF(TestUIn1!E170=India!$A$242, 4&amp;COUNTIF(TestUIn1!$E$2:$E170,India!$A$242),IF(TestUIn1!E170=India!$A$322, 5&amp;COUNTIF(TestUIn1!$E$2:$E170,India!$A$322),0))))))</f>
        <v>0</v>
      </c>
      <c r="B168" t="str">
        <f>TestUIn1!A170</f>
        <v/>
      </c>
      <c r="C168" s="87" t="str">
        <f>TestUIn1!B170</f>
        <v/>
      </c>
      <c r="D168" s="87" t="str">
        <f>TestUIn1!C170</f>
        <v/>
      </c>
      <c r="E168" s="87" t="str">
        <f>TestUIn1!D170</f>
        <v/>
      </c>
      <c r="F168" s="87" t="str">
        <f>TestUIn1!F170</f>
        <v/>
      </c>
    </row>
    <row r="169">
      <c r="A169" s="86">
        <f>(IF(TestUIn1!E171=India!$A$2,1&amp;COUNTIF(TestUIn1!$E$2:$E171,India!$A$2), IF(TestUIn1!E171=India!$A$82, 2&amp;COUNTIF(TestUIn1!$E$2:$E171,India!$A$82),IF(TestUIn1!E171=India!$A$162, 3&amp;COUNTIF(TestUIn1!$E$2:$E171,India!$A$162),IF(TestUIn1!E171=India!$A$242, 4&amp;COUNTIF(TestUIn1!$E$2:$E171,India!$A$242),IF(TestUIn1!E171=India!$A$322, 5&amp;COUNTIF(TestUIn1!$E$2:$E171,India!$A$322),0))))))</f>
        <v>0</v>
      </c>
      <c r="B169" t="str">
        <f>TestUIn1!A171</f>
        <v/>
      </c>
      <c r="C169" s="87" t="str">
        <f>TestUIn1!B171</f>
        <v/>
      </c>
      <c r="D169" s="87" t="str">
        <f>TestUIn1!C171</f>
        <v/>
      </c>
      <c r="E169" s="87" t="str">
        <f>TestUIn1!D171</f>
        <v/>
      </c>
      <c r="F169" s="87" t="str">
        <f>TestUIn1!F171</f>
        <v/>
      </c>
    </row>
    <row r="170">
      <c r="A170" s="86">
        <f>(IF(TestUIn1!E172=India!$A$2,1&amp;COUNTIF(TestUIn1!$E$2:$E172,India!$A$2), IF(TestUIn1!E172=India!$A$82, 2&amp;COUNTIF(TestUIn1!$E$2:$E172,India!$A$82),IF(TestUIn1!E172=India!$A$162, 3&amp;COUNTIF(TestUIn1!$E$2:$E172,India!$A$162),IF(TestUIn1!E172=India!$A$242, 4&amp;COUNTIF(TestUIn1!$E$2:$E172,India!$A$242),IF(TestUIn1!E172=India!$A$322, 5&amp;COUNTIF(TestUIn1!$E$2:$E172,India!$A$322),0))))))</f>
        <v>0</v>
      </c>
      <c r="B170" t="str">
        <f>TestUIn1!A172</f>
        <v/>
      </c>
      <c r="C170" s="87" t="str">
        <f>TestUIn1!B172</f>
        <v/>
      </c>
      <c r="D170" s="87" t="str">
        <f>TestUIn1!C172</f>
        <v/>
      </c>
      <c r="E170" s="87" t="str">
        <f>TestUIn1!D172</f>
        <v/>
      </c>
      <c r="F170" s="87" t="str">
        <f>TestUIn1!F172</f>
        <v/>
      </c>
    </row>
    <row r="171">
      <c r="A171" s="86">
        <f>(IF(TestUIn1!E173=India!$A$2,1&amp;COUNTIF(TestUIn1!$E$2:$E173,India!$A$2), IF(TestUIn1!E173=India!$A$82, 2&amp;COUNTIF(TestUIn1!$E$2:$E173,India!$A$82),IF(TestUIn1!E173=India!$A$162, 3&amp;COUNTIF(TestUIn1!$E$2:$E173,India!$A$162),IF(TestUIn1!E173=India!$A$242, 4&amp;COUNTIF(TestUIn1!$E$2:$E173,India!$A$242),IF(TestUIn1!E173=India!$A$322, 5&amp;COUNTIF(TestUIn1!$E$2:$E173,India!$A$322),0))))))</f>
        <v>0</v>
      </c>
      <c r="B171" t="str">
        <f>TestUIn1!A173</f>
        <v/>
      </c>
      <c r="C171" s="87" t="str">
        <f>TestUIn1!B173</f>
        <v/>
      </c>
      <c r="D171" s="87" t="str">
        <f>TestUIn1!C173</f>
        <v/>
      </c>
      <c r="E171" s="87" t="str">
        <f>TestUIn1!D173</f>
        <v/>
      </c>
      <c r="F171" s="87" t="str">
        <f>TestUIn1!F173</f>
        <v/>
      </c>
    </row>
    <row r="172">
      <c r="A172" s="86">
        <f>(IF(TestUIn1!E174=India!$A$2,1&amp;COUNTIF(TestUIn1!$E$2:$E174,India!$A$2), IF(TestUIn1!E174=India!$A$82, 2&amp;COUNTIF(TestUIn1!$E$2:$E174,India!$A$82),IF(TestUIn1!E174=India!$A$162, 3&amp;COUNTIF(TestUIn1!$E$2:$E174,India!$A$162),IF(TestUIn1!E174=India!$A$242, 4&amp;COUNTIF(TestUIn1!$E$2:$E174,India!$A$242),IF(TestUIn1!E174=India!$A$322, 5&amp;COUNTIF(TestUIn1!$E$2:$E174,India!$A$322),0))))))</f>
        <v>0</v>
      </c>
      <c r="B172" t="str">
        <f>TestUIn1!A174</f>
        <v/>
      </c>
      <c r="C172" s="87" t="str">
        <f>TestUIn1!B174</f>
        <v/>
      </c>
      <c r="D172" s="87" t="str">
        <f>TestUIn1!C174</f>
        <v/>
      </c>
      <c r="E172" s="87" t="str">
        <f>TestUIn1!D174</f>
        <v/>
      </c>
      <c r="F172" s="87" t="str">
        <f>TestUIn1!F174</f>
        <v/>
      </c>
    </row>
    <row r="173">
      <c r="A173" s="86">
        <f>(IF(TestUIn1!E175=India!$A$2,1&amp;COUNTIF(TestUIn1!$E$2:$E175,India!$A$2), IF(TestUIn1!E175=India!$A$82, 2&amp;COUNTIF(TestUIn1!$E$2:$E175,India!$A$82),IF(TestUIn1!E175=India!$A$162, 3&amp;COUNTIF(TestUIn1!$E$2:$E175,India!$A$162),IF(TestUIn1!E175=India!$A$242, 4&amp;COUNTIF(TestUIn1!$E$2:$E175,India!$A$242),IF(TestUIn1!E175=India!$A$322, 5&amp;COUNTIF(TestUIn1!$E$2:$E175,India!$A$322),0))))))</f>
        <v>0</v>
      </c>
      <c r="B173" t="str">
        <f>TestUIn1!A175</f>
        <v/>
      </c>
      <c r="C173" s="87" t="str">
        <f>TestUIn1!B175</f>
        <v/>
      </c>
      <c r="D173" s="87" t="str">
        <f>TestUIn1!C175</f>
        <v/>
      </c>
      <c r="E173" s="87" t="str">
        <f>TestUIn1!D175</f>
        <v/>
      </c>
      <c r="F173" s="87" t="str">
        <f>TestUIn1!F175</f>
        <v/>
      </c>
    </row>
    <row r="174">
      <c r="A174" s="86">
        <f>(IF(TestUIn1!E176=India!$A$2,1&amp;COUNTIF(TestUIn1!$E$2:$E176,India!$A$2), IF(TestUIn1!E176=India!$A$82, 2&amp;COUNTIF(TestUIn1!$E$2:$E176,India!$A$82),IF(TestUIn1!E176=India!$A$162, 3&amp;COUNTIF(TestUIn1!$E$2:$E176,India!$A$162),IF(TestUIn1!E176=India!$A$242, 4&amp;COUNTIF(TestUIn1!$E$2:$E176,India!$A$242),IF(TestUIn1!E176=India!$A$322, 5&amp;COUNTIF(TestUIn1!$E$2:$E176,India!$A$322),0))))))</f>
        <v>0</v>
      </c>
      <c r="B174" t="str">
        <f>TestUIn1!A176</f>
        <v/>
      </c>
      <c r="C174" s="87" t="str">
        <f>TestUIn1!B176</f>
        <v/>
      </c>
      <c r="D174" s="87" t="str">
        <f>TestUIn1!C176</f>
        <v/>
      </c>
      <c r="E174" s="87" t="str">
        <f>TestUIn1!D176</f>
        <v/>
      </c>
      <c r="F174" s="87" t="str">
        <f>TestUIn1!F176</f>
        <v/>
      </c>
    </row>
    <row r="175">
      <c r="A175" s="86">
        <f>(IF(TestUIn1!E177=India!$A$2,1&amp;COUNTIF(TestUIn1!$E$2:$E177,India!$A$2), IF(TestUIn1!E177=India!$A$82, 2&amp;COUNTIF(TestUIn1!$E$2:$E177,India!$A$82),IF(TestUIn1!E177=India!$A$162, 3&amp;COUNTIF(TestUIn1!$E$2:$E177,India!$A$162),IF(TestUIn1!E177=India!$A$242, 4&amp;COUNTIF(TestUIn1!$E$2:$E177,India!$A$242),IF(TestUIn1!E177=India!$A$322, 5&amp;COUNTIF(TestUIn1!$E$2:$E177,India!$A$322),0))))))</f>
        <v>0</v>
      </c>
      <c r="B175" t="str">
        <f>TestUIn1!A177</f>
        <v/>
      </c>
      <c r="C175" s="87" t="str">
        <f>TestUIn1!B177</f>
        <v/>
      </c>
      <c r="D175" s="87" t="str">
        <f>TestUIn1!C177</f>
        <v/>
      </c>
      <c r="E175" s="87" t="str">
        <f>TestUIn1!D177</f>
        <v/>
      </c>
      <c r="F175" s="87" t="str">
        <f>TestUIn1!F177</f>
        <v/>
      </c>
    </row>
    <row r="176">
      <c r="A176" s="86">
        <f>(IF(TestUIn1!E178=India!$A$2,1&amp;COUNTIF(TestUIn1!$E$2:$E178,India!$A$2), IF(TestUIn1!E178=India!$A$82, 2&amp;COUNTIF(TestUIn1!$E$2:$E178,India!$A$82),IF(TestUIn1!E178=India!$A$162, 3&amp;COUNTIF(TestUIn1!$E$2:$E178,India!$A$162),IF(TestUIn1!E178=India!$A$242, 4&amp;COUNTIF(TestUIn1!$E$2:$E178,India!$A$242),IF(TestUIn1!E178=India!$A$322, 5&amp;COUNTIF(TestUIn1!$E$2:$E178,India!$A$322),0))))))</f>
        <v>0</v>
      </c>
      <c r="B176" t="str">
        <f>TestUIn1!A178</f>
        <v/>
      </c>
      <c r="C176" s="87" t="str">
        <f>TestUIn1!B178</f>
        <v/>
      </c>
      <c r="D176" s="87" t="str">
        <f>TestUIn1!C178</f>
        <v/>
      </c>
      <c r="E176" s="87" t="str">
        <f>TestUIn1!D178</f>
        <v/>
      </c>
      <c r="F176" s="87" t="str">
        <f>TestUIn1!F178</f>
        <v/>
      </c>
    </row>
    <row r="177">
      <c r="A177" s="86">
        <f>(IF(TestUIn1!E179=India!$A$2,1&amp;COUNTIF(TestUIn1!$E$2:$E179,India!$A$2), IF(TestUIn1!E179=India!$A$82, 2&amp;COUNTIF(TestUIn1!$E$2:$E179,India!$A$82),IF(TestUIn1!E179=India!$A$162, 3&amp;COUNTIF(TestUIn1!$E$2:$E179,India!$A$162),IF(TestUIn1!E179=India!$A$242, 4&amp;COUNTIF(TestUIn1!$E$2:$E179,India!$A$242),IF(TestUIn1!E179=India!$A$322, 5&amp;COUNTIF(TestUIn1!$E$2:$E179,India!$A$322),0))))))</f>
        <v>0</v>
      </c>
      <c r="B177" t="str">
        <f>TestUIn1!A179</f>
        <v/>
      </c>
      <c r="C177" s="87" t="str">
        <f>TestUIn1!B179</f>
        <v/>
      </c>
      <c r="D177" s="87" t="str">
        <f>TestUIn1!C179</f>
        <v/>
      </c>
      <c r="E177" s="87" t="str">
        <f>TestUIn1!D179</f>
        <v/>
      </c>
      <c r="F177" s="87" t="str">
        <f>TestUIn1!F179</f>
        <v/>
      </c>
    </row>
    <row r="178">
      <c r="A178" s="86">
        <f>(IF(TestUIn1!E180=India!$A$2,1&amp;COUNTIF(TestUIn1!$E$2:$E180,India!$A$2), IF(TestUIn1!E180=India!$A$82, 2&amp;COUNTIF(TestUIn1!$E$2:$E180,India!$A$82),IF(TestUIn1!E180=India!$A$162, 3&amp;COUNTIF(TestUIn1!$E$2:$E180,India!$A$162),IF(TestUIn1!E180=India!$A$242, 4&amp;COUNTIF(TestUIn1!$E$2:$E180,India!$A$242),IF(TestUIn1!E180=India!$A$322, 5&amp;COUNTIF(TestUIn1!$E$2:$E180,India!$A$322),0))))))</f>
        <v>0</v>
      </c>
      <c r="B178" t="str">
        <f>TestUIn1!A180</f>
        <v/>
      </c>
      <c r="C178" s="87" t="str">
        <f>TestUIn1!B180</f>
        <v/>
      </c>
      <c r="D178" s="87" t="str">
        <f>TestUIn1!C180</f>
        <v/>
      </c>
      <c r="E178" s="87" t="str">
        <f>TestUIn1!D180</f>
        <v/>
      </c>
      <c r="F178" s="87" t="str">
        <f>TestUIn1!F180</f>
        <v/>
      </c>
    </row>
    <row r="179">
      <c r="A179" s="86">
        <f>(IF(TestUIn1!E181=India!$A$2,1&amp;COUNTIF(TestUIn1!$E$2:$E181,India!$A$2), IF(TestUIn1!E181=India!$A$82, 2&amp;COUNTIF(TestUIn1!$E$2:$E181,India!$A$82),IF(TestUIn1!E181=India!$A$162, 3&amp;COUNTIF(TestUIn1!$E$2:$E181,India!$A$162),IF(TestUIn1!E181=India!$A$242, 4&amp;COUNTIF(TestUIn1!$E$2:$E181,India!$A$242),IF(TestUIn1!E181=India!$A$322, 5&amp;COUNTIF(TestUIn1!$E$2:$E181,India!$A$322),0))))))</f>
        <v>0</v>
      </c>
      <c r="B179" t="str">
        <f>TestUIn1!A181</f>
        <v/>
      </c>
      <c r="C179" s="87" t="str">
        <f>TestUIn1!B181</f>
        <v/>
      </c>
      <c r="D179" s="87" t="str">
        <f>TestUIn1!C181</f>
        <v/>
      </c>
      <c r="E179" s="87" t="str">
        <f>TestUIn1!D181</f>
        <v/>
      </c>
      <c r="F179" s="87" t="str">
        <f>TestUIn1!F181</f>
        <v/>
      </c>
    </row>
    <row r="180">
      <c r="A180" s="86">
        <f>(IF(TestUIn1!E182=India!$A$2,1&amp;COUNTIF(TestUIn1!$E$2:$E182,India!$A$2), IF(TestUIn1!E182=India!$A$82, 2&amp;COUNTIF(TestUIn1!$E$2:$E182,India!$A$82),IF(TestUIn1!E182=India!$A$162, 3&amp;COUNTIF(TestUIn1!$E$2:$E182,India!$A$162),IF(TestUIn1!E182=India!$A$242, 4&amp;COUNTIF(TestUIn1!$E$2:$E182,India!$A$242),IF(TestUIn1!E182=India!$A$322, 5&amp;COUNTIF(TestUIn1!$E$2:$E182,India!$A$322),0))))))</f>
        <v>0</v>
      </c>
      <c r="B180" t="str">
        <f>TestUIn1!A182</f>
        <v/>
      </c>
      <c r="C180" s="87" t="str">
        <f>TestUIn1!B182</f>
        <v/>
      </c>
      <c r="D180" s="87" t="str">
        <f>TestUIn1!C182</f>
        <v/>
      </c>
      <c r="E180" s="87" t="str">
        <f>TestUIn1!D182</f>
        <v/>
      </c>
      <c r="F180" s="87" t="str">
        <f>TestUIn1!F182</f>
        <v/>
      </c>
    </row>
    <row r="181">
      <c r="A181" s="86">
        <f>(IF(TestUIn1!E183=India!$A$2,1&amp;COUNTIF(TestUIn1!$E$2:$E183,India!$A$2), IF(TestUIn1!E183=India!$A$82, 2&amp;COUNTIF(TestUIn1!$E$2:$E183,India!$A$82),IF(TestUIn1!E183=India!$A$162, 3&amp;COUNTIF(TestUIn1!$E$2:$E183,India!$A$162),IF(TestUIn1!E183=India!$A$242, 4&amp;COUNTIF(TestUIn1!$E$2:$E183,India!$A$242),IF(TestUIn1!E183=India!$A$322, 5&amp;COUNTIF(TestUIn1!$E$2:$E183,India!$A$322),0))))))</f>
        <v>0</v>
      </c>
      <c r="B181" t="str">
        <f>TestUIn1!A183</f>
        <v/>
      </c>
      <c r="C181" s="87" t="str">
        <f>TestUIn1!B183</f>
        <v/>
      </c>
      <c r="D181" s="87" t="str">
        <f>TestUIn1!C183</f>
        <v/>
      </c>
      <c r="E181" s="87" t="str">
        <f>TestUIn1!D183</f>
        <v/>
      </c>
      <c r="F181" s="87" t="str">
        <f>TestUIn1!F183</f>
        <v/>
      </c>
    </row>
    <row r="182">
      <c r="A182" s="86">
        <f>(IF(TestUIn1!E184=India!$A$2,1&amp;COUNTIF(TestUIn1!$E$2:$E184,India!$A$2), IF(TestUIn1!E184=India!$A$82, 2&amp;COUNTIF(TestUIn1!$E$2:$E184,India!$A$82),IF(TestUIn1!E184=India!$A$162, 3&amp;COUNTIF(TestUIn1!$E$2:$E184,India!$A$162),IF(TestUIn1!E184=India!$A$242, 4&amp;COUNTIF(TestUIn1!$E$2:$E184,India!$A$242),IF(TestUIn1!E184=India!$A$322, 5&amp;COUNTIF(TestUIn1!$E$2:$E184,India!$A$322),0))))))</f>
        <v>0</v>
      </c>
      <c r="B182" t="str">
        <f>TestUIn1!A184</f>
        <v/>
      </c>
      <c r="C182" s="87" t="str">
        <f>TestUIn1!B184</f>
        <v/>
      </c>
      <c r="D182" s="87" t="str">
        <f>TestUIn1!C184</f>
        <v/>
      </c>
      <c r="E182" s="87" t="str">
        <f>TestUIn1!D184</f>
        <v/>
      </c>
      <c r="F182" s="87" t="str">
        <f>TestUIn1!F184</f>
        <v/>
      </c>
    </row>
    <row r="183">
      <c r="A183" s="86">
        <f>(IF(TestUIn1!E185=India!$A$2,1&amp;COUNTIF(TestUIn1!$E$2:$E185,India!$A$2), IF(TestUIn1!E185=India!$A$82, 2&amp;COUNTIF(TestUIn1!$E$2:$E185,India!$A$82),IF(TestUIn1!E185=India!$A$162, 3&amp;COUNTIF(TestUIn1!$E$2:$E185,India!$A$162),IF(TestUIn1!E185=India!$A$242, 4&amp;COUNTIF(TestUIn1!$E$2:$E185,India!$A$242),IF(TestUIn1!E185=India!$A$322, 5&amp;COUNTIF(TestUIn1!$E$2:$E185,India!$A$322),0))))))</f>
        <v>0</v>
      </c>
      <c r="B183" t="str">
        <f>TestUIn1!A185</f>
        <v/>
      </c>
      <c r="C183" s="87" t="str">
        <f>TestUIn1!B185</f>
        <v/>
      </c>
      <c r="D183" s="87" t="str">
        <f>TestUIn1!C185</f>
        <v/>
      </c>
      <c r="E183" s="87" t="str">
        <f>TestUIn1!D185</f>
        <v/>
      </c>
      <c r="F183" s="87" t="str">
        <f>TestUIn1!F185</f>
        <v/>
      </c>
    </row>
    <row r="184">
      <c r="A184" s="86">
        <f>(IF(TestUIn1!E186=India!$A$2,1&amp;COUNTIF(TestUIn1!$E$2:$E186,India!$A$2), IF(TestUIn1!E186=India!$A$82, 2&amp;COUNTIF(TestUIn1!$E$2:$E186,India!$A$82),IF(TestUIn1!E186=India!$A$162, 3&amp;COUNTIF(TestUIn1!$E$2:$E186,India!$A$162),IF(TestUIn1!E186=India!$A$242, 4&amp;COUNTIF(TestUIn1!$E$2:$E186,India!$A$242),IF(TestUIn1!E186=India!$A$322, 5&amp;COUNTIF(TestUIn1!$E$2:$E186,India!$A$322),0))))))</f>
        <v>0</v>
      </c>
      <c r="B184" t="str">
        <f>TestUIn1!A186</f>
        <v/>
      </c>
      <c r="C184" s="87" t="str">
        <f>TestUIn1!B186</f>
        <v/>
      </c>
      <c r="D184" s="87" t="str">
        <f>TestUIn1!C186</f>
        <v/>
      </c>
      <c r="E184" s="87" t="str">
        <f>TestUIn1!D186</f>
        <v/>
      </c>
      <c r="F184" s="87" t="str">
        <f>TestUIn1!F186</f>
        <v/>
      </c>
    </row>
    <row r="185">
      <c r="A185" s="86">
        <f>(IF(TestUIn1!E187=India!$A$2,1&amp;COUNTIF(TestUIn1!$E$2:$E187,India!$A$2), IF(TestUIn1!E187=India!$A$82, 2&amp;COUNTIF(TestUIn1!$E$2:$E187,India!$A$82),IF(TestUIn1!E187=India!$A$162, 3&amp;COUNTIF(TestUIn1!$E$2:$E187,India!$A$162),IF(TestUIn1!E187=India!$A$242, 4&amp;COUNTIF(TestUIn1!$E$2:$E187,India!$A$242),IF(TestUIn1!E187=India!$A$322, 5&amp;COUNTIF(TestUIn1!$E$2:$E187,India!$A$322),0))))))</f>
        <v>0</v>
      </c>
      <c r="B185" t="str">
        <f>TestUIn1!A187</f>
        <v/>
      </c>
      <c r="C185" s="87" t="str">
        <f>TestUIn1!B187</f>
        <v/>
      </c>
      <c r="D185" s="87" t="str">
        <f>TestUIn1!C187</f>
        <v/>
      </c>
      <c r="E185" s="87" t="str">
        <f>TestUIn1!D187</f>
        <v/>
      </c>
      <c r="F185" s="87" t="str">
        <f>TestUIn1!F187</f>
        <v/>
      </c>
    </row>
    <row r="186">
      <c r="A186" s="86">
        <f>(IF(TestUIn1!E188=India!$A$2,1&amp;COUNTIF(TestUIn1!$E$2:$E188,India!$A$2), IF(TestUIn1!E188=India!$A$82, 2&amp;COUNTIF(TestUIn1!$E$2:$E188,India!$A$82),IF(TestUIn1!E188=India!$A$162, 3&amp;COUNTIF(TestUIn1!$E$2:$E188,India!$A$162),IF(TestUIn1!E188=India!$A$242, 4&amp;COUNTIF(TestUIn1!$E$2:$E188,India!$A$242),IF(TestUIn1!E188=India!$A$322, 5&amp;COUNTIF(TestUIn1!$E$2:$E188,India!$A$322),0))))))</f>
        <v>0</v>
      </c>
      <c r="B186" t="str">
        <f>TestUIn1!A188</f>
        <v/>
      </c>
      <c r="C186" s="87" t="str">
        <f>TestUIn1!B188</f>
        <v/>
      </c>
      <c r="D186" s="87" t="str">
        <f>TestUIn1!C188</f>
        <v/>
      </c>
      <c r="E186" s="87" t="str">
        <f>TestUIn1!D188</f>
        <v/>
      </c>
      <c r="F186" s="87" t="str">
        <f>TestUIn1!F188</f>
        <v/>
      </c>
    </row>
    <row r="187">
      <c r="A187" s="86">
        <f>(IF(TestUIn1!E189=India!$A$2,1&amp;COUNTIF(TestUIn1!$E$2:$E189,India!$A$2), IF(TestUIn1!E189=India!$A$82, 2&amp;COUNTIF(TestUIn1!$E$2:$E189,India!$A$82),IF(TestUIn1!E189=India!$A$162, 3&amp;COUNTIF(TestUIn1!$E$2:$E189,India!$A$162),IF(TestUIn1!E189=India!$A$242, 4&amp;COUNTIF(TestUIn1!$E$2:$E189,India!$A$242),IF(TestUIn1!E189=India!$A$322, 5&amp;COUNTIF(TestUIn1!$E$2:$E189,India!$A$322),0))))))</f>
        <v>0</v>
      </c>
      <c r="B187" t="str">
        <f>TestUIn1!A189</f>
        <v/>
      </c>
      <c r="C187" s="87" t="str">
        <f>TestUIn1!B189</f>
        <v/>
      </c>
      <c r="D187" s="87" t="str">
        <f>TestUIn1!C189</f>
        <v/>
      </c>
      <c r="E187" s="87" t="str">
        <f>TestUIn1!D189</f>
        <v/>
      </c>
      <c r="F187" s="87" t="str">
        <f>TestUIn1!F189</f>
        <v/>
      </c>
    </row>
    <row r="188">
      <c r="A188" s="86">
        <f>(IF(TestUIn1!E190=India!$A$2,1&amp;COUNTIF(TestUIn1!$E$2:$E190,India!$A$2), IF(TestUIn1!E190=India!$A$82, 2&amp;COUNTIF(TestUIn1!$E$2:$E190,India!$A$82),IF(TestUIn1!E190=India!$A$162, 3&amp;COUNTIF(TestUIn1!$E$2:$E190,India!$A$162),IF(TestUIn1!E190=India!$A$242, 4&amp;COUNTIF(TestUIn1!$E$2:$E190,India!$A$242),IF(TestUIn1!E190=India!$A$322, 5&amp;COUNTIF(TestUIn1!$E$2:$E190,India!$A$322),0))))))</f>
        <v>0</v>
      </c>
      <c r="B188" t="str">
        <f>TestUIn1!A190</f>
        <v/>
      </c>
      <c r="C188" s="87" t="str">
        <f>TestUIn1!B190</f>
        <v/>
      </c>
      <c r="D188" s="87" t="str">
        <f>TestUIn1!C190</f>
        <v/>
      </c>
      <c r="E188" s="87" t="str">
        <f>TestUIn1!D190</f>
        <v/>
      </c>
      <c r="F188" s="87" t="str">
        <f>TestUIn1!F190</f>
        <v/>
      </c>
    </row>
    <row r="189">
      <c r="A189" s="86">
        <f>(IF(TestUIn1!E191=India!$A$2,1&amp;COUNTIF(TestUIn1!$E$2:$E191,India!$A$2), IF(TestUIn1!E191=India!$A$82, 2&amp;COUNTIF(TestUIn1!$E$2:$E191,India!$A$82),IF(TestUIn1!E191=India!$A$162, 3&amp;COUNTIF(TestUIn1!$E$2:$E191,India!$A$162),IF(TestUIn1!E191=India!$A$242, 4&amp;COUNTIF(TestUIn1!$E$2:$E191,India!$A$242),IF(TestUIn1!E191=India!$A$322, 5&amp;COUNTIF(TestUIn1!$E$2:$E191,India!$A$322),0))))))</f>
        <v>0</v>
      </c>
      <c r="B189" t="str">
        <f>TestUIn1!A191</f>
        <v/>
      </c>
      <c r="C189" s="87" t="str">
        <f>TestUIn1!B191</f>
        <v/>
      </c>
      <c r="D189" s="87" t="str">
        <f>TestUIn1!C191</f>
        <v/>
      </c>
      <c r="E189" s="87" t="str">
        <f>TestUIn1!D191</f>
        <v/>
      </c>
      <c r="F189" s="87" t="str">
        <f>TestUIn1!F191</f>
        <v/>
      </c>
    </row>
    <row r="190">
      <c r="A190" s="86">
        <f>(IF(TestUIn1!E192=India!$A$2,1&amp;COUNTIF(TestUIn1!$E$2:$E192,India!$A$2), IF(TestUIn1!E192=India!$A$82, 2&amp;COUNTIF(TestUIn1!$E$2:$E192,India!$A$82),IF(TestUIn1!E192=India!$A$162, 3&amp;COUNTIF(TestUIn1!$E$2:$E192,India!$A$162),IF(TestUIn1!E192=India!$A$242, 4&amp;COUNTIF(TestUIn1!$E$2:$E192,India!$A$242),IF(TestUIn1!E192=India!$A$322, 5&amp;COUNTIF(TestUIn1!$E$2:$E192,India!$A$322),0))))))</f>
        <v>0</v>
      </c>
      <c r="B190" t="str">
        <f>TestUIn1!A192</f>
        <v/>
      </c>
      <c r="C190" s="87" t="str">
        <f>TestUIn1!B192</f>
        <v/>
      </c>
      <c r="D190" s="87" t="str">
        <f>TestUIn1!C192</f>
        <v/>
      </c>
      <c r="E190" s="87" t="str">
        <f>TestUIn1!D192</f>
        <v/>
      </c>
      <c r="F190" s="87" t="str">
        <f>TestUIn1!F192</f>
        <v/>
      </c>
    </row>
    <row r="191">
      <c r="A191" s="86">
        <f>(IF(TestUIn1!E193=India!$A$2,1&amp;COUNTIF(TestUIn1!$E$2:$E193,India!$A$2), IF(TestUIn1!E193=India!$A$82, 2&amp;COUNTIF(TestUIn1!$E$2:$E193,India!$A$82),IF(TestUIn1!E193=India!$A$162, 3&amp;COUNTIF(TestUIn1!$E$2:$E193,India!$A$162),IF(TestUIn1!E193=India!$A$242, 4&amp;COUNTIF(TestUIn1!$E$2:$E193,India!$A$242),IF(TestUIn1!E193=India!$A$322, 5&amp;COUNTIF(TestUIn1!$E$2:$E193,India!$A$322),0))))))</f>
        <v>0</v>
      </c>
      <c r="B191" t="str">
        <f>TestUIn1!A193</f>
        <v/>
      </c>
      <c r="C191" s="87" t="str">
        <f>TestUIn1!B193</f>
        <v/>
      </c>
      <c r="D191" s="87" t="str">
        <f>TestUIn1!C193</f>
        <v/>
      </c>
      <c r="E191" s="87" t="str">
        <f>TestUIn1!D193</f>
        <v/>
      </c>
      <c r="F191" s="87" t="str">
        <f>TestUIn1!F193</f>
        <v/>
      </c>
    </row>
    <row r="192">
      <c r="A192" s="86">
        <f>(IF(TestUIn1!E194=India!$A$2,1&amp;COUNTIF(TestUIn1!$E$2:$E194,India!$A$2), IF(TestUIn1!E194=India!$A$82, 2&amp;COUNTIF(TestUIn1!$E$2:$E194,India!$A$82),IF(TestUIn1!E194=India!$A$162, 3&amp;COUNTIF(TestUIn1!$E$2:$E194,India!$A$162),IF(TestUIn1!E194=India!$A$242, 4&amp;COUNTIF(TestUIn1!$E$2:$E194,India!$A$242),IF(TestUIn1!E194=India!$A$322, 5&amp;COUNTIF(TestUIn1!$E$2:$E194,India!$A$322),0))))))</f>
        <v>0</v>
      </c>
      <c r="B192" t="str">
        <f>TestUIn1!A194</f>
        <v/>
      </c>
      <c r="C192" s="87" t="str">
        <f>TestUIn1!B194</f>
        <v/>
      </c>
      <c r="D192" s="87" t="str">
        <f>TestUIn1!C194</f>
        <v/>
      </c>
      <c r="E192" s="87" t="str">
        <f>TestUIn1!D194</f>
        <v/>
      </c>
      <c r="F192" s="87" t="str">
        <f>TestUIn1!F194</f>
        <v/>
      </c>
    </row>
    <row r="193">
      <c r="A193" s="86">
        <f>(IF(TestUIn1!E195=India!$A$2,1&amp;COUNTIF(TestUIn1!$E$2:$E195,India!$A$2), IF(TestUIn1!E195=India!$A$82, 2&amp;COUNTIF(TestUIn1!$E$2:$E195,India!$A$82),IF(TestUIn1!E195=India!$A$162, 3&amp;COUNTIF(TestUIn1!$E$2:$E195,India!$A$162),IF(TestUIn1!E195=India!$A$242, 4&amp;COUNTIF(TestUIn1!$E$2:$E195,India!$A$242),IF(TestUIn1!E195=India!$A$322, 5&amp;COUNTIF(TestUIn1!$E$2:$E195,India!$A$322),0))))))</f>
        <v>0</v>
      </c>
      <c r="B193" t="str">
        <f>TestUIn1!A195</f>
        <v/>
      </c>
      <c r="C193" s="87" t="str">
        <f>TestUIn1!B195</f>
        <v/>
      </c>
      <c r="D193" s="87" t="str">
        <f>TestUIn1!C195</f>
        <v/>
      </c>
      <c r="E193" s="87" t="str">
        <f>TestUIn1!D195</f>
        <v/>
      </c>
      <c r="F193" s="87" t="str">
        <f>TestUIn1!F195</f>
        <v/>
      </c>
    </row>
    <row r="194">
      <c r="A194" s="86">
        <f>(IF(TestUIn1!E196=India!$A$2,1&amp;COUNTIF(TestUIn1!$E$2:$E196,India!$A$2), IF(TestUIn1!E196=India!$A$82, 2&amp;COUNTIF(TestUIn1!$E$2:$E196,India!$A$82),IF(TestUIn1!E196=India!$A$162, 3&amp;COUNTIF(TestUIn1!$E$2:$E196,India!$A$162),IF(TestUIn1!E196=India!$A$242, 4&amp;COUNTIF(TestUIn1!$E$2:$E196,India!$A$242),IF(TestUIn1!E196=India!$A$322, 5&amp;COUNTIF(TestUIn1!$E$2:$E196,India!$A$322),0))))))</f>
        <v>0</v>
      </c>
      <c r="B194" t="str">
        <f>TestUIn1!A196</f>
        <v/>
      </c>
      <c r="C194" s="87" t="str">
        <f>TestUIn1!B196</f>
        <v/>
      </c>
      <c r="D194" s="87" t="str">
        <f>TestUIn1!C196</f>
        <v/>
      </c>
      <c r="E194" s="87" t="str">
        <f>TestUIn1!D196</f>
        <v/>
      </c>
      <c r="F194" s="87" t="str">
        <f>TestUIn1!F196</f>
        <v/>
      </c>
    </row>
    <row r="195">
      <c r="A195" s="86">
        <f>(IF(TestUIn1!E197=India!$A$2,1&amp;COUNTIF(TestUIn1!$E$2:$E197,India!$A$2), IF(TestUIn1!E197=India!$A$82, 2&amp;COUNTIF(TestUIn1!$E$2:$E197,India!$A$82),IF(TestUIn1!E197=India!$A$162, 3&amp;COUNTIF(TestUIn1!$E$2:$E197,India!$A$162),IF(TestUIn1!E197=India!$A$242, 4&amp;COUNTIF(TestUIn1!$E$2:$E197,India!$A$242),IF(TestUIn1!E197=India!$A$322, 5&amp;COUNTIF(TestUIn1!$E$2:$E197,India!$A$322),0))))))</f>
        <v>0</v>
      </c>
      <c r="B195" t="str">
        <f>TestUIn1!A197</f>
        <v/>
      </c>
      <c r="C195" s="87" t="str">
        <f>TestUIn1!B197</f>
        <v/>
      </c>
      <c r="D195" s="87" t="str">
        <f>TestUIn1!C197</f>
        <v/>
      </c>
      <c r="E195" s="87" t="str">
        <f>TestUIn1!D197</f>
        <v/>
      </c>
      <c r="F195" s="87" t="str">
        <f>TestUIn1!F197</f>
        <v/>
      </c>
    </row>
    <row r="196">
      <c r="A196" s="86">
        <f>(IF(TestUIn1!E198=India!$A$2,1&amp;COUNTIF(TestUIn1!$E$2:$E198,India!$A$2), IF(TestUIn1!E198=India!$A$82, 2&amp;COUNTIF(TestUIn1!$E$2:$E198,India!$A$82),IF(TestUIn1!E198=India!$A$162, 3&amp;COUNTIF(TestUIn1!$E$2:$E198,India!$A$162),IF(TestUIn1!E198=India!$A$242, 4&amp;COUNTIF(TestUIn1!$E$2:$E198,India!$A$242),IF(TestUIn1!E198=India!$A$322, 5&amp;COUNTIF(TestUIn1!$E$2:$E198,India!$A$322),0))))))</f>
        <v>0</v>
      </c>
      <c r="B196" t="str">
        <f>TestUIn1!A198</f>
        <v/>
      </c>
      <c r="C196" s="87" t="str">
        <f>TestUIn1!B198</f>
        <v/>
      </c>
      <c r="D196" s="87" t="str">
        <f>TestUIn1!C198</f>
        <v/>
      </c>
      <c r="E196" s="87" t="str">
        <f>TestUIn1!D198</f>
        <v/>
      </c>
      <c r="F196" s="87" t="str">
        <f>TestUIn1!F198</f>
        <v/>
      </c>
    </row>
    <row r="197">
      <c r="A197" s="86">
        <f>(IF(TestUIn1!E199=India!$A$2,1&amp;COUNTIF(TestUIn1!$E$2:$E199,India!$A$2), IF(TestUIn1!E199=India!$A$82, 2&amp;COUNTIF(TestUIn1!$E$2:$E199,India!$A$82),IF(TestUIn1!E199=India!$A$162, 3&amp;COUNTIF(TestUIn1!$E$2:$E199,India!$A$162),IF(TestUIn1!E199=India!$A$242, 4&amp;COUNTIF(TestUIn1!$E$2:$E199,India!$A$242),IF(TestUIn1!E199=India!$A$322, 5&amp;COUNTIF(TestUIn1!$E$2:$E199,India!$A$322),0))))))</f>
        <v>0</v>
      </c>
      <c r="B197" t="str">
        <f>TestUIn1!A199</f>
        <v/>
      </c>
      <c r="C197" s="87" t="str">
        <f>TestUIn1!B199</f>
        <v/>
      </c>
      <c r="D197" s="87" t="str">
        <f>TestUIn1!C199</f>
        <v/>
      </c>
      <c r="E197" s="87" t="str">
        <f>TestUIn1!D199</f>
        <v/>
      </c>
      <c r="F197" s="87" t="str">
        <f>TestUIn1!F199</f>
        <v/>
      </c>
    </row>
    <row r="198">
      <c r="A198" s="86">
        <f>(IF(TestUIn1!E200=India!$A$2,1&amp;COUNTIF(TestUIn1!$E$2:$E200,India!$A$2), IF(TestUIn1!E200=India!$A$82, 2&amp;COUNTIF(TestUIn1!$E$2:$E200,India!$A$82),IF(TestUIn1!E200=India!$A$162, 3&amp;COUNTIF(TestUIn1!$E$2:$E200,India!$A$162),IF(TestUIn1!E200=India!$A$242, 4&amp;COUNTIF(TestUIn1!$E$2:$E200,India!$A$242),IF(TestUIn1!E200=India!$A$322, 5&amp;COUNTIF(TestUIn1!$E$2:$E200,India!$A$322),0))))))</f>
        <v>0</v>
      </c>
      <c r="B198" t="str">
        <f>TestUIn1!A200</f>
        <v/>
      </c>
      <c r="C198" s="87" t="str">
        <f>TestUIn1!B200</f>
        <v/>
      </c>
      <c r="D198" s="87" t="str">
        <f>TestUIn1!C200</f>
        <v/>
      </c>
      <c r="E198" s="87" t="str">
        <f>TestUIn1!D200</f>
        <v/>
      </c>
      <c r="F198" s="87" t="str">
        <f>TestUIn1!F200</f>
        <v/>
      </c>
    </row>
    <row r="199">
      <c r="A199" s="86">
        <f>(IF(TestUIn1!E201=India!$A$2,1&amp;COUNTIF(TestUIn1!$E$2:$E201,India!$A$2), IF(TestUIn1!E201=India!$A$82, 2&amp;COUNTIF(TestUIn1!$E$2:$E201,India!$A$82),IF(TestUIn1!E201=India!$A$162, 3&amp;COUNTIF(TestUIn1!$E$2:$E201,India!$A$162),IF(TestUIn1!E201=India!$A$242, 4&amp;COUNTIF(TestUIn1!$E$2:$E201,India!$A$242),IF(TestUIn1!E201=India!$A$322, 5&amp;COUNTIF(TestUIn1!$E$2:$E201,India!$A$322),0))))))</f>
        <v>0</v>
      </c>
      <c r="B199" t="str">
        <f>TestUIn1!A201</f>
        <v/>
      </c>
      <c r="C199" s="87" t="str">
        <f>TestUIn1!B201</f>
        <v/>
      </c>
      <c r="D199" s="87" t="str">
        <f>TestUIn1!C201</f>
        <v/>
      </c>
      <c r="E199" s="87" t="str">
        <f>TestUIn1!D201</f>
        <v/>
      </c>
      <c r="F199" s="87" t="str">
        <f>TestUIn1!F201</f>
        <v/>
      </c>
    </row>
    <row r="200">
      <c r="A200" s="86">
        <f>(IF(TestUIn1!E202=India!$A$2,1&amp;COUNTIF(TestUIn1!$E$2:$E202,India!$A$2), IF(TestUIn1!E202=India!$A$82, 2&amp;COUNTIF(TestUIn1!$E$2:$E202,India!$A$82),IF(TestUIn1!E202=India!$A$162, 3&amp;COUNTIF(TestUIn1!$E$2:$E202,India!$A$162),IF(TestUIn1!E202=India!$A$242, 4&amp;COUNTIF(TestUIn1!$E$2:$E202,India!$A$242),IF(TestUIn1!E202=India!$A$322, 5&amp;COUNTIF(TestUIn1!$E$2:$E202,India!$A$322),0))))))</f>
        <v>0</v>
      </c>
      <c r="B200" t="str">
        <f>TestUIn1!A202</f>
        <v/>
      </c>
      <c r="C200" s="87" t="str">
        <f>TestUIn1!B202</f>
        <v/>
      </c>
      <c r="D200" s="87" t="str">
        <f>TestUIn1!C202</f>
        <v/>
      </c>
      <c r="E200" s="87" t="str">
        <f>TestUIn1!D202</f>
        <v/>
      </c>
      <c r="F200" s="87" t="str">
        <f>TestUIn1!F202</f>
        <v/>
      </c>
    </row>
    <row r="201">
      <c r="A201" s="86">
        <f>(IF(TestUIn1!E203=India!$A$2,1&amp;COUNTIF(TestUIn1!$E$2:$E203,India!$A$2), IF(TestUIn1!E203=India!$A$82, 2&amp;COUNTIF(TestUIn1!$E$2:$E203,India!$A$82),IF(TestUIn1!E203=India!$A$162, 3&amp;COUNTIF(TestUIn1!$E$2:$E203,India!$A$162),IF(TestUIn1!E203=India!$A$242, 4&amp;COUNTIF(TestUIn1!$E$2:$E203,India!$A$242),IF(TestUIn1!E203=India!$A$322, 5&amp;COUNTIF(TestUIn1!$E$2:$E203,India!$A$322),0))))))</f>
        <v>0</v>
      </c>
      <c r="B201" t="str">
        <f>TestUIn1!A203</f>
        <v/>
      </c>
      <c r="C201" s="87" t="str">
        <f>TestUIn1!B203</f>
        <v/>
      </c>
      <c r="D201" s="87" t="str">
        <f>TestUIn1!C203</f>
        <v/>
      </c>
      <c r="E201" s="87" t="str">
        <f>TestUIn1!D203</f>
        <v/>
      </c>
      <c r="F201" s="87" t="str">
        <f>TestUIn1!F203</f>
        <v/>
      </c>
    </row>
    <row r="202">
      <c r="A202" s="86">
        <f>(IF(TestUIn1!E204=India!$A$2,1&amp;COUNTIF(TestUIn1!$E$2:$E204,India!$A$2), IF(TestUIn1!E204=India!$A$82, 2&amp;COUNTIF(TestUIn1!$E$2:$E204,India!$A$82),IF(TestUIn1!E204=India!$A$162, 3&amp;COUNTIF(TestUIn1!$E$2:$E204,India!$A$162),IF(TestUIn1!E204=India!$A$242, 4&amp;COUNTIF(TestUIn1!$E$2:$E204,India!$A$242),IF(TestUIn1!E204=India!$A$322, 5&amp;COUNTIF(TestUIn1!$E$2:$E204,India!$A$322),0))))))</f>
        <v>0</v>
      </c>
      <c r="B202" t="str">
        <f>TestUIn1!A204</f>
        <v/>
      </c>
      <c r="C202" s="87" t="str">
        <f>TestUIn1!B204</f>
        <v/>
      </c>
      <c r="D202" s="87" t="str">
        <f>TestUIn1!C204</f>
        <v/>
      </c>
      <c r="E202" s="87" t="str">
        <f>TestUIn1!D204</f>
        <v/>
      </c>
      <c r="F202" s="87" t="str">
        <f>TestUIn1!F204</f>
        <v/>
      </c>
    </row>
    <row r="203">
      <c r="A203" s="86">
        <f>(IF(TestUIn1!E205=India!$A$2,1&amp;COUNTIF(TestUIn1!$E$2:$E205,India!$A$2), IF(TestUIn1!E205=India!$A$82, 2&amp;COUNTIF(TestUIn1!$E$2:$E205,India!$A$82),IF(TestUIn1!E205=India!$A$162, 3&amp;COUNTIF(TestUIn1!$E$2:$E205,India!$A$162),IF(TestUIn1!E205=India!$A$242, 4&amp;COUNTIF(TestUIn1!$E$2:$E205,India!$A$242),IF(TestUIn1!E205=India!$A$322, 5&amp;COUNTIF(TestUIn1!$E$2:$E205,India!$A$322),0))))))</f>
        <v>0</v>
      </c>
      <c r="B203" t="str">
        <f>TestUIn1!A205</f>
        <v/>
      </c>
      <c r="C203" s="87" t="str">
        <f>TestUIn1!B205</f>
        <v/>
      </c>
      <c r="D203" s="87" t="str">
        <f>TestUIn1!C205</f>
        <v/>
      </c>
      <c r="E203" s="87" t="str">
        <f>TestUIn1!D205</f>
        <v/>
      </c>
      <c r="F203" s="87" t="str">
        <f>TestUIn1!F205</f>
        <v/>
      </c>
    </row>
    <row r="204">
      <c r="A204" s="86">
        <f>(IF(TestUIn1!E206=India!$A$2,1&amp;COUNTIF(TestUIn1!$E$2:$E206,India!$A$2), IF(TestUIn1!E206=India!$A$82, 2&amp;COUNTIF(TestUIn1!$E$2:$E206,India!$A$82),IF(TestUIn1!E206=India!$A$162, 3&amp;COUNTIF(TestUIn1!$E$2:$E206,India!$A$162),IF(TestUIn1!E206=India!$A$242, 4&amp;COUNTIF(TestUIn1!$E$2:$E206,India!$A$242),IF(TestUIn1!E206=India!$A$322, 5&amp;COUNTIF(TestUIn1!$E$2:$E206,India!$A$322),0))))))</f>
        <v>0</v>
      </c>
      <c r="B204" t="str">
        <f>TestUIn1!A206</f>
        <v/>
      </c>
      <c r="C204" s="87" t="str">
        <f>TestUIn1!B206</f>
        <v/>
      </c>
      <c r="D204" s="87" t="str">
        <f>TestUIn1!C206</f>
        <v/>
      </c>
      <c r="E204" s="87" t="str">
        <f>TestUIn1!D206</f>
        <v/>
      </c>
      <c r="F204" s="87" t="str">
        <f>TestUIn1!F206</f>
        <v/>
      </c>
    </row>
    <row r="205">
      <c r="A205" s="86">
        <f>(IF(TestUIn1!E207=India!$A$2,1&amp;COUNTIF(TestUIn1!$E$2:$E207,India!$A$2), IF(TestUIn1!E207=India!$A$82, 2&amp;COUNTIF(TestUIn1!$E$2:$E207,India!$A$82),IF(TestUIn1!E207=India!$A$162, 3&amp;COUNTIF(TestUIn1!$E$2:$E207,India!$A$162),IF(TestUIn1!E207=India!$A$242, 4&amp;COUNTIF(TestUIn1!$E$2:$E207,India!$A$242),IF(TestUIn1!E207=India!$A$322, 5&amp;COUNTIF(TestUIn1!$E$2:$E207,India!$A$322),0))))))</f>
        <v>0</v>
      </c>
      <c r="B205" t="str">
        <f>TestUIn1!A207</f>
        <v/>
      </c>
      <c r="C205" s="87" t="str">
        <f>TestUIn1!B207</f>
        <v/>
      </c>
      <c r="D205" s="87" t="str">
        <f>TestUIn1!C207</f>
        <v/>
      </c>
      <c r="E205" s="87" t="str">
        <f>TestUIn1!D207</f>
        <v/>
      </c>
      <c r="F205" s="87" t="str">
        <f>TestUIn1!F207</f>
        <v/>
      </c>
    </row>
    <row r="206">
      <c r="A206" s="86">
        <f>(IF(TestUIn1!E208=India!$A$2,1&amp;COUNTIF(TestUIn1!$E$2:$E208,India!$A$2), IF(TestUIn1!E208=India!$A$82, 2&amp;COUNTIF(TestUIn1!$E$2:$E208,India!$A$82),IF(TestUIn1!E208=India!$A$162, 3&amp;COUNTIF(TestUIn1!$E$2:$E208,India!$A$162),IF(TestUIn1!E208=India!$A$242, 4&amp;COUNTIF(TestUIn1!$E$2:$E208,India!$A$242),IF(TestUIn1!E208=India!$A$322, 5&amp;COUNTIF(TestUIn1!$E$2:$E208,India!$A$322),0))))))</f>
        <v>0</v>
      </c>
      <c r="B206" t="str">
        <f>TestUIn1!A208</f>
        <v/>
      </c>
      <c r="C206" s="87" t="str">
        <f>TestUIn1!B208</f>
        <v/>
      </c>
      <c r="D206" s="87" t="str">
        <f>TestUIn1!C208</f>
        <v/>
      </c>
      <c r="E206" s="87" t="str">
        <f>TestUIn1!D208</f>
        <v/>
      </c>
      <c r="F206" s="87" t="str">
        <f>TestUIn1!F208</f>
        <v/>
      </c>
    </row>
    <row r="207">
      <c r="A207" s="86">
        <f>(IF(TestUIn1!E209=India!$A$2,1&amp;COUNTIF(TestUIn1!$E$2:$E209,India!$A$2), IF(TestUIn1!E209=India!$A$82, 2&amp;COUNTIF(TestUIn1!$E$2:$E209,India!$A$82),IF(TestUIn1!E209=India!$A$162, 3&amp;COUNTIF(TestUIn1!$E$2:$E209,India!$A$162),IF(TestUIn1!E209=India!$A$242, 4&amp;COUNTIF(TestUIn1!$E$2:$E209,India!$A$242),IF(TestUIn1!E209=India!$A$322, 5&amp;COUNTIF(TestUIn1!$E$2:$E209,India!$A$322),0))))))</f>
        <v>0</v>
      </c>
      <c r="B207" t="str">
        <f>TestUIn1!A209</f>
        <v/>
      </c>
      <c r="C207" s="87" t="str">
        <f>TestUIn1!B209</f>
        <v/>
      </c>
      <c r="D207" s="87" t="str">
        <f>TestUIn1!C209</f>
        <v/>
      </c>
      <c r="E207" s="87" t="str">
        <f>TestUIn1!D209</f>
        <v/>
      </c>
      <c r="F207" s="87" t="str">
        <f>TestUIn1!F209</f>
        <v/>
      </c>
    </row>
    <row r="208">
      <c r="A208" s="86">
        <f>(IF(TestUIn1!E210=India!$A$2,1&amp;COUNTIF(TestUIn1!$E$2:$E210,India!$A$2), IF(TestUIn1!E210=India!$A$82, 2&amp;COUNTIF(TestUIn1!$E$2:$E210,India!$A$82),IF(TestUIn1!E210=India!$A$162, 3&amp;COUNTIF(TestUIn1!$E$2:$E210,India!$A$162),IF(TestUIn1!E210=India!$A$242, 4&amp;COUNTIF(TestUIn1!$E$2:$E210,India!$A$242),IF(TestUIn1!E210=India!$A$322, 5&amp;COUNTIF(TestUIn1!$E$2:$E210,India!$A$322),0))))))</f>
        <v>0</v>
      </c>
      <c r="B208" t="str">
        <f>TestUIn1!A210</f>
        <v/>
      </c>
      <c r="C208" s="87" t="str">
        <f>TestUIn1!B210</f>
        <v/>
      </c>
      <c r="D208" s="87" t="str">
        <f>TestUIn1!C210</f>
        <v/>
      </c>
      <c r="E208" s="87" t="str">
        <f>TestUIn1!D210</f>
        <v/>
      </c>
      <c r="F208" s="87" t="str">
        <f>TestUIn1!F210</f>
        <v/>
      </c>
    </row>
    <row r="209">
      <c r="A209" s="86">
        <f>(IF(TestUIn1!E211=India!$A$2,1&amp;COUNTIF(TestUIn1!$E$2:$E211,India!$A$2), IF(TestUIn1!E211=India!$A$82, 2&amp;COUNTIF(TestUIn1!$E$2:$E211,India!$A$82),IF(TestUIn1!E211=India!$A$162, 3&amp;COUNTIF(TestUIn1!$E$2:$E211,India!$A$162),IF(TestUIn1!E211=India!$A$242, 4&amp;COUNTIF(TestUIn1!$E$2:$E211,India!$A$242),IF(TestUIn1!E211=India!$A$322, 5&amp;COUNTIF(TestUIn1!$E$2:$E211,India!$A$322),0))))))</f>
        <v>0</v>
      </c>
      <c r="B209" t="str">
        <f>TestUIn1!A211</f>
        <v/>
      </c>
      <c r="C209" s="87" t="str">
        <f>TestUIn1!B211</f>
        <v/>
      </c>
      <c r="D209" s="87" t="str">
        <f>TestUIn1!C211</f>
        <v/>
      </c>
      <c r="E209" s="87" t="str">
        <f>TestUIn1!D211</f>
        <v/>
      </c>
      <c r="F209" s="87" t="str">
        <f>TestUIn1!F211</f>
        <v/>
      </c>
    </row>
    <row r="210">
      <c r="A210" s="86">
        <f>(IF(TestUIn1!E212=India!$A$2,1&amp;COUNTIF(TestUIn1!$E$2:$E212,India!$A$2), IF(TestUIn1!E212=India!$A$82, 2&amp;COUNTIF(TestUIn1!$E$2:$E212,India!$A$82),IF(TestUIn1!E212=India!$A$162, 3&amp;COUNTIF(TestUIn1!$E$2:$E212,India!$A$162),IF(TestUIn1!E212=India!$A$242, 4&amp;COUNTIF(TestUIn1!$E$2:$E212,India!$A$242),IF(TestUIn1!E212=India!$A$322, 5&amp;COUNTIF(TestUIn1!$E$2:$E212,India!$A$322),0))))))</f>
        <v>0</v>
      </c>
      <c r="B210" t="str">
        <f>TestUIn1!A212</f>
        <v/>
      </c>
      <c r="C210" s="87" t="str">
        <f>TestUIn1!B212</f>
        <v/>
      </c>
      <c r="D210" s="87" t="str">
        <f>TestUIn1!C212</f>
        <v/>
      </c>
      <c r="E210" s="87" t="str">
        <f>TestUIn1!D212</f>
        <v/>
      </c>
      <c r="F210" s="87" t="str">
        <f>TestUIn1!F212</f>
        <v/>
      </c>
    </row>
    <row r="211">
      <c r="A211" s="86">
        <f>(IF(TestUIn1!E213=India!$A$2,1&amp;COUNTIF(TestUIn1!$E$2:$E213,India!$A$2), IF(TestUIn1!E213=India!$A$82, 2&amp;COUNTIF(TestUIn1!$E$2:$E213,India!$A$82),IF(TestUIn1!E213=India!$A$162, 3&amp;COUNTIF(TestUIn1!$E$2:$E213,India!$A$162),IF(TestUIn1!E213=India!$A$242, 4&amp;COUNTIF(TestUIn1!$E$2:$E213,India!$A$242),IF(TestUIn1!E213=India!$A$322, 5&amp;COUNTIF(TestUIn1!$E$2:$E213,India!$A$322),0))))))</f>
        <v>0</v>
      </c>
      <c r="B211" t="str">
        <f>TestUIn1!A213</f>
        <v/>
      </c>
      <c r="C211" s="87" t="str">
        <f>TestUIn1!B213</f>
        <v/>
      </c>
      <c r="D211" s="87" t="str">
        <f>TestUIn1!C213</f>
        <v/>
      </c>
      <c r="E211" s="87" t="str">
        <f>TestUIn1!D213</f>
        <v/>
      </c>
      <c r="F211" s="87" t="str">
        <f>TestUIn1!F213</f>
        <v/>
      </c>
    </row>
    <row r="212">
      <c r="A212" s="86">
        <f>(IF(TestUIn1!E214=India!$A$2,1&amp;COUNTIF(TestUIn1!$E$2:$E214,India!$A$2), IF(TestUIn1!E214=India!$A$82, 2&amp;COUNTIF(TestUIn1!$E$2:$E214,India!$A$82),IF(TestUIn1!E214=India!$A$162, 3&amp;COUNTIF(TestUIn1!$E$2:$E214,India!$A$162),IF(TestUIn1!E214=India!$A$242, 4&amp;COUNTIF(TestUIn1!$E$2:$E214,India!$A$242),IF(TestUIn1!E214=India!$A$322, 5&amp;COUNTIF(TestUIn1!$E$2:$E214,India!$A$322),0))))))</f>
        <v>0</v>
      </c>
      <c r="B212" t="str">
        <f>TestUIn1!A214</f>
        <v/>
      </c>
      <c r="C212" s="87" t="str">
        <f>TestUIn1!B214</f>
        <v/>
      </c>
      <c r="D212" s="87" t="str">
        <f>TestUIn1!C214</f>
        <v/>
      </c>
      <c r="E212" s="87" t="str">
        <f>TestUIn1!D214</f>
        <v/>
      </c>
      <c r="F212" s="87" t="str">
        <f>TestUIn1!F214</f>
        <v/>
      </c>
    </row>
    <row r="213">
      <c r="A213" s="86">
        <f>(IF(TestUIn1!E215=India!$A$2,1&amp;COUNTIF(TestUIn1!$E$2:$E215,India!$A$2), IF(TestUIn1!E215=India!$A$82, 2&amp;COUNTIF(TestUIn1!$E$2:$E215,India!$A$82),IF(TestUIn1!E215=India!$A$162, 3&amp;COUNTIF(TestUIn1!$E$2:$E215,India!$A$162),IF(TestUIn1!E215=India!$A$242, 4&amp;COUNTIF(TestUIn1!$E$2:$E215,India!$A$242),IF(TestUIn1!E215=India!$A$322, 5&amp;COUNTIF(TestUIn1!$E$2:$E215,India!$A$322),0))))))</f>
        <v>0</v>
      </c>
      <c r="B213" t="str">
        <f>TestUIn1!A215</f>
        <v/>
      </c>
      <c r="C213" s="87" t="str">
        <f>TestUIn1!B215</f>
        <v/>
      </c>
      <c r="D213" s="87" t="str">
        <f>TestUIn1!C215</f>
        <v/>
      </c>
      <c r="E213" s="87" t="str">
        <f>TestUIn1!D215</f>
        <v/>
      </c>
      <c r="F213" s="87" t="str">
        <f>TestUIn1!F215</f>
        <v/>
      </c>
    </row>
    <row r="214">
      <c r="A214" s="86">
        <f>(IF(TestUIn1!E216=India!$A$2,1&amp;COUNTIF(TestUIn1!$E$2:$E216,India!$A$2), IF(TestUIn1!E216=India!$A$82, 2&amp;COUNTIF(TestUIn1!$E$2:$E216,India!$A$82),IF(TestUIn1!E216=India!$A$162, 3&amp;COUNTIF(TestUIn1!$E$2:$E216,India!$A$162),IF(TestUIn1!E216=India!$A$242, 4&amp;COUNTIF(TestUIn1!$E$2:$E216,India!$A$242),IF(TestUIn1!E216=India!$A$322, 5&amp;COUNTIF(TestUIn1!$E$2:$E216,India!$A$322),0))))))</f>
        <v>0</v>
      </c>
      <c r="B214" t="str">
        <f>TestUIn1!A216</f>
        <v/>
      </c>
      <c r="C214" s="87" t="str">
        <f>TestUIn1!B216</f>
        <v/>
      </c>
      <c r="D214" s="87" t="str">
        <f>TestUIn1!C216</f>
        <v/>
      </c>
      <c r="E214" s="87" t="str">
        <f>TestUIn1!D216</f>
        <v/>
      </c>
      <c r="F214" s="87" t="str">
        <f>TestUIn1!F216</f>
        <v/>
      </c>
    </row>
    <row r="215">
      <c r="A215" s="86">
        <f>(IF(TestUIn1!E217=India!$A$2,1&amp;COUNTIF(TestUIn1!$E$2:$E217,India!$A$2), IF(TestUIn1!E217=India!$A$82, 2&amp;COUNTIF(TestUIn1!$E$2:$E217,India!$A$82),IF(TestUIn1!E217=India!$A$162, 3&amp;COUNTIF(TestUIn1!$E$2:$E217,India!$A$162),IF(TestUIn1!E217=India!$A$242, 4&amp;COUNTIF(TestUIn1!$E$2:$E217,India!$A$242),IF(TestUIn1!E217=India!$A$322, 5&amp;COUNTIF(TestUIn1!$E$2:$E217,India!$A$322),0))))))</f>
        <v>0</v>
      </c>
      <c r="B215" t="str">
        <f>TestUIn1!A217</f>
        <v/>
      </c>
      <c r="C215" s="87" t="str">
        <f>TestUIn1!B217</f>
        <v/>
      </c>
      <c r="D215" s="87" t="str">
        <f>TestUIn1!C217</f>
        <v/>
      </c>
      <c r="E215" s="87" t="str">
        <f>TestUIn1!D217</f>
        <v/>
      </c>
      <c r="F215" s="87" t="str">
        <f>TestUIn1!F217</f>
        <v/>
      </c>
    </row>
    <row r="216">
      <c r="A216" s="86">
        <f>(IF(TestUIn1!E218=India!$A$2,1&amp;COUNTIF(TestUIn1!$E$2:$E218,India!$A$2), IF(TestUIn1!E218=India!$A$82, 2&amp;COUNTIF(TestUIn1!$E$2:$E218,India!$A$82),IF(TestUIn1!E218=India!$A$162, 3&amp;COUNTIF(TestUIn1!$E$2:$E218,India!$A$162),IF(TestUIn1!E218=India!$A$242, 4&amp;COUNTIF(TestUIn1!$E$2:$E218,India!$A$242),IF(TestUIn1!E218=India!$A$322, 5&amp;COUNTIF(TestUIn1!$E$2:$E218,India!$A$322),0))))))</f>
        <v>0</v>
      </c>
      <c r="B216" t="str">
        <f>TestUIn1!A218</f>
        <v/>
      </c>
      <c r="C216" s="87" t="str">
        <f>TestUIn1!B218</f>
        <v/>
      </c>
      <c r="D216" s="87" t="str">
        <f>TestUIn1!C218</f>
        <v/>
      </c>
      <c r="E216" s="87" t="str">
        <f>TestUIn1!D218</f>
        <v/>
      </c>
      <c r="F216" s="87" t="str">
        <f>TestUIn1!F218</f>
        <v/>
      </c>
    </row>
    <row r="217">
      <c r="A217" s="86">
        <f>(IF(TestUIn1!E219=India!$A$2,1&amp;COUNTIF(TestUIn1!$E$2:$E219,India!$A$2), IF(TestUIn1!E219=India!$A$82, 2&amp;COUNTIF(TestUIn1!$E$2:$E219,India!$A$82),IF(TestUIn1!E219=India!$A$162, 3&amp;COUNTIF(TestUIn1!$E$2:$E219,India!$A$162),IF(TestUIn1!E219=India!$A$242, 4&amp;COUNTIF(TestUIn1!$E$2:$E219,India!$A$242),IF(TestUIn1!E219=India!$A$322, 5&amp;COUNTIF(TestUIn1!$E$2:$E219,India!$A$322),0))))))</f>
        <v>0</v>
      </c>
      <c r="B217" t="str">
        <f>TestUIn1!A219</f>
        <v/>
      </c>
      <c r="C217" s="87" t="str">
        <f>TestUIn1!B219</f>
        <v/>
      </c>
      <c r="D217" s="87" t="str">
        <f>TestUIn1!C219</f>
        <v/>
      </c>
      <c r="E217" s="87" t="str">
        <f>TestUIn1!D219</f>
        <v/>
      </c>
      <c r="F217" s="87" t="str">
        <f>TestUIn1!F219</f>
        <v/>
      </c>
    </row>
    <row r="218">
      <c r="A218" s="86">
        <f>(IF(TestUIn1!E220=India!$A$2,1&amp;COUNTIF(TestUIn1!$E$2:$E220,India!$A$2), IF(TestUIn1!E220=India!$A$82, 2&amp;COUNTIF(TestUIn1!$E$2:$E220,India!$A$82),IF(TestUIn1!E220=India!$A$162, 3&amp;COUNTIF(TestUIn1!$E$2:$E220,India!$A$162),IF(TestUIn1!E220=India!$A$242, 4&amp;COUNTIF(TestUIn1!$E$2:$E220,India!$A$242),IF(TestUIn1!E220=India!$A$322, 5&amp;COUNTIF(TestUIn1!$E$2:$E220,India!$A$322),0))))))</f>
        <v>0</v>
      </c>
      <c r="B218" t="str">
        <f>TestUIn1!A220</f>
        <v/>
      </c>
      <c r="C218" s="87" t="str">
        <f>TestUIn1!B220</f>
        <v/>
      </c>
      <c r="D218" s="87" t="str">
        <f>TestUIn1!C220</f>
        <v/>
      </c>
      <c r="E218" s="87" t="str">
        <f>TestUIn1!D220</f>
        <v/>
      </c>
      <c r="F218" s="87" t="str">
        <f>TestUIn1!F220</f>
        <v/>
      </c>
    </row>
    <row r="219">
      <c r="A219" s="86">
        <f>(IF(TestUIn1!E221=India!$A$2,1&amp;COUNTIF(TestUIn1!$E$2:$E221,India!$A$2), IF(TestUIn1!E221=India!$A$82, 2&amp;COUNTIF(TestUIn1!$E$2:$E221,India!$A$82),IF(TestUIn1!E221=India!$A$162, 3&amp;COUNTIF(TestUIn1!$E$2:$E221,India!$A$162),IF(TestUIn1!E221=India!$A$242, 4&amp;COUNTIF(TestUIn1!$E$2:$E221,India!$A$242),IF(TestUIn1!E221=India!$A$322, 5&amp;COUNTIF(TestUIn1!$E$2:$E221,India!$A$322),0))))))</f>
        <v>0</v>
      </c>
      <c r="B219" t="str">
        <f>TestUIn1!A221</f>
        <v/>
      </c>
      <c r="C219" s="87" t="str">
        <f>TestUIn1!B221</f>
        <v/>
      </c>
      <c r="D219" s="87" t="str">
        <f>TestUIn1!C221</f>
        <v/>
      </c>
      <c r="E219" s="87" t="str">
        <f>TestUIn1!D221</f>
        <v/>
      </c>
      <c r="F219" s="87" t="str">
        <f>TestUIn1!F221</f>
        <v/>
      </c>
    </row>
    <row r="220">
      <c r="A220" s="86">
        <f>(IF(TestUIn1!E222=India!$A$2,1&amp;COUNTIF(TestUIn1!$E$2:$E222,India!$A$2), IF(TestUIn1!E222=India!$A$82, 2&amp;COUNTIF(TestUIn1!$E$2:$E222,India!$A$82),IF(TestUIn1!E222=India!$A$162, 3&amp;COUNTIF(TestUIn1!$E$2:$E222,India!$A$162),IF(TestUIn1!E222=India!$A$242, 4&amp;COUNTIF(TestUIn1!$E$2:$E222,India!$A$242),IF(TestUIn1!E222=India!$A$322, 5&amp;COUNTIF(TestUIn1!$E$2:$E222,India!$A$322),0))))))</f>
        <v>0</v>
      </c>
      <c r="B220" t="str">
        <f>TestUIn1!A222</f>
        <v/>
      </c>
      <c r="C220" s="87" t="str">
        <f>TestUIn1!B222</f>
        <v/>
      </c>
      <c r="D220" s="87" t="str">
        <f>TestUIn1!C222</f>
        <v/>
      </c>
      <c r="E220" s="87" t="str">
        <f>TestUIn1!D222</f>
        <v/>
      </c>
      <c r="F220" s="87" t="str">
        <f>TestUIn1!F222</f>
        <v/>
      </c>
    </row>
    <row r="221">
      <c r="A221" s="86">
        <f>(IF(TestUIn1!E223=India!$A$2,1&amp;COUNTIF(TestUIn1!$E$2:$E223,India!$A$2), IF(TestUIn1!E223=India!$A$82, 2&amp;COUNTIF(TestUIn1!$E$2:$E223,India!$A$82),IF(TestUIn1!E223=India!$A$162, 3&amp;COUNTIF(TestUIn1!$E$2:$E223,India!$A$162),IF(TestUIn1!E223=India!$A$242, 4&amp;COUNTIF(TestUIn1!$E$2:$E223,India!$A$242),IF(TestUIn1!E223=India!$A$322, 5&amp;COUNTIF(TestUIn1!$E$2:$E223,India!$A$322),0))))))</f>
        <v>0</v>
      </c>
      <c r="B221" t="str">
        <f>TestUIn1!A223</f>
        <v/>
      </c>
      <c r="C221" s="87" t="str">
        <f>TestUIn1!B223</f>
        <v/>
      </c>
      <c r="D221" s="87" t="str">
        <f>TestUIn1!C223</f>
        <v/>
      </c>
      <c r="E221" s="87" t="str">
        <f>TestUIn1!D223</f>
        <v/>
      </c>
      <c r="F221" s="87" t="str">
        <f>TestUIn1!F223</f>
        <v/>
      </c>
    </row>
    <row r="222">
      <c r="A222" s="86">
        <f>(IF(TestUIn1!E224=India!$A$2,1&amp;COUNTIF(TestUIn1!$E$2:$E224,India!$A$2), IF(TestUIn1!E224=India!$A$82, 2&amp;COUNTIF(TestUIn1!$E$2:$E224,India!$A$82),IF(TestUIn1!E224=India!$A$162, 3&amp;COUNTIF(TestUIn1!$E$2:$E224,India!$A$162),IF(TestUIn1!E224=India!$A$242, 4&amp;COUNTIF(TestUIn1!$E$2:$E224,India!$A$242),IF(TestUIn1!E224=India!$A$322, 5&amp;COUNTIF(TestUIn1!$E$2:$E224,India!$A$322),0))))))</f>
        <v>0</v>
      </c>
      <c r="B222" t="str">
        <f>TestUIn1!A224</f>
        <v/>
      </c>
      <c r="C222" s="87" t="str">
        <f>TestUIn1!B224</f>
        <v/>
      </c>
      <c r="D222" s="87" t="str">
        <f>TestUIn1!C224</f>
        <v/>
      </c>
      <c r="E222" s="87" t="str">
        <f>TestUIn1!D224</f>
        <v/>
      </c>
      <c r="F222" s="87" t="str">
        <f>TestUIn1!F224</f>
        <v/>
      </c>
    </row>
    <row r="223">
      <c r="A223" s="86">
        <f>(IF(TestUIn1!E225=India!$A$2,1&amp;COUNTIF(TestUIn1!$E$2:$E225,India!$A$2), IF(TestUIn1!E225=India!$A$82, 2&amp;COUNTIF(TestUIn1!$E$2:$E225,India!$A$82),IF(TestUIn1!E225=India!$A$162, 3&amp;COUNTIF(TestUIn1!$E$2:$E225,India!$A$162),IF(TestUIn1!E225=India!$A$242, 4&amp;COUNTIF(TestUIn1!$E$2:$E225,India!$A$242),IF(TestUIn1!E225=India!$A$322, 5&amp;COUNTIF(TestUIn1!$E$2:$E225,India!$A$322),0))))))</f>
        <v>0</v>
      </c>
      <c r="B223" t="str">
        <f>TestUIn1!A225</f>
        <v/>
      </c>
      <c r="C223" s="87" t="str">
        <f>TestUIn1!B225</f>
        <v/>
      </c>
      <c r="D223" s="87" t="str">
        <f>TestUIn1!C225</f>
        <v/>
      </c>
      <c r="E223" s="87" t="str">
        <f>TestUIn1!D225</f>
        <v/>
      </c>
      <c r="F223" s="87" t="str">
        <f>TestUIn1!F225</f>
        <v/>
      </c>
    </row>
    <row r="224">
      <c r="A224" s="86">
        <f>(IF(TestUIn1!E226=India!$A$2,1&amp;COUNTIF(TestUIn1!$E$2:$E226,India!$A$2), IF(TestUIn1!E226=India!$A$82, 2&amp;COUNTIF(TestUIn1!$E$2:$E226,India!$A$82),IF(TestUIn1!E226=India!$A$162, 3&amp;COUNTIF(TestUIn1!$E$2:$E226,India!$A$162),IF(TestUIn1!E226=India!$A$242, 4&amp;COUNTIF(TestUIn1!$E$2:$E226,India!$A$242),IF(TestUIn1!E226=India!$A$322, 5&amp;COUNTIF(TestUIn1!$E$2:$E226,India!$A$322),0))))))</f>
        <v>0</v>
      </c>
      <c r="B224" t="str">
        <f>TestUIn1!A226</f>
        <v/>
      </c>
      <c r="C224" s="87" t="str">
        <f>TestUIn1!B226</f>
        <v/>
      </c>
      <c r="D224" s="87" t="str">
        <f>TestUIn1!C226</f>
        <v/>
      </c>
      <c r="E224" s="87" t="str">
        <f>TestUIn1!D226</f>
        <v/>
      </c>
      <c r="F224" s="87" t="str">
        <f>TestUIn1!F226</f>
        <v/>
      </c>
    </row>
    <row r="225">
      <c r="A225" s="86">
        <f>(IF(TestUIn1!E227=India!$A$2,1&amp;COUNTIF(TestUIn1!$E$2:$E227,India!$A$2), IF(TestUIn1!E227=India!$A$82, 2&amp;COUNTIF(TestUIn1!$E$2:$E227,India!$A$82),IF(TestUIn1!E227=India!$A$162, 3&amp;COUNTIF(TestUIn1!$E$2:$E227,India!$A$162),IF(TestUIn1!E227=India!$A$242, 4&amp;COUNTIF(TestUIn1!$E$2:$E227,India!$A$242),IF(TestUIn1!E227=India!$A$322, 5&amp;COUNTIF(TestUIn1!$E$2:$E227,India!$A$322),0))))))</f>
        <v>0</v>
      </c>
      <c r="B225" t="str">
        <f>TestUIn1!A227</f>
        <v/>
      </c>
      <c r="C225" s="87" t="str">
        <f>TestUIn1!B227</f>
        <v/>
      </c>
      <c r="D225" s="87" t="str">
        <f>TestUIn1!C227</f>
        <v/>
      </c>
      <c r="E225" s="87" t="str">
        <f>TestUIn1!D227</f>
        <v/>
      </c>
      <c r="F225" s="87" t="str">
        <f>TestUIn1!F227</f>
        <v/>
      </c>
    </row>
    <row r="226">
      <c r="A226" s="86">
        <f>(IF(TestUIn1!E228=India!$A$2,1&amp;COUNTIF(TestUIn1!$E$2:$E228,India!$A$2), IF(TestUIn1!E228=India!$A$82, 2&amp;COUNTIF(TestUIn1!$E$2:$E228,India!$A$82),IF(TestUIn1!E228=India!$A$162, 3&amp;COUNTIF(TestUIn1!$E$2:$E228,India!$A$162),IF(TestUIn1!E228=India!$A$242, 4&amp;COUNTIF(TestUIn1!$E$2:$E228,India!$A$242),IF(TestUIn1!E228=India!$A$322, 5&amp;COUNTIF(TestUIn1!$E$2:$E228,India!$A$322),0))))))</f>
        <v>0</v>
      </c>
      <c r="B226" t="str">
        <f>TestUIn1!A228</f>
        <v/>
      </c>
      <c r="C226" s="87" t="str">
        <f>TestUIn1!B228</f>
        <v/>
      </c>
      <c r="D226" s="87" t="str">
        <f>TestUIn1!C228</f>
        <v/>
      </c>
      <c r="E226" s="87" t="str">
        <f>TestUIn1!D228</f>
        <v/>
      </c>
      <c r="F226" s="87" t="str">
        <f>TestUIn1!F228</f>
        <v/>
      </c>
    </row>
    <row r="227">
      <c r="A227" s="86">
        <f>(IF(TestUIn1!E229=India!$A$2,1&amp;COUNTIF(TestUIn1!$E$2:$E229,India!$A$2), IF(TestUIn1!E229=India!$A$82, 2&amp;COUNTIF(TestUIn1!$E$2:$E229,India!$A$82),IF(TestUIn1!E229=India!$A$162, 3&amp;COUNTIF(TestUIn1!$E$2:$E229,India!$A$162),IF(TestUIn1!E229=India!$A$242, 4&amp;COUNTIF(TestUIn1!$E$2:$E229,India!$A$242),IF(TestUIn1!E229=India!$A$322, 5&amp;COUNTIF(TestUIn1!$E$2:$E229,India!$A$322),0))))))</f>
        <v>0</v>
      </c>
      <c r="B227" t="str">
        <f>TestUIn1!A229</f>
        <v/>
      </c>
      <c r="C227" s="87" t="str">
        <f>TestUIn1!B229</f>
        <v/>
      </c>
      <c r="D227" s="87" t="str">
        <f>TestUIn1!C229</f>
        <v/>
      </c>
      <c r="E227" s="87" t="str">
        <f>TestUIn1!D229</f>
        <v/>
      </c>
      <c r="F227" s="87" t="str">
        <f>TestUIn1!F229</f>
        <v/>
      </c>
    </row>
    <row r="228">
      <c r="A228" s="86">
        <f>(IF(TestUIn1!E230=India!$A$2,1&amp;COUNTIF(TestUIn1!$E$2:$E230,India!$A$2), IF(TestUIn1!E230=India!$A$82, 2&amp;COUNTIF(TestUIn1!$E$2:$E230,India!$A$82),IF(TestUIn1!E230=India!$A$162, 3&amp;COUNTIF(TestUIn1!$E$2:$E230,India!$A$162),IF(TestUIn1!E230=India!$A$242, 4&amp;COUNTIF(TestUIn1!$E$2:$E230,India!$A$242),IF(TestUIn1!E230=India!$A$322, 5&amp;COUNTIF(TestUIn1!$E$2:$E230,India!$A$322),0))))))</f>
        <v>0</v>
      </c>
      <c r="B228" t="str">
        <f>TestUIn1!A230</f>
        <v/>
      </c>
      <c r="C228" s="87" t="str">
        <f>TestUIn1!B230</f>
        <v/>
      </c>
      <c r="D228" s="87" t="str">
        <f>TestUIn1!C230</f>
        <v/>
      </c>
      <c r="E228" s="87" t="str">
        <f>TestUIn1!D230</f>
        <v/>
      </c>
      <c r="F228" s="87" t="str">
        <f>TestUIn1!F230</f>
        <v/>
      </c>
    </row>
    <row r="229">
      <c r="A229" s="86">
        <f>(IF(TestUIn1!E231=India!$A$2,1&amp;COUNTIF(TestUIn1!$E$2:$E231,India!$A$2), IF(TestUIn1!E231=India!$A$82, 2&amp;COUNTIF(TestUIn1!$E$2:$E231,India!$A$82),IF(TestUIn1!E231=India!$A$162, 3&amp;COUNTIF(TestUIn1!$E$2:$E231,India!$A$162),IF(TestUIn1!E231=India!$A$242, 4&amp;COUNTIF(TestUIn1!$E$2:$E231,India!$A$242),IF(TestUIn1!E231=India!$A$322, 5&amp;COUNTIF(TestUIn1!$E$2:$E231,India!$A$322),0))))))</f>
        <v>0</v>
      </c>
      <c r="B229" t="str">
        <f>TestUIn1!A231</f>
        <v/>
      </c>
      <c r="C229" s="87" t="str">
        <f>TestUIn1!B231</f>
        <v/>
      </c>
      <c r="D229" s="87" t="str">
        <f>TestUIn1!C231</f>
        <v/>
      </c>
      <c r="E229" s="87" t="str">
        <f>TestUIn1!D231</f>
        <v/>
      </c>
      <c r="F229" s="87" t="str">
        <f>TestUIn1!F231</f>
        <v/>
      </c>
    </row>
    <row r="230">
      <c r="A230" s="86">
        <f>(IF(TestUIn1!E232=India!$A$2,1&amp;COUNTIF(TestUIn1!$E$2:$E232,India!$A$2), IF(TestUIn1!E232=India!$A$82, 2&amp;COUNTIF(TestUIn1!$E$2:$E232,India!$A$82),IF(TestUIn1!E232=India!$A$162, 3&amp;COUNTIF(TestUIn1!$E$2:$E232,India!$A$162),IF(TestUIn1!E232=India!$A$242, 4&amp;COUNTIF(TestUIn1!$E$2:$E232,India!$A$242),IF(TestUIn1!E232=India!$A$322, 5&amp;COUNTIF(TestUIn1!$E$2:$E232,India!$A$322),0))))))</f>
        <v>0</v>
      </c>
      <c r="B230" t="str">
        <f>TestUIn1!A232</f>
        <v/>
      </c>
      <c r="C230" s="87" t="str">
        <f>TestUIn1!B232</f>
        <v/>
      </c>
      <c r="D230" s="87" t="str">
        <f>TestUIn1!C232</f>
        <v/>
      </c>
      <c r="E230" s="87" t="str">
        <f>TestUIn1!D232</f>
        <v/>
      </c>
      <c r="F230" s="87" t="str">
        <f>TestUIn1!F232</f>
        <v/>
      </c>
    </row>
    <row r="231">
      <c r="A231" s="86">
        <f>(IF(TestUIn1!E233=India!$A$2,1&amp;COUNTIF(TestUIn1!$E$2:$E233,India!$A$2), IF(TestUIn1!E233=India!$A$82, 2&amp;COUNTIF(TestUIn1!$E$2:$E233,India!$A$82),IF(TestUIn1!E233=India!$A$162, 3&amp;COUNTIF(TestUIn1!$E$2:$E233,India!$A$162),IF(TestUIn1!E233=India!$A$242, 4&amp;COUNTIF(TestUIn1!$E$2:$E233,India!$A$242),IF(TestUIn1!E233=India!$A$322, 5&amp;COUNTIF(TestUIn1!$E$2:$E233,India!$A$322),0))))))</f>
        <v>0</v>
      </c>
      <c r="B231" t="str">
        <f>TestUIn1!A233</f>
        <v/>
      </c>
      <c r="C231" s="87" t="str">
        <f>TestUIn1!B233</f>
        <v/>
      </c>
      <c r="D231" s="87" t="str">
        <f>TestUIn1!C233</f>
        <v/>
      </c>
      <c r="E231" s="87" t="str">
        <f>TestUIn1!D233</f>
        <v/>
      </c>
      <c r="F231" s="87" t="str">
        <f>TestUIn1!F233</f>
        <v/>
      </c>
    </row>
    <row r="232">
      <c r="A232" s="86">
        <f>(IF(TestUIn1!E234=India!$A$2,1&amp;COUNTIF(TestUIn1!$E$2:$E234,India!$A$2), IF(TestUIn1!E234=India!$A$82, 2&amp;COUNTIF(TestUIn1!$E$2:$E234,India!$A$82),IF(TestUIn1!E234=India!$A$162, 3&amp;COUNTIF(TestUIn1!$E$2:$E234,India!$A$162),IF(TestUIn1!E234=India!$A$242, 4&amp;COUNTIF(TestUIn1!$E$2:$E234,India!$A$242),IF(TestUIn1!E234=India!$A$322, 5&amp;COUNTIF(TestUIn1!$E$2:$E234,India!$A$322),0))))))</f>
        <v>0</v>
      </c>
      <c r="B232" t="str">
        <f>TestUIn1!A234</f>
        <v/>
      </c>
      <c r="C232" s="87" t="str">
        <f>TestUIn1!B234</f>
        <v/>
      </c>
      <c r="D232" s="87" t="str">
        <f>TestUIn1!C234</f>
        <v/>
      </c>
      <c r="E232" s="87" t="str">
        <f>TestUIn1!D234</f>
        <v/>
      </c>
      <c r="F232" s="87" t="str">
        <f>TestUIn1!F234</f>
        <v/>
      </c>
    </row>
    <row r="233">
      <c r="A233" s="86">
        <f>(IF(TestUIn1!E235=India!$A$2,1&amp;COUNTIF(TestUIn1!$E$2:$E235,India!$A$2), IF(TestUIn1!E235=India!$A$82, 2&amp;COUNTIF(TestUIn1!$E$2:$E235,India!$A$82),IF(TestUIn1!E235=India!$A$162, 3&amp;COUNTIF(TestUIn1!$E$2:$E235,India!$A$162),IF(TestUIn1!E235=India!$A$242, 4&amp;COUNTIF(TestUIn1!$E$2:$E235,India!$A$242),IF(TestUIn1!E235=India!$A$322, 5&amp;COUNTIF(TestUIn1!$E$2:$E235,India!$A$322),0))))))</f>
        <v>0</v>
      </c>
      <c r="B233" t="str">
        <f>TestUIn1!A235</f>
        <v/>
      </c>
      <c r="C233" s="87" t="str">
        <f>TestUIn1!B235</f>
        <v/>
      </c>
      <c r="D233" s="87" t="str">
        <f>TestUIn1!C235</f>
        <v/>
      </c>
      <c r="E233" s="87" t="str">
        <f>TestUIn1!D235</f>
        <v/>
      </c>
      <c r="F233" s="87" t="str">
        <f>TestUIn1!F235</f>
        <v/>
      </c>
    </row>
    <row r="234">
      <c r="A234" s="86">
        <f>(IF(TestUIn1!E236=India!$A$2,1&amp;COUNTIF(TestUIn1!$E$2:$E236,India!$A$2), IF(TestUIn1!E236=India!$A$82, 2&amp;COUNTIF(TestUIn1!$E$2:$E236,India!$A$82),IF(TestUIn1!E236=India!$A$162, 3&amp;COUNTIF(TestUIn1!$E$2:$E236,India!$A$162),IF(TestUIn1!E236=India!$A$242, 4&amp;COUNTIF(TestUIn1!$E$2:$E236,India!$A$242),IF(TestUIn1!E236=India!$A$322, 5&amp;COUNTIF(TestUIn1!$E$2:$E236,India!$A$322),0))))))</f>
        <v>0</v>
      </c>
      <c r="B234" t="str">
        <f>TestUIn1!A236</f>
        <v/>
      </c>
      <c r="C234" s="87" t="str">
        <f>TestUIn1!B236</f>
        <v/>
      </c>
      <c r="D234" s="87" t="str">
        <f>TestUIn1!C236</f>
        <v/>
      </c>
      <c r="E234" s="87" t="str">
        <f>TestUIn1!D236</f>
        <v/>
      </c>
      <c r="F234" s="87" t="str">
        <f>TestUIn1!F236</f>
        <v/>
      </c>
    </row>
    <row r="235">
      <c r="A235" s="86">
        <f>(IF(TestUIn1!E237=India!$A$2,1&amp;COUNTIF(TestUIn1!$E$2:$E237,India!$A$2), IF(TestUIn1!E237=India!$A$82, 2&amp;COUNTIF(TestUIn1!$E$2:$E237,India!$A$82),IF(TestUIn1!E237=India!$A$162, 3&amp;COUNTIF(TestUIn1!$E$2:$E237,India!$A$162),IF(TestUIn1!E237=India!$A$242, 4&amp;COUNTIF(TestUIn1!$E$2:$E237,India!$A$242),IF(TestUIn1!E237=India!$A$322, 5&amp;COUNTIF(TestUIn1!$E$2:$E237,India!$A$322),0))))))</f>
        <v>0</v>
      </c>
      <c r="B235" t="str">
        <f>TestUIn1!A237</f>
        <v/>
      </c>
      <c r="C235" s="87" t="str">
        <f>TestUIn1!B237</f>
        <v/>
      </c>
      <c r="D235" s="87" t="str">
        <f>TestUIn1!C237</f>
        <v/>
      </c>
      <c r="E235" s="87" t="str">
        <f>TestUIn1!D237</f>
        <v/>
      </c>
      <c r="F235" s="87" t="str">
        <f>TestUIn1!F237</f>
        <v/>
      </c>
    </row>
    <row r="236">
      <c r="A236" s="86">
        <f>(IF(TestUIn1!E238=India!$A$2,1&amp;COUNTIF(TestUIn1!$E$2:$E238,India!$A$2), IF(TestUIn1!E238=India!$A$82, 2&amp;COUNTIF(TestUIn1!$E$2:$E238,India!$A$82),IF(TestUIn1!E238=India!$A$162, 3&amp;COUNTIF(TestUIn1!$E$2:$E238,India!$A$162),IF(TestUIn1!E238=India!$A$242, 4&amp;COUNTIF(TestUIn1!$E$2:$E238,India!$A$242),IF(TestUIn1!E238=India!$A$322, 5&amp;COUNTIF(TestUIn1!$E$2:$E238,India!$A$322),0))))))</f>
        <v>0</v>
      </c>
      <c r="B236" t="str">
        <f>TestUIn1!A238</f>
        <v/>
      </c>
      <c r="C236" s="87" t="str">
        <f>TestUIn1!B238</f>
        <v/>
      </c>
      <c r="D236" s="87" t="str">
        <f>TestUIn1!C238</f>
        <v/>
      </c>
      <c r="E236" s="87" t="str">
        <f>TestUIn1!D238</f>
        <v/>
      </c>
      <c r="F236" s="87" t="str">
        <f>TestUIn1!F238</f>
        <v/>
      </c>
    </row>
    <row r="237">
      <c r="A237" s="86">
        <f>(IF(TestUIn1!E239=India!$A$2,1&amp;COUNTIF(TestUIn1!$E$2:$E239,India!$A$2), IF(TestUIn1!E239=India!$A$82, 2&amp;COUNTIF(TestUIn1!$E$2:$E239,India!$A$82),IF(TestUIn1!E239=India!$A$162, 3&amp;COUNTIF(TestUIn1!$E$2:$E239,India!$A$162),IF(TestUIn1!E239=India!$A$242, 4&amp;COUNTIF(TestUIn1!$E$2:$E239,India!$A$242),IF(TestUIn1!E239=India!$A$322, 5&amp;COUNTIF(TestUIn1!$E$2:$E239,India!$A$322),0))))))</f>
        <v>0</v>
      </c>
      <c r="B237" t="str">
        <f>TestUIn1!A239</f>
        <v/>
      </c>
      <c r="C237" s="87" t="str">
        <f>TestUIn1!B239</f>
        <v/>
      </c>
      <c r="D237" s="87" t="str">
        <f>TestUIn1!C239</f>
        <v/>
      </c>
      <c r="E237" s="87" t="str">
        <f>TestUIn1!D239</f>
        <v/>
      </c>
      <c r="F237" s="87" t="str">
        <f>TestUIn1!F239</f>
        <v/>
      </c>
    </row>
    <row r="238">
      <c r="A238" s="86">
        <f>(IF(TestUIn1!E240=India!$A$2,1&amp;COUNTIF(TestUIn1!$E$2:$E240,India!$A$2), IF(TestUIn1!E240=India!$A$82, 2&amp;COUNTIF(TestUIn1!$E$2:$E240,India!$A$82),IF(TestUIn1!E240=India!$A$162, 3&amp;COUNTIF(TestUIn1!$E$2:$E240,India!$A$162),IF(TestUIn1!E240=India!$A$242, 4&amp;COUNTIF(TestUIn1!$E$2:$E240,India!$A$242),IF(TestUIn1!E240=India!$A$322, 5&amp;COUNTIF(TestUIn1!$E$2:$E240,India!$A$322),0))))))</f>
        <v>0</v>
      </c>
      <c r="B238" t="str">
        <f>TestUIn1!A240</f>
        <v/>
      </c>
      <c r="C238" s="87" t="str">
        <f>TestUIn1!B240</f>
        <v/>
      </c>
      <c r="D238" s="87" t="str">
        <f>TestUIn1!C240</f>
        <v/>
      </c>
      <c r="E238" s="87" t="str">
        <f>TestUIn1!D240</f>
        <v/>
      </c>
      <c r="F238" s="87" t="str">
        <f>TestUIn1!F240</f>
        <v/>
      </c>
    </row>
    <row r="239">
      <c r="A239" s="86">
        <f>(IF(TestUIn1!E241=India!$A$2,1&amp;COUNTIF(TestUIn1!$E$2:$E241,India!$A$2), IF(TestUIn1!E241=India!$A$82, 2&amp;COUNTIF(TestUIn1!$E$2:$E241,India!$A$82),IF(TestUIn1!E241=India!$A$162, 3&amp;COUNTIF(TestUIn1!$E$2:$E241,India!$A$162),IF(TestUIn1!E241=India!$A$242, 4&amp;COUNTIF(TestUIn1!$E$2:$E241,India!$A$242),IF(TestUIn1!E241=India!$A$322, 5&amp;COUNTIF(TestUIn1!$E$2:$E241,India!$A$322),0))))))</f>
        <v>0</v>
      </c>
      <c r="B239" t="str">
        <f>TestUIn1!A241</f>
        <v/>
      </c>
      <c r="C239" s="87" t="str">
        <f>TestUIn1!B241</f>
        <v/>
      </c>
      <c r="D239" s="87" t="str">
        <f>TestUIn1!C241</f>
        <v/>
      </c>
      <c r="E239" s="87" t="str">
        <f>TestUIn1!D241</f>
        <v/>
      </c>
      <c r="F239" s="87" t="str">
        <f>TestUIn1!F241</f>
        <v/>
      </c>
    </row>
    <row r="240">
      <c r="A240" s="86">
        <f>(IF(TestUIn1!E242=India!$A$2,1&amp;COUNTIF(TestUIn1!$E$2:$E242,India!$A$2), IF(TestUIn1!E242=India!$A$82, 2&amp;COUNTIF(TestUIn1!$E$2:$E242,India!$A$82),IF(TestUIn1!E242=India!$A$162, 3&amp;COUNTIF(TestUIn1!$E$2:$E242,India!$A$162),IF(TestUIn1!E242=India!$A$242, 4&amp;COUNTIF(TestUIn1!$E$2:$E242,India!$A$242),IF(TestUIn1!E242=India!$A$322, 5&amp;COUNTIF(TestUIn1!$E$2:$E242,India!$A$322),0))))))</f>
        <v>0</v>
      </c>
      <c r="B240" t="str">
        <f>TestUIn1!A242</f>
        <v/>
      </c>
      <c r="C240" s="87" t="str">
        <f>TestUIn1!B242</f>
        <v/>
      </c>
      <c r="D240" s="87" t="str">
        <f>TestUIn1!C242</f>
        <v/>
      </c>
      <c r="E240" s="87" t="str">
        <f>TestUIn1!D242</f>
        <v/>
      </c>
      <c r="F240" s="87" t="str">
        <f>TestUIn1!F242</f>
        <v/>
      </c>
    </row>
    <row r="241">
      <c r="A241" s="86">
        <f>(IF(TestUIn1!E243=India!$A$2,1&amp;COUNTIF(TestUIn1!$E$2:$E243,India!$A$2), IF(TestUIn1!E243=India!$A$82, 2&amp;COUNTIF(TestUIn1!$E$2:$E243,India!$A$82),IF(TestUIn1!E243=India!$A$162, 3&amp;COUNTIF(TestUIn1!$E$2:$E243,India!$A$162),IF(TestUIn1!E243=India!$A$242, 4&amp;COUNTIF(TestUIn1!$E$2:$E243,India!$A$242),IF(TestUIn1!E243=India!$A$322, 5&amp;COUNTIF(TestUIn1!$E$2:$E243,India!$A$322),0))))))</f>
        <v>0</v>
      </c>
      <c r="B241" t="str">
        <f>TestUIn1!A243</f>
        <v/>
      </c>
      <c r="C241" s="87" t="str">
        <f>TestUIn1!B243</f>
        <v/>
      </c>
      <c r="D241" s="87" t="str">
        <f>TestUIn1!C243</f>
        <v/>
      </c>
      <c r="E241" s="87" t="str">
        <f>TestUIn1!D243</f>
        <v/>
      </c>
      <c r="F241" s="87" t="str">
        <f>TestUIn1!F243</f>
        <v/>
      </c>
    </row>
    <row r="242">
      <c r="A242" s="86">
        <f>(IF(TestUIn1!E244=India!$A$2,1&amp;COUNTIF(TestUIn1!$E$2:$E244,India!$A$2), IF(TestUIn1!E244=India!$A$82, 2&amp;COUNTIF(TestUIn1!$E$2:$E244,India!$A$82),IF(TestUIn1!E244=India!$A$162, 3&amp;COUNTIF(TestUIn1!$E$2:$E244,India!$A$162),IF(TestUIn1!E244=India!$A$242, 4&amp;COUNTIF(TestUIn1!$E$2:$E244,India!$A$242),IF(TestUIn1!E244=India!$A$322, 5&amp;COUNTIF(TestUIn1!$E$2:$E244,India!$A$322),0))))))</f>
        <v>0</v>
      </c>
      <c r="B242" t="str">
        <f>TestUIn1!A244</f>
        <v/>
      </c>
      <c r="C242" s="87" t="str">
        <f>TestUIn1!B244</f>
        <v/>
      </c>
      <c r="D242" s="87" t="str">
        <f>TestUIn1!C244</f>
        <v/>
      </c>
      <c r="E242" s="87" t="str">
        <f>TestUIn1!D244</f>
        <v/>
      </c>
      <c r="F242" s="87" t="str">
        <f>TestUIn1!F244</f>
        <v/>
      </c>
    </row>
    <row r="243">
      <c r="A243" s="86">
        <f>(IF(TestUIn1!E245=India!$A$2,1&amp;COUNTIF(TestUIn1!$E$2:$E245,India!$A$2), IF(TestUIn1!E245=India!$A$82, 2&amp;COUNTIF(TestUIn1!$E$2:$E245,India!$A$82),IF(TestUIn1!E245=India!$A$162, 3&amp;COUNTIF(TestUIn1!$E$2:$E245,India!$A$162),IF(TestUIn1!E245=India!$A$242, 4&amp;COUNTIF(TestUIn1!$E$2:$E245,India!$A$242),IF(TestUIn1!E245=India!$A$322, 5&amp;COUNTIF(TestUIn1!$E$2:$E245,India!$A$322),0))))))</f>
        <v>0</v>
      </c>
      <c r="B243" t="str">
        <f>TestUIn1!A245</f>
        <v/>
      </c>
      <c r="C243" s="87" t="str">
        <f>TestUIn1!B245</f>
        <v/>
      </c>
      <c r="D243" s="87" t="str">
        <f>TestUIn1!C245</f>
        <v/>
      </c>
      <c r="E243" s="87" t="str">
        <f>TestUIn1!D245</f>
        <v/>
      </c>
      <c r="F243" s="87" t="str">
        <f>TestUIn1!F245</f>
        <v/>
      </c>
    </row>
    <row r="244">
      <c r="A244" s="86">
        <f>(IF(TestUIn1!E246=India!$A$2,1&amp;COUNTIF(TestUIn1!$E$2:$E246,India!$A$2), IF(TestUIn1!E246=India!$A$82, 2&amp;COUNTIF(TestUIn1!$E$2:$E246,India!$A$82),IF(TestUIn1!E246=India!$A$162, 3&amp;COUNTIF(TestUIn1!$E$2:$E246,India!$A$162),IF(TestUIn1!E246=India!$A$242, 4&amp;COUNTIF(TestUIn1!$E$2:$E246,India!$A$242),IF(TestUIn1!E246=India!$A$322, 5&amp;COUNTIF(TestUIn1!$E$2:$E246,India!$A$322),0))))))</f>
        <v>0</v>
      </c>
      <c r="B244" t="str">
        <f>TestUIn1!A246</f>
        <v/>
      </c>
      <c r="C244" s="87" t="str">
        <f>TestUIn1!B246</f>
        <v/>
      </c>
      <c r="D244" s="87" t="str">
        <f>TestUIn1!C246</f>
        <v/>
      </c>
      <c r="E244" s="87" t="str">
        <f>TestUIn1!D246</f>
        <v/>
      </c>
      <c r="F244" s="87" t="str">
        <f>TestUIn1!F246</f>
        <v/>
      </c>
    </row>
    <row r="245">
      <c r="A245" s="86">
        <f>(IF(TestUIn1!E247=India!$A$2,1&amp;COUNTIF(TestUIn1!$E$2:$E247,India!$A$2), IF(TestUIn1!E247=India!$A$82, 2&amp;COUNTIF(TestUIn1!$E$2:$E247,India!$A$82),IF(TestUIn1!E247=India!$A$162, 3&amp;COUNTIF(TestUIn1!$E$2:$E247,India!$A$162),IF(TestUIn1!E247=India!$A$242, 4&amp;COUNTIF(TestUIn1!$E$2:$E247,India!$A$242),IF(TestUIn1!E247=India!$A$322, 5&amp;COUNTIF(TestUIn1!$E$2:$E247,India!$A$322),0))))))</f>
        <v>0</v>
      </c>
      <c r="B245" t="str">
        <f>TestUIn1!A247</f>
        <v/>
      </c>
      <c r="C245" s="87" t="str">
        <f>TestUIn1!B247</f>
        <v/>
      </c>
      <c r="D245" s="87" t="str">
        <f>TestUIn1!C247</f>
        <v/>
      </c>
      <c r="E245" s="87" t="str">
        <f>TestUIn1!D247</f>
        <v/>
      </c>
      <c r="F245" s="87" t="str">
        <f>TestUIn1!F247</f>
        <v/>
      </c>
    </row>
    <row r="246">
      <c r="A246" s="86">
        <f>(IF(TestUIn1!E248=India!$A$2,1&amp;COUNTIF(TestUIn1!$E$2:$E248,India!$A$2), IF(TestUIn1!E248=India!$A$82, 2&amp;COUNTIF(TestUIn1!$E$2:$E248,India!$A$82),IF(TestUIn1!E248=India!$A$162, 3&amp;COUNTIF(TestUIn1!$E$2:$E248,India!$A$162),IF(TestUIn1!E248=India!$A$242, 4&amp;COUNTIF(TestUIn1!$E$2:$E248,India!$A$242),IF(TestUIn1!E248=India!$A$322, 5&amp;COUNTIF(TestUIn1!$E$2:$E248,India!$A$322),0))))))</f>
        <v>0</v>
      </c>
      <c r="B246" t="str">
        <f>TestUIn1!A248</f>
        <v/>
      </c>
      <c r="C246" s="87" t="str">
        <f>TestUIn1!B248</f>
        <v/>
      </c>
      <c r="D246" s="87" t="str">
        <f>TestUIn1!C248</f>
        <v/>
      </c>
      <c r="E246" s="87" t="str">
        <f>TestUIn1!D248</f>
        <v/>
      </c>
      <c r="F246" s="87" t="str">
        <f>TestUIn1!F248</f>
        <v/>
      </c>
    </row>
    <row r="247">
      <c r="A247" s="86">
        <f>(IF(TestUIn1!E249=India!$A$2,1&amp;COUNTIF(TestUIn1!$E$2:$E249,India!$A$2), IF(TestUIn1!E249=India!$A$82, 2&amp;COUNTIF(TestUIn1!$E$2:$E249,India!$A$82),IF(TestUIn1!E249=India!$A$162, 3&amp;COUNTIF(TestUIn1!$E$2:$E249,India!$A$162),IF(TestUIn1!E249=India!$A$242, 4&amp;COUNTIF(TestUIn1!$E$2:$E249,India!$A$242),IF(TestUIn1!E249=India!$A$322, 5&amp;COUNTIF(TestUIn1!$E$2:$E249,India!$A$322),0))))))</f>
        <v>0</v>
      </c>
      <c r="B247" t="str">
        <f>TestUIn1!A249</f>
        <v/>
      </c>
      <c r="C247" s="87" t="str">
        <f>TestUIn1!B249</f>
        <v/>
      </c>
      <c r="D247" s="87" t="str">
        <f>TestUIn1!C249</f>
        <v/>
      </c>
      <c r="E247" s="87" t="str">
        <f>TestUIn1!D249</f>
        <v/>
      </c>
      <c r="F247" s="87" t="str">
        <f>TestUIn1!F249</f>
        <v/>
      </c>
    </row>
    <row r="248">
      <c r="A248" s="86">
        <f>(IF(TestUIn1!E250=India!$A$2,1&amp;COUNTIF(TestUIn1!$E$2:$E250,India!$A$2), IF(TestUIn1!E250=India!$A$82, 2&amp;COUNTIF(TestUIn1!$E$2:$E250,India!$A$82),IF(TestUIn1!E250=India!$A$162, 3&amp;COUNTIF(TestUIn1!$E$2:$E250,India!$A$162),IF(TestUIn1!E250=India!$A$242, 4&amp;COUNTIF(TestUIn1!$E$2:$E250,India!$A$242),IF(TestUIn1!E250=India!$A$322, 5&amp;COUNTIF(TestUIn1!$E$2:$E250,India!$A$322),0))))))</f>
        <v>0</v>
      </c>
      <c r="B248" t="str">
        <f>TestUIn1!A250</f>
        <v/>
      </c>
      <c r="C248" s="87" t="str">
        <f>TestUIn1!B250</f>
        <v/>
      </c>
      <c r="D248" s="87" t="str">
        <f>TestUIn1!C250</f>
        <v/>
      </c>
      <c r="E248" s="87" t="str">
        <f>TestUIn1!D250</f>
        <v/>
      </c>
      <c r="F248" s="87" t="str">
        <f>TestUIn1!F250</f>
        <v/>
      </c>
    </row>
    <row r="249">
      <c r="A249" s="86">
        <f>(IF(TestUIn1!E251=India!$A$2,1&amp;COUNTIF(TestUIn1!$E$2:$E251,India!$A$2), IF(TestUIn1!E251=India!$A$82, 2&amp;COUNTIF(TestUIn1!$E$2:$E251,India!$A$82),IF(TestUIn1!E251=India!$A$162, 3&amp;COUNTIF(TestUIn1!$E$2:$E251,India!$A$162),IF(TestUIn1!E251=India!$A$242, 4&amp;COUNTIF(TestUIn1!$E$2:$E251,India!$A$242),IF(TestUIn1!E251=India!$A$322, 5&amp;COUNTIF(TestUIn1!$E$2:$E251,India!$A$322),0))))))</f>
        <v>0</v>
      </c>
      <c r="B249" t="str">
        <f>TestUIn1!A251</f>
        <v/>
      </c>
      <c r="C249" s="87" t="str">
        <f>TestUIn1!B251</f>
        <v/>
      </c>
      <c r="D249" s="87" t="str">
        <f>TestUIn1!C251</f>
        <v/>
      </c>
      <c r="E249" s="87" t="str">
        <f>TestUIn1!D251</f>
        <v/>
      </c>
      <c r="F249" s="87" t="str">
        <f>TestUIn1!F251</f>
        <v/>
      </c>
    </row>
    <row r="250">
      <c r="A250" s="86">
        <f>(IF(TestUIn1!E252=India!$A$2,1&amp;COUNTIF(TestUIn1!$E$2:$E252,India!$A$2), IF(TestUIn1!E252=India!$A$82, 2&amp;COUNTIF(TestUIn1!$E$2:$E252,India!$A$82),IF(TestUIn1!E252=India!$A$162, 3&amp;COUNTIF(TestUIn1!$E$2:$E252,India!$A$162),IF(TestUIn1!E252=India!$A$242, 4&amp;COUNTIF(TestUIn1!$E$2:$E252,India!$A$242),IF(TestUIn1!E252=India!$A$322, 5&amp;COUNTIF(TestUIn1!$E$2:$E252,India!$A$322),0))))))</f>
        <v>0</v>
      </c>
      <c r="B250" t="str">
        <f>TestUIn1!A252</f>
        <v/>
      </c>
      <c r="C250" s="87" t="str">
        <f>TestUIn1!B252</f>
        <v/>
      </c>
      <c r="D250" s="87" t="str">
        <f>TestUIn1!C252</f>
        <v/>
      </c>
      <c r="E250" s="87" t="str">
        <f>TestUIn1!D252</f>
        <v/>
      </c>
      <c r="F250" s="87" t="str">
        <f>TestUIn1!F252</f>
        <v/>
      </c>
    </row>
    <row r="251">
      <c r="A251" s="86">
        <f>(IF(TestUIn1!E253=India!$A$2,1&amp;COUNTIF(TestUIn1!$E$2:$E253,India!$A$2), IF(TestUIn1!E253=India!$A$82, 2&amp;COUNTIF(TestUIn1!$E$2:$E253,India!$A$82),IF(TestUIn1!E253=India!$A$162, 3&amp;COUNTIF(TestUIn1!$E$2:$E253,India!$A$162),IF(TestUIn1!E253=India!$A$242, 4&amp;COUNTIF(TestUIn1!$E$2:$E253,India!$A$242),IF(TestUIn1!E253=India!$A$322, 5&amp;COUNTIF(TestUIn1!$E$2:$E253,India!$A$322),0))))))</f>
        <v>0</v>
      </c>
      <c r="B251" t="str">
        <f>TestUIn1!A253</f>
        <v/>
      </c>
      <c r="C251" s="87" t="str">
        <f>TestUIn1!B253</f>
        <v/>
      </c>
      <c r="D251" s="87" t="str">
        <f>TestUIn1!C253</f>
        <v/>
      </c>
      <c r="E251" s="87" t="str">
        <f>TestUIn1!D253</f>
        <v/>
      </c>
      <c r="F251" s="87" t="str">
        <f>TestUIn1!F253</f>
        <v/>
      </c>
    </row>
    <row r="252">
      <c r="A252" s="86">
        <f>(IF(TestUIn1!E254=India!$A$2,1&amp;COUNTIF(TestUIn1!$E$2:$E254,India!$A$2), IF(TestUIn1!E254=India!$A$82, 2&amp;COUNTIF(TestUIn1!$E$2:$E254,India!$A$82),IF(TestUIn1!E254=India!$A$162, 3&amp;COUNTIF(TestUIn1!$E$2:$E254,India!$A$162),IF(TestUIn1!E254=India!$A$242, 4&amp;COUNTIF(TestUIn1!$E$2:$E254,India!$A$242),IF(TestUIn1!E254=India!$A$322, 5&amp;COUNTIF(TestUIn1!$E$2:$E254,India!$A$322),0))))))</f>
        <v>0</v>
      </c>
      <c r="B252" t="str">
        <f>TestUIn1!A254</f>
        <v/>
      </c>
      <c r="C252" s="87" t="str">
        <f>TestUIn1!B254</f>
        <v/>
      </c>
      <c r="D252" s="87" t="str">
        <f>TestUIn1!C254</f>
        <v/>
      </c>
      <c r="E252" s="87" t="str">
        <f>TestUIn1!D254</f>
        <v/>
      </c>
      <c r="F252" s="87" t="str">
        <f>TestUIn1!F254</f>
        <v/>
      </c>
    </row>
    <row r="253">
      <c r="A253" s="86">
        <f>(IF(TestUIn1!E255=India!$A$2,1&amp;COUNTIF(TestUIn1!$E$2:$E255,India!$A$2), IF(TestUIn1!E255=India!$A$82, 2&amp;COUNTIF(TestUIn1!$E$2:$E255,India!$A$82),IF(TestUIn1!E255=India!$A$162, 3&amp;COUNTIF(TestUIn1!$E$2:$E255,India!$A$162),IF(TestUIn1!E255=India!$A$242, 4&amp;COUNTIF(TestUIn1!$E$2:$E255,India!$A$242),IF(TestUIn1!E255=India!$A$322, 5&amp;COUNTIF(TestUIn1!$E$2:$E255,India!$A$322),0))))))</f>
        <v>0</v>
      </c>
      <c r="B253" t="str">
        <f>TestUIn1!A255</f>
        <v/>
      </c>
      <c r="C253" s="87" t="str">
        <f>TestUIn1!B255</f>
        <v/>
      </c>
      <c r="D253" s="87" t="str">
        <f>TestUIn1!C255</f>
        <v/>
      </c>
      <c r="E253" s="87" t="str">
        <f>TestUIn1!D255</f>
        <v/>
      </c>
      <c r="F253" s="87" t="str">
        <f>TestUIn1!F255</f>
        <v/>
      </c>
    </row>
    <row r="254">
      <c r="A254" s="86">
        <f>(IF(TestUIn1!E256=India!$A$2,1&amp;COUNTIF(TestUIn1!$E$2:$E256,India!$A$2), IF(TestUIn1!E256=India!$A$82, 2&amp;COUNTIF(TestUIn1!$E$2:$E256,India!$A$82),IF(TestUIn1!E256=India!$A$162, 3&amp;COUNTIF(TestUIn1!$E$2:$E256,India!$A$162),IF(TestUIn1!E256=India!$A$242, 4&amp;COUNTIF(TestUIn1!$E$2:$E256,India!$A$242),IF(TestUIn1!E256=India!$A$322, 5&amp;COUNTIF(TestUIn1!$E$2:$E256,India!$A$322),0))))))</f>
        <v>0</v>
      </c>
      <c r="B254" t="str">
        <f>TestUIn1!A256</f>
        <v/>
      </c>
      <c r="C254" s="87" t="str">
        <f>TestUIn1!B256</f>
        <v/>
      </c>
      <c r="D254" s="87" t="str">
        <f>TestUIn1!C256</f>
        <v/>
      </c>
      <c r="E254" s="87" t="str">
        <f>TestUIn1!D256</f>
        <v/>
      </c>
      <c r="F254" s="87" t="str">
        <f>TestUIn1!F256</f>
        <v/>
      </c>
    </row>
    <row r="255">
      <c r="A255" s="86">
        <f>(IF(TestUIn1!E257=India!$A$2,1&amp;COUNTIF(TestUIn1!$E$2:$E257,India!$A$2), IF(TestUIn1!E257=India!$A$82, 2&amp;COUNTIF(TestUIn1!$E$2:$E257,India!$A$82),IF(TestUIn1!E257=India!$A$162, 3&amp;COUNTIF(TestUIn1!$E$2:$E257,India!$A$162),IF(TestUIn1!E257=India!$A$242, 4&amp;COUNTIF(TestUIn1!$E$2:$E257,India!$A$242),IF(TestUIn1!E257=India!$A$322, 5&amp;COUNTIF(TestUIn1!$E$2:$E257,India!$A$322),0))))))</f>
        <v>0</v>
      </c>
      <c r="B255" t="str">
        <f>TestUIn1!A257</f>
        <v/>
      </c>
      <c r="C255" s="87" t="str">
        <f>TestUIn1!B257</f>
        <v/>
      </c>
      <c r="D255" s="87" t="str">
        <f>TestUIn1!C257</f>
        <v/>
      </c>
      <c r="E255" s="87" t="str">
        <f>TestUIn1!D257</f>
        <v/>
      </c>
      <c r="F255" s="87" t="str">
        <f>TestUIn1!F257</f>
        <v/>
      </c>
    </row>
    <row r="256">
      <c r="A256" s="86">
        <f>(IF(TestUIn1!E258=India!$A$2,1&amp;COUNTIF(TestUIn1!$E$2:$E258,India!$A$2), IF(TestUIn1!E258=India!$A$82, 2&amp;COUNTIF(TestUIn1!$E$2:$E258,India!$A$82),IF(TestUIn1!E258=India!$A$162, 3&amp;COUNTIF(TestUIn1!$E$2:$E258,India!$A$162),IF(TestUIn1!E258=India!$A$242, 4&amp;COUNTIF(TestUIn1!$E$2:$E258,India!$A$242),IF(TestUIn1!E258=India!$A$322, 5&amp;COUNTIF(TestUIn1!$E$2:$E258,India!$A$322),0))))))</f>
        <v>0</v>
      </c>
      <c r="B256" t="str">
        <f>TestUIn1!A258</f>
        <v/>
      </c>
      <c r="C256" s="87" t="str">
        <f>TestUIn1!B258</f>
        <v/>
      </c>
      <c r="D256" s="87" t="str">
        <f>TestUIn1!C258</f>
        <v/>
      </c>
      <c r="E256" s="87" t="str">
        <f>TestUIn1!D258</f>
        <v/>
      </c>
      <c r="F256" s="87" t="str">
        <f>TestUIn1!F258</f>
        <v/>
      </c>
    </row>
    <row r="257">
      <c r="A257" s="86">
        <f>(IF(TestUIn1!E259=India!$A$2,1&amp;COUNTIF(TestUIn1!$E$2:$E259,India!$A$2), IF(TestUIn1!E259=India!$A$82, 2&amp;COUNTIF(TestUIn1!$E$2:$E259,India!$A$82),IF(TestUIn1!E259=India!$A$162, 3&amp;COUNTIF(TestUIn1!$E$2:$E259,India!$A$162),IF(TestUIn1!E259=India!$A$242, 4&amp;COUNTIF(TestUIn1!$E$2:$E259,India!$A$242),IF(TestUIn1!E259=India!$A$322, 5&amp;COUNTIF(TestUIn1!$E$2:$E259,India!$A$322),0))))))</f>
        <v>0</v>
      </c>
      <c r="B257" t="str">
        <f>TestUIn1!A259</f>
        <v/>
      </c>
      <c r="C257" s="87" t="str">
        <f>TestUIn1!B259</f>
        <v/>
      </c>
      <c r="D257" s="87" t="str">
        <f>TestUIn1!C259</f>
        <v/>
      </c>
      <c r="E257" s="87" t="str">
        <f>TestUIn1!D259</f>
        <v/>
      </c>
      <c r="F257" s="87" t="str">
        <f>TestUIn1!F259</f>
        <v/>
      </c>
    </row>
    <row r="258">
      <c r="A258" s="86">
        <f>(IF(TestUIn1!E260=India!$A$2,1&amp;COUNTIF(TestUIn1!$E$2:$E260,India!$A$2), IF(TestUIn1!E260=India!$A$82, 2&amp;COUNTIF(TestUIn1!$E$2:$E260,India!$A$82),IF(TestUIn1!E260=India!$A$162, 3&amp;COUNTIF(TestUIn1!$E$2:$E260,India!$A$162),IF(TestUIn1!E260=India!$A$242, 4&amp;COUNTIF(TestUIn1!$E$2:$E260,India!$A$242),IF(TestUIn1!E260=India!$A$322, 5&amp;COUNTIF(TestUIn1!$E$2:$E260,India!$A$322),0))))))</f>
        <v>0</v>
      </c>
      <c r="B258" t="str">
        <f>TestUIn1!A260</f>
        <v/>
      </c>
      <c r="C258" s="87" t="str">
        <f>TestUIn1!B260</f>
        <v/>
      </c>
      <c r="D258" s="87" t="str">
        <f>TestUIn1!C260</f>
        <v/>
      </c>
      <c r="E258" s="87" t="str">
        <f>TestUIn1!D260</f>
        <v/>
      </c>
      <c r="F258" s="87" t="str">
        <f>TestUIn1!F260</f>
        <v/>
      </c>
    </row>
    <row r="259">
      <c r="A259" s="86">
        <f>(IF(TestUIn1!E261=India!$A$2,1&amp;COUNTIF(TestUIn1!$E$2:$E261,India!$A$2), IF(TestUIn1!E261=India!$A$82, 2&amp;COUNTIF(TestUIn1!$E$2:$E261,India!$A$82),IF(TestUIn1!E261=India!$A$162, 3&amp;COUNTIF(TestUIn1!$E$2:$E261,India!$A$162),IF(TestUIn1!E261=India!$A$242, 4&amp;COUNTIF(TestUIn1!$E$2:$E261,India!$A$242),IF(TestUIn1!E261=India!$A$322, 5&amp;COUNTIF(TestUIn1!$E$2:$E261,India!$A$322),0))))))</f>
        <v>0</v>
      </c>
      <c r="B259" t="str">
        <f>TestUIn1!A261</f>
        <v/>
      </c>
      <c r="C259" s="87" t="str">
        <f>TestUIn1!B261</f>
        <v/>
      </c>
      <c r="D259" s="87" t="str">
        <f>TestUIn1!C261</f>
        <v/>
      </c>
      <c r="E259" s="87" t="str">
        <f>TestUIn1!D261</f>
        <v/>
      </c>
      <c r="F259" s="87" t="str">
        <f>TestUIn1!F261</f>
        <v/>
      </c>
    </row>
    <row r="260">
      <c r="A260" s="86">
        <f>(IF(TestUIn1!E262=India!$A$2,1&amp;COUNTIF(TestUIn1!$E$2:$E262,India!$A$2), IF(TestUIn1!E262=India!$A$82, 2&amp;COUNTIF(TestUIn1!$E$2:$E262,India!$A$82),IF(TestUIn1!E262=India!$A$162, 3&amp;COUNTIF(TestUIn1!$E$2:$E262,India!$A$162),IF(TestUIn1!E262=India!$A$242, 4&amp;COUNTIF(TestUIn1!$E$2:$E262,India!$A$242),IF(TestUIn1!E262=India!$A$322, 5&amp;COUNTIF(TestUIn1!$E$2:$E262,India!$A$322),0))))))</f>
        <v>0</v>
      </c>
      <c r="B260" t="str">
        <f>TestUIn1!A262</f>
        <v/>
      </c>
      <c r="C260" s="87" t="str">
        <f>TestUIn1!B262</f>
        <v/>
      </c>
      <c r="D260" s="87" t="str">
        <f>TestUIn1!C262</f>
        <v/>
      </c>
      <c r="E260" s="87" t="str">
        <f>TestUIn1!D262</f>
        <v/>
      </c>
      <c r="F260" s="87" t="str">
        <f>TestUIn1!F262</f>
        <v/>
      </c>
    </row>
    <row r="261">
      <c r="A261" s="86">
        <f>(IF(TestUIn1!E263=India!$A$2,1&amp;COUNTIF(TestUIn1!$E$2:$E263,India!$A$2), IF(TestUIn1!E263=India!$A$82, 2&amp;COUNTIF(TestUIn1!$E$2:$E263,India!$A$82),IF(TestUIn1!E263=India!$A$162, 3&amp;COUNTIF(TestUIn1!$E$2:$E263,India!$A$162),IF(TestUIn1!E263=India!$A$242, 4&amp;COUNTIF(TestUIn1!$E$2:$E263,India!$A$242),IF(TestUIn1!E263=India!$A$322, 5&amp;COUNTIF(TestUIn1!$E$2:$E263,India!$A$322),0))))))</f>
        <v>0</v>
      </c>
      <c r="B261" t="str">
        <f>TestUIn1!A263</f>
        <v/>
      </c>
      <c r="C261" s="87" t="str">
        <f>TestUIn1!B263</f>
        <v/>
      </c>
      <c r="D261" s="87" t="str">
        <f>TestUIn1!C263</f>
        <v/>
      </c>
      <c r="E261" s="87" t="str">
        <f>TestUIn1!D263</f>
        <v/>
      </c>
      <c r="F261" s="87" t="str">
        <f>TestUIn1!F263</f>
        <v/>
      </c>
    </row>
    <row r="262">
      <c r="A262" s="86">
        <f>(IF(TestUIn1!E264=India!$A$2,1&amp;COUNTIF(TestUIn1!$E$2:$E264,India!$A$2), IF(TestUIn1!E264=India!$A$82, 2&amp;COUNTIF(TestUIn1!$E$2:$E264,India!$A$82),IF(TestUIn1!E264=India!$A$162, 3&amp;COUNTIF(TestUIn1!$E$2:$E264,India!$A$162),IF(TestUIn1!E264=India!$A$242, 4&amp;COUNTIF(TestUIn1!$E$2:$E264,India!$A$242),IF(TestUIn1!E264=India!$A$322, 5&amp;COUNTIF(TestUIn1!$E$2:$E264,India!$A$322),0))))))</f>
        <v>0</v>
      </c>
      <c r="B262" t="str">
        <f>TestUIn1!A264</f>
        <v/>
      </c>
      <c r="C262" s="87" t="str">
        <f>TestUIn1!B264</f>
        <v/>
      </c>
      <c r="D262" s="87" t="str">
        <f>TestUIn1!C264</f>
        <v/>
      </c>
      <c r="E262" s="87" t="str">
        <f>TestUIn1!D264</f>
        <v/>
      </c>
      <c r="F262" s="87" t="str">
        <f>TestUIn1!F264</f>
        <v/>
      </c>
    </row>
    <row r="263">
      <c r="A263" s="86">
        <f>(IF(TestUIn1!E265=India!$A$2,1&amp;COUNTIF(TestUIn1!$E$2:$E265,India!$A$2), IF(TestUIn1!E265=India!$A$82, 2&amp;COUNTIF(TestUIn1!$E$2:$E265,India!$A$82),IF(TestUIn1!E265=India!$A$162, 3&amp;COUNTIF(TestUIn1!$E$2:$E265,India!$A$162),IF(TestUIn1!E265=India!$A$242, 4&amp;COUNTIF(TestUIn1!$E$2:$E265,India!$A$242),IF(TestUIn1!E265=India!$A$322, 5&amp;COUNTIF(TestUIn1!$E$2:$E265,India!$A$322),0))))))</f>
        <v>0</v>
      </c>
      <c r="B263" t="str">
        <f>TestUIn1!A265</f>
        <v/>
      </c>
      <c r="C263" s="87" t="str">
        <f>TestUIn1!B265</f>
        <v/>
      </c>
      <c r="D263" s="87" t="str">
        <f>TestUIn1!C265</f>
        <v/>
      </c>
      <c r="E263" s="87" t="str">
        <f>TestUIn1!D265</f>
        <v/>
      </c>
      <c r="F263" s="87" t="str">
        <f>TestUIn1!F265</f>
        <v/>
      </c>
    </row>
    <row r="264">
      <c r="A264" s="86">
        <f>(IF(TestUIn1!E266=India!$A$2,1&amp;COUNTIF(TestUIn1!$E$2:$E266,India!$A$2), IF(TestUIn1!E266=India!$A$82, 2&amp;COUNTIF(TestUIn1!$E$2:$E266,India!$A$82),IF(TestUIn1!E266=India!$A$162, 3&amp;COUNTIF(TestUIn1!$E$2:$E266,India!$A$162),IF(TestUIn1!E266=India!$A$242, 4&amp;COUNTIF(TestUIn1!$E$2:$E266,India!$A$242),IF(TestUIn1!E266=India!$A$322, 5&amp;COUNTIF(TestUIn1!$E$2:$E266,India!$A$322),0))))))</f>
        <v>0</v>
      </c>
      <c r="B264" t="str">
        <f>TestUIn1!A266</f>
        <v/>
      </c>
      <c r="C264" s="87" t="str">
        <f>TestUIn1!B266</f>
        <v/>
      </c>
      <c r="D264" s="87" t="str">
        <f>TestUIn1!C266</f>
        <v/>
      </c>
      <c r="E264" s="87" t="str">
        <f>TestUIn1!D266</f>
        <v/>
      </c>
      <c r="F264" s="87" t="str">
        <f>TestUIn1!F266</f>
        <v/>
      </c>
    </row>
    <row r="265">
      <c r="A265" s="86">
        <f>(IF(TestUIn1!E267=India!$A$2,1&amp;COUNTIF(TestUIn1!$E$2:$E267,India!$A$2), IF(TestUIn1!E267=India!$A$82, 2&amp;COUNTIF(TestUIn1!$E$2:$E267,India!$A$82),IF(TestUIn1!E267=India!$A$162, 3&amp;COUNTIF(TestUIn1!$E$2:$E267,India!$A$162),IF(TestUIn1!E267=India!$A$242, 4&amp;COUNTIF(TestUIn1!$E$2:$E267,India!$A$242),IF(TestUIn1!E267=India!$A$322, 5&amp;COUNTIF(TestUIn1!$E$2:$E267,India!$A$322),0))))))</f>
        <v>0</v>
      </c>
      <c r="B265" t="str">
        <f>TestUIn1!A267</f>
        <v/>
      </c>
      <c r="C265" s="87" t="str">
        <f>TestUIn1!B267</f>
        <v/>
      </c>
      <c r="D265" s="87" t="str">
        <f>TestUIn1!C267</f>
        <v/>
      </c>
      <c r="E265" s="87" t="str">
        <f>TestUIn1!D267</f>
        <v/>
      </c>
      <c r="F265" s="87" t="str">
        <f>TestUIn1!F267</f>
        <v/>
      </c>
    </row>
    <row r="266">
      <c r="A266" s="86">
        <f>(IF(TestUIn1!E268=India!$A$2,1&amp;COUNTIF(TestUIn1!$E$2:$E268,India!$A$2), IF(TestUIn1!E268=India!$A$82, 2&amp;COUNTIF(TestUIn1!$E$2:$E268,India!$A$82),IF(TestUIn1!E268=India!$A$162, 3&amp;COUNTIF(TestUIn1!$E$2:$E268,India!$A$162),IF(TestUIn1!E268=India!$A$242, 4&amp;COUNTIF(TestUIn1!$E$2:$E268,India!$A$242),IF(TestUIn1!E268=India!$A$322, 5&amp;COUNTIF(TestUIn1!$E$2:$E268,India!$A$322),0))))))</f>
        <v>0</v>
      </c>
      <c r="B266" t="str">
        <f>TestUIn1!A268</f>
        <v/>
      </c>
      <c r="C266" s="87" t="str">
        <f>TestUIn1!B268</f>
        <v/>
      </c>
      <c r="D266" s="87" t="str">
        <f>TestUIn1!C268</f>
        <v/>
      </c>
      <c r="E266" s="87" t="str">
        <f>TestUIn1!D268</f>
        <v/>
      </c>
      <c r="F266" s="87" t="str">
        <f>TestUIn1!F268</f>
        <v/>
      </c>
    </row>
    <row r="267">
      <c r="A267" s="86">
        <f>(IF(TestUIn1!E269=India!$A$2,1&amp;COUNTIF(TestUIn1!$E$2:$E269,India!$A$2), IF(TestUIn1!E269=India!$A$82, 2&amp;COUNTIF(TestUIn1!$E$2:$E269,India!$A$82),IF(TestUIn1!E269=India!$A$162, 3&amp;COUNTIF(TestUIn1!$E$2:$E269,India!$A$162),IF(TestUIn1!E269=India!$A$242, 4&amp;COUNTIF(TestUIn1!$E$2:$E269,India!$A$242),IF(TestUIn1!E269=India!$A$322, 5&amp;COUNTIF(TestUIn1!$E$2:$E269,India!$A$322),0))))))</f>
        <v>0</v>
      </c>
      <c r="B267" t="str">
        <f>TestUIn1!A269</f>
        <v/>
      </c>
      <c r="C267" s="87" t="str">
        <f>TestUIn1!B269</f>
        <v/>
      </c>
      <c r="D267" s="87" t="str">
        <f>TestUIn1!C269</f>
        <v/>
      </c>
      <c r="E267" s="87" t="str">
        <f>TestUIn1!D269</f>
        <v/>
      </c>
      <c r="F267" s="87" t="str">
        <f>TestUIn1!F269</f>
        <v/>
      </c>
    </row>
    <row r="268">
      <c r="A268" s="86">
        <f>(IF(TestUIn1!E270=India!$A$2,1&amp;COUNTIF(TestUIn1!$E$2:$E270,India!$A$2), IF(TestUIn1!E270=India!$A$82, 2&amp;COUNTIF(TestUIn1!$E$2:$E270,India!$A$82),IF(TestUIn1!E270=India!$A$162, 3&amp;COUNTIF(TestUIn1!$E$2:$E270,India!$A$162),IF(TestUIn1!E270=India!$A$242, 4&amp;COUNTIF(TestUIn1!$E$2:$E270,India!$A$242),IF(TestUIn1!E270=India!$A$322, 5&amp;COUNTIF(TestUIn1!$E$2:$E270,India!$A$322),0))))))</f>
        <v>0</v>
      </c>
      <c r="B268" t="str">
        <f>TestUIn1!A270</f>
        <v/>
      </c>
      <c r="C268" s="87" t="str">
        <f>TestUIn1!B270</f>
        <v/>
      </c>
      <c r="D268" s="87" t="str">
        <f>TestUIn1!C270</f>
        <v/>
      </c>
      <c r="E268" s="87" t="str">
        <f>TestUIn1!D270</f>
        <v/>
      </c>
      <c r="F268" s="87" t="str">
        <f>TestUIn1!F270</f>
        <v/>
      </c>
    </row>
    <row r="269">
      <c r="A269" s="86">
        <f>(IF(TestUIn1!E271=India!$A$2,1&amp;COUNTIF(TestUIn1!$E$2:$E271,India!$A$2), IF(TestUIn1!E271=India!$A$82, 2&amp;COUNTIF(TestUIn1!$E$2:$E271,India!$A$82),IF(TestUIn1!E271=India!$A$162, 3&amp;COUNTIF(TestUIn1!$E$2:$E271,India!$A$162),IF(TestUIn1!E271=India!$A$242, 4&amp;COUNTIF(TestUIn1!$E$2:$E271,India!$A$242),IF(TestUIn1!E271=India!$A$322, 5&amp;COUNTIF(TestUIn1!$E$2:$E271,India!$A$322),0))))))</f>
        <v>0</v>
      </c>
      <c r="B269" t="str">
        <f>TestUIn1!A271</f>
        <v/>
      </c>
      <c r="C269" s="87" t="str">
        <f>TestUIn1!B271</f>
        <v/>
      </c>
      <c r="D269" s="87" t="str">
        <f>TestUIn1!C271</f>
        <v/>
      </c>
      <c r="E269" s="87" t="str">
        <f>TestUIn1!D271</f>
        <v/>
      </c>
      <c r="F269" s="87" t="str">
        <f>TestUIn1!F271</f>
        <v/>
      </c>
    </row>
    <row r="270">
      <c r="A270" s="86">
        <f>(IF(TestUIn1!E272=India!$A$2,1&amp;COUNTIF(TestUIn1!$E$2:$E272,India!$A$2), IF(TestUIn1!E272=India!$A$82, 2&amp;COUNTIF(TestUIn1!$E$2:$E272,India!$A$82),IF(TestUIn1!E272=India!$A$162, 3&amp;COUNTIF(TestUIn1!$E$2:$E272,India!$A$162),IF(TestUIn1!E272=India!$A$242, 4&amp;COUNTIF(TestUIn1!$E$2:$E272,India!$A$242),IF(TestUIn1!E272=India!$A$322, 5&amp;COUNTIF(TestUIn1!$E$2:$E272,India!$A$322),0))))))</f>
        <v>0</v>
      </c>
      <c r="B270" t="str">
        <f>TestUIn1!A272</f>
        <v/>
      </c>
      <c r="C270" s="87" t="str">
        <f>TestUIn1!B272</f>
        <v/>
      </c>
      <c r="D270" s="87" t="str">
        <f>TestUIn1!C272</f>
        <v/>
      </c>
      <c r="E270" s="87" t="str">
        <f>TestUIn1!D272</f>
        <v/>
      </c>
      <c r="F270" s="87" t="str">
        <f>TestUIn1!F272</f>
        <v/>
      </c>
    </row>
    <row r="271">
      <c r="A271" s="86">
        <f>(IF(TestUIn1!E273=India!$A$2,1&amp;COUNTIF(TestUIn1!$E$2:$E273,India!$A$2), IF(TestUIn1!E273=India!$A$82, 2&amp;COUNTIF(TestUIn1!$E$2:$E273,India!$A$82),IF(TestUIn1!E273=India!$A$162, 3&amp;COUNTIF(TestUIn1!$E$2:$E273,India!$A$162),IF(TestUIn1!E273=India!$A$242, 4&amp;COUNTIF(TestUIn1!$E$2:$E273,India!$A$242),IF(TestUIn1!E273=India!$A$322, 5&amp;COUNTIF(TestUIn1!$E$2:$E273,India!$A$322),0))))))</f>
        <v>0</v>
      </c>
      <c r="B271" t="str">
        <f>TestUIn1!A273</f>
        <v/>
      </c>
      <c r="C271" s="87" t="str">
        <f>TestUIn1!B273</f>
        <v/>
      </c>
      <c r="D271" s="87" t="str">
        <f>TestUIn1!C273</f>
        <v/>
      </c>
      <c r="E271" s="87" t="str">
        <f>TestUIn1!D273</f>
        <v/>
      </c>
      <c r="F271" s="87" t="str">
        <f>TestUIn1!F273</f>
        <v/>
      </c>
    </row>
    <row r="272">
      <c r="A272" s="86">
        <f>(IF(TestUIn1!E274=India!$A$2,1&amp;COUNTIF(TestUIn1!$E$2:$E274,India!$A$2), IF(TestUIn1!E274=India!$A$82, 2&amp;COUNTIF(TestUIn1!$E$2:$E274,India!$A$82),IF(TestUIn1!E274=India!$A$162, 3&amp;COUNTIF(TestUIn1!$E$2:$E274,India!$A$162),IF(TestUIn1!E274=India!$A$242, 4&amp;COUNTIF(TestUIn1!$E$2:$E274,India!$A$242),IF(TestUIn1!E274=India!$A$322, 5&amp;COUNTIF(TestUIn1!$E$2:$E274,India!$A$322),0))))))</f>
        <v>0</v>
      </c>
      <c r="B272" t="str">
        <f>TestUIn1!A274</f>
        <v/>
      </c>
      <c r="C272" s="87" t="str">
        <f>TestUIn1!B274</f>
        <v/>
      </c>
      <c r="D272" s="87" t="str">
        <f>TestUIn1!C274</f>
        <v/>
      </c>
      <c r="E272" s="87" t="str">
        <f>TestUIn1!D274</f>
        <v/>
      </c>
      <c r="F272" s="87" t="str">
        <f>TestUIn1!F274</f>
        <v/>
      </c>
    </row>
    <row r="273">
      <c r="A273" s="86">
        <f>(IF(TestUIn1!E275=India!$A$2,1&amp;COUNTIF(TestUIn1!$E$2:$E275,India!$A$2), IF(TestUIn1!E275=India!$A$82, 2&amp;COUNTIF(TestUIn1!$E$2:$E275,India!$A$82),IF(TestUIn1!E275=India!$A$162, 3&amp;COUNTIF(TestUIn1!$E$2:$E275,India!$A$162),IF(TestUIn1!E275=India!$A$242, 4&amp;COUNTIF(TestUIn1!$E$2:$E275,India!$A$242),IF(TestUIn1!E275=India!$A$322, 5&amp;COUNTIF(TestUIn1!$E$2:$E275,India!$A$322),0))))))</f>
        <v>0</v>
      </c>
      <c r="B273" t="str">
        <f>TestUIn1!A275</f>
        <v/>
      </c>
      <c r="C273" s="87" t="str">
        <f>TestUIn1!B275</f>
        <v/>
      </c>
      <c r="D273" s="87" t="str">
        <f>TestUIn1!C275</f>
        <v/>
      </c>
      <c r="E273" s="87" t="str">
        <f>TestUIn1!D275</f>
        <v/>
      </c>
      <c r="F273" s="87" t="str">
        <f>TestUIn1!F275</f>
        <v/>
      </c>
    </row>
    <row r="274">
      <c r="A274" s="86">
        <f>(IF(TestUIn1!E276=India!$A$2,1&amp;COUNTIF(TestUIn1!$E$2:$E276,India!$A$2), IF(TestUIn1!E276=India!$A$82, 2&amp;COUNTIF(TestUIn1!$E$2:$E276,India!$A$82),IF(TestUIn1!E276=India!$A$162, 3&amp;COUNTIF(TestUIn1!$E$2:$E276,India!$A$162),IF(TestUIn1!E276=India!$A$242, 4&amp;COUNTIF(TestUIn1!$E$2:$E276,India!$A$242),IF(TestUIn1!E276=India!$A$322, 5&amp;COUNTIF(TestUIn1!$E$2:$E276,India!$A$322),0))))))</f>
        <v>0</v>
      </c>
      <c r="B274" t="str">
        <f>TestUIn1!A276</f>
        <v/>
      </c>
      <c r="C274" s="87" t="str">
        <f>TestUIn1!B276</f>
        <v/>
      </c>
      <c r="D274" s="87" t="str">
        <f>TestUIn1!C276</f>
        <v/>
      </c>
      <c r="E274" s="87" t="str">
        <f>TestUIn1!D276</f>
        <v/>
      </c>
      <c r="F274" s="87" t="str">
        <f>TestUIn1!F276</f>
        <v/>
      </c>
    </row>
    <row r="275">
      <c r="A275" s="86">
        <f>(IF(TestUIn1!E277=India!$A$2,1&amp;COUNTIF(TestUIn1!$E$2:$E277,India!$A$2), IF(TestUIn1!E277=India!$A$82, 2&amp;COUNTIF(TestUIn1!$E$2:$E277,India!$A$82),IF(TestUIn1!E277=India!$A$162, 3&amp;COUNTIF(TestUIn1!$E$2:$E277,India!$A$162),IF(TestUIn1!E277=India!$A$242, 4&amp;COUNTIF(TestUIn1!$E$2:$E277,India!$A$242),IF(TestUIn1!E277=India!$A$322, 5&amp;COUNTIF(TestUIn1!$E$2:$E277,India!$A$322),0))))))</f>
        <v>0</v>
      </c>
      <c r="B275" t="str">
        <f>TestUIn1!A277</f>
        <v/>
      </c>
      <c r="C275" s="87" t="str">
        <f>TestUIn1!B277</f>
        <v/>
      </c>
      <c r="D275" s="87" t="str">
        <f>TestUIn1!C277</f>
        <v/>
      </c>
      <c r="E275" s="87" t="str">
        <f>TestUIn1!D277</f>
        <v/>
      </c>
      <c r="F275" s="87" t="str">
        <f>TestUIn1!F277</f>
        <v/>
      </c>
    </row>
    <row r="276">
      <c r="A276" s="86">
        <f>(IF(TestUIn1!E278=India!$A$2,1&amp;COUNTIF(TestUIn1!$E$2:$E278,India!$A$2), IF(TestUIn1!E278=India!$A$82, 2&amp;COUNTIF(TestUIn1!$E$2:$E278,India!$A$82),IF(TestUIn1!E278=India!$A$162, 3&amp;COUNTIF(TestUIn1!$E$2:$E278,India!$A$162),IF(TestUIn1!E278=India!$A$242, 4&amp;COUNTIF(TestUIn1!$E$2:$E278,India!$A$242),IF(TestUIn1!E278=India!$A$322, 5&amp;COUNTIF(TestUIn1!$E$2:$E278,India!$A$322),0))))))</f>
        <v>0</v>
      </c>
      <c r="B276" t="str">
        <f>TestUIn1!A278</f>
        <v/>
      </c>
      <c r="C276" s="87" t="str">
        <f>TestUIn1!B278</f>
        <v/>
      </c>
      <c r="D276" s="87" t="str">
        <f>TestUIn1!C278</f>
        <v/>
      </c>
      <c r="E276" s="87" t="str">
        <f>TestUIn1!D278</f>
        <v/>
      </c>
      <c r="F276" s="87" t="str">
        <f>TestUIn1!F278</f>
        <v/>
      </c>
    </row>
    <row r="277">
      <c r="A277" s="86">
        <f>(IF(TestUIn1!E279=India!$A$2,1&amp;COUNTIF(TestUIn1!$E$2:$E279,India!$A$2), IF(TestUIn1!E279=India!$A$82, 2&amp;COUNTIF(TestUIn1!$E$2:$E279,India!$A$82),IF(TestUIn1!E279=India!$A$162, 3&amp;COUNTIF(TestUIn1!$E$2:$E279,India!$A$162),IF(TestUIn1!E279=India!$A$242, 4&amp;COUNTIF(TestUIn1!$E$2:$E279,India!$A$242),IF(TestUIn1!E279=India!$A$322, 5&amp;COUNTIF(TestUIn1!$E$2:$E279,India!$A$322),0))))))</f>
        <v>0</v>
      </c>
      <c r="B277" t="str">
        <f>TestUIn1!A279</f>
        <v/>
      </c>
      <c r="C277" s="87" t="str">
        <f>TestUIn1!B279</f>
        <v/>
      </c>
      <c r="D277" s="87" t="str">
        <f>TestUIn1!C279</f>
        <v/>
      </c>
      <c r="E277" s="87" t="str">
        <f>TestUIn1!D279</f>
        <v/>
      </c>
      <c r="F277" s="87" t="str">
        <f>TestUIn1!F279</f>
        <v/>
      </c>
    </row>
    <row r="278">
      <c r="A278" s="86">
        <f>(IF(TestUIn1!E280=India!$A$2,1&amp;COUNTIF(TestUIn1!$E$2:$E280,India!$A$2), IF(TestUIn1!E280=India!$A$82, 2&amp;COUNTIF(TestUIn1!$E$2:$E280,India!$A$82),IF(TestUIn1!E280=India!$A$162, 3&amp;COUNTIF(TestUIn1!$E$2:$E280,India!$A$162),IF(TestUIn1!E280=India!$A$242, 4&amp;COUNTIF(TestUIn1!$E$2:$E280,India!$A$242),IF(TestUIn1!E280=India!$A$322, 5&amp;COUNTIF(TestUIn1!$E$2:$E280,India!$A$322),0))))))</f>
        <v>0</v>
      </c>
      <c r="B278" t="str">
        <f>TestUIn1!A280</f>
        <v/>
      </c>
      <c r="C278" s="87" t="str">
        <f>TestUIn1!B280</f>
        <v/>
      </c>
      <c r="D278" s="87" t="str">
        <f>TestUIn1!C280</f>
        <v/>
      </c>
      <c r="E278" s="87" t="str">
        <f>TestUIn1!D280</f>
        <v/>
      </c>
      <c r="F278" s="87" t="str">
        <f>TestUIn1!F280</f>
        <v/>
      </c>
    </row>
    <row r="279">
      <c r="A279" s="86">
        <f>(IF(TestUIn1!E281=India!$A$2,1&amp;COUNTIF(TestUIn1!$E$2:$E281,India!$A$2), IF(TestUIn1!E281=India!$A$82, 2&amp;COUNTIF(TestUIn1!$E$2:$E281,India!$A$82),IF(TestUIn1!E281=India!$A$162, 3&amp;COUNTIF(TestUIn1!$E$2:$E281,India!$A$162),IF(TestUIn1!E281=India!$A$242, 4&amp;COUNTIF(TestUIn1!$E$2:$E281,India!$A$242),IF(TestUIn1!E281=India!$A$322, 5&amp;COUNTIF(TestUIn1!$E$2:$E281,India!$A$322),0))))))</f>
        <v>0</v>
      </c>
      <c r="B279" t="str">
        <f>TestUIn1!A281</f>
        <v/>
      </c>
      <c r="C279" s="87" t="str">
        <f>TestUIn1!B281</f>
        <v/>
      </c>
      <c r="D279" s="87" t="str">
        <f>TestUIn1!C281</f>
        <v/>
      </c>
      <c r="E279" s="87" t="str">
        <f>TestUIn1!D281</f>
        <v/>
      </c>
      <c r="F279" s="87" t="str">
        <f>TestUIn1!F281</f>
        <v/>
      </c>
    </row>
    <row r="280">
      <c r="A280" s="86">
        <f>(IF(TestUIn1!E282=India!$A$2,1&amp;COUNTIF(TestUIn1!$E$2:$E282,India!$A$2), IF(TestUIn1!E282=India!$A$82, 2&amp;COUNTIF(TestUIn1!$E$2:$E282,India!$A$82),IF(TestUIn1!E282=India!$A$162, 3&amp;COUNTIF(TestUIn1!$E$2:$E282,India!$A$162),IF(TestUIn1!E282=India!$A$242, 4&amp;COUNTIF(TestUIn1!$E$2:$E282,India!$A$242),IF(TestUIn1!E282=India!$A$322, 5&amp;COUNTIF(TestUIn1!$E$2:$E282,India!$A$322),0))))))</f>
        <v>0</v>
      </c>
      <c r="B280" t="str">
        <f>TestUIn1!A282</f>
        <v/>
      </c>
      <c r="C280" s="87" t="str">
        <f>TestUIn1!B282</f>
        <v/>
      </c>
      <c r="D280" s="87" t="str">
        <f>TestUIn1!C282</f>
        <v/>
      </c>
      <c r="E280" s="87" t="str">
        <f>TestUIn1!D282</f>
        <v/>
      </c>
      <c r="F280" s="87" t="str">
        <f>TestUIn1!F282</f>
        <v/>
      </c>
    </row>
    <row r="281">
      <c r="A281" s="86">
        <f>(IF(TestUIn1!E283=India!$A$2,1&amp;COUNTIF(TestUIn1!$E$2:$E283,India!$A$2), IF(TestUIn1!E283=India!$A$82, 2&amp;COUNTIF(TestUIn1!$E$2:$E283,India!$A$82),IF(TestUIn1!E283=India!$A$162, 3&amp;COUNTIF(TestUIn1!$E$2:$E283,India!$A$162),IF(TestUIn1!E283=India!$A$242, 4&amp;COUNTIF(TestUIn1!$E$2:$E283,India!$A$242),IF(TestUIn1!E283=India!$A$322, 5&amp;COUNTIF(TestUIn1!$E$2:$E283,India!$A$322),0))))))</f>
        <v>0</v>
      </c>
      <c r="B281" t="str">
        <f>TestUIn1!A283</f>
        <v/>
      </c>
      <c r="C281" s="87" t="str">
        <f>TestUIn1!B283</f>
        <v/>
      </c>
      <c r="D281" s="87" t="str">
        <f>TestUIn1!C283</f>
        <v/>
      </c>
      <c r="E281" s="87" t="str">
        <f>TestUIn1!D283</f>
        <v/>
      </c>
      <c r="F281" s="87" t="str">
        <f>TestUIn1!F283</f>
        <v/>
      </c>
    </row>
    <row r="282">
      <c r="A282" s="86">
        <f>(IF(TestUIn1!E284=India!$A$2,1&amp;COUNTIF(TestUIn1!$E$2:$E284,India!$A$2), IF(TestUIn1!E284=India!$A$82, 2&amp;COUNTIF(TestUIn1!$E$2:$E284,India!$A$82),IF(TestUIn1!E284=India!$A$162, 3&amp;COUNTIF(TestUIn1!$E$2:$E284,India!$A$162),IF(TestUIn1!E284=India!$A$242, 4&amp;COUNTIF(TestUIn1!$E$2:$E284,India!$A$242),IF(TestUIn1!E284=India!$A$322, 5&amp;COUNTIF(TestUIn1!$E$2:$E284,India!$A$322),0))))))</f>
        <v>0</v>
      </c>
      <c r="B282" t="str">
        <f>TestUIn1!A284</f>
        <v/>
      </c>
      <c r="C282" s="87" t="str">
        <f>TestUIn1!B284</f>
        <v/>
      </c>
      <c r="D282" s="87" t="str">
        <f>TestUIn1!C284</f>
        <v/>
      </c>
      <c r="E282" s="87" t="str">
        <f>TestUIn1!D284</f>
        <v/>
      </c>
      <c r="F282" s="87" t="str">
        <f>TestUIn1!F284</f>
        <v/>
      </c>
    </row>
    <row r="283">
      <c r="A283" s="86">
        <f>(IF(TestUIn1!E285=India!$A$2,1&amp;COUNTIF(TestUIn1!$E$2:$E285,India!$A$2), IF(TestUIn1!E285=India!$A$82, 2&amp;COUNTIF(TestUIn1!$E$2:$E285,India!$A$82),IF(TestUIn1!E285=India!$A$162, 3&amp;COUNTIF(TestUIn1!$E$2:$E285,India!$A$162),IF(TestUIn1!E285=India!$A$242, 4&amp;COUNTIF(TestUIn1!$E$2:$E285,India!$A$242),IF(TestUIn1!E285=India!$A$322, 5&amp;COUNTIF(TestUIn1!$E$2:$E285,India!$A$322),0))))))</f>
        <v>0</v>
      </c>
      <c r="B283" t="str">
        <f>TestUIn1!A285</f>
        <v/>
      </c>
      <c r="C283" s="87" t="str">
        <f>TestUIn1!B285</f>
        <v/>
      </c>
      <c r="D283" s="87" t="str">
        <f>TestUIn1!C285</f>
        <v/>
      </c>
      <c r="E283" s="87" t="str">
        <f>TestUIn1!D285</f>
        <v/>
      </c>
      <c r="F283" s="87" t="str">
        <f>TestUIn1!F285</f>
        <v/>
      </c>
    </row>
    <row r="284">
      <c r="A284" s="86">
        <f>(IF(TestUIn1!E286=India!$A$2,1&amp;COUNTIF(TestUIn1!$E$2:$E286,India!$A$2), IF(TestUIn1!E286=India!$A$82, 2&amp;COUNTIF(TestUIn1!$E$2:$E286,India!$A$82),IF(TestUIn1!E286=India!$A$162, 3&amp;COUNTIF(TestUIn1!$E$2:$E286,India!$A$162),IF(TestUIn1!E286=India!$A$242, 4&amp;COUNTIF(TestUIn1!$E$2:$E286,India!$A$242),IF(TestUIn1!E286=India!$A$322, 5&amp;COUNTIF(TestUIn1!$E$2:$E286,India!$A$322),0))))))</f>
        <v>0</v>
      </c>
      <c r="B284" t="str">
        <f>TestUIn1!A286</f>
        <v/>
      </c>
      <c r="C284" s="87" t="str">
        <f>TestUIn1!B286</f>
        <v/>
      </c>
      <c r="D284" s="87" t="str">
        <f>TestUIn1!C286</f>
        <v/>
      </c>
      <c r="E284" s="87" t="str">
        <f>TestUIn1!D286</f>
        <v/>
      </c>
      <c r="F284" s="87" t="str">
        <f>TestUIn1!F286</f>
        <v/>
      </c>
    </row>
    <row r="285">
      <c r="A285" s="86">
        <f>(IF(TestUIn1!E287=India!$A$2,1&amp;COUNTIF(TestUIn1!$E$2:$E287,India!$A$2), IF(TestUIn1!E287=India!$A$82, 2&amp;COUNTIF(TestUIn1!$E$2:$E287,India!$A$82),IF(TestUIn1!E287=India!$A$162, 3&amp;COUNTIF(TestUIn1!$E$2:$E287,India!$A$162),IF(TestUIn1!E287=India!$A$242, 4&amp;COUNTIF(TestUIn1!$E$2:$E287,India!$A$242),IF(TestUIn1!E287=India!$A$322, 5&amp;COUNTIF(TestUIn1!$E$2:$E287,India!$A$322),0))))))</f>
        <v>0</v>
      </c>
      <c r="B285" t="str">
        <f>TestUIn1!A287</f>
        <v/>
      </c>
      <c r="C285" s="87" t="str">
        <f>TestUIn1!B287</f>
        <v/>
      </c>
      <c r="D285" s="87" t="str">
        <f>TestUIn1!C287</f>
        <v/>
      </c>
      <c r="E285" s="87" t="str">
        <f>TestUIn1!D287</f>
        <v/>
      </c>
      <c r="F285" s="87" t="str">
        <f>TestUIn1!F287</f>
        <v/>
      </c>
    </row>
    <row r="286">
      <c r="A286" s="86">
        <f>(IF(TestUIn1!E288=India!$A$2,1&amp;COUNTIF(TestUIn1!$E$2:$E288,India!$A$2), IF(TestUIn1!E288=India!$A$82, 2&amp;COUNTIF(TestUIn1!$E$2:$E288,India!$A$82),IF(TestUIn1!E288=India!$A$162, 3&amp;COUNTIF(TestUIn1!$E$2:$E288,India!$A$162),IF(TestUIn1!E288=India!$A$242, 4&amp;COUNTIF(TestUIn1!$E$2:$E288,India!$A$242),IF(TestUIn1!E288=India!$A$322, 5&amp;COUNTIF(TestUIn1!$E$2:$E288,India!$A$322),0))))))</f>
        <v>0</v>
      </c>
      <c r="B286" t="str">
        <f>TestUIn1!A288</f>
        <v/>
      </c>
      <c r="C286" s="87" t="str">
        <f>TestUIn1!B288</f>
        <v/>
      </c>
      <c r="D286" s="87" t="str">
        <f>TestUIn1!C288</f>
        <v/>
      </c>
      <c r="E286" s="87" t="str">
        <f>TestUIn1!D288</f>
        <v/>
      </c>
      <c r="F286" s="87" t="str">
        <f>TestUIn1!F288</f>
        <v/>
      </c>
    </row>
    <row r="287">
      <c r="A287" s="86">
        <f>(IF(TestUIn1!E289=India!$A$2,1&amp;COUNTIF(TestUIn1!$E$2:$E289,India!$A$2), IF(TestUIn1!E289=India!$A$82, 2&amp;COUNTIF(TestUIn1!$E$2:$E289,India!$A$82),IF(TestUIn1!E289=India!$A$162, 3&amp;COUNTIF(TestUIn1!$E$2:$E289,India!$A$162),IF(TestUIn1!E289=India!$A$242, 4&amp;COUNTIF(TestUIn1!$E$2:$E289,India!$A$242),IF(TestUIn1!E289=India!$A$322, 5&amp;COUNTIF(TestUIn1!$E$2:$E289,India!$A$322),0))))))</f>
        <v>0</v>
      </c>
      <c r="B287" t="str">
        <f>TestUIn1!A289</f>
        <v/>
      </c>
      <c r="C287" s="87" t="str">
        <f>TestUIn1!B289</f>
        <v/>
      </c>
      <c r="D287" s="87" t="str">
        <f>TestUIn1!C289</f>
        <v/>
      </c>
      <c r="E287" s="87" t="str">
        <f>TestUIn1!D289</f>
        <v/>
      </c>
      <c r="F287" s="87" t="str">
        <f>TestUIn1!F289</f>
        <v/>
      </c>
    </row>
    <row r="288">
      <c r="A288" s="86">
        <f>(IF(TestUIn1!E290=India!$A$2,1&amp;COUNTIF(TestUIn1!$E$2:$E290,India!$A$2), IF(TestUIn1!E290=India!$A$82, 2&amp;COUNTIF(TestUIn1!$E$2:$E290,India!$A$82),IF(TestUIn1!E290=India!$A$162, 3&amp;COUNTIF(TestUIn1!$E$2:$E290,India!$A$162),IF(TestUIn1!E290=India!$A$242, 4&amp;COUNTIF(TestUIn1!$E$2:$E290,India!$A$242),IF(TestUIn1!E290=India!$A$322, 5&amp;COUNTIF(TestUIn1!$E$2:$E290,India!$A$322),0))))))</f>
        <v>0</v>
      </c>
      <c r="B288" t="str">
        <f>TestUIn1!A290</f>
        <v/>
      </c>
      <c r="C288" s="87" t="str">
        <f>TestUIn1!B290</f>
        <v/>
      </c>
      <c r="D288" s="87" t="str">
        <f>TestUIn1!C290</f>
        <v/>
      </c>
      <c r="E288" s="87" t="str">
        <f>TestUIn1!D290</f>
        <v/>
      </c>
      <c r="F288" s="87" t="str">
        <f>TestUIn1!F290</f>
        <v/>
      </c>
    </row>
    <row r="289">
      <c r="A289" s="86">
        <f>(IF(TestUIn1!E291=India!$A$2,1&amp;COUNTIF(TestUIn1!$E$2:$E291,India!$A$2), IF(TestUIn1!E291=India!$A$82, 2&amp;COUNTIF(TestUIn1!$E$2:$E291,India!$A$82),IF(TestUIn1!E291=India!$A$162, 3&amp;COUNTIF(TestUIn1!$E$2:$E291,India!$A$162),IF(TestUIn1!E291=India!$A$242, 4&amp;COUNTIF(TestUIn1!$E$2:$E291,India!$A$242),IF(TestUIn1!E291=India!$A$322, 5&amp;COUNTIF(TestUIn1!$E$2:$E291,India!$A$322),0))))))</f>
        <v>0</v>
      </c>
      <c r="B289" t="str">
        <f>TestUIn1!A291</f>
        <v/>
      </c>
      <c r="C289" s="87" t="str">
        <f>TestUIn1!B291</f>
        <v/>
      </c>
      <c r="D289" s="87" t="str">
        <f>TestUIn1!C291</f>
        <v/>
      </c>
      <c r="E289" s="87" t="str">
        <f>TestUIn1!D291</f>
        <v/>
      </c>
      <c r="F289" s="87" t="str">
        <f>TestUIn1!F291</f>
        <v/>
      </c>
    </row>
    <row r="290">
      <c r="A290" s="86">
        <f>(IF(TestUIn1!E292=India!$A$2,1&amp;COUNTIF(TestUIn1!$E$2:$E292,India!$A$2), IF(TestUIn1!E292=India!$A$82, 2&amp;COUNTIF(TestUIn1!$E$2:$E292,India!$A$82),IF(TestUIn1!E292=India!$A$162, 3&amp;COUNTIF(TestUIn1!$E$2:$E292,India!$A$162),IF(TestUIn1!E292=India!$A$242, 4&amp;COUNTIF(TestUIn1!$E$2:$E292,India!$A$242),IF(TestUIn1!E292=India!$A$322, 5&amp;COUNTIF(TestUIn1!$E$2:$E292,India!$A$322),0))))))</f>
        <v>0</v>
      </c>
      <c r="B290" t="str">
        <f>TestUIn1!A292</f>
        <v/>
      </c>
      <c r="C290" s="87" t="str">
        <f>TestUIn1!B292</f>
        <v/>
      </c>
      <c r="D290" s="87" t="str">
        <f>TestUIn1!C292</f>
        <v/>
      </c>
      <c r="E290" s="87" t="str">
        <f>TestUIn1!D292</f>
        <v/>
      </c>
      <c r="F290" s="87" t="str">
        <f>TestUIn1!F292</f>
        <v/>
      </c>
    </row>
    <row r="291">
      <c r="A291" s="86">
        <f>(IF(TestUIn1!E293=India!$A$2,1&amp;COUNTIF(TestUIn1!$E$2:$E293,India!$A$2), IF(TestUIn1!E293=India!$A$82, 2&amp;COUNTIF(TestUIn1!$E$2:$E293,India!$A$82),IF(TestUIn1!E293=India!$A$162, 3&amp;COUNTIF(TestUIn1!$E$2:$E293,India!$A$162),IF(TestUIn1!E293=India!$A$242, 4&amp;COUNTIF(TestUIn1!$E$2:$E293,India!$A$242),IF(TestUIn1!E293=India!$A$322, 5&amp;COUNTIF(TestUIn1!$E$2:$E293,India!$A$322),0))))))</f>
        <v>0</v>
      </c>
      <c r="B291" t="str">
        <f>TestUIn1!A293</f>
        <v/>
      </c>
      <c r="C291" s="87" t="str">
        <f>TestUIn1!B293</f>
        <v/>
      </c>
      <c r="D291" s="87" t="str">
        <f>TestUIn1!C293</f>
        <v/>
      </c>
      <c r="E291" s="87" t="str">
        <f>TestUIn1!D293</f>
        <v/>
      </c>
      <c r="F291" s="87" t="str">
        <f>TestUIn1!F293</f>
        <v/>
      </c>
    </row>
    <row r="292">
      <c r="A292" s="86">
        <f>(IF(TestUIn1!E294=India!$A$2,1&amp;COUNTIF(TestUIn1!$E$2:$E294,India!$A$2), IF(TestUIn1!E294=India!$A$82, 2&amp;COUNTIF(TestUIn1!$E$2:$E294,India!$A$82),IF(TestUIn1!E294=India!$A$162, 3&amp;COUNTIF(TestUIn1!$E$2:$E294,India!$A$162),IF(TestUIn1!E294=India!$A$242, 4&amp;COUNTIF(TestUIn1!$E$2:$E294,India!$A$242),IF(TestUIn1!E294=India!$A$322, 5&amp;COUNTIF(TestUIn1!$E$2:$E294,India!$A$322),0))))))</f>
        <v>0</v>
      </c>
      <c r="B292" t="str">
        <f>TestUIn1!A294</f>
        <v/>
      </c>
      <c r="C292" s="87" t="str">
        <f>TestUIn1!B294</f>
        <v/>
      </c>
      <c r="D292" s="87" t="str">
        <f>TestUIn1!C294</f>
        <v/>
      </c>
      <c r="E292" s="87" t="str">
        <f>TestUIn1!D294</f>
        <v/>
      </c>
      <c r="F292" s="87" t="str">
        <f>TestUIn1!F294</f>
        <v/>
      </c>
    </row>
    <row r="293">
      <c r="A293" s="86">
        <f>(IF(TestUIn1!E295=India!$A$2,1&amp;COUNTIF(TestUIn1!$E$2:$E295,India!$A$2), IF(TestUIn1!E295=India!$A$82, 2&amp;COUNTIF(TestUIn1!$E$2:$E295,India!$A$82),IF(TestUIn1!E295=India!$A$162, 3&amp;COUNTIF(TestUIn1!$E$2:$E295,India!$A$162),IF(TestUIn1!E295=India!$A$242, 4&amp;COUNTIF(TestUIn1!$E$2:$E295,India!$A$242),IF(TestUIn1!E295=India!$A$322, 5&amp;COUNTIF(TestUIn1!$E$2:$E295,India!$A$322),0))))))</f>
        <v>0</v>
      </c>
      <c r="B293" t="str">
        <f>TestUIn1!A295</f>
        <v/>
      </c>
      <c r="C293" s="87" t="str">
        <f>TestUIn1!B295</f>
        <v/>
      </c>
      <c r="D293" s="87" t="str">
        <f>TestUIn1!C295</f>
        <v/>
      </c>
      <c r="E293" s="87" t="str">
        <f>TestUIn1!D295</f>
        <v/>
      </c>
      <c r="F293" s="87" t="str">
        <f>TestUIn1!F295</f>
        <v/>
      </c>
    </row>
    <row r="294">
      <c r="A294" s="86">
        <f>(IF(TestUIn1!E296=India!$A$2,1&amp;COUNTIF(TestUIn1!$E$2:$E296,India!$A$2), IF(TestUIn1!E296=India!$A$82, 2&amp;COUNTIF(TestUIn1!$E$2:$E296,India!$A$82),IF(TestUIn1!E296=India!$A$162, 3&amp;COUNTIF(TestUIn1!$E$2:$E296,India!$A$162),IF(TestUIn1!E296=India!$A$242, 4&amp;COUNTIF(TestUIn1!$E$2:$E296,India!$A$242),IF(TestUIn1!E296=India!$A$322, 5&amp;COUNTIF(TestUIn1!$E$2:$E296,India!$A$322),0))))))</f>
        <v>0</v>
      </c>
      <c r="B294" t="str">
        <f>TestUIn1!A296</f>
        <v/>
      </c>
      <c r="C294" s="87" t="str">
        <f>TestUIn1!B296</f>
        <v/>
      </c>
      <c r="D294" s="87" t="str">
        <f>TestUIn1!C296</f>
        <v/>
      </c>
      <c r="E294" s="87" t="str">
        <f>TestUIn1!D296</f>
        <v/>
      </c>
      <c r="F294" s="87" t="str">
        <f>TestUIn1!F296</f>
        <v/>
      </c>
    </row>
    <row r="295">
      <c r="A295" s="86">
        <f>(IF(TestUIn1!E297=India!$A$2,1&amp;COUNTIF(TestUIn1!$E$2:$E297,India!$A$2), IF(TestUIn1!E297=India!$A$82, 2&amp;COUNTIF(TestUIn1!$E$2:$E297,India!$A$82),IF(TestUIn1!E297=India!$A$162, 3&amp;COUNTIF(TestUIn1!$E$2:$E297,India!$A$162),IF(TestUIn1!E297=India!$A$242, 4&amp;COUNTIF(TestUIn1!$E$2:$E297,India!$A$242),IF(TestUIn1!E297=India!$A$322, 5&amp;COUNTIF(TestUIn1!$E$2:$E297,India!$A$322),0))))))</f>
        <v>0</v>
      </c>
      <c r="B295" t="str">
        <f>TestUIn1!A297</f>
        <v/>
      </c>
      <c r="C295" s="87" t="str">
        <f>TestUIn1!B297</f>
        <v/>
      </c>
      <c r="D295" s="87" t="str">
        <f>TestUIn1!C297</f>
        <v/>
      </c>
      <c r="E295" s="87" t="str">
        <f>TestUIn1!D297</f>
        <v/>
      </c>
      <c r="F295" s="87" t="str">
        <f>TestUIn1!F297</f>
        <v/>
      </c>
    </row>
    <row r="296">
      <c r="A296" s="86">
        <f>(IF(TestUIn1!E298=India!$A$2,1&amp;COUNTIF(TestUIn1!$E$2:$E298,India!$A$2), IF(TestUIn1!E298=India!$A$82, 2&amp;COUNTIF(TestUIn1!$E$2:$E298,India!$A$82),IF(TestUIn1!E298=India!$A$162, 3&amp;COUNTIF(TestUIn1!$E$2:$E298,India!$A$162),IF(TestUIn1!E298=India!$A$242, 4&amp;COUNTIF(TestUIn1!$E$2:$E298,India!$A$242),IF(TestUIn1!E298=India!$A$322, 5&amp;COUNTIF(TestUIn1!$E$2:$E298,India!$A$322),0))))))</f>
        <v>0</v>
      </c>
      <c r="B296" t="str">
        <f>TestUIn1!A298</f>
        <v/>
      </c>
      <c r="C296" s="87" t="str">
        <f>TestUIn1!B298</f>
        <v/>
      </c>
      <c r="D296" s="87" t="str">
        <f>TestUIn1!C298</f>
        <v/>
      </c>
      <c r="E296" s="87" t="str">
        <f>TestUIn1!D298</f>
        <v/>
      </c>
      <c r="F296" s="87" t="str">
        <f>TestUIn1!F298</f>
        <v/>
      </c>
    </row>
    <row r="297">
      <c r="A297" s="86">
        <f>(IF(TestUIn1!E299=India!$A$2,1&amp;COUNTIF(TestUIn1!$E$2:$E299,India!$A$2), IF(TestUIn1!E299=India!$A$82, 2&amp;COUNTIF(TestUIn1!$E$2:$E299,India!$A$82),IF(TestUIn1!E299=India!$A$162, 3&amp;COUNTIF(TestUIn1!$E$2:$E299,India!$A$162),IF(TestUIn1!E299=India!$A$242, 4&amp;COUNTIF(TestUIn1!$E$2:$E299,India!$A$242),IF(TestUIn1!E299=India!$A$322, 5&amp;COUNTIF(TestUIn1!$E$2:$E299,India!$A$322),0))))))</f>
        <v>0</v>
      </c>
      <c r="B297" t="str">
        <f>TestUIn1!A299</f>
        <v/>
      </c>
      <c r="C297" s="87" t="str">
        <f>TestUIn1!B299</f>
        <v/>
      </c>
      <c r="D297" s="87" t="str">
        <f>TestUIn1!C299</f>
        <v/>
      </c>
      <c r="E297" s="87" t="str">
        <f>TestUIn1!D299</f>
        <v/>
      </c>
      <c r="F297" s="87" t="str">
        <f>TestUIn1!F299</f>
        <v/>
      </c>
    </row>
    <row r="298">
      <c r="A298" s="86">
        <f>(IF(TestUIn1!E300=India!$A$2,1&amp;COUNTIF(TestUIn1!$E$2:$E300,India!$A$2), IF(TestUIn1!E300=India!$A$82, 2&amp;COUNTIF(TestUIn1!$E$2:$E300,India!$A$82),IF(TestUIn1!E300=India!$A$162, 3&amp;COUNTIF(TestUIn1!$E$2:$E300,India!$A$162),IF(TestUIn1!E300=India!$A$242, 4&amp;COUNTIF(TestUIn1!$E$2:$E300,India!$A$242),IF(TestUIn1!E300=India!$A$322, 5&amp;COUNTIF(TestUIn1!$E$2:$E300,India!$A$322),0))))))</f>
        <v>0</v>
      </c>
      <c r="B298" t="str">
        <f>TestUIn1!A300</f>
        <v/>
      </c>
      <c r="C298" s="87" t="str">
        <f>TestUIn1!B300</f>
        <v/>
      </c>
      <c r="D298" s="87" t="str">
        <f>TestUIn1!C300</f>
        <v/>
      </c>
      <c r="E298" s="87" t="str">
        <f>TestUIn1!D300</f>
        <v/>
      </c>
      <c r="F298" s="87" t="str">
        <f>TestUIn1!F300</f>
        <v/>
      </c>
    </row>
    <row r="299">
      <c r="A299" s="86">
        <f>(IF(TestUIn1!E301=India!$A$2,1&amp;COUNTIF(TestUIn1!$E$2:$E301,India!$A$2), IF(TestUIn1!E301=India!$A$82, 2&amp;COUNTIF(TestUIn1!$E$2:$E301,India!$A$82),IF(TestUIn1!E301=India!$A$162, 3&amp;COUNTIF(TestUIn1!$E$2:$E301,India!$A$162),IF(TestUIn1!E301=India!$A$242, 4&amp;COUNTIF(TestUIn1!$E$2:$E301,India!$A$242),IF(TestUIn1!E301=India!$A$322, 5&amp;COUNTIF(TestUIn1!$E$2:$E301,India!$A$322),0))))))</f>
        <v>0</v>
      </c>
      <c r="B299" t="str">
        <f>TestUIn1!A301</f>
        <v/>
      </c>
      <c r="C299" s="87" t="str">
        <f>TestUIn1!B301</f>
        <v/>
      </c>
      <c r="D299" s="87" t="str">
        <f>TestUIn1!C301</f>
        <v/>
      </c>
      <c r="E299" s="87" t="str">
        <f>TestUIn1!D301</f>
        <v/>
      </c>
      <c r="F299" s="87" t="str">
        <f>TestUIn1!F301</f>
        <v/>
      </c>
    </row>
    <row r="300">
      <c r="A300" s="86">
        <f>(IF(TestUIn1!E302=India!$A$2,1&amp;COUNTIF(TestUIn1!$E$2:$E302,India!$A$2), IF(TestUIn1!E302=India!$A$82, 2&amp;COUNTIF(TestUIn1!$E$2:$E302,India!$A$82),IF(TestUIn1!E302=India!$A$162, 3&amp;COUNTIF(TestUIn1!$E$2:$E302,India!$A$162),IF(TestUIn1!E302=India!$A$242, 4&amp;COUNTIF(TestUIn1!$E$2:$E302,India!$A$242),IF(TestUIn1!E302=India!$A$322, 5&amp;COUNTIF(TestUIn1!$E$2:$E302,India!$A$322),0))))))</f>
        <v>0</v>
      </c>
      <c r="B300" t="str">
        <f>TestUIn1!A302</f>
        <v/>
      </c>
      <c r="C300" s="87" t="str">
        <f>TestUIn1!B302</f>
        <v/>
      </c>
      <c r="D300" s="87" t="str">
        <f>TestUIn1!C302</f>
        <v/>
      </c>
      <c r="E300" s="87" t="str">
        <f>TestUIn1!D302</f>
        <v/>
      </c>
      <c r="F300" s="87" t="str">
        <f>TestUIn1!F302</f>
        <v/>
      </c>
    </row>
    <row r="301">
      <c r="A301" s="86">
        <f>(IF(TestUIn1!E303=India!$A$2,1&amp;COUNTIF(TestUIn1!$E$2:$E303,India!$A$2), IF(TestUIn1!E303=India!$A$82, 2&amp;COUNTIF(TestUIn1!$E$2:$E303,India!$A$82),IF(TestUIn1!E303=India!$A$162, 3&amp;COUNTIF(TestUIn1!$E$2:$E303,India!$A$162),IF(TestUIn1!E303=India!$A$242, 4&amp;COUNTIF(TestUIn1!$E$2:$E303,India!$A$242),IF(TestUIn1!E303=India!$A$322, 5&amp;COUNTIF(TestUIn1!$E$2:$E303,India!$A$322),0))))))</f>
        <v>0</v>
      </c>
      <c r="B301" t="str">
        <f>TestUIn1!A303</f>
        <v/>
      </c>
      <c r="C301" s="87" t="str">
        <f>TestUIn1!B303</f>
        <v/>
      </c>
      <c r="D301" s="87" t="str">
        <f>TestUIn1!C303</f>
        <v/>
      </c>
      <c r="E301" s="87" t="str">
        <f>TestUIn1!D303</f>
        <v/>
      </c>
      <c r="F301" s="87" t="str">
        <f>TestUIn1!F303</f>
        <v/>
      </c>
    </row>
    <row r="302">
      <c r="A302" s="86">
        <f>(IF(TestUIn1!E304=India!$A$2,1&amp;COUNTIF(TestUIn1!$E$2:$E304,India!$A$2), IF(TestUIn1!E304=India!$A$82, 2&amp;COUNTIF(TestUIn1!$E$2:$E304,India!$A$82),IF(TestUIn1!E304=India!$A$162, 3&amp;COUNTIF(TestUIn1!$E$2:$E304,India!$A$162),IF(TestUIn1!E304=India!$A$242, 4&amp;COUNTIF(TestUIn1!$E$2:$E304,India!$A$242),IF(TestUIn1!E304=India!$A$322, 5&amp;COUNTIF(TestUIn1!$E$2:$E304,India!$A$322),0))))))</f>
        <v>0</v>
      </c>
      <c r="B302" t="str">
        <f>TestUIn1!A304</f>
        <v/>
      </c>
      <c r="C302" s="87" t="str">
        <f>TestUIn1!B304</f>
        <v/>
      </c>
      <c r="D302" s="87" t="str">
        <f>TestUIn1!C304</f>
        <v/>
      </c>
      <c r="E302" s="87" t="str">
        <f>TestUIn1!D304</f>
        <v/>
      </c>
      <c r="F302" s="87" t="str">
        <f>TestUIn1!F304</f>
        <v/>
      </c>
    </row>
    <row r="303">
      <c r="A303" s="86">
        <f>(IF(TestUIn1!E305=India!$A$2,1&amp;COUNTIF(TestUIn1!$E$2:$E305,India!$A$2), IF(TestUIn1!E305=India!$A$82, 2&amp;COUNTIF(TestUIn1!$E$2:$E305,India!$A$82),IF(TestUIn1!E305=India!$A$162, 3&amp;COUNTIF(TestUIn1!$E$2:$E305,India!$A$162),IF(TestUIn1!E305=India!$A$242, 4&amp;COUNTIF(TestUIn1!$E$2:$E305,India!$A$242),IF(TestUIn1!E305=India!$A$322, 5&amp;COUNTIF(TestUIn1!$E$2:$E305,India!$A$322),0))))))</f>
        <v>0</v>
      </c>
      <c r="B303" t="str">
        <f>TestUIn1!A305</f>
        <v/>
      </c>
      <c r="C303" s="87" t="str">
        <f>TestUIn1!B305</f>
        <v/>
      </c>
      <c r="D303" s="87" t="str">
        <f>TestUIn1!C305</f>
        <v/>
      </c>
      <c r="E303" s="87" t="str">
        <f>TestUIn1!D305</f>
        <v/>
      </c>
      <c r="F303" s="87" t="str">
        <f>TestUIn1!F305</f>
        <v/>
      </c>
    </row>
    <row r="304">
      <c r="A304" s="86">
        <f>(IF(TestUIn1!E306=India!$A$2,1&amp;COUNTIF(TestUIn1!$E$2:$E306,India!$A$2), IF(TestUIn1!E306=India!$A$82, 2&amp;COUNTIF(TestUIn1!$E$2:$E306,India!$A$82),IF(TestUIn1!E306=India!$A$162, 3&amp;COUNTIF(TestUIn1!$E$2:$E306,India!$A$162),IF(TestUIn1!E306=India!$A$242, 4&amp;COUNTIF(TestUIn1!$E$2:$E306,India!$A$242),IF(TestUIn1!E306=India!$A$322, 5&amp;COUNTIF(TestUIn1!$E$2:$E306,India!$A$322),0))))))</f>
        <v>0</v>
      </c>
      <c r="B304" t="str">
        <f>TestUIn1!A306</f>
        <v/>
      </c>
      <c r="C304" s="87" t="str">
        <f>TestUIn1!B306</f>
        <v/>
      </c>
      <c r="D304" s="87" t="str">
        <f>TestUIn1!C306</f>
        <v/>
      </c>
      <c r="E304" s="87" t="str">
        <f>TestUIn1!D306</f>
        <v/>
      </c>
      <c r="F304" s="87" t="str">
        <f>TestUIn1!F306</f>
        <v/>
      </c>
    </row>
    <row r="305">
      <c r="A305" s="86">
        <f>(IF(TestUIn1!E307=India!$A$2,1&amp;COUNTIF(TestUIn1!$E$2:$E307,India!$A$2), IF(TestUIn1!E307=India!$A$82, 2&amp;COUNTIF(TestUIn1!$E$2:$E307,India!$A$82),IF(TestUIn1!E307=India!$A$162, 3&amp;COUNTIF(TestUIn1!$E$2:$E307,India!$A$162),IF(TestUIn1!E307=India!$A$242, 4&amp;COUNTIF(TestUIn1!$E$2:$E307,India!$A$242),IF(TestUIn1!E307=India!$A$322, 5&amp;COUNTIF(TestUIn1!$E$2:$E307,India!$A$322),0))))))</f>
        <v>0</v>
      </c>
      <c r="B305" t="str">
        <f>TestUIn1!A307</f>
        <v/>
      </c>
      <c r="C305" s="87" t="str">
        <f>TestUIn1!B307</f>
        <v/>
      </c>
      <c r="D305" s="87" t="str">
        <f>TestUIn1!C307</f>
        <v/>
      </c>
      <c r="E305" s="87" t="str">
        <f>TestUIn1!D307</f>
        <v/>
      </c>
      <c r="F305" s="87" t="str">
        <f>TestUIn1!F307</f>
        <v/>
      </c>
    </row>
    <row r="306">
      <c r="A306" s="86">
        <f>(IF(TestUIn1!E308=India!$A$2,1&amp;COUNTIF(TestUIn1!$E$2:$E308,India!$A$2), IF(TestUIn1!E308=India!$A$82, 2&amp;COUNTIF(TestUIn1!$E$2:$E308,India!$A$82),IF(TestUIn1!E308=India!$A$162, 3&amp;COUNTIF(TestUIn1!$E$2:$E308,India!$A$162),IF(TestUIn1!E308=India!$A$242, 4&amp;COUNTIF(TestUIn1!$E$2:$E308,India!$A$242),IF(TestUIn1!E308=India!$A$322, 5&amp;COUNTIF(TestUIn1!$E$2:$E308,India!$A$322),0))))))</f>
        <v>0</v>
      </c>
      <c r="B306" t="str">
        <f>TestUIn1!A308</f>
        <v/>
      </c>
      <c r="C306" s="87" t="str">
        <f>TestUIn1!B308</f>
        <v/>
      </c>
      <c r="D306" s="87" t="str">
        <f>TestUIn1!C308</f>
        <v/>
      </c>
      <c r="E306" s="87" t="str">
        <f>TestUIn1!D308</f>
        <v/>
      </c>
      <c r="F306" s="87" t="str">
        <f>TestUIn1!F308</f>
        <v/>
      </c>
    </row>
    <row r="307">
      <c r="A307" s="86">
        <f>(IF(TestUIn1!E309=India!$A$2,1&amp;COUNTIF(TestUIn1!$E$2:$E309,India!$A$2), IF(TestUIn1!E309=India!$A$82, 2&amp;COUNTIF(TestUIn1!$E$2:$E309,India!$A$82),IF(TestUIn1!E309=India!$A$162, 3&amp;COUNTIF(TestUIn1!$E$2:$E309,India!$A$162),IF(TestUIn1!E309=India!$A$242, 4&amp;COUNTIF(TestUIn1!$E$2:$E309,India!$A$242),IF(TestUIn1!E309=India!$A$322, 5&amp;COUNTIF(TestUIn1!$E$2:$E309,India!$A$322),0))))))</f>
        <v>0</v>
      </c>
      <c r="B307" t="str">
        <f>TestUIn1!A309</f>
        <v/>
      </c>
      <c r="C307" s="87" t="str">
        <f>TestUIn1!B309</f>
        <v/>
      </c>
      <c r="D307" s="87" t="str">
        <f>TestUIn1!C309</f>
        <v/>
      </c>
      <c r="E307" s="87" t="str">
        <f>TestUIn1!D309</f>
        <v/>
      </c>
      <c r="F307" s="87" t="str">
        <f>TestUIn1!F309</f>
        <v/>
      </c>
    </row>
    <row r="308">
      <c r="A308" s="86">
        <f>(IF(TestUIn1!E310=India!$A$2,1&amp;COUNTIF(TestUIn1!$E$2:$E310,India!$A$2), IF(TestUIn1!E310=India!$A$82, 2&amp;COUNTIF(TestUIn1!$E$2:$E310,India!$A$82),IF(TestUIn1!E310=India!$A$162, 3&amp;COUNTIF(TestUIn1!$E$2:$E310,India!$A$162),IF(TestUIn1!E310=India!$A$242, 4&amp;COUNTIF(TestUIn1!$E$2:$E310,India!$A$242),IF(TestUIn1!E310=India!$A$322, 5&amp;COUNTIF(TestUIn1!$E$2:$E310,India!$A$322),0))))))</f>
        <v>0</v>
      </c>
      <c r="B308" t="str">
        <f>TestUIn1!A310</f>
        <v/>
      </c>
      <c r="C308" s="87" t="str">
        <f>TestUIn1!B310</f>
        <v/>
      </c>
      <c r="D308" s="87" t="str">
        <f>TestUIn1!C310</f>
        <v/>
      </c>
      <c r="E308" s="87" t="str">
        <f>TestUIn1!D310</f>
        <v/>
      </c>
      <c r="F308" s="87" t="str">
        <f>TestUIn1!F310</f>
        <v/>
      </c>
    </row>
    <row r="309">
      <c r="A309" s="86">
        <f>(IF(TestUIn1!E311=India!$A$2,1&amp;COUNTIF(TestUIn1!$E$2:$E311,India!$A$2), IF(TestUIn1!E311=India!$A$82, 2&amp;COUNTIF(TestUIn1!$E$2:$E311,India!$A$82),IF(TestUIn1!E311=India!$A$162, 3&amp;COUNTIF(TestUIn1!$E$2:$E311,India!$A$162),IF(TestUIn1!E311=India!$A$242, 4&amp;COUNTIF(TestUIn1!$E$2:$E311,India!$A$242),IF(TestUIn1!E311=India!$A$322, 5&amp;COUNTIF(TestUIn1!$E$2:$E311,India!$A$322),0))))))</f>
        <v>0</v>
      </c>
      <c r="B309" t="str">
        <f>TestUIn1!A311</f>
        <v/>
      </c>
      <c r="C309" s="87" t="str">
        <f>TestUIn1!B311</f>
        <v/>
      </c>
      <c r="D309" s="87" t="str">
        <f>TestUIn1!C311</f>
        <v/>
      </c>
      <c r="E309" s="87" t="str">
        <f>TestUIn1!D311</f>
        <v/>
      </c>
      <c r="F309" s="87" t="str">
        <f>TestUIn1!F311</f>
        <v/>
      </c>
    </row>
    <row r="310">
      <c r="A310" s="86">
        <f>(IF(TestUIn1!E312=India!$A$2,1&amp;COUNTIF(TestUIn1!$E$2:$E312,India!$A$2), IF(TestUIn1!E312=India!$A$82, 2&amp;COUNTIF(TestUIn1!$E$2:$E312,India!$A$82),IF(TestUIn1!E312=India!$A$162, 3&amp;COUNTIF(TestUIn1!$E$2:$E312,India!$A$162),IF(TestUIn1!E312=India!$A$242, 4&amp;COUNTIF(TestUIn1!$E$2:$E312,India!$A$242),IF(TestUIn1!E312=India!$A$322, 5&amp;COUNTIF(TestUIn1!$E$2:$E312,India!$A$322),0))))))</f>
        <v>0</v>
      </c>
      <c r="B310" t="str">
        <f>TestUIn1!A312</f>
        <v/>
      </c>
      <c r="C310" s="87" t="str">
        <f>TestUIn1!B312</f>
        <v/>
      </c>
      <c r="D310" s="87" t="str">
        <f>TestUIn1!C312</f>
        <v/>
      </c>
      <c r="E310" s="87" t="str">
        <f>TestUIn1!D312</f>
        <v/>
      </c>
      <c r="F310" s="87" t="str">
        <f>TestUIn1!F312</f>
        <v/>
      </c>
    </row>
    <row r="311">
      <c r="A311" s="86">
        <f>(IF(TestUIn1!E313=India!$A$2,1&amp;COUNTIF(TestUIn1!$E$2:$E313,India!$A$2), IF(TestUIn1!E313=India!$A$82, 2&amp;COUNTIF(TestUIn1!$E$2:$E313,India!$A$82),IF(TestUIn1!E313=India!$A$162, 3&amp;COUNTIF(TestUIn1!$E$2:$E313,India!$A$162),IF(TestUIn1!E313=India!$A$242, 4&amp;COUNTIF(TestUIn1!$E$2:$E313,India!$A$242),IF(TestUIn1!E313=India!$A$322, 5&amp;COUNTIF(TestUIn1!$E$2:$E313,India!$A$322),0))))))</f>
        <v>0</v>
      </c>
      <c r="B311" t="str">
        <f>TestUIn1!A313</f>
        <v/>
      </c>
      <c r="C311" s="87" t="str">
        <f>TestUIn1!B313</f>
        <v/>
      </c>
      <c r="D311" s="87" t="str">
        <f>TestUIn1!C313</f>
        <v/>
      </c>
      <c r="E311" s="87" t="str">
        <f>TestUIn1!D313</f>
        <v/>
      </c>
      <c r="F311" s="87" t="str">
        <f>TestUIn1!F313</f>
        <v/>
      </c>
    </row>
    <row r="312">
      <c r="A312" s="86">
        <f>(IF(TestUIn1!E314=India!$A$2,1&amp;COUNTIF(TestUIn1!$E$2:$E314,India!$A$2), IF(TestUIn1!E314=India!$A$82, 2&amp;COUNTIF(TestUIn1!$E$2:$E314,India!$A$82),IF(TestUIn1!E314=India!$A$162, 3&amp;COUNTIF(TestUIn1!$E$2:$E314,India!$A$162),IF(TestUIn1!E314=India!$A$242, 4&amp;COUNTIF(TestUIn1!$E$2:$E314,India!$A$242),IF(TestUIn1!E314=India!$A$322, 5&amp;COUNTIF(TestUIn1!$E$2:$E314,India!$A$322),0))))))</f>
        <v>0</v>
      </c>
      <c r="B312" t="str">
        <f>TestUIn1!A314</f>
        <v/>
      </c>
      <c r="C312" s="87" t="str">
        <f>TestUIn1!B314</f>
        <v/>
      </c>
      <c r="D312" s="87" t="str">
        <f>TestUIn1!C314</f>
        <v/>
      </c>
      <c r="E312" s="87" t="str">
        <f>TestUIn1!D314</f>
        <v/>
      </c>
      <c r="F312" s="87" t="str">
        <f>TestUIn1!F314</f>
        <v/>
      </c>
    </row>
    <row r="313">
      <c r="A313" s="86">
        <f>(IF(TestUIn1!E315=India!$A$2,1&amp;COUNTIF(TestUIn1!$E$2:$E315,India!$A$2), IF(TestUIn1!E315=India!$A$82, 2&amp;COUNTIF(TestUIn1!$E$2:$E315,India!$A$82),IF(TestUIn1!E315=India!$A$162, 3&amp;COUNTIF(TestUIn1!$E$2:$E315,India!$A$162),IF(TestUIn1!E315=India!$A$242, 4&amp;COUNTIF(TestUIn1!$E$2:$E315,India!$A$242),IF(TestUIn1!E315=India!$A$322, 5&amp;COUNTIF(TestUIn1!$E$2:$E315,India!$A$322),0))))))</f>
        <v>0</v>
      </c>
      <c r="B313" t="str">
        <f>TestUIn1!A315</f>
        <v/>
      </c>
      <c r="C313" s="87" t="str">
        <f>TestUIn1!B315</f>
        <v/>
      </c>
      <c r="D313" s="87" t="str">
        <f>TestUIn1!C315</f>
        <v/>
      </c>
      <c r="E313" s="87" t="str">
        <f>TestUIn1!D315</f>
        <v/>
      </c>
      <c r="F313" s="87" t="str">
        <f>TestUIn1!F315</f>
        <v/>
      </c>
    </row>
    <row r="314">
      <c r="A314" s="86">
        <f>(IF(TestUIn1!E316=India!$A$2,1&amp;COUNTIF(TestUIn1!$E$2:$E316,India!$A$2), IF(TestUIn1!E316=India!$A$82, 2&amp;COUNTIF(TestUIn1!$E$2:$E316,India!$A$82),IF(TestUIn1!E316=India!$A$162, 3&amp;COUNTIF(TestUIn1!$E$2:$E316,India!$A$162),IF(TestUIn1!E316=India!$A$242, 4&amp;COUNTIF(TestUIn1!$E$2:$E316,India!$A$242),IF(TestUIn1!E316=India!$A$322, 5&amp;COUNTIF(TestUIn1!$E$2:$E316,India!$A$322),0))))))</f>
        <v>0</v>
      </c>
      <c r="B314" t="str">
        <f>TestUIn1!A316</f>
        <v/>
      </c>
      <c r="C314" s="87" t="str">
        <f>TestUIn1!B316</f>
        <v/>
      </c>
      <c r="D314" s="87" t="str">
        <f>TestUIn1!C316</f>
        <v/>
      </c>
      <c r="E314" s="87" t="str">
        <f>TestUIn1!D316</f>
        <v/>
      </c>
      <c r="F314" s="87" t="str">
        <f>TestUIn1!F316</f>
        <v/>
      </c>
    </row>
    <row r="315">
      <c r="A315" s="86">
        <f>(IF(TestUIn1!E317=India!$A$2,1&amp;COUNTIF(TestUIn1!$E$2:$E317,India!$A$2), IF(TestUIn1!E317=India!$A$82, 2&amp;COUNTIF(TestUIn1!$E$2:$E317,India!$A$82),IF(TestUIn1!E317=India!$A$162, 3&amp;COUNTIF(TestUIn1!$E$2:$E317,India!$A$162),IF(TestUIn1!E317=India!$A$242, 4&amp;COUNTIF(TestUIn1!$E$2:$E317,India!$A$242),IF(TestUIn1!E317=India!$A$322, 5&amp;COUNTIF(TestUIn1!$E$2:$E317,India!$A$322),0))))))</f>
        <v>0</v>
      </c>
      <c r="B315" t="str">
        <f>TestUIn1!A317</f>
        <v/>
      </c>
      <c r="C315" s="87" t="str">
        <f>TestUIn1!B317</f>
        <v/>
      </c>
      <c r="D315" s="87" t="str">
        <f>TestUIn1!C317</f>
        <v/>
      </c>
      <c r="E315" s="87" t="str">
        <f>TestUIn1!D317</f>
        <v/>
      </c>
      <c r="F315" s="87" t="str">
        <f>TestUIn1!F317</f>
        <v/>
      </c>
    </row>
    <row r="316">
      <c r="A316" s="86">
        <f>(IF(TestUIn1!E318=India!$A$2,1&amp;COUNTIF(TestUIn1!$E$2:$E318,India!$A$2), IF(TestUIn1!E318=India!$A$82, 2&amp;COUNTIF(TestUIn1!$E$2:$E318,India!$A$82),IF(TestUIn1!E318=India!$A$162, 3&amp;COUNTIF(TestUIn1!$E$2:$E318,India!$A$162),IF(TestUIn1!E318=India!$A$242, 4&amp;COUNTIF(TestUIn1!$E$2:$E318,India!$A$242),IF(TestUIn1!E318=India!$A$322, 5&amp;COUNTIF(TestUIn1!$E$2:$E318,India!$A$322),0))))))</f>
        <v>0</v>
      </c>
      <c r="B316" t="str">
        <f>TestUIn1!A318</f>
        <v/>
      </c>
      <c r="C316" s="87" t="str">
        <f>TestUIn1!B318</f>
        <v/>
      </c>
      <c r="D316" s="87" t="str">
        <f>TestUIn1!C318</f>
        <v/>
      </c>
      <c r="E316" s="87" t="str">
        <f>TestUIn1!D318</f>
        <v/>
      </c>
      <c r="F316" s="87" t="str">
        <f>TestUIn1!F318</f>
        <v/>
      </c>
    </row>
    <row r="317">
      <c r="A317" s="86">
        <f>(IF(TestUIn1!E319=India!$A$2,1&amp;COUNTIF(TestUIn1!$E$2:$E319,India!$A$2), IF(TestUIn1!E319=India!$A$82, 2&amp;COUNTIF(TestUIn1!$E$2:$E319,India!$A$82),IF(TestUIn1!E319=India!$A$162, 3&amp;COUNTIF(TestUIn1!$E$2:$E319,India!$A$162),IF(TestUIn1!E319=India!$A$242, 4&amp;COUNTIF(TestUIn1!$E$2:$E319,India!$A$242),IF(TestUIn1!E319=India!$A$322, 5&amp;COUNTIF(TestUIn1!$E$2:$E319,India!$A$322),0))))))</f>
        <v>0</v>
      </c>
      <c r="B317" t="str">
        <f>TestUIn1!A319</f>
        <v/>
      </c>
      <c r="C317" s="87" t="str">
        <f>TestUIn1!B319</f>
        <v/>
      </c>
      <c r="D317" s="87" t="str">
        <f>TestUIn1!C319</f>
        <v/>
      </c>
      <c r="E317" s="87" t="str">
        <f>TestUIn1!D319</f>
        <v/>
      </c>
      <c r="F317" s="87" t="str">
        <f>TestUIn1!F319</f>
        <v/>
      </c>
    </row>
    <row r="318">
      <c r="A318" s="86">
        <f>(IF(TestUIn1!E320=India!$A$2,1&amp;COUNTIF(TestUIn1!$E$2:$E320,India!$A$2), IF(TestUIn1!E320=India!$A$82, 2&amp;COUNTIF(TestUIn1!$E$2:$E320,India!$A$82),IF(TestUIn1!E320=India!$A$162, 3&amp;COUNTIF(TestUIn1!$E$2:$E320,India!$A$162),IF(TestUIn1!E320=India!$A$242, 4&amp;COUNTIF(TestUIn1!$E$2:$E320,India!$A$242),IF(TestUIn1!E320=India!$A$322, 5&amp;COUNTIF(TestUIn1!$E$2:$E320,India!$A$322),0))))))</f>
        <v>0</v>
      </c>
      <c r="B318" t="str">
        <f>TestUIn1!A320</f>
        <v/>
      </c>
      <c r="C318" s="87" t="str">
        <f>TestUIn1!B320</f>
        <v/>
      </c>
      <c r="D318" s="87" t="str">
        <f>TestUIn1!C320</f>
        <v/>
      </c>
      <c r="E318" s="87" t="str">
        <f>TestUIn1!D320</f>
        <v/>
      </c>
      <c r="F318" s="87" t="str">
        <f>TestUIn1!F320</f>
        <v/>
      </c>
    </row>
    <row r="319">
      <c r="A319" s="86">
        <f>(IF(TestUIn1!E321=India!$A$2,1&amp;COUNTIF(TestUIn1!$E$2:$E321,India!$A$2), IF(TestUIn1!E321=India!$A$82, 2&amp;COUNTIF(TestUIn1!$E$2:$E321,India!$A$82),IF(TestUIn1!E321=India!$A$162, 3&amp;COUNTIF(TestUIn1!$E$2:$E321,India!$A$162),IF(TestUIn1!E321=India!$A$242, 4&amp;COUNTIF(TestUIn1!$E$2:$E321,India!$A$242),IF(TestUIn1!E321=India!$A$322, 5&amp;COUNTIF(TestUIn1!$E$2:$E321,India!$A$322),0))))))</f>
        <v>0</v>
      </c>
      <c r="B319" t="str">
        <f>TestUIn1!A321</f>
        <v/>
      </c>
      <c r="C319" s="87" t="str">
        <f>TestUIn1!B321</f>
        <v/>
      </c>
      <c r="D319" s="87" t="str">
        <f>TestUIn1!C321</f>
        <v/>
      </c>
      <c r="E319" s="87" t="str">
        <f>TestUIn1!D321</f>
        <v/>
      </c>
      <c r="F319" s="87" t="str">
        <f>TestUIn1!F321</f>
        <v/>
      </c>
    </row>
    <row r="320">
      <c r="A320" s="86">
        <f>(IF(TestUIn1!E322=India!$A$2,1&amp;COUNTIF(TestUIn1!$E$2:$E322,India!$A$2), IF(TestUIn1!E322=India!$A$82, 2&amp;COUNTIF(TestUIn1!$E$2:$E322,India!$A$82),IF(TestUIn1!E322=India!$A$162, 3&amp;COUNTIF(TestUIn1!$E$2:$E322,India!$A$162),IF(TestUIn1!E322=India!$A$242, 4&amp;COUNTIF(TestUIn1!$E$2:$E322,India!$A$242),IF(TestUIn1!E322=India!$A$322, 5&amp;COUNTIF(TestUIn1!$E$2:$E322,India!$A$322),0))))))</f>
        <v>0</v>
      </c>
      <c r="B320" t="str">
        <f>TestUIn1!A322</f>
        <v/>
      </c>
      <c r="C320" s="87" t="str">
        <f>TestUIn1!B322</f>
        <v/>
      </c>
      <c r="D320" s="87" t="str">
        <f>TestUIn1!C322</f>
        <v/>
      </c>
      <c r="E320" s="87" t="str">
        <f>TestUIn1!D322</f>
        <v/>
      </c>
      <c r="F320" s="87" t="str">
        <f>TestUIn1!F322</f>
        <v/>
      </c>
    </row>
    <row r="321">
      <c r="A321" s="86">
        <f>(IF(TestUIn1!E323=India!$A$2,1&amp;COUNTIF(TestUIn1!$E$2:$E323,India!$A$2), IF(TestUIn1!E323=India!$A$82, 2&amp;COUNTIF(TestUIn1!$E$2:$E323,India!$A$82),IF(TestUIn1!E323=India!$A$162, 3&amp;COUNTIF(TestUIn1!$E$2:$E323,India!$A$162),IF(TestUIn1!E323=India!$A$242, 4&amp;COUNTIF(TestUIn1!$E$2:$E323,India!$A$242),IF(TestUIn1!E323=India!$A$322, 5&amp;COUNTIF(TestUIn1!$E$2:$E323,India!$A$322),0))))))</f>
        <v>0</v>
      </c>
      <c r="B321" t="str">
        <f>TestUIn1!A323</f>
        <v/>
      </c>
      <c r="C321" s="87" t="str">
        <f>TestUIn1!B323</f>
        <v/>
      </c>
      <c r="D321" s="87" t="str">
        <f>TestUIn1!C323</f>
        <v/>
      </c>
      <c r="E321" s="87" t="str">
        <f>TestUIn1!D323</f>
        <v/>
      </c>
      <c r="F321" s="87" t="str">
        <f>TestUIn1!F323</f>
        <v/>
      </c>
    </row>
    <row r="322">
      <c r="A322" s="86">
        <f>(IF(TestUIn1!E324=India!$A$2,1&amp;COUNTIF(TestUIn1!$E$2:$E324,India!$A$2), IF(TestUIn1!E324=India!$A$82, 2&amp;COUNTIF(TestUIn1!$E$2:$E324,India!$A$82),IF(TestUIn1!E324=India!$A$162, 3&amp;COUNTIF(TestUIn1!$E$2:$E324,India!$A$162),IF(TestUIn1!E324=India!$A$242, 4&amp;COUNTIF(TestUIn1!$E$2:$E324,India!$A$242),IF(TestUIn1!E324=India!$A$322, 5&amp;COUNTIF(TestUIn1!$E$2:$E324,India!$A$322),0))))))</f>
        <v>0</v>
      </c>
      <c r="B322" t="str">
        <f>TestUIn1!A324</f>
        <v/>
      </c>
      <c r="C322" s="87" t="str">
        <f>TestUIn1!B324</f>
        <v/>
      </c>
      <c r="D322" s="87" t="str">
        <f>TestUIn1!C324</f>
        <v/>
      </c>
      <c r="E322" s="87" t="str">
        <f>TestUIn1!D324</f>
        <v/>
      </c>
      <c r="F322" s="87" t="str">
        <f>TestUIn1!F324</f>
        <v/>
      </c>
    </row>
    <row r="323">
      <c r="A323" s="86">
        <f>(IF(TestUIn1!E325=India!$A$2,1&amp;COUNTIF(TestUIn1!$E$2:$E325,India!$A$2), IF(TestUIn1!E325=India!$A$82, 2&amp;COUNTIF(TestUIn1!$E$2:$E325,India!$A$82),IF(TestUIn1!E325=India!$A$162, 3&amp;COUNTIF(TestUIn1!$E$2:$E325,India!$A$162),IF(TestUIn1!E325=India!$A$242, 4&amp;COUNTIF(TestUIn1!$E$2:$E325,India!$A$242),IF(TestUIn1!E325=India!$A$322, 5&amp;COUNTIF(TestUIn1!$E$2:$E325,India!$A$322),0))))))</f>
        <v>0</v>
      </c>
      <c r="B323" t="str">
        <f>TestUIn1!A325</f>
        <v/>
      </c>
      <c r="C323" s="87" t="str">
        <f>TestUIn1!B325</f>
        <v/>
      </c>
      <c r="D323" s="87" t="str">
        <f>TestUIn1!C325</f>
        <v/>
      </c>
      <c r="E323" s="87" t="str">
        <f>TestUIn1!D325</f>
        <v/>
      </c>
      <c r="F323" s="87" t="str">
        <f>TestUIn1!F325</f>
        <v/>
      </c>
    </row>
    <row r="324">
      <c r="A324" s="86">
        <f>(IF(TestUIn1!E326=India!$A$2,1&amp;COUNTIF(TestUIn1!$E$2:$E326,India!$A$2), IF(TestUIn1!E326=India!$A$82, 2&amp;COUNTIF(TestUIn1!$E$2:$E326,India!$A$82),IF(TestUIn1!E326=India!$A$162, 3&amp;COUNTIF(TestUIn1!$E$2:$E326,India!$A$162),IF(TestUIn1!E326=India!$A$242, 4&amp;COUNTIF(TestUIn1!$E$2:$E326,India!$A$242),IF(TestUIn1!E326=India!$A$322, 5&amp;COUNTIF(TestUIn1!$E$2:$E326,India!$A$322),0))))))</f>
        <v>0</v>
      </c>
      <c r="B324" t="str">
        <f>TestUIn1!A326</f>
        <v/>
      </c>
      <c r="C324" s="87" t="str">
        <f>TestUIn1!B326</f>
        <v/>
      </c>
      <c r="D324" s="87" t="str">
        <f>TestUIn1!C326</f>
        <v/>
      </c>
      <c r="E324" s="87" t="str">
        <f>TestUIn1!D326</f>
        <v/>
      </c>
      <c r="F324" s="87" t="str">
        <f>TestUIn1!F326</f>
        <v/>
      </c>
    </row>
    <row r="325">
      <c r="A325" s="86">
        <f>(IF(TestUIn1!E327=India!$A$2,1&amp;COUNTIF(TestUIn1!$E$2:$E327,India!$A$2), IF(TestUIn1!E327=India!$A$82, 2&amp;COUNTIF(TestUIn1!$E$2:$E327,India!$A$82),IF(TestUIn1!E327=India!$A$162, 3&amp;COUNTIF(TestUIn1!$E$2:$E327,India!$A$162),IF(TestUIn1!E327=India!$A$242, 4&amp;COUNTIF(TestUIn1!$E$2:$E327,India!$A$242),IF(TestUIn1!E327=India!$A$322, 5&amp;COUNTIF(TestUIn1!$E$2:$E327,India!$A$322),0))))))</f>
        <v>0</v>
      </c>
      <c r="B325" t="str">
        <f>TestUIn1!A327</f>
        <v/>
      </c>
      <c r="C325" s="87" t="str">
        <f>TestUIn1!B327</f>
        <v/>
      </c>
      <c r="D325" s="87" t="str">
        <f>TestUIn1!C327</f>
        <v/>
      </c>
      <c r="E325" s="87" t="str">
        <f>TestUIn1!D327</f>
        <v/>
      </c>
      <c r="F325" s="87" t="str">
        <f>TestUIn1!F327</f>
        <v/>
      </c>
    </row>
    <row r="326">
      <c r="A326" s="86">
        <f>(IF(TestUIn1!E328=India!$A$2,1&amp;COUNTIF(TestUIn1!$E$2:$E328,India!$A$2), IF(TestUIn1!E328=India!$A$82, 2&amp;COUNTIF(TestUIn1!$E$2:$E328,India!$A$82),IF(TestUIn1!E328=India!$A$162, 3&amp;COUNTIF(TestUIn1!$E$2:$E328,India!$A$162),IF(TestUIn1!E328=India!$A$242, 4&amp;COUNTIF(TestUIn1!$E$2:$E328,India!$A$242),IF(TestUIn1!E328=India!$A$322, 5&amp;COUNTIF(TestUIn1!$E$2:$E328,India!$A$322),0))))))</f>
        <v>0</v>
      </c>
      <c r="B326" t="str">
        <f>TestUIn1!A328</f>
        <v/>
      </c>
      <c r="C326" s="87" t="str">
        <f>TestUIn1!B328</f>
        <v/>
      </c>
      <c r="D326" s="87" t="str">
        <f>TestUIn1!C328</f>
        <v/>
      </c>
      <c r="E326" s="87" t="str">
        <f>TestUIn1!D328</f>
        <v/>
      </c>
      <c r="F326" s="87" t="str">
        <f>TestUIn1!F328</f>
        <v/>
      </c>
    </row>
    <row r="327">
      <c r="A327" s="86">
        <f>(IF(TestUIn1!E329=India!$A$2,1&amp;COUNTIF(TestUIn1!$E$2:$E329,India!$A$2), IF(TestUIn1!E329=India!$A$82, 2&amp;COUNTIF(TestUIn1!$E$2:$E329,India!$A$82),IF(TestUIn1!E329=India!$A$162, 3&amp;COUNTIF(TestUIn1!$E$2:$E329,India!$A$162),IF(TestUIn1!E329=India!$A$242, 4&amp;COUNTIF(TestUIn1!$E$2:$E329,India!$A$242),IF(TestUIn1!E329=India!$A$322, 5&amp;COUNTIF(TestUIn1!$E$2:$E329,India!$A$322),0))))))</f>
        <v>0</v>
      </c>
      <c r="B327" t="str">
        <f>TestUIn1!A329</f>
        <v/>
      </c>
      <c r="C327" s="87" t="str">
        <f>TestUIn1!B329</f>
        <v/>
      </c>
      <c r="D327" s="87" t="str">
        <f>TestUIn1!C329</f>
        <v/>
      </c>
      <c r="E327" s="87" t="str">
        <f>TestUIn1!D329</f>
        <v/>
      </c>
      <c r="F327" s="87" t="str">
        <f>TestUIn1!F329</f>
        <v/>
      </c>
    </row>
    <row r="328">
      <c r="A328" s="86">
        <f>(IF(TestUIn1!E330=India!$A$2,1&amp;COUNTIF(TestUIn1!$E$2:$E330,India!$A$2), IF(TestUIn1!E330=India!$A$82, 2&amp;COUNTIF(TestUIn1!$E$2:$E330,India!$A$82),IF(TestUIn1!E330=India!$A$162, 3&amp;COUNTIF(TestUIn1!$E$2:$E330,India!$A$162),IF(TestUIn1!E330=India!$A$242, 4&amp;COUNTIF(TestUIn1!$E$2:$E330,India!$A$242),IF(TestUIn1!E330=India!$A$322, 5&amp;COUNTIF(TestUIn1!$E$2:$E330,India!$A$322),0))))))</f>
        <v>0</v>
      </c>
      <c r="B328" t="str">
        <f>TestUIn1!A330</f>
        <v/>
      </c>
      <c r="C328" s="87" t="str">
        <f>TestUIn1!B330</f>
        <v/>
      </c>
      <c r="D328" s="87" t="str">
        <f>TestUIn1!C330</f>
        <v/>
      </c>
      <c r="E328" s="87" t="str">
        <f>TestUIn1!D330</f>
        <v/>
      </c>
      <c r="F328" s="87" t="str">
        <f>TestUIn1!F330</f>
        <v/>
      </c>
    </row>
    <row r="329">
      <c r="A329" s="86">
        <f>(IF(TestUIn1!E331=India!$A$2,1&amp;COUNTIF(TestUIn1!$E$2:$E331,India!$A$2), IF(TestUIn1!E331=India!$A$82, 2&amp;COUNTIF(TestUIn1!$E$2:$E331,India!$A$82),IF(TestUIn1!E331=India!$A$162, 3&amp;COUNTIF(TestUIn1!$E$2:$E331,India!$A$162),IF(TestUIn1!E331=India!$A$242, 4&amp;COUNTIF(TestUIn1!$E$2:$E331,India!$A$242),IF(TestUIn1!E331=India!$A$322, 5&amp;COUNTIF(TestUIn1!$E$2:$E331,India!$A$322),0))))))</f>
        <v>0</v>
      </c>
      <c r="B329" t="str">
        <f>TestUIn1!A331</f>
        <v/>
      </c>
      <c r="C329" s="87" t="str">
        <f>TestUIn1!B331</f>
        <v/>
      </c>
      <c r="D329" s="87" t="str">
        <f>TestUIn1!C331</f>
        <v/>
      </c>
      <c r="E329" s="87" t="str">
        <f>TestUIn1!D331</f>
        <v/>
      </c>
      <c r="F329" s="87" t="str">
        <f>TestUIn1!F331</f>
        <v/>
      </c>
    </row>
    <row r="330">
      <c r="A330" s="86">
        <f>(IF(TestUIn1!E332=India!$A$2,1&amp;COUNTIF(TestUIn1!$E$2:$E332,India!$A$2), IF(TestUIn1!E332=India!$A$82, 2&amp;COUNTIF(TestUIn1!$E$2:$E332,India!$A$82),IF(TestUIn1!E332=India!$A$162, 3&amp;COUNTIF(TestUIn1!$E$2:$E332,India!$A$162),IF(TestUIn1!E332=India!$A$242, 4&amp;COUNTIF(TestUIn1!$E$2:$E332,India!$A$242),IF(TestUIn1!E332=India!$A$322, 5&amp;COUNTIF(TestUIn1!$E$2:$E332,India!$A$322),0))))))</f>
        <v>0</v>
      </c>
      <c r="B330" t="str">
        <f>TestUIn1!A332</f>
        <v/>
      </c>
      <c r="C330" s="87" t="str">
        <f>TestUIn1!B332</f>
        <v/>
      </c>
      <c r="D330" s="87" t="str">
        <f>TestUIn1!C332</f>
        <v/>
      </c>
      <c r="E330" s="87" t="str">
        <f>TestUIn1!D332</f>
        <v/>
      </c>
      <c r="F330" s="87" t="str">
        <f>TestUIn1!F332</f>
        <v/>
      </c>
    </row>
    <row r="331">
      <c r="A331" s="86">
        <f>(IF(TestUIn1!E333=India!$A$2,1&amp;COUNTIF(TestUIn1!$E$2:$E333,India!$A$2), IF(TestUIn1!E333=India!$A$82, 2&amp;COUNTIF(TestUIn1!$E$2:$E333,India!$A$82),IF(TestUIn1!E333=India!$A$162, 3&amp;COUNTIF(TestUIn1!$E$2:$E333,India!$A$162),IF(TestUIn1!E333=India!$A$242, 4&amp;COUNTIF(TestUIn1!$E$2:$E333,India!$A$242),IF(TestUIn1!E333=India!$A$322, 5&amp;COUNTIF(TestUIn1!$E$2:$E333,India!$A$322),0))))))</f>
        <v>0</v>
      </c>
      <c r="B331" t="str">
        <f>TestUIn1!A333</f>
        <v/>
      </c>
      <c r="C331" s="87" t="str">
        <f>TestUIn1!B333</f>
        <v/>
      </c>
      <c r="D331" s="87" t="str">
        <f>TestUIn1!C333</f>
        <v/>
      </c>
      <c r="E331" s="87" t="str">
        <f>TestUIn1!D333</f>
        <v/>
      </c>
      <c r="F331" s="87" t="str">
        <f>TestUIn1!F333</f>
        <v/>
      </c>
    </row>
    <row r="332">
      <c r="A332" s="86">
        <f>(IF(TestUIn1!E334=India!$A$2,1&amp;COUNTIF(TestUIn1!$E$2:$E334,India!$A$2), IF(TestUIn1!E334=India!$A$82, 2&amp;COUNTIF(TestUIn1!$E$2:$E334,India!$A$82),IF(TestUIn1!E334=India!$A$162, 3&amp;COUNTIF(TestUIn1!$E$2:$E334,India!$A$162),IF(TestUIn1!E334=India!$A$242, 4&amp;COUNTIF(TestUIn1!$E$2:$E334,India!$A$242),IF(TestUIn1!E334=India!$A$322, 5&amp;COUNTIF(TestUIn1!$E$2:$E334,India!$A$322),0))))))</f>
        <v>0</v>
      </c>
      <c r="B332" t="str">
        <f>TestUIn1!A334</f>
        <v/>
      </c>
      <c r="C332" s="87" t="str">
        <f>TestUIn1!B334</f>
        <v/>
      </c>
      <c r="D332" s="87" t="str">
        <f>TestUIn1!C334</f>
        <v/>
      </c>
      <c r="E332" s="87" t="str">
        <f>TestUIn1!D334</f>
        <v/>
      </c>
      <c r="F332" s="87" t="str">
        <f>TestUIn1!F334</f>
        <v/>
      </c>
    </row>
    <row r="333">
      <c r="A333" s="86">
        <f>(IF(TestUIn1!E335=India!$A$2,1&amp;COUNTIF(TestUIn1!$E$2:$E335,India!$A$2), IF(TestUIn1!E335=India!$A$82, 2&amp;COUNTIF(TestUIn1!$E$2:$E335,India!$A$82),IF(TestUIn1!E335=India!$A$162, 3&amp;COUNTIF(TestUIn1!$E$2:$E335,India!$A$162),IF(TestUIn1!E335=India!$A$242, 4&amp;COUNTIF(TestUIn1!$E$2:$E335,India!$A$242),IF(TestUIn1!E335=India!$A$322, 5&amp;COUNTIF(TestUIn1!$E$2:$E335,India!$A$322),0))))))</f>
        <v>0</v>
      </c>
      <c r="B333" t="str">
        <f>TestUIn1!A335</f>
        <v/>
      </c>
      <c r="C333" s="87" t="str">
        <f>TestUIn1!B335</f>
        <v/>
      </c>
      <c r="D333" s="87" t="str">
        <f>TestUIn1!C335</f>
        <v/>
      </c>
      <c r="E333" s="87" t="str">
        <f>TestUIn1!D335</f>
        <v/>
      </c>
      <c r="F333" s="87" t="str">
        <f>TestUIn1!F335</f>
        <v/>
      </c>
    </row>
    <row r="334">
      <c r="A334" s="86">
        <f>(IF(TestUIn1!E336=India!$A$2,1&amp;COUNTIF(TestUIn1!$E$2:$E336,India!$A$2), IF(TestUIn1!E336=India!$A$82, 2&amp;COUNTIF(TestUIn1!$E$2:$E336,India!$A$82),IF(TestUIn1!E336=India!$A$162, 3&amp;COUNTIF(TestUIn1!$E$2:$E336,India!$A$162),IF(TestUIn1!E336=India!$A$242, 4&amp;COUNTIF(TestUIn1!$E$2:$E336,India!$A$242),IF(TestUIn1!E336=India!$A$322, 5&amp;COUNTIF(TestUIn1!$E$2:$E336,India!$A$322),0))))))</f>
        <v>0</v>
      </c>
      <c r="B334" t="str">
        <f>TestUIn1!A336</f>
        <v/>
      </c>
      <c r="C334" s="87" t="str">
        <f>TestUIn1!B336</f>
        <v/>
      </c>
      <c r="D334" s="87" t="str">
        <f>TestUIn1!C336</f>
        <v/>
      </c>
      <c r="E334" s="87" t="str">
        <f>TestUIn1!D336</f>
        <v/>
      </c>
      <c r="F334" s="87" t="str">
        <f>TestUIn1!F336</f>
        <v/>
      </c>
    </row>
    <row r="335">
      <c r="A335" s="86">
        <f>(IF(TestUIn1!E337=India!$A$2,1&amp;COUNTIF(TestUIn1!$E$2:$E337,India!$A$2), IF(TestUIn1!E337=India!$A$82, 2&amp;COUNTIF(TestUIn1!$E$2:$E337,India!$A$82),IF(TestUIn1!E337=India!$A$162, 3&amp;COUNTIF(TestUIn1!$E$2:$E337,India!$A$162),IF(TestUIn1!E337=India!$A$242, 4&amp;COUNTIF(TestUIn1!$E$2:$E337,India!$A$242),IF(TestUIn1!E337=India!$A$322, 5&amp;COUNTIF(TestUIn1!$E$2:$E337,India!$A$322),0))))))</f>
        <v>0</v>
      </c>
      <c r="B335" t="str">
        <f>TestUIn1!A337</f>
        <v/>
      </c>
      <c r="C335" s="87" t="str">
        <f>TestUIn1!B337</f>
        <v/>
      </c>
      <c r="D335" s="87" t="str">
        <f>TestUIn1!C337</f>
        <v/>
      </c>
      <c r="E335" s="87" t="str">
        <f>TestUIn1!D337</f>
        <v/>
      </c>
      <c r="F335" s="87" t="str">
        <f>TestUIn1!F337</f>
        <v/>
      </c>
    </row>
    <row r="336">
      <c r="A336" s="86">
        <f>(IF(TestUIn1!E338=India!$A$2,1&amp;COUNTIF(TestUIn1!$E$2:$E338,India!$A$2), IF(TestUIn1!E338=India!$A$82, 2&amp;COUNTIF(TestUIn1!$E$2:$E338,India!$A$82),IF(TestUIn1!E338=India!$A$162, 3&amp;COUNTIF(TestUIn1!$E$2:$E338,India!$A$162),IF(TestUIn1!E338=India!$A$242, 4&amp;COUNTIF(TestUIn1!$E$2:$E338,India!$A$242),IF(TestUIn1!E338=India!$A$322, 5&amp;COUNTIF(TestUIn1!$E$2:$E338,India!$A$322),0))))))</f>
        <v>0</v>
      </c>
      <c r="B336" t="str">
        <f>TestUIn1!A338</f>
        <v/>
      </c>
      <c r="C336" s="87" t="str">
        <f>TestUIn1!B338</f>
        <v/>
      </c>
      <c r="D336" s="87" t="str">
        <f>TestUIn1!C338</f>
        <v/>
      </c>
      <c r="E336" s="87" t="str">
        <f>TestUIn1!D338</f>
        <v/>
      </c>
      <c r="F336" s="87" t="str">
        <f>TestUIn1!F338</f>
        <v/>
      </c>
    </row>
    <row r="337">
      <c r="A337" s="86">
        <f>(IF(TestUIn1!E339=India!$A$2,1&amp;COUNTIF(TestUIn1!$E$2:$E339,India!$A$2), IF(TestUIn1!E339=India!$A$82, 2&amp;COUNTIF(TestUIn1!$E$2:$E339,India!$A$82),IF(TestUIn1!E339=India!$A$162, 3&amp;COUNTIF(TestUIn1!$E$2:$E339,India!$A$162),IF(TestUIn1!E339=India!$A$242, 4&amp;COUNTIF(TestUIn1!$E$2:$E339,India!$A$242),IF(TestUIn1!E339=India!$A$322, 5&amp;COUNTIF(TestUIn1!$E$2:$E339,India!$A$322),0))))))</f>
        <v>0</v>
      </c>
      <c r="B337" t="str">
        <f>TestUIn1!A339</f>
        <v/>
      </c>
      <c r="C337" s="87" t="str">
        <f>TestUIn1!B339</f>
        <v/>
      </c>
      <c r="D337" s="87" t="str">
        <f>TestUIn1!C339</f>
        <v/>
      </c>
      <c r="E337" s="87" t="str">
        <f>TestUIn1!D339</f>
        <v/>
      </c>
      <c r="F337" s="87" t="str">
        <f>TestUIn1!F339</f>
        <v/>
      </c>
    </row>
    <row r="338">
      <c r="A338" s="86">
        <f>(IF(TestUIn1!E340=India!$A$2,1&amp;COUNTIF(TestUIn1!$E$2:$E340,India!$A$2), IF(TestUIn1!E340=India!$A$82, 2&amp;COUNTIF(TestUIn1!$E$2:$E340,India!$A$82),IF(TestUIn1!E340=India!$A$162, 3&amp;COUNTIF(TestUIn1!$E$2:$E340,India!$A$162),IF(TestUIn1!E340=India!$A$242, 4&amp;COUNTIF(TestUIn1!$E$2:$E340,India!$A$242),IF(TestUIn1!E340=India!$A$322, 5&amp;COUNTIF(TestUIn1!$E$2:$E340,India!$A$322),0))))))</f>
        <v>0</v>
      </c>
      <c r="B338" t="str">
        <f>TestUIn1!A340</f>
        <v/>
      </c>
      <c r="C338" s="87" t="str">
        <f>TestUIn1!B340</f>
        <v/>
      </c>
      <c r="D338" s="87" t="str">
        <f>TestUIn1!C340</f>
        <v/>
      </c>
      <c r="E338" s="87" t="str">
        <f>TestUIn1!D340</f>
        <v/>
      </c>
      <c r="F338" s="87" t="str">
        <f>TestUIn1!F340</f>
        <v/>
      </c>
    </row>
    <row r="339">
      <c r="A339" s="86">
        <f>(IF(TestUIn1!E341=India!$A$2,1&amp;COUNTIF(TestUIn1!$E$2:$E341,India!$A$2), IF(TestUIn1!E341=India!$A$82, 2&amp;COUNTIF(TestUIn1!$E$2:$E341,India!$A$82),IF(TestUIn1!E341=India!$A$162, 3&amp;COUNTIF(TestUIn1!$E$2:$E341,India!$A$162),IF(TestUIn1!E341=India!$A$242, 4&amp;COUNTIF(TestUIn1!$E$2:$E341,India!$A$242),IF(TestUIn1!E341=India!$A$322, 5&amp;COUNTIF(TestUIn1!$E$2:$E341,India!$A$322),0))))))</f>
        <v>0</v>
      </c>
      <c r="B339" t="str">
        <f>TestUIn1!A341</f>
        <v/>
      </c>
      <c r="C339" s="87" t="str">
        <f>TestUIn1!B341</f>
        <v/>
      </c>
      <c r="D339" s="87" t="str">
        <f>TestUIn1!C341</f>
        <v/>
      </c>
      <c r="E339" s="87" t="str">
        <f>TestUIn1!D341</f>
        <v/>
      </c>
      <c r="F339" s="87" t="str">
        <f>TestUIn1!F341</f>
        <v/>
      </c>
    </row>
    <row r="340">
      <c r="A340" s="86">
        <f>(IF(TestUIn1!E342=India!$A$2,1&amp;COUNTIF(TestUIn1!$E$2:$E342,India!$A$2), IF(TestUIn1!E342=India!$A$82, 2&amp;COUNTIF(TestUIn1!$E$2:$E342,India!$A$82),IF(TestUIn1!E342=India!$A$162, 3&amp;COUNTIF(TestUIn1!$E$2:$E342,India!$A$162),IF(TestUIn1!E342=India!$A$242, 4&amp;COUNTIF(TestUIn1!$E$2:$E342,India!$A$242),IF(TestUIn1!E342=India!$A$322, 5&amp;COUNTIF(TestUIn1!$E$2:$E342,India!$A$322),0))))))</f>
        <v>0</v>
      </c>
      <c r="B340" t="str">
        <f>TestUIn1!A342</f>
        <v/>
      </c>
      <c r="C340" s="87" t="str">
        <f>TestUIn1!B342</f>
        <v/>
      </c>
      <c r="D340" s="87" t="str">
        <f>TestUIn1!C342</f>
        <v/>
      </c>
      <c r="E340" s="87" t="str">
        <f>TestUIn1!D342</f>
        <v/>
      </c>
      <c r="F340" s="87" t="str">
        <f>TestUIn1!F342</f>
        <v/>
      </c>
    </row>
    <row r="341">
      <c r="A341" s="86">
        <f>(IF(TestUIn1!E343=India!$A$2,1&amp;COUNTIF(TestUIn1!$E$2:$E343,India!$A$2), IF(TestUIn1!E343=India!$A$82, 2&amp;COUNTIF(TestUIn1!$E$2:$E343,India!$A$82),IF(TestUIn1!E343=India!$A$162, 3&amp;COUNTIF(TestUIn1!$E$2:$E343,India!$A$162),IF(TestUIn1!E343=India!$A$242, 4&amp;COUNTIF(TestUIn1!$E$2:$E343,India!$A$242),IF(TestUIn1!E343=India!$A$322, 5&amp;COUNTIF(TestUIn1!$E$2:$E343,India!$A$322),0))))))</f>
        <v>0</v>
      </c>
      <c r="B341" t="str">
        <f>TestUIn1!A343</f>
        <v/>
      </c>
      <c r="C341" s="87" t="str">
        <f>TestUIn1!B343</f>
        <v/>
      </c>
      <c r="D341" s="87" t="str">
        <f>TestUIn1!C343</f>
        <v/>
      </c>
      <c r="E341" s="87" t="str">
        <f>TestUIn1!D343</f>
        <v/>
      </c>
      <c r="F341" s="87" t="str">
        <f>TestUIn1!F343</f>
        <v/>
      </c>
    </row>
    <row r="342">
      <c r="A342" s="86">
        <f>(IF(TestUIn1!E344=India!$A$2,1&amp;COUNTIF(TestUIn1!$E$2:$E344,India!$A$2), IF(TestUIn1!E344=India!$A$82, 2&amp;COUNTIF(TestUIn1!$E$2:$E344,India!$A$82),IF(TestUIn1!E344=India!$A$162, 3&amp;COUNTIF(TestUIn1!$E$2:$E344,India!$A$162),IF(TestUIn1!E344=India!$A$242, 4&amp;COUNTIF(TestUIn1!$E$2:$E344,India!$A$242),IF(TestUIn1!E344=India!$A$322, 5&amp;COUNTIF(TestUIn1!$E$2:$E344,India!$A$322),0))))))</f>
        <v>0</v>
      </c>
      <c r="B342" t="str">
        <f>TestUIn1!A344</f>
        <v/>
      </c>
      <c r="C342" s="87" t="str">
        <f>TestUIn1!B344</f>
        <v/>
      </c>
      <c r="D342" s="87" t="str">
        <f>TestUIn1!C344</f>
        <v/>
      </c>
      <c r="E342" s="87" t="str">
        <f>TestUIn1!D344</f>
        <v/>
      </c>
      <c r="F342" s="87" t="str">
        <f>TestUIn1!F344</f>
        <v/>
      </c>
    </row>
    <row r="343">
      <c r="A343" s="86">
        <f>(IF(TestUIn1!E345=India!$A$2,1&amp;COUNTIF(TestUIn1!$E$2:$E345,India!$A$2), IF(TestUIn1!E345=India!$A$82, 2&amp;COUNTIF(TestUIn1!$E$2:$E345,India!$A$82),IF(TestUIn1!E345=India!$A$162, 3&amp;COUNTIF(TestUIn1!$E$2:$E345,India!$A$162),IF(TestUIn1!E345=India!$A$242, 4&amp;COUNTIF(TestUIn1!$E$2:$E345,India!$A$242),IF(TestUIn1!E345=India!$A$322, 5&amp;COUNTIF(TestUIn1!$E$2:$E345,India!$A$322),0))))))</f>
        <v>0</v>
      </c>
      <c r="B343" t="str">
        <f>TestUIn1!A345</f>
        <v/>
      </c>
      <c r="C343" s="87" t="str">
        <f>TestUIn1!B345</f>
        <v/>
      </c>
      <c r="D343" s="87" t="str">
        <f>TestUIn1!C345</f>
        <v/>
      </c>
      <c r="E343" s="87" t="str">
        <f>TestUIn1!D345</f>
        <v/>
      </c>
      <c r="F343" s="87" t="str">
        <f>TestUIn1!F345</f>
        <v/>
      </c>
    </row>
    <row r="344">
      <c r="A344" s="86">
        <f>(IF(TestUIn1!E346=India!$A$2,1&amp;COUNTIF(TestUIn1!$E$2:$E346,India!$A$2), IF(TestUIn1!E346=India!$A$82, 2&amp;COUNTIF(TestUIn1!$E$2:$E346,India!$A$82),IF(TestUIn1!E346=India!$A$162, 3&amp;COUNTIF(TestUIn1!$E$2:$E346,India!$A$162),IF(TestUIn1!E346=India!$A$242, 4&amp;COUNTIF(TestUIn1!$E$2:$E346,India!$A$242),IF(TestUIn1!E346=India!$A$322, 5&amp;COUNTIF(TestUIn1!$E$2:$E346,India!$A$322),0))))))</f>
        <v>0</v>
      </c>
      <c r="B344" t="str">
        <f>TestUIn1!A346</f>
        <v/>
      </c>
      <c r="C344" s="87" t="str">
        <f>TestUIn1!B346</f>
        <v/>
      </c>
      <c r="D344" s="87" t="str">
        <f>TestUIn1!C346</f>
        <v/>
      </c>
      <c r="E344" s="87" t="str">
        <f>TestUIn1!D346</f>
        <v/>
      </c>
      <c r="F344" s="87" t="str">
        <f>TestUIn1!F346</f>
        <v/>
      </c>
    </row>
    <row r="345">
      <c r="A345" s="86">
        <f>(IF(TestUIn1!E347=India!$A$2,1&amp;COUNTIF(TestUIn1!$E$2:$E347,India!$A$2), IF(TestUIn1!E347=India!$A$82, 2&amp;COUNTIF(TestUIn1!$E$2:$E347,India!$A$82),IF(TestUIn1!E347=India!$A$162, 3&amp;COUNTIF(TestUIn1!$E$2:$E347,India!$A$162),IF(TestUIn1!E347=India!$A$242, 4&amp;COUNTIF(TestUIn1!$E$2:$E347,India!$A$242),IF(TestUIn1!E347=India!$A$322, 5&amp;COUNTIF(TestUIn1!$E$2:$E347,India!$A$322),0))))))</f>
        <v>0</v>
      </c>
      <c r="B345" t="str">
        <f>TestUIn1!A347</f>
        <v/>
      </c>
      <c r="C345" s="87" t="str">
        <f>TestUIn1!B347</f>
        <v/>
      </c>
      <c r="D345" s="87" t="str">
        <f>TestUIn1!C347</f>
        <v/>
      </c>
      <c r="E345" s="87" t="str">
        <f>TestUIn1!D347</f>
        <v/>
      </c>
      <c r="F345" s="87" t="str">
        <f>TestUIn1!F347</f>
        <v/>
      </c>
    </row>
    <row r="346">
      <c r="A346" s="86">
        <f>(IF(TestUIn1!E348=India!$A$2,1&amp;COUNTIF(TestUIn1!$E$2:$E348,India!$A$2), IF(TestUIn1!E348=India!$A$82, 2&amp;COUNTIF(TestUIn1!$E$2:$E348,India!$A$82),IF(TestUIn1!E348=India!$A$162, 3&amp;COUNTIF(TestUIn1!$E$2:$E348,India!$A$162),IF(TestUIn1!E348=India!$A$242, 4&amp;COUNTIF(TestUIn1!$E$2:$E348,India!$A$242),IF(TestUIn1!E348=India!$A$322, 5&amp;COUNTIF(TestUIn1!$E$2:$E348,India!$A$322),0))))))</f>
        <v>0</v>
      </c>
      <c r="B346" t="str">
        <f>TestUIn1!A348</f>
        <v/>
      </c>
      <c r="C346" s="87" t="str">
        <f>TestUIn1!B348</f>
        <v/>
      </c>
      <c r="D346" s="87" t="str">
        <f>TestUIn1!C348</f>
        <v/>
      </c>
      <c r="E346" s="87" t="str">
        <f>TestUIn1!D348</f>
        <v/>
      </c>
      <c r="F346" s="87" t="str">
        <f>TestUIn1!F348</f>
        <v/>
      </c>
    </row>
    <row r="347">
      <c r="A347" s="86">
        <f>(IF(TestUIn1!E349=India!$A$2,1&amp;COUNTIF(TestUIn1!$E$2:$E349,India!$A$2), IF(TestUIn1!E349=India!$A$82, 2&amp;COUNTIF(TestUIn1!$E$2:$E349,India!$A$82),IF(TestUIn1!E349=India!$A$162, 3&amp;COUNTIF(TestUIn1!$E$2:$E349,India!$A$162),IF(TestUIn1!E349=India!$A$242, 4&amp;COUNTIF(TestUIn1!$E$2:$E349,India!$A$242),IF(TestUIn1!E349=India!$A$322, 5&amp;COUNTIF(TestUIn1!$E$2:$E349,India!$A$322),0))))))</f>
        <v>0</v>
      </c>
      <c r="B347" t="str">
        <f>TestUIn1!A349</f>
        <v/>
      </c>
      <c r="C347" s="87" t="str">
        <f>TestUIn1!B349</f>
        <v/>
      </c>
      <c r="D347" s="87" t="str">
        <f>TestUIn1!C349</f>
        <v/>
      </c>
      <c r="E347" s="87" t="str">
        <f>TestUIn1!D349</f>
        <v/>
      </c>
      <c r="F347" s="87" t="str">
        <f>TestUIn1!F349</f>
        <v/>
      </c>
    </row>
    <row r="348">
      <c r="A348" s="86">
        <f>(IF(TestUIn1!E350=India!$A$2,1&amp;COUNTIF(TestUIn1!$E$2:$E350,India!$A$2), IF(TestUIn1!E350=India!$A$82, 2&amp;COUNTIF(TestUIn1!$E$2:$E350,India!$A$82),IF(TestUIn1!E350=India!$A$162, 3&amp;COUNTIF(TestUIn1!$E$2:$E350,India!$A$162),IF(TestUIn1!E350=India!$A$242, 4&amp;COUNTIF(TestUIn1!$E$2:$E350,India!$A$242),IF(TestUIn1!E350=India!$A$322, 5&amp;COUNTIF(TestUIn1!$E$2:$E350,India!$A$322),0))))))</f>
        <v>0</v>
      </c>
      <c r="B348" t="str">
        <f>TestUIn1!A350</f>
        <v/>
      </c>
      <c r="C348" s="87" t="str">
        <f>TestUIn1!B350</f>
        <v/>
      </c>
      <c r="D348" s="87" t="str">
        <f>TestUIn1!C350</f>
        <v/>
      </c>
      <c r="E348" s="87" t="str">
        <f>TestUIn1!D350</f>
        <v/>
      </c>
      <c r="F348" s="87" t="str">
        <f>TestUIn1!F350</f>
        <v/>
      </c>
    </row>
    <row r="349">
      <c r="A349" s="86">
        <f>(IF(TestUIn1!E351=India!$A$2,1&amp;COUNTIF(TestUIn1!$E$2:$E351,India!$A$2), IF(TestUIn1!E351=India!$A$82, 2&amp;COUNTIF(TestUIn1!$E$2:$E351,India!$A$82),IF(TestUIn1!E351=India!$A$162, 3&amp;COUNTIF(TestUIn1!$E$2:$E351,India!$A$162),IF(TestUIn1!E351=India!$A$242, 4&amp;COUNTIF(TestUIn1!$E$2:$E351,India!$A$242),IF(TestUIn1!E351=India!$A$322, 5&amp;COUNTIF(TestUIn1!$E$2:$E351,India!$A$322),0))))))</f>
        <v>0</v>
      </c>
      <c r="B349" t="str">
        <f>TestUIn1!A351</f>
        <v/>
      </c>
      <c r="C349" s="87" t="str">
        <f>TestUIn1!B351</f>
        <v/>
      </c>
      <c r="D349" s="87" t="str">
        <f>TestUIn1!C351</f>
        <v/>
      </c>
      <c r="E349" s="87" t="str">
        <f>TestUIn1!D351</f>
        <v/>
      </c>
      <c r="F349" s="87" t="str">
        <f>TestUIn1!F351</f>
        <v/>
      </c>
    </row>
    <row r="350">
      <c r="A350" s="86">
        <f>(IF(TestUIn1!E352=India!$A$2,1&amp;COUNTIF(TestUIn1!$E$2:$E352,India!$A$2), IF(TestUIn1!E352=India!$A$82, 2&amp;COUNTIF(TestUIn1!$E$2:$E352,India!$A$82),IF(TestUIn1!E352=India!$A$162, 3&amp;COUNTIF(TestUIn1!$E$2:$E352,India!$A$162),IF(TestUIn1!E352=India!$A$242, 4&amp;COUNTIF(TestUIn1!$E$2:$E352,India!$A$242),IF(TestUIn1!E352=India!$A$322, 5&amp;COUNTIF(TestUIn1!$E$2:$E352,India!$A$322),0))))))</f>
        <v>0</v>
      </c>
      <c r="B350" t="str">
        <f>TestUIn1!A352</f>
        <v/>
      </c>
      <c r="C350" s="87" t="str">
        <f>TestUIn1!B352</f>
        <v/>
      </c>
      <c r="D350" s="87" t="str">
        <f>TestUIn1!C352</f>
        <v/>
      </c>
      <c r="E350" s="87" t="str">
        <f>TestUIn1!D352</f>
        <v/>
      </c>
      <c r="F350" s="87" t="str">
        <f>TestUIn1!F352</f>
        <v/>
      </c>
    </row>
    <row r="351">
      <c r="A351" s="86">
        <f>(IF(TestUIn1!E353=India!$A$2,1&amp;COUNTIF(TestUIn1!$E$2:$E353,India!$A$2), IF(TestUIn1!E353=India!$A$82, 2&amp;COUNTIF(TestUIn1!$E$2:$E353,India!$A$82),IF(TestUIn1!E353=India!$A$162, 3&amp;COUNTIF(TestUIn1!$E$2:$E353,India!$A$162),IF(TestUIn1!E353=India!$A$242, 4&amp;COUNTIF(TestUIn1!$E$2:$E353,India!$A$242),IF(TestUIn1!E353=India!$A$322, 5&amp;COUNTIF(TestUIn1!$E$2:$E353,India!$A$322),0))))))</f>
        <v>0</v>
      </c>
      <c r="B351" t="str">
        <f>TestUIn1!A353</f>
        <v/>
      </c>
      <c r="C351" s="87" t="str">
        <f>TestUIn1!B353</f>
        <v/>
      </c>
      <c r="D351" s="87" t="str">
        <f>TestUIn1!C353</f>
        <v/>
      </c>
      <c r="E351" s="87" t="str">
        <f>TestUIn1!D353</f>
        <v/>
      </c>
      <c r="F351" s="87" t="str">
        <f>TestUIn1!F353</f>
        <v/>
      </c>
    </row>
    <row r="352">
      <c r="A352" s="86">
        <f>(IF(TestUIn1!E354=India!$A$2,1&amp;COUNTIF(TestUIn1!$E$2:$E354,India!$A$2), IF(TestUIn1!E354=India!$A$82, 2&amp;COUNTIF(TestUIn1!$E$2:$E354,India!$A$82),IF(TestUIn1!E354=India!$A$162, 3&amp;COUNTIF(TestUIn1!$E$2:$E354,India!$A$162),IF(TestUIn1!E354=India!$A$242, 4&amp;COUNTIF(TestUIn1!$E$2:$E354,India!$A$242),IF(TestUIn1!E354=India!$A$322, 5&amp;COUNTIF(TestUIn1!$E$2:$E354,India!$A$322),0))))))</f>
        <v>0</v>
      </c>
      <c r="B352" t="str">
        <f>TestUIn1!A354</f>
        <v/>
      </c>
      <c r="C352" s="87" t="str">
        <f>TestUIn1!B354</f>
        <v/>
      </c>
      <c r="D352" s="87" t="str">
        <f>TestUIn1!C354</f>
        <v/>
      </c>
      <c r="E352" s="87" t="str">
        <f>TestUIn1!D354</f>
        <v/>
      </c>
      <c r="F352" s="87" t="str">
        <f>TestUIn1!F354</f>
        <v/>
      </c>
    </row>
    <row r="353">
      <c r="A353" s="86">
        <f>(IF(TestUIn1!E355=India!$A$2,1&amp;COUNTIF(TestUIn1!$E$2:$E355,India!$A$2), IF(TestUIn1!E355=India!$A$82, 2&amp;COUNTIF(TestUIn1!$E$2:$E355,India!$A$82),IF(TestUIn1!E355=India!$A$162, 3&amp;COUNTIF(TestUIn1!$E$2:$E355,India!$A$162),IF(TestUIn1!E355=India!$A$242, 4&amp;COUNTIF(TestUIn1!$E$2:$E355,India!$A$242),IF(TestUIn1!E355=India!$A$322, 5&amp;COUNTIF(TestUIn1!$E$2:$E355,India!$A$322),0))))))</f>
        <v>0</v>
      </c>
      <c r="B353" t="str">
        <f>TestUIn1!A355</f>
        <v/>
      </c>
      <c r="C353" s="87" t="str">
        <f>TestUIn1!B355</f>
        <v/>
      </c>
      <c r="D353" s="87" t="str">
        <f>TestUIn1!C355</f>
        <v/>
      </c>
      <c r="E353" s="87" t="str">
        <f>TestUIn1!D355</f>
        <v/>
      </c>
      <c r="F353" s="87" t="str">
        <f>TestUIn1!F355</f>
        <v/>
      </c>
    </row>
    <row r="354">
      <c r="A354" s="86">
        <f>(IF(TestUIn1!E356=India!$A$2,1&amp;COUNTIF(TestUIn1!$E$2:$E356,India!$A$2), IF(TestUIn1!E356=India!$A$82, 2&amp;COUNTIF(TestUIn1!$E$2:$E356,India!$A$82),IF(TestUIn1!E356=India!$A$162, 3&amp;COUNTIF(TestUIn1!$E$2:$E356,India!$A$162),IF(TestUIn1!E356=India!$A$242, 4&amp;COUNTIF(TestUIn1!$E$2:$E356,India!$A$242),IF(TestUIn1!E356=India!$A$322, 5&amp;COUNTIF(TestUIn1!$E$2:$E356,India!$A$322),0))))))</f>
        <v>0</v>
      </c>
      <c r="B354" t="str">
        <f>TestUIn1!A356</f>
        <v/>
      </c>
      <c r="C354" s="87" t="str">
        <f>TestUIn1!B356</f>
        <v/>
      </c>
      <c r="D354" s="87" t="str">
        <f>TestUIn1!C356</f>
        <v/>
      </c>
      <c r="E354" s="87" t="str">
        <f>TestUIn1!D356</f>
        <v/>
      </c>
      <c r="F354" s="87" t="str">
        <f>TestUIn1!F356</f>
        <v/>
      </c>
    </row>
    <row r="355">
      <c r="A355" s="86">
        <f>(IF(TestUIn1!E357=India!$A$2,1&amp;COUNTIF(TestUIn1!$E$2:$E357,India!$A$2), IF(TestUIn1!E357=India!$A$82, 2&amp;COUNTIF(TestUIn1!$E$2:$E357,India!$A$82),IF(TestUIn1!E357=India!$A$162, 3&amp;COUNTIF(TestUIn1!$E$2:$E357,India!$A$162),IF(TestUIn1!E357=India!$A$242, 4&amp;COUNTIF(TestUIn1!$E$2:$E357,India!$A$242),IF(TestUIn1!E357=India!$A$322, 5&amp;COUNTIF(TestUIn1!$E$2:$E357,India!$A$322),0))))))</f>
        <v>0</v>
      </c>
      <c r="B355" t="str">
        <f>TestUIn1!A357</f>
        <v/>
      </c>
      <c r="C355" s="87" t="str">
        <f>TestUIn1!B357</f>
        <v/>
      </c>
      <c r="D355" s="87" t="str">
        <f>TestUIn1!C357</f>
        <v/>
      </c>
      <c r="E355" s="87" t="str">
        <f>TestUIn1!D357</f>
        <v/>
      </c>
      <c r="F355" s="87" t="str">
        <f>TestUIn1!F357</f>
        <v/>
      </c>
    </row>
    <row r="356">
      <c r="A356" s="86">
        <f>(IF(TestUIn1!E358=India!$A$2,1&amp;COUNTIF(TestUIn1!$E$2:$E358,India!$A$2), IF(TestUIn1!E358=India!$A$82, 2&amp;COUNTIF(TestUIn1!$E$2:$E358,India!$A$82),IF(TestUIn1!E358=India!$A$162, 3&amp;COUNTIF(TestUIn1!$E$2:$E358,India!$A$162),IF(TestUIn1!E358=India!$A$242, 4&amp;COUNTIF(TestUIn1!$E$2:$E358,India!$A$242),IF(TestUIn1!E358=India!$A$322, 5&amp;COUNTIF(TestUIn1!$E$2:$E358,India!$A$322),0))))))</f>
        <v>0</v>
      </c>
      <c r="B356" t="str">
        <f>TestUIn1!A358</f>
        <v/>
      </c>
      <c r="C356" s="87" t="str">
        <f>TestUIn1!B358</f>
        <v/>
      </c>
      <c r="D356" s="87" t="str">
        <f>TestUIn1!C358</f>
        <v/>
      </c>
      <c r="E356" s="87" t="str">
        <f>TestUIn1!D358</f>
        <v/>
      </c>
      <c r="F356" s="87" t="str">
        <f>TestUIn1!F358</f>
        <v/>
      </c>
    </row>
    <row r="357">
      <c r="A357" s="86">
        <f>(IF(TestUIn1!E359=India!$A$2,1&amp;COUNTIF(TestUIn1!$E$2:$E359,India!$A$2), IF(TestUIn1!E359=India!$A$82, 2&amp;COUNTIF(TestUIn1!$E$2:$E359,India!$A$82),IF(TestUIn1!E359=India!$A$162, 3&amp;COUNTIF(TestUIn1!$E$2:$E359,India!$A$162),IF(TestUIn1!E359=India!$A$242, 4&amp;COUNTIF(TestUIn1!$E$2:$E359,India!$A$242),IF(TestUIn1!E359=India!$A$322, 5&amp;COUNTIF(TestUIn1!$E$2:$E359,India!$A$322),0))))))</f>
        <v>0</v>
      </c>
      <c r="B357" t="str">
        <f>TestUIn1!A359</f>
        <v/>
      </c>
      <c r="C357" s="87" t="str">
        <f>TestUIn1!B359</f>
        <v/>
      </c>
      <c r="D357" s="87" t="str">
        <f>TestUIn1!C359</f>
        <v/>
      </c>
      <c r="E357" s="87" t="str">
        <f>TestUIn1!D359</f>
        <v/>
      </c>
      <c r="F357" s="87" t="str">
        <f>TestUIn1!F359</f>
        <v/>
      </c>
    </row>
    <row r="358">
      <c r="A358" s="86">
        <f>(IF(TestUIn1!E360=India!$A$2,1&amp;COUNTIF(TestUIn1!$E$2:$E360,India!$A$2), IF(TestUIn1!E360=India!$A$82, 2&amp;COUNTIF(TestUIn1!$E$2:$E360,India!$A$82),IF(TestUIn1!E360=India!$A$162, 3&amp;COUNTIF(TestUIn1!$E$2:$E360,India!$A$162),IF(TestUIn1!E360=India!$A$242, 4&amp;COUNTIF(TestUIn1!$E$2:$E360,India!$A$242),IF(TestUIn1!E360=India!$A$322, 5&amp;COUNTIF(TestUIn1!$E$2:$E360,India!$A$322),0))))))</f>
        <v>0</v>
      </c>
      <c r="B358" t="str">
        <f>TestUIn1!A360</f>
        <v/>
      </c>
      <c r="C358" s="87" t="str">
        <f>TestUIn1!B360</f>
        <v/>
      </c>
      <c r="D358" s="87" t="str">
        <f>TestUIn1!C360</f>
        <v/>
      </c>
      <c r="E358" s="87" t="str">
        <f>TestUIn1!D360</f>
        <v/>
      </c>
      <c r="F358" s="87" t="str">
        <f>TestUIn1!F360</f>
        <v/>
      </c>
    </row>
    <row r="359">
      <c r="A359" s="86">
        <f>(IF(TestUIn1!E361=India!$A$2,1&amp;COUNTIF(TestUIn1!$E$2:$E361,India!$A$2), IF(TestUIn1!E361=India!$A$82, 2&amp;COUNTIF(TestUIn1!$E$2:$E361,India!$A$82),IF(TestUIn1!E361=India!$A$162, 3&amp;COUNTIF(TestUIn1!$E$2:$E361,India!$A$162),IF(TestUIn1!E361=India!$A$242, 4&amp;COUNTIF(TestUIn1!$E$2:$E361,India!$A$242),IF(TestUIn1!E361=India!$A$322, 5&amp;COUNTIF(TestUIn1!$E$2:$E361,India!$A$322),0))))))</f>
        <v>0</v>
      </c>
      <c r="B359" t="str">
        <f>TestUIn1!A361</f>
        <v/>
      </c>
      <c r="C359" s="87" t="str">
        <f>TestUIn1!B361</f>
        <v/>
      </c>
      <c r="D359" s="87" t="str">
        <f>TestUIn1!C361</f>
        <v/>
      </c>
      <c r="E359" s="87" t="str">
        <f>TestUIn1!D361</f>
        <v/>
      </c>
      <c r="F359" s="87" t="str">
        <f>TestUIn1!F361</f>
        <v/>
      </c>
    </row>
    <row r="360">
      <c r="A360" s="86">
        <f>(IF(TestUIn1!E362=India!$A$2,1&amp;COUNTIF(TestUIn1!$E$2:$E362,India!$A$2), IF(TestUIn1!E362=India!$A$82, 2&amp;COUNTIF(TestUIn1!$E$2:$E362,India!$A$82),IF(TestUIn1!E362=India!$A$162, 3&amp;COUNTIF(TestUIn1!$E$2:$E362,India!$A$162),IF(TestUIn1!E362=India!$A$242, 4&amp;COUNTIF(TestUIn1!$E$2:$E362,India!$A$242),IF(TestUIn1!E362=India!$A$322, 5&amp;COUNTIF(TestUIn1!$E$2:$E362,India!$A$322),0))))))</f>
        <v>0</v>
      </c>
      <c r="B360" t="str">
        <f>TestUIn1!A362</f>
        <v/>
      </c>
      <c r="C360" s="87" t="str">
        <f>TestUIn1!B362</f>
        <v/>
      </c>
      <c r="D360" s="87" t="str">
        <f>TestUIn1!C362</f>
        <v/>
      </c>
      <c r="E360" s="87" t="str">
        <f>TestUIn1!D362</f>
        <v/>
      </c>
      <c r="F360" s="87" t="str">
        <f>TestUIn1!F362</f>
        <v/>
      </c>
    </row>
    <row r="361">
      <c r="A361" s="86">
        <f>(IF(TestUIn1!E363=India!$A$2,1&amp;COUNTIF(TestUIn1!$E$2:$E363,India!$A$2), IF(TestUIn1!E363=India!$A$82, 2&amp;COUNTIF(TestUIn1!$E$2:$E363,India!$A$82),IF(TestUIn1!E363=India!$A$162, 3&amp;COUNTIF(TestUIn1!$E$2:$E363,India!$A$162),IF(TestUIn1!E363=India!$A$242, 4&amp;COUNTIF(TestUIn1!$E$2:$E363,India!$A$242),IF(TestUIn1!E363=India!$A$322, 5&amp;COUNTIF(TestUIn1!$E$2:$E363,India!$A$322),0))))))</f>
        <v>0</v>
      </c>
      <c r="B361" t="str">
        <f>TestUIn1!A363</f>
        <v/>
      </c>
      <c r="C361" s="87" t="str">
        <f>TestUIn1!B363</f>
        <v/>
      </c>
      <c r="D361" s="87" t="str">
        <f>TestUIn1!C363</f>
        <v/>
      </c>
      <c r="E361" s="87" t="str">
        <f>TestUIn1!D363</f>
        <v/>
      </c>
      <c r="F361" s="87" t="str">
        <f>TestUIn1!F363</f>
        <v/>
      </c>
    </row>
    <row r="362">
      <c r="A362" s="86">
        <f>(IF(TestUIn1!E364=India!$A$2,1&amp;COUNTIF(TestUIn1!$E$2:$E364,India!$A$2), IF(TestUIn1!E364=India!$A$82, 2&amp;COUNTIF(TestUIn1!$E$2:$E364,India!$A$82),IF(TestUIn1!E364=India!$A$162, 3&amp;COUNTIF(TestUIn1!$E$2:$E364,India!$A$162),IF(TestUIn1!E364=India!$A$242, 4&amp;COUNTIF(TestUIn1!$E$2:$E364,India!$A$242),IF(TestUIn1!E364=India!$A$322, 5&amp;COUNTIF(TestUIn1!$E$2:$E364,India!$A$322),0))))))</f>
        <v>0</v>
      </c>
      <c r="B362" t="str">
        <f>TestUIn1!A364</f>
        <v/>
      </c>
      <c r="C362" s="87" t="str">
        <f>TestUIn1!B364</f>
        <v/>
      </c>
      <c r="D362" s="87" t="str">
        <f>TestUIn1!C364</f>
        <v/>
      </c>
      <c r="E362" s="87" t="str">
        <f>TestUIn1!D364</f>
        <v/>
      </c>
      <c r="F362" s="87" t="str">
        <f>TestUIn1!F364</f>
        <v/>
      </c>
    </row>
    <row r="363">
      <c r="A363" s="86">
        <f>(IF(TestUIn1!E365=India!$A$2,1&amp;COUNTIF(TestUIn1!$E$2:$E365,India!$A$2), IF(TestUIn1!E365=India!$A$82, 2&amp;COUNTIF(TestUIn1!$E$2:$E365,India!$A$82),IF(TestUIn1!E365=India!$A$162, 3&amp;COUNTIF(TestUIn1!$E$2:$E365,India!$A$162),IF(TestUIn1!E365=India!$A$242, 4&amp;COUNTIF(TestUIn1!$E$2:$E365,India!$A$242),IF(TestUIn1!E365=India!$A$322, 5&amp;COUNTIF(TestUIn1!$E$2:$E365,India!$A$322),0))))))</f>
        <v>0</v>
      </c>
      <c r="B363" t="str">
        <f>TestUIn1!A365</f>
        <v/>
      </c>
      <c r="C363" s="87" t="str">
        <f>TestUIn1!B365</f>
        <v/>
      </c>
      <c r="D363" s="87" t="str">
        <f>TestUIn1!C365</f>
        <v/>
      </c>
      <c r="E363" s="87" t="str">
        <f>TestUIn1!D365</f>
        <v/>
      </c>
      <c r="F363" s="87" t="str">
        <f>TestUIn1!F365</f>
        <v/>
      </c>
    </row>
    <row r="364">
      <c r="A364" s="86">
        <f>(IF(TestUIn1!E366=India!$A$2,1&amp;COUNTIF(TestUIn1!$E$2:$E366,India!$A$2), IF(TestUIn1!E366=India!$A$82, 2&amp;COUNTIF(TestUIn1!$E$2:$E366,India!$A$82),IF(TestUIn1!E366=India!$A$162, 3&amp;COUNTIF(TestUIn1!$E$2:$E366,India!$A$162),IF(TestUIn1!E366=India!$A$242, 4&amp;COUNTIF(TestUIn1!$E$2:$E366,India!$A$242),IF(TestUIn1!E366=India!$A$322, 5&amp;COUNTIF(TestUIn1!$E$2:$E366,India!$A$322),0))))))</f>
        <v>0</v>
      </c>
      <c r="B364" t="str">
        <f>TestUIn1!A366</f>
        <v/>
      </c>
      <c r="C364" s="87" t="str">
        <f>TestUIn1!B366</f>
        <v/>
      </c>
      <c r="D364" s="87" t="str">
        <f>TestUIn1!C366</f>
        <v/>
      </c>
      <c r="E364" s="87" t="str">
        <f>TestUIn1!D366</f>
        <v/>
      </c>
      <c r="F364" s="87" t="str">
        <f>TestUIn1!F366</f>
        <v/>
      </c>
    </row>
    <row r="365">
      <c r="A365" s="86">
        <f>(IF(TestUIn1!E367=India!$A$2,1&amp;COUNTIF(TestUIn1!$E$2:$E367,India!$A$2), IF(TestUIn1!E367=India!$A$82, 2&amp;COUNTIF(TestUIn1!$E$2:$E367,India!$A$82),IF(TestUIn1!E367=India!$A$162, 3&amp;COUNTIF(TestUIn1!$E$2:$E367,India!$A$162),IF(TestUIn1!E367=India!$A$242, 4&amp;COUNTIF(TestUIn1!$E$2:$E367,India!$A$242),IF(TestUIn1!E367=India!$A$322, 5&amp;COUNTIF(TestUIn1!$E$2:$E367,India!$A$322),0))))))</f>
        <v>0</v>
      </c>
      <c r="B365" t="str">
        <f>TestUIn1!A367</f>
        <v/>
      </c>
      <c r="C365" s="87" t="str">
        <f>TestUIn1!B367</f>
        <v/>
      </c>
      <c r="D365" s="87" t="str">
        <f>TestUIn1!C367</f>
        <v/>
      </c>
      <c r="E365" s="87" t="str">
        <f>TestUIn1!D367</f>
        <v/>
      </c>
      <c r="F365" s="87" t="str">
        <f>TestUIn1!F367</f>
        <v/>
      </c>
    </row>
    <row r="366">
      <c r="A366" s="86">
        <f>(IF(TestUIn1!E368=India!$A$2,1&amp;COUNTIF(TestUIn1!$E$2:$E368,India!$A$2), IF(TestUIn1!E368=India!$A$82, 2&amp;COUNTIF(TestUIn1!$E$2:$E368,India!$A$82),IF(TestUIn1!E368=India!$A$162, 3&amp;COUNTIF(TestUIn1!$E$2:$E368,India!$A$162),IF(TestUIn1!E368=India!$A$242, 4&amp;COUNTIF(TestUIn1!$E$2:$E368,India!$A$242),IF(TestUIn1!E368=India!$A$322, 5&amp;COUNTIF(TestUIn1!$E$2:$E368,India!$A$322),0))))))</f>
        <v>0</v>
      </c>
      <c r="B366" t="str">
        <f>TestUIn1!A368</f>
        <v/>
      </c>
      <c r="C366" s="87" t="str">
        <f>TestUIn1!B368</f>
        <v/>
      </c>
      <c r="D366" s="87" t="str">
        <f>TestUIn1!C368</f>
        <v/>
      </c>
      <c r="E366" s="87" t="str">
        <f>TestUIn1!D368</f>
        <v/>
      </c>
      <c r="F366" s="87" t="str">
        <f>TestUIn1!F368</f>
        <v/>
      </c>
    </row>
    <row r="367">
      <c r="A367" s="86">
        <f>(IF(TestUIn1!E369=India!$A$2,1&amp;COUNTIF(TestUIn1!$E$2:$E369,India!$A$2), IF(TestUIn1!E369=India!$A$82, 2&amp;COUNTIF(TestUIn1!$E$2:$E369,India!$A$82),IF(TestUIn1!E369=India!$A$162, 3&amp;COUNTIF(TestUIn1!$E$2:$E369,India!$A$162),IF(TestUIn1!E369=India!$A$242, 4&amp;COUNTIF(TestUIn1!$E$2:$E369,India!$A$242),IF(TestUIn1!E369=India!$A$322, 5&amp;COUNTIF(TestUIn1!$E$2:$E369,India!$A$322),0))))))</f>
        <v>0</v>
      </c>
      <c r="B367" t="str">
        <f>TestUIn1!A369</f>
        <v/>
      </c>
      <c r="C367" s="87" t="str">
        <f>TestUIn1!B369</f>
        <v/>
      </c>
      <c r="D367" s="87" t="str">
        <f>TestUIn1!C369</f>
        <v/>
      </c>
      <c r="E367" s="87" t="str">
        <f>TestUIn1!D369</f>
        <v/>
      </c>
      <c r="F367" s="87" t="str">
        <f>TestUIn1!F369</f>
        <v/>
      </c>
    </row>
    <row r="368">
      <c r="A368" s="86">
        <f>(IF(TestUIn1!E370=India!$A$2,1&amp;COUNTIF(TestUIn1!$E$2:$E370,India!$A$2), IF(TestUIn1!E370=India!$A$82, 2&amp;COUNTIF(TestUIn1!$E$2:$E370,India!$A$82),IF(TestUIn1!E370=India!$A$162, 3&amp;COUNTIF(TestUIn1!$E$2:$E370,India!$A$162),IF(TestUIn1!E370=India!$A$242, 4&amp;COUNTIF(TestUIn1!$E$2:$E370,India!$A$242),IF(TestUIn1!E370=India!$A$322, 5&amp;COUNTIF(TestUIn1!$E$2:$E370,India!$A$322),0))))))</f>
        <v>0</v>
      </c>
      <c r="B368" t="str">
        <f>TestUIn1!A370</f>
        <v/>
      </c>
      <c r="C368" s="87" t="str">
        <f>TestUIn1!B370</f>
        <v/>
      </c>
      <c r="D368" s="87" t="str">
        <f>TestUIn1!C370</f>
        <v/>
      </c>
      <c r="E368" s="87" t="str">
        <f>TestUIn1!D370</f>
        <v/>
      </c>
      <c r="F368" s="87" t="str">
        <f>TestUIn1!F370</f>
        <v/>
      </c>
    </row>
    <row r="369">
      <c r="A369" s="86">
        <f>(IF(TestUIn1!E371=India!$A$2,1&amp;COUNTIF(TestUIn1!$E$2:$E371,India!$A$2), IF(TestUIn1!E371=India!$A$82, 2&amp;COUNTIF(TestUIn1!$E$2:$E371,India!$A$82),IF(TestUIn1!E371=India!$A$162, 3&amp;COUNTIF(TestUIn1!$E$2:$E371,India!$A$162),IF(TestUIn1!E371=India!$A$242, 4&amp;COUNTIF(TestUIn1!$E$2:$E371,India!$A$242),IF(TestUIn1!E371=India!$A$322, 5&amp;COUNTIF(TestUIn1!$E$2:$E371,India!$A$322),0))))))</f>
        <v>0</v>
      </c>
      <c r="B369" t="str">
        <f>TestUIn1!A371</f>
        <v/>
      </c>
      <c r="C369" s="87" t="str">
        <f>TestUIn1!B371</f>
        <v/>
      </c>
      <c r="D369" s="87" t="str">
        <f>TestUIn1!C371</f>
        <v/>
      </c>
      <c r="E369" s="87" t="str">
        <f>TestUIn1!D371</f>
        <v/>
      </c>
      <c r="F369" s="87" t="str">
        <f>TestUIn1!F371</f>
        <v/>
      </c>
    </row>
    <row r="370">
      <c r="A370" s="86">
        <f>(IF(TestUIn1!E372=India!$A$2,1&amp;COUNTIF(TestUIn1!$E$2:$E372,India!$A$2), IF(TestUIn1!E372=India!$A$82, 2&amp;COUNTIF(TestUIn1!$E$2:$E372,India!$A$82),IF(TestUIn1!E372=India!$A$162, 3&amp;COUNTIF(TestUIn1!$E$2:$E372,India!$A$162),IF(TestUIn1!E372=India!$A$242, 4&amp;COUNTIF(TestUIn1!$E$2:$E372,India!$A$242),IF(TestUIn1!E372=India!$A$322, 5&amp;COUNTIF(TestUIn1!$E$2:$E372,India!$A$322),0))))))</f>
        <v>0</v>
      </c>
      <c r="B370" t="str">
        <f>TestUIn1!A372</f>
        <v/>
      </c>
      <c r="C370" s="87" t="str">
        <f>TestUIn1!B372</f>
        <v/>
      </c>
      <c r="D370" s="87" t="str">
        <f>TestUIn1!C372</f>
        <v/>
      </c>
      <c r="E370" s="87" t="str">
        <f>TestUIn1!D372</f>
        <v/>
      </c>
      <c r="F370" s="87" t="str">
        <f>TestUIn1!F372</f>
        <v/>
      </c>
    </row>
    <row r="371">
      <c r="A371" s="86">
        <f>(IF(TestUIn1!E373=India!$A$2,1&amp;COUNTIF(TestUIn1!$E$2:$E373,India!$A$2), IF(TestUIn1!E373=India!$A$82, 2&amp;COUNTIF(TestUIn1!$E$2:$E373,India!$A$82),IF(TestUIn1!E373=India!$A$162, 3&amp;COUNTIF(TestUIn1!$E$2:$E373,India!$A$162),IF(TestUIn1!E373=India!$A$242, 4&amp;COUNTIF(TestUIn1!$E$2:$E373,India!$A$242),IF(TestUIn1!E373=India!$A$322, 5&amp;COUNTIF(TestUIn1!$E$2:$E373,India!$A$322),0))))))</f>
        <v>0</v>
      </c>
      <c r="B371" t="str">
        <f>TestUIn1!A373</f>
        <v/>
      </c>
      <c r="C371" s="87" t="str">
        <f>TestUIn1!B373</f>
        <v/>
      </c>
      <c r="D371" s="87" t="str">
        <f>TestUIn1!C373</f>
        <v/>
      </c>
      <c r="E371" s="87" t="str">
        <f>TestUIn1!D373</f>
        <v/>
      </c>
      <c r="F371" s="87" t="str">
        <f>TestUIn1!F373</f>
        <v/>
      </c>
    </row>
    <row r="372">
      <c r="A372" s="86">
        <f>(IF(TestUIn1!E374=India!$A$2,1&amp;COUNTIF(TestUIn1!$E$2:$E374,India!$A$2), IF(TestUIn1!E374=India!$A$82, 2&amp;COUNTIF(TestUIn1!$E$2:$E374,India!$A$82),IF(TestUIn1!E374=India!$A$162, 3&amp;COUNTIF(TestUIn1!$E$2:$E374,India!$A$162),IF(TestUIn1!E374=India!$A$242, 4&amp;COUNTIF(TestUIn1!$E$2:$E374,India!$A$242),IF(TestUIn1!E374=India!$A$322, 5&amp;COUNTIF(TestUIn1!$E$2:$E374,India!$A$322),0))))))</f>
        <v>0</v>
      </c>
      <c r="B372" t="str">
        <f>TestUIn1!A374</f>
        <v/>
      </c>
      <c r="C372" s="87" t="str">
        <f>TestUIn1!B374</f>
        <v/>
      </c>
      <c r="D372" s="87" t="str">
        <f>TestUIn1!C374</f>
        <v/>
      </c>
      <c r="E372" s="87" t="str">
        <f>TestUIn1!D374</f>
        <v/>
      </c>
      <c r="F372" s="87" t="str">
        <f>TestUIn1!F374</f>
        <v/>
      </c>
    </row>
    <row r="373">
      <c r="A373" s="86">
        <f>(IF(TestUIn1!E375=India!$A$2,1&amp;COUNTIF(TestUIn1!$E$2:$E375,India!$A$2), IF(TestUIn1!E375=India!$A$82, 2&amp;COUNTIF(TestUIn1!$E$2:$E375,India!$A$82),IF(TestUIn1!E375=India!$A$162, 3&amp;COUNTIF(TestUIn1!$E$2:$E375,India!$A$162),IF(TestUIn1!E375=India!$A$242, 4&amp;COUNTIF(TestUIn1!$E$2:$E375,India!$A$242),IF(TestUIn1!E375=India!$A$322, 5&amp;COUNTIF(TestUIn1!$E$2:$E375,India!$A$322),0))))))</f>
        <v>0</v>
      </c>
      <c r="B373" t="str">
        <f>TestUIn1!A375</f>
        <v/>
      </c>
      <c r="C373" s="87" t="str">
        <f>TestUIn1!B375</f>
        <v/>
      </c>
      <c r="D373" s="87" t="str">
        <f>TestUIn1!C375</f>
        <v/>
      </c>
      <c r="E373" s="87" t="str">
        <f>TestUIn1!D375</f>
        <v/>
      </c>
      <c r="F373" s="87" t="str">
        <f>TestUIn1!F375</f>
        <v/>
      </c>
    </row>
    <row r="374">
      <c r="A374" s="86">
        <f>(IF(TestUIn1!E376=India!$A$2,1&amp;COUNTIF(TestUIn1!$E$2:$E376,India!$A$2), IF(TestUIn1!E376=India!$A$82, 2&amp;COUNTIF(TestUIn1!$E$2:$E376,India!$A$82),IF(TestUIn1!E376=India!$A$162, 3&amp;COUNTIF(TestUIn1!$E$2:$E376,India!$A$162),IF(TestUIn1!E376=India!$A$242, 4&amp;COUNTIF(TestUIn1!$E$2:$E376,India!$A$242),IF(TestUIn1!E376=India!$A$322, 5&amp;COUNTIF(TestUIn1!$E$2:$E376,India!$A$322),0))))))</f>
        <v>0</v>
      </c>
      <c r="B374" t="str">
        <f>TestUIn1!A376</f>
        <v/>
      </c>
      <c r="C374" s="87" t="str">
        <f>TestUIn1!B376</f>
        <v/>
      </c>
      <c r="D374" s="87" t="str">
        <f>TestUIn1!C376</f>
        <v/>
      </c>
      <c r="E374" s="87" t="str">
        <f>TestUIn1!D376</f>
        <v/>
      </c>
      <c r="F374" s="87" t="str">
        <f>TestUIn1!F376</f>
        <v/>
      </c>
    </row>
    <row r="375">
      <c r="A375" s="86">
        <f>(IF(TestUIn1!E377=India!$A$2,1&amp;COUNTIF(TestUIn1!$E$2:$E377,India!$A$2), IF(TestUIn1!E377=India!$A$82, 2&amp;COUNTIF(TestUIn1!$E$2:$E377,India!$A$82),IF(TestUIn1!E377=India!$A$162, 3&amp;COUNTIF(TestUIn1!$E$2:$E377,India!$A$162),IF(TestUIn1!E377=India!$A$242, 4&amp;COUNTIF(TestUIn1!$E$2:$E377,India!$A$242),IF(TestUIn1!E377=India!$A$322, 5&amp;COUNTIF(TestUIn1!$E$2:$E377,India!$A$322),0))))))</f>
        <v>0</v>
      </c>
      <c r="B375" t="str">
        <f>TestUIn1!A377</f>
        <v/>
      </c>
      <c r="C375" s="87" t="str">
        <f>TestUIn1!B377</f>
        <v/>
      </c>
      <c r="D375" s="87" t="str">
        <f>TestUIn1!C377</f>
        <v/>
      </c>
      <c r="E375" s="87" t="str">
        <f>TestUIn1!D377</f>
        <v/>
      </c>
      <c r="F375" s="87" t="str">
        <f>TestUIn1!F377</f>
        <v/>
      </c>
    </row>
    <row r="376">
      <c r="A376" s="86">
        <f>(IF(TestUIn1!E378=India!$A$2,1&amp;COUNTIF(TestUIn1!$E$2:$E378,India!$A$2), IF(TestUIn1!E378=India!$A$82, 2&amp;COUNTIF(TestUIn1!$E$2:$E378,India!$A$82),IF(TestUIn1!E378=India!$A$162, 3&amp;COUNTIF(TestUIn1!$E$2:$E378,India!$A$162),IF(TestUIn1!E378=India!$A$242, 4&amp;COUNTIF(TestUIn1!$E$2:$E378,India!$A$242),IF(TestUIn1!E378=India!$A$322, 5&amp;COUNTIF(TestUIn1!$E$2:$E378,India!$A$322),0))))))</f>
        <v>0</v>
      </c>
      <c r="B376" t="str">
        <f>TestUIn1!A378</f>
        <v/>
      </c>
      <c r="C376" s="87" t="str">
        <f>TestUIn1!B378</f>
        <v/>
      </c>
      <c r="D376" s="87" t="str">
        <f>TestUIn1!C378</f>
        <v/>
      </c>
      <c r="E376" s="87" t="str">
        <f>TestUIn1!D378</f>
        <v/>
      </c>
      <c r="F376" s="87" t="str">
        <f>TestUIn1!F378</f>
        <v/>
      </c>
    </row>
    <row r="377">
      <c r="A377" s="86">
        <f>(IF(TestUIn1!E379=India!$A$2,1&amp;COUNTIF(TestUIn1!$E$2:$E379,India!$A$2), IF(TestUIn1!E379=India!$A$82, 2&amp;COUNTIF(TestUIn1!$E$2:$E379,India!$A$82),IF(TestUIn1!E379=India!$A$162, 3&amp;COUNTIF(TestUIn1!$E$2:$E379,India!$A$162),IF(TestUIn1!E379=India!$A$242, 4&amp;COUNTIF(TestUIn1!$E$2:$E379,India!$A$242),IF(TestUIn1!E379=India!$A$322, 5&amp;COUNTIF(TestUIn1!$E$2:$E379,India!$A$322),0))))))</f>
        <v>0</v>
      </c>
      <c r="B377" t="str">
        <f>TestUIn1!A379</f>
        <v/>
      </c>
      <c r="C377" s="87" t="str">
        <f>TestUIn1!B379</f>
        <v/>
      </c>
      <c r="D377" s="87" t="str">
        <f>TestUIn1!C379</f>
        <v/>
      </c>
      <c r="E377" s="87" t="str">
        <f>TestUIn1!D379</f>
        <v/>
      </c>
      <c r="F377" s="87" t="str">
        <f>TestUIn1!F379</f>
        <v/>
      </c>
    </row>
    <row r="378">
      <c r="A378" s="86">
        <f>(IF(TestUIn1!E380=India!$A$2,1&amp;COUNTIF(TestUIn1!$E$2:$E380,India!$A$2), IF(TestUIn1!E380=India!$A$82, 2&amp;COUNTIF(TestUIn1!$E$2:$E380,India!$A$82),IF(TestUIn1!E380=India!$A$162, 3&amp;COUNTIF(TestUIn1!$E$2:$E380,India!$A$162),IF(TestUIn1!E380=India!$A$242, 4&amp;COUNTIF(TestUIn1!$E$2:$E380,India!$A$242),IF(TestUIn1!E380=India!$A$322, 5&amp;COUNTIF(TestUIn1!$E$2:$E380,India!$A$322),0))))))</f>
        <v>0</v>
      </c>
      <c r="B378" t="str">
        <f>TestUIn1!A380</f>
        <v/>
      </c>
      <c r="C378" s="87" t="str">
        <f>TestUIn1!B380</f>
        <v/>
      </c>
      <c r="D378" s="87" t="str">
        <f>TestUIn1!C380</f>
        <v/>
      </c>
      <c r="E378" s="87" t="str">
        <f>TestUIn1!D380</f>
        <v/>
      </c>
      <c r="F378" s="87" t="str">
        <f>TestUIn1!F380</f>
        <v/>
      </c>
    </row>
    <row r="379">
      <c r="A379" s="86">
        <f>(IF(TestUIn1!E381=India!$A$2,1&amp;COUNTIF(TestUIn1!$E$2:$E381,India!$A$2), IF(TestUIn1!E381=India!$A$82, 2&amp;COUNTIF(TestUIn1!$E$2:$E381,India!$A$82),IF(TestUIn1!E381=India!$A$162, 3&amp;COUNTIF(TestUIn1!$E$2:$E381,India!$A$162),IF(TestUIn1!E381=India!$A$242, 4&amp;COUNTIF(TestUIn1!$E$2:$E381,India!$A$242),IF(TestUIn1!E381=India!$A$322, 5&amp;COUNTIF(TestUIn1!$E$2:$E381,India!$A$322),0))))))</f>
        <v>0</v>
      </c>
      <c r="B379" t="str">
        <f>TestUIn1!A381</f>
        <v/>
      </c>
      <c r="C379" s="87" t="str">
        <f>TestUIn1!B381</f>
        <v/>
      </c>
      <c r="D379" s="87" t="str">
        <f>TestUIn1!C381</f>
        <v/>
      </c>
      <c r="E379" s="87" t="str">
        <f>TestUIn1!D381</f>
        <v/>
      </c>
      <c r="F379" s="87" t="str">
        <f>TestUIn1!F381</f>
        <v/>
      </c>
    </row>
    <row r="380">
      <c r="A380" s="86">
        <f>(IF(TestUIn1!E382=India!$A$2,1&amp;COUNTIF(TestUIn1!$E$2:$E382,India!$A$2), IF(TestUIn1!E382=India!$A$82, 2&amp;COUNTIF(TestUIn1!$E$2:$E382,India!$A$82),IF(TestUIn1!E382=India!$A$162, 3&amp;COUNTIF(TestUIn1!$E$2:$E382,India!$A$162),IF(TestUIn1!E382=India!$A$242, 4&amp;COUNTIF(TestUIn1!$E$2:$E382,India!$A$242),IF(TestUIn1!E382=India!$A$322, 5&amp;COUNTIF(TestUIn1!$E$2:$E382,India!$A$322),0))))))</f>
        <v>0</v>
      </c>
      <c r="B380" t="str">
        <f>TestUIn1!A382</f>
        <v/>
      </c>
      <c r="C380" s="87" t="str">
        <f>TestUIn1!B382</f>
        <v/>
      </c>
      <c r="D380" s="87" t="str">
        <f>TestUIn1!C382</f>
        <v/>
      </c>
      <c r="E380" s="87" t="str">
        <f>TestUIn1!D382</f>
        <v/>
      </c>
      <c r="F380" s="87" t="str">
        <f>TestUIn1!F382</f>
        <v/>
      </c>
    </row>
    <row r="381">
      <c r="A381" s="86">
        <f>(IF(TestUIn1!E383=India!$A$2,1&amp;COUNTIF(TestUIn1!$E$2:$E383,India!$A$2), IF(TestUIn1!E383=India!$A$82, 2&amp;COUNTIF(TestUIn1!$E$2:$E383,India!$A$82),IF(TestUIn1!E383=India!$A$162, 3&amp;COUNTIF(TestUIn1!$E$2:$E383,India!$A$162),IF(TestUIn1!E383=India!$A$242, 4&amp;COUNTIF(TestUIn1!$E$2:$E383,India!$A$242),IF(TestUIn1!E383=India!$A$322, 5&amp;COUNTIF(TestUIn1!$E$2:$E383,India!$A$322),0))))))</f>
        <v>0</v>
      </c>
      <c r="B381" t="str">
        <f>TestUIn1!A383</f>
        <v/>
      </c>
      <c r="C381" s="87" t="str">
        <f>TestUIn1!B383</f>
        <v/>
      </c>
      <c r="D381" s="87" t="str">
        <f>TestUIn1!C383</f>
        <v/>
      </c>
      <c r="E381" s="87" t="str">
        <f>TestUIn1!D383</f>
        <v/>
      </c>
      <c r="F381" s="87" t="str">
        <f>TestUIn1!F383</f>
        <v/>
      </c>
    </row>
    <row r="382">
      <c r="A382" s="86">
        <f>(IF(TestUIn1!E384=India!$A$2,1&amp;COUNTIF(TestUIn1!$E$2:$E384,India!$A$2), IF(TestUIn1!E384=India!$A$82, 2&amp;COUNTIF(TestUIn1!$E$2:$E384,India!$A$82),IF(TestUIn1!E384=India!$A$162, 3&amp;COUNTIF(TestUIn1!$E$2:$E384,India!$A$162),IF(TestUIn1!E384=India!$A$242, 4&amp;COUNTIF(TestUIn1!$E$2:$E384,India!$A$242),IF(TestUIn1!E384=India!$A$322, 5&amp;COUNTIF(TestUIn1!$E$2:$E384,India!$A$322),0))))))</f>
        <v>0</v>
      </c>
      <c r="B382" t="str">
        <f>TestUIn1!A384</f>
        <v/>
      </c>
      <c r="C382" s="87" t="str">
        <f>TestUIn1!B384</f>
        <v/>
      </c>
      <c r="D382" s="87" t="str">
        <f>TestUIn1!C384</f>
        <v/>
      </c>
      <c r="E382" s="87" t="str">
        <f>TestUIn1!D384</f>
        <v/>
      </c>
      <c r="F382" s="87" t="str">
        <f>TestUIn1!F384</f>
        <v/>
      </c>
    </row>
    <row r="383">
      <c r="A383" s="86">
        <f>(IF(TestUIn1!E385=India!$A$2,1&amp;COUNTIF(TestUIn1!$E$2:$E385,India!$A$2), IF(TestUIn1!E385=India!$A$82, 2&amp;COUNTIF(TestUIn1!$E$2:$E385,India!$A$82),IF(TestUIn1!E385=India!$A$162, 3&amp;COUNTIF(TestUIn1!$E$2:$E385,India!$A$162),IF(TestUIn1!E385=India!$A$242, 4&amp;COUNTIF(TestUIn1!$E$2:$E385,India!$A$242),IF(TestUIn1!E385=India!$A$322, 5&amp;COUNTIF(TestUIn1!$E$2:$E385,India!$A$322),0))))))</f>
        <v>0</v>
      </c>
      <c r="B383" t="str">
        <f>TestUIn1!A385</f>
        <v/>
      </c>
      <c r="C383" s="87" t="str">
        <f>TestUIn1!B385</f>
        <v/>
      </c>
      <c r="D383" s="87" t="str">
        <f>TestUIn1!C385</f>
        <v/>
      </c>
      <c r="E383" s="87" t="str">
        <f>TestUIn1!D385</f>
        <v/>
      </c>
      <c r="F383" s="87" t="str">
        <f>TestUIn1!F385</f>
        <v/>
      </c>
    </row>
    <row r="384">
      <c r="A384" s="86">
        <f>(IF(TestUIn1!E386=India!$A$2,1&amp;COUNTIF(TestUIn1!$E$2:$E386,India!$A$2), IF(TestUIn1!E386=India!$A$82, 2&amp;COUNTIF(TestUIn1!$E$2:$E386,India!$A$82),IF(TestUIn1!E386=India!$A$162, 3&amp;COUNTIF(TestUIn1!$E$2:$E386,India!$A$162),IF(TestUIn1!E386=India!$A$242, 4&amp;COUNTIF(TestUIn1!$E$2:$E386,India!$A$242),IF(TestUIn1!E386=India!$A$322, 5&amp;COUNTIF(TestUIn1!$E$2:$E386,India!$A$322),0))))))</f>
        <v>0</v>
      </c>
      <c r="B384" t="str">
        <f>TestUIn1!A386</f>
        <v/>
      </c>
      <c r="C384" s="87" t="str">
        <f>TestUIn1!B386</f>
        <v/>
      </c>
      <c r="D384" s="87" t="str">
        <f>TestUIn1!C386</f>
        <v/>
      </c>
      <c r="E384" s="87" t="str">
        <f>TestUIn1!D386</f>
        <v/>
      </c>
      <c r="F384" s="87" t="str">
        <f>TestUIn1!F386</f>
        <v/>
      </c>
    </row>
    <row r="385">
      <c r="A385" s="86">
        <f>(IF(TestUIn1!E387=India!$A$2,1&amp;COUNTIF(TestUIn1!$E$2:$E387,India!$A$2), IF(TestUIn1!E387=India!$A$82, 2&amp;COUNTIF(TestUIn1!$E$2:$E387,India!$A$82),IF(TestUIn1!E387=India!$A$162, 3&amp;COUNTIF(TestUIn1!$E$2:$E387,India!$A$162),IF(TestUIn1!E387=India!$A$242, 4&amp;COUNTIF(TestUIn1!$E$2:$E387,India!$A$242),IF(TestUIn1!E387=India!$A$322, 5&amp;COUNTIF(TestUIn1!$E$2:$E387,India!$A$322),0))))))</f>
        <v>0</v>
      </c>
      <c r="B385" t="str">
        <f>TestUIn1!A387</f>
        <v/>
      </c>
      <c r="C385" s="87" t="str">
        <f>TestUIn1!B387</f>
        <v/>
      </c>
      <c r="D385" s="87" t="str">
        <f>TestUIn1!C387</f>
        <v/>
      </c>
      <c r="E385" s="87" t="str">
        <f>TestUIn1!D387</f>
        <v/>
      </c>
      <c r="F385" s="87" t="str">
        <f>TestUIn1!F387</f>
        <v/>
      </c>
    </row>
    <row r="386">
      <c r="A386" s="86">
        <f>(IF(TestUIn1!E388=India!$A$2,1&amp;COUNTIF(TestUIn1!$E$2:$E388,India!$A$2), IF(TestUIn1!E388=India!$A$82, 2&amp;COUNTIF(TestUIn1!$E$2:$E388,India!$A$82),IF(TestUIn1!E388=India!$A$162, 3&amp;COUNTIF(TestUIn1!$E$2:$E388,India!$A$162),IF(TestUIn1!E388=India!$A$242, 4&amp;COUNTIF(TestUIn1!$E$2:$E388,India!$A$242),IF(TestUIn1!E388=India!$A$322, 5&amp;COUNTIF(TestUIn1!$E$2:$E388,India!$A$322),0))))))</f>
        <v>0</v>
      </c>
      <c r="B386" t="str">
        <f>TestUIn1!A388</f>
        <v/>
      </c>
      <c r="C386" s="87" t="str">
        <f>TestUIn1!B388</f>
        <v/>
      </c>
      <c r="D386" s="87" t="str">
        <f>TestUIn1!C388</f>
        <v/>
      </c>
      <c r="E386" s="87" t="str">
        <f>TestUIn1!D388</f>
        <v/>
      </c>
      <c r="F386" s="87" t="str">
        <f>TestUIn1!F388</f>
        <v/>
      </c>
    </row>
    <row r="387">
      <c r="A387" s="86">
        <f>(IF(TestUIn1!E389=India!$A$2,1&amp;COUNTIF(TestUIn1!$E$2:$E389,India!$A$2), IF(TestUIn1!E389=India!$A$82, 2&amp;COUNTIF(TestUIn1!$E$2:$E389,India!$A$82),IF(TestUIn1!E389=India!$A$162, 3&amp;COUNTIF(TestUIn1!$E$2:$E389,India!$A$162),IF(TestUIn1!E389=India!$A$242, 4&amp;COUNTIF(TestUIn1!$E$2:$E389,India!$A$242),IF(TestUIn1!E389=India!$A$322, 5&amp;COUNTIF(TestUIn1!$E$2:$E389,India!$A$322),0))))))</f>
        <v>0</v>
      </c>
      <c r="B387" t="str">
        <f>TestUIn1!A389</f>
        <v/>
      </c>
      <c r="C387" s="87" t="str">
        <f>TestUIn1!B389</f>
        <v/>
      </c>
      <c r="D387" s="87" t="str">
        <f>TestUIn1!C389</f>
        <v/>
      </c>
      <c r="E387" s="87" t="str">
        <f>TestUIn1!D389</f>
        <v/>
      </c>
      <c r="F387" s="87" t="str">
        <f>TestUIn1!F389</f>
        <v/>
      </c>
    </row>
    <row r="388">
      <c r="A388" s="86">
        <f>(IF(TestUIn1!E390=India!$A$2,1&amp;COUNTIF(TestUIn1!$E$2:$E390,India!$A$2), IF(TestUIn1!E390=India!$A$82, 2&amp;COUNTIF(TestUIn1!$E$2:$E390,India!$A$82),IF(TestUIn1!E390=India!$A$162, 3&amp;COUNTIF(TestUIn1!$E$2:$E390,India!$A$162),IF(TestUIn1!E390=India!$A$242, 4&amp;COUNTIF(TestUIn1!$E$2:$E390,India!$A$242),IF(TestUIn1!E390=India!$A$322, 5&amp;COUNTIF(TestUIn1!$E$2:$E390,India!$A$322),0))))))</f>
        <v>0</v>
      </c>
      <c r="B388" t="str">
        <f>TestUIn1!A390</f>
        <v/>
      </c>
      <c r="C388" s="87" t="str">
        <f>TestUIn1!B390</f>
        <v/>
      </c>
      <c r="D388" s="87" t="str">
        <f>TestUIn1!C390</f>
        <v/>
      </c>
      <c r="E388" s="87" t="str">
        <f>TestUIn1!D390</f>
        <v/>
      </c>
      <c r="F388" s="87" t="str">
        <f>TestUIn1!F390</f>
        <v/>
      </c>
    </row>
    <row r="389">
      <c r="A389" s="86">
        <f>(IF(TestUIn1!E391=India!$A$2,1&amp;COUNTIF(TestUIn1!$E$2:$E391,India!$A$2), IF(TestUIn1!E391=India!$A$82, 2&amp;COUNTIF(TestUIn1!$E$2:$E391,India!$A$82),IF(TestUIn1!E391=India!$A$162, 3&amp;COUNTIF(TestUIn1!$E$2:$E391,India!$A$162),IF(TestUIn1!E391=India!$A$242, 4&amp;COUNTIF(TestUIn1!$E$2:$E391,India!$A$242),IF(TestUIn1!E391=India!$A$322, 5&amp;COUNTIF(TestUIn1!$E$2:$E391,India!$A$322),0))))))</f>
        <v>0</v>
      </c>
      <c r="B389" t="str">
        <f>TestUIn1!A391</f>
        <v/>
      </c>
      <c r="C389" s="87" t="str">
        <f>TestUIn1!B391</f>
        <v/>
      </c>
      <c r="D389" s="87" t="str">
        <f>TestUIn1!C391</f>
        <v/>
      </c>
      <c r="E389" s="87" t="str">
        <f>TestUIn1!D391</f>
        <v/>
      </c>
      <c r="F389" s="87" t="str">
        <f>TestUIn1!F391</f>
        <v/>
      </c>
    </row>
    <row r="390">
      <c r="A390" s="86">
        <f>(IF(TestUIn1!E392=India!$A$2,1&amp;COUNTIF(TestUIn1!$E$2:$E392,India!$A$2), IF(TestUIn1!E392=India!$A$82, 2&amp;COUNTIF(TestUIn1!$E$2:$E392,India!$A$82),IF(TestUIn1!E392=India!$A$162, 3&amp;COUNTIF(TestUIn1!$E$2:$E392,India!$A$162),IF(TestUIn1!E392=India!$A$242, 4&amp;COUNTIF(TestUIn1!$E$2:$E392,India!$A$242),IF(TestUIn1!E392=India!$A$322, 5&amp;COUNTIF(TestUIn1!$E$2:$E392,India!$A$322),0))))))</f>
        <v>0</v>
      </c>
      <c r="B390" t="str">
        <f>TestUIn1!A392</f>
        <v/>
      </c>
      <c r="C390" s="87" t="str">
        <f>TestUIn1!B392</f>
        <v/>
      </c>
      <c r="D390" s="87" t="str">
        <f>TestUIn1!C392</f>
        <v/>
      </c>
      <c r="E390" s="87" t="str">
        <f>TestUIn1!D392</f>
        <v/>
      </c>
      <c r="F390" s="87" t="str">
        <f>TestUIn1!F392</f>
        <v/>
      </c>
    </row>
    <row r="391">
      <c r="A391" s="86">
        <f>(IF(TestUIn1!E393=India!$A$2,1&amp;COUNTIF(TestUIn1!$E$2:$E393,India!$A$2), IF(TestUIn1!E393=India!$A$82, 2&amp;COUNTIF(TestUIn1!$E$2:$E393,India!$A$82),IF(TestUIn1!E393=India!$A$162, 3&amp;COUNTIF(TestUIn1!$E$2:$E393,India!$A$162),IF(TestUIn1!E393=India!$A$242, 4&amp;COUNTIF(TestUIn1!$E$2:$E393,India!$A$242),IF(TestUIn1!E393=India!$A$322, 5&amp;COUNTIF(TestUIn1!$E$2:$E393,India!$A$322),0))))))</f>
        <v>0</v>
      </c>
      <c r="B391" t="str">
        <f>TestUIn1!A393</f>
        <v/>
      </c>
      <c r="C391" s="87" t="str">
        <f>TestUIn1!B393</f>
        <v/>
      </c>
      <c r="D391" s="87" t="str">
        <f>TestUIn1!C393</f>
        <v/>
      </c>
      <c r="E391" s="87" t="str">
        <f>TestUIn1!D393</f>
        <v/>
      </c>
      <c r="F391" s="87" t="str">
        <f>TestUIn1!F393</f>
        <v/>
      </c>
    </row>
    <row r="392">
      <c r="A392" s="86">
        <f>(IF(TestUIn1!E394=India!$A$2,1&amp;COUNTIF(TestUIn1!$E$2:$E394,India!$A$2), IF(TestUIn1!E394=India!$A$82, 2&amp;COUNTIF(TestUIn1!$E$2:$E394,India!$A$82),IF(TestUIn1!E394=India!$A$162, 3&amp;COUNTIF(TestUIn1!$E$2:$E394,India!$A$162),IF(TestUIn1!E394=India!$A$242, 4&amp;COUNTIF(TestUIn1!$E$2:$E394,India!$A$242),IF(TestUIn1!E394=India!$A$322, 5&amp;COUNTIF(TestUIn1!$E$2:$E394,India!$A$322),0))))))</f>
        <v>0</v>
      </c>
      <c r="B392" t="str">
        <f>TestUIn1!A394</f>
        <v/>
      </c>
      <c r="C392" s="87" t="str">
        <f>TestUIn1!B394</f>
        <v/>
      </c>
      <c r="D392" s="87" t="str">
        <f>TestUIn1!C394</f>
        <v/>
      </c>
      <c r="E392" s="87" t="str">
        <f>TestUIn1!D394</f>
        <v/>
      </c>
      <c r="F392" s="87" t="str">
        <f>TestUIn1!F394</f>
        <v/>
      </c>
    </row>
    <row r="393">
      <c r="A393" s="86">
        <f>(IF(TestUIn1!E395=India!$A$2,1&amp;COUNTIF(TestUIn1!$E$2:$E395,India!$A$2), IF(TestUIn1!E395=India!$A$82, 2&amp;COUNTIF(TestUIn1!$E$2:$E395,India!$A$82),IF(TestUIn1!E395=India!$A$162, 3&amp;COUNTIF(TestUIn1!$E$2:$E395,India!$A$162),IF(TestUIn1!E395=India!$A$242, 4&amp;COUNTIF(TestUIn1!$E$2:$E395,India!$A$242),IF(TestUIn1!E395=India!$A$322, 5&amp;COUNTIF(TestUIn1!$E$2:$E395,India!$A$322),0))))))</f>
        <v>0</v>
      </c>
      <c r="B393" t="str">
        <f>TestUIn1!A395</f>
        <v/>
      </c>
      <c r="C393" s="87" t="str">
        <f>TestUIn1!B395</f>
        <v/>
      </c>
      <c r="D393" s="87" t="str">
        <f>TestUIn1!C395</f>
        <v/>
      </c>
      <c r="E393" s="87" t="str">
        <f>TestUIn1!D395</f>
        <v/>
      </c>
      <c r="F393" s="87" t="str">
        <f>TestUIn1!F395</f>
        <v/>
      </c>
    </row>
    <row r="394">
      <c r="A394" s="86">
        <f>(IF(TestUIn1!E396=India!$A$2,1&amp;COUNTIF(TestUIn1!$E$2:$E396,India!$A$2), IF(TestUIn1!E396=India!$A$82, 2&amp;COUNTIF(TestUIn1!$E$2:$E396,India!$A$82),IF(TestUIn1!E396=India!$A$162, 3&amp;COUNTIF(TestUIn1!$E$2:$E396,India!$A$162),IF(TestUIn1!E396=India!$A$242, 4&amp;COUNTIF(TestUIn1!$E$2:$E396,India!$A$242),IF(TestUIn1!E396=India!$A$322, 5&amp;COUNTIF(TestUIn1!$E$2:$E396,India!$A$322),0))))))</f>
        <v>0</v>
      </c>
      <c r="B394" t="str">
        <f>TestUIn1!A396</f>
        <v/>
      </c>
      <c r="C394" s="87" t="str">
        <f>TestUIn1!B396</f>
        <v/>
      </c>
      <c r="D394" s="87" t="str">
        <f>TestUIn1!C396</f>
        <v/>
      </c>
      <c r="E394" s="87" t="str">
        <f>TestUIn1!D396</f>
        <v/>
      </c>
      <c r="F394" s="87" t="str">
        <f>TestUIn1!F396</f>
        <v/>
      </c>
    </row>
    <row r="395">
      <c r="A395" s="86">
        <f>(IF(TestUIn1!E397=India!$A$2,1&amp;COUNTIF(TestUIn1!$E$2:$E397,India!$A$2), IF(TestUIn1!E397=India!$A$82, 2&amp;COUNTIF(TestUIn1!$E$2:$E397,India!$A$82),IF(TestUIn1!E397=India!$A$162, 3&amp;COUNTIF(TestUIn1!$E$2:$E397,India!$A$162),IF(TestUIn1!E397=India!$A$242, 4&amp;COUNTIF(TestUIn1!$E$2:$E397,India!$A$242),IF(TestUIn1!E397=India!$A$322, 5&amp;COUNTIF(TestUIn1!$E$2:$E397,India!$A$322),0))))))</f>
        <v>0</v>
      </c>
      <c r="B395" t="str">
        <f>TestUIn1!A397</f>
        <v/>
      </c>
      <c r="C395" s="87" t="str">
        <f>TestUIn1!B397</f>
        <v/>
      </c>
      <c r="D395" s="87" t="str">
        <f>TestUIn1!C397</f>
        <v/>
      </c>
      <c r="E395" s="87" t="str">
        <f>TestUIn1!D397</f>
        <v/>
      </c>
      <c r="F395" s="87" t="str">
        <f>TestUIn1!F397</f>
        <v/>
      </c>
    </row>
    <row r="396">
      <c r="A396" s="86">
        <f>(IF(TestUIn1!E398=India!$A$2,1&amp;COUNTIF(TestUIn1!$E$2:$E398,India!$A$2), IF(TestUIn1!E398=India!$A$82, 2&amp;COUNTIF(TestUIn1!$E$2:$E398,India!$A$82),IF(TestUIn1!E398=India!$A$162, 3&amp;COUNTIF(TestUIn1!$E$2:$E398,India!$A$162),IF(TestUIn1!E398=India!$A$242, 4&amp;COUNTIF(TestUIn1!$E$2:$E398,India!$A$242),IF(TestUIn1!E398=India!$A$322, 5&amp;COUNTIF(TestUIn1!$E$2:$E398,India!$A$322),0))))))</f>
        <v>0</v>
      </c>
      <c r="B396" t="str">
        <f>TestUIn1!A398</f>
        <v/>
      </c>
      <c r="C396" s="87" t="str">
        <f>TestUIn1!B398</f>
        <v/>
      </c>
      <c r="D396" s="87" t="str">
        <f>TestUIn1!C398</f>
        <v/>
      </c>
      <c r="E396" s="87" t="str">
        <f>TestUIn1!D398</f>
        <v/>
      </c>
      <c r="F396" s="87" t="str">
        <f>TestUIn1!F398</f>
        <v/>
      </c>
    </row>
    <row r="397">
      <c r="A397" s="86">
        <f>(IF(TestUIn1!E399=India!$A$2,1&amp;COUNTIF(TestUIn1!$E$2:$E399,India!$A$2), IF(TestUIn1!E399=India!$A$82, 2&amp;COUNTIF(TestUIn1!$E$2:$E399,India!$A$82),IF(TestUIn1!E399=India!$A$162, 3&amp;COUNTIF(TestUIn1!$E$2:$E399,India!$A$162),IF(TestUIn1!E399=India!$A$242, 4&amp;COUNTIF(TestUIn1!$E$2:$E399,India!$A$242),IF(TestUIn1!E399=India!$A$322, 5&amp;COUNTIF(TestUIn1!$E$2:$E399,India!$A$322),0))))))</f>
        <v>0</v>
      </c>
      <c r="B397" t="str">
        <f>TestUIn1!A399</f>
        <v/>
      </c>
      <c r="C397" s="87" t="str">
        <f>TestUIn1!B399</f>
        <v/>
      </c>
      <c r="D397" s="87" t="str">
        <f>TestUIn1!C399</f>
        <v/>
      </c>
      <c r="E397" s="87" t="str">
        <f>TestUIn1!D399</f>
        <v/>
      </c>
      <c r="F397" s="87" t="str">
        <f>TestUIn1!F399</f>
        <v/>
      </c>
    </row>
    <row r="398">
      <c r="A398" s="86">
        <f>(IF(TestUIn1!E400=India!$A$2,1&amp;COUNTIF(TestUIn1!$E$2:$E400,India!$A$2), IF(TestUIn1!E400=India!$A$82, 2&amp;COUNTIF(TestUIn1!$E$2:$E400,India!$A$82),IF(TestUIn1!E400=India!$A$162, 3&amp;COUNTIF(TestUIn1!$E$2:$E400,India!$A$162),IF(TestUIn1!E400=India!$A$242, 4&amp;COUNTIF(TestUIn1!$E$2:$E400,India!$A$242),IF(TestUIn1!E400=India!$A$322, 5&amp;COUNTIF(TestUIn1!$E$2:$E400,India!$A$322),0))))))</f>
        <v>0</v>
      </c>
      <c r="B398" t="str">
        <f>TestUIn1!A400</f>
        <v/>
      </c>
      <c r="C398" s="87" t="str">
        <f>TestUIn1!B400</f>
        <v/>
      </c>
      <c r="D398" s="87" t="str">
        <f>TestUIn1!C400</f>
        <v/>
      </c>
      <c r="E398" s="87" t="str">
        <f>TestUIn1!D400</f>
        <v/>
      </c>
      <c r="F398" s="87" t="str">
        <f>TestUIn1!F400</f>
        <v/>
      </c>
    </row>
    <row r="399">
      <c r="A399" s="86">
        <f>(IF(TestUIn1!E401=India!$A$2,1&amp;COUNTIF(TestUIn1!$E$2:$E401,India!$A$2), IF(TestUIn1!E401=India!$A$82, 2&amp;COUNTIF(TestUIn1!$E$2:$E401,India!$A$82),IF(TestUIn1!E401=India!$A$162, 3&amp;COUNTIF(TestUIn1!$E$2:$E401,India!$A$162),IF(TestUIn1!E401=India!$A$242, 4&amp;COUNTIF(TestUIn1!$E$2:$E401,India!$A$242),IF(TestUIn1!E401=India!$A$322, 5&amp;COUNTIF(TestUIn1!$E$2:$E401,India!$A$322),0))))))</f>
        <v>0</v>
      </c>
      <c r="B399" t="str">
        <f>TestUIn1!A401</f>
        <v/>
      </c>
      <c r="C399" s="87" t="str">
        <f>TestUIn1!B401</f>
        <v/>
      </c>
      <c r="D399" s="87" t="str">
        <f>TestUIn1!C401</f>
        <v/>
      </c>
      <c r="E399" s="87" t="str">
        <f>TestUIn1!D401</f>
        <v/>
      </c>
      <c r="F399" s="87" t="str">
        <f>TestUIn1!F401</f>
        <v/>
      </c>
    </row>
    <row r="400">
      <c r="A400" s="86">
        <f>(IF(TestUIn1!E402=India!$A$2,1&amp;COUNTIF(TestUIn1!$E$2:$E402,India!$A$2), IF(TestUIn1!E402=India!$A$82, 2&amp;COUNTIF(TestUIn1!$E$2:$E402,India!$A$82),IF(TestUIn1!E402=India!$A$162, 3&amp;COUNTIF(TestUIn1!$E$2:$E402,India!$A$162),IF(TestUIn1!E402=India!$A$242, 4&amp;COUNTIF(TestUIn1!$E$2:$E402,India!$A$242),IF(TestUIn1!E402=India!$A$322, 5&amp;COUNTIF(TestUIn1!$E$2:$E402,India!$A$322),0))))))</f>
        <v>0</v>
      </c>
      <c r="B400" t="str">
        <f>TestUIn1!A402</f>
        <v/>
      </c>
      <c r="C400" s="87" t="str">
        <f>TestUIn1!B402</f>
        <v/>
      </c>
      <c r="D400" s="87" t="str">
        <f>TestUIn1!C402</f>
        <v/>
      </c>
      <c r="E400" s="87" t="str">
        <f>TestUIn1!D402</f>
        <v/>
      </c>
      <c r="F400" s="87" t="str">
        <f>TestUIn1!F402</f>
        <v/>
      </c>
    </row>
    <row r="401">
      <c r="A401" s="86">
        <f>(IF(TestUIn1!E403=India!$A$2,1&amp;COUNTIF(TestUIn1!$E$2:$E403,India!$A$2), IF(TestUIn1!E403=India!$A$82, 2&amp;COUNTIF(TestUIn1!$E$2:$E403,India!$A$82),IF(TestUIn1!E403=India!$A$162, 3&amp;COUNTIF(TestUIn1!$E$2:$E403,India!$A$162),IF(TestUIn1!E403=India!$A$242, 4&amp;COUNTIF(TestUIn1!$E$2:$E403,India!$A$242),IF(TestUIn1!E403=India!$A$322, 5&amp;COUNTIF(TestUIn1!$E$2:$E403,India!$A$322),0))))))</f>
        <v>0</v>
      </c>
      <c r="B401" t="str">
        <f>TestUIn1!A403</f>
        <v/>
      </c>
      <c r="C401" s="87" t="str">
        <f>TestUIn1!B403</f>
        <v/>
      </c>
      <c r="D401" s="87" t="str">
        <f>TestUIn1!C403</f>
        <v/>
      </c>
      <c r="E401" s="87" t="str">
        <f>TestUIn1!D403</f>
        <v/>
      </c>
      <c r="F401" s="87" t="str">
        <f>TestUIn1!F403</f>
        <v/>
      </c>
    </row>
    <row r="402">
      <c r="A402" s="86">
        <f>(IF(TestUIn1!E404=India!$A$2,1&amp;COUNTIF(TestUIn1!$E$2:$E404,India!$A$2), IF(TestUIn1!E404=India!$A$82, 2&amp;COUNTIF(TestUIn1!$E$2:$E404,India!$A$82),IF(TestUIn1!E404=India!$A$162, 3&amp;COUNTIF(TestUIn1!$E$2:$E404,India!$A$162),IF(TestUIn1!E404=India!$A$242, 4&amp;COUNTIF(TestUIn1!$E$2:$E404,India!$A$242),IF(TestUIn1!E404=India!$A$322, 5&amp;COUNTIF(TestUIn1!$E$2:$E404,India!$A$322),0))))))</f>
        <v>0</v>
      </c>
      <c r="B402" t="str">
        <f>TestUIn1!A404</f>
        <v/>
      </c>
      <c r="C402" s="87" t="str">
        <f>TestUIn1!B404</f>
        <v/>
      </c>
      <c r="D402" s="87" t="str">
        <f>TestUIn1!C404</f>
        <v/>
      </c>
      <c r="E402" s="87" t="str">
        <f>TestUIn1!D404</f>
        <v/>
      </c>
      <c r="F402" s="87" t="str">
        <f>TestUIn1!F404</f>
        <v/>
      </c>
    </row>
    <row r="403">
      <c r="A403" s="86"/>
      <c r="E403" s="87"/>
    </row>
    <row r="404">
      <c r="A404" s="86"/>
      <c r="E404" s="87"/>
    </row>
    <row r="405">
      <c r="A405" s="86"/>
      <c r="E405" s="87"/>
    </row>
    <row r="406">
      <c r="E406" s="87"/>
    </row>
    <row r="407">
      <c r="E407" s="87"/>
    </row>
    <row r="408">
      <c r="E408" s="87"/>
    </row>
    <row r="409">
      <c r="E409" s="87"/>
    </row>
    <row r="410">
      <c r="E410" s="87"/>
    </row>
    <row r="411">
      <c r="E411" s="87"/>
    </row>
    <row r="412">
      <c r="E412" s="87"/>
    </row>
    <row r="413">
      <c r="E413" s="87"/>
    </row>
    <row r="414">
      <c r="E414" s="87"/>
    </row>
    <row r="415">
      <c r="E415" s="8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  <col customWidth="1" min="7" max="7" width="17.43"/>
  </cols>
  <sheetData>
    <row r="1">
      <c r="A1" s="8" t="s">
        <v>34</v>
      </c>
      <c r="B1" s="8" t="s">
        <v>35</v>
      </c>
      <c r="C1" s="8" t="s">
        <v>36</v>
      </c>
      <c r="D1" s="12" t="s">
        <v>37</v>
      </c>
      <c r="E1" s="12" t="s">
        <v>43</v>
      </c>
      <c r="F1" s="8" t="s">
        <v>44</v>
      </c>
      <c r="G1" s="8" t="s">
        <v>45</v>
      </c>
      <c r="H1" s="12" t="s">
        <v>46</v>
      </c>
    </row>
    <row r="2">
      <c r="A2" s="14">
        <v>1.0</v>
      </c>
      <c r="B2" s="92" t="str">
        <f>Stock_Prices!$A$7</f>
        <v>TKA</v>
      </c>
      <c r="C2" s="23">
        <f t="shared" ref="C2:C11" si="1">F2+G2</f>
        <v>10</v>
      </c>
      <c r="D2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2" s="33">
        <f t="shared" ref="E2:E11" si="2">C2*D2</f>
        <v>12150</v>
      </c>
      <c r="F2" s="14">
        <f>Stock_Prices!$D$7/12</f>
        <v>10</v>
      </c>
      <c r="G2" s="23">
        <f>IFERROR(__xludf.DUMMYFUNCTION("INDEX( FILTER(Germany_Aus!$Z$2:$Z$80 , NOT( ISBLANK( Germany_Aus!$Z$2:$Z$80 ) ) ) , ROWS( FILTER( Germany_Aus!$Z$2:$Z$80 , NOT( ISBLANK( Germany_Aus!$Z$2:$Z$80 ) ) ) ) )"),0.0)</f>
        <v>0</v>
      </c>
      <c r="H2" s="33"/>
    </row>
    <row r="3">
      <c r="A3" s="14">
        <v>1.0</v>
      </c>
      <c r="B3" s="92" t="str">
        <f>Stock_Prices!$A$8</f>
        <v>DBK</v>
      </c>
      <c r="C3" s="23">
        <f t="shared" si="1"/>
        <v>10</v>
      </c>
      <c r="D3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3" s="33">
        <f t="shared" si="2"/>
        <v>6480</v>
      </c>
      <c r="F3" s="14">
        <f>Stock_Prices!$D$7/12</f>
        <v>10</v>
      </c>
      <c r="G3" s="23">
        <f>IFERROR(__xludf.DUMMYFUNCTION("INDEX( FILTER(Germany_Aus!$Z$82:$Z$160 , NOT( ISBLANK( Germany_Aus!$Z$82:$Z$160 ) ) ) , ROWS( FILTER( Germany_Aus!$Z$82:$Z$160 , NOT( ISBLANK( Germany_Aus!$Z$82:$Z$160 ) ) ) ) )"),0.0)</f>
        <v>0</v>
      </c>
      <c r="H3" s="33">
        <f>SUM(E2:E6)</f>
        <v>272970</v>
      </c>
    </row>
    <row r="4">
      <c r="A4" s="14">
        <v>1.0</v>
      </c>
      <c r="B4" s="92" t="str">
        <f>Stock_Prices!$A$9</f>
        <v>SIEM</v>
      </c>
      <c r="C4" s="23">
        <f t="shared" si="1"/>
        <v>10</v>
      </c>
      <c r="D4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4" s="33">
        <f t="shared" si="2"/>
        <v>81000</v>
      </c>
      <c r="F4" s="14">
        <f>Stock_Prices!$D$7/12</f>
        <v>10</v>
      </c>
      <c r="G4" s="23">
        <f>IFERROR(__xludf.DUMMYFUNCTION("INDEX( FILTER(Germany_Aus!$Z$162:$Z$240 , NOT( ISBLANK( Germany_Aus!$Z$162:$Z$240 ) ) ) , ROWS( FILTER( Germany_Aus!$Z$162:$Z$240 , NOT( ISBLANK( Germany_Aus!$Z$162:$Z$240 ) ) ) ) )"),0.0)</f>
        <v>0</v>
      </c>
      <c r="H4" s="33"/>
    </row>
    <row r="5">
      <c r="A5" s="14">
        <v>1.0</v>
      </c>
      <c r="B5" s="92" t="str">
        <f>Stock_Prices!$A$10</f>
        <v>BMW</v>
      </c>
      <c r="C5" s="23">
        <f t="shared" si="1"/>
        <v>10</v>
      </c>
      <c r="D5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5" s="33">
        <f t="shared" si="2"/>
        <v>59940</v>
      </c>
      <c r="F5" s="14">
        <f>Stock_Prices!$D$7/12</f>
        <v>10</v>
      </c>
      <c r="G5" s="23">
        <f>IFERROR(__xludf.DUMMYFUNCTION("INDEX( FILTER(Germany_Aus!$Z$242:$Z$320 , NOT( ISBLANK( Germany_Aus!$Z$242:$Z$320 ) ) ) , ROWS( FILTER( Germany_Aus!$Z$242:$Z$320 , NOT( ISBLANK( Germany_Aus!$Z$242:$Z$320 ) ) ) ) )"),0.0)</f>
        <v>0</v>
      </c>
      <c r="H5" s="33"/>
    </row>
    <row r="6">
      <c r="A6" s="14">
        <v>1.0</v>
      </c>
      <c r="B6" s="92" t="str">
        <f>Stock_Prices!$A$11</f>
        <v>CON</v>
      </c>
      <c r="C6" s="23">
        <f t="shared" si="1"/>
        <v>10</v>
      </c>
      <c r="D6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6" s="33">
        <f t="shared" si="2"/>
        <v>113400</v>
      </c>
      <c r="F6" s="14">
        <f>Stock_Prices!$D$7/12</f>
        <v>10</v>
      </c>
      <c r="G6" s="23">
        <f>IFERROR(__xludf.DUMMYFUNCTION("INDEX( FILTER(Germany_Aus!$Z$322:$Z$400 , NOT( ISBLANK( Germany_Aus!$Z$322:$Z$400 ) ) ) , ROWS( FILTER( Germany_Aus!$Z$322:$Z$400 , NOT( ISBLANK( Germany_Aus!$Z$322:$Z$400 ) ) ) ) )"),0.0)</f>
        <v>0</v>
      </c>
      <c r="H6" s="33"/>
    </row>
    <row r="7">
      <c r="A7" s="14">
        <v>1.0</v>
      </c>
      <c r="B7" s="92" t="str">
        <f>Stock_Prices!$A$12</f>
        <v>BHP</v>
      </c>
      <c r="C7" s="23">
        <f t="shared" si="1"/>
        <v>10</v>
      </c>
      <c r="D7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7" s="33">
        <f t="shared" si="2"/>
        <v>17850</v>
      </c>
      <c r="F7" s="14">
        <f>Stock_Prices!$D$7/12</f>
        <v>10</v>
      </c>
      <c r="G7" s="23">
        <f>IFERROR(__xludf.DUMMYFUNCTION("INDEX( FILTER(Germany_Aus!$Z$402:$Z$480 , NOT( ISBLANK( Germany_Aus!$Z$402:$Z$480 ) ) ) , ROWS( FILTER( Germany_Aus!$Z$402:$Z$480 , NOT( ISBLANK( Germany_Aus!$Z$402:$Z$480 ) ) ) ) )"),0.0)</f>
        <v>0</v>
      </c>
    </row>
    <row r="8">
      <c r="A8" s="14">
        <v>1.0</v>
      </c>
      <c r="B8" s="92" t="str">
        <f>Stock_Prices!$A$13</f>
        <v>TELS</v>
      </c>
      <c r="C8" s="23">
        <f t="shared" si="1"/>
        <v>10</v>
      </c>
      <c r="D8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8" s="33">
        <f t="shared" si="2"/>
        <v>12240</v>
      </c>
      <c r="F8" s="14">
        <f>Stock_Prices!$D$7/12</f>
        <v>10</v>
      </c>
      <c r="G8" s="23">
        <f>IFERROR(__xludf.DUMMYFUNCTION("INDEX( FILTER(Germany_Aus!$Z$482:$Z$560 , NOT( ISBLANK( Germany_Aus!$Z$482:$Z$560 ) ) ) , ROWS( FILTER( Germany_Aus!$Z$482:$Z$560 , NOT( ISBLANK( Germany_Aus!$Z$482:$Z$560 ) ) ) ) )"),0.0)</f>
        <v>0</v>
      </c>
    </row>
    <row r="9">
      <c r="A9" s="14">
        <v>1.0</v>
      </c>
      <c r="B9" s="92" t="str">
        <f>Stock_Prices!$A$14</f>
        <v>ANZ</v>
      </c>
      <c r="C9" s="23">
        <f t="shared" si="1"/>
        <v>10</v>
      </c>
      <c r="D9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9" s="33">
        <f t="shared" si="2"/>
        <v>13260</v>
      </c>
      <c r="F9" s="14">
        <f>Stock_Prices!$D$7/12</f>
        <v>10</v>
      </c>
      <c r="G9" s="23">
        <f>IFERROR(__xludf.DUMMYFUNCTION("INDEX( FILTER(Germany_Aus!$Z$562:$Z$640 , NOT( ISBLANK( Germany_Aus!$Z$562:$Z$640 ) ) ) , ROWS( FILTER( Germany_Aus!$Z$562:$Z$640 , NOT( ISBLANK( Germany_Aus!$Z$562:$Z$640 ) ) ) ) )"),0.0)</f>
        <v>0</v>
      </c>
    </row>
    <row r="10" ht="17.25" customHeight="1">
      <c r="A10" s="93">
        <v>1.0</v>
      </c>
      <c r="B10" s="92" t="str">
        <f>Stock_Prices!$A$15</f>
        <v>KAS</v>
      </c>
      <c r="C10" s="94">
        <f t="shared" si="1"/>
        <v>10</v>
      </c>
      <c r="D10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10" s="95">
        <f t="shared" si="2"/>
        <v>765</v>
      </c>
      <c r="F10" s="14">
        <f>Stock_Prices!$D$7/12</f>
        <v>10</v>
      </c>
      <c r="G10" s="94">
        <f>IFERROR(__xludf.DUMMYFUNCTION("INDEX( FILTER(Germany_Aus!$Z$642:$Z$720 , NOT( ISBLANK( Germany_Aus!$Z$642:$Z$720 ) ) ) , ROWS( FILTER( Germany_Aus!$Z$642:$Z$720 , NOT( ISBLANK( Germany_Aus!$Z$642:$Z$720 ) ) ) ) )"),0.0)</f>
        <v>0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>
      <c r="A11" s="14">
        <v>1.0</v>
      </c>
      <c r="B11" s="92" t="str">
        <f>Stock_Prices!$A$16</f>
        <v>NAB</v>
      </c>
      <c r="C11" s="23">
        <f t="shared" si="1"/>
        <v>10</v>
      </c>
      <c r="D11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11" s="33">
        <f t="shared" si="2"/>
        <v>6120</v>
      </c>
      <c r="F11" s="14">
        <f>Stock_Prices!$D$7/12</f>
        <v>10</v>
      </c>
      <c r="G11" s="23">
        <f>IFERROR(__xludf.DUMMYFUNCTION("INDEX( FILTER(Germany_Aus!$Z$722:$Z$800 , NOT( ISBLANK( Germany_Aus!$Z$722:$Z$800 ) ) ) , ROWS( FILTER( Germany_Aus!$Z$722:$Z$800 , NOT( ISBLANK( Germany_Aus!$Z$722:$Z$800 ) ) ) ) )"),0.0)</f>
        <v>0</v>
      </c>
    </row>
    <row r="1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>
      <c r="A13" s="14">
        <v>2.0</v>
      </c>
      <c r="B13" s="92" t="str">
        <f>Stock_Prices!$A$7</f>
        <v>TKA</v>
      </c>
      <c r="C13" s="23">
        <f t="shared" ref="C13:C22" si="3">F13+G13</f>
        <v>10</v>
      </c>
      <c r="D13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13" s="33">
        <f t="shared" ref="E13:E22" si="4">C13*D13</f>
        <v>12150</v>
      </c>
      <c r="F13" s="14">
        <f>Stock_Prices!$D$7/12</f>
        <v>10</v>
      </c>
      <c r="G13" s="23">
        <f>IFERROR(__xludf.DUMMYFUNCTION("INDEX( FILTER(Germany_Aus!$AA$2:$AA$80 , NOT( ISBLANK( Germany_Aus!$AA$2:$AA$80 ) ) ) , ROWS( FILTER( Germany_Aus!$AA$2:$AA$80 , NOT( ISBLANK( Germany_Aus!$AA$2:$AA$80 ) ) ) ) )"),0.0)</f>
        <v>0</v>
      </c>
      <c r="H13" s="33"/>
    </row>
    <row r="14">
      <c r="A14" s="14">
        <v>2.0</v>
      </c>
      <c r="B14" s="92" t="str">
        <f>Stock_Prices!$A$8</f>
        <v>DBK</v>
      </c>
      <c r="C14" s="23">
        <f t="shared" si="3"/>
        <v>10</v>
      </c>
      <c r="D14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14" s="33">
        <f t="shared" si="4"/>
        <v>6480</v>
      </c>
      <c r="F14" s="14">
        <f>Stock_Prices!$D$7/12</f>
        <v>10</v>
      </c>
      <c r="G14" s="23">
        <f>IFERROR(__xludf.DUMMYFUNCTION("INDEX( FILTER(Germany_Aus!$AA$82:$AA$160 , NOT( ISBLANK( Germany_Aus!$AA$82:$AA$160 ) ) ) , ROWS( FILTER( Germany_Aus!$AA$82:$AA$160 , NOT( ISBLANK( Germany_Aus!$AA$82:$AA$160 ) ) ) ) )"),0.0)</f>
        <v>0</v>
      </c>
      <c r="H14" s="33">
        <f>SUM(E13:E17)</f>
        <v>272970</v>
      </c>
    </row>
    <row r="15">
      <c r="A15" s="14">
        <v>2.0</v>
      </c>
      <c r="B15" s="92" t="str">
        <f>Stock_Prices!$A$9</f>
        <v>SIEM</v>
      </c>
      <c r="C15" s="23">
        <f t="shared" si="3"/>
        <v>10</v>
      </c>
      <c r="D15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15" s="33">
        <f t="shared" si="4"/>
        <v>81000</v>
      </c>
      <c r="F15" s="14">
        <f>Stock_Prices!$D$7/12</f>
        <v>10</v>
      </c>
      <c r="G15" s="23">
        <f>IFERROR(__xludf.DUMMYFUNCTION("INDEX( FILTER(Germany_Aus!$AA$162:$AA$240 , NOT( ISBLANK( Germany_Aus!$AA$162:$AA$240 ) ) ) , ROWS( FILTER( Germany_Aus!$AA$162:$AA$240 , NOT( ISBLANK( Germany_Aus!$AA$162:$AA$240 ) ) ) ) )"),0.0)</f>
        <v>0</v>
      </c>
      <c r="H15" s="33"/>
    </row>
    <row r="16">
      <c r="A16" s="14">
        <v>2.0</v>
      </c>
      <c r="B16" s="92" t="str">
        <f>Stock_Prices!$A$10</f>
        <v>BMW</v>
      </c>
      <c r="C16" s="23">
        <f t="shared" si="3"/>
        <v>10</v>
      </c>
      <c r="D16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16" s="33">
        <f t="shared" si="4"/>
        <v>59940</v>
      </c>
      <c r="F16" s="14">
        <f>Stock_Prices!$D$7/12</f>
        <v>10</v>
      </c>
      <c r="G16" s="23">
        <f>IFERROR(__xludf.DUMMYFUNCTION("INDEX( FILTER(Germany_Aus!$AA$242:$AA$320 , NOT( ISBLANK( Germany_Aus!$AA$242:$AA$320 ) ) ) , ROWS( FILTER( Germany_Aus!$AA$242:$AA$320 , NOT( ISBLANK( Germany_Aus!$AA$242:$AA$320 ) ) ) ) )"),0.0)</f>
        <v>0</v>
      </c>
      <c r="H16" s="33"/>
    </row>
    <row r="17">
      <c r="A17" s="14">
        <v>2.0</v>
      </c>
      <c r="B17" s="92" t="str">
        <f>Stock_Prices!$A$11</f>
        <v>CON</v>
      </c>
      <c r="C17" s="23">
        <f t="shared" si="3"/>
        <v>10</v>
      </c>
      <c r="D17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17" s="33">
        <f t="shared" si="4"/>
        <v>113400</v>
      </c>
      <c r="F17" s="14">
        <f>Stock_Prices!$D$7/12</f>
        <v>10</v>
      </c>
      <c r="G17" s="23">
        <f>IFERROR(__xludf.DUMMYFUNCTION("INDEX( FILTER(Germany_Aus!$AA$322:$AA$400 , NOT( ISBLANK( Germany_Aus!$AA$322:$AA$400 ) ) ) , ROWS( FILTER( Germany_Aus!$AA$322:$AA$400 , NOT( ISBLANK( Germany_Aus!$AA$322:$AA$400 ) ) ) ) )"),0.0)</f>
        <v>0</v>
      </c>
      <c r="H17" s="33"/>
    </row>
    <row r="18">
      <c r="A18" s="14">
        <v>2.0</v>
      </c>
      <c r="B18" s="92" t="str">
        <f>Stock_Prices!$A$12</f>
        <v>BHP</v>
      </c>
      <c r="C18" s="23">
        <f t="shared" si="3"/>
        <v>10</v>
      </c>
      <c r="D18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18" s="33">
        <f t="shared" si="4"/>
        <v>17850</v>
      </c>
      <c r="F18" s="14">
        <f>Stock_Prices!$D$7/12</f>
        <v>10</v>
      </c>
      <c r="G18" s="23">
        <f>IFERROR(__xludf.DUMMYFUNCTION("INDEX( FILTER(Germany_Aus!$AA$402:$AA$480 , NOT( ISBLANK( Germany_Aus!$AA$402:$AA$480 ) ) ) , ROWS( FILTER( Germany_Aus!$AA$402:$AA$480 , NOT( ISBLANK( Germany_Aus!$AA$402:$AA$480 ) ) ) ) )"),0.0)</f>
        <v>0</v>
      </c>
    </row>
    <row r="19">
      <c r="A19" s="14">
        <v>2.0</v>
      </c>
      <c r="B19" s="92" t="str">
        <f>Stock_Prices!$A$13</f>
        <v>TELS</v>
      </c>
      <c r="C19" s="23">
        <f t="shared" si="3"/>
        <v>10</v>
      </c>
      <c r="D19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19" s="33">
        <f t="shared" si="4"/>
        <v>12240</v>
      </c>
      <c r="F19" s="14">
        <f>Stock_Prices!$D$7/12</f>
        <v>10</v>
      </c>
      <c r="G19" s="23">
        <f>IFERROR(__xludf.DUMMYFUNCTION("INDEX( FILTER(Germany_Aus!$AA$482:$AA$560 , NOT( ISBLANK( Germany_Aus!$AA$482:$AA$560 ) ) ) , ROWS( FILTER( Germany_Aus!$AA$482:$AA$560 , NOT( ISBLANK( Germany_Aus!$AA$482:$AA$560 ) ) ) ) )"),0.0)</f>
        <v>0</v>
      </c>
    </row>
    <row r="20">
      <c r="A20" s="14">
        <v>2.0</v>
      </c>
      <c r="B20" s="92" t="str">
        <f>Stock_Prices!$A$14</f>
        <v>ANZ</v>
      </c>
      <c r="C20" s="23">
        <f t="shared" si="3"/>
        <v>10</v>
      </c>
      <c r="D20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20" s="33">
        <f t="shared" si="4"/>
        <v>13260</v>
      </c>
      <c r="F20" s="14">
        <f>Stock_Prices!$D$7/12</f>
        <v>10</v>
      </c>
      <c r="G20" s="23">
        <f>IFERROR(__xludf.DUMMYFUNCTION("INDEX( FILTER(Germany_Aus!$AA$562:$AA$640 , NOT( ISBLANK( Germany_Aus!$AA$562:$AA$640 ) ) ) , ROWS( FILTER( Germany_Aus!$AA$562:$AA$640 , NOT( ISBLANK( Germany_Aus!$AA$562:$AA$640 ) ) ) ) )"),0.0)</f>
        <v>0</v>
      </c>
    </row>
    <row r="21" ht="18.0" customHeight="1">
      <c r="A21" s="96">
        <v>2.0</v>
      </c>
      <c r="B21" s="92" t="str">
        <f>Stock_Prices!$A$15</f>
        <v>KAS</v>
      </c>
      <c r="C21" s="97">
        <f t="shared" si="3"/>
        <v>10</v>
      </c>
      <c r="D21" s="98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21" s="98">
        <f t="shared" si="4"/>
        <v>765</v>
      </c>
      <c r="F21" s="14">
        <f>Stock_Prices!$D$7/12</f>
        <v>10</v>
      </c>
      <c r="G21" s="97">
        <f>IFERROR(__xludf.DUMMYFUNCTION("INDEX( FILTER(Germany_Aus!$AA$642:$AA$720 , NOT( ISBLANK( Germany_Aus!$AA$642:$AA$720 ) ) ) , ROWS( FILTER( Germany_Aus!$AA$642:$AA$720 , NOT( ISBLANK( Germany_Aus!$AA$642:$AA$720 ) ) ) ) )"),0.0)</f>
        <v>0</v>
      </c>
      <c r="H21" s="99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</row>
    <row r="22">
      <c r="A22" s="14">
        <v>2.0</v>
      </c>
      <c r="B22" s="92" t="str">
        <f>Stock_Prices!$A$16</f>
        <v>NAB</v>
      </c>
      <c r="C22" s="23">
        <f t="shared" si="3"/>
        <v>10</v>
      </c>
      <c r="D22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22" s="33">
        <f t="shared" si="4"/>
        <v>6120</v>
      </c>
      <c r="F22" s="14">
        <f>Stock_Prices!$D$7/12</f>
        <v>10</v>
      </c>
      <c r="G22" s="23">
        <f>IFERROR(__xludf.DUMMYFUNCTION("INDEX( FILTER(Germany_Aus!$AA$722:$AA$800 , NOT( ISBLANK( Germany_Aus!$AA$722:$AA$800 ) ) ) , ROWS( FILTER( Germany_Aus!$AA$722:$AA$800 , NOT( ISBLANK( Germany_Aus!$AA$722:$AA$800 ) ) ) ) )"),0.0)</f>
        <v>0</v>
      </c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>
      <c r="A24" s="14">
        <v>3.0</v>
      </c>
      <c r="B24" s="92" t="str">
        <f>Stock_Prices!$A$7</f>
        <v>TKA</v>
      </c>
      <c r="C24" s="23">
        <f t="shared" ref="C24:C33" si="5">F24+G24</f>
        <v>10</v>
      </c>
      <c r="D24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24" s="33">
        <f t="shared" ref="E24:E33" si="6">C24*D24</f>
        <v>12150</v>
      </c>
      <c r="F24" s="14">
        <f>Stock_Prices!$D$7/12</f>
        <v>10</v>
      </c>
      <c r="G24" s="23">
        <f>IFERROR(__xludf.DUMMYFUNCTION("INDEX( FILTER(Germany_Aus!$AB$2:$AB$80 , NOT( ISBLANK( Germany_Aus!$AB$2:$AB$80 ) ) ) , ROWS( FILTER( Germany_Aus!$AB$2:$AB$80 , NOT( ISBLANK( Germany_Aus!$AB$2:$AB$80 ) ) ) ) )"),0.0)</f>
        <v>0</v>
      </c>
      <c r="H24" s="33"/>
    </row>
    <row r="25">
      <c r="A25" s="14">
        <v>3.0</v>
      </c>
      <c r="B25" s="92" t="str">
        <f>Stock_Prices!$A$8</f>
        <v>DBK</v>
      </c>
      <c r="C25" s="23">
        <f t="shared" si="5"/>
        <v>10</v>
      </c>
      <c r="D25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25" s="33">
        <f t="shared" si="6"/>
        <v>6480</v>
      </c>
      <c r="F25" s="14">
        <f>Stock_Prices!$D$7/12</f>
        <v>10</v>
      </c>
      <c r="G25" s="23">
        <f>IFERROR(__xludf.DUMMYFUNCTION("INDEX( FILTER(Germany_Aus!$AB$82:$AB$160 , NOT( ISBLANK( Germany_Aus!$AB$82:$AB$160 ) ) ) , ROWS( FILTER( Germany_Aus!$AB$82:$AB$160 , NOT( ISBLANK( Germany_Aus!$AB$82:$AB$160 ) ) ) ) )"),0.0)</f>
        <v>0</v>
      </c>
      <c r="H25" s="33">
        <f>SUM(E24:E28)</f>
        <v>272970</v>
      </c>
    </row>
    <row r="26">
      <c r="A26" s="14">
        <v>3.0</v>
      </c>
      <c r="B26" s="92" t="str">
        <f>Stock_Prices!$A$9</f>
        <v>SIEM</v>
      </c>
      <c r="C26" s="23">
        <f t="shared" si="5"/>
        <v>10</v>
      </c>
      <c r="D26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26" s="33">
        <f t="shared" si="6"/>
        <v>81000</v>
      </c>
      <c r="F26" s="14">
        <f>Stock_Prices!$D$7/12</f>
        <v>10</v>
      </c>
      <c r="G26" s="23">
        <f>IFERROR(__xludf.DUMMYFUNCTION("INDEX( FILTER(Germany_Aus!$AB$162:$AB$240 , NOT( ISBLANK( Germany_Aus!$AB$162:$AB$240 ) ) ) , ROWS( FILTER( Germany_Aus!$AB$162:$AB$240 , NOT( ISBLANK( Germany_Aus!$AB$162:$AB$240 ) ) ) ) )"),0.0)</f>
        <v>0</v>
      </c>
      <c r="H26" s="33"/>
    </row>
    <row r="27">
      <c r="A27" s="14">
        <v>3.0</v>
      </c>
      <c r="B27" s="92" t="str">
        <f>Stock_Prices!$A$10</f>
        <v>BMW</v>
      </c>
      <c r="C27" s="23">
        <f t="shared" si="5"/>
        <v>10</v>
      </c>
      <c r="D27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27" s="33">
        <f t="shared" si="6"/>
        <v>59940</v>
      </c>
      <c r="F27" s="14">
        <f>Stock_Prices!$D$7/12</f>
        <v>10</v>
      </c>
      <c r="G27" s="23">
        <f>IFERROR(__xludf.DUMMYFUNCTION("INDEX( FILTER(Germany_Aus!$AB$242:$AB$320 , NOT( ISBLANK( Germany_Aus!$AB$242:$AB$320 ) ) ) , ROWS( FILTER( Germany_Aus!$AB$242:$AB$320 , NOT( ISBLANK( Germany_Aus!$AB$242:$AB$320 ) ) ) ) )"),0.0)</f>
        <v>0</v>
      </c>
      <c r="H27" s="33"/>
    </row>
    <row r="28">
      <c r="A28" s="14">
        <v>3.0</v>
      </c>
      <c r="B28" s="92" t="str">
        <f>Stock_Prices!$A$11</f>
        <v>CON</v>
      </c>
      <c r="C28" s="23">
        <f t="shared" si="5"/>
        <v>10</v>
      </c>
      <c r="D28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28" s="33">
        <f t="shared" si="6"/>
        <v>113400</v>
      </c>
      <c r="F28" s="14">
        <f>Stock_Prices!$D$7/12</f>
        <v>10</v>
      </c>
      <c r="G28" s="23">
        <f>IFERROR(__xludf.DUMMYFUNCTION("INDEX( FILTER(Germany_Aus!$AB$322:$AB$400 , NOT( ISBLANK( Germany_Aus!$AB$322:$AB$400 ) ) ) , ROWS( FILTER( Germany_Aus!$AB$322:$AB$400 , NOT( ISBLANK( Germany_Aus!$AB$322:$AB$400 ) ) ) ) )"),0.0)</f>
        <v>0</v>
      </c>
      <c r="H28" s="33"/>
    </row>
    <row r="29">
      <c r="A29" s="14">
        <v>3.0</v>
      </c>
      <c r="B29" s="92" t="str">
        <f>Stock_Prices!$A$12</f>
        <v>BHP</v>
      </c>
      <c r="C29" s="23">
        <f t="shared" si="5"/>
        <v>10</v>
      </c>
      <c r="D29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29" s="33">
        <f t="shared" si="6"/>
        <v>17850</v>
      </c>
      <c r="F29" s="14">
        <f>Stock_Prices!$D$7/12</f>
        <v>10</v>
      </c>
      <c r="G29" s="23">
        <f>IFERROR(__xludf.DUMMYFUNCTION("INDEX( FILTER(Germany_Aus!$AB$402:$AB$480 , NOT( ISBLANK( Germany_Aus!$AB$402:$AB$480 ) ) ) , ROWS( FILTER( Germany_Aus!$AB$402:$AB$480 , NOT( ISBLANK( Germany_Aus!$AB$402:$AB$480 ) ) ) ) )"),0.0)</f>
        <v>0</v>
      </c>
    </row>
    <row r="30">
      <c r="A30" s="14">
        <v>3.0</v>
      </c>
      <c r="B30" s="92" t="str">
        <f>Stock_Prices!$A$13</f>
        <v>TELS</v>
      </c>
      <c r="C30" s="23">
        <f t="shared" si="5"/>
        <v>10</v>
      </c>
      <c r="D30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30" s="33">
        <f t="shared" si="6"/>
        <v>12240</v>
      </c>
      <c r="F30" s="14">
        <f>Stock_Prices!$D$7/12</f>
        <v>10</v>
      </c>
      <c r="G30" s="23">
        <f>IFERROR(__xludf.DUMMYFUNCTION("INDEX( FILTER(Germany_Aus!$AB$482:$AB$560 , NOT( ISBLANK( Germany_Aus!$AB$482:$AB$560 ) ) ) , ROWS( FILTER( Germany_Aus!$AB$482:$AB$560 , NOT( ISBLANK( Germany_Aus!$AB$482:$AB$560 ) ) ) ) )"),0.0)</f>
        <v>0</v>
      </c>
    </row>
    <row r="31">
      <c r="A31" s="14">
        <v>3.0</v>
      </c>
      <c r="B31" s="92" t="str">
        <f>Stock_Prices!$A$14</f>
        <v>ANZ</v>
      </c>
      <c r="C31" s="23">
        <f t="shared" si="5"/>
        <v>10</v>
      </c>
      <c r="D31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31" s="33">
        <f t="shared" si="6"/>
        <v>13260</v>
      </c>
      <c r="F31" s="14">
        <f>Stock_Prices!$D$7/12</f>
        <v>10</v>
      </c>
      <c r="G31" s="23">
        <f>IFERROR(__xludf.DUMMYFUNCTION("INDEX( FILTER(Germany_Aus!$AB$562:$AB$640 , NOT( ISBLANK( Germany_Aus!$AB$562:$AB$640 ) ) ) , ROWS( FILTER( Germany_Aus!$AB$562:$AB$640 , NOT( ISBLANK( Germany_Aus!$AB$562:$AB$640 ) ) ) ) )"),0.0)</f>
        <v>0</v>
      </c>
    </row>
    <row r="32" ht="16.5" customHeight="1">
      <c r="A32" s="14">
        <v>3.0</v>
      </c>
      <c r="B32" s="92" t="str">
        <f>Stock_Prices!$A$15</f>
        <v>KAS</v>
      </c>
      <c r="C32" s="94">
        <f t="shared" si="5"/>
        <v>10</v>
      </c>
      <c r="D32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32" s="95">
        <f t="shared" si="6"/>
        <v>765</v>
      </c>
      <c r="F32" s="14">
        <f>Stock_Prices!$D$7/12</f>
        <v>10</v>
      </c>
      <c r="G32" s="94">
        <f>IFERROR(__xludf.DUMMYFUNCTION("INDEX( FILTER(Germany_Aus!$AB$642:$AB$720 , NOT( ISBLANK( Germany_Aus!$AB$642:$AB$720 ) ) ) , ROWS( FILTER( Germany_Aus!$AB$642:$AB$720 , NOT( ISBLANK( Germany_Aus!$AB$642:$AB$720 ) ) ) ) )"),0.0)</f>
        <v>0</v>
      </c>
      <c r="H32" s="54"/>
    </row>
    <row r="33">
      <c r="A33" s="14">
        <v>3.0</v>
      </c>
      <c r="B33" s="92" t="str">
        <f>Stock_Prices!$A$16</f>
        <v>NAB</v>
      </c>
      <c r="C33" s="23">
        <f t="shared" si="5"/>
        <v>10</v>
      </c>
      <c r="D33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33" s="33">
        <f t="shared" si="6"/>
        <v>6120</v>
      </c>
      <c r="F33" s="14">
        <f>Stock_Prices!$D$7/12</f>
        <v>10</v>
      </c>
      <c r="G33" s="23">
        <f>IFERROR(__xludf.DUMMYFUNCTION("INDEX( FILTER(Germany_Aus!$AB$722:$AB$800 , NOT( ISBLANK( Germany_Aus!$AB$722:$AB$800 ) ) ) , ROWS( FILTER( Germany_Aus!$AB$722:$AB$800 , NOT( ISBLANK( Germany_Aus!$AB$722:$AB$800 ) ) ) ) )"),0.0)</f>
        <v>0</v>
      </c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>
      <c r="A35" s="14">
        <v>4.0</v>
      </c>
      <c r="B35" s="92" t="str">
        <f>Stock_Prices!$A$7</f>
        <v>TKA</v>
      </c>
      <c r="C35" s="23">
        <f t="shared" ref="C35:C44" si="7">F35+G35</f>
        <v>10</v>
      </c>
      <c r="D35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35" s="33">
        <f t="shared" ref="E35:E44" si="8">C35*D35</f>
        <v>12150</v>
      </c>
      <c r="F35" s="14">
        <f>Stock_Prices!$D$7/12</f>
        <v>10</v>
      </c>
      <c r="G35" s="23">
        <f>IFERROR(__xludf.DUMMYFUNCTION("INDEX( FILTER(Germany_Aus!$AC$2:$AC$80 , NOT( ISBLANK( Germany_Aus!$AC$2:$AC$80 ) ) ) , ROWS( FILTER( Germany_Aus!$AC$2:$AC$80 , NOT( ISBLANK( Germany_Aus!$AC$2:$AC$80 ) ) ) ) )"),0.0)</f>
        <v>0</v>
      </c>
      <c r="H35" s="33"/>
    </row>
    <row r="36">
      <c r="A36" s="14">
        <v>4.0</v>
      </c>
      <c r="B36" s="92" t="str">
        <f>Stock_Prices!$A$8</f>
        <v>DBK</v>
      </c>
      <c r="C36" s="23">
        <f t="shared" si="7"/>
        <v>10</v>
      </c>
      <c r="D36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36" s="33">
        <f t="shared" si="8"/>
        <v>6480</v>
      </c>
      <c r="F36" s="14">
        <f>Stock_Prices!$D$7/12</f>
        <v>10</v>
      </c>
      <c r="G36" s="23">
        <f>IFERROR(__xludf.DUMMYFUNCTION("INDEX( FILTER(Germany_Aus!$AC$82:$AC$160 , NOT( ISBLANK( Germany_Aus!$AC$82:$AC$160 ) ) ) , ROWS( FILTER( Germany_Aus!$AC$82:$AC$160 , NOT( ISBLANK( Germany_Aus!$AC$82:$AC$160 ) ) ) ) )"),0.0)</f>
        <v>0</v>
      </c>
      <c r="H36" s="33">
        <f>SUM(E35:E39)</f>
        <v>272970</v>
      </c>
    </row>
    <row r="37">
      <c r="A37" s="14">
        <v>4.0</v>
      </c>
      <c r="B37" s="92" t="str">
        <f>Stock_Prices!$A$9</f>
        <v>SIEM</v>
      </c>
      <c r="C37" s="23">
        <f t="shared" si="7"/>
        <v>10</v>
      </c>
      <c r="D37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37" s="33">
        <f t="shared" si="8"/>
        <v>81000</v>
      </c>
      <c r="F37" s="14">
        <f>Stock_Prices!$D$7/12</f>
        <v>10</v>
      </c>
      <c r="G37" s="23">
        <f>IFERROR(__xludf.DUMMYFUNCTION("INDEX( FILTER(Germany_Aus!$AC$162:$AC$240 , NOT( ISBLANK( Germany_Aus!$AC$162:$AC$240 ) ) ) , ROWS( FILTER( Germany_Aus!$AC$162:$AC$240 , NOT( ISBLANK( Germany_Aus!$AC$162:$AC$240 ) ) ) ) )"),0.0)</f>
        <v>0</v>
      </c>
      <c r="H37" s="33"/>
    </row>
    <row r="38">
      <c r="A38" s="14">
        <v>4.0</v>
      </c>
      <c r="B38" s="92" t="str">
        <f>Stock_Prices!$A$10</f>
        <v>BMW</v>
      </c>
      <c r="C38" s="23">
        <f t="shared" si="7"/>
        <v>10</v>
      </c>
      <c r="D38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38" s="33">
        <f t="shared" si="8"/>
        <v>59940</v>
      </c>
      <c r="F38" s="14">
        <f>Stock_Prices!$D$7/12</f>
        <v>10</v>
      </c>
      <c r="G38" s="23">
        <f>IFERROR(__xludf.DUMMYFUNCTION("INDEX( FILTER(Germany_Aus!$AC$242:$AC$320 , NOT( ISBLANK( Germany_Aus!$AC$242:$AC$320 ) ) ) , ROWS( FILTER( Germany_Aus!$AC$242:$AC$320 , NOT( ISBLANK( Germany_Aus!$AC$242:$AC$320 ) ) ) ) )"),0.0)</f>
        <v>0</v>
      </c>
      <c r="H38" s="33"/>
    </row>
    <row r="39">
      <c r="A39" s="14">
        <v>4.0</v>
      </c>
      <c r="B39" s="92" t="str">
        <f>Stock_Prices!$A$11</f>
        <v>CON</v>
      </c>
      <c r="C39" s="23">
        <f t="shared" si="7"/>
        <v>10</v>
      </c>
      <c r="D39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39" s="33">
        <f t="shared" si="8"/>
        <v>113400</v>
      </c>
      <c r="F39" s="14">
        <f>Stock_Prices!$D$7/12</f>
        <v>10</v>
      </c>
      <c r="G39" s="23">
        <f>IFERROR(__xludf.DUMMYFUNCTION("INDEX( FILTER(Germany_Aus!$AC$322:$AC$400 , NOT( ISBLANK( Germany_Aus!$AC$322:$AC$400 ) ) ) , ROWS( FILTER( Germany_Aus!$AC$322:$AC$400 , NOT( ISBLANK( Germany_Aus!$AC$322:$AC$400 ) ) ) ) )"),0.0)</f>
        <v>0</v>
      </c>
      <c r="H39" s="33"/>
    </row>
    <row r="40">
      <c r="A40" s="14">
        <v>4.0</v>
      </c>
      <c r="B40" s="92" t="str">
        <f>Stock_Prices!$A$12</f>
        <v>BHP</v>
      </c>
      <c r="C40" s="23">
        <f t="shared" si="7"/>
        <v>10</v>
      </c>
      <c r="D40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40" s="33">
        <f t="shared" si="8"/>
        <v>17850</v>
      </c>
      <c r="F40" s="14">
        <f>Stock_Prices!$D$7/12</f>
        <v>10</v>
      </c>
      <c r="G40" s="23">
        <f>IFERROR(__xludf.DUMMYFUNCTION("INDEX( FILTER(Germany_Aus!$AC$402:$AC$480 , NOT( ISBLANK( Germany_Aus!$AC$402:$AC$480 ) ) ) , ROWS( FILTER( Germany_Aus!$AC$402:$AC$480 , NOT( ISBLANK( Germany_Aus!$AC$402:$AC$480 ) ) ) ) )"),0.0)</f>
        <v>0</v>
      </c>
    </row>
    <row r="41">
      <c r="A41" s="14">
        <v>4.0</v>
      </c>
      <c r="B41" s="92" t="str">
        <f>Stock_Prices!$A$13</f>
        <v>TELS</v>
      </c>
      <c r="C41" s="23">
        <f t="shared" si="7"/>
        <v>10</v>
      </c>
      <c r="D41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41" s="33">
        <f t="shared" si="8"/>
        <v>12240</v>
      </c>
      <c r="F41" s="14">
        <f>Stock_Prices!$D$7/12</f>
        <v>10</v>
      </c>
      <c r="G41" s="23">
        <f>IFERROR(__xludf.DUMMYFUNCTION("INDEX( FILTER(Germany_Aus!$AC$482:$AC$560 , NOT( ISBLANK( Germany_Aus!$AC$482:$AC$560 ) ) ) , ROWS( FILTER( Germany_Aus!$AC$482:$AC$560 , NOT( ISBLANK( Germany_Aus!$AC$482:$AC$560 ) ) ) ) )"),0.0)</f>
        <v>0</v>
      </c>
    </row>
    <row r="42">
      <c r="A42" s="14">
        <v>4.0</v>
      </c>
      <c r="B42" s="92" t="str">
        <f>Stock_Prices!$A$14</f>
        <v>ANZ</v>
      </c>
      <c r="C42" s="23">
        <f t="shared" si="7"/>
        <v>10</v>
      </c>
      <c r="D42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42" s="33">
        <f t="shared" si="8"/>
        <v>13260</v>
      </c>
      <c r="F42" s="14">
        <f>Stock_Prices!$D$7/12</f>
        <v>10</v>
      </c>
      <c r="G42" s="23">
        <f>IFERROR(__xludf.DUMMYFUNCTION("INDEX( FILTER(Germany_Aus!$AC$562:$AC$640 , NOT( ISBLANK( Germany_Aus!$AC$562:$AC$640 ) ) ) , ROWS( FILTER( Germany_Aus!$AC$562:$AC$640 , NOT( ISBLANK( Germany_Aus!$AC$562:$AC$640 ) ) ) ) )"),0.0)</f>
        <v>0</v>
      </c>
    </row>
    <row r="43" ht="27.75" customHeight="1">
      <c r="A43" s="14">
        <v>4.0</v>
      </c>
      <c r="B43" s="92" t="str">
        <f>Stock_Prices!$A$15</f>
        <v>KAS</v>
      </c>
      <c r="C43" s="94">
        <f t="shared" si="7"/>
        <v>10</v>
      </c>
      <c r="D43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43" s="95">
        <f t="shared" si="8"/>
        <v>765</v>
      </c>
      <c r="F43" s="14">
        <f>Stock_Prices!$D$7/12</f>
        <v>10</v>
      </c>
      <c r="G43" s="94">
        <f>IFERROR(__xludf.DUMMYFUNCTION("INDEX( FILTER(Germany_Aus!$AC$642:$AC$720 , NOT( ISBLANK( Germany_Aus!$AC$642:$AC$720 ) ) ) , ROWS( FILTER( Germany_Aus!$AC$642:$AC$720 , NOT( ISBLANK( Germany_Aus!$AC$642:$AC$720 ) ) ) ) )"),0.0)</f>
        <v>0</v>
      </c>
      <c r="H43" s="54"/>
    </row>
    <row r="44">
      <c r="A44" s="14">
        <v>4.0</v>
      </c>
      <c r="B44" s="92" t="str">
        <f>Stock_Prices!$A$16</f>
        <v>NAB</v>
      </c>
      <c r="C44" s="23">
        <f t="shared" si="7"/>
        <v>10</v>
      </c>
      <c r="D44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44" s="33">
        <f t="shared" si="8"/>
        <v>6120</v>
      </c>
      <c r="F44" s="14">
        <f>Stock_Prices!$D$7/12</f>
        <v>10</v>
      </c>
      <c r="G44" s="23">
        <f>IFERROR(__xludf.DUMMYFUNCTION("INDEX( FILTER(Germany_Aus!$AC$722:$AC$800 , NOT( ISBLANK( Germany_Aus!$AC$722:$AC$800 ) ) ) , ROWS( FILTER( Germany_Aus!$AC$722:$AC$800 , NOT( ISBLANK( Germany_Aus!$AC$722:$AC$800 ) ) ) ) )"),0.0)</f>
        <v>0</v>
      </c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>
      <c r="A46" s="14">
        <v>5.0</v>
      </c>
      <c r="B46" s="92" t="str">
        <f>Stock_Prices!$A$7</f>
        <v>TKA</v>
      </c>
      <c r="C46" s="23">
        <f t="shared" ref="C46:C55" si="9">F46+G46</f>
        <v>10</v>
      </c>
      <c r="D46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46" s="33">
        <f t="shared" ref="E46:E55" si="10">C46*D46</f>
        <v>12150</v>
      </c>
      <c r="F46" s="14">
        <f>Stock_Prices!$D$7/12</f>
        <v>10</v>
      </c>
      <c r="G46" s="23">
        <f>IFERROR(__xludf.DUMMYFUNCTION("INDEX( FILTER(Germany_Aus!$AD$2:$AD$80 , NOT( ISBLANK( Germany_Aus!$AD$2:$AD$80 ) ) ) , ROWS( FILTER( Germany_Aus!$AD$2:$AD$80 , NOT( ISBLANK( Germany_Aus!$AD$2:$AD$80 ) ) ) ) )"),0.0)</f>
        <v>0</v>
      </c>
      <c r="H46" s="33"/>
    </row>
    <row r="47">
      <c r="A47" s="14">
        <v>5.0</v>
      </c>
      <c r="B47" s="92" t="str">
        <f>Stock_Prices!$A$8</f>
        <v>DBK</v>
      </c>
      <c r="C47" s="23">
        <f t="shared" si="9"/>
        <v>10</v>
      </c>
      <c r="D47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47" s="33">
        <f t="shared" si="10"/>
        <v>6480</v>
      </c>
      <c r="F47" s="14">
        <f>Stock_Prices!$D$7/12</f>
        <v>10</v>
      </c>
      <c r="G47" s="23">
        <f>IFERROR(__xludf.DUMMYFUNCTION("INDEX( FILTER(Germany_Aus!$AD$82:$AD$160 , NOT( ISBLANK( Germany_Aus!$AD$82:$AD$160 ) ) ) , ROWS( FILTER( Germany_Aus!$AD$82:$AD$160 , NOT( ISBLANK( Germany_Aus!$AD$82:$AD$160 ) ) ) ) )"),0.0)</f>
        <v>0</v>
      </c>
      <c r="H47" s="33">
        <f>SUM(E46:E50)</f>
        <v>272970</v>
      </c>
    </row>
    <row r="48">
      <c r="A48" s="14">
        <v>5.0</v>
      </c>
      <c r="B48" s="92" t="str">
        <f>Stock_Prices!$A$9</f>
        <v>SIEM</v>
      </c>
      <c r="C48" s="23">
        <f t="shared" si="9"/>
        <v>10</v>
      </c>
      <c r="D48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48" s="33">
        <f t="shared" si="10"/>
        <v>81000</v>
      </c>
      <c r="F48" s="14">
        <f>Stock_Prices!$D$7/12</f>
        <v>10</v>
      </c>
      <c r="G48" s="23">
        <f>IFERROR(__xludf.DUMMYFUNCTION("INDEX( FILTER(Germany_Aus!$AD$162:$AD$240 , NOT( ISBLANK( Germany_Aus!$AD$162:$AD$240 ) ) ) , ROWS( FILTER( Germany_Aus!$AD$162:$AD$240 , NOT( ISBLANK( Germany_Aus!$AD$162:$AD$240 ) ) ) ) )"),0.0)</f>
        <v>0</v>
      </c>
      <c r="H48" s="33"/>
    </row>
    <row r="49">
      <c r="A49" s="14">
        <v>5.0</v>
      </c>
      <c r="B49" s="92" t="str">
        <f>Stock_Prices!$A$10</f>
        <v>BMW</v>
      </c>
      <c r="C49" s="23">
        <f t="shared" si="9"/>
        <v>10</v>
      </c>
      <c r="D49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49" s="33">
        <f t="shared" si="10"/>
        <v>59940</v>
      </c>
      <c r="F49" s="14">
        <f>Stock_Prices!$D$7/12</f>
        <v>10</v>
      </c>
      <c r="G49" s="23">
        <f>IFERROR(__xludf.DUMMYFUNCTION("INDEX( FILTER(Germany_Aus!$AD$242:$AD$320 , NOT( ISBLANK( Germany_Aus!$AD$242:$AD$320 ) ) ) , ROWS( FILTER( Germany_Aus!$AD$242:$AD$320 , NOT( ISBLANK( Germany_Aus!$AD$242:$AD$320 ) ) ) ) )"),0.0)</f>
        <v>0</v>
      </c>
      <c r="H49" s="33"/>
    </row>
    <row r="50">
      <c r="A50" s="14">
        <v>5.0</v>
      </c>
      <c r="B50" s="92" t="str">
        <f>Stock_Prices!$A$11</f>
        <v>CON</v>
      </c>
      <c r="C50" s="23">
        <f t="shared" si="9"/>
        <v>10</v>
      </c>
      <c r="D50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50" s="33">
        <f t="shared" si="10"/>
        <v>113400</v>
      </c>
      <c r="F50" s="14">
        <f>Stock_Prices!$D$7/12</f>
        <v>10</v>
      </c>
      <c r="G50" s="23">
        <f>IFERROR(__xludf.DUMMYFUNCTION("INDEX( FILTER(Germany_Aus!$AD$322:$AD$400 , NOT( ISBLANK( Germany_Aus!$AD$322:$AD$400 ) ) ) , ROWS( FILTER( Germany_Aus!$AD$322:$AD$400 , NOT( ISBLANK( Germany_Aus!$AD$322:$AD$400 ) ) ) ) )"),0.0)</f>
        <v>0</v>
      </c>
      <c r="H50" s="33"/>
    </row>
    <row r="51">
      <c r="A51" s="14">
        <v>5.0</v>
      </c>
      <c r="B51" s="92" t="str">
        <f>Stock_Prices!$A$12</f>
        <v>BHP</v>
      </c>
      <c r="C51" s="23">
        <f t="shared" si="9"/>
        <v>10</v>
      </c>
      <c r="D51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51" s="33">
        <f t="shared" si="10"/>
        <v>17850</v>
      </c>
      <c r="F51" s="14">
        <f>Stock_Prices!$D$7/12</f>
        <v>10</v>
      </c>
      <c r="G51" s="23">
        <f>IFERROR(__xludf.DUMMYFUNCTION("INDEX( FILTER(Germany_Aus!$AD$402:$AD$480 , NOT( ISBLANK( Germany_Aus!$AD$402:$AD$480 ) ) ) , ROWS( FILTER( Germany_Aus!$AD$402:$AD$480 , NOT( ISBLANK( Germany_Aus!$AD$402:$AD$480 ) ) ) ) )"),0.0)</f>
        <v>0</v>
      </c>
    </row>
    <row r="52">
      <c r="A52" s="14">
        <v>5.0</v>
      </c>
      <c r="B52" s="92" t="str">
        <f>Stock_Prices!$A$13</f>
        <v>TELS</v>
      </c>
      <c r="C52" s="23">
        <f t="shared" si="9"/>
        <v>10</v>
      </c>
      <c r="D52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52" s="33">
        <f t="shared" si="10"/>
        <v>12240</v>
      </c>
      <c r="F52" s="14">
        <f>Stock_Prices!$D$7/12</f>
        <v>10</v>
      </c>
      <c r="G52" s="23">
        <f>IFERROR(__xludf.DUMMYFUNCTION("INDEX( FILTER(Germany_Aus!$AD$482:$AD$560 , NOT( ISBLANK( Germany_Aus!$AD$482:$AD$560 ) ) ) , ROWS( FILTER( Germany_Aus!$AD$482:$AD$560 , NOT( ISBLANK( Germany_Aus!$AD$482:$AD$560 ) ) ) ) )"),0.0)</f>
        <v>0</v>
      </c>
    </row>
    <row r="53">
      <c r="A53" s="14">
        <v>5.0</v>
      </c>
      <c r="B53" s="92" t="str">
        <f>Stock_Prices!$A$14</f>
        <v>ANZ</v>
      </c>
      <c r="C53" s="23">
        <f t="shared" si="9"/>
        <v>10</v>
      </c>
      <c r="D53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53" s="33">
        <f t="shared" si="10"/>
        <v>13260</v>
      </c>
      <c r="F53" s="14">
        <f>Stock_Prices!$D$7/12</f>
        <v>10</v>
      </c>
      <c r="G53" s="23">
        <f>IFERROR(__xludf.DUMMYFUNCTION("INDEX( FILTER(Germany_Aus!$AD$562:$AD$640 , NOT( ISBLANK( Germany_Aus!$AD$562:$AD$640 ) ) ) , ROWS( FILTER( Germany_Aus!$AD$562:$AD$640 , NOT( ISBLANK( Germany_Aus!$AD$562:$AD$640 ) ) ) ) )"),0.0)</f>
        <v>0</v>
      </c>
    </row>
    <row r="54">
      <c r="A54" s="14">
        <v>5.0</v>
      </c>
      <c r="B54" s="92" t="str">
        <f>Stock_Prices!$A$15</f>
        <v>KAS</v>
      </c>
      <c r="C54" s="94">
        <f t="shared" si="9"/>
        <v>10</v>
      </c>
      <c r="D54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54" s="95">
        <f t="shared" si="10"/>
        <v>765</v>
      </c>
      <c r="F54" s="14">
        <f>Stock_Prices!$D$7/12</f>
        <v>10</v>
      </c>
      <c r="G54" s="94">
        <f>IFERROR(__xludf.DUMMYFUNCTION("INDEX( FILTER(Germany_Aus!$AD$642:$AD$720 , NOT( ISBLANK( Germany_Aus!$AD$642:$AD$720 ) ) ) , ROWS( FILTER( Germany_Aus!$AD$642:$AD$720 , NOT( ISBLANK( Germany_Aus!$AD$642:$AD$720 ) ) ) ) )"),0.0)</f>
        <v>0</v>
      </c>
      <c r="H54" s="54"/>
    </row>
    <row r="55">
      <c r="A55" s="14">
        <v>5.0</v>
      </c>
      <c r="B55" s="92" t="str">
        <f>Stock_Prices!$A$16</f>
        <v>NAB</v>
      </c>
      <c r="C55" s="23">
        <f t="shared" si="9"/>
        <v>10</v>
      </c>
      <c r="D55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55" s="33">
        <f t="shared" si="10"/>
        <v>6120</v>
      </c>
      <c r="F55" s="14">
        <f>Stock_Prices!$D$7/12</f>
        <v>10</v>
      </c>
      <c r="G55" s="23">
        <f>IFERROR(__xludf.DUMMYFUNCTION("INDEX( FILTER(Germany_Aus!$AD$722:$AD$800 , NOT( ISBLANK( Germany_Aus!$AD$722:$AD$800 ) ) ) , ROWS( FILTER( Germany_Aus!$AD$722:$AD$800 , NOT( ISBLANK( Germany_Aus!$AD$722:$AD$800 ) ) ) ) )"),0.0)</f>
        <v>0</v>
      </c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>
      <c r="A57" s="14">
        <v>6.0</v>
      </c>
      <c r="B57" s="92" t="str">
        <f>Stock_Prices!$A$7</f>
        <v>TKA</v>
      </c>
      <c r="C57" s="23">
        <f t="shared" ref="C57:C66" si="11">F57+G57</f>
        <v>10</v>
      </c>
      <c r="D57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57" s="33">
        <f t="shared" ref="E57:E66" si="12">C57*D57</f>
        <v>12150</v>
      </c>
      <c r="F57" s="14">
        <f>Stock_Prices!$D$7/12</f>
        <v>10</v>
      </c>
      <c r="G57" s="23">
        <f>IFERROR(__xludf.DUMMYFUNCTION("INDEX( FILTER(Germany_Aus!$AE$2:$AE$80 , NOT( ISBLANK( Germany_Aus!$AE$2:$AE$80 ) ) ) , ROWS( FILTER( Germany_Aus!$AE$2:$AE$80 , NOT( ISBLANK( Germany_Aus!$AE$2:$AE$80 ) ) ) ) )"),0.0)</f>
        <v>0</v>
      </c>
      <c r="H57" s="33"/>
    </row>
    <row r="58">
      <c r="A58" s="14">
        <v>6.0</v>
      </c>
      <c r="B58" s="92" t="str">
        <f>Stock_Prices!$A$8</f>
        <v>DBK</v>
      </c>
      <c r="C58" s="23">
        <f t="shared" si="11"/>
        <v>10</v>
      </c>
      <c r="D58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58" s="33">
        <f t="shared" si="12"/>
        <v>6480</v>
      </c>
      <c r="F58" s="14">
        <f>Stock_Prices!$D$7/12</f>
        <v>10</v>
      </c>
      <c r="G58" s="23">
        <f>IFERROR(__xludf.DUMMYFUNCTION("INDEX( FILTER(Germany_Aus!$AE$82:$AE$160 , NOT( ISBLANK( Germany_Aus!$AE$82:$AE$160 ) ) ) , ROWS( FILTER( Germany_Aus!$AE$82:$AE$160 , NOT( ISBLANK( Germany_Aus!$AE$82:$AE$160 ) ) ) ) )"),0.0)</f>
        <v>0</v>
      </c>
      <c r="H58" s="33">
        <f>SUM(E57:E61)</f>
        <v>272970</v>
      </c>
    </row>
    <row r="59">
      <c r="A59" s="14">
        <v>6.0</v>
      </c>
      <c r="B59" s="92" t="str">
        <f>Stock_Prices!$A$9</f>
        <v>SIEM</v>
      </c>
      <c r="C59" s="23">
        <f t="shared" si="11"/>
        <v>10</v>
      </c>
      <c r="D59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59" s="33">
        <f t="shared" si="12"/>
        <v>81000</v>
      </c>
      <c r="F59" s="14">
        <f>Stock_Prices!$D$7/12</f>
        <v>10</v>
      </c>
      <c r="G59" s="23">
        <f>IFERROR(__xludf.DUMMYFUNCTION("INDEX( FILTER(Germany_Aus!$AE$162:$AE$240 , NOT( ISBLANK( Germany_Aus!$AE$162:$AE$240 ) ) ) , ROWS( FILTER( Germany_Aus!$AE$162:$AE$240 , NOT( ISBLANK( Germany_Aus!$AE$162:$AE$240 ) ) ) ) )"),0.0)</f>
        <v>0</v>
      </c>
      <c r="H59" s="33"/>
    </row>
    <row r="60">
      <c r="A60" s="14">
        <v>6.0</v>
      </c>
      <c r="B60" s="92" t="str">
        <f>Stock_Prices!$A$10</f>
        <v>BMW</v>
      </c>
      <c r="C60" s="23">
        <f t="shared" si="11"/>
        <v>10</v>
      </c>
      <c r="D60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60" s="33">
        <f t="shared" si="12"/>
        <v>59940</v>
      </c>
      <c r="F60" s="14">
        <f>Stock_Prices!$D$7/12</f>
        <v>10</v>
      </c>
      <c r="G60" s="23">
        <f>IFERROR(__xludf.DUMMYFUNCTION("INDEX( FILTER(Germany_Aus!$AE$242:$AE$320 , NOT( ISBLANK( Germany_Aus!$AE$242:$AE$320 ) ) ) , ROWS( FILTER( Germany_Aus!$AE$242:$AE$320 , NOT( ISBLANK( Germany_Aus!$AE$242:$AE$320 ) ) ) ) )"),0.0)</f>
        <v>0</v>
      </c>
      <c r="H60" s="33"/>
    </row>
    <row r="61">
      <c r="A61" s="14">
        <v>6.0</v>
      </c>
      <c r="B61" s="92" t="str">
        <f>Stock_Prices!$A$11</f>
        <v>CON</v>
      </c>
      <c r="C61" s="23">
        <f t="shared" si="11"/>
        <v>10</v>
      </c>
      <c r="D61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61" s="33">
        <f t="shared" si="12"/>
        <v>113400</v>
      </c>
      <c r="F61" s="14">
        <f>Stock_Prices!$D$7/12</f>
        <v>10</v>
      </c>
      <c r="G61" s="23">
        <f>IFERROR(__xludf.DUMMYFUNCTION("INDEX( FILTER(Germany_Aus!$AE$322:$AE$400 , NOT( ISBLANK( Germany_Aus!$AE$322:$AE$400 ) ) ) , ROWS( FILTER( Germany_Aus!$AE$322:$AE$400 , NOT( ISBLANK( Germany_Aus!$AE$322:$AE$400 ) ) ) ) )"),0.0)</f>
        <v>0</v>
      </c>
      <c r="H61" s="33"/>
    </row>
    <row r="62">
      <c r="A62" s="14">
        <v>6.0</v>
      </c>
      <c r="B62" s="92" t="str">
        <f>Stock_Prices!$A$12</f>
        <v>BHP</v>
      </c>
      <c r="C62" s="23">
        <f t="shared" si="11"/>
        <v>10</v>
      </c>
      <c r="D62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62" s="33">
        <f t="shared" si="12"/>
        <v>17850</v>
      </c>
      <c r="F62" s="14">
        <f>Stock_Prices!$D$7/12</f>
        <v>10</v>
      </c>
      <c r="G62" s="23">
        <f>IFERROR(__xludf.DUMMYFUNCTION("INDEX( FILTER(Germany_Aus!$AE$402:$AE$480 , NOT( ISBLANK( Germany_Aus!$AE$402:$AE$480 ) ) ) , ROWS( FILTER( Germany_Aus!$AE$402:$AE$480 , NOT( ISBLANK( Germany_Aus!$AE$402:$AE$480 ) ) ) ) )"),0.0)</f>
        <v>0</v>
      </c>
    </row>
    <row r="63">
      <c r="A63" s="14">
        <v>6.0</v>
      </c>
      <c r="B63" s="92" t="str">
        <f>Stock_Prices!$A$13</f>
        <v>TELS</v>
      </c>
      <c r="C63" s="23">
        <f t="shared" si="11"/>
        <v>10</v>
      </c>
      <c r="D63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63" s="33">
        <f t="shared" si="12"/>
        <v>12240</v>
      </c>
      <c r="F63" s="14">
        <f>Stock_Prices!$D$7/12</f>
        <v>10</v>
      </c>
      <c r="G63" s="23">
        <f>IFERROR(__xludf.DUMMYFUNCTION("INDEX( FILTER(Germany_Aus!$AE$482:$AE$560 , NOT( ISBLANK( Germany_Aus!$AE$482:$AE$560 ) ) ) , ROWS( FILTER( Germany_Aus!$AE$482:$AE$560 , NOT( ISBLANK( Germany_Aus!$AE$482:$AE$560 ) ) ) ) )"),0.0)</f>
        <v>0</v>
      </c>
    </row>
    <row r="64">
      <c r="A64" s="14">
        <v>6.0</v>
      </c>
      <c r="B64" s="92" t="str">
        <f>Stock_Prices!$A$14</f>
        <v>ANZ</v>
      </c>
      <c r="C64" s="23">
        <f t="shared" si="11"/>
        <v>10</v>
      </c>
      <c r="D64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64" s="33">
        <f t="shared" si="12"/>
        <v>13260</v>
      </c>
      <c r="F64" s="14">
        <f>Stock_Prices!$D$7/12</f>
        <v>10</v>
      </c>
      <c r="G64" s="23">
        <f>IFERROR(__xludf.DUMMYFUNCTION("INDEX( FILTER(Germany_Aus!$AE$562:$AE$640 , NOT( ISBLANK( Germany_Aus!$AE$562:$AE$640 ) ) ) , ROWS( FILTER( Germany_Aus!$AE$562:$AE$640 , NOT( ISBLANK( Germany_Aus!$AE$562:$AE$640 ) ) ) ) )"),0.0)</f>
        <v>0</v>
      </c>
    </row>
    <row r="65">
      <c r="A65" s="14">
        <v>6.0</v>
      </c>
      <c r="B65" s="92" t="str">
        <f>Stock_Prices!$A$15</f>
        <v>KAS</v>
      </c>
      <c r="C65" s="94">
        <f t="shared" si="11"/>
        <v>10</v>
      </c>
      <c r="D65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65" s="95">
        <f t="shared" si="12"/>
        <v>765</v>
      </c>
      <c r="F65" s="14">
        <f>Stock_Prices!$D$7/12</f>
        <v>10</v>
      </c>
      <c r="G65" s="94">
        <f>IFERROR(__xludf.DUMMYFUNCTION("INDEX( FILTER(Germany_Aus!$AE$642:$AE$720 , NOT( ISBLANK( Germany_Aus!$AE$642:$AE$720 ) ) ) , ROWS( FILTER( Germany_Aus!$AE$642:$AE$720 , NOT( ISBLANK( Germany_Aus!$AE$642:$AE$720 ) ) ) ) )"),0.0)</f>
        <v>0</v>
      </c>
      <c r="H65" s="54"/>
    </row>
    <row r="66">
      <c r="A66" s="14">
        <v>6.0</v>
      </c>
      <c r="B66" s="92" t="str">
        <f>Stock_Prices!$A$16</f>
        <v>NAB</v>
      </c>
      <c r="C66" s="23">
        <f t="shared" si="11"/>
        <v>10</v>
      </c>
      <c r="D66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66" s="33">
        <f t="shared" si="12"/>
        <v>6120</v>
      </c>
      <c r="F66" s="14">
        <f>Stock_Prices!$D$7/12</f>
        <v>10</v>
      </c>
      <c r="G66" s="23">
        <f>IFERROR(__xludf.DUMMYFUNCTION("INDEX( FILTER(Germany_Aus!$AE$722:$AE$800 , NOT( ISBLANK( Germany_Aus!$AE$722:$AE$800 ) ) ) , ROWS( FILTER( Germany_Aus!$AE$722:$AE$800 , NOT( ISBLANK( Germany_Aus!$AE$722:$AE$800 ) ) ) ) )"),0.0)</f>
        <v>0</v>
      </c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>
      <c r="A68" s="14">
        <v>7.0</v>
      </c>
      <c r="B68" s="92" t="str">
        <f>Stock_Prices!$A$7</f>
        <v>TKA</v>
      </c>
      <c r="C68" s="23">
        <f t="shared" ref="C68:C77" si="13">F68+G68</f>
        <v>10</v>
      </c>
      <c r="D68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68" s="33">
        <f t="shared" ref="E68:E77" si="14">C68*D68</f>
        <v>12150</v>
      </c>
      <c r="F68" s="14">
        <f>Stock_Prices!$D$7/12</f>
        <v>10</v>
      </c>
      <c r="G68" s="23">
        <f>IFERROR(__xludf.DUMMYFUNCTION("INDEX( FILTER(Germany_Aus!$AF$2:$AF$80 , NOT( ISBLANK( Germany_Aus!$AF$2:$AF$80 ) ) ) , ROWS( FILTER( Germany_Aus!$AF$2:$AF$80 , NOT( ISBLANK( Germany_Aus!$AF$2:$AF$80 ) ) ) ) )"),0.0)</f>
        <v>0</v>
      </c>
      <c r="H68" s="33"/>
    </row>
    <row r="69">
      <c r="A69" s="14">
        <v>7.0</v>
      </c>
      <c r="B69" s="92" t="str">
        <f>Stock_Prices!$A$8</f>
        <v>DBK</v>
      </c>
      <c r="C69" s="23">
        <f t="shared" si="13"/>
        <v>10</v>
      </c>
      <c r="D69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69" s="33">
        <f t="shared" si="14"/>
        <v>6480</v>
      </c>
      <c r="F69" s="14">
        <f>Stock_Prices!$D$7/12</f>
        <v>10</v>
      </c>
      <c r="G69" s="23">
        <f>IFERROR(__xludf.DUMMYFUNCTION("INDEX( FILTER(Germany_Aus!$AF$82:$AF$160 , NOT( ISBLANK( Germany_Aus!$AF$82:$AF$160 ) ) ) , ROWS( FILTER( Germany_Aus!$AF$82:$AF$160 , NOT( ISBLANK( Germany_Aus!$AF$82:$AF$160 ) ) ) ) )"),0.0)</f>
        <v>0</v>
      </c>
      <c r="H69" s="33">
        <f>SUM(E68:E72)</f>
        <v>272970</v>
      </c>
    </row>
    <row r="70">
      <c r="A70" s="14">
        <v>7.0</v>
      </c>
      <c r="B70" s="92" t="str">
        <f>Stock_Prices!$A$9</f>
        <v>SIEM</v>
      </c>
      <c r="C70" s="23">
        <f t="shared" si="13"/>
        <v>10</v>
      </c>
      <c r="D70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70" s="33">
        <f t="shared" si="14"/>
        <v>81000</v>
      </c>
      <c r="F70" s="14">
        <f>Stock_Prices!$D$7/12</f>
        <v>10</v>
      </c>
      <c r="G70" s="23">
        <f>IFERROR(__xludf.DUMMYFUNCTION("INDEX( FILTER(Germany_Aus!$AF$162:$AF$240 , NOT( ISBLANK( Germany_Aus!$AF$162:$AF$240 ) ) ) , ROWS( FILTER( Germany_Aus!$AF$162:$AF$240 , NOT( ISBLANK( Germany_Aus!$AF$162:$AF$240 ) ) ) ) )"),0.0)</f>
        <v>0</v>
      </c>
      <c r="H70" s="33"/>
    </row>
    <row r="71">
      <c r="A71" s="14">
        <v>7.0</v>
      </c>
      <c r="B71" s="92" t="str">
        <f>Stock_Prices!$A$10</f>
        <v>BMW</v>
      </c>
      <c r="C71" s="23">
        <f t="shared" si="13"/>
        <v>10</v>
      </c>
      <c r="D71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71" s="33">
        <f t="shared" si="14"/>
        <v>59940</v>
      </c>
      <c r="F71" s="14">
        <f>Stock_Prices!$D$7/12</f>
        <v>10</v>
      </c>
      <c r="G71" s="23">
        <f>IFERROR(__xludf.DUMMYFUNCTION("INDEX( FILTER(Germany_Aus!$AF$242:$AF$320 , NOT( ISBLANK( Germany_Aus!$AF$242:$AF$320 ) ) ) , ROWS( FILTER( Germany_Aus!$AF$242:$AF$320 , NOT( ISBLANK( Germany_Aus!$AF$242:$AF$320 ) ) ) ) )"),0.0)</f>
        <v>0</v>
      </c>
      <c r="H71" s="33"/>
    </row>
    <row r="72">
      <c r="A72" s="14">
        <v>7.0</v>
      </c>
      <c r="B72" s="92" t="str">
        <f>Stock_Prices!$A$11</f>
        <v>CON</v>
      </c>
      <c r="C72" s="23">
        <f t="shared" si="13"/>
        <v>10</v>
      </c>
      <c r="D72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72" s="33">
        <f t="shared" si="14"/>
        <v>113400</v>
      </c>
      <c r="F72" s="14">
        <f>Stock_Prices!$D$7/12</f>
        <v>10</v>
      </c>
      <c r="G72" s="23">
        <f>IFERROR(__xludf.DUMMYFUNCTION("INDEX( FILTER(Germany_Aus!$AF$322:$AF$400 , NOT( ISBLANK( Germany_Aus!$AF$322:$AF$400 ) ) ) , ROWS( FILTER( Germany_Aus!$AF$322:$AF$400 , NOT( ISBLANK( Germany_Aus!$AF$322:$AF$400 ) ) ) ) )"),0.0)</f>
        <v>0</v>
      </c>
      <c r="H72" s="33"/>
    </row>
    <row r="73">
      <c r="A73" s="14">
        <v>7.0</v>
      </c>
      <c r="B73" s="92" t="str">
        <f>Stock_Prices!$A$12</f>
        <v>BHP</v>
      </c>
      <c r="C73" s="23">
        <f t="shared" si="13"/>
        <v>10</v>
      </c>
      <c r="D73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73" s="33">
        <f t="shared" si="14"/>
        <v>17850</v>
      </c>
      <c r="F73" s="14">
        <f>Stock_Prices!$D$7/12</f>
        <v>10</v>
      </c>
      <c r="G73" s="23">
        <f>IFERROR(__xludf.DUMMYFUNCTION("INDEX( FILTER(Germany_Aus!$AF$402:$AF$480 , NOT( ISBLANK( Germany_Aus!$AF$402:$AF$480 ) ) ) , ROWS( FILTER( Germany_Aus!$AF$402:$AF$480 , NOT( ISBLANK( Germany_Aus!$AF$402:$AF$480 ) ) ) ) )"),0.0)</f>
        <v>0</v>
      </c>
    </row>
    <row r="74">
      <c r="A74" s="14">
        <v>7.0</v>
      </c>
      <c r="B74" s="92" t="str">
        <f>Stock_Prices!$A$13</f>
        <v>TELS</v>
      </c>
      <c r="C74" s="23">
        <f t="shared" si="13"/>
        <v>10</v>
      </c>
      <c r="D74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74" s="33">
        <f t="shared" si="14"/>
        <v>12240</v>
      </c>
      <c r="F74" s="14">
        <f>Stock_Prices!$D$7/12</f>
        <v>10</v>
      </c>
      <c r="G74" s="23">
        <f>IFERROR(__xludf.DUMMYFUNCTION("INDEX( FILTER(Germany_Aus!$AF$482:$AF$560 , NOT( ISBLANK( Germany_Aus!$AF$482:$AF$560 ) ) ) , ROWS( FILTER( Germany_Aus!$AF$482:$AF$560 , NOT( ISBLANK( Germany_Aus!$AF$482:$AF$560 ) ) ) ) )"),0.0)</f>
        <v>0</v>
      </c>
    </row>
    <row r="75">
      <c r="A75" s="14">
        <v>7.0</v>
      </c>
      <c r="B75" s="92" t="str">
        <f>Stock_Prices!$A$14</f>
        <v>ANZ</v>
      </c>
      <c r="C75" s="23">
        <f t="shared" si="13"/>
        <v>10</v>
      </c>
      <c r="D75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75" s="33">
        <f t="shared" si="14"/>
        <v>13260</v>
      </c>
      <c r="F75" s="14">
        <f>Stock_Prices!$D$7/12</f>
        <v>10</v>
      </c>
      <c r="G75" s="23">
        <f>IFERROR(__xludf.DUMMYFUNCTION("INDEX( FILTER(Germany_Aus!$AF$562:$AF$640 , NOT( ISBLANK( Germany_Aus!$AF$562:$AF$640 ) ) ) , ROWS( FILTER( Germany_Aus!$AF$562:$AF$640 , NOT( ISBLANK( Germany_Aus!$AF$562:$AF$640 ) ) ) ) )"),0.0)</f>
        <v>0</v>
      </c>
    </row>
    <row r="76">
      <c r="A76" s="14">
        <v>7.0</v>
      </c>
      <c r="B76" s="92" t="str">
        <f>Stock_Prices!$A$15</f>
        <v>KAS</v>
      </c>
      <c r="C76" s="94">
        <f t="shared" si="13"/>
        <v>10</v>
      </c>
      <c r="D76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76" s="95">
        <f t="shared" si="14"/>
        <v>765</v>
      </c>
      <c r="F76" s="14">
        <f>Stock_Prices!$D$7/12</f>
        <v>10</v>
      </c>
      <c r="G76" s="94">
        <f>IFERROR(__xludf.DUMMYFUNCTION("INDEX( FILTER(Germany_Aus!$AF$642:$AF$720 , NOT( ISBLANK( Germany_Aus!$AF$642:$AF$720 ) ) ) , ROWS( FILTER( Germany_Aus!$AF$642:$AF$720 , NOT( ISBLANK( Germany_Aus!$AF$642:$AF$720 ) ) ) ) )"),0.0)</f>
        <v>0</v>
      </c>
      <c r="H76" s="54"/>
    </row>
    <row r="77">
      <c r="A77" s="14">
        <v>7.0</v>
      </c>
      <c r="B77" s="92" t="str">
        <f>Stock_Prices!$A$16</f>
        <v>NAB</v>
      </c>
      <c r="C77" s="23">
        <f t="shared" si="13"/>
        <v>10</v>
      </c>
      <c r="D77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77" s="33">
        <f t="shared" si="14"/>
        <v>6120</v>
      </c>
      <c r="F77" s="14">
        <f>Stock_Prices!$D$7/12</f>
        <v>10</v>
      </c>
      <c r="G77" s="23">
        <f>IFERROR(__xludf.DUMMYFUNCTION("INDEX( FILTER(Germany_Aus!$AF$722:$AF$800 , NOT( ISBLANK( Germany_Aus!$AF$722:$AF$800 ) ) ) , ROWS( FILTER( Germany_Aus!$AF$722:$AF$800 , NOT( ISBLANK( Germany_Aus!$AF$722:$AF$800 ) ) ) ) )"),0.0)</f>
        <v>0</v>
      </c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</row>
    <row r="79">
      <c r="A79" s="14">
        <v>8.0</v>
      </c>
      <c r="B79" s="92" t="str">
        <f>Stock_Prices!$A$7</f>
        <v>TKA</v>
      </c>
      <c r="C79" s="23">
        <f t="shared" ref="C79:C88" si="15">F79+G79</f>
        <v>10</v>
      </c>
      <c r="D79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79" s="33">
        <f t="shared" ref="E79:E88" si="16">C79*D79</f>
        <v>12150</v>
      </c>
      <c r="F79" s="14">
        <f>Stock_Prices!$D$7/12</f>
        <v>10</v>
      </c>
      <c r="G79" s="23">
        <f>IFERROR(__xludf.DUMMYFUNCTION("INDEX( FILTER(Germany_Aus!$AG$2:$AG$80 , NOT( ISBLANK( Germany_Aus!$AG$2:$AG$80 ) ) ) , ROWS( FILTER( Germany_Aus!$AG$2:$AG$80 , NOT( ISBLANK( Germany_Aus!$AG$2:$AG$80 ) ) ) ) )"),0.0)</f>
        <v>0</v>
      </c>
      <c r="H79" s="33"/>
    </row>
    <row r="80">
      <c r="A80" s="14">
        <v>8.0</v>
      </c>
      <c r="B80" s="92" t="str">
        <f>Stock_Prices!$A$8</f>
        <v>DBK</v>
      </c>
      <c r="C80" s="23">
        <f t="shared" si="15"/>
        <v>10</v>
      </c>
      <c r="D80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80" s="33">
        <f t="shared" si="16"/>
        <v>6480</v>
      </c>
      <c r="F80" s="14">
        <f>Stock_Prices!$D$7/12</f>
        <v>10</v>
      </c>
      <c r="G80" s="23">
        <f>IFERROR(__xludf.DUMMYFUNCTION("INDEX( FILTER(Germany_Aus!$AG$82:$AG$160 , NOT( ISBLANK( Germany_Aus!$AG$82:$AG$160 ) ) ) , ROWS( FILTER( Germany_Aus!$AG$82:$AG$160 , NOT( ISBLANK( Germany_Aus!$AG$82:$AG$160 ) ) ) ) )"),0.0)</f>
        <v>0</v>
      </c>
      <c r="H80" s="33">
        <f>SUM(E79:E83)</f>
        <v>272970</v>
      </c>
    </row>
    <row r="81">
      <c r="A81" s="14">
        <v>8.0</v>
      </c>
      <c r="B81" s="92" t="str">
        <f>Stock_Prices!$A$9</f>
        <v>SIEM</v>
      </c>
      <c r="C81" s="23">
        <f t="shared" si="15"/>
        <v>10</v>
      </c>
      <c r="D81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81" s="33">
        <f t="shared" si="16"/>
        <v>81000</v>
      </c>
      <c r="F81" s="14">
        <f>Stock_Prices!$D$7/12</f>
        <v>10</v>
      </c>
      <c r="G81" s="23">
        <f>IFERROR(__xludf.DUMMYFUNCTION("INDEX( FILTER(Germany_Aus!$AG$162:$AG$240 , NOT( ISBLANK( Germany_Aus!$AG$162:$AG$240 ) ) ) , ROWS( FILTER( Germany_Aus!$AG$162:$AG$240 , NOT( ISBLANK( Germany_Aus!$AG$162:$AG$240 ) ) ) ) )"),0.0)</f>
        <v>0</v>
      </c>
      <c r="H81" s="33"/>
    </row>
    <row r="82">
      <c r="A82" s="14">
        <v>8.0</v>
      </c>
      <c r="B82" s="92" t="str">
        <f>Stock_Prices!$A$10</f>
        <v>BMW</v>
      </c>
      <c r="C82" s="23">
        <f t="shared" si="15"/>
        <v>10</v>
      </c>
      <c r="D82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82" s="33">
        <f t="shared" si="16"/>
        <v>59940</v>
      </c>
      <c r="F82" s="14">
        <f>Stock_Prices!$D$7/12</f>
        <v>10</v>
      </c>
      <c r="G82" s="23">
        <f>IFERROR(__xludf.DUMMYFUNCTION("INDEX( FILTER(Germany_Aus!$AG$242:$AG$320 , NOT( ISBLANK( Germany_Aus!$AG$242:$AG$320 ) ) ) , ROWS( FILTER( Germany_Aus!$AG$242:$AG$320 , NOT( ISBLANK( Germany_Aus!$AG$242:$AG$320 ) ) ) ) )"),0.0)</f>
        <v>0</v>
      </c>
      <c r="H82" s="33"/>
    </row>
    <row r="83">
      <c r="A83" s="14">
        <v>8.0</v>
      </c>
      <c r="B83" s="92" t="str">
        <f>Stock_Prices!$A$11</f>
        <v>CON</v>
      </c>
      <c r="C83" s="23">
        <f t="shared" si="15"/>
        <v>10</v>
      </c>
      <c r="D83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83" s="33">
        <f t="shared" si="16"/>
        <v>113400</v>
      </c>
      <c r="F83" s="14">
        <f>Stock_Prices!$D$7/12</f>
        <v>10</v>
      </c>
      <c r="G83" s="23">
        <f>IFERROR(__xludf.DUMMYFUNCTION("INDEX( FILTER(Germany_Aus!$AG$322:$AG$400 , NOT( ISBLANK( Germany_Aus!$AG$322:$AG$400 ) ) ) , ROWS( FILTER( Germany_Aus!$AG$322:$AG$400 , NOT( ISBLANK( Germany_Aus!$AG$322:$AG$400 ) ) ) ) )"),0.0)</f>
        <v>0</v>
      </c>
      <c r="H83" s="33"/>
    </row>
    <row r="84">
      <c r="A84" s="14">
        <v>8.0</v>
      </c>
      <c r="B84" s="92" t="str">
        <f>Stock_Prices!$A$12</f>
        <v>BHP</v>
      </c>
      <c r="C84" s="23">
        <f t="shared" si="15"/>
        <v>10</v>
      </c>
      <c r="D84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84" s="33">
        <f t="shared" si="16"/>
        <v>17850</v>
      </c>
      <c r="F84" s="14">
        <f>Stock_Prices!$D$7/12</f>
        <v>10</v>
      </c>
      <c r="G84" s="23">
        <f>IFERROR(__xludf.DUMMYFUNCTION("INDEX( FILTER(Germany_Aus!$AG$402:$AG$480 , NOT( ISBLANK( Germany_Aus!$AG$402:$AG$480 ) ) ) , ROWS( FILTER( Germany_Aus!$AG$402:$AG$480 , NOT( ISBLANK( Germany_Aus!$AG$402:$AG$480 ) ) ) ) )"),0.0)</f>
        <v>0</v>
      </c>
    </row>
    <row r="85">
      <c r="A85" s="14">
        <v>8.0</v>
      </c>
      <c r="B85" s="92" t="str">
        <f>Stock_Prices!$A$13</f>
        <v>TELS</v>
      </c>
      <c r="C85" s="23">
        <f t="shared" si="15"/>
        <v>10</v>
      </c>
      <c r="D85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85" s="33">
        <f t="shared" si="16"/>
        <v>12240</v>
      </c>
      <c r="F85" s="14">
        <f>Stock_Prices!$D$7/12</f>
        <v>10</v>
      </c>
      <c r="G85" s="23">
        <f>IFERROR(__xludf.DUMMYFUNCTION("INDEX( FILTER(Germany_Aus!$AG$482:$AG$560 , NOT( ISBLANK( Germany_Aus!$AG$482:$AG$560 ) ) ) , ROWS( FILTER( Germany_Aus!$AG$482:$AG$560 , NOT( ISBLANK( Germany_Aus!$AG$482:$AG$560 ) ) ) ) )"),0.0)</f>
        <v>0</v>
      </c>
    </row>
    <row r="86">
      <c r="A86" s="14">
        <v>8.0</v>
      </c>
      <c r="B86" s="92" t="str">
        <f>Stock_Prices!$A$14</f>
        <v>ANZ</v>
      </c>
      <c r="C86" s="23">
        <f t="shared" si="15"/>
        <v>10</v>
      </c>
      <c r="D86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86" s="33">
        <f t="shared" si="16"/>
        <v>13260</v>
      </c>
      <c r="F86" s="14">
        <f>Stock_Prices!$D$7/12</f>
        <v>10</v>
      </c>
      <c r="G86" s="23">
        <f>IFERROR(__xludf.DUMMYFUNCTION("INDEX( FILTER(Germany_Aus!$AG$562:$AG$640 , NOT( ISBLANK( Germany_Aus!$AG$562:$AG$640 ) ) ) , ROWS( FILTER( Germany_Aus!$AG$562:$AG$640 , NOT( ISBLANK( Germany_Aus!$AG$562:$AG$640 ) ) ) ) )"),0.0)</f>
        <v>0</v>
      </c>
    </row>
    <row r="87">
      <c r="A87" s="14">
        <v>8.0</v>
      </c>
      <c r="B87" s="92" t="str">
        <f>Stock_Prices!$A$15</f>
        <v>KAS</v>
      </c>
      <c r="C87" s="94">
        <f t="shared" si="15"/>
        <v>10</v>
      </c>
      <c r="D87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87" s="95">
        <f t="shared" si="16"/>
        <v>765</v>
      </c>
      <c r="F87" s="14">
        <f>Stock_Prices!$D$7/12</f>
        <v>10</v>
      </c>
      <c r="G87" s="94">
        <f>IFERROR(__xludf.DUMMYFUNCTION("INDEX( FILTER(Germany_Aus!$AG$642:$AG$720 , NOT( ISBLANK( Germany_Aus!$AG$642:$AG$720 ) ) ) , ROWS( FILTER( Germany_Aus!$AG$642:$AG$720 , NOT( ISBLANK( Germany_Aus!$AG$642:$AG$720 ) ) ) ) )"),0.0)</f>
        <v>0</v>
      </c>
      <c r="H87" s="54"/>
    </row>
    <row r="88">
      <c r="A88" s="14">
        <v>8.0</v>
      </c>
      <c r="B88" s="92" t="str">
        <f>Stock_Prices!$A$16</f>
        <v>NAB</v>
      </c>
      <c r="C88" s="23">
        <f t="shared" si="15"/>
        <v>10</v>
      </c>
      <c r="D88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88" s="33">
        <f t="shared" si="16"/>
        <v>6120</v>
      </c>
      <c r="F88" s="14">
        <f>Stock_Prices!$D$7/12</f>
        <v>10</v>
      </c>
      <c r="G88" s="23">
        <f>IFERROR(__xludf.DUMMYFUNCTION("INDEX( FILTER(Germany_Aus!$AG$722:$AG$800 , NOT( ISBLANK( Germany_Aus!$AG$722:$AG$800 ) ) ) , ROWS( FILTER( Germany_Aus!$AG$722:$AG$800 , NOT( ISBLANK( Germany_Aus!$AG$722:$AG$800 ) ) ) ) )"),0.0)</f>
        <v>0</v>
      </c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</row>
    <row r="90">
      <c r="A90" s="14">
        <v>9.0</v>
      </c>
      <c r="B90" s="92" t="str">
        <f>Stock_Prices!$A$7</f>
        <v>TKA</v>
      </c>
      <c r="C90" s="23">
        <f t="shared" ref="C90:C99" si="17">F90+G90</f>
        <v>10</v>
      </c>
      <c r="D90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90" s="33">
        <f t="shared" ref="E90:E99" si="18">C90*D90</f>
        <v>12150</v>
      </c>
      <c r="F90" s="14">
        <f>Stock_Prices!$D$7/12</f>
        <v>10</v>
      </c>
      <c r="G90" s="23">
        <f>IFERROR(__xludf.DUMMYFUNCTION("INDEX( FILTER(Germany_Aus!$AH$2:$AH$80 , NOT( ISBLANK( Germany_Aus!$AH$2:$AH$80 ) ) ) , ROWS( FILTER( Germany_Aus!$AH$2:$AH$80 , NOT( ISBLANK( Germany_Aus!$AH$2:$AH$80 ) ) ) ) )"),0.0)</f>
        <v>0</v>
      </c>
      <c r="H90" s="33"/>
    </row>
    <row r="91">
      <c r="A91" s="14">
        <v>9.0</v>
      </c>
      <c r="B91" s="92" t="str">
        <f>Stock_Prices!$A$8</f>
        <v>DBK</v>
      </c>
      <c r="C91" s="23">
        <f t="shared" si="17"/>
        <v>10</v>
      </c>
      <c r="D91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91" s="33">
        <f t="shared" si="18"/>
        <v>6480</v>
      </c>
      <c r="F91" s="14">
        <f>Stock_Prices!$D$7/12</f>
        <v>10</v>
      </c>
      <c r="G91" s="23">
        <f>IFERROR(__xludf.DUMMYFUNCTION("INDEX( FILTER(Germany_Aus!$AH$82:$AH$160 , NOT( ISBLANK( Germany_Aus!$AH$82:$AH$160 ) ) ) , ROWS( FILTER( Germany_Aus!$AH$82:$AH$160 , NOT( ISBLANK( Germany_Aus!$AH$82:$AH$160 ) ) ) ) )"),0.0)</f>
        <v>0</v>
      </c>
      <c r="H91" s="33">
        <f>SUM(E90:E94)</f>
        <v>272970</v>
      </c>
    </row>
    <row r="92">
      <c r="A92" s="14">
        <v>9.0</v>
      </c>
      <c r="B92" s="92" t="str">
        <f>Stock_Prices!$A$9</f>
        <v>SIEM</v>
      </c>
      <c r="C92" s="23">
        <f t="shared" si="17"/>
        <v>10</v>
      </c>
      <c r="D92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92" s="33">
        <f t="shared" si="18"/>
        <v>81000</v>
      </c>
      <c r="F92" s="14">
        <f>Stock_Prices!$D$7/12</f>
        <v>10</v>
      </c>
      <c r="G92" s="23">
        <f>IFERROR(__xludf.DUMMYFUNCTION("INDEX( FILTER(Germany_Aus!$AH$162:$AH$240 , NOT( ISBLANK( Germany_Aus!$AH$162:$AH$240 ) ) ) , ROWS( FILTER( Germany_Aus!$AH$162:$AH$240 , NOT( ISBLANK( Germany_Aus!$AH$162:$AH$240 ) ) ) ) )"),0.0)</f>
        <v>0</v>
      </c>
      <c r="H92" s="33"/>
    </row>
    <row r="93">
      <c r="A93" s="14">
        <v>9.0</v>
      </c>
      <c r="B93" s="92" t="str">
        <f>Stock_Prices!$A$10</f>
        <v>BMW</v>
      </c>
      <c r="C93" s="23">
        <f t="shared" si="17"/>
        <v>10</v>
      </c>
      <c r="D93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93" s="33">
        <f t="shared" si="18"/>
        <v>59940</v>
      </c>
      <c r="F93" s="14">
        <f>Stock_Prices!$D$7/12</f>
        <v>10</v>
      </c>
      <c r="G93" s="23">
        <f>IFERROR(__xludf.DUMMYFUNCTION("INDEX( FILTER(Germany_Aus!$AH$242:$AH$320 , NOT( ISBLANK( Germany_Aus!$AH$242:$AH$320 ) ) ) , ROWS( FILTER( Germany_Aus!$AH$242:$AH$320 , NOT( ISBLANK( Germany_Aus!$AH$242:$AH$320 ) ) ) ) )"),0.0)</f>
        <v>0</v>
      </c>
      <c r="H93" s="33"/>
    </row>
    <row r="94">
      <c r="A94" s="14">
        <v>9.0</v>
      </c>
      <c r="B94" s="92" t="str">
        <f>Stock_Prices!$A$11</f>
        <v>CON</v>
      </c>
      <c r="C94" s="23">
        <f t="shared" si="17"/>
        <v>10</v>
      </c>
      <c r="D94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94" s="33">
        <f t="shared" si="18"/>
        <v>113400</v>
      </c>
      <c r="F94" s="14">
        <f>Stock_Prices!$D$7/12</f>
        <v>10</v>
      </c>
      <c r="G94" s="23">
        <f>IFERROR(__xludf.DUMMYFUNCTION("INDEX( FILTER(Germany_Aus!$AH$322:$AH$400 , NOT( ISBLANK( Germany_Aus!$AH$322:$AH$400 ) ) ) , ROWS( FILTER( Germany_Aus!$AH$322:$AH$400 , NOT( ISBLANK( Germany_Aus!$AH$322:$AH$400 ) ) ) ) )"),0.0)</f>
        <v>0</v>
      </c>
      <c r="H94" s="33"/>
    </row>
    <row r="95">
      <c r="A95" s="14">
        <v>9.0</v>
      </c>
      <c r="B95" s="92" t="str">
        <f>Stock_Prices!$A$12</f>
        <v>BHP</v>
      </c>
      <c r="C95" s="23">
        <f t="shared" si="17"/>
        <v>10</v>
      </c>
      <c r="D95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95" s="33">
        <f t="shared" si="18"/>
        <v>17850</v>
      </c>
      <c r="F95" s="14">
        <f>Stock_Prices!$D$7/12</f>
        <v>10</v>
      </c>
      <c r="G95" s="23">
        <f>IFERROR(__xludf.DUMMYFUNCTION("INDEX( FILTER(Germany_Aus!$AH$402:$AH$480 , NOT( ISBLANK( Germany_Aus!$AH$402:$AH$480 ) ) ) , ROWS( FILTER( Germany_Aus!$AH$402:$AH$480 , NOT( ISBLANK( Germany_Aus!$AH$402:$AH$480 ) ) ) ) )"),0.0)</f>
        <v>0</v>
      </c>
    </row>
    <row r="96">
      <c r="A96" s="14">
        <v>9.0</v>
      </c>
      <c r="B96" s="92" t="str">
        <f>Stock_Prices!$A$13</f>
        <v>TELS</v>
      </c>
      <c r="C96" s="23">
        <f t="shared" si="17"/>
        <v>10</v>
      </c>
      <c r="D96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96" s="33">
        <f t="shared" si="18"/>
        <v>12240</v>
      </c>
      <c r="F96" s="14">
        <f>Stock_Prices!$D$7/12</f>
        <v>10</v>
      </c>
      <c r="G96" s="23">
        <f>IFERROR(__xludf.DUMMYFUNCTION("INDEX( FILTER(Germany_Aus!$AH$482:$AH$560 , NOT( ISBLANK( Germany_Aus!$AH$482:$AH$560 ) ) ) , ROWS( FILTER( Germany_Aus!$AH$482:$AH$560 , NOT( ISBLANK( Germany_Aus!$AH$482:$AH$560 ) ) ) ) )"),0.0)</f>
        <v>0</v>
      </c>
    </row>
    <row r="97">
      <c r="A97" s="14">
        <v>9.0</v>
      </c>
      <c r="B97" s="92" t="str">
        <f>Stock_Prices!$A$14</f>
        <v>ANZ</v>
      </c>
      <c r="C97" s="23">
        <f t="shared" si="17"/>
        <v>10</v>
      </c>
      <c r="D97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97" s="33">
        <f t="shared" si="18"/>
        <v>13260</v>
      </c>
      <c r="F97" s="14">
        <f>Stock_Prices!$D$7/12</f>
        <v>10</v>
      </c>
      <c r="G97" s="23">
        <f>IFERROR(__xludf.DUMMYFUNCTION("INDEX( FILTER(Germany_Aus!$AH$562:$AH$640 , NOT( ISBLANK( Germany_Aus!$AH$562:$AH$640 ) ) ) , ROWS( FILTER( Germany_Aus!$AH$562:$AH$640 , NOT( ISBLANK( Germany_Aus!$AH$562:$AH$640 ) ) ) ) )"),0.0)</f>
        <v>0</v>
      </c>
    </row>
    <row r="98">
      <c r="A98" s="14">
        <v>9.0</v>
      </c>
      <c r="B98" s="92" t="str">
        <f>Stock_Prices!$A$15</f>
        <v>KAS</v>
      </c>
      <c r="C98" s="94">
        <f t="shared" si="17"/>
        <v>10</v>
      </c>
      <c r="D98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98" s="95">
        <f t="shared" si="18"/>
        <v>765</v>
      </c>
      <c r="F98" s="14">
        <f>Stock_Prices!$D$7/12</f>
        <v>10</v>
      </c>
      <c r="G98" s="94">
        <f>IFERROR(__xludf.DUMMYFUNCTION("INDEX( FILTER(Germany_Aus!$AH$642:$AH$720 , NOT( ISBLANK( Germany_Aus!$AH$642:$AH$720 ) ) ) , ROWS( FILTER( Germany_Aus!$AH$642:$AH$720 , NOT( ISBLANK( Germany_Aus!$AH$642:$AH$720 ) ) ) ) )"),0.0)</f>
        <v>0</v>
      </c>
      <c r="H98" s="54"/>
    </row>
    <row r="99">
      <c r="A99" s="14">
        <v>9.0</v>
      </c>
      <c r="B99" s="92" t="str">
        <f>Stock_Prices!$A$16</f>
        <v>NAB</v>
      </c>
      <c r="C99" s="23">
        <f t="shared" si="17"/>
        <v>10</v>
      </c>
      <c r="D99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99" s="33">
        <f t="shared" si="18"/>
        <v>6120</v>
      </c>
      <c r="F99" s="14">
        <f>Stock_Prices!$D$7/12</f>
        <v>10</v>
      </c>
      <c r="G99" s="23">
        <f>IFERROR(__xludf.DUMMYFUNCTION("INDEX( FILTER(Germany_Aus!$AH$722:$AH$800 , NOT( ISBLANK( Germany_Aus!$AH$722:$AH$800 ) ) ) , ROWS( FILTER( Germany_Aus!$AH$722:$AH$800 , NOT( ISBLANK( Germany_Aus!$AH$722:$AH$800 ) ) ) ) )"),0.0)</f>
        <v>0</v>
      </c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>
      <c r="A101" s="14">
        <v>10.0</v>
      </c>
      <c r="B101" s="92" t="str">
        <f>Stock_Prices!$A$7</f>
        <v>TKA</v>
      </c>
      <c r="C101" s="23">
        <f t="shared" ref="C101:C110" si="19">F101+G101</f>
        <v>10</v>
      </c>
      <c r="D101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101" s="33">
        <f t="shared" ref="E101:E110" si="20">C101*D101</f>
        <v>12150</v>
      </c>
      <c r="F101" s="14">
        <f>Stock_Prices!$D$7/12</f>
        <v>10</v>
      </c>
      <c r="G101" s="23">
        <f>IFERROR(__xludf.DUMMYFUNCTION("INDEX( FILTER(Germany_Aus!$AI$2:$AI$80 , NOT( ISBLANK( Germany_Aus!$AI$2:$AI$80 ) ) ) , ROWS( FILTER( Germany_Aus!$AI$2:$AI$80 , NOT( ISBLANK( Germany_Aus!$AI$2:$AI$80 ) ) ) ) )"),0.0)</f>
        <v>0</v>
      </c>
      <c r="H101" s="33"/>
    </row>
    <row r="102">
      <c r="A102" s="14">
        <v>10.0</v>
      </c>
      <c r="B102" s="92" t="str">
        <f>Stock_Prices!$A$8</f>
        <v>DBK</v>
      </c>
      <c r="C102" s="23">
        <f t="shared" si="19"/>
        <v>10</v>
      </c>
      <c r="D102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102" s="33">
        <f t="shared" si="20"/>
        <v>6480</v>
      </c>
      <c r="F102" s="14">
        <f>Stock_Prices!$D$7/12</f>
        <v>10</v>
      </c>
      <c r="G102" s="23">
        <f>IFERROR(__xludf.DUMMYFUNCTION("INDEX( FILTER(Germany_Aus!$AI$82:$AI$160 , NOT( ISBLANK( Germany_Aus!$AI$82:$AI$160 ) ) ) , ROWS( FILTER( Germany_Aus!$AI$82:$AI$160 , NOT( ISBLANK( Germany_Aus!$AI$82:$AI$160 ) ) ) ) )"),0.0)</f>
        <v>0</v>
      </c>
      <c r="H102" s="33">
        <f>SUM(E101:E105)</f>
        <v>272970</v>
      </c>
    </row>
    <row r="103">
      <c r="A103" s="14">
        <v>10.0</v>
      </c>
      <c r="B103" s="92" t="str">
        <f>Stock_Prices!$A$9</f>
        <v>SIEM</v>
      </c>
      <c r="C103" s="23">
        <f t="shared" si="19"/>
        <v>10</v>
      </c>
      <c r="D103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103" s="33">
        <f t="shared" si="20"/>
        <v>81000</v>
      </c>
      <c r="F103" s="14">
        <f>Stock_Prices!$D$7/12</f>
        <v>10</v>
      </c>
      <c r="G103" s="23">
        <f>IFERROR(__xludf.DUMMYFUNCTION("INDEX( FILTER(Germany_Aus!$AI$162:$AI$240 , NOT( ISBLANK( Germany_Aus!$AI$162:$AI$240 ) ) ) , ROWS( FILTER( Germany_Aus!$AI$162:$AI$240 , NOT( ISBLANK( Germany_Aus!$AI$162:$AI$240 ) ) ) ) )"),0.0)</f>
        <v>0</v>
      </c>
      <c r="H103" s="33"/>
    </row>
    <row r="104">
      <c r="A104" s="14">
        <v>10.0</v>
      </c>
      <c r="B104" s="92" t="str">
        <f>Stock_Prices!$A$10</f>
        <v>BMW</v>
      </c>
      <c r="C104" s="23">
        <f t="shared" si="19"/>
        <v>10</v>
      </c>
      <c r="D104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104" s="33">
        <f t="shared" si="20"/>
        <v>59940</v>
      </c>
      <c r="F104" s="14">
        <f>Stock_Prices!$D$7/12</f>
        <v>10</v>
      </c>
      <c r="G104" s="23">
        <f>IFERROR(__xludf.DUMMYFUNCTION("INDEX( FILTER(Germany_Aus!$AI$242:$AI$320 , NOT( ISBLANK( Germany_Aus!$AI$242:$AI$320 ) ) ) , ROWS( FILTER( Germany_Aus!$AI$242:$AI$320 , NOT( ISBLANK( Germany_Aus!$AI$242:$AI$320 ) ) ) ) )"),0.0)</f>
        <v>0</v>
      </c>
      <c r="H104" s="33"/>
    </row>
    <row r="105">
      <c r="A105" s="14">
        <v>10.0</v>
      </c>
      <c r="B105" s="92" t="str">
        <f>Stock_Prices!$A$11</f>
        <v>CON</v>
      </c>
      <c r="C105" s="23">
        <f t="shared" si="19"/>
        <v>10</v>
      </c>
      <c r="D105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105" s="33">
        <f t="shared" si="20"/>
        <v>113400</v>
      </c>
      <c r="F105" s="14">
        <f>Stock_Prices!$D$7/12</f>
        <v>10</v>
      </c>
      <c r="G105" s="23">
        <f>IFERROR(__xludf.DUMMYFUNCTION("INDEX( FILTER(Germany_Aus!$AI$322:$AI$400 , NOT( ISBLANK( Germany_Aus!$AI$322:$AI$400 ) ) ) , ROWS( FILTER( Germany_Aus!$AI$322:$AI$400 , NOT( ISBLANK( Germany_Aus!$AI$322:$AI$400 ) ) ) ) )"),0.0)</f>
        <v>0</v>
      </c>
      <c r="H105" s="33"/>
    </row>
    <row r="106">
      <c r="A106" s="14">
        <v>10.0</v>
      </c>
      <c r="B106" s="92" t="str">
        <f>Stock_Prices!$A$12</f>
        <v>BHP</v>
      </c>
      <c r="C106" s="23">
        <f t="shared" si="19"/>
        <v>10</v>
      </c>
      <c r="D106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106" s="33">
        <f t="shared" si="20"/>
        <v>17850</v>
      </c>
      <c r="F106" s="14">
        <f>Stock_Prices!$D$7/12</f>
        <v>10</v>
      </c>
      <c r="G106" s="23">
        <f>IFERROR(__xludf.DUMMYFUNCTION("INDEX( FILTER(Germany_Aus!$AI$402:$AI$480 , NOT( ISBLANK( Germany_Aus!$AI$402:$AI$480 ) ) ) , ROWS( FILTER( Germany_Aus!$AI$402:$AI$480 , NOT( ISBLANK( Germany_Aus!$AI$402:$AI$480 ) ) ) ) )"),0.0)</f>
        <v>0</v>
      </c>
    </row>
    <row r="107">
      <c r="A107" s="14">
        <v>10.0</v>
      </c>
      <c r="B107" s="92" t="str">
        <f>Stock_Prices!$A$13</f>
        <v>TELS</v>
      </c>
      <c r="C107" s="23">
        <f t="shared" si="19"/>
        <v>10</v>
      </c>
      <c r="D107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107" s="33">
        <f t="shared" si="20"/>
        <v>12240</v>
      </c>
      <c r="F107" s="14">
        <f>Stock_Prices!$D$7/12</f>
        <v>10</v>
      </c>
      <c r="G107" s="23">
        <f>IFERROR(__xludf.DUMMYFUNCTION("INDEX( FILTER(Germany_Aus!$AI$482:$AI$560 , NOT( ISBLANK( Germany_Aus!$AI$482:$AI$560 ) ) ) , ROWS( FILTER( Germany_Aus!$AI$482:$AI$560 , NOT( ISBLANK( Germany_Aus!$AI$482:$AI$560 ) ) ) ) )"),0.0)</f>
        <v>0</v>
      </c>
    </row>
    <row r="108">
      <c r="A108" s="14">
        <v>10.0</v>
      </c>
      <c r="B108" s="92" t="str">
        <f>Stock_Prices!$A$14</f>
        <v>ANZ</v>
      </c>
      <c r="C108" s="23">
        <f t="shared" si="19"/>
        <v>10</v>
      </c>
      <c r="D108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108" s="33">
        <f t="shared" si="20"/>
        <v>13260</v>
      </c>
      <c r="F108" s="14">
        <f>Stock_Prices!$D$7/12</f>
        <v>10</v>
      </c>
      <c r="G108" s="23">
        <f>IFERROR(__xludf.DUMMYFUNCTION("INDEX( FILTER(Germany_Aus!$AI$562:$AI$640 , NOT( ISBLANK( Germany_Aus!$AI$562:$AI$640 ) ) ) , ROWS( FILTER( Germany_Aus!$AI$562:$AI$640 , NOT( ISBLANK( Germany_Aus!$AI$562:$AI$640 ) ) ) ) )"),0.0)</f>
        <v>0</v>
      </c>
    </row>
    <row r="109">
      <c r="A109" s="14">
        <v>10.0</v>
      </c>
      <c r="B109" s="92" t="str">
        <f>Stock_Prices!$A$15</f>
        <v>KAS</v>
      </c>
      <c r="C109" s="94">
        <f t="shared" si="19"/>
        <v>10</v>
      </c>
      <c r="D109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109" s="95">
        <f t="shared" si="20"/>
        <v>765</v>
      </c>
      <c r="F109" s="14">
        <f>Stock_Prices!$D$7/12</f>
        <v>10</v>
      </c>
      <c r="G109" s="94">
        <f>IFERROR(__xludf.DUMMYFUNCTION("INDEX( FILTER(Germany_Aus!$AI$642:$AI$720 , NOT( ISBLANK( Germany_Aus!$AI$642:$AI$720 ) ) ) , ROWS( FILTER( Germany_Aus!$AI$642:$AI$720 , NOT( ISBLANK( Germany_Aus!$AI$642:$AI$720 ) ) ) ) )"),0.0)</f>
        <v>0</v>
      </c>
      <c r="H109" s="54"/>
    </row>
    <row r="110">
      <c r="A110" s="14">
        <v>10.0</v>
      </c>
      <c r="B110" s="92" t="str">
        <f>Stock_Prices!$A$16</f>
        <v>NAB</v>
      </c>
      <c r="C110" s="23">
        <f t="shared" si="19"/>
        <v>10</v>
      </c>
      <c r="D110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110" s="33">
        <f t="shared" si="20"/>
        <v>6120</v>
      </c>
      <c r="F110" s="14">
        <f>Stock_Prices!$D$7/12</f>
        <v>10</v>
      </c>
      <c r="G110" s="23">
        <f>IFERROR(__xludf.DUMMYFUNCTION("INDEX( FILTER(Germany_Aus!$AI$722:$AI$800 , NOT( ISBLANK( Germany_Aus!$AI$722:$AI$800 ) ) ) , ROWS( FILTER( Germany_Aus!$AI$722:$AI$800 , NOT( ISBLANK( Germany_Aus!$AI$722:$AI$800 ) ) ) ) )"),0.0)</f>
        <v>0</v>
      </c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>
      <c r="A112" s="14">
        <v>11.0</v>
      </c>
      <c r="B112" s="92" t="str">
        <f>Stock_Prices!$A$7</f>
        <v>TKA</v>
      </c>
      <c r="C112" s="23">
        <f t="shared" ref="C112:C121" si="21">F112+G112</f>
        <v>10</v>
      </c>
      <c r="D112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112" s="33">
        <f t="shared" ref="E112:E121" si="22">C112*D112</f>
        <v>12150</v>
      </c>
      <c r="F112" s="14">
        <f>Stock_Prices!$D$7/12</f>
        <v>10</v>
      </c>
      <c r="G112" s="23">
        <f>IFERROR(__xludf.DUMMYFUNCTION("INDEX( FILTER(Germany_Aus!$AJ$2:$AJ$80 , NOT( ISBLANK( Germany_Aus!$AJ$2:$AJ$80 ) ) ) , ROWS( FILTER( Germany_Aus!$AJ$2:$AJ$80 , NOT( ISBLANK( Germany_Aus!$AJ$2:$AJ$80 ) ) ) ) )"),0.0)</f>
        <v>0</v>
      </c>
      <c r="H112" s="33"/>
    </row>
    <row r="113">
      <c r="A113" s="14">
        <v>11.0</v>
      </c>
      <c r="B113" s="92" t="str">
        <f>Stock_Prices!$A$8</f>
        <v>DBK</v>
      </c>
      <c r="C113" s="23">
        <f t="shared" si="21"/>
        <v>10</v>
      </c>
      <c r="D113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113" s="33">
        <f t="shared" si="22"/>
        <v>6480</v>
      </c>
      <c r="F113" s="14">
        <f>Stock_Prices!$D$7/12</f>
        <v>10</v>
      </c>
      <c r="G113" s="23">
        <f>IFERROR(__xludf.DUMMYFUNCTION("INDEX( FILTER(Germany_Aus!$AJ$82:$AJ$160 , NOT( ISBLANK( Germany_Aus!$AJ$82:$AJ$160 ) ) ) , ROWS( FILTER( Germany_Aus!$AJ$82:$AJ$160 , NOT( ISBLANK( Germany_Aus!$AJ$82:$AJ$160 ) ) ) ) )"),0.0)</f>
        <v>0</v>
      </c>
      <c r="H113" s="33">
        <f>SUM(E112:E116)</f>
        <v>272970</v>
      </c>
    </row>
    <row r="114">
      <c r="A114" s="14">
        <v>11.0</v>
      </c>
      <c r="B114" s="92" t="str">
        <f>Stock_Prices!$A$9</f>
        <v>SIEM</v>
      </c>
      <c r="C114" s="23">
        <f t="shared" si="21"/>
        <v>10</v>
      </c>
      <c r="D114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114" s="33">
        <f t="shared" si="22"/>
        <v>81000</v>
      </c>
      <c r="F114" s="14">
        <f>Stock_Prices!$D$7/12</f>
        <v>10</v>
      </c>
      <c r="G114" s="23">
        <f>IFERROR(__xludf.DUMMYFUNCTION("INDEX( FILTER(Germany_Aus!$AJ$162:$AJ$240 , NOT( ISBLANK( Germany_Aus!$AJ$162:$AJ$240 ) ) ) , ROWS( FILTER( Germany_Aus!$AJ$162:$AJ$240 , NOT( ISBLANK( Germany_Aus!$AJ$162:$AJ$240 ) ) ) ) )"),0.0)</f>
        <v>0</v>
      </c>
      <c r="H114" s="33"/>
    </row>
    <row r="115">
      <c r="A115" s="14">
        <v>11.0</v>
      </c>
      <c r="B115" s="92" t="str">
        <f>Stock_Prices!$A$10</f>
        <v>BMW</v>
      </c>
      <c r="C115" s="23">
        <f t="shared" si="21"/>
        <v>10</v>
      </c>
      <c r="D115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115" s="33">
        <f t="shared" si="22"/>
        <v>59940</v>
      </c>
      <c r="F115" s="14">
        <f>Stock_Prices!$D$7/12</f>
        <v>10</v>
      </c>
      <c r="G115" s="23">
        <f>IFERROR(__xludf.DUMMYFUNCTION("INDEX( FILTER(Germany_Aus!$AJ$242:$AJ$320 , NOT( ISBLANK( Germany_Aus!$AJ$242:$AJ$320 ) ) ) , ROWS( FILTER( Germany_Aus!$AJ$242:$AJ$320 , NOT( ISBLANK( Germany_Aus!$AJ$242:$AJ$320 ) ) ) ) )"),0.0)</f>
        <v>0</v>
      </c>
      <c r="H115" s="33"/>
    </row>
    <row r="116">
      <c r="A116" s="14">
        <v>11.0</v>
      </c>
      <c r="B116" s="92" t="str">
        <f>Stock_Prices!$A$11</f>
        <v>CON</v>
      </c>
      <c r="C116" s="23">
        <f t="shared" si="21"/>
        <v>10</v>
      </c>
      <c r="D116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116" s="33">
        <f t="shared" si="22"/>
        <v>113400</v>
      </c>
      <c r="F116" s="14">
        <f>Stock_Prices!$D$7/12</f>
        <v>10</v>
      </c>
      <c r="G116" s="23">
        <f>IFERROR(__xludf.DUMMYFUNCTION("INDEX( FILTER(Germany_Aus!$AJ$322:$AJ$400 , NOT( ISBLANK( Germany_Aus!$AJ$322:$AJ$400 ) ) ) , ROWS( FILTER( Germany_Aus!$AJ$322:$AJ$400 , NOT( ISBLANK( Germany_Aus!$AJ$322:$AJ$400 ) ) ) ) )"),0.0)</f>
        <v>0</v>
      </c>
      <c r="H116" s="33"/>
    </row>
    <row r="117">
      <c r="A117" s="14">
        <v>11.0</v>
      </c>
      <c r="B117" s="92" t="str">
        <f>Stock_Prices!$A$12</f>
        <v>BHP</v>
      </c>
      <c r="C117" s="23">
        <f t="shared" si="21"/>
        <v>10</v>
      </c>
      <c r="D117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117" s="33">
        <f t="shared" si="22"/>
        <v>17850</v>
      </c>
      <c r="F117" s="14">
        <f>Stock_Prices!$D$7/12</f>
        <v>10</v>
      </c>
      <c r="G117" s="23">
        <f>IFERROR(__xludf.DUMMYFUNCTION("INDEX( FILTER(Germany_Aus!$AJ$402:$AJ$480 , NOT( ISBLANK( Germany_Aus!$AJ$402:$AJ$480 ) ) ) , ROWS( FILTER( Germany_Aus!$AJ$402:$AJ$480 , NOT( ISBLANK( Germany_Aus!$AJ$402:$AJ$480 ) ) ) ) )"),0.0)</f>
        <v>0</v>
      </c>
    </row>
    <row r="118">
      <c r="A118" s="14">
        <v>11.0</v>
      </c>
      <c r="B118" s="92" t="str">
        <f>Stock_Prices!$A$13</f>
        <v>TELS</v>
      </c>
      <c r="C118" s="23">
        <f t="shared" si="21"/>
        <v>10</v>
      </c>
      <c r="D118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118" s="33">
        <f t="shared" si="22"/>
        <v>12240</v>
      </c>
      <c r="F118" s="14">
        <f>Stock_Prices!$D$7/12</f>
        <v>10</v>
      </c>
      <c r="G118" s="23">
        <f>IFERROR(__xludf.DUMMYFUNCTION("INDEX( FILTER(Germany_Aus!$AJ$482:$AJ$560 , NOT( ISBLANK( Germany_Aus!$AJ$482:$AJ$560 ) ) ) , ROWS( FILTER( Germany_Aus!$AJ$482:$AJ$560 , NOT( ISBLANK( Germany_Aus!$AJ$482:$AJ$560 ) ) ) ) )"),0.0)</f>
        <v>0</v>
      </c>
    </row>
    <row r="119">
      <c r="A119" s="14">
        <v>11.0</v>
      </c>
      <c r="B119" s="92" t="str">
        <f>Stock_Prices!$A$14</f>
        <v>ANZ</v>
      </c>
      <c r="C119" s="23">
        <f t="shared" si="21"/>
        <v>10</v>
      </c>
      <c r="D119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119" s="33">
        <f t="shared" si="22"/>
        <v>13260</v>
      </c>
      <c r="F119" s="14">
        <f>Stock_Prices!$D$7/12</f>
        <v>10</v>
      </c>
      <c r="G119" s="23">
        <f>IFERROR(__xludf.DUMMYFUNCTION("INDEX( FILTER(Germany_Aus!$AJ$562:$AJ$640 , NOT( ISBLANK( Germany_Aus!$AJ$562:$AJ$640 ) ) ) , ROWS( FILTER( Germany_Aus!$AJ$562:$AJ$640 , NOT( ISBLANK( Germany_Aus!$AJ$562:$AJ$640 ) ) ) ) )"),0.0)</f>
        <v>0</v>
      </c>
    </row>
    <row r="120">
      <c r="A120" s="14">
        <v>11.0</v>
      </c>
      <c r="B120" s="92" t="str">
        <f>Stock_Prices!$A$15</f>
        <v>KAS</v>
      </c>
      <c r="C120" s="94">
        <f t="shared" si="21"/>
        <v>10</v>
      </c>
      <c r="D120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120" s="95">
        <f t="shared" si="22"/>
        <v>765</v>
      </c>
      <c r="F120" s="14">
        <f>Stock_Prices!$D$7/12</f>
        <v>10</v>
      </c>
      <c r="G120" s="94">
        <f>IFERROR(__xludf.DUMMYFUNCTION("INDEX( FILTER(Germany_Aus!$AJ$642:$AJ$720 , NOT( ISBLANK( Germany_Aus!$AJ$642:$AJ$720 ) ) ) , ROWS( FILTER( Germany_Aus!$AJ$642:$AJ$720 , NOT( ISBLANK( Germany_Aus!$AJ$642:$AJ$720 ) ) ) ) )"),0.0)</f>
        <v>0</v>
      </c>
      <c r="H120" s="54"/>
    </row>
    <row r="121">
      <c r="A121" s="14">
        <v>11.0</v>
      </c>
      <c r="B121" s="92" t="str">
        <f>Stock_Prices!$A$16</f>
        <v>NAB</v>
      </c>
      <c r="C121" s="23">
        <f t="shared" si="21"/>
        <v>10</v>
      </c>
      <c r="D121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121" s="33">
        <f t="shared" si="22"/>
        <v>6120</v>
      </c>
      <c r="F121" s="14">
        <f>Stock_Prices!$D$7/12</f>
        <v>10</v>
      </c>
      <c r="G121" s="23">
        <f>IFERROR(__xludf.DUMMYFUNCTION("INDEX( FILTER(Germany_Aus!$AJ$722:$AJ$800 , NOT( ISBLANK( Germany_Aus!$AJ$722:$AJ$800 ) ) ) , ROWS( FILTER( Germany_Aus!$AJ$722:$AJ$800 , NOT( ISBLANK( Germany_Aus!$AJ$722:$AJ$800 ) ) ) ) )"),0.0)</f>
        <v>0</v>
      </c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>
      <c r="A123" s="14">
        <v>12.0</v>
      </c>
      <c r="B123" s="92" t="str">
        <f>Stock_Prices!$A$7</f>
        <v>TKA</v>
      </c>
      <c r="C123" s="23">
        <f t="shared" ref="C123:C132" si="23">F123+G123</f>
        <v>10</v>
      </c>
      <c r="D123" s="29">
        <f>IFERROR(__xludf.DUMMYFUNCTION("INDEX( FILTER(Germany_Aus!$F$2:$F$80 , NOT( ISBLANK( Germany_Aus!$F$2:$F$80 ) ) ) , ROWS( FILTER( Germany_Aus!$F$2:$F$80 , NOT( ISBLANK( Germany_Aus!$F$2:$F$80 ) ) ) ) )"),1215.0)</f>
        <v>1215</v>
      </c>
      <c r="E123" s="33">
        <f t="shared" ref="E123:E132" si="24">C123*D123</f>
        <v>12150</v>
      </c>
      <c r="F123" s="14">
        <f>Stock_Prices!$D$7/12</f>
        <v>10</v>
      </c>
      <c r="G123" s="23">
        <f>IFERROR(__xludf.DUMMYFUNCTION("INDEX( FILTER(Germany_Aus!$AK$2:$AK$80 , NOT( ISBLANK( Germany_Aus!$AK$2:$AK$80 ) ) ) , ROWS( FILTER( Germany_Aus!$AK$2:$AK$80 , NOT( ISBLANK( Germany_Aus!$AK$2:$AK$80 ) ) ) ) )"),0.0)</f>
        <v>0</v>
      </c>
      <c r="H123" s="33"/>
    </row>
    <row r="124">
      <c r="A124" s="14">
        <v>12.0</v>
      </c>
      <c r="B124" s="92" t="str">
        <f>Stock_Prices!$A$8</f>
        <v>DBK</v>
      </c>
      <c r="C124" s="23">
        <f t="shared" si="23"/>
        <v>10</v>
      </c>
      <c r="D124" s="29">
        <f>IFERROR(__xludf.DUMMYFUNCTION("INDEX( FILTER(Germany_Aus!$F$82:$F$160 , NOT( ISBLANK( Germany_Aus!$F$82:$F$160 ) ) ) , ROWS( FILTER( Germany_Aus!$F$82:$F$160 , NOT( ISBLANK( Germany_Aus!$F$82:$F$160 ) ) ) ) )"),648.0)</f>
        <v>648</v>
      </c>
      <c r="E124" s="33">
        <f t="shared" si="24"/>
        <v>6480</v>
      </c>
      <c r="F124" s="14">
        <f>Stock_Prices!$D$7/12</f>
        <v>10</v>
      </c>
      <c r="G124" s="23">
        <f>IFERROR(__xludf.DUMMYFUNCTION("INDEX( FILTER(Germany_Aus!$AK$82:$AK$160 , NOT( ISBLANK( Germany_Aus!$AK$82:$AK$160 ) ) ) , ROWS( FILTER( Germany_Aus!$AK$82:$AK$160 , NOT( ISBLANK( Germany_Aus!$AK$82:$AK$160 ) ) ) ) )"),0.0)</f>
        <v>0</v>
      </c>
      <c r="H124" s="33">
        <f>SUM(E123:E127)</f>
        <v>272970</v>
      </c>
    </row>
    <row r="125">
      <c r="A125" s="14">
        <v>12.0</v>
      </c>
      <c r="B125" s="92" t="str">
        <f>Stock_Prices!$A$9</f>
        <v>SIEM</v>
      </c>
      <c r="C125" s="23">
        <f t="shared" si="23"/>
        <v>10</v>
      </c>
      <c r="D125" s="29">
        <f>IFERROR(__xludf.DUMMYFUNCTION("INDEX( FILTER(Germany_Aus!$F$162:$F$240 , NOT( ISBLANK( Germany_Aus!$F$162:$F$240 ) ) ) , ROWS( FILTER( Germany_Aus!$F$162:$F$240 , NOT( ISBLANK( Germany_Aus!$F$162:$F$240 ) ) ) ) )"),8100.0)</f>
        <v>8100</v>
      </c>
      <c r="E125" s="33">
        <f t="shared" si="24"/>
        <v>81000</v>
      </c>
      <c r="F125" s="14">
        <f>Stock_Prices!$D$7/12</f>
        <v>10</v>
      </c>
      <c r="G125" s="23">
        <f>IFERROR(__xludf.DUMMYFUNCTION("INDEX( FILTER(Germany_Aus!$AK$162:$AK$240 , NOT( ISBLANK( Germany_Aus!$AK$162:$AK$240 ) ) ) , ROWS( FILTER( Germany_Aus!$AK$162:$AK$240 , NOT( ISBLANK( Germany_Aus!$AK$162:$AK$240 ) ) ) ) )"),0.0)</f>
        <v>0</v>
      </c>
      <c r="H125" s="33"/>
    </row>
    <row r="126">
      <c r="A126" s="14">
        <v>12.0</v>
      </c>
      <c r="B126" s="92" t="str">
        <f>Stock_Prices!$A$10</f>
        <v>BMW</v>
      </c>
      <c r="C126" s="23">
        <f t="shared" si="23"/>
        <v>10</v>
      </c>
      <c r="D126" s="29">
        <f>IFERROR(__xludf.DUMMYFUNCTION("INDEX( FILTER(Germany_Aus!$F$242:$F$320 , NOT( ISBLANK( Germany_Aus!$F$242:$F$320 ) ) ) , ROWS( FILTER( Germany_Aus!$F$242:$F$320 , NOT( ISBLANK( Germany_Aus!$F$242:$F$320 ) ) ) ) )"),5994.0)</f>
        <v>5994</v>
      </c>
      <c r="E126" s="33">
        <f t="shared" si="24"/>
        <v>59940</v>
      </c>
      <c r="F126" s="14">
        <f>Stock_Prices!$D$7/12</f>
        <v>10</v>
      </c>
      <c r="G126" s="23">
        <f>IFERROR(__xludf.DUMMYFUNCTION("INDEX( FILTER(Germany_Aus!$AK$242:$AK$320 , NOT( ISBLANK( Germany_Aus!$AK$242:$AK$320 ) ) ) , ROWS( FILTER( Germany_Aus!$AK$242:$AK$320 , NOT( ISBLANK( Germany_Aus!$AK$242:$AK$320 ) ) ) ) )"),0.0)</f>
        <v>0</v>
      </c>
      <c r="H126" s="33"/>
    </row>
    <row r="127">
      <c r="A127" s="14">
        <v>12.0</v>
      </c>
      <c r="B127" s="92" t="str">
        <f>Stock_Prices!$A$11</f>
        <v>CON</v>
      </c>
      <c r="C127" s="23">
        <f t="shared" si="23"/>
        <v>10</v>
      </c>
      <c r="D127" s="29">
        <f>IFERROR(__xludf.DUMMYFUNCTION("INDEX( FILTER(Germany_Aus!$F$322:$F$400 , NOT( ISBLANK( Germany_Aus!$F$322:$F$400 ) ) ) , ROWS( FILTER( Germany_Aus!$F$322:$F$400 , NOT( ISBLANK( Germany_Aus!$F$322:$F$400 ) ) ) ) )"),11340.0)</f>
        <v>11340</v>
      </c>
      <c r="E127" s="33">
        <f t="shared" si="24"/>
        <v>113400</v>
      </c>
      <c r="F127" s="14">
        <f>Stock_Prices!$D$7/12</f>
        <v>10</v>
      </c>
      <c r="G127" s="23">
        <f>IFERROR(__xludf.DUMMYFUNCTION("INDEX( FILTER(Germany_Aus!$AK$322:$AK$400 , NOT( ISBLANK( Germany_Aus!$AK$322:$AK$400 ) ) ) , ROWS( FILTER( Germany_Aus!$AK$322:$AK$400 , NOT( ISBLANK( Germany_Aus!$AK$322:$AK$400 ) ) ) ) )"),0.0)</f>
        <v>0</v>
      </c>
      <c r="H127" s="33"/>
    </row>
    <row r="128">
      <c r="A128" s="14">
        <v>12.0</v>
      </c>
      <c r="B128" s="92" t="str">
        <f>Stock_Prices!$A$12</f>
        <v>BHP</v>
      </c>
      <c r="C128" s="23">
        <f t="shared" si="23"/>
        <v>10</v>
      </c>
      <c r="D128" s="29">
        <f>IFERROR(__xludf.DUMMYFUNCTION("INDEX( FILTER(Germany_Aus!$F$402:$F$480 , NOT( ISBLANK( Germany_Aus!$F$402:$F$480 ) ) ) , ROWS( FILTER( Germany_Aus!$F$402:$F$480 , NOT( ISBLANK( Germany_Aus!$F$402:$F$480 ) ) ) ) )"),1785.0)</f>
        <v>1785</v>
      </c>
      <c r="E128" s="33">
        <f t="shared" si="24"/>
        <v>17850</v>
      </c>
      <c r="F128" s="14">
        <f>Stock_Prices!$D$7/12</f>
        <v>10</v>
      </c>
      <c r="G128" s="23">
        <f>IFERROR(__xludf.DUMMYFUNCTION("INDEX( FILTER(Germany_Aus!$AK$402:$AK$480 , NOT( ISBLANK( Germany_Aus!$AK$402:$AK$480 ) ) ) , ROWS( FILTER( Germany_Aus!$AK$402:$AK$480 , NOT( ISBLANK( Germany_Aus!$AK$402:$AK$480 ) ) ) ) )"),0.0)</f>
        <v>0</v>
      </c>
    </row>
    <row r="129">
      <c r="A129" s="14">
        <v>12.0</v>
      </c>
      <c r="B129" s="92" t="str">
        <f>Stock_Prices!$A$13</f>
        <v>TELS</v>
      </c>
      <c r="C129" s="23">
        <f t="shared" si="23"/>
        <v>10</v>
      </c>
      <c r="D129" s="29">
        <f>IFERROR(__xludf.DUMMYFUNCTION("INDEX( FILTER(Germany_Aus!$F$482:$F$560 , NOT( ISBLANK( Germany_Aus!$F$482:$F$560 ) ) ) , ROWS( FILTER( Germany_Aus!$F$482:$F$560 , NOT( ISBLANK( Germany_Aus!$F$482:$F$560 ) ) ) ) )"),1224.0)</f>
        <v>1224</v>
      </c>
      <c r="E129" s="33">
        <f t="shared" si="24"/>
        <v>12240</v>
      </c>
      <c r="F129" s="14">
        <f>Stock_Prices!$D$7/12</f>
        <v>10</v>
      </c>
      <c r="G129" s="23">
        <f>IFERROR(__xludf.DUMMYFUNCTION("INDEX( FILTER(Germany_Aus!$AK$482:$AK$560 , NOT( ISBLANK( Germany_Aus!$AK$482:$AK$560 ) ) ) , ROWS( FILTER( Germany_Aus!$AK$482:$AK$560 , NOT( ISBLANK( Germany_Aus!$AK$482:$AK$560 ) ) ) ) )"),0.0)</f>
        <v>0</v>
      </c>
    </row>
    <row r="130">
      <c r="A130" s="14">
        <v>12.0</v>
      </c>
      <c r="B130" s="92" t="str">
        <f>Stock_Prices!$A$14</f>
        <v>ANZ</v>
      </c>
      <c r="C130" s="23">
        <f t="shared" si="23"/>
        <v>10</v>
      </c>
      <c r="D130" s="29">
        <f>IFERROR(__xludf.DUMMYFUNCTION("INDEX( FILTER(Germany_Aus!$F$562:$F$640 , NOT( ISBLANK( Germany_Aus!$F$562:$F$640 ) ) ) , ROWS( FILTER( Germany_Aus!$F$562:$F$640 , NOT( ISBLANK( Germany_Aus!$F$562:$F$640 ) ) ) ) )"),1326.0)</f>
        <v>1326</v>
      </c>
      <c r="E130" s="33">
        <f t="shared" si="24"/>
        <v>13260</v>
      </c>
      <c r="F130" s="14">
        <f>Stock_Prices!$D$7/12</f>
        <v>10</v>
      </c>
      <c r="G130" s="23">
        <f>IFERROR(__xludf.DUMMYFUNCTION("INDEX( FILTER(Germany_Aus!$AK$562:$AK$640 , NOT( ISBLANK( Germany_Aus!$AK$562:$AK$640 ) ) ) , ROWS( FILTER( Germany_Aus!$AK$562:$AK$640 , NOT( ISBLANK( Germany_Aus!$AK$562:$AK$640 ) ) ) ) )"),0.0)</f>
        <v>0</v>
      </c>
    </row>
    <row r="131">
      <c r="A131" s="14">
        <v>12.0</v>
      </c>
      <c r="B131" s="92" t="str">
        <f>Stock_Prices!$A$15</f>
        <v>KAS</v>
      </c>
      <c r="C131" s="94">
        <f t="shared" si="23"/>
        <v>10</v>
      </c>
      <c r="D131" s="95">
        <f>IFERROR(__xludf.DUMMYFUNCTION("INDEX( FILTER(Germany_Aus!$F$642:$F$720 , NOT( ISBLANK( Germany_Aus!$F$642:$F$720 ) ) ) , ROWS( FILTER( Germany_Aus!$F$642:$F$720 , NOT( ISBLANK( Germany_Aus!$F$642:$F$720 ) ) ) ) )"),76.5)</f>
        <v>76.5</v>
      </c>
      <c r="E131" s="95">
        <f t="shared" si="24"/>
        <v>765</v>
      </c>
      <c r="F131" s="14">
        <f>Stock_Prices!$D$7/12</f>
        <v>10</v>
      </c>
      <c r="G131" s="94">
        <f>IFERROR(__xludf.DUMMYFUNCTION("INDEX( FILTER(Germany_Aus!$AK$642:$AK$720 , NOT( ISBLANK( Germany_Aus!$AK$642:$AK$720 ) ) ) , ROWS( FILTER( Germany_Aus!$AK$642:$AK$720 , NOT( ISBLANK( Germany_Aus!$AK$642:$AK$720 ) ) ) ) )"),0.0)</f>
        <v>0</v>
      </c>
      <c r="H131" s="54"/>
    </row>
    <row r="132">
      <c r="A132" s="14">
        <v>12.0</v>
      </c>
      <c r="B132" s="92" t="str">
        <f>Stock_Prices!$A$16</f>
        <v>NAB</v>
      </c>
      <c r="C132" s="23">
        <f t="shared" si="23"/>
        <v>10</v>
      </c>
      <c r="D132" s="29">
        <f>IFERROR(__xludf.DUMMYFUNCTION("INDEX( FILTER(Germany_Aus!$F$722:$F$800 , NOT( ISBLANK( Germany_Aus!$F$722:$F$800 ) ) ) , ROWS( FILTER( Germany_Aus!$F$722:$F$800 , NOT( ISBLANK( Germany_Aus!$F$722:$F$800 ) ) ) ) )"),612.0)</f>
        <v>612</v>
      </c>
      <c r="E132" s="33">
        <f t="shared" si="24"/>
        <v>6120</v>
      </c>
      <c r="F132" s="14">
        <f>Stock_Prices!$D$7/12</f>
        <v>10</v>
      </c>
      <c r="G132" s="23">
        <f>IFERROR(__xludf.DUMMYFUNCTION("INDEX( FILTER(Germany_Aus!$AK$722:$AK$800 , NOT( ISBLANK( Germany_Aus!$AK$722:$AK$800 ) ) ) , ROWS( FILTER( Germany_Aus!$AK$722:$AK$800 , NOT( ISBLANK( Germany_Aus!$AK$722:$AK$800 ) ) ) ) )"),0.0)</f>
        <v>0</v>
      </c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2" t="s">
        <v>72</v>
      </c>
      <c r="B1" s="42" t="s">
        <v>73</v>
      </c>
      <c r="C1" s="42" t="s">
        <v>74</v>
      </c>
      <c r="D1" s="42" t="s">
        <v>75</v>
      </c>
      <c r="E1" s="42" t="s">
        <v>76</v>
      </c>
      <c r="F1" s="42" t="s">
        <v>77</v>
      </c>
      <c r="G1" s="42" t="s">
        <v>78</v>
      </c>
      <c r="H1" s="42" t="s">
        <v>79</v>
      </c>
      <c r="I1" s="42" t="s">
        <v>80</v>
      </c>
    </row>
    <row r="2">
      <c r="A2" s="14">
        <v>1.0</v>
      </c>
      <c r="B2" s="14" t="str">
        <f>TeamScoresR1!B2</f>
        <v>ABXCVBJNKB</v>
      </c>
      <c r="C2" s="45">
        <f>PortfolioR2!H3+I2</f>
        <v>728920</v>
      </c>
      <c r="D2" s="45">
        <f>TeamScoresR1!C2</f>
        <v>355950</v>
      </c>
      <c r="E2" s="14">
        <v>10.0</v>
      </c>
      <c r="F2" s="14">
        <v>10000.0</v>
      </c>
      <c r="G2" s="89">
        <f t="shared" ref="G2:G13" si="1">D2+E2*F2</f>
        <v>455950</v>
      </c>
      <c r="H2">
        <f>IFERROR(__xludf.DUMMYFUNCTION("INDEX( FILTER(Germany_Aus!$N$2:$N$800, NOT( ISBLANK( Germany_Aus!$N$2:$N$800 ) ) ) , ROWS( FILTER( Germany_Aus!$N$2:$N$800 , NOT( ISBLANK( Germany_Aus!$N$2:$N$800) ) ) ) )
"),0.0)</f>
        <v>0</v>
      </c>
      <c r="I2" s="89">
        <f t="shared" ref="I2:I13" si="2">G2+H2</f>
        <v>455950</v>
      </c>
    </row>
    <row r="3">
      <c r="A3" s="14">
        <v>2.0</v>
      </c>
      <c r="B3" s="14" t="str">
        <f>TeamScoresR1!B3</f>
        <v>CDYUIOUYUI</v>
      </c>
      <c r="C3" s="45">
        <f>PortfolioR2!H14+I3</f>
        <v>728920</v>
      </c>
      <c r="D3" s="45">
        <f>TeamScoresR1!C3</f>
        <v>355950</v>
      </c>
      <c r="E3" s="14">
        <v>10.0</v>
      </c>
      <c r="F3" s="14">
        <v>10000.0</v>
      </c>
      <c r="G3" s="89">
        <f t="shared" si="1"/>
        <v>455950</v>
      </c>
      <c r="H3">
        <f>IFERROR(__xludf.DUMMYFUNCTION("INDEX( FILTER(Germany_Aus!$O$2:$O$800 , NOT( ISBLANK( Germany_Aus!$O$2:$O$800 ) ) ) , ROWS( FILTER( Germany_Aus!$O$2:$O$800 , NOT( ISBLANK( Germany_Aus!$O$2:$O$800 ) ) ) ) )
"),0.0)</f>
        <v>0</v>
      </c>
      <c r="I3" s="89">
        <f t="shared" si="2"/>
        <v>455950</v>
      </c>
    </row>
    <row r="4">
      <c r="A4" s="14">
        <v>3.0</v>
      </c>
      <c r="B4" s="14" t="str">
        <f>TeamScoresR1!B4</f>
        <v>EFERTYUIOOIUYT</v>
      </c>
      <c r="C4" s="45">
        <f>PortfolioR2!H25+I4</f>
        <v>728920</v>
      </c>
      <c r="D4" s="45">
        <f>TeamScoresR1!C4</f>
        <v>355950</v>
      </c>
      <c r="E4" s="14">
        <v>10.0</v>
      </c>
      <c r="F4" s="14">
        <v>10000.0</v>
      </c>
      <c r="G4" s="89">
        <f t="shared" si="1"/>
        <v>455950</v>
      </c>
      <c r="H4">
        <f>IFERROR(__xludf.DUMMYFUNCTION("INDEX( FILTER(Germany_Aus!$P$2:$P$800 , NOT( ISBLANK( Germany_Aus!$P$2:$P$800 ) ) ) , ROWS( FILTER( Germany_Aus!$P$2:$P$800 , NOT( ISBLANK( Germany_Aus!$P$2:$P$800 ) ) ) ) )
"),0.0)</f>
        <v>0</v>
      </c>
      <c r="I4" s="89">
        <f t="shared" si="2"/>
        <v>455950</v>
      </c>
    </row>
    <row r="5">
      <c r="A5" s="14">
        <v>4.0</v>
      </c>
      <c r="B5" s="14" t="str">
        <f>TeamScoresR1!B5</f>
        <v>HI</v>
      </c>
      <c r="C5" s="45">
        <f>PortfolioR2!H36+I5</f>
        <v>728920</v>
      </c>
      <c r="D5" s="45">
        <f>TeamScoresR1!C5</f>
        <v>355950</v>
      </c>
      <c r="E5" s="14">
        <v>10.0</v>
      </c>
      <c r="F5" s="14">
        <v>10000.0</v>
      </c>
      <c r="G5" s="89">
        <f t="shared" si="1"/>
        <v>455950</v>
      </c>
      <c r="H5">
        <f>IFERROR(__xludf.DUMMYFUNCTION("INDEX( FILTER(Germany_Aus!$Q$2:$Q$800 , NOT( ISBLANK( Germany_Aus!$Q$2:$Q$800 ) ) ) , ROWS( FILTER( Germany_Aus!$Q$2:$Q$800 , NOT( ISBLANK( Germany_Aus!$Q$2:$Q$800 ) ) ) ) )
"),0.0)</f>
        <v>0</v>
      </c>
      <c r="I5" s="89">
        <f t="shared" si="2"/>
        <v>455950</v>
      </c>
    </row>
    <row r="6">
      <c r="A6" s="14">
        <v>5.0</v>
      </c>
      <c r="B6" s="14" t="str">
        <f>TeamScoresR1!B6</f>
        <v>JK</v>
      </c>
      <c r="C6" s="45">
        <f>PortfolioR2!H47+I6</f>
        <v>728920</v>
      </c>
      <c r="D6" s="45">
        <f>TeamScoresR1!C6</f>
        <v>355950</v>
      </c>
      <c r="E6" s="14">
        <v>10.0</v>
      </c>
      <c r="F6" s="14">
        <v>10000.0</v>
      </c>
      <c r="G6" s="89">
        <f t="shared" si="1"/>
        <v>455950</v>
      </c>
      <c r="H6">
        <f>IFERROR(__xludf.DUMMYFUNCTION("INDEX( FILTER(Germany_Aus!R$2:R$800, NOT( ISBLANK( Germany_Aus!R$2:R$800 ) ) ) , ROWS( FILTER( Germany_Aus!R$2:R$800 , NOT( ISBLANK( Germany_Aus!R$2:R$800) ) ) ) )
"),0.0)</f>
        <v>0</v>
      </c>
      <c r="I6" s="89">
        <f t="shared" si="2"/>
        <v>455950</v>
      </c>
    </row>
    <row r="7">
      <c r="A7" s="14">
        <v>6.0</v>
      </c>
      <c r="B7" s="14" t="str">
        <f>TeamScoresR1!B7</f>
        <v>LM</v>
      </c>
      <c r="C7" s="45">
        <f>PortfolioR2!H58+I7</f>
        <v>728920</v>
      </c>
      <c r="D7" s="45">
        <f>TeamScoresR1!C7</f>
        <v>355950</v>
      </c>
      <c r="E7" s="14">
        <v>10.0</v>
      </c>
      <c r="F7" s="14">
        <v>10000.0</v>
      </c>
      <c r="G7" s="89">
        <f t="shared" si="1"/>
        <v>455950</v>
      </c>
      <c r="H7">
        <f>IFERROR(__xludf.DUMMYFUNCTION("INDEX( FILTER(Germany_Aus!S$2:S$800 , NOT( ISBLANK( Germany_Aus!S$2:S$800 ) ) ) , ROWS( FILTER( Germany_Aus!S$2:S$800 , NOT( ISBLANK( Germany_Aus!S$2:S$800 ) ) ) ) )
"),0.0)</f>
        <v>0</v>
      </c>
      <c r="I7" s="89">
        <f t="shared" si="2"/>
        <v>455950</v>
      </c>
    </row>
    <row r="8">
      <c r="A8" s="14">
        <v>7.0</v>
      </c>
      <c r="B8" s="14" t="str">
        <f>TeamScoresR1!B8</f>
        <v>NO</v>
      </c>
      <c r="C8" s="45">
        <f>PortfolioR2!H69+I8</f>
        <v>728920</v>
      </c>
      <c r="D8" s="45">
        <f>TeamScoresR1!C8</f>
        <v>355950</v>
      </c>
      <c r="E8" s="14">
        <v>10.0</v>
      </c>
      <c r="F8" s="14">
        <v>10000.0</v>
      </c>
      <c r="G8" s="89">
        <f t="shared" si="1"/>
        <v>455950</v>
      </c>
      <c r="H8">
        <f>IFERROR(__xludf.DUMMYFUNCTION("INDEX( FILTER(Germany_Aus!T$2:T$800, NOT( ISBLANK( Germany_Aus!T$2:T$800 ) ) ) , ROWS( FILTER( Germany_Aus!T$2:T$800 , NOT( ISBLANK( Germany_Aus!T$2:T$800) ) ) ) )
"),0.0)</f>
        <v>0</v>
      </c>
      <c r="I8" s="89">
        <f t="shared" si="2"/>
        <v>455950</v>
      </c>
    </row>
    <row r="9">
      <c r="A9" s="14">
        <v>8.0</v>
      </c>
      <c r="B9" s="14" t="str">
        <f>TeamScoresR1!B9</f>
        <v>PQ</v>
      </c>
      <c r="C9" s="45">
        <f>PortfolioR2!H80+I9</f>
        <v>728920</v>
      </c>
      <c r="D9" s="45">
        <f>TeamScoresR1!C9</f>
        <v>355950</v>
      </c>
      <c r="E9" s="14">
        <v>10.0</v>
      </c>
      <c r="F9" s="14">
        <v>10000.0</v>
      </c>
      <c r="G9" s="89">
        <f t="shared" si="1"/>
        <v>455950</v>
      </c>
      <c r="H9">
        <f>IFERROR(__xludf.DUMMYFUNCTION("INDEX( FILTER(Germany_Aus!U$2:U$800 , NOT( ISBLANK( Germany_Aus!U$2:U$800 ) ) ) , ROWS( FILTER( Germany_Aus!U$2:U$800 , NOT( ISBLANK( Germany_Aus!U$2:U$800 ) ) ) ) )
"),0.0)</f>
        <v>0</v>
      </c>
      <c r="I9" s="89">
        <f t="shared" si="2"/>
        <v>455950</v>
      </c>
    </row>
    <row r="10">
      <c r="A10" s="14">
        <v>9.0</v>
      </c>
      <c r="B10" s="14" t="str">
        <f>TeamScoresR1!B10</f>
        <v>RS</v>
      </c>
      <c r="C10" s="45">
        <f>PortfolioR2!H91+I10</f>
        <v>728920</v>
      </c>
      <c r="D10" s="45">
        <f>TeamScoresR1!C10</f>
        <v>355950</v>
      </c>
      <c r="E10" s="14">
        <v>10.0</v>
      </c>
      <c r="F10" s="14">
        <v>10000.0</v>
      </c>
      <c r="G10" s="89">
        <f t="shared" si="1"/>
        <v>455950</v>
      </c>
      <c r="H10">
        <f>IFERROR(__xludf.DUMMYFUNCTION("INDEX( FILTER(Germany_Aus!V$2:V$800 , NOT( ISBLANK( Germany_Aus!V$2:V$800 ) ) ) , ROWS( FILTER( Germany_Aus!V$2:V$800 , NOT( ISBLANK( Germany_Aus!V$2:V$800 ) ) ) ) )
"),0.0)</f>
        <v>0</v>
      </c>
      <c r="I10" s="89">
        <f t="shared" si="2"/>
        <v>455950</v>
      </c>
    </row>
    <row r="11">
      <c r="A11" s="14">
        <v>10.0</v>
      </c>
      <c r="B11" s="14" t="str">
        <f>TeamScoresR1!B11</f>
        <v>TU</v>
      </c>
      <c r="C11" s="45">
        <f>PortfolioR2!H102+I11</f>
        <v>728920</v>
      </c>
      <c r="D11" s="45">
        <f>TeamScoresR1!C11</f>
        <v>355950</v>
      </c>
      <c r="E11" s="14">
        <v>10.0</v>
      </c>
      <c r="F11" s="14">
        <v>10000.0</v>
      </c>
      <c r="G11" s="89">
        <f t="shared" si="1"/>
        <v>455950</v>
      </c>
      <c r="H11">
        <f>IFERROR(__xludf.DUMMYFUNCTION("INDEX( FILTER(Germany_Aus!W$2:W$800 , NOT( ISBLANK( Germany_Aus!W$2:W$800 ) ) ) , ROWS( FILTER( Germany_Aus!W$2:W$800 , NOT( ISBLANK( Germany_Aus!W$2:W$800 ) ) ) ) )
"),0.0)</f>
        <v>0</v>
      </c>
      <c r="I11" s="89">
        <f t="shared" si="2"/>
        <v>455950</v>
      </c>
    </row>
    <row r="12">
      <c r="A12" s="14">
        <v>11.0</v>
      </c>
      <c r="B12" s="14" t="str">
        <f>TeamScoresR1!B12</f>
        <v>VW</v>
      </c>
      <c r="C12" s="45">
        <f>PortfolioR2!H113+I12</f>
        <v>728920</v>
      </c>
      <c r="D12" s="45">
        <f>TeamScoresR1!C12</f>
        <v>355950</v>
      </c>
      <c r="E12" s="14">
        <v>10.0</v>
      </c>
      <c r="F12" s="14">
        <v>10000.0</v>
      </c>
      <c r="G12" s="89">
        <f t="shared" si="1"/>
        <v>455950</v>
      </c>
      <c r="H12">
        <f>IFERROR(__xludf.DUMMYFUNCTION("INDEX( FILTER(Germany_Aus!X$2:X$800 , NOT( ISBLANK( Germany_Aus!X$2:X$800 ) ) ) , ROWS( FILTER( Germany_Aus!X$2:X$800 , NOT( ISBLANK( Germany_Aus!X$2:X$800 ) ) ) ) )
"),0.0)</f>
        <v>0</v>
      </c>
      <c r="I12" s="89">
        <f t="shared" si="2"/>
        <v>455950</v>
      </c>
    </row>
    <row r="13">
      <c r="A13" s="14">
        <v>12.0</v>
      </c>
      <c r="B13" s="14" t="str">
        <f>TeamScoresR1!B13</f>
        <v>YZ</v>
      </c>
      <c r="C13" s="45">
        <f>PortfolioR2!H124+I13</f>
        <v>728920</v>
      </c>
      <c r="D13" s="45">
        <f>TeamScoresR1!C13</f>
        <v>355950</v>
      </c>
      <c r="E13" s="14">
        <v>10.0</v>
      </c>
      <c r="F13" s="14">
        <v>10000.0</v>
      </c>
      <c r="G13" s="89">
        <f t="shared" si="1"/>
        <v>455950</v>
      </c>
      <c r="H13">
        <f>IFERROR(__xludf.DUMMYFUNCTION("INDEX( FILTER(Germany_Aus!Y$2:Y$800 , NOT( ISBLANK( Germany_Aus!Y$2:Y$800 ) ) ) , ROWS( FILTER( Germany_Aus!Y$2:Y$800 , NOT( ISBLANK( Germany_Aus!Y$2:Y$800 ) ) ) ) )
"),0.0)</f>
        <v>0</v>
      </c>
      <c r="I13" s="89">
        <f t="shared" si="2"/>
        <v>455950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5" t="s">
        <v>167</v>
      </c>
      <c r="B1" s="66" t="s">
        <v>168</v>
      </c>
      <c r="C1" s="65" t="s">
        <v>169</v>
      </c>
      <c r="D1" s="66" t="s">
        <v>170</v>
      </c>
      <c r="E1" s="65" t="s">
        <v>171</v>
      </c>
      <c r="F1" s="65" t="s">
        <v>172</v>
      </c>
      <c r="H1" s="67"/>
    </row>
    <row r="2">
      <c r="A2" s="68"/>
      <c r="B2" s="68"/>
      <c r="D2" s="68"/>
      <c r="E2" s="71"/>
      <c r="H2" s="72"/>
    </row>
    <row r="3">
      <c r="A3" s="68"/>
      <c r="B3" s="68"/>
      <c r="D3" s="68"/>
      <c r="E3" s="71"/>
      <c r="H3" s="60"/>
    </row>
    <row r="4">
      <c r="A4" s="68"/>
      <c r="B4" s="68"/>
      <c r="D4" s="68"/>
      <c r="E4" s="71"/>
      <c r="H4" s="60"/>
    </row>
    <row r="5">
      <c r="A5" s="68"/>
      <c r="B5" s="68"/>
      <c r="D5" s="68"/>
      <c r="E5" s="71"/>
      <c r="H5" s="60"/>
    </row>
    <row r="6">
      <c r="A6" s="68"/>
      <c r="B6" s="68"/>
      <c r="D6" s="68"/>
      <c r="E6" s="71"/>
      <c r="H6" s="60"/>
    </row>
    <row r="7">
      <c r="A7" s="68"/>
      <c r="B7" s="68"/>
      <c r="D7" s="68"/>
      <c r="E7" s="71"/>
      <c r="H7" s="60"/>
      <c r="I7" s="74"/>
    </row>
    <row r="8">
      <c r="A8" s="68"/>
      <c r="B8" s="68"/>
      <c r="D8" s="68"/>
      <c r="E8" s="71"/>
      <c r="H8" s="60"/>
      <c r="I8" s="74"/>
    </row>
    <row r="9">
      <c r="A9" s="68"/>
      <c r="B9" s="68"/>
      <c r="D9" s="68"/>
      <c r="E9" s="71"/>
      <c r="H9" s="60"/>
      <c r="I9" s="74"/>
    </row>
    <row r="10">
      <c r="A10" s="68"/>
      <c r="B10" s="68"/>
      <c r="D10" s="68"/>
      <c r="E10" s="71"/>
      <c r="H10" s="76"/>
      <c r="I10" s="74"/>
    </row>
    <row r="11">
      <c r="A11" s="68"/>
      <c r="B11" s="68"/>
      <c r="D11" s="68"/>
      <c r="E11" s="71"/>
      <c r="H11" s="60"/>
      <c r="I11" s="74"/>
    </row>
    <row r="12">
      <c r="A12" s="68"/>
      <c r="B12" s="68"/>
      <c r="D12" s="68"/>
      <c r="E12" s="71"/>
      <c r="H12" s="60"/>
    </row>
    <row r="13">
      <c r="A13" s="68"/>
      <c r="B13" s="68"/>
      <c r="D13" s="79"/>
      <c r="E13" s="71"/>
      <c r="H13" s="60"/>
    </row>
    <row r="14">
      <c r="A14" s="79"/>
      <c r="B14" s="79"/>
      <c r="D14" s="68"/>
      <c r="E14" s="71"/>
      <c r="H14" s="6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0" max="10" width="15.57"/>
  </cols>
  <sheetData>
    <row r="1">
      <c r="A1" s="9" t="s">
        <v>35</v>
      </c>
      <c r="B1" s="9" t="s">
        <v>38</v>
      </c>
      <c r="C1" s="8" t="s">
        <v>42</v>
      </c>
      <c r="D1" s="8" t="s">
        <v>41</v>
      </c>
      <c r="E1" s="8" t="s">
        <v>173</v>
      </c>
      <c r="F1" s="101" t="s">
        <v>37</v>
      </c>
      <c r="G1" s="75" t="s">
        <v>174</v>
      </c>
      <c r="H1" s="8" t="s">
        <v>167</v>
      </c>
      <c r="I1" s="12" t="s">
        <v>168</v>
      </c>
      <c r="J1" s="8" t="s">
        <v>169</v>
      </c>
      <c r="K1" s="12" t="s">
        <v>170</v>
      </c>
      <c r="L1" s="8" t="s">
        <v>34</v>
      </c>
      <c r="M1" s="8" t="s">
        <v>43</v>
      </c>
      <c r="N1" s="8" t="s">
        <v>175</v>
      </c>
      <c r="O1" s="8" t="s">
        <v>176</v>
      </c>
      <c r="P1" s="8" t="s">
        <v>177</v>
      </c>
      <c r="Q1" s="8" t="s">
        <v>178</v>
      </c>
      <c r="R1" s="8" t="s">
        <v>179</v>
      </c>
      <c r="S1" s="8" t="s">
        <v>180</v>
      </c>
      <c r="T1" s="8" t="s">
        <v>181</v>
      </c>
      <c r="U1" s="8" t="s">
        <v>182</v>
      </c>
      <c r="V1" s="8" t="s">
        <v>183</v>
      </c>
      <c r="W1" s="8" t="s">
        <v>184</v>
      </c>
      <c r="X1" s="8" t="s">
        <v>185</v>
      </c>
      <c r="Y1" s="8" t="s">
        <v>186</v>
      </c>
      <c r="Z1" s="8" t="s">
        <v>187</v>
      </c>
      <c r="AA1" s="8" t="s">
        <v>188</v>
      </c>
      <c r="AB1" s="8" t="s">
        <v>189</v>
      </c>
      <c r="AC1" s="8" t="s">
        <v>190</v>
      </c>
      <c r="AD1" s="8" t="s">
        <v>191</v>
      </c>
      <c r="AE1" s="8" t="s">
        <v>192</v>
      </c>
      <c r="AF1" s="8" t="s">
        <v>193</v>
      </c>
      <c r="AG1" s="8" t="s">
        <v>194</v>
      </c>
      <c r="AH1" s="8" t="s">
        <v>195</v>
      </c>
      <c r="AI1" s="8" t="s">
        <v>196</v>
      </c>
      <c r="AJ1" s="8" t="s">
        <v>197</v>
      </c>
      <c r="AK1" s="8" t="s">
        <v>198</v>
      </c>
      <c r="AL1" s="14"/>
      <c r="AM1" s="14"/>
      <c r="AN1" s="14"/>
      <c r="AO1" s="14"/>
      <c r="AP1" s="14"/>
    </row>
    <row r="2">
      <c r="A2" s="102" t="str">
        <f>Stock_Prices!A7</f>
        <v>TKA</v>
      </c>
      <c r="B2" s="102" t="str">
        <f>Stock_Prices!B7</f>
        <v>Thyssenkrupp</v>
      </c>
      <c r="C2" s="103">
        <f>Stock_Prices!C7-D2</f>
        <v>100000</v>
      </c>
      <c r="D2" s="104">
        <f>SUM(H2:H80)-SUM(J2:J80)</f>
        <v>0</v>
      </c>
      <c r="E2" s="105">
        <f>Stock_Prices!I7</f>
        <v>0.3</v>
      </c>
      <c r="F2" s="106">
        <f>Stock_Prices!J7</f>
        <v>1215</v>
      </c>
      <c r="G2" s="85" t="s">
        <v>199</v>
      </c>
      <c r="H2" s="14">
        <f>IF(ISNA(VLOOKUP(G2,Round2_Transactions!$A$2:$F$800,2,FALSE)), 0,VLOOKUP(G2,Round2_Transactions!$A$2:$F$800,2,FALSE))</f>
        <v>0</v>
      </c>
      <c r="I2" s="60">
        <f>IF(ISNA(VLOOKUP(G2,Round2_Transactions!$A$2:$F$800,3,FALSE)), 0,VLOOKUP(G2,Round2_Transactions!$A$2:$F$800,3,FALSE))</f>
        <v>0</v>
      </c>
      <c r="J2" s="60">
        <f>IF(ISNA(VLOOKUP(G2,Round2_Transactions!$A$2:$F$800,4,FALSE)), 0,VLOOKUP(G2,Round2_Transactions!$A$2:$F$800,4,FALSE))</f>
        <v>0</v>
      </c>
      <c r="K2" s="60">
        <f>IF(ISNA(VLOOKUP(G2,Round2_Transactions!$A$2:$F$800,5,FALSE)), 0,VLOOKUP(G2,Round2_Transactions!$A$2:$F$800,5,FALSE))</f>
        <v>0</v>
      </c>
      <c r="L2" s="86">
        <f>IF(ISNA(VLOOKUP(G2,Round2_Transactions!$A$2:$F$800,6,FALSE)), 0,VLOOKUP(G2,Round2_Transactions!$A$2:$F$800,6,FALSE))</f>
        <v>0</v>
      </c>
      <c r="M2" s="107">
        <f t="shared" ref="M2:M400" si="1">-I2*H2+J2*K2</f>
        <v>0</v>
      </c>
      <c r="N2" s="107">
        <f>if($L2=1,$M2,0)</f>
        <v>0</v>
      </c>
      <c r="O2" s="107">
        <f>if($L2=2,$M2,0)</f>
        <v>0</v>
      </c>
      <c r="P2" s="107">
        <f>if($L2=3,$M2,0)</f>
        <v>0</v>
      </c>
      <c r="Q2" s="107">
        <f>if($L2=4,$M2,0)</f>
        <v>0</v>
      </c>
      <c r="R2" s="107">
        <f>if($L2=5,$M2,0)</f>
        <v>0</v>
      </c>
      <c r="S2" s="107">
        <f>if($L2=6,$M2,0)</f>
        <v>0</v>
      </c>
      <c r="T2" s="107">
        <f>if($L2=7,$M2,0)</f>
        <v>0</v>
      </c>
      <c r="U2" s="107">
        <f>if($L2=8,$M2,0)</f>
        <v>0</v>
      </c>
      <c r="V2" s="107">
        <f>if($L2=9,$M2,0)</f>
        <v>0</v>
      </c>
      <c r="W2" s="107">
        <f>if($L2=10,$M2,0)</f>
        <v>0</v>
      </c>
      <c r="X2" s="107">
        <f>if($L2=11,$M2,0)</f>
        <v>0</v>
      </c>
      <c r="Y2" s="107">
        <f>if($L2=12,$M2,0)</f>
        <v>0</v>
      </c>
      <c r="Z2" s="107">
        <f>if($L2=1,$H2-$J2,0)</f>
        <v>0</v>
      </c>
      <c r="AA2" s="107">
        <f>if($L2=2,$H2-$J2,0)</f>
        <v>0</v>
      </c>
      <c r="AB2" s="107">
        <f>if($L2=3,$H2-$J2,0)</f>
        <v>0</v>
      </c>
      <c r="AC2" s="107">
        <f>if($L2=4,$H2-$J2,0)</f>
        <v>0</v>
      </c>
      <c r="AD2" s="107">
        <f>if($L2=5,$H2-$J2,0)</f>
        <v>0</v>
      </c>
      <c r="AE2" s="107">
        <f>if($L2=6,$H2-$J2,0)</f>
        <v>0</v>
      </c>
      <c r="AF2" s="107">
        <f>if($L2=7,$H2-$J2,0)</f>
        <v>0</v>
      </c>
      <c r="AG2" s="107">
        <f>if($L2=8,$H2-$J2,0)</f>
        <v>0</v>
      </c>
      <c r="AH2" s="107">
        <f>if($L2=9,$H2-$J2,0)</f>
        <v>0</v>
      </c>
      <c r="AI2" s="107">
        <f>if($L2=10,$H2-$J2,0)</f>
        <v>0</v>
      </c>
      <c r="AJ2" s="107">
        <f>if($L2=11,$H2-$J2,0)</f>
        <v>0</v>
      </c>
      <c r="AK2" s="107">
        <f>if($L2=12,$H2-$J2,0)</f>
        <v>0</v>
      </c>
    </row>
    <row r="3">
      <c r="A3" s="107"/>
      <c r="B3" s="107"/>
      <c r="C3" s="107"/>
      <c r="D3" s="107"/>
      <c r="E3" s="107"/>
      <c r="F3" s="108">
        <f t="shared" ref="F3:F80" si="2">if(H2&gt;0,I2+$E$2*(I2-F2)+$E$2,if(J2&gt;0,K2+$E$2*(K2-F2)-$E$2,F2))</f>
        <v>1215</v>
      </c>
      <c r="G3" s="90" t="s">
        <v>201</v>
      </c>
      <c r="H3" s="14">
        <f>IF(ISNA(VLOOKUP(G3,Round2_Transactions!$A$2:$F$800,2,FALSE)), 0,VLOOKUP(G3,Round2_Transactions!$A$2:$F$800,2,FALSE))</f>
        <v>0</v>
      </c>
      <c r="I3" s="60">
        <f>IF(ISNA(VLOOKUP(G3,Round2_Transactions!$A$2:$F$800,3,FALSE)), 0,VLOOKUP(G3,Round2_Transactions!$A$2:$F$800,3,FALSE))</f>
        <v>0</v>
      </c>
      <c r="J3" s="60">
        <f>IF(ISNA(VLOOKUP(G3,Round2_Transactions!$A$2:$F$800,4,FALSE)), 0,VLOOKUP(G3,Round2_Transactions!$A$2:$F$800,4,FALSE))</f>
        <v>0</v>
      </c>
      <c r="K3" s="60">
        <f>IF(ISNA(VLOOKUP(G3,Round2_Transactions!$A$2:$F$800,5,FALSE)), 0,VLOOKUP(G3,Round2_Transactions!$A$2:$F$800,5,FALSE))</f>
        <v>0</v>
      </c>
      <c r="L3" s="86">
        <f>IF(ISNA(VLOOKUP(G3,Round2_Transactions!$A$2:$F$800,6,FALSE)), 0,VLOOKUP(G3,Round2_Transactions!$A$2:$F$800,6,FALSE))</f>
        <v>0</v>
      </c>
      <c r="M3" s="107">
        <f t="shared" si="1"/>
        <v>0</v>
      </c>
      <c r="N3" s="107">
        <f t="shared" ref="N3:N400" si="3">if($L3=1,$M3+N2,N2)</f>
        <v>0</v>
      </c>
      <c r="O3" s="107">
        <f t="shared" ref="O3:O400" si="4">if($L3=2,$M3+O2,O2)</f>
        <v>0</v>
      </c>
      <c r="P3" s="107">
        <f t="shared" ref="P3:P400" si="5">if($L3=3,$M3+P2,P2)</f>
        <v>0</v>
      </c>
      <c r="Q3" s="107">
        <f t="shared" ref="Q3:Q400" si="6">if($L3=4,$M3+Q2,Q2)</f>
        <v>0</v>
      </c>
      <c r="R3" s="107">
        <f t="shared" ref="R3:R400" si="7">if($L3=5,$M3+R2,R2)</f>
        <v>0</v>
      </c>
      <c r="S3" s="107">
        <f t="shared" ref="S3:S400" si="8">if($L3=6,$M3+S2,S2)</f>
        <v>0</v>
      </c>
      <c r="T3" s="107">
        <f t="shared" ref="T3:T400" si="9">if($L3=7,$M3+T2,T2)</f>
        <v>0</v>
      </c>
      <c r="U3" s="107">
        <f t="shared" ref="U3:U400" si="10">if($L3=8,$M3+U2,U2)</f>
        <v>0</v>
      </c>
      <c r="V3" s="107">
        <f t="shared" ref="V3:V400" si="11">if($L3=9,$M3+V2,V2)</f>
        <v>0</v>
      </c>
      <c r="W3" s="107">
        <f t="shared" ref="W3:W400" si="12">if($L3=10,$M3+W2,W2)</f>
        <v>0</v>
      </c>
      <c r="X3" s="107">
        <f t="shared" ref="X3:X400" si="13">if($L3=11,$M3+X2,X2)</f>
        <v>0</v>
      </c>
      <c r="Y3" s="107">
        <f t="shared" ref="Y3:Y400" si="14">if($L3=12,$M3+Y2,Y2)</f>
        <v>0</v>
      </c>
      <c r="Z3" s="107">
        <f t="shared" ref="Z3:Z80" si="15">if($L3=1,$H3-$J3+Z2,Z2)</f>
        <v>0</v>
      </c>
      <c r="AA3" s="107">
        <f t="shared" ref="AA3:AA80" si="16">if($L3=2,$H3-$J3+AA2,AA2)</f>
        <v>0</v>
      </c>
      <c r="AB3" s="107">
        <f t="shared" ref="AB3:AB80" si="17">if($L3=3,$H3-$J3+AB2,AB2)</f>
        <v>0</v>
      </c>
      <c r="AC3" s="107">
        <f t="shared" ref="AC3:AC80" si="18">if($L3=4,$H3-$J3+AC2,AC2)</f>
        <v>0</v>
      </c>
      <c r="AD3" s="107">
        <f t="shared" ref="AD3:AD80" si="19">if($L3=5,$H3-$J3+AD2,AD2)</f>
        <v>0</v>
      </c>
      <c r="AE3" s="107">
        <f t="shared" ref="AE3:AE80" si="20">if($L3=6,$H3-$J3+AE2,AE2)</f>
        <v>0</v>
      </c>
      <c r="AF3" s="107">
        <f t="shared" ref="AF3:AF80" si="21">if($L3=7,$H3-$J3+AF2,AF2)</f>
        <v>0</v>
      </c>
      <c r="AG3" s="107">
        <f t="shared" ref="AG3:AG80" si="22">if($L3=8,$H3-$J3+AG2,AG2)</f>
        <v>0</v>
      </c>
      <c r="AH3" s="107">
        <f t="shared" ref="AH3:AH80" si="23">if($L3=9,$H3-$J3+AH2,AH2)</f>
        <v>0</v>
      </c>
      <c r="AI3" s="107">
        <f t="shared" ref="AI3:AI80" si="24">if($L3=10,$H3-$J3+AI2,AI2)</f>
        <v>0</v>
      </c>
      <c r="AJ3" s="107">
        <f t="shared" ref="AJ3:AJ80" si="25">if($L3=11,$H3-$J3+AJ2,AJ2)</f>
        <v>0</v>
      </c>
      <c r="AK3" s="107">
        <f t="shared" ref="AK3:AK80" si="26">if($L3=12,$H3-$J3+AK2,AK2)</f>
        <v>0</v>
      </c>
    </row>
    <row r="4">
      <c r="A4" s="107"/>
      <c r="B4" s="107"/>
      <c r="C4" s="107"/>
      <c r="D4" s="107"/>
      <c r="E4" s="107"/>
      <c r="F4" s="108">
        <f t="shared" si="2"/>
        <v>1215</v>
      </c>
      <c r="G4" s="90" t="s">
        <v>202</v>
      </c>
      <c r="H4" s="14">
        <f>IF(ISNA(VLOOKUP(G4,Round2_Transactions!$A$2:$F$800,2,FALSE)), 0,VLOOKUP(G4,Round2_Transactions!$A$2:$F$800,2,FALSE))</f>
        <v>0</v>
      </c>
      <c r="I4" s="60">
        <f>IF(ISNA(VLOOKUP(G4,Round2_Transactions!$A$2:$F$800,3,FALSE)), 0,VLOOKUP(G4,Round2_Transactions!$A$2:$F$800,3,FALSE))</f>
        <v>0</v>
      </c>
      <c r="J4" s="60">
        <f>IF(ISNA(VLOOKUP(G4,Round2_Transactions!$A$2:$F$800,4,FALSE)), 0,VLOOKUP(G4,Round2_Transactions!$A$2:$F$800,4,FALSE))</f>
        <v>0</v>
      </c>
      <c r="K4" s="60">
        <f>IF(ISNA(VLOOKUP(G4,Round2_Transactions!$A$2:$F$800,5,FALSE)), 0,VLOOKUP(G4,Round2_Transactions!$A$2:$F$800,5,FALSE))</f>
        <v>0</v>
      </c>
      <c r="L4" s="86">
        <f>IF(ISNA(VLOOKUP(G4,Round2_Transactions!$A$2:$F$800,6,FALSE)), 0,VLOOKUP(G4,Round2_Transactions!$A$2:$F$800,6,FALSE))</f>
        <v>0</v>
      </c>
      <c r="M4" s="107">
        <f t="shared" si="1"/>
        <v>0</v>
      </c>
      <c r="N4" s="107">
        <f t="shared" si="3"/>
        <v>0</v>
      </c>
      <c r="O4" s="107">
        <f t="shared" si="4"/>
        <v>0</v>
      </c>
      <c r="P4" s="107">
        <f t="shared" si="5"/>
        <v>0</v>
      </c>
      <c r="Q4" s="107">
        <f t="shared" si="6"/>
        <v>0</v>
      </c>
      <c r="R4" s="107">
        <f t="shared" si="7"/>
        <v>0</v>
      </c>
      <c r="S4" s="107">
        <f t="shared" si="8"/>
        <v>0</v>
      </c>
      <c r="T4" s="107">
        <f t="shared" si="9"/>
        <v>0</v>
      </c>
      <c r="U4" s="107">
        <f t="shared" si="10"/>
        <v>0</v>
      </c>
      <c r="V4" s="107">
        <f t="shared" si="11"/>
        <v>0</v>
      </c>
      <c r="W4" s="107">
        <f t="shared" si="12"/>
        <v>0</v>
      </c>
      <c r="X4" s="107">
        <f t="shared" si="13"/>
        <v>0</v>
      </c>
      <c r="Y4" s="107">
        <f t="shared" si="14"/>
        <v>0</v>
      </c>
      <c r="Z4" s="107">
        <f t="shared" si="15"/>
        <v>0</v>
      </c>
      <c r="AA4" s="107">
        <f t="shared" si="16"/>
        <v>0</v>
      </c>
      <c r="AB4" s="107">
        <f t="shared" si="17"/>
        <v>0</v>
      </c>
      <c r="AC4" s="107">
        <f t="shared" si="18"/>
        <v>0</v>
      </c>
      <c r="AD4" s="107">
        <f t="shared" si="19"/>
        <v>0</v>
      </c>
      <c r="AE4" s="107">
        <f t="shared" si="20"/>
        <v>0</v>
      </c>
      <c r="AF4" s="107">
        <f t="shared" si="21"/>
        <v>0</v>
      </c>
      <c r="AG4" s="107">
        <f t="shared" si="22"/>
        <v>0</v>
      </c>
      <c r="AH4" s="107">
        <f t="shared" si="23"/>
        <v>0</v>
      </c>
      <c r="AI4" s="107">
        <f t="shared" si="24"/>
        <v>0</v>
      </c>
      <c r="AJ4" s="107">
        <f t="shared" si="25"/>
        <v>0</v>
      </c>
      <c r="AK4" s="107">
        <f t="shared" si="26"/>
        <v>0</v>
      </c>
    </row>
    <row r="5">
      <c r="A5" s="107"/>
      <c r="B5" s="107"/>
      <c r="C5" s="107"/>
      <c r="D5" s="107"/>
      <c r="E5" s="107"/>
      <c r="F5" s="108">
        <f t="shared" si="2"/>
        <v>1215</v>
      </c>
      <c r="G5" s="90" t="s">
        <v>203</v>
      </c>
      <c r="H5" s="14">
        <f>IF(ISNA(VLOOKUP(G5,Round2_Transactions!$A$2:$F$800,2,FALSE)), 0,VLOOKUP(G5,Round2_Transactions!$A$2:$F$800,2,FALSE))</f>
        <v>0</v>
      </c>
      <c r="I5" s="60">
        <f>IF(ISNA(VLOOKUP(G5,Round2_Transactions!$A$2:$F$800,3,FALSE)), 0,VLOOKUP(G5,Round2_Transactions!$A$2:$F$800,3,FALSE))</f>
        <v>0</v>
      </c>
      <c r="J5" s="60">
        <f>IF(ISNA(VLOOKUP(G5,Round2_Transactions!$A$2:$F$800,4,FALSE)), 0,VLOOKUP(G5,Round2_Transactions!$A$2:$F$800,4,FALSE))</f>
        <v>0</v>
      </c>
      <c r="K5" s="60">
        <f>IF(ISNA(VLOOKUP(G5,Round2_Transactions!$A$2:$F$800,5,FALSE)), 0,VLOOKUP(G5,Round2_Transactions!$A$2:$F$800,5,FALSE))</f>
        <v>0</v>
      </c>
      <c r="L5" s="86">
        <f>IF(ISNA(VLOOKUP(G5,Round2_Transactions!$A$2:$F$800,6,FALSE)), 0,VLOOKUP(G5,Round2_Transactions!$A$2:$F$800,6,FALSE))</f>
        <v>0</v>
      </c>
      <c r="M5" s="107">
        <f t="shared" si="1"/>
        <v>0</v>
      </c>
      <c r="N5" s="107">
        <f t="shared" si="3"/>
        <v>0</v>
      </c>
      <c r="O5" s="107">
        <f t="shared" si="4"/>
        <v>0</v>
      </c>
      <c r="P5" s="107">
        <f t="shared" si="5"/>
        <v>0</v>
      </c>
      <c r="Q5" s="107">
        <f t="shared" si="6"/>
        <v>0</v>
      </c>
      <c r="R5" s="107">
        <f t="shared" si="7"/>
        <v>0</v>
      </c>
      <c r="S5" s="107">
        <f t="shared" si="8"/>
        <v>0</v>
      </c>
      <c r="T5" s="107">
        <f t="shared" si="9"/>
        <v>0</v>
      </c>
      <c r="U5" s="107">
        <f t="shared" si="10"/>
        <v>0</v>
      </c>
      <c r="V5" s="107">
        <f t="shared" si="11"/>
        <v>0</v>
      </c>
      <c r="W5" s="107">
        <f t="shared" si="12"/>
        <v>0</v>
      </c>
      <c r="X5" s="107">
        <f t="shared" si="13"/>
        <v>0</v>
      </c>
      <c r="Y5" s="107">
        <f t="shared" si="14"/>
        <v>0</v>
      </c>
      <c r="Z5" s="107">
        <f t="shared" si="15"/>
        <v>0</v>
      </c>
      <c r="AA5" s="107">
        <f t="shared" si="16"/>
        <v>0</v>
      </c>
      <c r="AB5" s="107">
        <f t="shared" si="17"/>
        <v>0</v>
      </c>
      <c r="AC5" s="107">
        <f t="shared" si="18"/>
        <v>0</v>
      </c>
      <c r="AD5" s="107">
        <f t="shared" si="19"/>
        <v>0</v>
      </c>
      <c r="AE5" s="107">
        <f t="shared" si="20"/>
        <v>0</v>
      </c>
      <c r="AF5" s="107">
        <f t="shared" si="21"/>
        <v>0</v>
      </c>
      <c r="AG5" s="107">
        <f t="shared" si="22"/>
        <v>0</v>
      </c>
      <c r="AH5" s="107">
        <f t="shared" si="23"/>
        <v>0</v>
      </c>
      <c r="AI5" s="107">
        <f t="shared" si="24"/>
        <v>0</v>
      </c>
      <c r="AJ5" s="107">
        <f t="shared" si="25"/>
        <v>0</v>
      </c>
      <c r="AK5" s="107">
        <f t="shared" si="26"/>
        <v>0</v>
      </c>
    </row>
    <row r="6">
      <c r="A6" s="107"/>
      <c r="B6" s="107"/>
      <c r="C6" s="107"/>
      <c r="D6" s="107"/>
      <c r="E6" s="107"/>
      <c r="F6" s="108">
        <f t="shared" si="2"/>
        <v>1215</v>
      </c>
      <c r="G6" s="90" t="s">
        <v>204</v>
      </c>
      <c r="H6" s="14">
        <f>IF(ISNA(VLOOKUP(G6,Round2_Transactions!$A$2:$F$800,2,FALSE)), 0,VLOOKUP(G6,Round2_Transactions!$A$2:$F$800,2,FALSE))</f>
        <v>0</v>
      </c>
      <c r="I6" s="60">
        <f>IF(ISNA(VLOOKUP(G6,Round2_Transactions!$A$2:$F$800,3,FALSE)), 0,VLOOKUP(G6,Round2_Transactions!$A$2:$F$800,3,FALSE))</f>
        <v>0</v>
      </c>
      <c r="J6" s="60">
        <f>IF(ISNA(VLOOKUP(G6,Round2_Transactions!$A$2:$F$800,4,FALSE)), 0,VLOOKUP(G6,Round2_Transactions!$A$2:$F$800,4,FALSE))</f>
        <v>0</v>
      </c>
      <c r="K6" s="60">
        <f>IF(ISNA(VLOOKUP(G6,Round2_Transactions!$A$2:$F$800,5,FALSE)), 0,VLOOKUP(G6,Round2_Transactions!$A$2:$F$800,5,FALSE))</f>
        <v>0</v>
      </c>
      <c r="L6" s="86">
        <f>IF(ISNA(VLOOKUP(G6,Round2_Transactions!$A$2:$F$800,6,FALSE)), 0,VLOOKUP(G6,Round2_Transactions!$A$2:$F$800,6,FALSE))</f>
        <v>0</v>
      </c>
      <c r="M6" s="107">
        <f t="shared" si="1"/>
        <v>0</v>
      </c>
      <c r="N6" s="107">
        <f t="shared" si="3"/>
        <v>0</v>
      </c>
      <c r="O6" s="107">
        <f t="shared" si="4"/>
        <v>0</v>
      </c>
      <c r="P6" s="107">
        <f t="shared" si="5"/>
        <v>0</v>
      </c>
      <c r="Q6" s="107">
        <f t="shared" si="6"/>
        <v>0</v>
      </c>
      <c r="R6" s="107">
        <f t="shared" si="7"/>
        <v>0</v>
      </c>
      <c r="S6" s="107">
        <f t="shared" si="8"/>
        <v>0</v>
      </c>
      <c r="T6" s="107">
        <f t="shared" si="9"/>
        <v>0</v>
      </c>
      <c r="U6" s="107">
        <f t="shared" si="10"/>
        <v>0</v>
      </c>
      <c r="V6" s="107">
        <f t="shared" si="11"/>
        <v>0</v>
      </c>
      <c r="W6" s="107">
        <f t="shared" si="12"/>
        <v>0</v>
      </c>
      <c r="X6" s="107">
        <f t="shared" si="13"/>
        <v>0</v>
      </c>
      <c r="Y6" s="107">
        <f t="shared" si="14"/>
        <v>0</v>
      </c>
      <c r="Z6" s="107">
        <f t="shared" si="15"/>
        <v>0</v>
      </c>
      <c r="AA6" s="107">
        <f t="shared" si="16"/>
        <v>0</v>
      </c>
      <c r="AB6" s="107">
        <f t="shared" si="17"/>
        <v>0</v>
      </c>
      <c r="AC6" s="107">
        <f t="shared" si="18"/>
        <v>0</v>
      </c>
      <c r="AD6" s="107">
        <f t="shared" si="19"/>
        <v>0</v>
      </c>
      <c r="AE6" s="107">
        <f t="shared" si="20"/>
        <v>0</v>
      </c>
      <c r="AF6" s="107">
        <f t="shared" si="21"/>
        <v>0</v>
      </c>
      <c r="AG6" s="107">
        <f t="shared" si="22"/>
        <v>0</v>
      </c>
      <c r="AH6" s="107">
        <f t="shared" si="23"/>
        <v>0</v>
      </c>
      <c r="AI6" s="107">
        <f t="shared" si="24"/>
        <v>0</v>
      </c>
      <c r="AJ6" s="107">
        <f t="shared" si="25"/>
        <v>0</v>
      </c>
      <c r="AK6" s="107">
        <f t="shared" si="26"/>
        <v>0</v>
      </c>
    </row>
    <row r="7">
      <c r="A7" s="107"/>
      <c r="B7" s="107"/>
      <c r="C7" s="107"/>
      <c r="D7" s="107"/>
      <c r="E7" s="107"/>
      <c r="F7" s="108">
        <f t="shared" si="2"/>
        <v>1215</v>
      </c>
      <c r="G7" s="90" t="s">
        <v>205</v>
      </c>
      <c r="H7" s="14">
        <f>IF(ISNA(VLOOKUP(G7,Round2_Transactions!$A$2:$F$800,2,FALSE)), 0,VLOOKUP(G7,Round2_Transactions!$A$2:$F$800,2,FALSE))</f>
        <v>0</v>
      </c>
      <c r="I7" s="60">
        <f>IF(ISNA(VLOOKUP(G7,Round2_Transactions!$A$2:$F$800,3,FALSE)), 0,VLOOKUP(G7,Round2_Transactions!$A$2:$F$800,3,FALSE))</f>
        <v>0</v>
      </c>
      <c r="J7" s="60">
        <f>IF(ISNA(VLOOKUP(G7,Round2_Transactions!$A$2:$F$800,4,FALSE)), 0,VLOOKUP(G7,Round2_Transactions!$A$2:$F$800,4,FALSE))</f>
        <v>0</v>
      </c>
      <c r="K7" s="60">
        <f>IF(ISNA(VLOOKUP(G7,Round2_Transactions!$A$2:$F$800,5,FALSE)), 0,VLOOKUP(G7,Round2_Transactions!$A$2:$F$800,5,FALSE))</f>
        <v>0</v>
      </c>
      <c r="L7" s="86">
        <f>IF(ISNA(VLOOKUP(G7,Round2_Transactions!$A$2:$F$800,6,FALSE)), 0,VLOOKUP(G7,Round2_Transactions!$A$2:$F$800,6,FALSE))</f>
        <v>0</v>
      </c>
      <c r="M7" s="107">
        <f t="shared" si="1"/>
        <v>0</v>
      </c>
      <c r="N7" s="107">
        <f t="shared" si="3"/>
        <v>0</v>
      </c>
      <c r="O7" s="107">
        <f t="shared" si="4"/>
        <v>0</v>
      </c>
      <c r="P7" s="107">
        <f t="shared" si="5"/>
        <v>0</v>
      </c>
      <c r="Q7" s="107">
        <f t="shared" si="6"/>
        <v>0</v>
      </c>
      <c r="R7" s="107">
        <f t="shared" si="7"/>
        <v>0</v>
      </c>
      <c r="S7" s="107">
        <f t="shared" si="8"/>
        <v>0</v>
      </c>
      <c r="T7" s="107">
        <f t="shared" si="9"/>
        <v>0</v>
      </c>
      <c r="U7" s="107">
        <f t="shared" si="10"/>
        <v>0</v>
      </c>
      <c r="V7" s="107">
        <f t="shared" si="11"/>
        <v>0</v>
      </c>
      <c r="W7" s="107">
        <f t="shared" si="12"/>
        <v>0</v>
      </c>
      <c r="X7" s="107">
        <f t="shared" si="13"/>
        <v>0</v>
      </c>
      <c r="Y7" s="107">
        <f t="shared" si="14"/>
        <v>0</v>
      </c>
      <c r="Z7" s="107">
        <f t="shared" si="15"/>
        <v>0</v>
      </c>
      <c r="AA7" s="107">
        <f t="shared" si="16"/>
        <v>0</v>
      </c>
      <c r="AB7" s="107">
        <f t="shared" si="17"/>
        <v>0</v>
      </c>
      <c r="AC7" s="107">
        <f t="shared" si="18"/>
        <v>0</v>
      </c>
      <c r="AD7" s="107">
        <f t="shared" si="19"/>
        <v>0</v>
      </c>
      <c r="AE7" s="107">
        <f t="shared" si="20"/>
        <v>0</v>
      </c>
      <c r="AF7" s="107">
        <f t="shared" si="21"/>
        <v>0</v>
      </c>
      <c r="AG7" s="107">
        <f t="shared" si="22"/>
        <v>0</v>
      </c>
      <c r="AH7" s="107">
        <f t="shared" si="23"/>
        <v>0</v>
      </c>
      <c r="AI7" s="107">
        <f t="shared" si="24"/>
        <v>0</v>
      </c>
      <c r="AJ7" s="107">
        <f t="shared" si="25"/>
        <v>0</v>
      </c>
      <c r="AK7" s="107">
        <f t="shared" si="26"/>
        <v>0</v>
      </c>
    </row>
    <row r="8">
      <c r="A8" s="107"/>
      <c r="B8" s="107"/>
      <c r="C8" s="107"/>
      <c r="D8" s="107"/>
      <c r="E8" s="107"/>
      <c r="F8" s="108">
        <f t="shared" si="2"/>
        <v>1215</v>
      </c>
      <c r="G8" s="90" t="s">
        <v>206</v>
      </c>
      <c r="H8" s="14">
        <f>IF(ISNA(VLOOKUP(G8,Round2_Transactions!$A$2:$F$800,2,FALSE)), 0,VLOOKUP(G8,Round2_Transactions!$A$2:$F$800,2,FALSE))</f>
        <v>0</v>
      </c>
      <c r="I8" s="60">
        <f>IF(ISNA(VLOOKUP(G8,Round2_Transactions!$A$2:$F$800,3,FALSE)), 0,VLOOKUP(G8,Round2_Transactions!$A$2:$F$800,3,FALSE))</f>
        <v>0</v>
      </c>
      <c r="J8" s="60">
        <f>IF(ISNA(VLOOKUP(G8,Round2_Transactions!$A$2:$F$800,4,FALSE)), 0,VLOOKUP(G8,Round2_Transactions!$A$2:$F$800,4,FALSE))</f>
        <v>0</v>
      </c>
      <c r="K8" s="60">
        <f>IF(ISNA(VLOOKUP(G8,Round2_Transactions!$A$2:$F$800,5,FALSE)), 0,VLOOKUP(G8,Round2_Transactions!$A$2:$F$800,5,FALSE))</f>
        <v>0</v>
      </c>
      <c r="L8" s="86">
        <f>IF(ISNA(VLOOKUP(G8,Round2_Transactions!$A$2:$F$800,6,FALSE)), 0,VLOOKUP(G8,Round2_Transactions!$A$2:$F$800,6,FALSE))</f>
        <v>0</v>
      </c>
      <c r="M8" s="107">
        <f t="shared" si="1"/>
        <v>0</v>
      </c>
      <c r="N8" s="107">
        <f t="shared" si="3"/>
        <v>0</v>
      </c>
      <c r="O8" s="107">
        <f t="shared" si="4"/>
        <v>0</v>
      </c>
      <c r="P8" s="107">
        <f t="shared" si="5"/>
        <v>0</v>
      </c>
      <c r="Q8" s="107">
        <f t="shared" si="6"/>
        <v>0</v>
      </c>
      <c r="R8" s="107">
        <f t="shared" si="7"/>
        <v>0</v>
      </c>
      <c r="S8" s="107">
        <f t="shared" si="8"/>
        <v>0</v>
      </c>
      <c r="T8" s="107">
        <f t="shared" si="9"/>
        <v>0</v>
      </c>
      <c r="U8" s="107">
        <f t="shared" si="10"/>
        <v>0</v>
      </c>
      <c r="V8" s="107">
        <f t="shared" si="11"/>
        <v>0</v>
      </c>
      <c r="W8" s="107">
        <f t="shared" si="12"/>
        <v>0</v>
      </c>
      <c r="X8" s="107">
        <f t="shared" si="13"/>
        <v>0</v>
      </c>
      <c r="Y8" s="107">
        <f t="shared" si="14"/>
        <v>0</v>
      </c>
      <c r="Z8" s="107">
        <f t="shared" si="15"/>
        <v>0</v>
      </c>
      <c r="AA8" s="107">
        <f t="shared" si="16"/>
        <v>0</v>
      </c>
      <c r="AB8" s="107">
        <f t="shared" si="17"/>
        <v>0</v>
      </c>
      <c r="AC8" s="107">
        <f t="shared" si="18"/>
        <v>0</v>
      </c>
      <c r="AD8" s="107">
        <f t="shared" si="19"/>
        <v>0</v>
      </c>
      <c r="AE8" s="107">
        <f t="shared" si="20"/>
        <v>0</v>
      </c>
      <c r="AF8" s="107">
        <f t="shared" si="21"/>
        <v>0</v>
      </c>
      <c r="AG8" s="107">
        <f t="shared" si="22"/>
        <v>0</v>
      </c>
      <c r="AH8" s="107">
        <f t="shared" si="23"/>
        <v>0</v>
      </c>
      <c r="AI8" s="107">
        <f t="shared" si="24"/>
        <v>0</v>
      </c>
      <c r="AJ8" s="107">
        <f t="shared" si="25"/>
        <v>0</v>
      </c>
      <c r="AK8" s="107">
        <f t="shared" si="26"/>
        <v>0</v>
      </c>
    </row>
    <row r="9">
      <c r="A9" s="107"/>
      <c r="B9" s="107"/>
      <c r="C9" s="107"/>
      <c r="D9" s="107"/>
      <c r="E9" s="107"/>
      <c r="F9" s="108">
        <f t="shared" si="2"/>
        <v>1215</v>
      </c>
      <c r="G9" s="90" t="s">
        <v>207</v>
      </c>
      <c r="H9" s="14">
        <f>IF(ISNA(VLOOKUP(G9,Round2_Transactions!$A$2:$F$800,2,FALSE)), 0,VLOOKUP(G9,Round2_Transactions!$A$2:$F$800,2,FALSE))</f>
        <v>0</v>
      </c>
      <c r="I9" s="60">
        <f>IF(ISNA(VLOOKUP(G9,Round2_Transactions!$A$2:$F$800,3,FALSE)), 0,VLOOKUP(G9,Round2_Transactions!$A$2:$F$800,3,FALSE))</f>
        <v>0</v>
      </c>
      <c r="J9" s="60">
        <f>IF(ISNA(VLOOKUP(G9,Round2_Transactions!$A$2:$F$800,4,FALSE)), 0,VLOOKUP(G9,Round2_Transactions!$A$2:$F$800,4,FALSE))</f>
        <v>0</v>
      </c>
      <c r="K9" s="60">
        <f>IF(ISNA(VLOOKUP(G9,Round2_Transactions!$A$2:$F$800,5,FALSE)), 0,VLOOKUP(G9,Round2_Transactions!$A$2:$F$800,5,FALSE))</f>
        <v>0</v>
      </c>
      <c r="L9" s="86">
        <f>IF(ISNA(VLOOKUP(G9,Round2_Transactions!$A$2:$F$800,6,FALSE)), 0,VLOOKUP(G9,Round2_Transactions!$A$2:$F$800,6,FALSE))</f>
        <v>0</v>
      </c>
      <c r="M9" s="107">
        <f t="shared" si="1"/>
        <v>0</v>
      </c>
      <c r="N9" s="107">
        <f t="shared" si="3"/>
        <v>0</v>
      </c>
      <c r="O9" s="107">
        <f t="shared" si="4"/>
        <v>0</v>
      </c>
      <c r="P9" s="107">
        <f t="shared" si="5"/>
        <v>0</v>
      </c>
      <c r="Q9" s="107">
        <f t="shared" si="6"/>
        <v>0</v>
      </c>
      <c r="R9" s="107">
        <f t="shared" si="7"/>
        <v>0</v>
      </c>
      <c r="S9" s="107">
        <f t="shared" si="8"/>
        <v>0</v>
      </c>
      <c r="T9" s="107">
        <f t="shared" si="9"/>
        <v>0</v>
      </c>
      <c r="U9" s="107">
        <f t="shared" si="10"/>
        <v>0</v>
      </c>
      <c r="V9" s="107">
        <f t="shared" si="11"/>
        <v>0</v>
      </c>
      <c r="W9" s="107">
        <f t="shared" si="12"/>
        <v>0</v>
      </c>
      <c r="X9" s="107">
        <f t="shared" si="13"/>
        <v>0</v>
      </c>
      <c r="Y9" s="107">
        <f t="shared" si="14"/>
        <v>0</v>
      </c>
      <c r="Z9" s="107">
        <f t="shared" si="15"/>
        <v>0</v>
      </c>
      <c r="AA9" s="107">
        <f t="shared" si="16"/>
        <v>0</v>
      </c>
      <c r="AB9" s="107">
        <f t="shared" si="17"/>
        <v>0</v>
      </c>
      <c r="AC9" s="107">
        <f t="shared" si="18"/>
        <v>0</v>
      </c>
      <c r="AD9" s="107">
        <f t="shared" si="19"/>
        <v>0</v>
      </c>
      <c r="AE9" s="107">
        <f t="shared" si="20"/>
        <v>0</v>
      </c>
      <c r="AF9" s="107">
        <f t="shared" si="21"/>
        <v>0</v>
      </c>
      <c r="AG9" s="107">
        <f t="shared" si="22"/>
        <v>0</v>
      </c>
      <c r="AH9" s="107">
        <f t="shared" si="23"/>
        <v>0</v>
      </c>
      <c r="AI9" s="107">
        <f t="shared" si="24"/>
        <v>0</v>
      </c>
      <c r="AJ9" s="107">
        <f t="shared" si="25"/>
        <v>0</v>
      </c>
      <c r="AK9" s="107">
        <f t="shared" si="26"/>
        <v>0</v>
      </c>
    </row>
    <row r="10">
      <c r="A10" s="107"/>
      <c r="B10" s="107"/>
      <c r="C10" s="107"/>
      <c r="D10" s="107"/>
      <c r="E10" s="107"/>
      <c r="F10" s="108">
        <f t="shared" si="2"/>
        <v>1215</v>
      </c>
      <c r="G10" s="90" t="s">
        <v>208</v>
      </c>
      <c r="H10" s="14">
        <f>IF(ISNA(VLOOKUP(G10,Round2_Transactions!$A$2:$F$800,2,FALSE)), 0,VLOOKUP(G10,Round2_Transactions!$A$2:$F$800,2,FALSE))</f>
        <v>0</v>
      </c>
      <c r="I10" s="60">
        <f>IF(ISNA(VLOOKUP(G10,Round2_Transactions!$A$2:$F$800,3,FALSE)), 0,VLOOKUP(G10,Round2_Transactions!$A$2:$F$800,3,FALSE))</f>
        <v>0</v>
      </c>
      <c r="J10" s="60">
        <f>IF(ISNA(VLOOKUP(G10,Round2_Transactions!$A$2:$F$800,4,FALSE)), 0,VLOOKUP(G10,Round2_Transactions!$A$2:$F$800,4,FALSE))</f>
        <v>0</v>
      </c>
      <c r="K10" s="60">
        <f>IF(ISNA(VLOOKUP(G10,Round2_Transactions!$A$2:$F$800,5,FALSE)), 0,VLOOKUP(G10,Round2_Transactions!$A$2:$F$800,5,FALSE))</f>
        <v>0</v>
      </c>
      <c r="L10" s="86">
        <f>IF(ISNA(VLOOKUP(G10,Round2_Transactions!$A$2:$F$800,6,FALSE)), 0,VLOOKUP(G10,Round2_Transactions!$A$2:$F$800,6,FALSE))</f>
        <v>0</v>
      </c>
      <c r="M10" s="107">
        <f t="shared" si="1"/>
        <v>0</v>
      </c>
      <c r="N10" s="107">
        <f t="shared" si="3"/>
        <v>0</v>
      </c>
      <c r="O10" s="107">
        <f t="shared" si="4"/>
        <v>0</v>
      </c>
      <c r="P10" s="107">
        <f t="shared" si="5"/>
        <v>0</v>
      </c>
      <c r="Q10" s="107">
        <f t="shared" si="6"/>
        <v>0</v>
      </c>
      <c r="R10" s="107">
        <f t="shared" si="7"/>
        <v>0</v>
      </c>
      <c r="S10" s="107">
        <f t="shared" si="8"/>
        <v>0</v>
      </c>
      <c r="T10" s="107">
        <f t="shared" si="9"/>
        <v>0</v>
      </c>
      <c r="U10" s="107">
        <f t="shared" si="10"/>
        <v>0</v>
      </c>
      <c r="V10" s="107">
        <f t="shared" si="11"/>
        <v>0</v>
      </c>
      <c r="W10" s="107">
        <f t="shared" si="12"/>
        <v>0</v>
      </c>
      <c r="X10" s="107">
        <f t="shared" si="13"/>
        <v>0</v>
      </c>
      <c r="Y10" s="107">
        <f t="shared" si="14"/>
        <v>0</v>
      </c>
      <c r="Z10" s="107">
        <f t="shared" si="15"/>
        <v>0</v>
      </c>
      <c r="AA10" s="107">
        <f t="shared" si="16"/>
        <v>0</v>
      </c>
      <c r="AB10" s="107">
        <f t="shared" si="17"/>
        <v>0</v>
      </c>
      <c r="AC10" s="107">
        <f t="shared" si="18"/>
        <v>0</v>
      </c>
      <c r="AD10" s="107">
        <f t="shared" si="19"/>
        <v>0</v>
      </c>
      <c r="AE10" s="107">
        <f t="shared" si="20"/>
        <v>0</v>
      </c>
      <c r="AF10" s="107">
        <f t="shared" si="21"/>
        <v>0</v>
      </c>
      <c r="AG10" s="107">
        <f t="shared" si="22"/>
        <v>0</v>
      </c>
      <c r="AH10" s="107">
        <f t="shared" si="23"/>
        <v>0</v>
      </c>
      <c r="AI10" s="107">
        <f t="shared" si="24"/>
        <v>0</v>
      </c>
      <c r="AJ10" s="107">
        <f t="shared" si="25"/>
        <v>0</v>
      </c>
      <c r="AK10" s="107">
        <f t="shared" si="26"/>
        <v>0</v>
      </c>
    </row>
    <row r="11">
      <c r="A11" s="107"/>
      <c r="B11" s="107"/>
      <c r="C11" s="107"/>
      <c r="D11" s="109"/>
      <c r="E11" s="107"/>
      <c r="F11" s="108">
        <f t="shared" si="2"/>
        <v>1215</v>
      </c>
      <c r="G11" s="90" t="s">
        <v>209</v>
      </c>
      <c r="H11" s="14">
        <f>IF(ISNA(VLOOKUP(G11,Round2_Transactions!$A$2:$F$800,2,FALSE)), 0,VLOOKUP(G11,Round2_Transactions!$A$2:$F$800,2,FALSE))</f>
        <v>0</v>
      </c>
      <c r="I11" s="60">
        <f>IF(ISNA(VLOOKUP(G11,Round2_Transactions!$A$2:$F$800,3,FALSE)), 0,VLOOKUP(G11,Round2_Transactions!$A$2:$F$800,3,FALSE))</f>
        <v>0</v>
      </c>
      <c r="J11" s="60">
        <f>IF(ISNA(VLOOKUP(G11,Round2_Transactions!$A$2:$F$800,4,FALSE)), 0,VLOOKUP(G11,Round2_Transactions!$A$2:$F$800,4,FALSE))</f>
        <v>0</v>
      </c>
      <c r="K11" s="60">
        <f>IF(ISNA(VLOOKUP(G11,Round2_Transactions!$A$2:$F$800,5,FALSE)), 0,VLOOKUP(G11,Round2_Transactions!$A$2:$F$800,5,FALSE))</f>
        <v>0</v>
      </c>
      <c r="L11" s="86">
        <f>IF(ISNA(VLOOKUP(G11,Round2_Transactions!$A$2:$F$800,6,FALSE)), 0,VLOOKUP(G11,Round2_Transactions!$A$2:$F$800,6,FALSE))</f>
        <v>0</v>
      </c>
      <c r="M11" s="107">
        <f t="shared" si="1"/>
        <v>0</v>
      </c>
      <c r="N11" s="107">
        <f t="shared" si="3"/>
        <v>0</v>
      </c>
      <c r="O11" s="107">
        <f t="shared" si="4"/>
        <v>0</v>
      </c>
      <c r="P11" s="107">
        <f t="shared" si="5"/>
        <v>0</v>
      </c>
      <c r="Q11" s="107">
        <f t="shared" si="6"/>
        <v>0</v>
      </c>
      <c r="R11" s="107">
        <f t="shared" si="7"/>
        <v>0</v>
      </c>
      <c r="S11" s="107">
        <f t="shared" si="8"/>
        <v>0</v>
      </c>
      <c r="T11" s="107">
        <f t="shared" si="9"/>
        <v>0</v>
      </c>
      <c r="U11" s="107">
        <f t="shared" si="10"/>
        <v>0</v>
      </c>
      <c r="V11" s="107">
        <f t="shared" si="11"/>
        <v>0</v>
      </c>
      <c r="W11" s="107">
        <f t="shared" si="12"/>
        <v>0</v>
      </c>
      <c r="X11" s="107">
        <f t="shared" si="13"/>
        <v>0</v>
      </c>
      <c r="Y11" s="107">
        <f t="shared" si="14"/>
        <v>0</v>
      </c>
      <c r="Z11" s="107">
        <f t="shared" si="15"/>
        <v>0</v>
      </c>
      <c r="AA11" s="107">
        <f t="shared" si="16"/>
        <v>0</v>
      </c>
      <c r="AB11" s="107">
        <f t="shared" si="17"/>
        <v>0</v>
      </c>
      <c r="AC11" s="107">
        <f t="shared" si="18"/>
        <v>0</v>
      </c>
      <c r="AD11" s="107">
        <f t="shared" si="19"/>
        <v>0</v>
      </c>
      <c r="AE11" s="107">
        <f t="shared" si="20"/>
        <v>0</v>
      </c>
      <c r="AF11" s="107">
        <f t="shared" si="21"/>
        <v>0</v>
      </c>
      <c r="AG11" s="107">
        <f t="shared" si="22"/>
        <v>0</v>
      </c>
      <c r="AH11" s="107">
        <f t="shared" si="23"/>
        <v>0</v>
      </c>
      <c r="AI11" s="107">
        <f t="shared" si="24"/>
        <v>0</v>
      </c>
      <c r="AJ11" s="107">
        <f t="shared" si="25"/>
        <v>0</v>
      </c>
      <c r="AK11" s="107">
        <f t="shared" si="26"/>
        <v>0</v>
      </c>
    </row>
    <row r="12">
      <c r="A12" s="107"/>
      <c r="B12" s="107"/>
      <c r="C12" s="107"/>
      <c r="D12" s="107"/>
      <c r="E12" s="107"/>
      <c r="F12" s="108">
        <f t="shared" si="2"/>
        <v>1215</v>
      </c>
      <c r="G12" s="90" t="s">
        <v>210</v>
      </c>
      <c r="H12" s="14">
        <f>IF(ISNA(VLOOKUP(G12,Round2_Transactions!$A$2:$F$800,2,FALSE)), 0,VLOOKUP(G12,Round2_Transactions!$A$2:$F$800,2,FALSE))</f>
        <v>0</v>
      </c>
      <c r="I12" s="60">
        <f>IF(ISNA(VLOOKUP(G12,Round2_Transactions!$A$2:$F$800,3,FALSE)), 0,VLOOKUP(G12,Round2_Transactions!$A$2:$F$800,3,FALSE))</f>
        <v>0</v>
      </c>
      <c r="J12" s="60">
        <f>IF(ISNA(VLOOKUP(G12,Round2_Transactions!$A$2:$F$800,4,FALSE)), 0,VLOOKUP(G12,Round2_Transactions!$A$2:$F$800,4,FALSE))</f>
        <v>0</v>
      </c>
      <c r="K12" s="60">
        <f>IF(ISNA(VLOOKUP(G12,Round2_Transactions!$A$2:$F$800,5,FALSE)), 0,VLOOKUP(G12,Round2_Transactions!$A$2:$F$800,5,FALSE))</f>
        <v>0</v>
      </c>
      <c r="L12" s="86">
        <f>IF(ISNA(VLOOKUP(G12,Round2_Transactions!$A$2:$F$800,6,FALSE)), 0,VLOOKUP(G12,Round2_Transactions!$A$2:$F$800,6,FALSE))</f>
        <v>0</v>
      </c>
      <c r="M12" s="107">
        <f t="shared" si="1"/>
        <v>0</v>
      </c>
      <c r="N12" s="107">
        <f t="shared" si="3"/>
        <v>0</v>
      </c>
      <c r="O12" s="107">
        <f t="shared" si="4"/>
        <v>0</v>
      </c>
      <c r="P12" s="107">
        <f t="shared" si="5"/>
        <v>0</v>
      </c>
      <c r="Q12" s="107">
        <f t="shared" si="6"/>
        <v>0</v>
      </c>
      <c r="R12" s="107">
        <f t="shared" si="7"/>
        <v>0</v>
      </c>
      <c r="S12" s="107">
        <f t="shared" si="8"/>
        <v>0</v>
      </c>
      <c r="T12" s="107">
        <f t="shared" si="9"/>
        <v>0</v>
      </c>
      <c r="U12" s="107">
        <f t="shared" si="10"/>
        <v>0</v>
      </c>
      <c r="V12" s="107">
        <f t="shared" si="11"/>
        <v>0</v>
      </c>
      <c r="W12" s="107">
        <f t="shared" si="12"/>
        <v>0</v>
      </c>
      <c r="X12" s="107">
        <f t="shared" si="13"/>
        <v>0</v>
      </c>
      <c r="Y12" s="107">
        <f t="shared" si="14"/>
        <v>0</v>
      </c>
      <c r="Z12" s="107">
        <f t="shared" si="15"/>
        <v>0</v>
      </c>
      <c r="AA12" s="107">
        <f t="shared" si="16"/>
        <v>0</v>
      </c>
      <c r="AB12" s="107">
        <f t="shared" si="17"/>
        <v>0</v>
      </c>
      <c r="AC12" s="107">
        <f t="shared" si="18"/>
        <v>0</v>
      </c>
      <c r="AD12" s="107">
        <f t="shared" si="19"/>
        <v>0</v>
      </c>
      <c r="AE12" s="107">
        <f t="shared" si="20"/>
        <v>0</v>
      </c>
      <c r="AF12" s="107">
        <f t="shared" si="21"/>
        <v>0</v>
      </c>
      <c r="AG12" s="107">
        <f t="shared" si="22"/>
        <v>0</v>
      </c>
      <c r="AH12" s="107">
        <f t="shared" si="23"/>
        <v>0</v>
      </c>
      <c r="AI12" s="107">
        <f t="shared" si="24"/>
        <v>0</v>
      </c>
      <c r="AJ12" s="107">
        <f t="shared" si="25"/>
        <v>0</v>
      </c>
      <c r="AK12" s="107">
        <f t="shared" si="26"/>
        <v>0</v>
      </c>
    </row>
    <row r="13">
      <c r="A13" s="107"/>
      <c r="B13" s="107"/>
      <c r="C13" s="107"/>
      <c r="D13" s="107"/>
      <c r="E13" s="107"/>
      <c r="F13" s="108">
        <f t="shared" si="2"/>
        <v>1215</v>
      </c>
      <c r="G13" s="90" t="s">
        <v>211</v>
      </c>
      <c r="H13" s="14">
        <f>IF(ISNA(VLOOKUP(G13,Round2_Transactions!$A$2:$F$800,2,FALSE)), 0,VLOOKUP(G13,Round2_Transactions!$A$2:$F$800,2,FALSE))</f>
        <v>0</v>
      </c>
      <c r="I13" s="60">
        <f>IF(ISNA(VLOOKUP(G13,Round2_Transactions!$A$2:$F$800,3,FALSE)), 0,VLOOKUP(G13,Round2_Transactions!$A$2:$F$800,3,FALSE))</f>
        <v>0</v>
      </c>
      <c r="J13" s="60">
        <f>IF(ISNA(VLOOKUP(G13,Round2_Transactions!$A$2:$F$800,4,FALSE)), 0,VLOOKUP(G13,Round2_Transactions!$A$2:$F$800,4,FALSE))</f>
        <v>0</v>
      </c>
      <c r="K13" s="60">
        <f>IF(ISNA(VLOOKUP(G13,Round2_Transactions!$A$2:$F$800,5,FALSE)), 0,VLOOKUP(G13,Round2_Transactions!$A$2:$F$800,5,FALSE))</f>
        <v>0</v>
      </c>
      <c r="L13" s="86">
        <f>IF(ISNA(VLOOKUP(G13,Round2_Transactions!$A$2:$F$800,6,FALSE)), 0,VLOOKUP(G13,Round2_Transactions!$A$2:$F$800,6,FALSE))</f>
        <v>0</v>
      </c>
      <c r="M13" s="107">
        <f t="shared" si="1"/>
        <v>0</v>
      </c>
      <c r="N13" s="107">
        <f t="shared" si="3"/>
        <v>0</v>
      </c>
      <c r="O13" s="107">
        <f t="shared" si="4"/>
        <v>0</v>
      </c>
      <c r="P13" s="107">
        <f t="shared" si="5"/>
        <v>0</v>
      </c>
      <c r="Q13" s="107">
        <f t="shared" si="6"/>
        <v>0</v>
      </c>
      <c r="R13" s="107">
        <f t="shared" si="7"/>
        <v>0</v>
      </c>
      <c r="S13" s="107">
        <f t="shared" si="8"/>
        <v>0</v>
      </c>
      <c r="T13" s="107">
        <f t="shared" si="9"/>
        <v>0</v>
      </c>
      <c r="U13" s="107">
        <f t="shared" si="10"/>
        <v>0</v>
      </c>
      <c r="V13" s="107">
        <f t="shared" si="11"/>
        <v>0</v>
      </c>
      <c r="W13" s="107">
        <f t="shared" si="12"/>
        <v>0</v>
      </c>
      <c r="X13" s="107">
        <f t="shared" si="13"/>
        <v>0</v>
      </c>
      <c r="Y13" s="107">
        <f t="shared" si="14"/>
        <v>0</v>
      </c>
      <c r="Z13" s="107">
        <f t="shared" si="15"/>
        <v>0</v>
      </c>
      <c r="AA13" s="107">
        <f t="shared" si="16"/>
        <v>0</v>
      </c>
      <c r="AB13" s="107">
        <f t="shared" si="17"/>
        <v>0</v>
      </c>
      <c r="AC13" s="107">
        <f t="shared" si="18"/>
        <v>0</v>
      </c>
      <c r="AD13" s="107">
        <f t="shared" si="19"/>
        <v>0</v>
      </c>
      <c r="AE13" s="107">
        <f t="shared" si="20"/>
        <v>0</v>
      </c>
      <c r="AF13" s="107">
        <f t="shared" si="21"/>
        <v>0</v>
      </c>
      <c r="AG13" s="107">
        <f t="shared" si="22"/>
        <v>0</v>
      </c>
      <c r="AH13" s="107">
        <f t="shared" si="23"/>
        <v>0</v>
      </c>
      <c r="AI13" s="107">
        <f t="shared" si="24"/>
        <v>0</v>
      </c>
      <c r="AJ13" s="107">
        <f t="shared" si="25"/>
        <v>0</v>
      </c>
      <c r="AK13" s="107">
        <f t="shared" si="26"/>
        <v>0</v>
      </c>
    </row>
    <row r="14">
      <c r="A14" s="107"/>
      <c r="B14" s="107"/>
      <c r="C14" s="107"/>
      <c r="D14" s="107"/>
      <c r="E14" s="107"/>
      <c r="F14" s="108">
        <f t="shared" si="2"/>
        <v>1215</v>
      </c>
      <c r="G14" s="90" t="s">
        <v>212</v>
      </c>
      <c r="H14" s="14">
        <f>IF(ISNA(VLOOKUP(G14,Round2_Transactions!$A$2:$F$800,2,FALSE)), 0,VLOOKUP(G14,Round2_Transactions!$A$2:$F$800,2,FALSE))</f>
        <v>0</v>
      </c>
      <c r="I14" s="60">
        <f>IF(ISNA(VLOOKUP(G14,Round2_Transactions!$A$2:$F$800,3,FALSE)), 0,VLOOKUP(G14,Round2_Transactions!$A$2:$F$800,3,FALSE))</f>
        <v>0</v>
      </c>
      <c r="J14" s="60">
        <f>IF(ISNA(VLOOKUP(G14,Round2_Transactions!$A$2:$F$800,4,FALSE)), 0,VLOOKUP(G14,Round2_Transactions!$A$2:$F$800,4,FALSE))</f>
        <v>0</v>
      </c>
      <c r="K14" s="60">
        <f>IF(ISNA(VLOOKUP(G14,Round2_Transactions!$A$2:$F$800,5,FALSE)), 0,VLOOKUP(G14,Round2_Transactions!$A$2:$F$800,5,FALSE))</f>
        <v>0</v>
      </c>
      <c r="L14" s="86">
        <f>IF(ISNA(VLOOKUP(G14,Round2_Transactions!$A$2:$F$800,6,FALSE)), 0,VLOOKUP(G14,Round2_Transactions!$A$2:$F$800,6,FALSE))</f>
        <v>0</v>
      </c>
      <c r="M14" s="107">
        <f t="shared" si="1"/>
        <v>0</v>
      </c>
      <c r="N14" s="107">
        <f t="shared" si="3"/>
        <v>0</v>
      </c>
      <c r="O14" s="107">
        <f t="shared" si="4"/>
        <v>0</v>
      </c>
      <c r="P14" s="107">
        <f t="shared" si="5"/>
        <v>0</v>
      </c>
      <c r="Q14" s="107">
        <f t="shared" si="6"/>
        <v>0</v>
      </c>
      <c r="R14" s="107">
        <f t="shared" si="7"/>
        <v>0</v>
      </c>
      <c r="S14" s="107">
        <f t="shared" si="8"/>
        <v>0</v>
      </c>
      <c r="T14" s="107">
        <f t="shared" si="9"/>
        <v>0</v>
      </c>
      <c r="U14" s="107">
        <f t="shared" si="10"/>
        <v>0</v>
      </c>
      <c r="V14" s="107">
        <f t="shared" si="11"/>
        <v>0</v>
      </c>
      <c r="W14" s="107">
        <f t="shared" si="12"/>
        <v>0</v>
      </c>
      <c r="X14" s="107">
        <f t="shared" si="13"/>
        <v>0</v>
      </c>
      <c r="Y14" s="107">
        <f t="shared" si="14"/>
        <v>0</v>
      </c>
      <c r="Z14" s="107">
        <f t="shared" si="15"/>
        <v>0</v>
      </c>
      <c r="AA14" s="107">
        <f t="shared" si="16"/>
        <v>0</v>
      </c>
      <c r="AB14" s="107">
        <f t="shared" si="17"/>
        <v>0</v>
      </c>
      <c r="AC14" s="107">
        <f t="shared" si="18"/>
        <v>0</v>
      </c>
      <c r="AD14" s="107">
        <f t="shared" si="19"/>
        <v>0</v>
      </c>
      <c r="AE14" s="107">
        <f t="shared" si="20"/>
        <v>0</v>
      </c>
      <c r="AF14" s="107">
        <f t="shared" si="21"/>
        <v>0</v>
      </c>
      <c r="AG14" s="107">
        <f t="shared" si="22"/>
        <v>0</v>
      </c>
      <c r="AH14" s="107">
        <f t="shared" si="23"/>
        <v>0</v>
      </c>
      <c r="AI14" s="107">
        <f t="shared" si="24"/>
        <v>0</v>
      </c>
      <c r="AJ14" s="107">
        <f t="shared" si="25"/>
        <v>0</v>
      </c>
      <c r="AK14" s="107">
        <f t="shared" si="26"/>
        <v>0</v>
      </c>
    </row>
    <row r="15">
      <c r="A15" s="107"/>
      <c r="B15" s="107"/>
      <c r="C15" s="107"/>
      <c r="D15" s="107"/>
      <c r="E15" s="107"/>
      <c r="F15" s="108">
        <f t="shared" si="2"/>
        <v>1215</v>
      </c>
      <c r="G15" s="90" t="s">
        <v>213</v>
      </c>
      <c r="H15" s="14">
        <f>IF(ISNA(VLOOKUP(G15,Round2_Transactions!$A$2:$F$800,2,FALSE)), 0,VLOOKUP(G15,Round2_Transactions!$A$2:$F$800,2,FALSE))</f>
        <v>0</v>
      </c>
      <c r="I15" s="60">
        <f>IF(ISNA(VLOOKUP(G15,Round2_Transactions!$A$2:$F$800,3,FALSE)), 0,VLOOKUP(G15,Round2_Transactions!$A$2:$F$800,3,FALSE))</f>
        <v>0</v>
      </c>
      <c r="J15" s="60">
        <f>IF(ISNA(VLOOKUP(G15,Round2_Transactions!$A$2:$F$800,4,FALSE)), 0,VLOOKUP(G15,Round2_Transactions!$A$2:$F$800,4,FALSE))</f>
        <v>0</v>
      </c>
      <c r="K15" s="60">
        <f>IF(ISNA(VLOOKUP(G15,Round2_Transactions!$A$2:$F$800,5,FALSE)), 0,VLOOKUP(G15,Round2_Transactions!$A$2:$F$800,5,FALSE))</f>
        <v>0</v>
      </c>
      <c r="L15" s="86">
        <f>IF(ISNA(VLOOKUP(G15,Round2_Transactions!$A$2:$F$800,6,FALSE)), 0,VLOOKUP(G15,Round2_Transactions!$A$2:$F$800,6,FALSE))</f>
        <v>0</v>
      </c>
      <c r="M15" s="107">
        <f t="shared" si="1"/>
        <v>0</v>
      </c>
      <c r="N15" s="107">
        <f t="shared" si="3"/>
        <v>0</v>
      </c>
      <c r="O15" s="107">
        <f t="shared" si="4"/>
        <v>0</v>
      </c>
      <c r="P15" s="107">
        <f t="shared" si="5"/>
        <v>0</v>
      </c>
      <c r="Q15" s="107">
        <f t="shared" si="6"/>
        <v>0</v>
      </c>
      <c r="R15" s="107">
        <f t="shared" si="7"/>
        <v>0</v>
      </c>
      <c r="S15" s="107">
        <f t="shared" si="8"/>
        <v>0</v>
      </c>
      <c r="T15" s="107">
        <f t="shared" si="9"/>
        <v>0</v>
      </c>
      <c r="U15" s="107">
        <f t="shared" si="10"/>
        <v>0</v>
      </c>
      <c r="V15" s="107">
        <f t="shared" si="11"/>
        <v>0</v>
      </c>
      <c r="W15" s="107">
        <f t="shared" si="12"/>
        <v>0</v>
      </c>
      <c r="X15" s="107">
        <f t="shared" si="13"/>
        <v>0</v>
      </c>
      <c r="Y15" s="107">
        <f t="shared" si="14"/>
        <v>0</v>
      </c>
      <c r="Z15" s="107">
        <f t="shared" si="15"/>
        <v>0</v>
      </c>
      <c r="AA15" s="107">
        <f t="shared" si="16"/>
        <v>0</v>
      </c>
      <c r="AB15" s="107">
        <f t="shared" si="17"/>
        <v>0</v>
      </c>
      <c r="AC15" s="107">
        <f t="shared" si="18"/>
        <v>0</v>
      </c>
      <c r="AD15" s="107">
        <f t="shared" si="19"/>
        <v>0</v>
      </c>
      <c r="AE15" s="107">
        <f t="shared" si="20"/>
        <v>0</v>
      </c>
      <c r="AF15" s="107">
        <f t="shared" si="21"/>
        <v>0</v>
      </c>
      <c r="AG15" s="107">
        <f t="shared" si="22"/>
        <v>0</v>
      </c>
      <c r="AH15" s="107">
        <f t="shared" si="23"/>
        <v>0</v>
      </c>
      <c r="AI15" s="107">
        <f t="shared" si="24"/>
        <v>0</v>
      </c>
      <c r="AJ15" s="107">
        <f t="shared" si="25"/>
        <v>0</v>
      </c>
      <c r="AK15" s="107">
        <f t="shared" si="26"/>
        <v>0</v>
      </c>
    </row>
    <row r="16">
      <c r="A16" s="107"/>
      <c r="B16" s="107"/>
      <c r="C16" s="107"/>
      <c r="D16" s="107"/>
      <c r="E16" s="107"/>
      <c r="F16" s="108">
        <f t="shared" si="2"/>
        <v>1215</v>
      </c>
      <c r="G16" s="90" t="s">
        <v>214</v>
      </c>
      <c r="H16" s="14">
        <f>IF(ISNA(VLOOKUP(G16,Round2_Transactions!$A$2:$F$800,2,FALSE)), 0,VLOOKUP(G16,Round2_Transactions!$A$2:$F$800,2,FALSE))</f>
        <v>0</v>
      </c>
      <c r="I16" s="60">
        <f>IF(ISNA(VLOOKUP(G16,Round2_Transactions!$A$2:$F$800,3,FALSE)), 0,VLOOKUP(G16,Round2_Transactions!$A$2:$F$800,3,FALSE))</f>
        <v>0</v>
      </c>
      <c r="J16" s="60">
        <f>IF(ISNA(VLOOKUP(G16,Round2_Transactions!$A$2:$F$800,4,FALSE)), 0,VLOOKUP(G16,Round2_Transactions!$A$2:$F$800,4,FALSE))</f>
        <v>0</v>
      </c>
      <c r="K16" s="60">
        <f>IF(ISNA(VLOOKUP(G16,Round2_Transactions!$A$2:$F$800,5,FALSE)), 0,VLOOKUP(G16,Round2_Transactions!$A$2:$F$800,5,FALSE))</f>
        <v>0</v>
      </c>
      <c r="L16" s="86">
        <f>IF(ISNA(VLOOKUP(G16,Round2_Transactions!$A$2:$F$800,6,FALSE)), 0,VLOOKUP(G16,Round2_Transactions!$A$2:$F$800,6,FALSE))</f>
        <v>0</v>
      </c>
      <c r="M16" s="107">
        <f t="shared" si="1"/>
        <v>0</v>
      </c>
      <c r="N16" s="107">
        <f t="shared" si="3"/>
        <v>0</v>
      </c>
      <c r="O16" s="107">
        <f t="shared" si="4"/>
        <v>0</v>
      </c>
      <c r="P16" s="107">
        <f t="shared" si="5"/>
        <v>0</v>
      </c>
      <c r="Q16" s="107">
        <f t="shared" si="6"/>
        <v>0</v>
      </c>
      <c r="R16" s="107">
        <f t="shared" si="7"/>
        <v>0</v>
      </c>
      <c r="S16" s="107">
        <f t="shared" si="8"/>
        <v>0</v>
      </c>
      <c r="T16" s="107">
        <f t="shared" si="9"/>
        <v>0</v>
      </c>
      <c r="U16" s="107">
        <f t="shared" si="10"/>
        <v>0</v>
      </c>
      <c r="V16" s="107">
        <f t="shared" si="11"/>
        <v>0</v>
      </c>
      <c r="W16" s="107">
        <f t="shared" si="12"/>
        <v>0</v>
      </c>
      <c r="X16" s="107">
        <f t="shared" si="13"/>
        <v>0</v>
      </c>
      <c r="Y16" s="107">
        <f t="shared" si="14"/>
        <v>0</v>
      </c>
      <c r="Z16" s="107">
        <f t="shared" si="15"/>
        <v>0</v>
      </c>
      <c r="AA16" s="107">
        <f t="shared" si="16"/>
        <v>0</v>
      </c>
      <c r="AB16" s="107">
        <f t="shared" si="17"/>
        <v>0</v>
      </c>
      <c r="AC16" s="107">
        <f t="shared" si="18"/>
        <v>0</v>
      </c>
      <c r="AD16" s="107">
        <f t="shared" si="19"/>
        <v>0</v>
      </c>
      <c r="AE16" s="107">
        <f t="shared" si="20"/>
        <v>0</v>
      </c>
      <c r="AF16" s="107">
        <f t="shared" si="21"/>
        <v>0</v>
      </c>
      <c r="AG16" s="107">
        <f t="shared" si="22"/>
        <v>0</v>
      </c>
      <c r="AH16" s="107">
        <f t="shared" si="23"/>
        <v>0</v>
      </c>
      <c r="AI16" s="107">
        <f t="shared" si="24"/>
        <v>0</v>
      </c>
      <c r="AJ16" s="107">
        <f t="shared" si="25"/>
        <v>0</v>
      </c>
      <c r="AK16" s="107">
        <f t="shared" si="26"/>
        <v>0</v>
      </c>
    </row>
    <row r="17">
      <c r="A17" s="107"/>
      <c r="B17" s="107"/>
      <c r="C17" s="107"/>
      <c r="D17" s="107"/>
      <c r="E17" s="107"/>
      <c r="F17" s="108">
        <f t="shared" si="2"/>
        <v>1215</v>
      </c>
      <c r="G17" s="90" t="s">
        <v>215</v>
      </c>
      <c r="H17" s="14">
        <f>IF(ISNA(VLOOKUP(G17,Round2_Transactions!$A$2:$F$800,2,FALSE)), 0,VLOOKUP(G17,Round2_Transactions!$A$2:$F$800,2,FALSE))</f>
        <v>0</v>
      </c>
      <c r="I17" s="60">
        <f>IF(ISNA(VLOOKUP(G17,Round2_Transactions!$A$2:$F$800,3,FALSE)), 0,VLOOKUP(G17,Round2_Transactions!$A$2:$F$800,3,FALSE))</f>
        <v>0</v>
      </c>
      <c r="J17" s="60">
        <f>IF(ISNA(VLOOKUP(G17,Round2_Transactions!$A$2:$F$800,4,FALSE)), 0,VLOOKUP(G17,Round2_Transactions!$A$2:$F$800,4,FALSE))</f>
        <v>0</v>
      </c>
      <c r="K17" s="60">
        <f>IF(ISNA(VLOOKUP(G17,Round2_Transactions!$A$2:$F$800,5,FALSE)), 0,VLOOKUP(G17,Round2_Transactions!$A$2:$F$800,5,FALSE))</f>
        <v>0</v>
      </c>
      <c r="L17" s="86">
        <f>IF(ISNA(VLOOKUP(G17,Round2_Transactions!$A$2:$F$800,6,FALSE)), 0,VLOOKUP(G17,Round2_Transactions!$A$2:$F$800,6,FALSE))</f>
        <v>0</v>
      </c>
      <c r="M17" s="107">
        <f t="shared" si="1"/>
        <v>0</v>
      </c>
      <c r="N17" s="107">
        <f t="shared" si="3"/>
        <v>0</v>
      </c>
      <c r="O17" s="107">
        <f t="shared" si="4"/>
        <v>0</v>
      </c>
      <c r="P17" s="107">
        <f t="shared" si="5"/>
        <v>0</v>
      </c>
      <c r="Q17" s="107">
        <f t="shared" si="6"/>
        <v>0</v>
      </c>
      <c r="R17" s="107">
        <f t="shared" si="7"/>
        <v>0</v>
      </c>
      <c r="S17" s="107">
        <f t="shared" si="8"/>
        <v>0</v>
      </c>
      <c r="T17" s="107">
        <f t="shared" si="9"/>
        <v>0</v>
      </c>
      <c r="U17" s="107">
        <f t="shared" si="10"/>
        <v>0</v>
      </c>
      <c r="V17" s="107">
        <f t="shared" si="11"/>
        <v>0</v>
      </c>
      <c r="W17" s="107">
        <f t="shared" si="12"/>
        <v>0</v>
      </c>
      <c r="X17" s="107">
        <f t="shared" si="13"/>
        <v>0</v>
      </c>
      <c r="Y17" s="107">
        <f t="shared" si="14"/>
        <v>0</v>
      </c>
      <c r="Z17" s="107">
        <f t="shared" si="15"/>
        <v>0</v>
      </c>
      <c r="AA17" s="107">
        <f t="shared" si="16"/>
        <v>0</v>
      </c>
      <c r="AB17" s="107">
        <f t="shared" si="17"/>
        <v>0</v>
      </c>
      <c r="AC17" s="107">
        <f t="shared" si="18"/>
        <v>0</v>
      </c>
      <c r="AD17" s="107">
        <f t="shared" si="19"/>
        <v>0</v>
      </c>
      <c r="AE17" s="107">
        <f t="shared" si="20"/>
        <v>0</v>
      </c>
      <c r="AF17" s="107">
        <f t="shared" si="21"/>
        <v>0</v>
      </c>
      <c r="AG17" s="107">
        <f t="shared" si="22"/>
        <v>0</v>
      </c>
      <c r="AH17" s="107">
        <f t="shared" si="23"/>
        <v>0</v>
      </c>
      <c r="AI17" s="107">
        <f t="shared" si="24"/>
        <v>0</v>
      </c>
      <c r="AJ17" s="107">
        <f t="shared" si="25"/>
        <v>0</v>
      </c>
      <c r="AK17" s="107">
        <f t="shared" si="26"/>
        <v>0</v>
      </c>
    </row>
    <row r="18">
      <c r="A18" s="107"/>
      <c r="B18" s="107"/>
      <c r="C18" s="107"/>
      <c r="D18" s="107"/>
      <c r="E18" s="107"/>
      <c r="F18" s="108">
        <f t="shared" si="2"/>
        <v>1215</v>
      </c>
      <c r="G18" s="90" t="s">
        <v>216</v>
      </c>
      <c r="H18" s="14">
        <f>IF(ISNA(VLOOKUP(G18,Round2_Transactions!$A$2:$F$800,2,FALSE)), 0,VLOOKUP(G18,Round2_Transactions!$A$2:$F$800,2,FALSE))</f>
        <v>0</v>
      </c>
      <c r="I18" s="60">
        <f>IF(ISNA(VLOOKUP(G18,Round2_Transactions!$A$2:$F$800,3,FALSE)), 0,VLOOKUP(G18,Round2_Transactions!$A$2:$F$800,3,FALSE))</f>
        <v>0</v>
      </c>
      <c r="J18" s="60">
        <f>IF(ISNA(VLOOKUP(G18,Round2_Transactions!$A$2:$F$800,4,FALSE)), 0,VLOOKUP(G18,Round2_Transactions!$A$2:$F$800,4,FALSE))</f>
        <v>0</v>
      </c>
      <c r="K18" s="60">
        <f>IF(ISNA(VLOOKUP(G18,Round2_Transactions!$A$2:$F$800,5,FALSE)), 0,VLOOKUP(G18,Round2_Transactions!$A$2:$F$800,5,FALSE))</f>
        <v>0</v>
      </c>
      <c r="L18" s="86">
        <f>IF(ISNA(VLOOKUP(G18,Round2_Transactions!$A$2:$F$800,6,FALSE)), 0,VLOOKUP(G18,Round2_Transactions!$A$2:$F$800,6,FALSE))</f>
        <v>0</v>
      </c>
      <c r="M18" s="107">
        <f t="shared" si="1"/>
        <v>0</v>
      </c>
      <c r="N18" s="107">
        <f t="shared" si="3"/>
        <v>0</v>
      </c>
      <c r="O18" s="107">
        <f t="shared" si="4"/>
        <v>0</v>
      </c>
      <c r="P18" s="107">
        <f t="shared" si="5"/>
        <v>0</v>
      </c>
      <c r="Q18" s="107">
        <f t="shared" si="6"/>
        <v>0</v>
      </c>
      <c r="R18" s="107">
        <f t="shared" si="7"/>
        <v>0</v>
      </c>
      <c r="S18" s="107">
        <f t="shared" si="8"/>
        <v>0</v>
      </c>
      <c r="T18" s="107">
        <f t="shared" si="9"/>
        <v>0</v>
      </c>
      <c r="U18" s="107">
        <f t="shared" si="10"/>
        <v>0</v>
      </c>
      <c r="V18" s="107">
        <f t="shared" si="11"/>
        <v>0</v>
      </c>
      <c r="W18" s="107">
        <f t="shared" si="12"/>
        <v>0</v>
      </c>
      <c r="X18" s="107">
        <f t="shared" si="13"/>
        <v>0</v>
      </c>
      <c r="Y18" s="107">
        <f t="shared" si="14"/>
        <v>0</v>
      </c>
      <c r="Z18" s="107">
        <f t="shared" si="15"/>
        <v>0</v>
      </c>
      <c r="AA18" s="107">
        <f t="shared" si="16"/>
        <v>0</v>
      </c>
      <c r="AB18" s="107">
        <f t="shared" si="17"/>
        <v>0</v>
      </c>
      <c r="AC18" s="107">
        <f t="shared" si="18"/>
        <v>0</v>
      </c>
      <c r="AD18" s="107">
        <f t="shared" si="19"/>
        <v>0</v>
      </c>
      <c r="AE18" s="107">
        <f t="shared" si="20"/>
        <v>0</v>
      </c>
      <c r="AF18" s="107">
        <f t="shared" si="21"/>
        <v>0</v>
      </c>
      <c r="AG18" s="107">
        <f t="shared" si="22"/>
        <v>0</v>
      </c>
      <c r="AH18" s="107">
        <f t="shared" si="23"/>
        <v>0</v>
      </c>
      <c r="AI18" s="107">
        <f t="shared" si="24"/>
        <v>0</v>
      </c>
      <c r="AJ18" s="107">
        <f t="shared" si="25"/>
        <v>0</v>
      </c>
      <c r="AK18" s="107">
        <f t="shared" si="26"/>
        <v>0</v>
      </c>
    </row>
    <row r="19">
      <c r="A19" s="107"/>
      <c r="B19" s="107"/>
      <c r="C19" s="107"/>
      <c r="D19" s="107"/>
      <c r="E19" s="107"/>
      <c r="F19" s="108">
        <f t="shared" si="2"/>
        <v>1215</v>
      </c>
      <c r="G19" s="90" t="s">
        <v>217</v>
      </c>
      <c r="H19" s="14">
        <f>IF(ISNA(VLOOKUP(G19,Round2_Transactions!$A$2:$F$800,2,FALSE)), 0,VLOOKUP(G19,Round2_Transactions!$A$2:$F$800,2,FALSE))</f>
        <v>0</v>
      </c>
      <c r="I19" s="60">
        <f>IF(ISNA(VLOOKUP(G19,Round2_Transactions!$A$2:$F$800,3,FALSE)), 0,VLOOKUP(G19,Round2_Transactions!$A$2:$F$800,3,FALSE))</f>
        <v>0</v>
      </c>
      <c r="J19" s="60">
        <f>IF(ISNA(VLOOKUP(G19,Round2_Transactions!$A$2:$F$800,4,FALSE)), 0,VLOOKUP(G19,Round2_Transactions!$A$2:$F$800,4,FALSE))</f>
        <v>0</v>
      </c>
      <c r="K19" s="60">
        <f>IF(ISNA(VLOOKUP(G19,Round2_Transactions!$A$2:$F$800,5,FALSE)), 0,VLOOKUP(G19,Round2_Transactions!$A$2:$F$800,5,FALSE))</f>
        <v>0</v>
      </c>
      <c r="L19" s="86">
        <f>IF(ISNA(VLOOKUP(G19,Round2_Transactions!$A$2:$F$800,6,FALSE)), 0,VLOOKUP(G19,Round2_Transactions!$A$2:$F$800,6,FALSE))</f>
        <v>0</v>
      </c>
      <c r="M19" s="107">
        <f t="shared" si="1"/>
        <v>0</v>
      </c>
      <c r="N19" s="107">
        <f t="shared" si="3"/>
        <v>0</v>
      </c>
      <c r="O19" s="107">
        <f t="shared" si="4"/>
        <v>0</v>
      </c>
      <c r="P19" s="107">
        <f t="shared" si="5"/>
        <v>0</v>
      </c>
      <c r="Q19" s="107">
        <f t="shared" si="6"/>
        <v>0</v>
      </c>
      <c r="R19" s="107">
        <f t="shared" si="7"/>
        <v>0</v>
      </c>
      <c r="S19" s="107">
        <f t="shared" si="8"/>
        <v>0</v>
      </c>
      <c r="T19" s="107">
        <f t="shared" si="9"/>
        <v>0</v>
      </c>
      <c r="U19" s="107">
        <f t="shared" si="10"/>
        <v>0</v>
      </c>
      <c r="V19" s="107">
        <f t="shared" si="11"/>
        <v>0</v>
      </c>
      <c r="W19" s="107">
        <f t="shared" si="12"/>
        <v>0</v>
      </c>
      <c r="X19" s="107">
        <f t="shared" si="13"/>
        <v>0</v>
      </c>
      <c r="Y19" s="107">
        <f t="shared" si="14"/>
        <v>0</v>
      </c>
      <c r="Z19" s="107">
        <f t="shared" si="15"/>
        <v>0</v>
      </c>
      <c r="AA19" s="107">
        <f t="shared" si="16"/>
        <v>0</v>
      </c>
      <c r="AB19" s="107">
        <f t="shared" si="17"/>
        <v>0</v>
      </c>
      <c r="AC19" s="107">
        <f t="shared" si="18"/>
        <v>0</v>
      </c>
      <c r="AD19" s="107">
        <f t="shared" si="19"/>
        <v>0</v>
      </c>
      <c r="AE19" s="107">
        <f t="shared" si="20"/>
        <v>0</v>
      </c>
      <c r="AF19" s="107">
        <f t="shared" si="21"/>
        <v>0</v>
      </c>
      <c r="AG19" s="107">
        <f t="shared" si="22"/>
        <v>0</v>
      </c>
      <c r="AH19" s="107">
        <f t="shared" si="23"/>
        <v>0</v>
      </c>
      <c r="AI19" s="107">
        <f t="shared" si="24"/>
        <v>0</v>
      </c>
      <c r="AJ19" s="107">
        <f t="shared" si="25"/>
        <v>0</v>
      </c>
      <c r="AK19" s="107">
        <f t="shared" si="26"/>
        <v>0</v>
      </c>
    </row>
    <row r="20">
      <c r="A20" s="107"/>
      <c r="B20" s="107"/>
      <c r="C20" s="107"/>
      <c r="D20" s="107"/>
      <c r="E20" s="107"/>
      <c r="F20" s="108">
        <f t="shared" si="2"/>
        <v>1215</v>
      </c>
      <c r="G20" s="90" t="s">
        <v>218</v>
      </c>
      <c r="H20" s="14">
        <f>IF(ISNA(VLOOKUP(G20,Round2_Transactions!$A$2:$F$800,2,FALSE)), 0,VLOOKUP(G20,Round2_Transactions!$A$2:$F$800,2,FALSE))</f>
        <v>0</v>
      </c>
      <c r="I20" s="60">
        <f>IF(ISNA(VLOOKUP(G20,Round2_Transactions!$A$2:$F$800,3,FALSE)), 0,VLOOKUP(G20,Round2_Transactions!$A$2:$F$800,3,FALSE))</f>
        <v>0</v>
      </c>
      <c r="J20" s="60">
        <f>IF(ISNA(VLOOKUP(G20,Round2_Transactions!$A$2:$F$800,4,FALSE)), 0,VLOOKUP(G20,Round2_Transactions!$A$2:$F$800,4,FALSE))</f>
        <v>0</v>
      </c>
      <c r="K20" s="60">
        <f>IF(ISNA(VLOOKUP(G20,Round2_Transactions!$A$2:$F$800,5,FALSE)), 0,VLOOKUP(G20,Round2_Transactions!$A$2:$F$800,5,FALSE))</f>
        <v>0</v>
      </c>
      <c r="L20" s="86">
        <f>IF(ISNA(VLOOKUP(G20,Round2_Transactions!$A$2:$F$800,6,FALSE)), 0,VLOOKUP(G20,Round2_Transactions!$A$2:$F$800,6,FALSE))</f>
        <v>0</v>
      </c>
      <c r="M20" s="107">
        <f t="shared" si="1"/>
        <v>0</v>
      </c>
      <c r="N20" s="107">
        <f t="shared" si="3"/>
        <v>0</v>
      </c>
      <c r="O20" s="107">
        <f t="shared" si="4"/>
        <v>0</v>
      </c>
      <c r="P20" s="107">
        <f t="shared" si="5"/>
        <v>0</v>
      </c>
      <c r="Q20" s="107">
        <f t="shared" si="6"/>
        <v>0</v>
      </c>
      <c r="R20" s="107">
        <f t="shared" si="7"/>
        <v>0</v>
      </c>
      <c r="S20" s="107">
        <f t="shared" si="8"/>
        <v>0</v>
      </c>
      <c r="T20" s="107">
        <f t="shared" si="9"/>
        <v>0</v>
      </c>
      <c r="U20" s="107">
        <f t="shared" si="10"/>
        <v>0</v>
      </c>
      <c r="V20" s="107">
        <f t="shared" si="11"/>
        <v>0</v>
      </c>
      <c r="W20" s="107">
        <f t="shared" si="12"/>
        <v>0</v>
      </c>
      <c r="X20" s="107">
        <f t="shared" si="13"/>
        <v>0</v>
      </c>
      <c r="Y20" s="107">
        <f t="shared" si="14"/>
        <v>0</v>
      </c>
      <c r="Z20" s="107">
        <f t="shared" si="15"/>
        <v>0</v>
      </c>
      <c r="AA20" s="107">
        <f t="shared" si="16"/>
        <v>0</v>
      </c>
      <c r="AB20" s="107">
        <f t="shared" si="17"/>
        <v>0</v>
      </c>
      <c r="AC20" s="107">
        <f t="shared" si="18"/>
        <v>0</v>
      </c>
      <c r="AD20" s="107">
        <f t="shared" si="19"/>
        <v>0</v>
      </c>
      <c r="AE20" s="107">
        <f t="shared" si="20"/>
        <v>0</v>
      </c>
      <c r="AF20" s="107">
        <f t="shared" si="21"/>
        <v>0</v>
      </c>
      <c r="AG20" s="107">
        <f t="shared" si="22"/>
        <v>0</v>
      </c>
      <c r="AH20" s="107">
        <f t="shared" si="23"/>
        <v>0</v>
      </c>
      <c r="AI20" s="107">
        <f t="shared" si="24"/>
        <v>0</v>
      </c>
      <c r="AJ20" s="107">
        <f t="shared" si="25"/>
        <v>0</v>
      </c>
      <c r="AK20" s="107">
        <f t="shared" si="26"/>
        <v>0</v>
      </c>
    </row>
    <row r="21">
      <c r="A21" s="107"/>
      <c r="B21" s="107"/>
      <c r="C21" s="107"/>
      <c r="D21" s="107"/>
      <c r="E21" s="107"/>
      <c r="F21" s="108">
        <f t="shared" si="2"/>
        <v>1215</v>
      </c>
      <c r="G21" s="90" t="s">
        <v>219</v>
      </c>
      <c r="H21" s="14">
        <f>IF(ISNA(VLOOKUP(G21,Round2_Transactions!$A$2:$F$800,2,FALSE)), 0,VLOOKUP(G21,Round2_Transactions!$A$2:$F$800,2,FALSE))</f>
        <v>0</v>
      </c>
      <c r="I21" s="60">
        <f>IF(ISNA(VLOOKUP(G21,Round2_Transactions!$A$2:$F$800,3,FALSE)), 0,VLOOKUP(G21,Round2_Transactions!$A$2:$F$800,3,FALSE))</f>
        <v>0</v>
      </c>
      <c r="J21" s="60">
        <f>IF(ISNA(VLOOKUP(G21,Round2_Transactions!$A$2:$F$800,4,FALSE)), 0,VLOOKUP(G21,Round2_Transactions!$A$2:$F$800,4,FALSE))</f>
        <v>0</v>
      </c>
      <c r="K21" s="60">
        <f>IF(ISNA(VLOOKUP(G21,Round2_Transactions!$A$2:$F$800,5,FALSE)), 0,VLOOKUP(G21,Round2_Transactions!$A$2:$F$800,5,FALSE))</f>
        <v>0</v>
      </c>
      <c r="L21" s="86">
        <f>IF(ISNA(VLOOKUP(G21,Round2_Transactions!$A$2:$F$800,6,FALSE)), 0,VLOOKUP(G21,Round2_Transactions!$A$2:$F$800,6,FALSE))</f>
        <v>0</v>
      </c>
      <c r="M21" s="107">
        <f t="shared" si="1"/>
        <v>0</v>
      </c>
      <c r="N21" s="107">
        <f t="shared" si="3"/>
        <v>0</v>
      </c>
      <c r="O21" s="107">
        <f t="shared" si="4"/>
        <v>0</v>
      </c>
      <c r="P21" s="107">
        <f t="shared" si="5"/>
        <v>0</v>
      </c>
      <c r="Q21" s="107">
        <f t="shared" si="6"/>
        <v>0</v>
      </c>
      <c r="R21" s="107">
        <f t="shared" si="7"/>
        <v>0</v>
      </c>
      <c r="S21" s="107">
        <f t="shared" si="8"/>
        <v>0</v>
      </c>
      <c r="T21" s="107">
        <f t="shared" si="9"/>
        <v>0</v>
      </c>
      <c r="U21" s="107">
        <f t="shared" si="10"/>
        <v>0</v>
      </c>
      <c r="V21" s="107">
        <f t="shared" si="11"/>
        <v>0</v>
      </c>
      <c r="W21" s="107">
        <f t="shared" si="12"/>
        <v>0</v>
      </c>
      <c r="X21" s="107">
        <f t="shared" si="13"/>
        <v>0</v>
      </c>
      <c r="Y21" s="107">
        <f t="shared" si="14"/>
        <v>0</v>
      </c>
      <c r="Z21" s="107">
        <f t="shared" si="15"/>
        <v>0</v>
      </c>
      <c r="AA21" s="107">
        <f t="shared" si="16"/>
        <v>0</v>
      </c>
      <c r="AB21" s="107">
        <f t="shared" si="17"/>
        <v>0</v>
      </c>
      <c r="AC21" s="107">
        <f t="shared" si="18"/>
        <v>0</v>
      </c>
      <c r="AD21" s="107">
        <f t="shared" si="19"/>
        <v>0</v>
      </c>
      <c r="AE21" s="107">
        <f t="shared" si="20"/>
        <v>0</v>
      </c>
      <c r="AF21" s="107">
        <f t="shared" si="21"/>
        <v>0</v>
      </c>
      <c r="AG21" s="107">
        <f t="shared" si="22"/>
        <v>0</v>
      </c>
      <c r="AH21" s="107">
        <f t="shared" si="23"/>
        <v>0</v>
      </c>
      <c r="AI21" s="107">
        <f t="shared" si="24"/>
        <v>0</v>
      </c>
      <c r="AJ21" s="107">
        <f t="shared" si="25"/>
        <v>0</v>
      </c>
      <c r="AK21" s="107">
        <f t="shared" si="26"/>
        <v>0</v>
      </c>
    </row>
    <row r="22">
      <c r="A22" s="107"/>
      <c r="B22" s="107"/>
      <c r="C22" s="107"/>
      <c r="D22" s="107"/>
      <c r="E22" s="107"/>
      <c r="F22" s="108">
        <f t="shared" si="2"/>
        <v>1215</v>
      </c>
      <c r="G22" s="90" t="s">
        <v>220</v>
      </c>
      <c r="H22" s="14">
        <f>IF(ISNA(VLOOKUP(G22,Round2_Transactions!$A$2:$F$800,2,FALSE)), 0,VLOOKUP(G22,Round2_Transactions!$A$2:$F$800,2,FALSE))</f>
        <v>0</v>
      </c>
      <c r="I22" s="60">
        <f>IF(ISNA(VLOOKUP(G22,Round2_Transactions!$A$2:$F$800,3,FALSE)), 0,VLOOKUP(G22,Round2_Transactions!$A$2:$F$800,3,FALSE))</f>
        <v>0</v>
      </c>
      <c r="J22" s="60">
        <f>IF(ISNA(VLOOKUP(G22,Round2_Transactions!$A$2:$F$800,4,FALSE)), 0,VLOOKUP(G22,Round2_Transactions!$A$2:$F$800,4,FALSE))</f>
        <v>0</v>
      </c>
      <c r="K22" s="60">
        <f>IF(ISNA(VLOOKUP(G22,Round2_Transactions!$A$2:$F$800,5,FALSE)), 0,VLOOKUP(G22,Round2_Transactions!$A$2:$F$800,5,FALSE))</f>
        <v>0</v>
      </c>
      <c r="L22" s="86">
        <f>IF(ISNA(VLOOKUP(G22,Round2_Transactions!$A$2:$F$800,6,FALSE)), 0,VLOOKUP(G22,Round2_Transactions!$A$2:$F$800,6,FALSE))</f>
        <v>0</v>
      </c>
      <c r="M22" s="107">
        <f t="shared" si="1"/>
        <v>0</v>
      </c>
      <c r="N22" s="107">
        <f t="shared" si="3"/>
        <v>0</v>
      </c>
      <c r="O22" s="107">
        <f t="shared" si="4"/>
        <v>0</v>
      </c>
      <c r="P22" s="107">
        <f t="shared" si="5"/>
        <v>0</v>
      </c>
      <c r="Q22" s="107">
        <f t="shared" si="6"/>
        <v>0</v>
      </c>
      <c r="R22" s="107">
        <f t="shared" si="7"/>
        <v>0</v>
      </c>
      <c r="S22" s="107">
        <f t="shared" si="8"/>
        <v>0</v>
      </c>
      <c r="T22" s="107">
        <f t="shared" si="9"/>
        <v>0</v>
      </c>
      <c r="U22" s="107">
        <f t="shared" si="10"/>
        <v>0</v>
      </c>
      <c r="V22" s="107">
        <f t="shared" si="11"/>
        <v>0</v>
      </c>
      <c r="W22" s="107">
        <f t="shared" si="12"/>
        <v>0</v>
      </c>
      <c r="X22" s="107">
        <f t="shared" si="13"/>
        <v>0</v>
      </c>
      <c r="Y22" s="107">
        <f t="shared" si="14"/>
        <v>0</v>
      </c>
      <c r="Z22" s="107">
        <f t="shared" si="15"/>
        <v>0</v>
      </c>
      <c r="AA22" s="107">
        <f t="shared" si="16"/>
        <v>0</v>
      </c>
      <c r="AB22" s="107">
        <f t="shared" si="17"/>
        <v>0</v>
      </c>
      <c r="AC22" s="107">
        <f t="shared" si="18"/>
        <v>0</v>
      </c>
      <c r="AD22" s="107">
        <f t="shared" si="19"/>
        <v>0</v>
      </c>
      <c r="AE22" s="107">
        <f t="shared" si="20"/>
        <v>0</v>
      </c>
      <c r="AF22" s="107">
        <f t="shared" si="21"/>
        <v>0</v>
      </c>
      <c r="AG22" s="107">
        <f t="shared" si="22"/>
        <v>0</v>
      </c>
      <c r="AH22" s="107">
        <f t="shared" si="23"/>
        <v>0</v>
      </c>
      <c r="AI22" s="107">
        <f t="shared" si="24"/>
        <v>0</v>
      </c>
      <c r="AJ22" s="107">
        <f t="shared" si="25"/>
        <v>0</v>
      </c>
      <c r="AK22" s="107">
        <f t="shared" si="26"/>
        <v>0</v>
      </c>
    </row>
    <row r="23">
      <c r="A23" s="107"/>
      <c r="B23" s="107"/>
      <c r="C23" s="107"/>
      <c r="D23" s="107"/>
      <c r="E23" s="107"/>
      <c r="F23" s="108">
        <f t="shared" si="2"/>
        <v>1215</v>
      </c>
      <c r="G23" s="90" t="s">
        <v>221</v>
      </c>
      <c r="H23" s="14">
        <f>IF(ISNA(VLOOKUP(G23,Round2_Transactions!$A$2:$F$800,2,FALSE)), 0,VLOOKUP(G23,Round2_Transactions!$A$2:$F$800,2,FALSE))</f>
        <v>0</v>
      </c>
      <c r="I23" s="60">
        <f>IF(ISNA(VLOOKUP(G23,Round2_Transactions!$A$2:$F$800,3,FALSE)), 0,VLOOKUP(G23,Round2_Transactions!$A$2:$F$800,3,FALSE))</f>
        <v>0</v>
      </c>
      <c r="J23" s="60">
        <f>IF(ISNA(VLOOKUP(G23,Round2_Transactions!$A$2:$F$800,4,FALSE)), 0,VLOOKUP(G23,Round2_Transactions!$A$2:$F$800,4,FALSE))</f>
        <v>0</v>
      </c>
      <c r="K23" s="60">
        <f>IF(ISNA(VLOOKUP(G23,Round2_Transactions!$A$2:$F$800,5,FALSE)), 0,VLOOKUP(G23,Round2_Transactions!$A$2:$F$800,5,FALSE))</f>
        <v>0</v>
      </c>
      <c r="L23" s="86">
        <f>IF(ISNA(VLOOKUP(G23,Round2_Transactions!$A$2:$F$800,6,FALSE)), 0,VLOOKUP(G23,Round2_Transactions!$A$2:$F$800,6,FALSE))</f>
        <v>0</v>
      </c>
      <c r="M23" s="107">
        <f t="shared" si="1"/>
        <v>0</v>
      </c>
      <c r="N23" s="107">
        <f t="shared" si="3"/>
        <v>0</v>
      </c>
      <c r="O23" s="107">
        <f t="shared" si="4"/>
        <v>0</v>
      </c>
      <c r="P23" s="107">
        <f t="shared" si="5"/>
        <v>0</v>
      </c>
      <c r="Q23" s="107">
        <f t="shared" si="6"/>
        <v>0</v>
      </c>
      <c r="R23" s="107">
        <f t="shared" si="7"/>
        <v>0</v>
      </c>
      <c r="S23" s="107">
        <f t="shared" si="8"/>
        <v>0</v>
      </c>
      <c r="T23" s="107">
        <f t="shared" si="9"/>
        <v>0</v>
      </c>
      <c r="U23" s="107">
        <f t="shared" si="10"/>
        <v>0</v>
      </c>
      <c r="V23" s="107">
        <f t="shared" si="11"/>
        <v>0</v>
      </c>
      <c r="W23" s="107">
        <f t="shared" si="12"/>
        <v>0</v>
      </c>
      <c r="X23" s="107">
        <f t="shared" si="13"/>
        <v>0</v>
      </c>
      <c r="Y23" s="107">
        <f t="shared" si="14"/>
        <v>0</v>
      </c>
      <c r="Z23" s="107">
        <f t="shared" si="15"/>
        <v>0</v>
      </c>
      <c r="AA23" s="107">
        <f t="shared" si="16"/>
        <v>0</v>
      </c>
      <c r="AB23" s="107">
        <f t="shared" si="17"/>
        <v>0</v>
      </c>
      <c r="AC23" s="107">
        <f t="shared" si="18"/>
        <v>0</v>
      </c>
      <c r="AD23" s="107">
        <f t="shared" si="19"/>
        <v>0</v>
      </c>
      <c r="AE23" s="107">
        <f t="shared" si="20"/>
        <v>0</v>
      </c>
      <c r="AF23" s="107">
        <f t="shared" si="21"/>
        <v>0</v>
      </c>
      <c r="AG23" s="107">
        <f t="shared" si="22"/>
        <v>0</v>
      </c>
      <c r="AH23" s="107">
        <f t="shared" si="23"/>
        <v>0</v>
      </c>
      <c r="AI23" s="107">
        <f t="shared" si="24"/>
        <v>0</v>
      </c>
      <c r="AJ23" s="107">
        <f t="shared" si="25"/>
        <v>0</v>
      </c>
      <c r="AK23" s="107">
        <f t="shared" si="26"/>
        <v>0</v>
      </c>
    </row>
    <row r="24">
      <c r="A24" s="107"/>
      <c r="B24" s="107"/>
      <c r="C24" s="107"/>
      <c r="D24" s="107"/>
      <c r="E24" s="107"/>
      <c r="F24" s="108">
        <f t="shared" si="2"/>
        <v>1215</v>
      </c>
      <c r="G24" s="90" t="s">
        <v>222</v>
      </c>
      <c r="H24" s="14">
        <f>IF(ISNA(VLOOKUP(G24,Round2_Transactions!$A$2:$F$800,2,FALSE)), 0,VLOOKUP(G24,Round2_Transactions!$A$2:$F$800,2,FALSE))</f>
        <v>0</v>
      </c>
      <c r="I24" s="60">
        <f>IF(ISNA(VLOOKUP(G24,Round2_Transactions!$A$2:$F$800,3,FALSE)), 0,VLOOKUP(G24,Round2_Transactions!$A$2:$F$800,3,FALSE))</f>
        <v>0</v>
      </c>
      <c r="J24" s="60">
        <f>IF(ISNA(VLOOKUP(G24,Round2_Transactions!$A$2:$F$800,4,FALSE)), 0,VLOOKUP(G24,Round2_Transactions!$A$2:$F$800,4,FALSE))</f>
        <v>0</v>
      </c>
      <c r="K24" s="60">
        <f>IF(ISNA(VLOOKUP(G24,Round2_Transactions!$A$2:$F$800,5,FALSE)), 0,VLOOKUP(G24,Round2_Transactions!$A$2:$F$800,5,FALSE))</f>
        <v>0</v>
      </c>
      <c r="L24" s="86">
        <f>IF(ISNA(VLOOKUP(G24,Round2_Transactions!$A$2:$F$800,6,FALSE)), 0,VLOOKUP(G24,Round2_Transactions!$A$2:$F$800,6,FALSE))</f>
        <v>0</v>
      </c>
      <c r="M24" s="107">
        <f t="shared" si="1"/>
        <v>0</v>
      </c>
      <c r="N24" s="107">
        <f t="shared" si="3"/>
        <v>0</v>
      </c>
      <c r="O24" s="107">
        <f t="shared" si="4"/>
        <v>0</v>
      </c>
      <c r="P24" s="107">
        <f t="shared" si="5"/>
        <v>0</v>
      </c>
      <c r="Q24" s="107">
        <f t="shared" si="6"/>
        <v>0</v>
      </c>
      <c r="R24" s="107">
        <f t="shared" si="7"/>
        <v>0</v>
      </c>
      <c r="S24" s="107">
        <f t="shared" si="8"/>
        <v>0</v>
      </c>
      <c r="T24" s="107">
        <f t="shared" si="9"/>
        <v>0</v>
      </c>
      <c r="U24" s="107">
        <f t="shared" si="10"/>
        <v>0</v>
      </c>
      <c r="V24" s="107">
        <f t="shared" si="11"/>
        <v>0</v>
      </c>
      <c r="W24" s="107">
        <f t="shared" si="12"/>
        <v>0</v>
      </c>
      <c r="X24" s="107">
        <f t="shared" si="13"/>
        <v>0</v>
      </c>
      <c r="Y24" s="107">
        <f t="shared" si="14"/>
        <v>0</v>
      </c>
      <c r="Z24" s="107">
        <f t="shared" si="15"/>
        <v>0</v>
      </c>
      <c r="AA24" s="107">
        <f t="shared" si="16"/>
        <v>0</v>
      </c>
      <c r="AB24" s="107">
        <f t="shared" si="17"/>
        <v>0</v>
      </c>
      <c r="AC24" s="107">
        <f t="shared" si="18"/>
        <v>0</v>
      </c>
      <c r="AD24" s="107">
        <f t="shared" si="19"/>
        <v>0</v>
      </c>
      <c r="AE24" s="107">
        <f t="shared" si="20"/>
        <v>0</v>
      </c>
      <c r="AF24" s="107">
        <f t="shared" si="21"/>
        <v>0</v>
      </c>
      <c r="AG24" s="107">
        <f t="shared" si="22"/>
        <v>0</v>
      </c>
      <c r="AH24" s="107">
        <f t="shared" si="23"/>
        <v>0</v>
      </c>
      <c r="AI24" s="107">
        <f t="shared" si="24"/>
        <v>0</v>
      </c>
      <c r="AJ24" s="107">
        <f t="shared" si="25"/>
        <v>0</v>
      </c>
      <c r="AK24" s="107">
        <f t="shared" si="26"/>
        <v>0</v>
      </c>
    </row>
    <row r="25">
      <c r="A25" s="107"/>
      <c r="B25" s="107"/>
      <c r="C25" s="107"/>
      <c r="D25" s="107"/>
      <c r="E25" s="107"/>
      <c r="F25" s="108">
        <f t="shared" si="2"/>
        <v>1215</v>
      </c>
      <c r="G25" s="90" t="s">
        <v>223</v>
      </c>
      <c r="H25" s="14">
        <f>IF(ISNA(VLOOKUP(G25,Round2_Transactions!$A$2:$F$800,2,FALSE)), 0,VLOOKUP(G25,Round2_Transactions!$A$2:$F$800,2,FALSE))</f>
        <v>0</v>
      </c>
      <c r="I25" s="60">
        <f>IF(ISNA(VLOOKUP(G25,Round2_Transactions!$A$2:$F$800,3,FALSE)), 0,VLOOKUP(G25,Round2_Transactions!$A$2:$F$800,3,FALSE))</f>
        <v>0</v>
      </c>
      <c r="J25" s="60">
        <f>IF(ISNA(VLOOKUP(G25,Round2_Transactions!$A$2:$F$800,4,FALSE)), 0,VLOOKUP(G25,Round2_Transactions!$A$2:$F$800,4,FALSE))</f>
        <v>0</v>
      </c>
      <c r="K25" s="60">
        <f>IF(ISNA(VLOOKUP(G25,Round2_Transactions!$A$2:$F$800,5,FALSE)), 0,VLOOKUP(G25,Round2_Transactions!$A$2:$F$800,5,FALSE))</f>
        <v>0</v>
      </c>
      <c r="L25" s="86">
        <f>IF(ISNA(VLOOKUP(G25,Round2_Transactions!$A$2:$F$800,6,FALSE)), 0,VLOOKUP(G25,Round2_Transactions!$A$2:$F$800,6,FALSE))</f>
        <v>0</v>
      </c>
      <c r="M25" s="107">
        <f t="shared" si="1"/>
        <v>0</v>
      </c>
      <c r="N25" s="107">
        <f t="shared" si="3"/>
        <v>0</v>
      </c>
      <c r="O25" s="107">
        <f t="shared" si="4"/>
        <v>0</v>
      </c>
      <c r="P25" s="107">
        <f t="shared" si="5"/>
        <v>0</v>
      </c>
      <c r="Q25" s="107">
        <f t="shared" si="6"/>
        <v>0</v>
      </c>
      <c r="R25" s="107">
        <f t="shared" si="7"/>
        <v>0</v>
      </c>
      <c r="S25" s="107">
        <f t="shared" si="8"/>
        <v>0</v>
      </c>
      <c r="T25" s="107">
        <f t="shared" si="9"/>
        <v>0</v>
      </c>
      <c r="U25" s="107">
        <f t="shared" si="10"/>
        <v>0</v>
      </c>
      <c r="V25" s="107">
        <f t="shared" si="11"/>
        <v>0</v>
      </c>
      <c r="W25" s="107">
        <f t="shared" si="12"/>
        <v>0</v>
      </c>
      <c r="X25" s="107">
        <f t="shared" si="13"/>
        <v>0</v>
      </c>
      <c r="Y25" s="107">
        <f t="shared" si="14"/>
        <v>0</v>
      </c>
      <c r="Z25" s="107">
        <f t="shared" si="15"/>
        <v>0</v>
      </c>
      <c r="AA25" s="107">
        <f t="shared" si="16"/>
        <v>0</v>
      </c>
      <c r="AB25" s="107">
        <f t="shared" si="17"/>
        <v>0</v>
      </c>
      <c r="AC25" s="107">
        <f t="shared" si="18"/>
        <v>0</v>
      </c>
      <c r="AD25" s="107">
        <f t="shared" si="19"/>
        <v>0</v>
      </c>
      <c r="AE25" s="107">
        <f t="shared" si="20"/>
        <v>0</v>
      </c>
      <c r="AF25" s="107">
        <f t="shared" si="21"/>
        <v>0</v>
      </c>
      <c r="AG25" s="107">
        <f t="shared" si="22"/>
        <v>0</v>
      </c>
      <c r="AH25" s="107">
        <f t="shared" si="23"/>
        <v>0</v>
      </c>
      <c r="AI25" s="107">
        <f t="shared" si="24"/>
        <v>0</v>
      </c>
      <c r="AJ25" s="107">
        <f t="shared" si="25"/>
        <v>0</v>
      </c>
      <c r="AK25" s="107">
        <f t="shared" si="26"/>
        <v>0</v>
      </c>
    </row>
    <row r="26">
      <c r="A26" s="107"/>
      <c r="B26" s="107"/>
      <c r="C26" s="107"/>
      <c r="D26" s="107"/>
      <c r="E26" s="107"/>
      <c r="F26" s="108">
        <f t="shared" si="2"/>
        <v>1215</v>
      </c>
      <c r="G26" s="90" t="s">
        <v>224</v>
      </c>
      <c r="H26" s="14">
        <f>IF(ISNA(VLOOKUP(G26,Round2_Transactions!$A$2:$F$800,2,FALSE)), 0,VLOOKUP(G26,Round2_Transactions!$A$2:$F$800,2,FALSE))</f>
        <v>0</v>
      </c>
      <c r="I26" s="60">
        <f>IF(ISNA(VLOOKUP(G26,Round2_Transactions!$A$2:$F$800,3,FALSE)), 0,VLOOKUP(G26,Round2_Transactions!$A$2:$F$800,3,FALSE))</f>
        <v>0</v>
      </c>
      <c r="J26" s="60">
        <f>IF(ISNA(VLOOKUP(G26,Round2_Transactions!$A$2:$F$800,4,FALSE)), 0,VLOOKUP(G26,Round2_Transactions!$A$2:$F$800,4,FALSE))</f>
        <v>0</v>
      </c>
      <c r="K26" s="60">
        <f>IF(ISNA(VLOOKUP(G26,Round2_Transactions!$A$2:$F$800,5,FALSE)), 0,VLOOKUP(G26,Round2_Transactions!$A$2:$F$800,5,FALSE))</f>
        <v>0</v>
      </c>
      <c r="L26" s="86">
        <f>IF(ISNA(VLOOKUP(G26,Round2_Transactions!$A$2:$F$800,6,FALSE)), 0,VLOOKUP(G26,Round2_Transactions!$A$2:$F$800,6,FALSE))</f>
        <v>0</v>
      </c>
      <c r="M26" s="107">
        <f t="shared" si="1"/>
        <v>0</v>
      </c>
      <c r="N26" s="107">
        <f t="shared" si="3"/>
        <v>0</v>
      </c>
      <c r="O26" s="107">
        <f t="shared" si="4"/>
        <v>0</v>
      </c>
      <c r="P26" s="107">
        <f t="shared" si="5"/>
        <v>0</v>
      </c>
      <c r="Q26" s="107">
        <f t="shared" si="6"/>
        <v>0</v>
      </c>
      <c r="R26" s="107">
        <f t="shared" si="7"/>
        <v>0</v>
      </c>
      <c r="S26" s="107">
        <f t="shared" si="8"/>
        <v>0</v>
      </c>
      <c r="T26" s="107">
        <f t="shared" si="9"/>
        <v>0</v>
      </c>
      <c r="U26" s="107">
        <f t="shared" si="10"/>
        <v>0</v>
      </c>
      <c r="V26" s="107">
        <f t="shared" si="11"/>
        <v>0</v>
      </c>
      <c r="W26" s="107">
        <f t="shared" si="12"/>
        <v>0</v>
      </c>
      <c r="X26" s="107">
        <f t="shared" si="13"/>
        <v>0</v>
      </c>
      <c r="Y26" s="107">
        <f t="shared" si="14"/>
        <v>0</v>
      </c>
      <c r="Z26" s="107">
        <f t="shared" si="15"/>
        <v>0</v>
      </c>
      <c r="AA26" s="107">
        <f t="shared" si="16"/>
        <v>0</v>
      </c>
      <c r="AB26" s="107">
        <f t="shared" si="17"/>
        <v>0</v>
      </c>
      <c r="AC26" s="107">
        <f t="shared" si="18"/>
        <v>0</v>
      </c>
      <c r="AD26" s="107">
        <f t="shared" si="19"/>
        <v>0</v>
      </c>
      <c r="AE26" s="107">
        <f t="shared" si="20"/>
        <v>0</v>
      </c>
      <c r="AF26" s="107">
        <f t="shared" si="21"/>
        <v>0</v>
      </c>
      <c r="AG26" s="107">
        <f t="shared" si="22"/>
        <v>0</v>
      </c>
      <c r="AH26" s="107">
        <f t="shared" si="23"/>
        <v>0</v>
      </c>
      <c r="AI26" s="107">
        <f t="shared" si="24"/>
        <v>0</v>
      </c>
      <c r="AJ26" s="107">
        <f t="shared" si="25"/>
        <v>0</v>
      </c>
      <c r="AK26" s="107">
        <f t="shared" si="26"/>
        <v>0</v>
      </c>
    </row>
    <row r="27">
      <c r="A27" s="107"/>
      <c r="B27" s="107"/>
      <c r="C27" s="107"/>
      <c r="D27" s="107"/>
      <c r="E27" s="107"/>
      <c r="F27" s="108">
        <f t="shared" si="2"/>
        <v>1215</v>
      </c>
      <c r="G27" s="90" t="s">
        <v>225</v>
      </c>
      <c r="H27" s="14">
        <f>IF(ISNA(VLOOKUP(G27,Round2_Transactions!$A$2:$F$800,2,FALSE)), 0,VLOOKUP(G27,Round2_Transactions!$A$2:$F$800,2,FALSE))</f>
        <v>0</v>
      </c>
      <c r="I27" s="60">
        <f>IF(ISNA(VLOOKUP(G27,Round2_Transactions!$A$2:$F$800,3,FALSE)), 0,VLOOKUP(G27,Round2_Transactions!$A$2:$F$800,3,FALSE))</f>
        <v>0</v>
      </c>
      <c r="J27" s="60">
        <f>IF(ISNA(VLOOKUP(G27,Round2_Transactions!$A$2:$F$800,4,FALSE)), 0,VLOOKUP(G27,Round2_Transactions!$A$2:$F$800,4,FALSE))</f>
        <v>0</v>
      </c>
      <c r="K27" s="60">
        <f>IF(ISNA(VLOOKUP(G27,Round2_Transactions!$A$2:$F$800,5,FALSE)), 0,VLOOKUP(G27,Round2_Transactions!$A$2:$F$800,5,FALSE))</f>
        <v>0</v>
      </c>
      <c r="L27" s="86">
        <f>IF(ISNA(VLOOKUP(G27,Round2_Transactions!$A$2:$F$800,6,FALSE)), 0,VLOOKUP(G27,Round2_Transactions!$A$2:$F$800,6,FALSE))</f>
        <v>0</v>
      </c>
      <c r="M27" s="107">
        <f t="shared" si="1"/>
        <v>0</v>
      </c>
      <c r="N27" s="107">
        <f t="shared" si="3"/>
        <v>0</v>
      </c>
      <c r="O27" s="107">
        <f t="shared" si="4"/>
        <v>0</v>
      </c>
      <c r="P27" s="107">
        <f t="shared" si="5"/>
        <v>0</v>
      </c>
      <c r="Q27" s="107">
        <f t="shared" si="6"/>
        <v>0</v>
      </c>
      <c r="R27" s="107">
        <f t="shared" si="7"/>
        <v>0</v>
      </c>
      <c r="S27" s="107">
        <f t="shared" si="8"/>
        <v>0</v>
      </c>
      <c r="T27" s="107">
        <f t="shared" si="9"/>
        <v>0</v>
      </c>
      <c r="U27" s="107">
        <f t="shared" si="10"/>
        <v>0</v>
      </c>
      <c r="V27" s="107">
        <f t="shared" si="11"/>
        <v>0</v>
      </c>
      <c r="W27" s="107">
        <f t="shared" si="12"/>
        <v>0</v>
      </c>
      <c r="X27" s="107">
        <f t="shared" si="13"/>
        <v>0</v>
      </c>
      <c r="Y27" s="107">
        <f t="shared" si="14"/>
        <v>0</v>
      </c>
      <c r="Z27" s="107">
        <f t="shared" si="15"/>
        <v>0</v>
      </c>
      <c r="AA27" s="107">
        <f t="shared" si="16"/>
        <v>0</v>
      </c>
      <c r="AB27" s="107">
        <f t="shared" si="17"/>
        <v>0</v>
      </c>
      <c r="AC27" s="107">
        <f t="shared" si="18"/>
        <v>0</v>
      </c>
      <c r="AD27" s="107">
        <f t="shared" si="19"/>
        <v>0</v>
      </c>
      <c r="AE27" s="107">
        <f t="shared" si="20"/>
        <v>0</v>
      </c>
      <c r="AF27" s="107">
        <f t="shared" si="21"/>
        <v>0</v>
      </c>
      <c r="AG27" s="107">
        <f t="shared" si="22"/>
        <v>0</v>
      </c>
      <c r="AH27" s="107">
        <f t="shared" si="23"/>
        <v>0</v>
      </c>
      <c r="AI27" s="107">
        <f t="shared" si="24"/>
        <v>0</v>
      </c>
      <c r="AJ27" s="107">
        <f t="shared" si="25"/>
        <v>0</v>
      </c>
      <c r="AK27" s="107">
        <f t="shared" si="26"/>
        <v>0</v>
      </c>
    </row>
    <row r="28">
      <c r="A28" s="107"/>
      <c r="B28" s="107"/>
      <c r="C28" s="107"/>
      <c r="D28" s="107"/>
      <c r="E28" s="107"/>
      <c r="F28" s="108">
        <f t="shared" si="2"/>
        <v>1215</v>
      </c>
      <c r="G28" s="90" t="s">
        <v>226</v>
      </c>
      <c r="H28" s="14">
        <f>IF(ISNA(VLOOKUP(G28,Round2_Transactions!$A$2:$F$800,2,FALSE)), 0,VLOOKUP(G28,Round2_Transactions!$A$2:$F$800,2,FALSE))</f>
        <v>0</v>
      </c>
      <c r="I28" s="60">
        <f>IF(ISNA(VLOOKUP(G28,Round2_Transactions!$A$2:$F$800,3,FALSE)), 0,VLOOKUP(G28,Round2_Transactions!$A$2:$F$800,3,FALSE))</f>
        <v>0</v>
      </c>
      <c r="J28" s="60">
        <f>IF(ISNA(VLOOKUP(G28,Round2_Transactions!$A$2:$F$800,4,FALSE)), 0,VLOOKUP(G28,Round2_Transactions!$A$2:$F$800,4,FALSE))</f>
        <v>0</v>
      </c>
      <c r="K28" s="60">
        <f>IF(ISNA(VLOOKUP(G28,Round2_Transactions!$A$2:$F$800,5,FALSE)), 0,VLOOKUP(G28,Round2_Transactions!$A$2:$F$800,5,FALSE))</f>
        <v>0</v>
      </c>
      <c r="L28" s="86">
        <f>IF(ISNA(VLOOKUP(G28,Round2_Transactions!$A$2:$F$800,6,FALSE)), 0,VLOOKUP(G28,Round2_Transactions!$A$2:$F$800,6,FALSE))</f>
        <v>0</v>
      </c>
      <c r="M28" s="107">
        <f t="shared" si="1"/>
        <v>0</v>
      </c>
      <c r="N28" s="107">
        <f t="shared" si="3"/>
        <v>0</v>
      </c>
      <c r="O28" s="107">
        <f t="shared" si="4"/>
        <v>0</v>
      </c>
      <c r="P28" s="107">
        <f t="shared" si="5"/>
        <v>0</v>
      </c>
      <c r="Q28" s="107">
        <f t="shared" si="6"/>
        <v>0</v>
      </c>
      <c r="R28" s="107">
        <f t="shared" si="7"/>
        <v>0</v>
      </c>
      <c r="S28" s="107">
        <f t="shared" si="8"/>
        <v>0</v>
      </c>
      <c r="T28" s="107">
        <f t="shared" si="9"/>
        <v>0</v>
      </c>
      <c r="U28" s="107">
        <f t="shared" si="10"/>
        <v>0</v>
      </c>
      <c r="V28" s="107">
        <f t="shared" si="11"/>
        <v>0</v>
      </c>
      <c r="W28" s="107">
        <f t="shared" si="12"/>
        <v>0</v>
      </c>
      <c r="X28" s="107">
        <f t="shared" si="13"/>
        <v>0</v>
      </c>
      <c r="Y28" s="107">
        <f t="shared" si="14"/>
        <v>0</v>
      </c>
      <c r="Z28" s="107">
        <f t="shared" si="15"/>
        <v>0</v>
      </c>
      <c r="AA28" s="107">
        <f t="shared" si="16"/>
        <v>0</v>
      </c>
      <c r="AB28" s="107">
        <f t="shared" si="17"/>
        <v>0</v>
      </c>
      <c r="AC28" s="107">
        <f t="shared" si="18"/>
        <v>0</v>
      </c>
      <c r="AD28" s="107">
        <f t="shared" si="19"/>
        <v>0</v>
      </c>
      <c r="AE28" s="107">
        <f t="shared" si="20"/>
        <v>0</v>
      </c>
      <c r="AF28" s="107">
        <f t="shared" si="21"/>
        <v>0</v>
      </c>
      <c r="AG28" s="107">
        <f t="shared" si="22"/>
        <v>0</v>
      </c>
      <c r="AH28" s="107">
        <f t="shared" si="23"/>
        <v>0</v>
      </c>
      <c r="AI28" s="107">
        <f t="shared" si="24"/>
        <v>0</v>
      </c>
      <c r="AJ28" s="107">
        <f t="shared" si="25"/>
        <v>0</v>
      </c>
      <c r="AK28" s="107">
        <f t="shared" si="26"/>
        <v>0</v>
      </c>
    </row>
    <row r="29">
      <c r="A29" s="107"/>
      <c r="B29" s="107"/>
      <c r="C29" s="107"/>
      <c r="D29" s="107"/>
      <c r="E29" s="107"/>
      <c r="F29" s="108">
        <f t="shared" si="2"/>
        <v>1215</v>
      </c>
      <c r="G29" s="90" t="s">
        <v>227</v>
      </c>
      <c r="H29" s="14">
        <f>IF(ISNA(VLOOKUP(G29,Round2_Transactions!$A$2:$F$800,2,FALSE)), 0,VLOOKUP(G29,Round2_Transactions!$A$2:$F$800,2,FALSE))</f>
        <v>0</v>
      </c>
      <c r="I29" s="60">
        <f>IF(ISNA(VLOOKUP(G29,Round2_Transactions!$A$2:$F$800,3,FALSE)), 0,VLOOKUP(G29,Round2_Transactions!$A$2:$F$800,3,FALSE))</f>
        <v>0</v>
      </c>
      <c r="J29" s="60">
        <f>IF(ISNA(VLOOKUP(G29,Round2_Transactions!$A$2:$F$800,4,FALSE)), 0,VLOOKUP(G29,Round2_Transactions!$A$2:$F$800,4,FALSE))</f>
        <v>0</v>
      </c>
      <c r="K29" s="60">
        <f>IF(ISNA(VLOOKUP(G29,Round2_Transactions!$A$2:$F$800,5,FALSE)), 0,VLOOKUP(G29,Round2_Transactions!$A$2:$F$800,5,FALSE))</f>
        <v>0</v>
      </c>
      <c r="L29" s="86">
        <f>IF(ISNA(VLOOKUP(G29,Round2_Transactions!$A$2:$F$800,6,FALSE)), 0,VLOOKUP(G29,Round2_Transactions!$A$2:$F$800,6,FALSE))</f>
        <v>0</v>
      </c>
      <c r="M29" s="107">
        <f t="shared" si="1"/>
        <v>0</v>
      </c>
      <c r="N29" s="107">
        <f t="shared" si="3"/>
        <v>0</v>
      </c>
      <c r="O29" s="107">
        <f t="shared" si="4"/>
        <v>0</v>
      </c>
      <c r="P29" s="107">
        <f t="shared" si="5"/>
        <v>0</v>
      </c>
      <c r="Q29" s="107">
        <f t="shared" si="6"/>
        <v>0</v>
      </c>
      <c r="R29" s="107">
        <f t="shared" si="7"/>
        <v>0</v>
      </c>
      <c r="S29" s="107">
        <f t="shared" si="8"/>
        <v>0</v>
      </c>
      <c r="T29" s="107">
        <f t="shared" si="9"/>
        <v>0</v>
      </c>
      <c r="U29" s="107">
        <f t="shared" si="10"/>
        <v>0</v>
      </c>
      <c r="V29" s="107">
        <f t="shared" si="11"/>
        <v>0</v>
      </c>
      <c r="W29" s="107">
        <f t="shared" si="12"/>
        <v>0</v>
      </c>
      <c r="X29" s="107">
        <f t="shared" si="13"/>
        <v>0</v>
      </c>
      <c r="Y29" s="107">
        <f t="shared" si="14"/>
        <v>0</v>
      </c>
      <c r="Z29" s="107">
        <f t="shared" si="15"/>
        <v>0</v>
      </c>
      <c r="AA29" s="107">
        <f t="shared" si="16"/>
        <v>0</v>
      </c>
      <c r="AB29" s="107">
        <f t="shared" si="17"/>
        <v>0</v>
      </c>
      <c r="AC29" s="107">
        <f t="shared" si="18"/>
        <v>0</v>
      </c>
      <c r="AD29" s="107">
        <f t="shared" si="19"/>
        <v>0</v>
      </c>
      <c r="AE29" s="107">
        <f t="shared" si="20"/>
        <v>0</v>
      </c>
      <c r="AF29" s="107">
        <f t="shared" si="21"/>
        <v>0</v>
      </c>
      <c r="AG29" s="107">
        <f t="shared" si="22"/>
        <v>0</v>
      </c>
      <c r="AH29" s="107">
        <f t="shared" si="23"/>
        <v>0</v>
      </c>
      <c r="AI29" s="107">
        <f t="shared" si="24"/>
        <v>0</v>
      </c>
      <c r="AJ29" s="107">
        <f t="shared" si="25"/>
        <v>0</v>
      </c>
      <c r="AK29" s="107">
        <f t="shared" si="26"/>
        <v>0</v>
      </c>
    </row>
    <row r="30">
      <c r="A30" s="107"/>
      <c r="B30" s="107"/>
      <c r="C30" s="107"/>
      <c r="D30" s="107"/>
      <c r="E30" s="107"/>
      <c r="F30" s="108">
        <f t="shared" si="2"/>
        <v>1215</v>
      </c>
      <c r="G30" s="90" t="s">
        <v>228</v>
      </c>
      <c r="H30" s="14">
        <f>IF(ISNA(VLOOKUP(G30,Round2_Transactions!$A$2:$F$800,2,FALSE)), 0,VLOOKUP(G30,Round2_Transactions!$A$2:$F$800,2,FALSE))</f>
        <v>0</v>
      </c>
      <c r="I30" s="60">
        <f>IF(ISNA(VLOOKUP(G30,Round2_Transactions!$A$2:$F$800,3,FALSE)), 0,VLOOKUP(G30,Round2_Transactions!$A$2:$F$800,3,FALSE))</f>
        <v>0</v>
      </c>
      <c r="J30" s="60">
        <f>IF(ISNA(VLOOKUP(G30,Round2_Transactions!$A$2:$F$800,4,FALSE)), 0,VLOOKUP(G30,Round2_Transactions!$A$2:$F$800,4,FALSE))</f>
        <v>0</v>
      </c>
      <c r="K30" s="60">
        <f>IF(ISNA(VLOOKUP(G30,Round2_Transactions!$A$2:$F$800,5,FALSE)), 0,VLOOKUP(G30,Round2_Transactions!$A$2:$F$800,5,FALSE))</f>
        <v>0</v>
      </c>
      <c r="L30" s="86">
        <f>IF(ISNA(VLOOKUP(G30,Round2_Transactions!$A$2:$F$800,6,FALSE)), 0,VLOOKUP(G30,Round2_Transactions!$A$2:$F$800,6,FALSE))</f>
        <v>0</v>
      </c>
      <c r="M30" s="107">
        <f t="shared" si="1"/>
        <v>0</v>
      </c>
      <c r="N30" s="107">
        <f t="shared" si="3"/>
        <v>0</v>
      </c>
      <c r="O30" s="107">
        <f t="shared" si="4"/>
        <v>0</v>
      </c>
      <c r="P30" s="107">
        <f t="shared" si="5"/>
        <v>0</v>
      </c>
      <c r="Q30" s="107">
        <f t="shared" si="6"/>
        <v>0</v>
      </c>
      <c r="R30" s="107">
        <f t="shared" si="7"/>
        <v>0</v>
      </c>
      <c r="S30" s="107">
        <f t="shared" si="8"/>
        <v>0</v>
      </c>
      <c r="T30" s="107">
        <f t="shared" si="9"/>
        <v>0</v>
      </c>
      <c r="U30" s="107">
        <f t="shared" si="10"/>
        <v>0</v>
      </c>
      <c r="V30" s="107">
        <f t="shared" si="11"/>
        <v>0</v>
      </c>
      <c r="W30" s="107">
        <f t="shared" si="12"/>
        <v>0</v>
      </c>
      <c r="X30" s="107">
        <f t="shared" si="13"/>
        <v>0</v>
      </c>
      <c r="Y30" s="107">
        <f t="shared" si="14"/>
        <v>0</v>
      </c>
      <c r="Z30" s="107">
        <f t="shared" si="15"/>
        <v>0</v>
      </c>
      <c r="AA30" s="107">
        <f t="shared" si="16"/>
        <v>0</v>
      </c>
      <c r="AB30" s="107">
        <f t="shared" si="17"/>
        <v>0</v>
      </c>
      <c r="AC30" s="107">
        <f t="shared" si="18"/>
        <v>0</v>
      </c>
      <c r="AD30" s="107">
        <f t="shared" si="19"/>
        <v>0</v>
      </c>
      <c r="AE30" s="107">
        <f t="shared" si="20"/>
        <v>0</v>
      </c>
      <c r="AF30" s="107">
        <f t="shared" si="21"/>
        <v>0</v>
      </c>
      <c r="AG30" s="107">
        <f t="shared" si="22"/>
        <v>0</v>
      </c>
      <c r="AH30" s="107">
        <f t="shared" si="23"/>
        <v>0</v>
      </c>
      <c r="AI30" s="107">
        <f t="shared" si="24"/>
        <v>0</v>
      </c>
      <c r="AJ30" s="107">
        <f t="shared" si="25"/>
        <v>0</v>
      </c>
      <c r="AK30" s="107">
        <f t="shared" si="26"/>
        <v>0</v>
      </c>
    </row>
    <row r="31">
      <c r="A31" s="107"/>
      <c r="B31" s="107"/>
      <c r="C31" s="107"/>
      <c r="D31" s="107"/>
      <c r="E31" s="107"/>
      <c r="F31" s="108">
        <f t="shared" si="2"/>
        <v>1215</v>
      </c>
      <c r="G31" s="90" t="s">
        <v>229</v>
      </c>
      <c r="H31" s="14">
        <f>IF(ISNA(VLOOKUP(G31,Round2_Transactions!$A$2:$F$800,2,FALSE)), 0,VLOOKUP(G31,Round2_Transactions!$A$2:$F$800,2,FALSE))</f>
        <v>0</v>
      </c>
      <c r="I31" s="60">
        <f>IF(ISNA(VLOOKUP(G31,Round2_Transactions!$A$2:$F$800,3,FALSE)), 0,VLOOKUP(G31,Round2_Transactions!$A$2:$F$800,3,FALSE))</f>
        <v>0</v>
      </c>
      <c r="J31" s="60">
        <f>IF(ISNA(VLOOKUP(G31,Round2_Transactions!$A$2:$F$800,4,FALSE)), 0,VLOOKUP(G31,Round2_Transactions!$A$2:$F$800,4,FALSE))</f>
        <v>0</v>
      </c>
      <c r="K31" s="60">
        <f>IF(ISNA(VLOOKUP(G31,Round2_Transactions!$A$2:$F$800,5,FALSE)), 0,VLOOKUP(G31,Round2_Transactions!$A$2:$F$800,5,FALSE))</f>
        <v>0</v>
      </c>
      <c r="L31" s="86">
        <f>IF(ISNA(VLOOKUP(G31,Round2_Transactions!$A$2:$F$800,6,FALSE)), 0,VLOOKUP(G31,Round2_Transactions!$A$2:$F$800,6,FALSE))</f>
        <v>0</v>
      </c>
      <c r="M31" s="107">
        <f t="shared" si="1"/>
        <v>0</v>
      </c>
      <c r="N31" s="107">
        <f t="shared" si="3"/>
        <v>0</v>
      </c>
      <c r="O31" s="107">
        <f t="shared" si="4"/>
        <v>0</v>
      </c>
      <c r="P31" s="107">
        <f t="shared" si="5"/>
        <v>0</v>
      </c>
      <c r="Q31" s="107">
        <f t="shared" si="6"/>
        <v>0</v>
      </c>
      <c r="R31" s="107">
        <f t="shared" si="7"/>
        <v>0</v>
      </c>
      <c r="S31" s="107">
        <f t="shared" si="8"/>
        <v>0</v>
      </c>
      <c r="T31" s="107">
        <f t="shared" si="9"/>
        <v>0</v>
      </c>
      <c r="U31" s="107">
        <f t="shared" si="10"/>
        <v>0</v>
      </c>
      <c r="V31" s="107">
        <f t="shared" si="11"/>
        <v>0</v>
      </c>
      <c r="W31" s="107">
        <f t="shared" si="12"/>
        <v>0</v>
      </c>
      <c r="X31" s="107">
        <f t="shared" si="13"/>
        <v>0</v>
      </c>
      <c r="Y31" s="107">
        <f t="shared" si="14"/>
        <v>0</v>
      </c>
      <c r="Z31" s="107">
        <f t="shared" si="15"/>
        <v>0</v>
      </c>
      <c r="AA31" s="107">
        <f t="shared" si="16"/>
        <v>0</v>
      </c>
      <c r="AB31" s="107">
        <f t="shared" si="17"/>
        <v>0</v>
      </c>
      <c r="AC31" s="107">
        <f t="shared" si="18"/>
        <v>0</v>
      </c>
      <c r="AD31" s="107">
        <f t="shared" si="19"/>
        <v>0</v>
      </c>
      <c r="AE31" s="107">
        <f t="shared" si="20"/>
        <v>0</v>
      </c>
      <c r="AF31" s="107">
        <f t="shared" si="21"/>
        <v>0</v>
      </c>
      <c r="AG31" s="107">
        <f t="shared" si="22"/>
        <v>0</v>
      </c>
      <c r="AH31" s="107">
        <f t="shared" si="23"/>
        <v>0</v>
      </c>
      <c r="AI31" s="107">
        <f t="shared" si="24"/>
        <v>0</v>
      </c>
      <c r="AJ31" s="107">
        <f t="shared" si="25"/>
        <v>0</v>
      </c>
      <c r="AK31" s="107">
        <f t="shared" si="26"/>
        <v>0</v>
      </c>
    </row>
    <row r="32">
      <c r="A32" s="107"/>
      <c r="B32" s="107"/>
      <c r="C32" s="107"/>
      <c r="D32" s="107"/>
      <c r="E32" s="107"/>
      <c r="F32" s="108">
        <f t="shared" si="2"/>
        <v>1215</v>
      </c>
      <c r="G32" s="90" t="s">
        <v>230</v>
      </c>
      <c r="H32" s="14">
        <f>IF(ISNA(VLOOKUP(G32,Round2_Transactions!$A$2:$F$800,2,FALSE)), 0,VLOOKUP(G32,Round2_Transactions!$A$2:$F$800,2,FALSE))</f>
        <v>0</v>
      </c>
      <c r="I32" s="60">
        <f>IF(ISNA(VLOOKUP(G32,Round2_Transactions!$A$2:$F$800,3,FALSE)), 0,VLOOKUP(G32,Round2_Transactions!$A$2:$F$800,3,FALSE))</f>
        <v>0</v>
      </c>
      <c r="J32" s="60">
        <f>IF(ISNA(VLOOKUP(G32,Round2_Transactions!$A$2:$F$800,4,FALSE)), 0,VLOOKUP(G32,Round2_Transactions!$A$2:$F$800,4,FALSE))</f>
        <v>0</v>
      </c>
      <c r="K32" s="60">
        <f>IF(ISNA(VLOOKUP(G32,Round2_Transactions!$A$2:$F$800,5,FALSE)), 0,VLOOKUP(G32,Round2_Transactions!$A$2:$F$800,5,FALSE))</f>
        <v>0</v>
      </c>
      <c r="L32" s="86">
        <f>IF(ISNA(VLOOKUP(G32,Round2_Transactions!$A$2:$F$800,6,FALSE)), 0,VLOOKUP(G32,Round2_Transactions!$A$2:$F$800,6,FALSE))</f>
        <v>0</v>
      </c>
      <c r="M32" s="107">
        <f t="shared" si="1"/>
        <v>0</v>
      </c>
      <c r="N32" s="107">
        <f t="shared" si="3"/>
        <v>0</v>
      </c>
      <c r="O32" s="107">
        <f t="shared" si="4"/>
        <v>0</v>
      </c>
      <c r="P32" s="107">
        <f t="shared" si="5"/>
        <v>0</v>
      </c>
      <c r="Q32" s="107">
        <f t="shared" si="6"/>
        <v>0</v>
      </c>
      <c r="R32" s="107">
        <f t="shared" si="7"/>
        <v>0</v>
      </c>
      <c r="S32" s="107">
        <f t="shared" si="8"/>
        <v>0</v>
      </c>
      <c r="T32" s="107">
        <f t="shared" si="9"/>
        <v>0</v>
      </c>
      <c r="U32" s="107">
        <f t="shared" si="10"/>
        <v>0</v>
      </c>
      <c r="V32" s="107">
        <f t="shared" si="11"/>
        <v>0</v>
      </c>
      <c r="W32" s="107">
        <f t="shared" si="12"/>
        <v>0</v>
      </c>
      <c r="X32" s="107">
        <f t="shared" si="13"/>
        <v>0</v>
      </c>
      <c r="Y32" s="107">
        <f t="shared" si="14"/>
        <v>0</v>
      </c>
      <c r="Z32" s="107">
        <f t="shared" si="15"/>
        <v>0</v>
      </c>
      <c r="AA32" s="107">
        <f t="shared" si="16"/>
        <v>0</v>
      </c>
      <c r="AB32" s="107">
        <f t="shared" si="17"/>
        <v>0</v>
      </c>
      <c r="AC32" s="107">
        <f t="shared" si="18"/>
        <v>0</v>
      </c>
      <c r="AD32" s="107">
        <f t="shared" si="19"/>
        <v>0</v>
      </c>
      <c r="AE32" s="107">
        <f t="shared" si="20"/>
        <v>0</v>
      </c>
      <c r="AF32" s="107">
        <f t="shared" si="21"/>
        <v>0</v>
      </c>
      <c r="AG32" s="107">
        <f t="shared" si="22"/>
        <v>0</v>
      </c>
      <c r="AH32" s="107">
        <f t="shared" si="23"/>
        <v>0</v>
      </c>
      <c r="AI32" s="107">
        <f t="shared" si="24"/>
        <v>0</v>
      </c>
      <c r="AJ32" s="107">
        <f t="shared" si="25"/>
        <v>0</v>
      </c>
      <c r="AK32" s="107">
        <f t="shared" si="26"/>
        <v>0</v>
      </c>
    </row>
    <row r="33">
      <c r="A33" s="107"/>
      <c r="B33" s="107"/>
      <c r="C33" s="107"/>
      <c r="D33" s="107"/>
      <c r="E33" s="107"/>
      <c r="F33" s="108">
        <f t="shared" si="2"/>
        <v>1215</v>
      </c>
      <c r="G33" s="90" t="s">
        <v>231</v>
      </c>
      <c r="H33" s="14">
        <f>IF(ISNA(VLOOKUP(G33,Round2_Transactions!$A$2:$F$800,2,FALSE)), 0,VLOOKUP(G33,Round2_Transactions!$A$2:$F$800,2,FALSE))</f>
        <v>0</v>
      </c>
      <c r="I33" s="60">
        <f>IF(ISNA(VLOOKUP(G33,Round2_Transactions!$A$2:$F$800,3,FALSE)), 0,VLOOKUP(G33,Round2_Transactions!$A$2:$F$800,3,FALSE))</f>
        <v>0</v>
      </c>
      <c r="J33" s="60">
        <f>IF(ISNA(VLOOKUP(G33,Round2_Transactions!$A$2:$F$800,4,FALSE)), 0,VLOOKUP(G33,Round2_Transactions!$A$2:$F$800,4,FALSE))</f>
        <v>0</v>
      </c>
      <c r="K33" s="60">
        <f>IF(ISNA(VLOOKUP(G33,Round2_Transactions!$A$2:$F$800,5,FALSE)), 0,VLOOKUP(G33,Round2_Transactions!$A$2:$F$800,5,FALSE))</f>
        <v>0</v>
      </c>
      <c r="L33" s="86">
        <f>IF(ISNA(VLOOKUP(G33,Round2_Transactions!$A$2:$F$800,6,FALSE)), 0,VLOOKUP(G33,Round2_Transactions!$A$2:$F$800,6,FALSE))</f>
        <v>0</v>
      </c>
      <c r="M33" s="107">
        <f t="shared" si="1"/>
        <v>0</v>
      </c>
      <c r="N33" s="107">
        <f t="shared" si="3"/>
        <v>0</v>
      </c>
      <c r="O33" s="107">
        <f t="shared" si="4"/>
        <v>0</v>
      </c>
      <c r="P33" s="107">
        <f t="shared" si="5"/>
        <v>0</v>
      </c>
      <c r="Q33" s="107">
        <f t="shared" si="6"/>
        <v>0</v>
      </c>
      <c r="R33" s="107">
        <f t="shared" si="7"/>
        <v>0</v>
      </c>
      <c r="S33" s="107">
        <f t="shared" si="8"/>
        <v>0</v>
      </c>
      <c r="T33" s="107">
        <f t="shared" si="9"/>
        <v>0</v>
      </c>
      <c r="U33" s="107">
        <f t="shared" si="10"/>
        <v>0</v>
      </c>
      <c r="V33" s="107">
        <f t="shared" si="11"/>
        <v>0</v>
      </c>
      <c r="W33" s="107">
        <f t="shared" si="12"/>
        <v>0</v>
      </c>
      <c r="X33" s="107">
        <f t="shared" si="13"/>
        <v>0</v>
      </c>
      <c r="Y33" s="107">
        <f t="shared" si="14"/>
        <v>0</v>
      </c>
      <c r="Z33" s="107">
        <f t="shared" si="15"/>
        <v>0</v>
      </c>
      <c r="AA33" s="107">
        <f t="shared" si="16"/>
        <v>0</v>
      </c>
      <c r="AB33" s="107">
        <f t="shared" si="17"/>
        <v>0</v>
      </c>
      <c r="AC33" s="107">
        <f t="shared" si="18"/>
        <v>0</v>
      </c>
      <c r="AD33" s="107">
        <f t="shared" si="19"/>
        <v>0</v>
      </c>
      <c r="AE33" s="107">
        <f t="shared" si="20"/>
        <v>0</v>
      </c>
      <c r="AF33" s="107">
        <f t="shared" si="21"/>
        <v>0</v>
      </c>
      <c r="AG33" s="107">
        <f t="shared" si="22"/>
        <v>0</v>
      </c>
      <c r="AH33" s="107">
        <f t="shared" si="23"/>
        <v>0</v>
      </c>
      <c r="AI33" s="107">
        <f t="shared" si="24"/>
        <v>0</v>
      </c>
      <c r="AJ33" s="107">
        <f t="shared" si="25"/>
        <v>0</v>
      </c>
      <c r="AK33" s="107">
        <f t="shared" si="26"/>
        <v>0</v>
      </c>
    </row>
    <row r="34">
      <c r="A34" s="107"/>
      <c r="B34" s="107"/>
      <c r="C34" s="107"/>
      <c r="D34" s="107"/>
      <c r="E34" s="107"/>
      <c r="F34" s="108">
        <f t="shared" si="2"/>
        <v>1215</v>
      </c>
      <c r="G34" s="90" t="s">
        <v>232</v>
      </c>
      <c r="H34" s="14">
        <f>IF(ISNA(VLOOKUP(G34,Round2_Transactions!$A$2:$F$800,2,FALSE)), 0,VLOOKUP(G34,Round2_Transactions!$A$2:$F$800,2,FALSE))</f>
        <v>0</v>
      </c>
      <c r="I34" s="60">
        <f>IF(ISNA(VLOOKUP(G34,Round2_Transactions!$A$2:$F$800,3,FALSE)), 0,VLOOKUP(G34,Round2_Transactions!$A$2:$F$800,3,FALSE))</f>
        <v>0</v>
      </c>
      <c r="J34" s="60">
        <f>IF(ISNA(VLOOKUP(G34,Round2_Transactions!$A$2:$F$800,4,FALSE)), 0,VLOOKUP(G34,Round2_Transactions!$A$2:$F$800,4,FALSE))</f>
        <v>0</v>
      </c>
      <c r="K34" s="60">
        <f>IF(ISNA(VLOOKUP(G34,Round2_Transactions!$A$2:$F$800,5,FALSE)), 0,VLOOKUP(G34,Round2_Transactions!$A$2:$F$800,5,FALSE))</f>
        <v>0</v>
      </c>
      <c r="L34" s="86">
        <f>IF(ISNA(VLOOKUP(G34,Round2_Transactions!$A$2:$F$800,6,FALSE)), 0,VLOOKUP(G34,Round2_Transactions!$A$2:$F$800,6,FALSE))</f>
        <v>0</v>
      </c>
      <c r="M34" s="107">
        <f t="shared" si="1"/>
        <v>0</v>
      </c>
      <c r="N34" s="107">
        <f t="shared" si="3"/>
        <v>0</v>
      </c>
      <c r="O34" s="107">
        <f t="shared" si="4"/>
        <v>0</v>
      </c>
      <c r="P34" s="107">
        <f t="shared" si="5"/>
        <v>0</v>
      </c>
      <c r="Q34" s="107">
        <f t="shared" si="6"/>
        <v>0</v>
      </c>
      <c r="R34" s="107">
        <f t="shared" si="7"/>
        <v>0</v>
      </c>
      <c r="S34" s="107">
        <f t="shared" si="8"/>
        <v>0</v>
      </c>
      <c r="T34" s="107">
        <f t="shared" si="9"/>
        <v>0</v>
      </c>
      <c r="U34" s="107">
        <f t="shared" si="10"/>
        <v>0</v>
      </c>
      <c r="V34" s="107">
        <f t="shared" si="11"/>
        <v>0</v>
      </c>
      <c r="W34" s="107">
        <f t="shared" si="12"/>
        <v>0</v>
      </c>
      <c r="X34" s="107">
        <f t="shared" si="13"/>
        <v>0</v>
      </c>
      <c r="Y34" s="107">
        <f t="shared" si="14"/>
        <v>0</v>
      </c>
      <c r="Z34" s="107">
        <f t="shared" si="15"/>
        <v>0</v>
      </c>
      <c r="AA34" s="107">
        <f t="shared" si="16"/>
        <v>0</v>
      </c>
      <c r="AB34" s="107">
        <f t="shared" si="17"/>
        <v>0</v>
      </c>
      <c r="AC34" s="107">
        <f t="shared" si="18"/>
        <v>0</v>
      </c>
      <c r="AD34" s="107">
        <f t="shared" si="19"/>
        <v>0</v>
      </c>
      <c r="AE34" s="107">
        <f t="shared" si="20"/>
        <v>0</v>
      </c>
      <c r="AF34" s="107">
        <f t="shared" si="21"/>
        <v>0</v>
      </c>
      <c r="AG34" s="107">
        <f t="shared" si="22"/>
        <v>0</v>
      </c>
      <c r="AH34" s="107">
        <f t="shared" si="23"/>
        <v>0</v>
      </c>
      <c r="AI34" s="107">
        <f t="shared" si="24"/>
        <v>0</v>
      </c>
      <c r="AJ34" s="107">
        <f t="shared" si="25"/>
        <v>0</v>
      </c>
      <c r="AK34" s="107">
        <f t="shared" si="26"/>
        <v>0</v>
      </c>
    </row>
    <row r="35">
      <c r="A35" s="107"/>
      <c r="B35" s="107"/>
      <c r="C35" s="107"/>
      <c r="D35" s="107"/>
      <c r="E35" s="107"/>
      <c r="F35" s="108">
        <f t="shared" si="2"/>
        <v>1215</v>
      </c>
      <c r="G35" s="90" t="s">
        <v>233</v>
      </c>
      <c r="H35" s="14">
        <f>IF(ISNA(VLOOKUP(G35,Round2_Transactions!$A$2:$F$800,2,FALSE)), 0,VLOOKUP(G35,Round2_Transactions!$A$2:$F$800,2,FALSE))</f>
        <v>0</v>
      </c>
      <c r="I35" s="60">
        <f>IF(ISNA(VLOOKUP(G35,Round2_Transactions!$A$2:$F$800,3,FALSE)), 0,VLOOKUP(G35,Round2_Transactions!$A$2:$F$800,3,FALSE))</f>
        <v>0</v>
      </c>
      <c r="J35" s="60">
        <f>IF(ISNA(VLOOKUP(G35,Round2_Transactions!$A$2:$F$800,4,FALSE)), 0,VLOOKUP(G35,Round2_Transactions!$A$2:$F$800,4,FALSE))</f>
        <v>0</v>
      </c>
      <c r="K35" s="60">
        <f>IF(ISNA(VLOOKUP(G35,Round2_Transactions!$A$2:$F$800,5,FALSE)), 0,VLOOKUP(G35,Round2_Transactions!$A$2:$F$800,5,FALSE))</f>
        <v>0</v>
      </c>
      <c r="L35" s="86">
        <f>IF(ISNA(VLOOKUP(G35,Round2_Transactions!$A$2:$F$800,6,FALSE)), 0,VLOOKUP(G35,Round2_Transactions!$A$2:$F$800,6,FALSE))</f>
        <v>0</v>
      </c>
      <c r="M35" s="107">
        <f t="shared" si="1"/>
        <v>0</v>
      </c>
      <c r="N35" s="107">
        <f t="shared" si="3"/>
        <v>0</v>
      </c>
      <c r="O35" s="107">
        <f t="shared" si="4"/>
        <v>0</v>
      </c>
      <c r="P35" s="107">
        <f t="shared" si="5"/>
        <v>0</v>
      </c>
      <c r="Q35" s="107">
        <f t="shared" si="6"/>
        <v>0</v>
      </c>
      <c r="R35" s="107">
        <f t="shared" si="7"/>
        <v>0</v>
      </c>
      <c r="S35" s="107">
        <f t="shared" si="8"/>
        <v>0</v>
      </c>
      <c r="T35" s="107">
        <f t="shared" si="9"/>
        <v>0</v>
      </c>
      <c r="U35" s="107">
        <f t="shared" si="10"/>
        <v>0</v>
      </c>
      <c r="V35" s="107">
        <f t="shared" si="11"/>
        <v>0</v>
      </c>
      <c r="W35" s="107">
        <f t="shared" si="12"/>
        <v>0</v>
      </c>
      <c r="X35" s="107">
        <f t="shared" si="13"/>
        <v>0</v>
      </c>
      <c r="Y35" s="107">
        <f t="shared" si="14"/>
        <v>0</v>
      </c>
      <c r="Z35" s="107">
        <f t="shared" si="15"/>
        <v>0</v>
      </c>
      <c r="AA35" s="107">
        <f t="shared" si="16"/>
        <v>0</v>
      </c>
      <c r="AB35" s="107">
        <f t="shared" si="17"/>
        <v>0</v>
      </c>
      <c r="AC35" s="107">
        <f t="shared" si="18"/>
        <v>0</v>
      </c>
      <c r="AD35" s="107">
        <f t="shared" si="19"/>
        <v>0</v>
      </c>
      <c r="AE35" s="107">
        <f t="shared" si="20"/>
        <v>0</v>
      </c>
      <c r="AF35" s="107">
        <f t="shared" si="21"/>
        <v>0</v>
      </c>
      <c r="AG35" s="107">
        <f t="shared" si="22"/>
        <v>0</v>
      </c>
      <c r="AH35" s="107">
        <f t="shared" si="23"/>
        <v>0</v>
      </c>
      <c r="AI35" s="107">
        <f t="shared" si="24"/>
        <v>0</v>
      </c>
      <c r="AJ35" s="107">
        <f t="shared" si="25"/>
        <v>0</v>
      </c>
      <c r="AK35" s="107">
        <f t="shared" si="26"/>
        <v>0</v>
      </c>
    </row>
    <row r="36">
      <c r="A36" s="107"/>
      <c r="B36" s="107"/>
      <c r="C36" s="107"/>
      <c r="D36" s="107"/>
      <c r="E36" s="107"/>
      <c r="F36" s="108">
        <f t="shared" si="2"/>
        <v>1215</v>
      </c>
      <c r="G36" s="90" t="s">
        <v>234</v>
      </c>
      <c r="H36" s="14">
        <f>IF(ISNA(VLOOKUP(G36,Round2_Transactions!$A$2:$F$800,2,FALSE)), 0,VLOOKUP(G36,Round2_Transactions!$A$2:$F$800,2,FALSE))</f>
        <v>0</v>
      </c>
      <c r="I36" s="60">
        <f>IF(ISNA(VLOOKUP(G36,Round2_Transactions!$A$2:$F$800,3,FALSE)), 0,VLOOKUP(G36,Round2_Transactions!$A$2:$F$800,3,FALSE))</f>
        <v>0</v>
      </c>
      <c r="J36" s="60">
        <f>IF(ISNA(VLOOKUP(G36,Round2_Transactions!$A$2:$F$800,4,FALSE)), 0,VLOOKUP(G36,Round2_Transactions!$A$2:$F$800,4,FALSE))</f>
        <v>0</v>
      </c>
      <c r="K36" s="60">
        <f>IF(ISNA(VLOOKUP(G36,Round2_Transactions!$A$2:$F$800,5,FALSE)), 0,VLOOKUP(G36,Round2_Transactions!$A$2:$F$800,5,FALSE))</f>
        <v>0</v>
      </c>
      <c r="L36" s="86">
        <f>IF(ISNA(VLOOKUP(G36,Round2_Transactions!$A$2:$F$800,6,FALSE)), 0,VLOOKUP(G36,Round2_Transactions!$A$2:$F$800,6,FALSE))</f>
        <v>0</v>
      </c>
      <c r="M36" s="107">
        <f t="shared" si="1"/>
        <v>0</v>
      </c>
      <c r="N36" s="107">
        <f t="shared" si="3"/>
        <v>0</v>
      </c>
      <c r="O36" s="107">
        <f t="shared" si="4"/>
        <v>0</v>
      </c>
      <c r="P36" s="107">
        <f t="shared" si="5"/>
        <v>0</v>
      </c>
      <c r="Q36" s="107">
        <f t="shared" si="6"/>
        <v>0</v>
      </c>
      <c r="R36" s="107">
        <f t="shared" si="7"/>
        <v>0</v>
      </c>
      <c r="S36" s="107">
        <f t="shared" si="8"/>
        <v>0</v>
      </c>
      <c r="T36" s="107">
        <f t="shared" si="9"/>
        <v>0</v>
      </c>
      <c r="U36" s="107">
        <f t="shared" si="10"/>
        <v>0</v>
      </c>
      <c r="V36" s="107">
        <f t="shared" si="11"/>
        <v>0</v>
      </c>
      <c r="W36" s="107">
        <f t="shared" si="12"/>
        <v>0</v>
      </c>
      <c r="X36" s="107">
        <f t="shared" si="13"/>
        <v>0</v>
      </c>
      <c r="Y36" s="107">
        <f t="shared" si="14"/>
        <v>0</v>
      </c>
      <c r="Z36" s="107">
        <f t="shared" si="15"/>
        <v>0</v>
      </c>
      <c r="AA36" s="107">
        <f t="shared" si="16"/>
        <v>0</v>
      </c>
      <c r="AB36" s="107">
        <f t="shared" si="17"/>
        <v>0</v>
      </c>
      <c r="AC36" s="107">
        <f t="shared" si="18"/>
        <v>0</v>
      </c>
      <c r="AD36" s="107">
        <f t="shared" si="19"/>
        <v>0</v>
      </c>
      <c r="AE36" s="107">
        <f t="shared" si="20"/>
        <v>0</v>
      </c>
      <c r="AF36" s="107">
        <f t="shared" si="21"/>
        <v>0</v>
      </c>
      <c r="AG36" s="107">
        <f t="shared" si="22"/>
        <v>0</v>
      </c>
      <c r="AH36" s="107">
        <f t="shared" si="23"/>
        <v>0</v>
      </c>
      <c r="AI36" s="107">
        <f t="shared" si="24"/>
        <v>0</v>
      </c>
      <c r="AJ36" s="107">
        <f t="shared" si="25"/>
        <v>0</v>
      </c>
      <c r="AK36" s="107">
        <f t="shared" si="26"/>
        <v>0</v>
      </c>
    </row>
    <row r="37">
      <c r="A37" s="107"/>
      <c r="B37" s="107"/>
      <c r="C37" s="107"/>
      <c r="D37" s="107"/>
      <c r="E37" s="107"/>
      <c r="F37" s="108">
        <f t="shared" si="2"/>
        <v>1215</v>
      </c>
      <c r="G37" s="90" t="s">
        <v>235</v>
      </c>
      <c r="H37" s="14">
        <f>IF(ISNA(VLOOKUP(G37,Round2_Transactions!$A$2:$F$800,2,FALSE)), 0,VLOOKUP(G37,Round2_Transactions!$A$2:$F$800,2,FALSE))</f>
        <v>0</v>
      </c>
      <c r="I37" s="60">
        <f>IF(ISNA(VLOOKUP(G37,Round2_Transactions!$A$2:$F$800,3,FALSE)), 0,VLOOKUP(G37,Round2_Transactions!$A$2:$F$800,3,FALSE))</f>
        <v>0</v>
      </c>
      <c r="J37" s="60">
        <f>IF(ISNA(VLOOKUP(G37,Round2_Transactions!$A$2:$F$800,4,FALSE)), 0,VLOOKUP(G37,Round2_Transactions!$A$2:$F$800,4,FALSE))</f>
        <v>0</v>
      </c>
      <c r="K37" s="60">
        <f>IF(ISNA(VLOOKUP(G37,Round2_Transactions!$A$2:$F$800,5,FALSE)), 0,VLOOKUP(G37,Round2_Transactions!$A$2:$F$800,5,FALSE))</f>
        <v>0</v>
      </c>
      <c r="L37" s="86">
        <f>IF(ISNA(VLOOKUP(G37,Round2_Transactions!$A$2:$F$800,6,FALSE)), 0,VLOOKUP(G37,Round2_Transactions!$A$2:$F$800,6,FALSE))</f>
        <v>0</v>
      </c>
      <c r="M37" s="107">
        <f t="shared" si="1"/>
        <v>0</v>
      </c>
      <c r="N37" s="107">
        <f t="shared" si="3"/>
        <v>0</v>
      </c>
      <c r="O37" s="107">
        <f t="shared" si="4"/>
        <v>0</v>
      </c>
      <c r="P37" s="107">
        <f t="shared" si="5"/>
        <v>0</v>
      </c>
      <c r="Q37" s="107">
        <f t="shared" si="6"/>
        <v>0</v>
      </c>
      <c r="R37" s="107">
        <f t="shared" si="7"/>
        <v>0</v>
      </c>
      <c r="S37" s="107">
        <f t="shared" si="8"/>
        <v>0</v>
      </c>
      <c r="T37" s="107">
        <f t="shared" si="9"/>
        <v>0</v>
      </c>
      <c r="U37" s="107">
        <f t="shared" si="10"/>
        <v>0</v>
      </c>
      <c r="V37" s="107">
        <f t="shared" si="11"/>
        <v>0</v>
      </c>
      <c r="W37" s="107">
        <f t="shared" si="12"/>
        <v>0</v>
      </c>
      <c r="X37" s="107">
        <f t="shared" si="13"/>
        <v>0</v>
      </c>
      <c r="Y37" s="107">
        <f t="shared" si="14"/>
        <v>0</v>
      </c>
      <c r="Z37" s="107">
        <f t="shared" si="15"/>
        <v>0</v>
      </c>
      <c r="AA37" s="107">
        <f t="shared" si="16"/>
        <v>0</v>
      </c>
      <c r="AB37" s="107">
        <f t="shared" si="17"/>
        <v>0</v>
      </c>
      <c r="AC37" s="107">
        <f t="shared" si="18"/>
        <v>0</v>
      </c>
      <c r="AD37" s="107">
        <f t="shared" si="19"/>
        <v>0</v>
      </c>
      <c r="AE37" s="107">
        <f t="shared" si="20"/>
        <v>0</v>
      </c>
      <c r="AF37" s="107">
        <f t="shared" si="21"/>
        <v>0</v>
      </c>
      <c r="AG37" s="107">
        <f t="shared" si="22"/>
        <v>0</v>
      </c>
      <c r="AH37" s="107">
        <f t="shared" si="23"/>
        <v>0</v>
      </c>
      <c r="AI37" s="107">
        <f t="shared" si="24"/>
        <v>0</v>
      </c>
      <c r="AJ37" s="107">
        <f t="shared" si="25"/>
        <v>0</v>
      </c>
      <c r="AK37" s="107">
        <f t="shared" si="26"/>
        <v>0</v>
      </c>
    </row>
    <row r="38">
      <c r="A38" s="107"/>
      <c r="B38" s="107"/>
      <c r="C38" s="107"/>
      <c r="D38" s="107"/>
      <c r="E38" s="107"/>
      <c r="F38" s="108">
        <f t="shared" si="2"/>
        <v>1215</v>
      </c>
      <c r="G38" s="90" t="s">
        <v>236</v>
      </c>
      <c r="H38" s="14">
        <f>IF(ISNA(VLOOKUP(G38,Round2_Transactions!$A$2:$F$800,2,FALSE)), 0,VLOOKUP(G38,Round2_Transactions!$A$2:$F$800,2,FALSE))</f>
        <v>0</v>
      </c>
      <c r="I38" s="60">
        <f>IF(ISNA(VLOOKUP(G38,Round2_Transactions!$A$2:$F$800,3,FALSE)), 0,VLOOKUP(G38,Round2_Transactions!$A$2:$F$800,3,FALSE))</f>
        <v>0</v>
      </c>
      <c r="J38" s="60">
        <f>IF(ISNA(VLOOKUP(G38,Round2_Transactions!$A$2:$F$800,4,FALSE)), 0,VLOOKUP(G38,Round2_Transactions!$A$2:$F$800,4,FALSE))</f>
        <v>0</v>
      </c>
      <c r="K38" s="60">
        <f>IF(ISNA(VLOOKUP(G38,Round2_Transactions!$A$2:$F$800,5,FALSE)), 0,VLOOKUP(G38,Round2_Transactions!$A$2:$F$800,5,FALSE))</f>
        <v>0</v>
      </c>
      <c r="L38" s="86">
        <f>IF(ISNA(VLOOKUP(G38,Round2_Transactions!$A$2:$F$800,6,FALSE)), 0,VLOOKUP(G38,Round2_Transactions!$A$2:$F$800,6,FALSE))</f>
        <v>0</v>
      </c>
      <c r="M38" s="107">
        <f t="shared" si="1"/>
        <v>0</v>
      </c>
      <c r="N38" s="107">
        <f t="shared" si="3"/>
        <v>0</v>
      </c>
      <c r="O38" s="107">
        <f t="shared" si="4"/>
        <v>0</v>
      </c>
      <c r="P38" s="107">
        <f t="shared" si="5"/>
        <v>0</v>
      </c>
      <c r="Q38" s="107">
        <f t="shared" si="6"/>
        <v>0</v>
      </c>
      <c r="R38" s="107">
        <f t="shared" si="7"/>
        <v>0</v>
      </c>
      <c r="S38" s="107">
        <f t="shared" si="8"/>
        <v>0</v>
      </c>
      <c r="T38" s="107">
        <f t="shared" si="9"/>
        <v>0</v>
      </c>
      <c r="U38" s="107">
        <f t="shared" si="10"/>
        <v>0</v>
      </c>
      <c r="V38" s="107">
        <f t="shared" si="11"/>
        <v>0</v>
      </c>
      <c r="W38" s="107">
        <f t="shared" si="12"/>
        <v>0</v>
      </c>
      <c r="X38" s="107">
        <f t="shared" si="13"/>
        <v>0</v>
      </c>
      <c r="Y38" s="107">
        <f t="shared" si="14"/>
        <v>0</v>
      </c>
      <c r="Z38" s="107">
        <f t="shared" si="15"/>
        <v>0</v>
      </c>
      <c r="AA38" s="107">
        <f t="shared" si="16"/>
        <v>0</v>
      </c>
      <c r="AB38" s="107">
        <f t="shared" si="17"/>
        <v>0</v>
      </c>
      <c r="AC38" s="107">
        <f t="shared" si="18"/>
        <v>0</v>
      </c>
      <c r="AD38" s="107">
        <f t="shared" si="19"/>
        <v>0</v>
      </c>
      <c r="AE38" s="107">
        <f t="shared" si="20"/>
        <v>0</v>
      </c>
      <c r="AF38" s="107">
        <f t="shared" si="21"/>
        <v>0</v>
      </c>
      <c r="AG38" s="107">
        <f t="shared" si="22"/>
        <v>0</v>
      </c>
      <c r="AH38" s="107">
        <f t="shared" si="23"/>
        <v>0</v>
      </c>
      <c r="AI38" s="107">
        <f t="shared" si="24"/>
        <v>0</v>
      </c>
      <c r="AJ38" s="107">
        <f t="shared" si="25"/>
        <v>0</v>
      </c>
      <c r="AK38" s="107">
        <f t="shared" si="26"/>
        <v>0</v>
      </c>
    </row>
    <row r="39">
      <c r="A39" s="107"/>
      <c r="B39" s="107"/>
      <c r="C39" s="107"/>
      <c r="D39" s="107"/>
      <c r="E39" s="107"/>
      <c r="F39" s="108">
        <f t="shared" si="2"/>
        <v>1215</v>
      </c>
      <c r="G39" s="90" t="s">
        <v>237</v>
      </c>
      <c r="H39" s="14">
        <f>IF(ISNA(VLOOKUP(G39,Round2_Transactions!$A$2:$F$800,2,FALSE)), 0,VLOOKUP(G39,Round2_Transactions!$A$2:$F$800,2,FALSE))</f>
        <v>0</v>
      </c>
      <c r="I39" s="60">
        <f>IF(ISNA(VLOOKUP(G39,Round2_Transactions!$A$2:$F$800,3,FALSE)), 0,VLOOKUP(G39,Round2_Transactions!$A$2:$F$800,3,FALSE))</f>
        <v>0</v>
      </c>
      <c r="J39" s="60">
        <f>IF(ISNA(VLOOKUP(G39,Round2_Transactions!$A$2:$F$800,4,FALSE)), 0,VLOOKUP(G39,Round2_Transactions!$A$2:$F$800,4,FALSE))</f>
        <v>0</v>
      </c>
      <c r="K39" s="60">
        <f>IF(ISNA(VLOOKUP(G39,Round2_Transactions!$A$2:$F$800,5,FALSE)), 0,VLOOKUP(G39,Round2_Transactions!$A$2:$F$800,5,FALSE))</f>
        <v>0</v>
      </c>
      <c r="L39" s="86">
        <f>IF(ISNA(VLOOKUP(G39,Round2_Transactions!$A$2:$F$800,6,FALSE)), 0,VLOOKUP(G39,Round2_Transactions!$A$2:$F$800,6,FALSE))</f>
        <v>0</v>
      </c>
      <c r="M39" s="107">
        <f t="shared" si="1"/>
        <v>0</v>
      </c>
      <c r="N39" s="107">
        <f t="shared" si="3"/>
        <v>0</v>
      </c>
      <c r="O39" s="107">
        <f t="shared" si="4"/>
        <v>0</v>
      </c>
      <c r="P39" s="107">
        <f t="shared" si="5"/>
        <v>0</v>
      </c>
      <c r="Q39" s="107">
        <f t="shared" si="6"/>
        <v>0</v>
      </c>
      <c r="R39" s="107">
        <f t="shared" si="7"/>
        <v>0</v>
      </c>
      <c r="S39" s="107">
        <f t="shared" si="8"/>
        <v>0</v>
      </c>
      <c r="T39" s="107">
        <f t="shared" si="9"/>
        <v>0</v>
      </c>
      <c r="U39" s="107">
        <f t="shared" si="10"/>
        <v>0</v>
      </c>
      <c r="V39" s="107">
        <f t="shared" si="11"/>
        <v>0</v>
      </c>
      <c r="W39" s="107">
        <f t="shared" si="12"/>
        <v>0</v>
      </c>
      <c r="X39" s="107">
        <f t="shared" si="13"/>
        <v>0</v>
      </c>
      <c r="Y39" s="107">
        <f t="shared" si="14"/>
        <v>0</v>
      </c>
      <c r="Z39" s="107">
        <f t="shared" si="15"/>
        <v>0</v>
      </c>
      <c r="AA39" s="107">
        <f t="shared" si="16"/>
        <v>0</v>
      </c>
      <c r="AB39" s="107">
        <f t="shared" si="17"/>
        <v>0</v>
      </c>
      <c r="AC39" s="107">
        <f t="shared" si="18"/>
        <v>0</v>
      </c>
      <c r="AD39" s="107">
        <f t="shared" si="19"/>
        <v>0</v>
      </c>
      <c r="AE39" s="107">
        <f t="shared" si="20"/>
        <v>0</v>
      </c>
      <c r="AF39" s="107">
        <f t="shared" si="21"/>
        <v>0</v>
      </c>
      <c r="AG39" s="107">
        <f t="shared" si="22"/>
        <v>0</v>
      </c>
      <c r="AH39" s="107">
        <f t="shared" si="23"/>
        <v>0</v>
      </c>
      <c r="AI39" s="107">
        <f t="shared" si="24"/>
        <v>0</v>
      </c>
      <c r="AJ39" s="107">
        <f t="shared" si="25"/>
        <v>0</v>
      </c>
      <c r="AK39" s="107">
        <f t="shared" si="26"/>
        <v>0</v>
      </c>
    </row>
    <row r="40">
      <c r="A40" s="107"/>
      <c r="B40" s="107"/>
      <c r="C40" s="107"/>
      <c r="D40" s="107"/>
      <c r="E40" s="107"/>
      <c r="F40" s="108">
        <f t="shared" si="2"/>
        <v>1215</v>
      </c>
      <c r="G40" s="90" t="s">
        <v>238</v>
      </c>
      <c r="H40" s="14">
        <f>IF(ISNA(VLOOKUP(G40,Round2_Transactions!$A$2:$F$800,2,FALSE)), 0,VLOOKUP(G40,Round2_Transactions!$A$2:$F$800,2,FALSE))</f>
        <v>0</v>
      </c>
      <c r="I40" s="60">
        <f>IF(ISNA(VLOOKUP(G40,Round2_Transactions!$A$2:$F$800,3,FALSE)), 0,VLOOKUP(G40,Round2_Transactions!$A$2:$F$800,3,FALSE))</f>
        <v>0</v>
      </c>
      <c r="J40" s="60">
        <f>IF(ISNA(VLOOKUP(G40,Round2_Transactions!$A$2:$F$800,4,FALSE)), 0,VLOOKUP(G40,Round2_Transactions!$A$2:$F$800,4,FALSE))</f>
        <v>0</v>
      </c>
      <c r="K40" s="60">
        <f>IF(ISNA(VLOOKUP(G40,Round2_Transactions!$A$2:$F$800,5,FALSE)), 0,VLOOKUP(G40,Round2_Transactions!$A$2:$F$800,5,FALSE))</f>
        <v>0</v>
      </c>
      <c r="L40" s="86">
        <f>IF(ISNA(VLOOKUP(G40,Round2_Transactions!$A$2:$F$800,6,FALSE)), 0,VLOOKUP(G40,Round2_Transactions!$A$2:$F$800,6,FALSE))</f>
        <v>0</v>
      </c>
      <c r="M40" s="107">
        <f t="shared" si="1"/>
        <v>0</v>
      </c>
      <c r="N40" s="107">
        <f t="shared" si="3"/>
        <v>0</v>
      </c>
      <c r="O40" s="107">
        <f t="shared" si="4"/>
        <v>0</v>
      </c>
      <c r="P40" s="107">
        <f t="shared" si="5"/>
        <v>0</v>
      </c>
      <c r="Q40" s="107">
        <f t="shared" si="6"/>
        <v>0</v>
      </c>
      <c r="R40" s="107">
        <f t="shared" si="7"/>
        <v>0</v>
      </c>
      <c r="S40" s="107">
        <f t="shared" si="8"/>
        <v>0</v>
      </c>
      <c r="T40" s="107">
        <f t="shared" si="9"/>
        <v>0</v>
      </c>
      <c r="U40" s="107">
        <f t="shared" si="10"/>
        <v>0</v>
      </c>
      <c r="V40" s="107">
        <f t="shared" si="11"/>
        <v>0</v>
      </c>
      <c r="W40" s="107">
        <f t="shared" si="12"/>
        <v>0</v>
      </c>
      <c r="X40" s="107">
        <f t="shared" si="13"/>
        <v>0</v>
      </c>
      <c r="Y40" s="107">
        <f t="shared" si="14"/>
        <v>0</v>
      </c>
      <c r="Z40" s="107">
        <f t="shared" si="15"/>
        <v>0</v>
      </c>
      <c r="AA40" s="107">
        <f t="shared" si="16"/>
        <v>0</v>
      </c>
      <c r="AB40" s="107">
        <f t="shared" si="17"/>
        <v>0</v>
      </c>
      <c r="AC40" s="107">
        <f t="shared" si="18"/>
        <v>0</v>
      </c>
      <c r="AD40" s="107">
        <f t="shared" si="19"/>
        <v>0</v>
      </c>
      <c r="AE40" s="107">
        <f t="shared" si="20"/>
        <v>0</v>
      </c>
      <c r="AF40" s="107">
        <f t="shared" si="21"/>
        <v>0</v>
      </c>
      <c r="AG40" s="107">
        <f t="shared" si="22"/>
        <v>0</v>
      </c>
      <c r="AH40" s="107">
        <f t="shared" si="23"/>
        <v>0</v>
      </c>
      <c r="AI40" s="107">
        <f t="shared" si="24"/>
        <v>0</v>
      </c>
      <c r="AJ40" s="107">
        <f t="shared" si="25"/>
        <v>0</v>
      </c>
      <c r="AK40" s="107">
        <f t="shared" si="26"/>
        <v>0</v>
      </c>
    </row>
    <row r="41">
      <c r="A41" s="107"/>
      <c r="B41" s="107"/>
      <c r="C41" s="107"/>
      <c r="D41" s="107"/>
      <c r="E41" s="107"/>
      <c r="F41" s="108">
        <f t="shared" si="2"/>
        <v>1215</v>
      </c>
      <c r="G41" s="90" t="s">
        <v>239</v>
      </c>
      <c r="H41" s="14">
        <f>IF(ISNA(VLOOKUP(G41,Round2_Transactions!$A$2:$F$800,2,FALSE)), 0,VLOOKUP(G41,Round2_Transactions!$A$2:$F$800,2,FALSE))</f>
        <v>0</v>
      </c>
      <c r="I41" s="60">
        <f>IF(ISNA(VLOOKUP(G41,Round2_Transactions!$A$2:$F$800,3,FALSE)), 0,VLOOKUP(G41,Round2_Transactions!$A$2:$F$800,3,FALSE))</f>
        <v>0</v>
      </c>
      <c r="J41" s="60">
        <f>IF(ISNA(VLOOKUP(G41,Round2_Transactions!$A$2:$F$800,4,FALSE)), 0,VLOOKUP(G41,Round2_Transactions!$A$2:$F$800,4,FALSE))</f>
        <v>0</v>
      </c>
      <c r="K41" s="60">
        <f>IF(ISNA(VLOOKUP(G41,Round2_Transactions!$A$2:$F$800,5,FALSE)), 0,VLOOKUP(G41,Round2_Transactions!$A$2:$F$800,5,FALSE))</f>
        <v>0</v>
      </c>
      <c r="L41" s="86">
        <f>IF(ISNA(VLOOKUP(G41,Round2_Transactions!$A$2:$F$800,6,FALSE)), 0,VLOOKUP(G41,Round2_Transactions!$A$2:$F$800,6,FALSE))</f>
        <v>0</v>
      </c>
      <c r="M41" s="107">
        <f t="shared" si="1"/>
        <v>0</v>
      </c>
      <c r="N41" s="107">
        <f t="shared" si="3"/>
        <v>0</v>
      </c>
      <c r="O41" s="107">
        <f t="shared" si="4"/>
        <v>0</v>
      </c>
      <c r="P41" s="107">
        <f t="shared" si="5"/>
        <v>0</v>
      </c>
      <c r="Q41" s="107">
        <f t="shared" si="6"/>
        <v>0</v>
      </c>
      <c r="R41" s="107">
        <f t="shared" si="7"/>
        <v>0</v>
      </c>
      <c r="S41" s="107">
        <f t="shared" si="8"/>
        <v>0</v>
      </c>
      <c r="T41" s="107">
        <f t="shared" si="9"/>
        <v>0</v>
      </c>
      <c r="U41" s="107">
        <f t="shared" si="10"/>
        <v>0</v>
      </c>
      <c r="V41" s="107">
        <f t="shared" si="11"/>
        <v>0</v>
      </c>
      <c r="W41" s="107">
        <f t="shared" si="12"/>
        <v>0</v>
      </c>
      <c r="X41" s="107">
        <f t="shared" si="13"/>
        <v>0</v>
      </c>
      <c r="Y41" s="107">
        <f t="shared" si="14"/>
        <v>0</v>
      </c>
      <c r="Z41" s="107">
        <f t="shared" si="15"/>
        <v>0</v>
      </c>
      <c r="AA41" s="107">
        <f t="shared" si="16"/>
        <v>0</v>
      </c>
      <c r="AB41" s="107">
        <f t="shared" si="17"/>
        <v>0</v>
      </c>
      <c r="AC41" s="107">
        <f t="shared" si="18"/>
        <v>0</v>
      </c>
      <c r="AD41" s="107">
        <f t="shared" si="19"/>
        <v>0</v>
      </c>
      <c r="AE41" s="107">
        <f t="shared" si="20"/>
        <v>0</v>
      </c>
      <c r="AF41" s="107">
        <f t="shared" si="21"/>
        <v>0</v>
      </c>
      <c r="AG41" s="107">
        <f t="shared" si="22"/>
        <v>0</v>
      </c>
      <c r="AH41" s="107">
        <f t="shared" si="23"/>
        <v>0</v>
      </c>
      <c r="AI41" s="107">
        <f t="shared" si="24"/>
        <v>0</v>
      </c>
      <c r="AJ41" s="107">
        <f t="shared" si="25"/>
        <v>0</v>
      </c>
      <c r="AK41" s="107">
        <f t="shared" si="26"/>
        <v>0</v>
      </c>
    </row>
    <row r="42">
      <c r="A42" s="107"/>
      <c r="B42" s="107"/>
      <c r="C42" s="107"/>
      <c r="D42" s="107"/>
      <c r="E42" s="107"/>
      <c r="F42" s="108">
        <f t="shared" si="2"/>
        <v>1215</v>
      </c>
      <c r="G42" s="90" t="s">
        <v>240</v>
      </c>
      <c r="H42" s="14">
        <f>IF(ISNA(VLOOKUP(G42,Round2_Transactions!$A$2:$F$800,2,FALSE)), 0,VLOOKUP(G42,Round2_Transactions!$A$2:$F$800,2,FALSE))</f>
        <v>0</v>
      </c>
      <c r="I42" s="60">
        <f>IF(ISNA(VLOOKUP(G42,Round2_Transactions!$A$2:$F$800,3,FALSE)), 0,VLOOKUP(G42,Round2_Transactions!$A$2:$F$800,3,FALSE))</f>
        <v>0</v>
      </c>
      <c r="J42" s="60">
        <f>IF(ISNA(VLOOKUP(G42,Round2_Transactions!$A$2:$F$800,4,FALSE)), 0,VLOOKUP(G42,Round2_Transactions!$A$2:$F$800,4,FALSE))</f>
        <v>0</v>
      </c>
      <c r="K42" s="60">
        <f>IF(ISNA(VLOOKUP(G42,Round2_Transactions!$A$2:$F$800,5,FALSE)), 0,VLOOKUP(G42,Round2_Transactions!$A$2:$F$800,5,FALSE))</f>
        <v>0</v>
      </c>
      <c r="L42" s="86">
        <f>IF(ISNA(VLOOKUP(G42,Round2_Transactions!$A$2:$F$800,6,FALSE)), 0,VLOOKUP(G42,Round2_Transactions!$A$2:$F$800,6,FALSE))</f>
        <v>0</v>
      </c>
      <c r="M42" s="107">
        <f t="shared" si="1"/>
        <v>0</v>
      </c>
      <c r="N42" s="107">
        <f t="shared" si="3"/>
        <v>0</v>
      </c>
      <c r="O42" s="107">
        <f t="shared" si="4"/>
        <v>0</v>
      </c>
      <c r="P42" s="107">
        <f t="shared" si="5"/>
        <v>0</v>
      </c>
      <c r="Q42" s="107">
        <f t="shared" si="6"/>
        <v>0</v>
      </c>
      <c r="R42" s="107">
        <f t="shared" si="7"/>
        <v>0</v>
      </c>
      <c r="S42" s="107">
        <f t="shared" si="8"/>
        <v>0</v>
      </c>
      <c r="T42" s="107">
        <f t="shared" si="9"/>
        <v>0</v>
      </c>
      <c r="U42" s="107">
        <f t="shared" si="10"/>
        <v>0</v>
      </c>
      <c r="V42" s="107">
        <f t="shared" si="11"/>
        <v>0</v>
      </c>
      <c r="W42" s="107">
        <f t="shared" si="12"/>
        <v>0</v>
      </c>
      <c r="X42" s="107">
        <f t="shared" si="13"/>
        <v>0</v>
      </c>
      <c r="Y42" s="107">
        <f t="shared" si="14"/>
        <v>0</v>
      </c>
      <c r="Z42" s="107">
        <f t="shared" si="15"/>
        <v>0</v>
      </c>
      <c r="AA42" s="107">
        <f t="shared" si="16"/>
        <v>0</v>
      </c>
      <c r="AB42" s="107">
        <f t="shared" si="17"/>
        <v>0</v>
      </c>
      <c r="AC42" s="107">
        <f t="shared" si="18"/>
        <v>0</v>
      </c>
      <c r="AD42" s="107">
        <f t="shared" si="19"/>
        <v>0</v>
      </c>
      <c r="AE42" s="107">
        <f t="shared" si="20"/>
        <v>0</v>
      </c>
      <c r="AF42" s="107">
        <f t="shared" si="21"/>
        <v>0</v>
      </c>
      <c r="AG42" s="107">
        <f t="shared" si="22"/>
        <v>0</v>
      </c>
      <c r="AH42" s="107">
        <f t="shared" si="23"/>
        <v>0</v>
      </c>
      <c r="AI42" s="107">
        <f t="shared" si="24"/>
        <v>0</v>
      </c>
      <c r="AJ42" s="107">
        <f t="shared" si="25"/>
        <v>0</v>
      </c>
      <c r="AK42" s="107">
        <f t="shared" si="26"/>
        <v>0</v>
      </c>
    </row>
    <row r="43">
      <c r="A43" s="107"/>
      <c r="B43" s="107"/>
      <c r="C43" s="107"/>
      <c r="D43" s="107"/>
      <c r="E43" s="107"/>
      <c r="F43" s="108">
        <f t="shared" si="2"/>
        <v>1215</v>
      </c>
      <c r="G43" s="90" t="s">
        <v>241</v>
      </c>
      <c r="H43" s="14">
        <f>IF(ISNA(VLOOKUP(G43,Round2_Transactions!$A$2:$F$800,2,FALSE)), 0,VLOOKUP(G43,Round2_Transactions!$A$2:$F$800,2,FALSE))</f>
        <v>0</v>
      </c>
      <c r="I43" s="60">
        <f>IF(ISNA(VLOOKUP(G43,Round2_Transactions!$A$2:$F$800,3,FALSE)), 0,VLOOKUP(G43,Round2_Transactions!$A$2:$F$800,3,FALSE))</f>
        <v>0</v>
      </c>
      <c r="J43" s="60">
        <f>IF(ISNA(VLOOKUP(G43,Round2_Transactions!$A$2:$F$800,4,FALSE)), 0,VLOOKUP(G43,Round2_Transactions!$A$2:$F$800,4,FALSE))</f>
        <v>0</v>
      </c>
      <c r="K43" s="60">
        <f>IF(ISNA(VLOOKUP(G43,Round2_Transactions!$A$2:$F$800,5,FALSE)), 0,VLOOKUP(G43,Round2_Transactions!$A$2:$F$800,5,FALSE))</f>
        <v>0</v>
      </c>
      <c r="L43" s="86">
        <f>IF(ISNA(VLOOKUP(G43,Round2_Transactions!$A$2:$F$800,6,FALSE)), 0,VLOOKUP(G43,Round2_Transactions!$A$2:$F$800,6,FALSE))</f>
        <v>0</v>
      </c>
      <c r="M43" s="107">
        <f t="shared" si="1"/>
        <v>0</v>
      </c>
      <c r="N43" s="107">
        <f t="shared" si="3"/>
        <v>0</v>
      </c>
      <c r="O43" s="107">
        <f t="shared" si="4"/>
        <v>0</v>
      </c>
      <c r="P43" s="107">
        <f t="shared" si="5"/>
        <v>0</v>
      </c>
      <c r="Q43" s="107">
        <f t="shared" si="6"/>
        <v>0</v>
      </c>
      <c r="R43" s="107">
        <f t="shared" si="7"/>
        <v>0</v>
      </c>
      <c r="S43" s="107">
        <f t="shared" si="8"/>
        <v>0</v>
      </c>
      <c r="T43" s="107">
        <f t="shared" si="9"/>
        <v>0</v>
      </c>
      <c r="U43" s="107">
        <f t="shared" si="10"/>
        <v>0</v>
      </c>
      <c r="V43" s="107">
        <f t="shared" si="11"/>
        <v>0</v>
      </c>
      <c r="W43" s="107">
        <f t="shared" si="12"/>
        <v>0</v>
      </c>
      <c r="X43" s="107">
        <f t="shared" si="13"/>
        <v>0</v>
      </c>
      <c r="Y43" s="107">
        <f t="shared" si="14"/>
        <v>0</v>
      </c>
      <c r="Z43" s="107">
        <f t="shared" si="15"/>
        <v>0</v>
      </c>
      <c r="AA43" s="107">
        <f t="shared" si="16"/>
        <v>0</v>
      </c>
      <c r="AB43" s="107">
        <f t="shared" si="17"/>
        <v>0</v>
      </c>
      <c r="AC43" s="107">
        <f t="shared" si="18"/>
        <v>0</v>
      </c>
      <c r="AD43" s="107">
        <f t="shared" si="19"/>
        <v>0</v>
      </c>
      <c r="AE43" s="107">
        <f t="shared" si="20"/>
        <v>0</v>
      </c>
      <c r="AF43" s="107">
        <f t="shared" si="21"/>
        <v>0</v>
      </c>
      <c r="AG43" s="107">
        <f t="shared" si="22"/>
        <v>0</v>
      </c>
      <c r="AH43" s="107">
        <f t="shared" si="23"/>
        <v>0</v>
      </c>
      <c r="AI43" s="107">
        <f t="shared" si="24"/>
        <v>0</v>
      </c>
      <c r="AJ43" s="107">
        <f t="shared" si="25"/>
        <v>0</v>
      </c>
      <c r="AK43" s="107">
        <f t="shared" si="26"/>
        <v>0</v>
      </c>
    </row>
    <row r="44">
      <c r="A44" s="107"/>
      <c r="B44" s="107"/>
      <c r="C44" s="107"/>
      <c r="D44" s="107"/>
      <c r="E44" s="107"/>
      <c r="F44" s="108">
        <f t="shared" si="2"/>
        <v>1215</v>
      </c>
      <c r="G44" s="90" t="s">
        <v>242</v>
      </c>
      <c r="H44" s="14">
        <f>IF(ISNA(VLOOKUP(G44,Round2_Transactions!$A$2:$F$800,2,FALSE)), 0,VLOOKUP(G44,Round2_Transactions!$A$2:$F$800,2,FALSE))</f>
        <v>0</v>
      </c>
      <c r="I44" s="60">
        <f>IF(ISNA(VLOOKUP(G44,Round2_Transactions!$A$2:$F$800,3,FALSE)), 0,VLOOKUP(G44,Round2_Transactions!$A$2:$F$800,3,FALSE))</f>
        <v>0</v>
      </c>
      <c r="J44" s="60">
        <f>IF(ISNA(VLOOKUP(G44,Round2_Transactions!$A$2:$F$800,4,FALSE)), 0,VLOOKUP(G44,Round2_Transactions!$A$2:$F$800,4,FALSE))</f>
        <v>0</v>
      </c>
      <c r="K44" s="60">
        <f>IF(ISNA(VLOOKUP(G44,Round2_Transactions!$A$2:$F$800,5,FALSE)), 0,VLOOKUP(G44,Round2_Transactions!$A$2:$F$800,5,FALSE))</f>
        <v>0</v>
      </c>
      <c r="L44" s="86">
        <f>IF(ISNA(VLOOKUP(G44,Round2_Transactions!$A$2:$F$800,6,FALSE)), 0,VLOOKUP(G44,Round2_Transactions!$A$2:$F$800,6,FALSE))</f>
        <v>0</v>
      </c>
      <c r="M44" s="107">
        <f t="shared" si="1"/>
        <v>0</v>
      </c>
      <c r="N44" s="107">
        <f t="shared" si="3"/>
        <v>0</v>
      </c>
      <c r="O44" s="107">
        <f t="shared" si="4"/>
        <v>0</v>
      </c>
      <c r="P44" s="107">
        <f t="shared" si="5"/>
        <v>0</v>
      </c>
      <c r="Q44" s="107">
        <f t="shared" si="6"/>
        <v>0</v>
      </c>
      <c r="R44" s="107">
        <f t="shared" si="7"/>
        <v>0</v>
      </c>
      <c r="S44" s="107">
        <f t="shared" si="8"/>
        <v>0</v>
      </c>
      <c r="T44" s="107">
        <f t="shared" si="9"/>
        <v>0</v>
      </c>
      <c r="U44" s="107">
        <f t="shared" si="10"/>
        <v>0</v>
      </c>
      <c r="V44" s="107">
        <f t="shared" si="11"/>
        <v>0</v>
      </c>
      <c r="W44" s="107">
        <f t="shared" si="12"/>
        <v>0</v>
      </c>
      <c r="X44" s="107">
        <f t="shared" si="13"/>
        <v>0</v>
      </c>
      <c r="Y44" s="107">
        <f t="shared" si="14"/>
        <v>0</v>
      </c>
      <c r="Z44" s="107">
        <f t="shared" si="15"/>
        <v>0</v>
      </c>
      <c r="AA44" s="107">
        <f t="shared" si="16"/>
        <v>0</v>
      </c>
      <c r="AB44" s="107">
        <f t="shared" si="17"/>
        <v>0</v>
      </c>
      <c r="AC44" s="107">
        <f t="shared" si="18"/>
        <v>0</v>
      </c>
      <c r="AD44" s="107">
        <f t="shared" si="19"/>
        <v>0</v>
      </c>
      <c r="AE44" s="107">
        <f t="shared" si="20"/>
        <v>0</v>
      </c>
      <c r="AF44" s="107">
        <f t="shared" si="21"/>
        <v>0</v>
      </c>
      <c r="AG44" s="107">
        <f t="shared" si="22"/>
        <v>0</v>
      </c>
      <c r="AH44" s="107">
        <f t="shared" si="23"/>
        <v>0</v>
      </c>
      <c r="AI44" s="107">
        <f t="shared" si="24"/>
        <v>0</v>
      </c>
      <c r="AJ44" s="107">
        <f t="shared" si="25"/>
        <v>0</v>
      </c>
      <c r="AK44" s="107">
        <f t="shared" si="26"/>
        <v>0</v>
      </c>
    </row>
    <row r="45">
      <c r="A45" s="107"/>
      <c r="B45" s="107"/>
      <c r="C45" s="107"/>
      <c r="D45" s="107"/>
      <c r="E45" s="107"/>
      <c r="F45" s="108">
        <f t="shared" si="2"/>
        <v>1215</v>
      </c>
      <c r="G45" s="90" t="s">
        <v>243</v>
      </c>
      <c r="H45" s="14">
        <f>IF(ISNA(VLOOKUP(G45,Round2_Transactions!$A$2:$F$800,2,FALSE)), 0,VLOOKUP(G45,Round2_Transactions!$A$2:$F$800,2,FALSE))</f>
        <v>0</v>
      </c>
      <c r="I45" s="60">
        <f>IF(ISNA(VLOOKUP(G45,Round2_Transactions!$A$2:$F$800,3,FALSE)), 0,VLOOKUP(G45,Round2_Transactions!$A$2:$F$800,3,FALSE))</f>
        <v>0</v>
      </c>
      <c r="J45" s="60">
        <f>IF(ISNA(VLOOKUP(G45,Round2_Transactions!$A$2:$F$800,4,FALSE)), 0,VLOOKUP(G45,Round2_Transactions!$A$2:$F$800,4,FALSE))</f>
        <v>0</v>
      </c>
      <c r="K45" s="60">
        <f>IF(ISNA(VLOOKUP(G45,Round2_Transactions!$A$2:$F$800,5,FALSE)), 0,VLOOKUP(G45,Round2_Transactions!$A$2:$F$800,5,FALSE))</f>
        <v>0</v>
      </c>
      <c r="L45" s="86">
        <f>IF(ISNA(VLOOKUP(G45,Round2_Transactions!$A$2:$F$800,6,FALSE)), 0,VLOOKUP(G45,Round2_Transactions!$A$2:$F$800,6,FALSE))</f>
        <v>0</v>
      </c>
      <c r="M45" s="107">
        <f t="shared" si="1"/>
        <v>0</v>
      </c>
      <c r="N45" s="107">
        <f t="shared" si="3"/>
        <v>0</v>
      </c>
      <c r="O45" s="107">
        <f t="shared" si="4"/>
        <v>0</v>
      </c>
      <c r="P45" s="107">
        <f t="shared" si="5"/>
        <v>0</v>
      </c>
      <c r="Q45" s="107">
        <f t="shared" si="6"/>
        <v>0</v>
      </c>
      <c r="R45" s="107">
        <f t="shared" si="7"/>
        <v>0</v>
      </c>
      <c r="S45" s="107">
        <f t="shared" si="8"/>
        <v>0</v>
      </c>
      <c r="T45" s="107">
        <f t="shared" si="9"/>
        <v>0</v>
      </c>
      <c r="U45" s="107">
        <f t="shared" si="10"/>
        <v>0</v>
      </c>
      <c r="V45" s="107">
        <f t="shared" si="11"/>
        <v>0</v>
      </c>
      <c r="W45" s="107">
        <f t="shared" si="12"/>
        <v>0</v>
      </c>
      <c r="X45" s="107">
        <f t="shared" si="13"/>
        <v>0</v>
      </c>
      <c r="Y45" s="107">
        <f t="shared" si="14"/>
        <v>0</v>
      </c>
      <c r="Z45" s="107">
        <f t="shared" si="15"/>
        <v>0</v>
      </c>
      <c r="AA45" s="107">
        <f t="shared" si="16"/>
        <v>0</v>
      </c>
      <c r="AB45" s="107">
        <f t="shared" si="17"/>
        <v>0</v>
      </c>
      <c r="AC45" s="107">
        <f t="shared" si="18"/>
        <v>0</v>
      </c>
      <c r="AD45" s="107">
        <f t="shared" si="19"/>
        <v>0</v>
      </c>
      <c r="AE45" s="107">
        <f t="shared" si="20"/>
        <v>0</v>
      </c>
      <c r="AF45" s="107">
        <f t="shared" si="21"/>
        <v>0</v>
      </c>
      <c r="AG45" s="107">
        <f t="shared" si="22"/>
        <v>0</v>
      </c>
      <c r="AH45" s="107">
        <f t="shared" si="23"/>
        <v>0</v>
      </c>
      <c r="AI45" s="107">
        <f t="shared" si="24"/>
        <v>0</v>
      </c>
      <c r="AJ45" s="107">
        <f t="shared" si="25"/>
        <v>0</v>
      </c>
      <c r="AK45" s="107">
        <f t="shared" si="26"/>
        <v>0</v>
      </c>
    </row>
    <row r="46">
      <c r="A46" s="107"/>
      <c r="B46" s="107"/>
      <c r="C46" s="107"/>
      <c r="D46" s="107"/>
      <c r="E46" s="107"/>
      <c r="F46" s="108">
        <f t="shared" si="2"/>
        <v>1215</v>
      </c>
      <c r="G46" s="90" t="s">
        <v>244</v>
      </c>
      <c r="H46" s="14">
        <f>IF(ISNA(VLOOKUP(G46,Round2_Transactions!$A$2:$F$800,2,FALSE)), 0,VLOOKUP(G46,Round2_Transactions!$A$2:$F$800,2,FALSE))</f>
        <v>0</v>
      </c>
      <c r="I46" s="60">
        <f>IF(ISNA(VLOOKUP(G46,Round2_Transactions!$A$2:$F$800,3,FALSE)), 0,VLOOKUP(G46,Round2_Transactions!$A$2:$F$800,3,FALSE))</f>
        <v>0</v>
      </c>
      <c r="J46" s="60">
        <f>IF(ISNA(VLOOKUP(G46,Round2_Transactions!$A$2:$F$800,4,FALSE)), 0,VLOOKUP(G46,Round2_Transactions!$A$2:$F$800,4,FALSE))</f>
        <v>0</v>
      </c>
      <c r="K46" s="60">
        <f>IF(ISNA(VLOOKUP(G46,Round2_Transactions!$A$2:$F$800,5,FALSE)), 0,VLOOKUP(G46,Round2_Transactions!$A$2:$F$800,5,FALSE))</f>
        <v>0</v>
      </c>
      <c r="L46" s="86">
        <f>IF(ISNA(VLOOKUP(G46,Round2_Transactions!$A$2:$F$800,6,FALSE)), 0,VLOOKUP(G46,Round2_Transactions!$A$2:$F$800,6,FALSE))</f>
        <v>0</v>
      </c>
      <c r="M46" s="107">
        <f t="shared" si="1"/>
        <v>0</v>
      </c>
      <c r="N46" s="107">
        <f t="shared" si="3"/>
        <v>0</v>
      </c>
      <c r="O46" s="107">
        <f t="shared" si="4"/>
        <v>0</v>
      </c>
      <c r="P46" s="107">
        <f t="shared" si="5"/>
        <v>0</v>
      </c>
      <c r="Q46" s="107">
        <f t="shared" si="6"/>
        <v>0</v>
      </c>
      <c r="R46" s="107">
        <f t="shared" si="7"/>
        <v>0</v>
      </c>
      <c r="S46" s="107">
        <f t="shared" si="8"/>
        <v>0</v>
      </c>
      <c r="T46" s="107">
        <f t="shared" si="9"/>
        <v>0</v>
      </c>
      <c r="U46" s="107">
        <f t="shared" si="10"/>
        <v>0</v>
      </c>
      <c r="V46" s="107">
        <f t="shared" si="11"/>
        <v>0</v>
      </c>
      <c r="W46" s="107">
        <f t="shared" si="12"/>
        <v>0</v>
      </c>
      <c r="X46" s="107">
        <f t="shared" si="13"/>
        <v>0</v>
      </c>
      <c r="Y46" s="107">
        <f t="shared" si="14"/>
        <v>0</v>
      </c>
      <c r="Z46" s="107">
        <f t="shared" si="15"/>
        <v>0</v>
      </c>
      <c r="AA46" s="107">
        <f t="shared" si="16"/>
        <v>0</v>
      </c>
      <c r="AB46" s="107">
        <f t="shared" si="17"/>
        <v>0</v>
      </c>
      <c r="AC46" s="107">
        <f t="shared" si="18"/>
        <v>0</v>
      </c>
      <c r="AD46" s="107">
        <f t="shared" si="19"/>
        <v>0</v>
      </c>
      <c r="AE46" s="107">
        <f t="shared" si="20"/>
        <v>0</v>
      </c>
      <c r="AF46" s="107">
        <f t="shared" si="21"/>
        <v>0</v>
      </c>
      <c r="AG46" s="107">
        <f t="shared" si="22"/>
        <v>0</v>
      </c>
      <c r="AH46" s="107">
        <f t="shared" si="23"/>
        <v>0</v>
      </c>
      <c r="AI46" s="107">
        <f t="shared" si="24"/>
        <v>0</v>
      </c>
      <c r="AJ46" s="107">
        <f t="shared" si="25"/>
        <v>0</v>
      </c>
      <c r="AK46" s="107">
        <f t="shared" si="26"/>
        <v>0</v>
      </c>
    </row>
    <row r="47">
      <c r="A47" s="107"/>
      <c r="B47" s="107"/>
      <c r="C47" s="107"/>
      <c r="D47" s="107"/>
      <c r="E47" s="107"/>
      <c r="F47" s="108">
        <f t="shared" si="2"/>
        <v>1215</v>
      </c>
      <c r="G47" s="90" t="s">
        <v>245</v>
      </c>
      <c r="H47" s="14">
        <f>IF(ISNA(VLOOKUP(G47,Round2_Transactions!$A$2:$F$800,2,FALSE)), 0,VLOOKUP(G47,Round2_Transactions!$A$2:$F$800,2,FALSE))</f>
        <v>0</v>
      </c>
      <c r="I47" s="60">
        <f>IF(ISNA(VLOOKUP(G47,Round2_Transactions!$A$2:$F$800,3,FALSE)), 0,VLOOKUP(G47,Round2_Transactions!$A$2:$F$800,3,FALSE))</f>
        <v>0</v>
      </c>
      <c r="J47" s="60">
        <f>IF(ISNA(VLOOKUP(G47,Round2_Transactions!$A$2:$F$800,4,FALSE)), 0,VLOOKUP(G47,Round2_Transactions!$A$2:$F$800,4,FALSE))</f>
        <v>0</v>
      </c>
      <c r="K47" s="60">
        <f>IF(ISNA(VLOOKUP(G47,Round2_Transactions!$A$2:$F$800,5,FALSE)), 0,VLOOKUP(G47,Round2_Transactions!$A$2:$F$800,5,FALSE))</f>
        <v>0</v>
      </c>
      <c r="L47" s="86">
        <f>IF(ISNA(VLOOKUP(G47,Round2_Transactions!$A$2:$F$800,6,FALSE)), 0,VLOOKUP(G47,Round2_Transactions!$A$2:$F$800,6,FALSE))</f>
        <v>0</v>
      </c>
      <c r="M47" s="107">
        <f t="shared" si="1"/>
        <v>0</v>
      </c>
      <c r="N47" s="107">
        <f t="shared" si="3"/>
        <v>0</v>
      </c>
      <c r="O47" s="107">
        <f t="shared" si="4"/>
        <v>0</v>
      </c>
      <c r="P47" s="107">
        <f t="shared" si="5"/>
        <v>0</v>
      </c>
      <c r="Q47" s="107">
        <f t="shared" si="6"/>
        <v>0</v>
      </c>
      <c r="R47" s="107">
        <f t="shared" si="7"/>
        <v>0</v>
      </c>
      <c r="S47" s="107">
        <f t="shared" si="8"/>
        <v>0</v>
      </c>
      <c r="T47" s="107">
        <f t="shared" si="9"/>
        <v>0</v>
      </c>
      <c r="U47" s="107">
        <f t="shared" si="10"/>
        <v>0</v>
      </c>
      <c r="V47" s="107">
        <f t="shared" si="11"/>
        <v>0</v>
      </c>
      <c r="W47" s="107">
        <f t="shared" si="12"/>
        <v>0</v>
      </c>
      <c r="X47" s="107">
        <f t="shared" si="13"/>
        <v>0</v>
      </c>
      <c r="Y47" s="107">
        <f t="shared" si="14"/>
        <v>0</v>
      </c>
      <c r="Z47" s="107">
        <f t="shared" si="15"/>
        <v>0</v>
      </c>
      <c r="AA47" s="107">
        <f t="shared" si="16"/>
        <v>0</v>
      </c>
      <c r="AB47" s="107">
        <f t="shared" si="17"/>
        <v>0</v>
      </c>
      <c r="AC47" s="107">
        <f t="shared" si="18"/>
        <v>0</v>
      </c>
      <c r="AD47" s="107">
        <f t="shared" si="19"/>
        <v>0</v>
      </c>
      <c r="AE47" s="107">
        <f t="shared" si="20"/>
        <v>0</v>
      </c>
      <c r="AF47" s="107">
        <f t="shared" si="21"/>
        <v>0</v>
      </c>
      <c r="AG47" s="107">
        <f t="shared" si="22"/>
        <v>0</v>
      </c>
      <c r="AH47" s="107">
        <f t="shared" si="23"/>
        <v>0</v>
      </c>
      <c r="AI47" s="107">
        <f t="shared" si="24"/>
        <v>0</v>
      </c>
      <c r="AJ47" s="107">
        <f t="shared" si="25"/>
        <v>0</v>
      </c>
      <c r="AK47" s="107">
        <f t="shared" si="26"/>
        <v>0</v>
      </c>
    </row>
    <row r="48">
      <c r="A48" s="107"/>
      <c r="B48" s="107"/>
      <c r="C48" s="107"/>
      <c r="D48" s="107"/>
      <c r="E48" s="107"/>
      <c r="F48" s="108">
        <f t="shared" si="2"/>
        <v>1215</v>
      </c>
      <c r="G48" s="90" t="s">
        <v>246</v>
      </c>
      <c r="H48" s="14">
        <f>IF(ISNA(VLOOKUP(G48,Round2_Transactions!$A$2:$F$800,2,FALSE)), 0,VLOOKUP(G48,Round2_Transactions!$A$2:$F$800,2,FALSE))</f>
        <v>0</v>
      </c>
      <c r="I48" s="60">
        <f>IF(ISNA(VLOOKUP(G48,Round2_Transactions!$A$2:$F$800,3,FALSE)), 0,VLOOKUP(G48,Round2_Transactions!$A$2:$F$800,3,FALSE))</f>
        <v>0</v>
      </c>
      <c r="J48" s="60">
        <f>IF(ISNA(VLOOKUP(G48,Round2_Transactions!$A$2:$F$800,4,FALSE)), 0,VLOOKUP(G48,Round2_Transactions!$A$2:$F$800,4,FALSE))</f>
        <v>0</v>
      </c>
      <c r="K48" s="60">
        <f>IF(ISNA(VLOOKUP(G48,Round2_Transactions!$A$2:$F$800,5,FALSE)), 0,VLOOKUP(G48,Round2_Transactions!$A$2:$F$800,5,FALSE))</f>
        <v>0</v>
      </c>
      <c r="L48" s="86">
        <f>IF(ISNA(VLOOKUP(G48,Round2_Transactions!$A$2:$F$800,6,FALSE)), 0,VLOOKUP(G48,Round2_Transactions!$A$2:$F$800,6,FALSE))</f>
        <v>0</v>
      </c>
      <c r="M48" s="107">
        <f t="shared" si="1"/>
        <v>0</v>
      </c>
      <c r="N48" s="107">
        <f t="shared" si="3"/>
        <v>0</v>
      </c>
      <c r="O48" s="107">
        <f t="shared" si="4"/>
        <v>0</v>
      </c>
      <c r="P48" s="107">
        <f t="shared" si="5"/>
        <v>0</v>
      </c>
      <c r="Q48" s="107">
        <f t="shared" si="6"/>
        <v>0</v>
      </c>
      <c r="R48" s="107">
        <f t="shared" si="7"/>
        <v>0</v>
      </c>
      <c r="S48" s="107">
        <f t="shared" si="8"/>
        <v>0</v>
      </c>
      <c r="T48" s="107">
        <f t="shared" si="9"/>
        <v>0</v>
      </c>
      <c r="U48" s="107">
        <f t="shared" si="10"/>
        <v>0</v>
      </c>
      <c r="V48" s="107">
        <f t="shared" si="11"/>
        <v>0</v>
      </c>
      <c r="W48" s="107">
        <f t="shared" si="12"/>
        <v>0</v>
      </c>
      <c r="X48" s="107">
        <f t="shared" si="13"/>
        <v>0</v>
      </c>
      <c r="Y48" s="107">
        <f t="shared" si="14"/>
        <v>0</v>
      </c>
      <c r="Z48" s="107">
        <f t="shared" si="15"/>
        <v>0</v>
      </c>
      <c r="AA48" s="107">
        <f t="shared" si="16"/>
        <v>0</v>
      </c>
      <c r="AB48" s="107">
        <f t="shared" si="17"/>
        <v>0</v>
      </c>
      <c r="AC48" s="107">
        <f t="shared" si="18"/>
        <v>0</v>
      </c>
      <c r="AD48" s="107">
        <f t="shared" si="19"/>
        <v>0</v>
      </c>
      <c r="AE48" s="107">
        <f t="shared" si="20"/>
        <v>0</v>
      </c>
      <c r="AF48" s="107">
        <f t="shared" si="21"/>
        <v>0</v>
      </c>
      <c r="AG48" s="107">
        <f t="shared" si="22"/>
        <v>0</v>
      </c>
      <c r="AH48" s="107">
        <f t="shared" si="23"/>
        <v>0</v>
      </c>
      <c r="AI48" s="107">
        <f t="shared" si="24"/>
        <v>0</v>
      </c>
      <c r="AJ48" s="107">
        <f t="shared" si="25"/>
        <v>0</v>
      </c>
      <c r="AK48" s="107">
        <f t="shared" si="26"/>
        <v>0</v>
      </c>
    </row>
    <row r="49">
      <c r="A49" s="107"/>
      <c r="B49" s="107"/>
      <c r="C49" s="107"/>
      <c r="D49" s="107"/>
      <c r="E49" s="107"/>
      <c r="F49" s="108">
        <f t="shared" si="2"/>
        <v>1215</v>
      </c>
      <c r="G49" s="90" t="s">
        <v>247</v>
      </c>
      <c r="H49" s="14">
        <f>IF(ISNA(VLOOKUP(G49,Round2_Transactions!$A$2:$F$800,2,FALSE)), 0,VLOOKUP(G49,Round2_Transactions!$A$2:$F$800,2,FALSE))</f>
        <v>0</v>
      </c>
      <c r="I49" s="60">
        <f>IF(ISNA(VLOOKUP(G49,Round2_Transactions!$A$2:$F$800,3,FALSE)), 0,VLOOKUP(G49,Round2_Transactions!$A$2:$F$800,3,FALSE))</f>
        <v>0</v>
      </c>
      <c r="J49" s="60">
        <f>IF(ISNA(VLOOKUP(G49,Round2_Transactions!$A$2:$F$800,4,FALSE)), 0,VLOOKUP(G49,Round2_Transactions!$A$2:$F$800,4,FALSE))</f>
        <v>0</v>
      </c>
      <c r="K49" s="60">
        <f>IF(ISNA(VLOOKUP(G49,Round2_Transactions!$A$2:$F$800,5,FALSE)), 0,VLOOKUP(G49,Round2_Transactions!$A$2:$F$800,5,FALSE))</f>
        <v>0</v>
      </c>
      <c r="L49" s="86">
        <f>IF(ISNA(VLOOKUP(G49,Round2_Transactions!$A$2:$F$800,6,FALSE)), 0,VLOOKUP(G49,Round2_Transactions!$A$2:$F$800,6,FALSE))</f>
        <v>0</v>
      </c>
      <c r="M49" s="107">
        <f t="shared" si="1"/>
        <v>0</v>
      </c>
      <c r="N49" s="107">
        <f t="shared" si="3"/>
        <v>0</v>
      </c>
      <c r="O49" s="107">
        <f t="shared" si="4"/>
        <v>0</v>
      </c>
      <c r="P49" s="107">
        <f t="shared" si="5"/>
        <v>0</v>
      </c>
      <c r="Q49" s="107">
        <f t="shared" si="6"/>
        <v>0</v>
      </c>
      <c r="R49" s="107">
        <f t="shared" si="7"/>
        <v>0</v>
      </c>
      <c r="S49" s="107">
        <f t="shared" si="8"/>
        <v>0</v>
      </c>
      <c r="T49" s="107">
        <f t="shared" si="9"/>
        <v>0</v>
      </c>
      <c r="U49" s="107">
        <f t="shared" si="10"/>
        <v>0</v>
      </c>
      <c r="V49" s="107">
        <f t="shared" si="11"/>
        <v>0</v>
      </c>
      <c r="W49" s="107">
        <f t="shared" si="12"/>
        <v>0</v>
      </c>
      <c r="X49" s="107">
        <f t="shared" si="13"/>
        <v>0</v>
      </c>
      <c r="Y49" s="107">
        <f t="shared" si="14"/>
        <v>0</v>
      </c>
      <c r="Z49" s="107">
        <f t="shared" si="15"/>
        <v>0</v>
      </c>
      <c r="AA49" s="107">
        <f t="shared" si="16"/>
        <v>0</v>
      </c>
      <c r="AB49" s="107">
        <f t="shared" si="17"/>
        <v>0</v>
      </c>
      <c r="AC49" s="107">
        <f t="shared" si="18"/>
        <v>0</v>
      </c>
      <c r="AD49" s="107">
        <f t="shared" si="19"/>
        <v>0</v>
      </c>
      <c r="AE49" s="107">
        <f t="shared" si="20"/>
        <v>0</v>
      </c>
      <c r="AF49" s="107">
        <f t="shared" si="21"/>
        <v>0</v>
      </c>
      <c r="AG49" s="107">
        <f t="shared" si="22"/>
        <v>0</v>
      </c>
      <c r="AH49" s="107">
        <f t="shared" si="23"/>
        <v>0</v>
      </c>
      <c r="AI49" s="107">
        <f t="shared" si="24"/>
        <v>0</v>
      </c>
      <c r="AJ49" s="107">
        <f t="shared" si="25"/>
        <v>0</v>
      </c>
      <c r="AK49" s="107">
        <f t="shared" si="26"/>
        <v>0</v>
      </c>
    </row>
    <row r="50">
      <c r="A50" s="107"/>
      <c r="B50" s="107"/>
      <c r="C50" s="107"/>
      <c r="D50" s="107"/>
      <c r="E50" s="107"/>
      <c r="F50" s="108">
        <f t="shared" si="2"/>
        <v>1215</v>
      </c>
      <c r="G50" s="90" t="s">
        <v>248</v>
      </c>
      <c r="H50" s="14">
        <f>IF(ISNA(VLOOKUP(G50,Round2_Transactions!$A$2:$F$800,2,FALSE)), 0,VLOOKUP(G50,Round2_Transactions!$A$2:$F$800,2,FALSE))</f>
        <v>0</v>
      </c>
      <c r="I50" s="60">
        <f>IF(ISNA(VLOOKUP(G50,Round2_Transactions!$A$2:$F$800,3,FALSE)), 0,VLOOKUP(G50,Round2_Transactions!$A$2:$F$800,3,FALSE))</f>
        <v>0</v>
      </c>
      <c r="J50" s="60">
        <f>IF(ISNA(VLOOKUP(G50,Round2_Transactions!$A$2:$F$800,4,FALSE)), 0,VLOOKUP(G50,Round2_Transactions!$A$2:$F$800,4,FALSE))</f>
        <v>0</v>
      </c>
      <c r="K50" s="60">
        <f>IF(ISNA(VLOOKUP(G50,Round2_Transactions!$A$2:$F$800,5,FALSE)), 0,VLOOKUP(G50,Round2_Transactions!$A$2:$F$800,5,FALSE))</f>
        <v>0</v>
      </c>
      <c r="L50" s="86">
        <f>IF(ISNA(VLOOKUP(G50,Round2_Transactions!$A$2:$F$800,6,FALSE)), 0,VLOOKUP(G50,Round2_Transactions!$A$2:$F$800,6,FALSE))</f>
        <v>0</v>
      </c>
      <c r="M50" s="107">
        <f t="shared" si="1"/>
        <v>0</v>
      </c>
      <c r="N50" s="107">
        <f t="shared" si="3"/>
        <v>0</v>
      </c>
      <c r="O50" s="107">
        <f t="shared" si="4"/>
        <v>0</v>
      </c>
      <c r="P50" s="107">
        <f t="shared" si="5"/>
        <v>0</v>
      </c>
      <c r="Q50" s="107">
        <f t="shared" si="6"/>
        <v>0</v>
      </c>
      <c r="R50" s="107">
        <f t="shared" si="7"/>
        <v>0</v>
      </c>
      <c r="S50" s="107">
        <f t="shared" si="8"/>
        <v>0</v>
      </c>
      <c r="T50" s="107">
        <f t="shared" si="9"/>
        <v>0</v>
      </c>
      <c r="U50" s="107">
        <f t="shared" si="10"/>
        <v>0</v>
      </c>
      <c r="V50" s="107">
        <f t="shared" si="11"/>
        <v>0</v>
      </c>
      <c r="W50" s="107">
        <f t="shared" si="12"/>
        <v>0</v>
      </c>
      <c r="X50" s="107">
        <f t="shared" si="13"/>
        <v>0</v>
      </c>
      <c r="Y50" s="107">
        <f t="shared" si="14"/>
        <v>0</v>
      </c>
      <c r="Z50" s="107">
        <f t="shared" si="15"/>
        <v>0</v>
      </c>
      <c r="AA50" s="107">
        <f t="shared" si="16"/>
        <v>0</v>
      </c>
      <c r="AB50" s="107">
        <f t="shared" si="17"/>
        <v>0</v>
      </c>
      <c r="AC50" s="107">
        <f t="shared" si="18"/>
        <v>0</v>
      </c>
      <c r="AD50" s="107">
        <f t="shared" si="19"/>
        <v>0</v>
      </c>
      <c r="AE50" s="107">
        <f t="shared" si="20"/>
        <v>0</v>
      </c>
      <c r="AF50" s="107">
        <f t="shared" si="21"/>
        <v>0</v>
      </c>
      <c r="AG50" s="107">
        <f t="shared" si="22"/>
        <v>0</v>
      </c>
      <c r="AH50" s="107">
        <f t="shared" si="23"/>
        <v>0</v>
      </c>
      <c r="AI50" s="107">
        <f t="shared" si="24"/>
        <v>0</v>
      </c>
      <c r="AJ50" s="107">
        <f t="shared" si="25"/>
        <v>0</v>
      </c>
      <c r="AK50" s="107">
        <f t="shared" si="26"/>
        <v>0</v>
      </c>
    </row>
    <row r="51">
      <c r="A51" s="107"/>
      <c r="B51" s="107"/>
      <c r="C51" s="107"/>
      <c r="D51" s="107"/>
      <c r="E51" s="107"/>
      <c r="F51" s="108">
        <f t="shared" si="2"/>
        <v>1215</v>
      </c>
      <c r="G51" s="90" t="s">
        <v>249</v>
      </c>
      <c r="H51" s="14">
        <f>IF(ISNA(VLOOKUP(G51,Round2_Transactions!$A$2:$F$800,2,FALSE)), 0,VLOOKUP(G51,Round2_Transactions!$A$2:$F$800,2,FALSE))</f>
        <v>0</v>
      </c>
      <c r="I51" s="60">
        <f>IF(ISNA(VLOOKUP(G51,Round2_Transactions!$A$2:$F$800,3,FALSE)), 0,VLOOKUP(G51,Round2_Transactions!$A$2:$F$800,3,FALSE))</f>
        <v>0</v>
      </c>
      <c r="J51" s="60">
        <f>IF(ISNA(VLOOKUP(G51,Round2_Transactions!$A$2:$F$800,4,FALSE)), 0,VLOOKUP(G51,Round2_Transactions!$A$2:$F$800,4,FALSE))</f>
        <v>0</v>
      </c>
      <c r="K51" s="60">
        <f>IF(ISNA(VLOOKUP(G51,Round2_Transactions!$A$2:$F$800,5,FALSE)), 0,VLOOKUP(G51,Round2_Transactions!$A$2:$F$800,5,FALSE))</f>
        <v>0</v>
      </c>
      <c r="L51" s="86">
        <f>IF(ISNA(VLOOKUP(G51,Round2_Transactions!$A$2:$F$800,6,FALSE)), 0,VLOOKUP(G51,Round2_Transactions!$A$2:$F$800,6,FALSE))</f>
        <v>0</v>
      </c>
      <c r="M51" s="107">
        <f t="shared" si="1"/>
        <v>0</v>
      </c>
      <c r="N51" s="107">
        <f t="shared" si="3"/>
        <v>0</v>
      </c>
      <c r="O51" s="107">
        <f t="shared" si="4"/>
        <v>0</v>
      </c>
      <c r="P51" s="107">
        <f t="shared" si="5"/>
        <v>0</v>
      </c>
      <c r="Q51" s="107">
        <f t="shared" si="6"/>
        <v>0</v>
      </c>
      <c r="R51" s="107">
        <f t="shared" si="7"/>
        <v>0</v>
      </c>
      <c r="S51" s="107">
        <f t="shared" si="8"/>
        <v>0</v>
      </c>
      <c r="T51" s="107">
        <f t="shared" si="9"/>
        <v>0</v>
      </c>
      <c r="U51" s="107">
        <f t="shared" si="10"/>
        <v>0</v>
      </c>
      <c r="V51" s="107">
        <f t="shared" si="11"/>
        <v>0</v>
      </c>
      <c r="W51" s="107">
        <f t="shared" si="12"/>
        <v>0</v>
      </c>
      <c r="X51" s="107">
        <f t="shared" si="13"/>
        <v>0</v>
      </c>
      <c r="Y51" s="107">
        <f t="shared" si="14"/>
        <v>0</v>
      </c>
      <c r="Z51" s="107">
        <f t="shared" si="15"/>
        <v>0</v>
      </c>
      <c r="AA51" s="107">
        <f t="shared" si="16"/>
        <v>0</v>
      </c>
      <c r="AB51" s="107">
        <f t="shared" si="17"/>
        <v>0</v>
      </c>
      <c r="AC51" s="107">
        <f t="shared" si="18"/>
        <v>0</v>
      </c>
      <c r="AD51" s="107">
        <f t="shared" si="19"/>
        <v>0</v>
      </c>
      <c r="AE51" s="107">
        <f t="shared" si="20"/>
        <v>0</v>
      </c>
      <c r="AF51" s="107">
        <f t="shared" si="21"/>
        <v>0</v>
      </c>
      <c r="AG51" s="107">
        <f t="shared" si="22"/>
        <v>0</v>
      </c>
      <c r="AH51" s="107">
        <f t="shared" si="23"/>
        <v>0</v>
      </c>
      <c r="AI51" s="107">
        <f t="shared" si="24"/>
        <v>0</v>
      </c>
      <c r="AJ51" s="107">
        <f t="shared" si="25"/>
        <v>0</v>
      </c>
      <c r="AK51" s="107">
        <f t="shared" si="26"/>
        <v>0</v>
      </c>
    </row>
    <row r="52">
      <c r="A52" s="107"/>
      <c r="B52" s="107"/>
      <c r="C52" s="107"/>
      <c r="D52" s="107"/>
      <c r="E52" s="107"/>
      <c r="F52" s="108">
        <f t="shared" si="2"/>
        <v>1215</v>
      </c>
      <c r="G52" s="90" t="s">
        <v>250</v>
      </c>
      <c r="H52" s="14">
        <f>IF(ISNA(VLOOKUP(G52,Round2_Transactions!$A$2:$F$800,2,FALSE)), 0,VLOOKUP(G52,Round2_Transactions!$A$2:$F$800,2,FALSE))</f>
        <v>0</v>
      </c>
      <c r="I52" s="60">
        <f>IF(ISNA(VLOOKUP(G52,Round2_Transactions!$A$2:$F$800,3,FALSE)), 0,VLOOKUP(G52,Round2_Transactions!$A$2:$F$800,3,FALSE))</f>
        <v>0</v>
      </c>
      <c r="J52" s="60">
        <f>IF(ISNA(VLOOKUP(G52,Round2_Transactions!$A$2:$F$800,4,FALSE)), 0,VLOOKUP(G52,Round2_Transactions!$A$2:$F$800,4,FALSE))</f>
        <v>0</v>
      </c>
      <c r="K52" s="60">
        <f>IF(ISNA(VLOOKUP(G52,Round2_Transactions!$A$2:$F$800,5,FALSE)), 0,VLOOKUP(G52,Round2_Transactions!$A$2:$F$800,5,FALSE))</f>
        <v>0</v>
      </c>
      <c r="L52" s="86">
        <f>IF(ISNA(VLOOKUP(G52,Round2_Transactions!$A$2:$F$800,6,FALSE)), 0,VLOOKUP(G52,Round2_Transactions!$A$2:$F$800,6,FALSE))</f>
        <v>0</v>
      </c>
      <c r="M52" s="107">
        <f t="shared" si="1"/>
        <v>0</v>
      </c>
      <c r="N52" s="107">
        <f t="shared" si="3"/>
        <v>0</v>
      </c>
      <c r="O52" s="107">
        <f t="shared" si="4"/>
        <v>0</v>
      </c>
      <c r="P52" s="107">
        <f t="shared" si="5"/>
        <v>0</v>
      </c>
      <c r="Q52" s="107">
        <f t="shared" si="6"/>
        <v>0</v>
      </c>
      <c r="R52" s="107">
        <f t="shared" si="7"/>
        <v>0</v>
      </c>
      <c r="S52" s="107">
        <f t="shared" si="8"/>
        <v>0</v>
      </c>
      <c r="T52" s="107">
        <f t="shared" si="9"/>
        <v>0</v>
      </c>
      <c r="U52" s="107">
        <f t="shared" si="10"/>
        <v>0</v>
      </c>
      <c r="V52" s="107">
        <f t="shared" si="11"/>
        <v>0</v>
      </c>
      <c r="W52" s="107">
        <f t="shared" si="12"/>
        <v>0</v>
      </c>
      <c r="X52" s="107">
        <f t="shared" si="13"/>
        <v>0</v>
      </c>
      <c r="Y52" s="107">
        <f t="shared" si="14"/>
        <v>0</v>
      </c>
      <c r="Z52" s="107">
        <f t="shared" si="15"/>
        <v>0</v>
      </c>
      <c r="AA52" s="107">
        <f t="shared" si="16"/>
        <v>0</v>
      </c>
      <c r="AB52" s="107">
        <f t="shared" si="17"/>
        <v>0</v>
      </c>
      <c r="AC52" s="107">
        <f t="shared" si="18"/>
        <v>0</v>
      </c>
      <c r="AD52" s="107">
        <f t="shared" si="19"/>
        <v>0</v>
      </c>
      <c r="AE52" s="107">
        <f t="shared" si="20"/>
        <v>0</v>
      </c>
      <c r="AF52" s="107">
        <f t="shared" si="21"/>
        <v>0</v>
      </c>
      <c r="AG52" s="107">
        <f t="shared" si="22"/>
        <v>0</v>
      </c>
      <c r="AH52" s="107">
        <f t="shared" si="23"/>
        <v>0</v>
      </c>
      <c r="AI52" s="107">
        <f t="shared" si="24"/>
        <v>0</v>
      </c>
      <c r="AJ52" s="107">
        <f t="shared" si="25"/>
        <v>0</v>
      </c>
      <c r="AK52" s="107">
        <f t="shared" si="26"/>
        <v>0</v>
      </c>
    </row>
    <row r="53">
      <c r="A53" s="107"/>
      <c r="B53" s="107"/>
      <c r="C53" s="107"/>
      <c r="D53" s="107"/>
      <c r="E53" s="107"/>
      <c r="F53" s="108">
        <f t="shared" si="2"/>
        <v>1215</v>
      </c>
      <c r="G53" s="90" t="s">
        <v>251</v>
      </c>
      <c r="H53" s="14">
        <f>IF(ISNA(VLOOKUP(G53,Round2_Transactions!$A$2:$F$800,2,FALSE)), 0,VLOOKUP(G53,Round2_Transactions!$A$2:$F$800,2,FALSE))</f>
        <v>0</v>
      </c>
      <c r="I53" s="60">
        <f>IF(ISNA(VLOOKUP(G53,Round2_Transactions!$A$2:$F$800,3,FALSE)), 0,VLOOKUP(G53,Round2_Transactions!$A$2:$F$800,3,FALSE))</f>
        <v>0</v>
      </c>
      <c r="J53" s="60">
        <f>IF(ISNA(VLOOKUP(G53,Round2_Transactions!$A$2:$F$800,4,FALSE)), 0,VLOOKUP(G53,Round2_Transactions!$A$2:$F$800,4,FALSE))</f>
        <v>0</v>
      </c>
      <c r="K53" s="60">
        <f>IF(ISNA(VLOOKUP(G53,Round2_Transactions!$A$2:$F$800,5,FALSE)), 0,VLOOKUP(G53,Round2_Transactions!$A$2:$F$800,5,FALSE))</f>
        <v>0</v>
      </c>
      <c r="L53" s="86">
        <f>IF(ISNA(VLOOKUP(G53,Round2_Transactions!$A$2:$F$800,6,FALSE)), 0,VLOOKUP(G53,Round2_Transactions!$A$2:$F$800,6,FALSE))</f>
        <v>0</v>
      </c>
      <c r="M53" s="107">
        <f t="shared" si="1"/>
        <v>0</v>
      </c>
      <c r="N53" s="107">
        <f t="shared" si="3"/>
        <v>0</v>
      </c>
      <c r="O53" s="107">
        <f t="shared" si="4"/>
        <v>0</v>
      </c>
      <c r="P53" s="107">
        <f t="shared" si="5"/>
        <v>0</v>
      </c>
      <c r="Q53" s="107">
        <f t="shared" si="6"/>
        <v>0</v>
      </c>
      <c r="R53" s="107">
        <f t="shared" si="7"/>
        <v>0</v>
      </c>
      <c r="S53" s="107">
        <f t="shared" si="8"/>
        <v>0</v>
      </c>
      <c r="T53" s="107">
        <f t="shared" si="9"/>
        <v>0</v>
      </c>
      <c r="U53" s="107">
        <f t="shared" si="10"/>
        <v>0</v>
      </c>
      <c r="V53" s="107">
        <f t="shared" si="11"/>
        <v>0</v>
      </c>
      <c r="W53" s="107">
        <f t="shared" si="12"/>
        <v>0</v>
      </c>
      <c r="X53" s="107">
        <f t="shared" si="13"/>
        <v>0</v>
      </c>
      <c r="Y53" s="107">
        <f t="shared" si="14"/>
        <v>0</v>
      </c>
      <c r="Z53" s="107">
        <f t="shared" si="15"/>
        <v>0</v>
      </c>
      <c r="AA53" s="107">
        <f t="shared" si="16"/>
        <v>0</v>
      </c>
      <c r="AB53" s="107">
        <f t="shared" si="17"/>
        <v>0</v>
      </c>
      <c r="AC53" s="107">
        <f t="shared" si="18"/>
        <v>0</v>
      </c>
      <c r="AD53" s="107">
        <f t="shared" si="19"/>
        <v>0</v>
      </c>
      <c r="AE53" s="107">
        <f t="shared" si="20"/>
        <v>0</v>
      </c>
      <c r="AF53" s="107">
        <f t="shared" si="21"/>
        <v>0</v>
      </c>
      <c r="AG53" s="107">
        <f t="shared" si="22"/>
        <v>0</v>
      </c>
      <c r="AH53" s="107">
        <f t="shared" si="23"/>
        <v>0</v>
      </c>
      <c r="AI53" s="107">
        <f t="shared" si="24"/>
        <v>0</v>
      </c>
      <c r="AJ53" s="107">
        <f t="shared" si="25"/>
        <v>0</v>
      </c>
      <c r="AK53" s="107">
        <f t="shared" si="26"/>
        <v>0</v>
      </c>
    </row>
    <row r="54">
      <c r="A54" s="107"/>
      <c r="B54" s="107"/>
      <c r="C54" s="107"/>
      <c r="D54" s="107"/>
      <c r="E54" s="107"/>
      <c r="F54" s="108">
        <f t="shared" si="2"/>
        <v>1215</v>
      </c>
      <c r="G54" s="90" t="s">
        <v>252</v>
      </c>
      <c r="H54" s="14">
        <f>IF(ISNA(VLOOKUP(G54,Round2_Transactions!$A$2:$F$800,2,FALSE)), 0,VLOOKUP(G54,Round2_Transactions!$A$2:$F$800,2,FALSE))</f>
        <v>0</v>
      </c>
      <c r="I54" s="60">
        <f>IF(ISNA(VLOOKUP(G54,Round2_Transactions!$A$2:$F$800,3,FALSE)), 0,VLOOKUP(G54,Round2_Transactions!$A$2:$F$800,3,FALSE))</f>
        <v>0</v>
      </c>
      <c r="J54" s="60">
        <f>IF(ISNA(VLOOKUP(G54,Round2_Transactions!$A$2:$F$800,4,FALSE)), 0,VLOOKUP(G54,Round2_Transactions!$A$2:$F$800,4,FALSE))</f>
        <v>0</v>
      </c>
      <c r="K54" s="60">
        <f>IF(ISNA(VLOOKUP(G54,Round2_Transactions!$A$2:$F$800,5,FALSE)), 0,VLOOKUP(G54,Round2_Transactions!$A$2:$F$800,5,FALSE))</f>
        <v>0</v>
      </c>
      <c r="L54" s="86">
        <f>IF(ISNA(VLOOKUP(G54,Round2_Transactions!$A$2:$F$800,6,FALSE)), 0,VLOOKUP(G54,Round2_Transactions!$A$2:$F$800,6,FALSE))</f>
        <v>0</v>
      </c>
      <c r="M54" s="107">
        <f t="shared" si="1"/>
        <v>0</v>
      </c>
      <c r="N54" s="107">
        <f t="shared" si="3"/>
        <v>0</v>
      </c>
      <c r="O54" s="107">
        <f t="shared" si="4"/>
        <v>0</v>
      </c>
      <c r="P54" s="107">
        <f t="shared" si="5"/>
        <v>0</v>
      </c>
      <c r="Q54" s="107">
        <f t="shared" si="6"/>
        <v>0</v>
      </c>
      <c r="R54" s="107">
        <f t="shared" si="7"/>
        <v>0</v>
      </c>
      <c r="S54" s="107">
        <f t="shared" si="8"/>
        <v>0</v>
      </c>
      <c r="T54" s="107">
        <f t="shared" si="9"/>
        <v>0</v>
      </c>
      <c r="U54" s="107">
        <f t="shared" si="10"/>
        <v>0</v>
      </c>
      <c r="V54" s="107">
        <f t="shared" si="11"/>
        <v>0</v>
      </c>
      <c r="W54" s="107">
        <f t="shared" si="12"/>
        <v>0</v>
      </c>
      <c r="X54" s="107">
        <f t="shared" si="13"/>
        <v>0</v>
      </c>
      <c r="Y54" s="107">
        <f t="shared" si="14"/>
        <v>0</v>
      </c>
      <c r="Z54" s="107">
        <f t="shared" si="15"/>
        <v>0</v>
      </c>
      <c r="AA54" s="107">
        <f t="shared" si="16"/>
        <v>0</v>
      </c>
      <c r="AB54" s="107">
        <f t="shared" si="17"/>
        <v>0</v>
      </c>
      <c r="AC54" s="107">
        <f t="shared" si="18"/>
        <v>0</v>
      </c>
      <c r="AD54" s="107">
        <f t="shared" si="19"/>
        <v>0</v>
      </c>
      <c r="AE54" s="107">
        <f t="shared" si="20"/>
        <v>0</v>
      </c>
      <c r="AF54" s="107">
        <f t="shared" si="21"/>
        <v>0</v>
      </c>
      <c r="AG54" s="107">
        <f t="shared" si="22"/>
        <v>0</v>
      </c>
      <c r="AH54" s="107">
        <f t="shared" si="23"/>
        <v>0</v>
      </c>
      <c r="AI54" s="107">
        <f t="shared" si="24"/>
        <v>0</v>
      </c>
      <c r="AJ54" s="107">
        <f t="shared" si="25"/>
        <v>0</v>
      </c>
      <c r="AK54" s="107">
        <f t="shared" si="26"/>
        <v>0</v>
      </c>
    </row>
    <row r="55">
      <c r="A55" s="107"/>
      <c r="B55" s="107"/>
      <c r="C55" s="107"/>
      <c r="D55" s="107"/>
      <c r="E55" s="107"/>
      <c r="F55" s="108">
        <f t="shared" si="2"/>
        <v>1215</v>
      </c>
      <c r="G55" s="90" t="s">
        <v>253</v>
      </c>
      <c r="H55" s="14">
        <f>IF(ISNA(VLOOKUP(G55,Round2_Transactions!$A$2:$F$800,2,FALSE)), 0,VLOOKUP(G55,Round2_Transactions!$A$2:$F$800,2,FALSE))</f>
        <v>0</v>
      </c>
      <c r="I55" s="60">
        <f>IF(ISNA(VLOOKUP(G55,Round2_Transactions!$A$2:$F$800,3,FALSE)), 0,VLOOKUP(G55,Round2_Transactions!$A$2:$F$800,3,FALSE))</f>
        <v>0</v>
      </c>
      <c r="J55" s="60">
        <f>IF(ISNA(VLOOKUP(G55,Round2_Transactions!$A$2:$F$800,4,FALSE)), 0,VLOOKUP(G55,Round2_Transactions!$A$2:$F$800,4,FALSE))</f>
        <v>0</v>
      </c>
      <c r="K55" s="60">
        <f>IF(ISNA(VLOOKUP(G55,Round2_Transactions!$A$2:$F$800,5,FALSE)), 0,VLOOKUP(G55,Round2_Transactions!$A$2:$F$800,5,FALSE))</f>
        <v>0</v>
      </c>
      <c r="L55" s="86">
        <f>IF(ISNA(VLOOKUP(G55,Round2_Transactions!$A$2:$F$800,6,FALSE)), 0,VLOOKUP(G55,Round2_Transactions!$A$2:$F$800,6,FALSE))</f>
        <v>0</v>
      </c>
      <c r="M55" s="107">
        <f t="shared" si="1"/>
        <v>0</v>
      </c>
      <c r="N55" s="107">
        <f t="shared" si="3"/>
        <v>0</v>
      </c>
      <c r="O55" s="107">
        <f t="shared" si="4"/>
        <v>0</v>
      </c>
      <c r="P55" s="107">
        <f t="shared" si="5"/>
        <v>0</v>
      </c>
      <c r="Q55" s="107">
        <f t="shared" si="6"/>
        <v>0</v>
      </c>
      <c r="R55" s="107">
        <f t="shared" si="7"/>
        <v>0</v>
      </c>
      <c r="S55" s="107">
        <f t="shared" si="8"/>
        <v>0</v>
      </c>
      <c r="T55" s="107">
        <f t="shared" si="9"/>
        <v>0</v>
      </c>
      <c r="U55" s="107">
        <f t="shared" si="10"/>
        <v>0</v>
      </c>
      <c r="V55" s="107">
        <f t="shared" si="11"/>
        <v>0</v>
      </c>
      <c r="W55" s="107">
        <f t="shared" si="12"/>
        <v>0</v>
      </c>
      <c r="X55" s="107">
        <f t="shared" si="13"/>
        <v>0</v>
      </c>
      <c r="Y55" s="107">
        <f t="shared" si="14"/>
        <v>0</v>
      </c>
      <c r="Z55" s="107">
        <f t="shared" si="15"/>
        <v>0</v>
      </c>
      <c r="AA55" s="107">
        <f t="shared" si="16"/>
        <v>0</v>
      </c>
      <c r="AB55" s="107">
        <f t="shared" si="17"/>
        <v>0</v>
      </c>
      <c r="AC55" s="107">
        <f t="shared" si="18"/>
        <v>0</v>
      </c>
      <c r="AD55" s="107">
        <f t="shared" si="19"/>
        <v>0</v>
      </c>
      <c r="AE55" s="107">
        <f t="shared" si="20"/>
        <v>0</v>
      </c>
      <c r="AF55" s="107">
        <f t="shared" si="21"/>
        <v>0</v>
      </c>
      <c r="AG55" s="107">
        <f t="shared" si="22"/>
        <v>0</v>
      </c>
      <c r="AH55" s="107">
        <f t="shared" si="23"/>
        <v>0</v>
      </c>
      <c r="AI55" s="107">
        <f t="shared" si="24"/>
        <v>0</v>
      </c>
      <c r="AJ55" s="107">
        <f t="shared" si="25"/>
        <v>0</v>
      </c>
      <c r="AK55" s="107">
        <f t="shared" si="26"/>
        <v>0</v>
      </c>
    </row>
    <row r="56">
      <c r="A56" s="107"/>
      <c r="B56" s="107"/>
      <c r="C56" s="107"/>
      <c r="D56" s="107"/>
      <c r="E56" s="107"/>
      <c r="F56" s="108">
        <f t="shared" si="2"/>
        <v>1215</v>
      </c>
      <c r="G56" s="90" t="s">
        <v>254</v>
      </c>
      <c r="H56" s="14">
        <f>IF(ISNA(VLOOKUP(G56,Round2_Transactions!$A$2:$F$800,2,FALSE)), 0,VLOOKUP(G56,Round2_Transactions!$A$2:$F$800,2,FALSE))</f>
        <v>0</v>
      </c>
      <c r="I56" s="60">
        <f>IF(ISNA(VLOOKUP(G56,Round2_Transactions!$A$2:$F$800,3,FALSE)), 0,VLOOKUP(G56,Round2_Transactions!$A$2:$F$800,3,FALSE))</f>
        <v>0</v>
      </c>
      <c r="J56" s="60">
        <f>IF(ISNA(VLOOKUP(G56,Round2_Transactions!$A$2:$F$800,4,FALSE)), 0,VLOOKUP(G56,Round2_Transactions!$A$2:$F$800,4,FALSE))</f>
        <v>0</v>
      </c>
      <c r="K56" s="60">
        <f>IF(ISNA(VLOOKUP(G56,Round2_Transactions!$A$2:$F$800,5,FALSE)), 0,VLOOKUP(G56,Round2_Transactions!$A$2:$F$800,5,FALSE))</f>
        <v>0</v>
      </c>
      <c r="L56" s="86">
        <f>IF(ISNA(VLOOKUP(G56,Round2_Transactions!$A$2:$F$800,6,FALSE)), 0,VLOOKUP(G56,Round2_Transactions!$A$2:$F$800,6,FALSE))</f>
        <v>0</v>
      </c>
      <c r="M56" s="107">
        <f t="shared" si="1"/>
        <v>0</v>
      </c>
      <c r="N56" s="107">
        <f t="shared" si="3"/>
        <v>0</v>
      </c>
      <c r="O56" s="107">
        <f t="shared" si="4"/>
        <v>0</v>
      </c>
      <c r="P56" s="107">
        <f t="shared" si="5"/>
        <v>0</v>
      </c>
      <c r="Q56" s="107">
        <f t="shared" si="6"/>
        <v>0</v>
      </c>
      <c r="R56" s="107">
        <f t="shared" si="7"/>
        <v>0</v>
      </c>
      <c r="S56" s="107">
        <f t="shared" si="8"/>
        <v>0</v>
      </c>
      <c r="T56" s="107">
        <f t="shared" si="9"/>
        <v>0</v>
      </c>
      <c r="U56" s="107">
        <f t="shared" si="10"/>
        <v>0</v>
      </c>
      <c r="V56" s="107">
        <f t="shared" si="11"/>
        <v>0</v>
      </c>
      <c r="W56" s="107">
        <f t="shared" si="12"/>
        <v>0</v>
      </c>
      <c r="X56" s="107">
        <f t="shared" si="13"/>
        <v>0</v>
      </c>
      <c r="Y56" s="107">
        <f t="shared" si="14"/>
        <v>0</v>
      </c>
      <c r="Z56" s="107">
        <f t="shared" si="15"/>
        <v>0</v>
      </c>
      <c r="AA56" s="107">
        <f t="shared" si="16"/>
        <v>0</v>
      </c>
      <c r="AB56" s="107">
        <f t="shared" si="17"/>
        <v>0</v>
      </c>
      <c r="AC56" s="107">
        <f t="shared" si="18"/>
        <v>0</v>
      </c>
      <c r="AD56" s="107">
        <f t="shared" si="19"/>
        <v>0</v>
      </c>
      <c r="AE56" s="107">
        <f t="shared" si="20"/>
        <v>0</v>
      </c>
      <c r="AF56" s="107">
        <f t="shared" si="21"/>
        <v>0</v>
      </c>
      <c r="AG56" s="107">
        <f t="shared" si="22"/>
        <v>0</v>
      </c>
      <c r="AH56" s="107">
        <f t="shared" si="23"/>
        <v>0</v>
      </c>
      <c r="AI56" s="107">
        <f t="shared" si="24"/>
        <v>0</v>
      </c>
      <c r="AJ56" s="107">
        <f t="shared" si="25"/>
        <v>0</v>
      </c>
      <c r="AK56" s="107">
        <f t="shared" si="26"/>
        <v>0</v>
      </c>
    </row>
    <row r="57">
      <c r="A57" s="107"/>
      <c r="B57" s="107"/>
      <c r="C57" s="107"/>
      <c r="D57" s="107"/>
      <c r="E57" s="107"/>
      <c r="F57" s="108">
        <f t="shared" si="2"/>
        <v>1215</v>
      </c>
      <c r="G57" s="90" t="s">
        <v>255</v>
      </c>
      <c r="H57" s="14">
        <f>IF(ISNA(VLOOKUP(G57,Round2_Transactions!$A$2:$F$800,2,FALSE)), 0,VLOOKUP(G57,Round2_Transactions!$A$2:$F$800,2,FALSE))</f>
        <v>0</v>
      </c>
      <c r="I57" s="60">
        <f>IF(ISNA(VLOOKUP(G57,Round2_Transactions!$A$2:$F$800,3,FALSE)), 0,VLOOKUP(G57,Round2_Transactions!$A$2:$F$800,3,FALSE))</f>
        <v>0</v>
      </c>
      <c r="J57" s="60">
        <f>IF(ISNA(VLOOKUP(G57,Round2_Transactions!$A$2:$F$800,4,FALSE)), 0,VLOOKUP(G57,Round2_Transactions!$A$2:$F$800,4,FALSE))</f>
        <v>0</v>
      </c>
      <c r="K57" s="60">
        <f>IF(ISNA(VLOOKUP(G57,Round2_Transactions!$A$2:$F$800,5,FALSE)), 0,VLOOKUP(G57,Round2_Transactions!$A$2:$F$800,5,FALSE))</f>
        <v>0</v>
      </c>
      <c r="L57" s="86">
        <f>IF(ISNA(VLOOKUP(G57,Round2_Transactions!$A$2:$F$800,6,FALSE)), 0,VLOOKUP(G57,Round2_Transactions!$A$2:$F$800,6,FALSE))</f>
        <v>0</v>
      </c>
      <c r="M57" s="107">
        <f t="shared" si="1"/>
        <v>0</v>
      </c>
      <c r="N57" s="107">
        <f t="shared" si="3"/>
        <v>0</v>
      </c>
      <c r="O57" s="107">
        <f t="shared" si="4"/>
        <v>0</v>
      </c>
      <c r="P57" s="107">
        <f t="shared" si="5"/>
        <v>0</v>
      </c>
      <c r="Q57" s="107">
        <f t="shared" si="6"/>
        <v>0</v>
      </c>
      <c r="R57" s="107">
        <f t="shared" si="7"/>
        <v>0</v>
      </c>
      <c r="S57" s="107">
        <f t="shared" si="8"/>
        <v>0</v>
      </c>
      <c r="T57" s="107">
        <f t="shared" si="9"/>
        <v>0</v>
      </c>
      <c r="U57" s="107">
        <f t="shared" si="10"/>
        <v>0</v>
      </c>
      <c r="V57" s="107">
        <f t="shared" si="11"/>
        <v>0</v>
      </c>
      <c r="W57" s="107">
        <f t="shared" si="12"/>
        <v>0</v>
      </c>
      <c r="X57" s="107">
        <f t="shared" si="13"/>
        <v>0</v>
      </c>
      <c r="Y57" s="107">
        <f t="shared" si="14"/>
        <v>0</v>
      </c>
      <c r="Z57" s="107">
        <f t="shared" si="15"/>
        <v>0</v>
      </c>
      <c r="AA57" s="107">
        <f t="shared" si="16"/>
        <v>0</v>
      </c>
      <c r="AB57" s="107">
        <f t="shared" si="17"/>
        <v>0</v>
      </c>
      <c r="AC57" s="107">
        <f t="shared" si="18"/>
        <v>0</v>
      </c>
      <c r="AD57" s="107">
        <f t="shared" si="19"/>
        <v>0</v>
      </c>
      <c r="AE57" s="107">
        <f t="shared" si="20"/>
        <v>0</v>
      </c>
      <c r="AF57" s="107">
        <f t="shared" si="21"/>
        <v>0</v>
      </c>
      <c r="AG57" s="107">
        <f t="shared" si="22"/>
        <v>0</v>
      </c>
      <c r="AH57" s="107">
        <f t="shared" si="23"/>
        <v>0</v>
      </c>
      <c r="AI57" s="107">
        <f t="shared" si="24"/>
        <v>0</v>
      </c>
      <c r="AJ57" s="107">
        <f t="shared" si="25"/>
        <v>0</v>
      </c>
      <c r="AK57" s="107">
        <f t="shared" si="26"/>
        <v>0</v>
      </c>
    </row>
    <row r="58">
      <c r="A58" s="107"/>
      <c r="B58" s="107"/>
      <c r="C58" s="107"/>
      <c r="D58" s="107"/>
      <c r="E58" s="107"/>
      <c r="F58" s="108">
        <f t="shared" si="2"/>
        <v>1215</v>
      </c>
      <c r="G58" s="90" t="s">
        <v>256</v>
      </c>
      <c r="H58" s="14">
        <f>IF(ISNA(VLOOKUP(G58,Round2_Transactions!$A$2:$F$800,2,FALSE)), 0,VLOOKUP(G58,Round2_Transactions!$A$2:$F$800,2,FALSE))</f>
        <v>0</v>
      </c>
      <c r="I58" s="60">
        <f>IF(ISNA(VLOOKUP(G58,Round2_Transactions!$A$2:$F$800,3,FALSE)), 0,VLOOKUP(G58,Round2_Transactions!$A$2:$F$800,3,FALSE))</f>
        <v>0</v>
      </c>
      <c r="J58" s="60">
        <f>IF(ISNA(VLOOKUP(G58,Round2_Transactions!$A$2:$F$800,4,FALSE)), 0,VLOOKUP(G58,Round2_Transactions!$A$2:$F$800,4,FALSE))</f>
        <v>0</v>
      </c>
      <c r="K58" s="60">
        <f>IF(ISNA(VLOOKUP(G58,Round2_Transactions!$A$2:$F$800,5,FALSE)), 0,VLOOKUP(G58,Round2_Transactions!$A$2:$F$800,5,FALSE))</f>
        <v>0</v>
      </c>
      <c r="L58" s="86">
        <f>IF(ISNA(VLOOKUP(G58,Round2_Transactions!$A$2:$F$800,6,FALSE)), 0,VLOOKUP(G58,Round2_Transactions!$A$2:$F$800,6,FALSE))</f>
        <v>0</v>
      </c>
      <c r="M58" s="107">
        <f t="shared" si="1"/>
        <v>0</v>
      </c>
      <c r="N58" s="107">
        <f t="shared" si="3"/>
        <v>0</v>
      </c>
      <c r="O58" s="107">
        <f t="shared" si="4"/>
        <v>0</v>
      </c>
      <c r="P58" s="107">
        <f t="shared" si="5"/>
        <v>0</v>
      </c>
      <c r="Q58" s="107">
        <f t="shared" si="6"/>
        <v>0</v>
      </c>
      <c r="R58" s="107">
        <f t="shared" si="7"/>
        <v>0</v>
      </c>
      <c r="S58" s="107">
        <f t="shared" si="8"/>
        <v>0</v>
      </c>
      <c r="T58" s="107">
        <f t="shared" si="9"/>
        <v>0</v>
      </c>
      <c r="U58" s="107">
        <f t="shared" si="10"/>
        <v>0</v>
      </c>
      <c r="V58" s="107">
        <f t="shared" si="11"/>
        <v>0</v>
      </c>
      <c r="W58" s="107">
        <f t="shared" si="12"/>
        <v>0</v>
      </c>
      <c r="X58" s="107">
        <f t="shared" si="13"/>
        <v>0</v>
      </c>
      <c r="Y58" s="107">
        <f t="shared" si="14"/>
        <v>0</v>
      </c>
      <c r="Z58" s="107">
        <f t="shared" si="15"/>
        <v>0</v>
      </c>
      <c r="AA58" s="107">
        <f t="shared" si="16"/>
        <v>0</v>
      </c>
      <c r="AB58" s="107">
        <f t="shared" si="17"/>
        <v>0</v>
      </c>
      <c r="AC58" s="107">
        <f t="shared" si="18"/>
        <v>0</v>
      </c>
      <c r="AD58" s="107">
        <f t="shared" si="19"/>
        <v>0</v>
      </c>
      <c r="AE58" s="107">
        <f t="shared" si="20"/>
        <v>0</v>
      </c>
      <c r="AF58" s="107">
        <f t="shared" si="21"/>
        <v>0</v>
      </c>
      <c r="AG58" s="107">
        <f t="shared" si="22"/>
        <v>0</v>
      </c>
      <c r="AH58" s="107">
        <f t="shared" si="23"/>
        <v>0</v>
      </c>
      <c r="AI58" s="107">
        <f t="shared" si="24"/>
        <v>0</v>
      </c>
      <c r="AJ58" s="107">
        <f t="shared" si="25"/>
        <v>0</v>
      </c>
      <c r="AK58" s="107">
        <f t="shared" si="26"/>
        <v>0</v>
      </c>
    </row>
    <row r="59">
      <c r="A59" s="107"/>
      <c r="B59" s="107"/>
      <c r="C59" s="107"/>
      <c r="D59" s="107"/>
      <c r="E59" s="107"/>
      <c r="F59" s="108">
        <f t="shared" si="2"/>
        <v>1215</v>
      </c>
      <c r="G59" s="90" t="s">
        <v>257</v>
      </c>
      <c r="H59" s="14">
        <f>IF(ISNA(VLOOKUP(G59,Round2_Transactions!$A$2:$F$800,2,FALSE)), 0,VLOOKUP(G59,Round2_Transactions!$A$2:$F$800,2,FALSE))</f>
        <v>0</v>
      </c>
      <c r="I59" s="60">
        <f>IF(ISNA(VLOOKUP(G59,Round2_Transactions!$A$2:$F$800,3,FALSE)), 0,VLOOKUP(G59,Round2_Transactions!$A$2:$F$800,3,FALSE))</f>
        <v>0</v>
      </c>
      <c r="J59" s="60">
        <f>IF(ISNA(VLOOKUP(G59,Round2_Transactions!$A$2:$F$800,4,FALSE)), 0,VLOOKUP(G59,Round2_Transactions!$A$2:$F$800,4,FALSE))</f>
        <v>0</v>
      </c>
      <c r="K59" s="60">
        <f>IF(ISNA(VLOOKUP(G59,Round2_Transactions!$A$2:$F$800,5,FALSE)), 0,VLOOKUP(G59,Round2_Transactions!$A$2:$F$800,5,FALSE))</f>
        <v>0</v>
      </c>
      <c r="L59" s="86">
        <f>IF(ISNA(VLOOKUP(G59,Round2_Transactions!$A$2:$F$800,6,FALSE)), 0,VLOOKUP(G59,Round2_Transactions!$A$2:$F$800,6,FALSE))</f>
        <v>0</v>
      </c>
      <c r="M59" s="107">
        <f t="shared" si="1"/>
        <v>0</v>
      </c>
      <c r="N59" s="107">
        <f t="shared" si="3"/>
        <v>0</v>
      </c>
      <c r="O59" s="107">
        <f t="shared" si="4"/>
        <v>0</v>
      </c>
      <c r="P59" s="107">
        <f t="shared" si="5"/>
        <v>0</v>
      </c>
      <c r="Q59" s="107">
        <f t="shared" si="6"/>
        <v>0</v>
      </c>
      <c r="R59" s="107">
        <f t="shared" si="7"/>
        <v>0</v>
      </c>
      <c r="S59" s="107">
        <f t="shared" si="8"/>
        <v>0</v>
      </c>
      <c r="T59" s="107">
        <f t="shared" si="9"/>
        <v>0</v>
      </c>
      <c r="U59" s="107">
        <f t="shared" si="10"/>
        <v>0</v>
      </c>
      <c r="V59" s="107">
        <f t="shared" si="11"/>
        <v>0</v>
      </c>
      <c r="W59" s="107">
        <f t="shared" si="12"/>
        <v>0</v>
      </c>
      <c r="X59" s="107">
        <f t="shared" si="13"/>
        <v>0</v>
      </c>
      <c r="Y59" s="107">
        <f t="shared" si="14"/>
        <v>0</v>
      </c>
      <c r="Z59" s="107">
        <f t="shared" si="15"/>
        <v>0</v>
      </c>
      <c r="AA59" s="107">
        <f t="shared" si="16"/>
        <v>0</v>
      </c>
      <c r="AB59" s="107">
        <f t="shared" si="17"/>
        <v>0</v>
      </c>
      <c r="AC59" s="107">
        <f t="shared" si="18"/>
        <v>0</v>
      </c>
      <c r="AD59" s="107">
        <f t="shared" si="19"/>
        <v>0</v>
      </c>
      <c r="AE59" s="107">
        <f t="shared" si="20"/>
        <v>0</v>
      </c>
      <c r="AF59" s="107">
        <f t="shared" si="21"/>
        <v>0</v>
      </c>
      <c r="AG59" s="107">
        <f t="shared" si="22"/>
        <v>0</v>
      </c>
      <c r="AH59" s="107">
        <f t="shared" si="23"/>
        <v>0</v>
      </c>
      <c r="AI59" s="107">
        <f t="shared" si="24"/>
        <v>0</v>
      </c>
      <c r="AJ59" s="107">
        <f t="shared" si="25"/>
        <v>0</v>
      </c>
      <c r="AK59" s="107">
        <f t="shared" si="26"/>
        <v>0</v>
      </c>
    </row>
    <row r="60">
      <c r="A60" s="107"/>
      <c r="B60" s="107"/>
      <c r="C60" s="107"/>
      <c r="D60" s="107"/>
      <c r="E60" s="107"/>
      <c r="F60" s="108">
        <f t="shared" si="2"/>
        <v>1215</v>
      </c>
      <c r="G60" s="90" t="s">
        <v>258</v>
      </c>
      <c r="H60" s="14">
        <f>IF(ISNA(VLOOKUP(G60,Round2_Transactions!$A$2:$F$800,2,FALSE)), 0,VLOOKUP(G60,Round2_Transactions!$A$2:$F$800,2,FALSE))</f>
        <v>0</v>
      </c>
      <c r="I60" s="60">
        <f>IF(ISNA(VLOOKUP(G60,Round2_Transactions!$A$2:$F$800,3,FALSE)), 0,VLOOKUP(G60,Round2_Transactions!$A$2:$F$800,3,FALSE))</f>
        <v>0</v>
      </c>
      <c r="J60" s="60">
        <f>IF(ISNA(VLOOKUP(G60,Round2_Transactions!$A$2:$F$800,4,FALSE)), 0,VLOOKUP(G60,Round2_Transactions!$A$2:$F$800,4,FALSE))</f>
        <v>0</v>
      </c>
      <c r="K60" s="60">
        <f>IF(ISNA(VLOOKUP(G60,Round2_Transactions!$A$2:$F$800,5,FALSE)), 0,VLOOKUP(G60,Round2_Transactions!$A$2:$F$800,5,FALSE))</f>
        <v>0</v>
      </c>
      <c r="L60" s="86">
        <f>IF(ISNA(VLOOKUP(G60,Round2_Transactions!$A$2:$F$800,6,FALSE)), 0,VLOOKUP(G60,Round2_Transactions!$A$2:$F$800,6,FALSE))</f>
        <v>0</v>
      </c>
      <c r="M60" s="107">
        <f t="shared" si="1"/>
        <v>0</v>
      </c>
      <c r="N60" s="107">
        <f t="shared" si="3"/>
        <v>0</v>
      </c>
      <c r="O60" s="107">
        <f t="shared" si="4"/>
        <v>0</v>
      </c>
      <c r="P60" s="107">
        <f t="shared" si="5"/>
        <v>0</v>
      </c>
      <c r="Q60" s="107">
        <f t="shared" si="6"/>
        <v>0</v>
      </c>
      <c r="R60" s="107">
        <f t="shared" si="7"/>
        <v>0</v>
      </c>
      <c r="S60" s="107">
        <f t="shared" si="8"/>
        <v>0</v>
      </c>
      <c r="T60" s="107">
        <f t="shared" si="9"/>
        <v>0</v>
      </c>
      <c r="U60" s="107">
        <f t="shared" si="10"/>
        <v>0</v>
      </c>
      <c r="V60" s="107">
        <f t="shared" si="11"/>
        <v>0</v>
      </c>
      <c r="W60" s="107">
        <f t="shared" si="12"/>
        <v>0</v>
      </c>
      <c r="X60" s="107">
        <f t="shared" si="13"/>
        <v>0</v>
      </c>
      <c r="Y60" s="107">
        <f t="shared" si="14"/>
        <v>0</v>
      </c>
      <c r="Z60" s="107">
        <f t="shared" si="15"/>
        <v>0</v>
      </c>
      <c r="AA60" s="107">
        <f t="shared" si="16"/>
        <v>0</v>
      </c>
      <c r="AB60" s="107">
        <f t="shared" si="17"/>
        <v>0</v>
      </c>
      <c r="AC60" s="107">
        <f t="shared" si="18"/>
        <v>0</v>
      </c>
      <c r="AD60" s="107">
        <f t="shared" si="19"/>
        <v>0</v>
      </c>
      <c r="AE60" s="107">
        <f t="shared" si="20"/>
        <v>0</v>
      </c>
      <c r="AF60" s="107">
        <f t="shared" si="21"/>
        <v>0</v>
      </c>
      <c r="AG60" s="107">
        <f t="shared" si="22"/>
        <v>0</v>
      </c>
      <c r="AH60" s="107">
        <f t="shared" si="23"/>
        <v>0</v>
      </c>
      <c r="AI60" s="107">
        <f t="shared" si="24"/>
        <v>0</v>
      </c>
      <c r="AJ60" s="107">
        <f t="shared" si="25"/>
        <v>0</v>
      </c>
      <c r="AK60" s="107">
        <f t="shared" si="26"/>
        <v>0</v>
      </c>
    </row>
    <row r="61">
      <c r="A61" s="107"/>
      <c r="B61" s="107"/>
      <c r="C61" s="107"/>
      <c r="D61" s="107"/>
      <c r="E61" s="107"/>
      <c r="F61" s="108">
        <f t="shared" si="2"/>
        <v>1215</v>
      </c>
      <c r="G61" s="90" t="s">
        <v>259</v>
      </c>
      <c r="H61" s="14">
        <f>IF(ISNA(VLOOKUP(G61,Round2_Transactions!$A$2:$F$800,2,FALSE)), 0,VLOOKUP(G61,Round2_Transactions!$A$2:$F$800,2,FALSE))</f>
        <v>0</v>
      </c>
      <c r="I61" s="60">
        <f>IF(ISNA(VLOOKUP(G61,Round2_Transactions!$A$2:$F$800,3,FALSE)), 0,VLOOKUP(G61,Round2_Transactions!$A$2:$F$800,3,FALSE))</f>
        <v>0</v>
      </c>
      <c r="J61" s="60">
        <f>IF(ISNA(VLOOKUP(G61,Round2_Transactions!$A$2:$F$800,4,FALSE)), 0,VLOOKUP(G61,Round2_Transactions!$A$2:$F$800,4,FALSE))</f>
        <v>0</v>
      </c>
      <c r="K61" s="60">
        <f>IF(ISNA(VLOOKUP(G61,Round2_Transactions!$A$2:$F$800,5,FALSE)), 0,VLOOKUP(G61,Round2_Transactions!$A$2:$F$800,5,FALSE))</f>
        <v>0</v>
      </c>
      <c r="L61" s="86">
        <f>IF(ISNA(VLOOKUP(G61,Round2_Transactions!$A$2:$F$800,6,FALSE)), 0,VLOOKUP(G61,Round2_Transactions!$A$2:$F$800,6,FALSE))</f>
        <v>0</v>
      </c>
      <c r="M61" s="107">
        <f t="shared" si="1"/>
        <v>0</v>
      </c>
      <c r="N61" s="107">
        <f t="shared" si="3"/>
        <v>0</v>
      </c>
      <c r="O61" s="107">
        <f t="shared" si="4"/>
        <v>0</v>
      </c>
      <c r="P61" s="107">
        <f t="shared" si="5"/>
        <v>0</v>
      </c>
      <c r="Q61" s="107">
        <f t="shared" si="6"/>
        <v>0</v>
      </c>
      <c r="R61" s="107">
        <f t="shared" si="7"/>
        <v>0</v>
      </c>
      <c r="S61" s="107">
        <f t="shared" si="8"/>
        <v>0</v>
      </c>
      <c r="T61" s="107">
        <f t="shared" si="9"/>
        <v>0</v>
      </c>
      <c r="U61" s="107">
        <f t="shared" si="10"/>
        <v>0</v>
      </c>
      <c r="V61" s="107">
        <f t="shared" si="11"/>
        <v>0</v>
      </c>
      <c r="W61" s="107">
        <f t="shared" si="12"/>
        <v>0</v>
      </c>
      <c r="X61" s="107">
        <f t="shared" si="13"/>
        <v>0</v>
      </c>
      <c r="Y61" s="107">
        <f t="shared" si="14"/>
        <v>0</v>
      </c>
      <c r="Z61" s="107">
        <f t="shared" si="15"/>
        <v>0</v>
      </c>
      <c r="AA61" s="107">
        <f t="shared" si="16"/>
        <v>0</v>
      </c>
      <c r="AB61" s="107">
        <f t="shared" si="17"/>
        <v>0</v>
      </c>
      <c r="AC61" s="107">
        <f t="shared" si="18"/>
        <v>0</v>
      </c>
      <c r="AD61" s="107">
        <f t="shared" si="19"/>
        <v>0</v>
      </c>
      <c r="AE61" s="107">
        <f t="shared" si="20"/>
        <v>0</v>
      </c>
      <c r="AF61" s="107">
        <f t="shared" si="21"/>
        <v>0</v>
      </c>
      <c r="AG61" s="107">
        <f t="shared" si="22"/>
        <v>0</v>
      </c>
      <c r="AH61" s="107">
        <f t="shared" si="23"/>
        <v>0</v>
      </c>
      <c r="AI61" s="107">
        <f t="shared" si="24"/>
        <v>0</v>
      </c>
      <c r="AJ61" s="107">
        <f t="shared" si="25"/>
        <v>0</v>
      </c>
      <c r="AK61" s="107">
        <f t="shared" si="26"/>
        <v>0</v>
      </c>
    </row>
    <row r="62">
      <c r="A62" s="107"/>
      <c r="B62" s="107"/>
      <c r="C62" s="107"/>
      <c r="D62" s="107"/>
      <c r="E62" s="107"/>
      <c r="F62" s="108">
        <f t="shared" si="2"/>
        <v>1215</v>
      </c>
      <c r="G62" s="90" t="s">
        <v>260</v>
      </c>
      <c r="H62" s="14">
        <f>IF(ISNA(VLOOKUP(G62,Round2_Transactions!$A$2:$F$800,2,FALSE)), 0,VLOOKUP(G62,Round2_Transactions!$A$2:$F$800,2,FALSE))</f>
        <v>0</v>
      </c>
      <c r="I62" s="60">
        <f>IF(ISNA(VLOOKUP(G62,Round2_Transactions!$A$2:$F$800,3,FALSE)), 0,VLOOKUP(G62,Round2_Transactions!$A$2:$F$800,3,FALSE))</f>
        <v>0</v>
      </c>
      <c r="J62" s="60">
        <f>IF(ISNA(VLOOKUP(G62,Round2_Transactions!$A$2:$F$800,4,FALSE)), 0,VLOOKUP(G62,Round2_Transactions!$A$2:$F$800,4,FALSE))</f>
        <v>0</v>
      </c>
      <c r="K62" s="60">
        <f>IF(ISNA(VLOOKUP(G62,Round2_Transactions!$A$2:$F$800,5,FALSE)), 0,VLOOKUP(G62,Round2_Transactions!$A$2:$F$800,5,FALSE))</f>
        <v>0</v>
      </c>
      <c r="L62" s="86">
        <f>IF(ISNA(VLOOKUP(G62,Round2_Transactions!$A$2:$F$800,6,FALSE)), 0,VLOOKUP(G62,Round2_Transactions!$A$2:$F$800,6,FALSE))</f>
        <v>0</v>
      </c>
      <c r="M62" s="107">
        <f t="shared" si="1"/>
        <v>0</v>
      </c>
      <c r="N62" s="107">
        <f t="shared" si="3"/>
        <v>0</v>
      </c>
      <c r="O62" s="107">
        <f t="shared" si="4"/>
        <v>0</v>
      </c>
      <c r="P62" s="107">
        <f t="shared" si="5"/>
        <v>0</v>
      </c>
      <c r="Q62" s="107">
        <f t="shared" si="6"/>
        <v>0</v>
      </c>
      <c r="R62" s="107">
        <f t="shared" si="7"/>
        <v>0</v>
      </c>
      <c r="S62" s="107">
        <f t="shared" si="8"/>
        <v>0</v>
      </c>
      <c r="T62" s="107">
        <f t="shared" si="9"/>
        <v>0</v>
      </c>
      <c r="U62" s="107">
        <f t="shared" si="10"/>
        <v>0</v>
      </c>
      <c r="V62" s="107">
        <f t="shared" si="11"/>
        <v>0</v>
      </c>
      <c r="W62" s="107">
        <f t="shared" si="12"/>
        <v>0</v>
      </c>
      <c r="X62" s="107">
        <f t="shared" si="13"/>
        <v>0</v>
      </c>
      <c r="Y62" s="107">
        <f t="shared" si="14"/>
        <v>0</v>
      </c>
      <c r="Z62" s="107">
        <f t="shared" si="15"/>
        <v>0</v>
      </c>
      <c r="AA62" s="107">
        <f t="shared" si="16"/>
        <v>0</v>
      </c>
      <c r="AB62" s="107">
        <f t="shared" si="17"/>
        <v>0</v>
      </c>
      <c r="AC62" s="107">
        <f t="shared" si="18"/>
        <v>0</v>
      </c>
      <c r="AD62" s="107">
        <f t="shared" si="19"/>
        <v>0</v>
      </c>
      <c r="AE62" s="107">
        <f t="shared" si="20"/>
        <v>0</v>
      </c>
      <c r="AF62" s="107">
        <f t="shared" si="21"/>
        <v>0</v>
      </c>
      <c r="AG62" s="107">
        <f t="shared" si="22"/>
        <v>0</v>
      </c>
      <c r="AH62" s="107">
        <f t="shared" si="23"/>
        <v>0</v>
      </c>
      <c r="AI62" s="107">
        <f t="shared" si="24"/>
        <v>0</v>
      </c>
      <c r="AJ62" s="107">
        <f t="shared" si="25"/>
        <v>0</v>
      </c>
      <c r="AK62" s="107">
        <f t="shared" si="26"/>
        <v>0</v>
      </c>
    </row>
    <row r="63">
      <c r="A63" s="107"/>
      <c r="B63" s="107"/>
      <c r="C63" s="107"/>
      <c r="D63" s="107"/>
      <c r="E63" s="107"/>
      <c r="F63" s="108">
        <f t="shared" si="2"/>
        <v>1215</v>
      </c>
      <c r="G63" s="90" t="s">
        <v>261</v>
      </c>
      <c r="H63" s="14">
        <f>IF(ISNA(VLOOKUP(G63,Round2_Transactions!$A$2:$F$800,2,FALSE)), 0,VLOOKUP(G63,Round2_Transactions!$A$2:$F$800,2,FALSE))</f>
        <v>0</v>
      </c>
      <c r="I63" s="60">
        <f>IF(ISNA(VLOOKUP(G63,Round2_Transactions!$A$2:$F$800,3,FALSE)), 0,VLOOKUP(G63,Round2_Transactions!$A$2:$F$800,3,FALSE))</f>
        <v>0</v>
      </c>
      <c r="J63" s="60">
        <f>IF(ISNA(VLOOKUP(G63,Round2_Transactions!$A$2:$F$800,4,FALSE)), 0,VLOOKUP(G63,Round2_Transactions!$A$2:$F$800,4,FALSE))</f>
        <v>0</v>
      </c>
      <c r="K63" s="60">
        <f>IF(ISNA(VLOOKUP(G63,Round2_Transactions!$A$2:$F$800,5,FALSE)), 0,VLOOKUP(G63,Round2_Transactions!$A$2:$F$800,5,FALSE))</f>
        <v>0</v>
      </c>
      <c r="L63" s="86">
        <f>IF(ISNA(VLOOKUP(G63,Round2_Transactions!$A$2:$F$800,6,FALSE)), 0,VLOOKUP(G63,Round2_Transactions!$A$2:$F$800,6,FALSE))</f>
        <v>0</v>
      </c>
      <c r="M63" s="107">
        <f t="shared" si="1"/>
        <v>0</v>
      </c>
      <c r="N63" s="107">
        <f t="shared" si="3"/>
        <v>0</v>
      </c>
      <c r="O63" s="107">
        <f t="shared" si="4"/>
        <v>0</v>
      </c>
      <c r="P63" s="107">
        <f t="shared" si="5"/>
        <v>0</v>
      </c>
      <c r="Q63" s="107">
        <f t="shared" si="6"/>
        <v>0</v>
      </c>
      <c r="R63" s="107">
        <f t="shared" si="7"/>
        <v>0</v>
      </c>
      <c r="S63" s="107">
        <f t="shared" si="8"/>
        <v>0</v>
      </c>
      <c r="T63" s="107">
        <f t="shared" si="9"/>
        <v>0</v>
      </c>
      <c r="U63" s="107">
        <f t="shared" si="10"/>
        <v>0</v>
      </c>
      <c r="V63" s="107">
        <f t="shared" si="11"/>
        <v>0</v>
      </c>
      <c r="W63" s="107">
        <f t="shared" si="12"/>
        <v>0</v>
      </c>
      <c r="X63" s="107">
        <f t="shared" si="13"/>
        <v>0</v>
      </c>
      <c r="Y63" s="107">
        <f t="shared" si="14"/>
        <v>0</v>
      </c>
      <c r="Z63" s="107">
        <f t="shared" si="15"/>
        <v>0</v>
      </c>
      <c r="AA63" s="107">
        <f t="shared" si="16"/>
        <v>0</v>
      </c>
      <c r="AB63" s="107">
        <f t="shared" si="17"/>
        <v>0</v>
      </c>
      <c r="AC63" s="107">
        <f t="shared" si="18"/>
        <v>0</v>
      </c>
      <c r="AD63" s="107">
        <f t="shared" si="19"/>
        <v>0</v>
      </c>
      <c r="AE63" s="107">
        <f t="shared" si="20"/>
        <v>0</v>
      </c>
      <c r="AF63" s="107">
        <f t="shared" si="21"/>
        <v>0</v>
      </c>
      <c r="AG63" s="107">
        <f t="shared" si="22"/>
        <v>0</v>
      </c>
      <c r="AH63" s="107">
        <f t="shared" si="23"/>
        <v>0</v>
      </c>
      <c r="AI63" s="107">
        <f t="shared" si="24"/>
        <v>0</v>
      </c>
      <c r="AJ63" s="107">
        <f t="shared" si="25"/>
        <v>0</v>
      </c>
      <c r="AK63" s="107">
        <f t="shared" si="26"/>
        <v>0</v>
      </c>
    </row>
    <row r="64">
      <c r="A64" s="107"/>
      <c r="B64" s="107"/>
      <c r="C64" s="107"/>
      <c r="D64" s="107"/>
      <c r="E64" s="107"/>
      <c r="F64" s="108">
        <f t="shared" si="2"/>
        <v>1215</v>
      </c>
      <c r="G64" s="90" t="s">
        <v>262</v>
      </c>
      <c r="H64" s="14">
        <f>IF(ISNA(VLOOKUP(G64,Round2_Transactions!$A$2:$F$800,2,FALSE)), 0,VLOOKUP(G64,Round2_Transactions!$A$2:$F$800,2,FALSE))</f>
        <v>0</v>
      </c>
      <c r="I64" s="60">
        <f>IF(ISNA(VLOOKUP(G64,Round2_Transactions!$A$2:$F$800,3,FALSE)), 0,VLOOKUP(G64,Round2_Transactions!$A$2:$F$800,3,FALSE))</f>
        <v>0</v>
      </c>
      <c r="J64" s="60">
        <f>IF(ISNA(VLOOKUP(G64,Round2_Transactions!$A$2:$F$800,4,FALSE)), 0,VLOOKUP(G64,Round2_Transactions!$A$2:$F$800,4,FALSE))</f>
        <v>0</v>
      </c>
      <c r="K64" s="60">
        <f>IF(ISNA(VLOOKUP(G64,Round2_Transactions!$A$2:$F$800,5,FALSE)), 0,VLOOKUP(G64,Round2_Transactions!$A$2:$F$800,5,FALSE))</f>
        <v>0</v>
      </c>
      <c r="L64" s="86">
        <f>IF(ISNA(VLOOKUP(G64,Round2_Transactions!$A$2:$F$800,6,FALSE)), 0,VLOOKUP(G64,Round2_Transactions!$A$2:$F$800,6,FALSE))</f>
        <v>0</v>
      </c>
      <c r="M64" s="107">
        <f t="shared" si="1"/>
        <v>0</v>
      </c>
      <c r="N64" s="107">
        <f t="shared" si="3"/>
        <v>0</v>
      </c>
      <c r="O64" s="107">
        <f t="shared" si="4"/>
        <v>0</v>
      </c>
      <c r="P64" s="107">
        <f t="shared" si="5"/>
        <v>0</v>
      </c>
      <c r="Q64" s="107">
        <f t="shared" si="6"/>
        <v>0</v>
      </c>
      <c r="R64" s="107">
        <f t="shared" si="7"/>
        <v>0</v>
      </c>
      <c r="S64" s="107">
        <f t="shared" si="8"/>
        <v>0</v>
      </c>
      <c r="T64" s="107">
        <f t="shared" si="9"/>
        <v>0</v>
      </c>
      <c r="U64" s="107">
        <f t="shared" si="10"/>
        <v>0</v>
      </c>
      <c r="V64" s="107">
        <f t="shared" si="11"/>
        <v>0</v>
      </c>
      <c r="W64" s="107">
        <f t="shared" si="12"/>
        <v>0</v>
      </c>
      <c r="X64" s="107">
        <f t="shared" si="13"/>
        <v>0</v>
      </c>
      <c r="Y64" s="107">
        <f t="shared" si="14"/>
        <v>0</v>
      </c>
      <c r="Z64" s="107">
        <f t="shared" si="15"/>
        <v>0</v>
      </c>
      <c r="AA64" s="107">
        <f t="shared" si="16"/>
        <v>0</v>
      </c>
      <c r="AB64" s="107">
        <f t="shared" si="17"/>
        <v>0</v>
      </c>
      <c r="AC64" s="107">
        <f t="shared" si="18"/>
        <v>0</v>
      </c>
      <c r="AD64" s="107">
        <f t="shared" si="19"/>
        <v>0</v>
      </c>
      <c r="AE64" s="107">
        <f t="shared" si="20"/>
        <v>0</v>
      </c>
      <c r="AF64" s="107">
        <f t="shared" si="21"/>
        <v>0</v>
      </c>
      <c r="AG64" s="107">
        <f t="shared" si="22"/>
        <v>0</v>
      </c>
      <c r="AH64" s="107">
        <f t="shared" si="23"/>
        <v>0</v>
      </c>
      <c r="AI64" s="107">
        <f t="shared" si="24"/>
        <v>0</v>
      </c>
      <c r="AJ64" s="107">
        <f t="shared" si="25"/>
        <v>0</v>
      </c>
      <c r="AK64" s="107">
        <f t="shared" si="26"/>
        <v>0</v>
      </c>
    </row>
    <row r="65">
      <c r="A65" s="107"/>
      <c r="B65" s="107"/>
      <c r="C65" s="107"/>
      <c r="D65" s="107"/>
      <c r="E65" s="107"/>
      <c r="F65" s="108">
        <f t="shared" si="2"/>
        <v>1215</v>
      </c>
      <c r="G65" s="90" t="s">
        <v>263</v>
      </c>
      <c r="H65" s="14">
        <f>IF(ISNA(VLOOKUP(G65,Round2_Transactions!$A$2:$F$800,2,FALSE)), 0,VLOOKUP(G65,Round2_Transactions!$A$2:$F$800,2,FALSE))</f>
        <v>0</v>
      </c>
      <c r="I65" s="60">
        <f>IF(ISNA(VLOOKUP(G65,Round2_Transactions!$A$2:$F$800,3,FALSE)), 0,VLOOKUP(G65,Round2_Transactions!$A$2:$F$800,3,FALSE))</f>
        <v>0</v>
      </c>
      <c r="J65" s="60">
        <f>IF(ISNA(VLOOKUP(G65,Round2_Transactions!$A$2:$F$800,4,FALSE)), 0,VLOOKUP(G65,Round2_Transactions!$A$2:$F$800,4,FALSE))</f>
        <v>0</v>
      </c>
      <c r="K65" s="60">
        <f>IF(ISNA(VLOOKUP(G65,Round2_Transactions!$A$2:$F$800,5,FALSE)), 0,VLOOKUP(G65,Round2_Transactions!$A$2:$F$800,5,FALSE))</f>
        <v>0</v>
      </c>
      <c r="L65" s="86">
        <f>IF(ISNA(VLOOKUP(G65,Round2_Transactions!$A$2:$F$800,6,FALSE)), 0,VLOOKUP(G65,Round2_Transactions!$A$2:$F$800,6,FALSE))</f>
        <v>0</v>
      </c>
      <c r="M65" s="107">
        <f t="shared" si="1"/>
        <v>0</v>
      </c>
      <c r="N65" s="107">
        <f t="shared" si="3"/>
        <v>0</v>
      </c>
      <c r="O65" s="107">
        <f t="shared" si="4"/>
        <v>0</v>
      </c>
      <c r="P65" s="107">
        <f t="shared" si="5"/>
        <v>0</v>
      </c>
      <c r="Q65" s="107">
        <f t="shared" si="6"/>
        <v>0</v>
      </c>
      <c r="R65" s="107">
        <f t="shared" si="7"/>
        <v>0</v>
      </c>
      <c r="S65" s="107">
        <f t="shared" si="8"/>
        <v>0</v>
      </c>
      <c r="T65" s="107">
        <f t="shared" si="9"/>
        <v>0</v>
      </c>
      <c r="U65" s="107">
        <f t="shared" si="10"/>
        <v>0</v>
      </c>
      <c r="V65" s="107">
        <f t="shared" si="11"/>
        <v>0</v>
      </c>
      <c r="W65" s="107">
        <f t="shared" si="12"/>
        <v>0</v>
      </c>
      <c r="X65" s="107">
        <f t="shared" si="13"/>
        <v>0</v>
      </c>
      <c r="Y65" s="107">
        <f t="shared" si="14"/>
        <v>0</v>
      </c>
      <c r="Z65" s="107">
        <f t="shared" si="15"/>
        <v>0</v>
      </c>
      <c r="AA65" s="107">
        <f t="shared" si="16"/>
        <v>0</v>
      </c>
      <c r="AB65" s="107">
        <f t="shared" si="17"/>
        <v>0</v>
      </c>
      <c r="AC65" s="107">
        <f t="shared" si="18"/>
        <v>0</v>
      </c>
      <c r="AD65" s="107">
        <f t="shared" si="19"/>
        <v>0</v>
      </c>
      <c r="AE65" s="107">
        <f t="shared" si="20"/>
        <v>0</v>
      </c>
      <c r="AF65" s="107">
        <f t="shared" si="21"/>
        <v>0</v>
      </c>
      <c r="AG65" s="107">
        <f t="shared" si="22"/>
        <v>0</v>
      </c>
      <c r="AH65" s="107">
        <f t="shared" si="23"/>
        <v>0</v>
      </c>
      <c r="AI65" s="107">
        <f t="shared" si="24"/>
        <v>0</v>
      </c>
      <c r="AJ65" s="107">
        <f t="shared" si="25"/>
        <v>0</v>
      </c>
      <c r="AK65" s="107">
        <f t="shared" si="26"/>
        <v>0</v>
      </c>
    </row>
    <row r="66">
      <c r="A66" s="107"/>
      <c r="B66" s="107"/>
      <c r="C66" s="107"/>
      <c r="D66" s="107"/>
      <c r="E66" s="107"/>
      <c r="F66" s="108">
        <f t="shared" si="2"/>
        <v>1215</v>
      </c>
      <c r="G66" s="90" t="s">
        <v>264</v>
      </c>
      <c r="H66" s="14">
        <f>IF(ISNA(VLOOKUP(G66,Round2_Transactions!$A$2:$F$800,2,FALSE)), 0,VLOOKUP(G66,Round2_Transactions!$A$2:$F$800,2,FALSE))</f>
        <v>0</v>
      </c>
      <c r="I66" s="60">
        <f>IF(ISNA(VLOOKUP(G66,Round2_Transactions!$A$2:$F$800,3,FALSE)), 0,VLOOKUP(G66,Round2_Transactions!$A$2:$F$800,3,FALSE))</f>
        <v>0</v>
      </c>
      <c r="J66" s="60">
        <f>IF(ISNA(VLOOKUP(G66,Round2_Transactions!$A$2:$F$800,4,FALSE)), 0,VLOOKUP(G66,Round2_Transactions!$A$2:$F$800,4,FALSE))</f>
        <v>0</v>
      </c>
      <c r="K66" s="60">
        <f>IF(ISNA(VLOOKUP(G66,Round2_Transactions!$A$2:$F$800,5,FALSE)), 0,VLOOKUP(G66,Round2_Transactions!$A$2:$F$800,5,FALSE))</f>
        <v>0</v>
      </c>
      <c r="L66" s="86">
        <f>IF(ISNA(VLOOKUP(G66,Round2_Transactions!$A$2:$F$800,6,FALSE)), 0,VLOOKUP(G66,Round2_Transactions!$A$2:$F$800,6,FALSE))</f>
        <v>0</v>
      </c>
      <c r="M66" s="107">
        <f t="shared" si="1"/>
        <v>0</v>
      </c>
      <c r="N66" s="107">
        <f t="shared" si="3"/>
        <v>0</v>
      </c>
      <c r="O66" s="107">
        <f t="shared" si="4"/>
        <v>0</v>
      </c>
      <c r="P66" s="107">
        <f t="shared" si="5"/>
        <v>0</v>
      </c>
      <c r="Q66" s="107">
        <f t="shared" si="6"/>
        <v>0</v>
      </c>
      <c r="R66" s="107">
        <f t="shared" si="7"/>
        <v>0</v>
      </c>
      <c r="S66" s="107">
        <f t="shared" si="8"/>
        <v>0</v>
      </c>
      <c r="T66" s="107">
        <f t="shared" si="9"/>
        <v>0</v>
      </c>
      <c r="U66" s="107">
        <f t="shared" si="10"/>
        <v>0</v>
      </c>
      <c r="V66" s="107">
        <f t="shared" si="11"/>
        <v>0</v>
      </c>
      <c r="W66" s="107">
        <f t="shared" si="12"/>
        <v>0</v>
      </c>
      <c r="X66" s="107">
        <f t="shared" si="13"/>
        <v>0</v>
      </c>
      <c r="Y66" s="107">
        <f t="shared" si="14"/>
        <v>0</v>
      </c>
      <c r="Z66" s="107">
        <f t="shared" si="15"/>
        <v>0</v>
      </c>
      <c r="AA66" s="107">
        <f t="shared" si="16"/>
        <v>0</v>
      </c>
      <c r="AB66" s="107">
        <f t="shared" si="17"/>
        <v>0</v>
      </c>
      <c r="AC66" s="107">
        <f t="shared" si="18"/>
        <v>0</v>
      </c>
      <c r="AD66" s="107">
        <f t="shared" si="19"/>
        <v>0</v>
      </c>
      <c r="AE66" s="107">
        <f t="shared" si="20"/>
        <v>0</v>
      </c>
      <c r="AF66" s="107">
        <f t="shared" si="21"/>
        <v>0</v>
      </c>
      <c r="AG66" s="107">
        <f t="shared" si="22"/>
        <v>0</v>
      </c>
      <c r="AH66" s="107">
        <f t="shared" si="23"/>
        <v>0</v>
      </c>
      <c r="AI66" s="107">
        <f t="shared" si="24"/>
        <v>0</v>
      </c>
      <c r="AJ66" s="107">
        <f t="shared" si="25"/>
        <v>0</v>
      </c>
      <c r="AK66" s="107">
        <f t="shared" si="26"/>
        <v>0</v>
      </c>
    </row>
    <row r="67">
      <c r="A67" s="107"/>
      <c r="B67" s="107"/>
      <c r="C67" s="107"/>
      <c r="D67" s="107"/>
      <c r="E67" s="107"/>
      <c r="F67" s="108">
        <f t="shared" si="2"/>
        <v>1215</v>
      </c>
      <c r="G67" s="90" t="s">
        <v>265</v>
      </c>
      <c r="H67" s="14">
        <f>IF(ISNA(VLOOKUP(G67,Round2_Transactions!$A$2:$F$800,2,FALSE)), 0,VLOOKUP(G67,Round2_Transactions!$A$2:$F$800,2,FALSE))</f>
        <v>0</v>
      </c>
      <c r="I67" s="60">
        <f>IF(ISNA(VLOOKUP(G67,Round2_Transactions!$A$2:$F$800,3,FALSE)), 0,VLOOKUP(G67,Round2_Transactions!$A$2:$F$800,3,FALSE))</f>
        <v>0</v>
      </c>
      <c r="J67" s="60">
        <f>IF(ISNA(VLOOKUP(G67,Round2_Transactions!$A$2:$F$800,4,FALSE)), 0,VLOOKUP(G67,Round2_Transactions!$A$2:$F$800,4,FALSE))</f>
        <v>0</v>
      </c>
      <c r="K67" s="60">
        <f>IF(ISNA(VLOOKUP(G67,Round2_Transactions!$A$2:$F$800,5,FALSE)), 0,VLOOKUP(G67,Round2_Transactions!$A$2:$F$800,5,FALSE))</f>
        <v>0</v>
      </c>
      <c r="L67" s="86">
        <f>IF(ISNA(VLOOKUP(G67,Round2_Transactions!$A$2:$F$800,6,FALSE)), 0,VLOOKUP(G67,Round2_Transactions!$A$2:$F$800,6,FALSE))</f>
        <v>0</v>
      </c>
      <c r="M67" s="107">
        <f t="shared" si="1"/>
        <v>0</v>
      </c>
      <c r="N67" s="107">
        <f t="shared" si="3"/>
        <v>0</v>
      </c>
      <c r="O67" s="107">
        <f t="shared" si="4"/>
        <v>0</v>
      </c>
      <c r="P67" s="107">
        <f t="shared" si="5"/>
        <v>0</v>
      </c>
      <c r="Q67" s="107">
        <f t="shared" si="6"/>
        <v>0</v>
      </c>
      <c r="R67" s="107">
        <f t="shared" si="7"/>
        <v>0</v>
      </c>
      <c r="S67" s="107">
        <f t="shared" si="8"/>
        <v>0</v>
      </c>
      <c r="T67" s="107">
        <f t="shared" si="9"/>
        <v>0</v>
      </c>
      <c r="U67" s="107">
        <f t="shared" si="10"/>
        <v>0</v>
      </c>
      <c r="V67" s="107">
        <f t="shared" si="11"/>
        <v>0</v>
      </c>
      <c r="W67" s="107">
        <f t="shared" si="12"/>
        <v>0</v>
      </c>
      <c r="X67" s="107">
        <f t="shared" si="13"/>
        <v>0</v>
      </c>
      <c r="Y67" s="107">
        <f t="shared" si="14"/>
        <v>0</v>
      </c>
      <c r="Z67" s="107">
        <f t="shared" si="15"/>
        <v>0</v>
      </c>
      <c r="AA67" s="107">
        <f t="shared" si="16"/>
        <v>0</v>
      </c>
      <c r="AB67" s="107">
        <f t="shared" si="17"/>
        <v>0</v>
      </c>
      <c r="AC67" s="107">
        <f t="shared" si="18"/>
        <v>0</v>
      </c>
      <c r="AD67" s="107">
        <f t="shared" si="19"/>
        <v>0</v>
      </c>
      <c r="AE67" s="107">
        <f t="shared" si="20"/>
        <v>0</v>
      </c>
      <c r="AF67" s="107">
        <f t="shared" si="21"/>
        <v>0</v>
      </c>
      <c r="AG67" s="107">
        <f t="shared" si="22"/>
        <v>0</v>
      </c>
      <c r="AH67" s="107">
        <f t="shared" si="23"/>
        <v>0</v>
      </c>
      <c r="AI67" s="107">
        <f t="shared" si="24"/>
        <v>0</v>
      </c>
      <c r="AJ67" s="107">
        <f t="shared" si="25"/>
        <v>0</v>
      </c>
      <c r="AK67" s="107">
        <f t="shared" si="26"/>
        <v>0</v>
      </c>
    </row>
    <row r="68">
      <c r="A68" s="107"/>
      <c r="B68" s="107"/>
      <c r="C68" s="107"/>
      <c r="D68" s="107"/>
      <c r="E68" s="107"/>
      <c r="F68" s="108">
        <f t="shared" si="2"/>
        <v>1215</v>
      </c>
      <c r="G68" s="90" t="s">
        <v>266</v>
      </c>
      <c r="H68" s="14">
        <f>IF(ISNA(VLOOKUP(G68,Round2_Transactions!$A$2:$F$800,2,FALSE)), 0,VLOOKUP(G68,Round2_Transactions!$A$2:$F$800,2,FALSE))</f>
        <v>0</v>
      </c>
      <c r="I68" s="60">
        <f>IF(ISNA(VLOOKUP(G68,Round2_Transactions!$A$2:$F$800,3,FALSE)), 0,VLOOKUP(G68,Round2_Transactions!$A$2:$F$800,3,FALSE))</f>
        <v>0</v>
      </c>
      <c r="J68" s="60">
        <f>IF(ISNA(VLOOKUP(G68,Round2_Transactions!$A$2:$F$800,4,FALSE)), 0,VLOOKUP(G68,Round2_Transactions!$A$2:$F$800,4,FALSE))</f>
        <v>0</v>
      </c>
      <c r="K68" s="60">
        <f>IF(ISNA(VLOOKUP(G68,Round2_Transactions!$A$2:$F$800,5,FALSE)), 0,VLOOKUP(G68,Round2_Transactions!$A$2:$F$800,5,FALSE))</f>
        <v>0</v>
      </c>
      <c r="L68" s="86">
        <f>IF(ISNA(VLOOKUP(G68,Round2_Transactions!$A$2:$F$800,6,FALSE)), 0,VLOOKUP(G68,Round2_Transactions!$A$2:$F$800,6,FALSE))</f>
        <v>0</v>
      </c>
      <c r="M68" s="107">
        <f t="shared" si="1"/>
        <v>0</v>
      </c>
      <c r="N68" s="107">
        <f t="shared" si="3"/>
        <v>0</v>
      </c>
      <c r="O68" s="107">
        <f t="shared" si="4"/>
        <v>0</v>
      </c>
      <c r="P68" s="107">
        <f t="shared" si="5"/>
        <v>0</v>
      </c>
      <c r="Q68" s="107">
        <f t="shared" si="6"/>
        <v>0</v>
      </c>
      <c r="R68" s="107">
        <f t="shared" si="7"/>
        <v>0</v>
      </c>
      <c r="S68" s="107">
        <f t="shared" si="8"/>
        <v>0</v>
      </c>
      <c r="T68" s="107">
        <f t="shared" si="9"/>
        <v>0</v>
      </c>
      <c r="U68" s="107">
        <f t="shared" si="10"/>
        <v>0</v>
      </c>
      <c r="V68" s="107">
        <f t="shared" si="11"/>
        <v>0</v>
      </c>
      <c r="W68" s="107">
        <f t="shared" si="12"/>
        <v>0</v>
      </c>
      <c r="X68" s="107">
        <f t="shared" si="13"/>
        <v>0</v>
      </c>
      <c r="Y68" s="107">
        <f t="shared" si="14"/>
        <v>0</v>
      </c>
      <c r="Z68" s="107">
        <f t="shared" si="15"/>
        <v>0</v>
      </c>
      <c r="AA68" s="107">
        <f t="shared" si="16"/>
        <v>0</v>
      </c>
      <c r="AB68" s="107">
        <f t="shared" si="17"/>
        <v>0</v>
      </c>
      <c r="AC68" s="107">
        <f t="shared" si="18"/>
        <v>0</v>
      </c>
      <c r="AD68" s="107">
        <f t="shared" si="19"/>
        <v>0</v>
      </c>
      <c r="AE68" s="107">
        <f t="shared" si="20"/>
        <v>0</v>
      </c>
      <c r="AF68" s="107">
        <f t="shared" si="21"/>
        <v>0</v>
      </c>
      <c r="AG68" s="107">
        <f t="shared" si="22"/>
        <v>0</v>
      </c>
      <c r="AH68" s="107">
        <f t="shared" si="23"/>
        <v>0</v>
      </c>
      <c r="AI68" s="107">
        <f t="shared" si="24"/>
        <v>0</v>
      </c>
      <c r="AJ68" s="107">
        <f t="shared" si="25"/>
        <v>0</v>
      </c>
      <c r="AK68" s="107">
        <f t="shared" si="26"/>
        <v>0</v>
      </c>
    </row>
    <row r="69">
      <c r="A69" s="107"/>
      <c r="B69" s="107"/>
      <c r="C69" s="107"/>
      <c r="D69" s="107"/>
      <c r="E69" s="107"/>
      <c r="F69" s="108">
        <f t="shared" si="2"/>
        <v>1215</v>
      </c>
      <c r="G69" s="90" t="s">
        <v>267</v>
      </c>
      <c r="H69" s="14">
        <f>IF(ISNA(VLOOKUP(G69,Round2_Transactions!$A$2:$F$800,2,FALSE)), 0,VLOOKUP(G69,Round2_Transactions!$A$2:$F$800,2,FALSE))</f>
        <v>0</v>
      </c>
      <c r="I69" s="60">
        <f>IF(ISNA(VLOOKUP(G69,Round2_Transactions!$A$2:$F$800,3,FALSE)), 0,VLOOKUP(G69,Round2_Transactions!$A$2:$F$800,3,FALSE))</f>
        <v>0</v>
      </c>
      <c r="J69" s="60">
        <f>IF(ISNA(VLOOKUP(G69,Round2_Transactions!$A$2:$F$800,4,FALSE)), 0,VLOOKUP(G69,Round2_Transactions!$A$2:$F$800,4,FALSE))</f>
        <v>0</v>
      </c>
      <c r="K69" s="60">
        <f>IF(ISNA(VLOOKUP(G69,Round2_Transactions!$A$2:$F$800,5,FALSE)), 0,VLOOKUP(G69,Round2_Transactions!$A$2:$F$800,5,FALSE))</f>
        <v>0</v>
      </c>
      <c r="L69" s="86">
        <f>IF(ISNA(VLOOKUP(G69,Round2_Transactions!$A$2:$F$800,6,FALSE)), 0,VLOOKUP(G69,Round2_Transactions!$A$2:$F$800,6,FALSE))</f>
        <v>0</v>
      </c>
      <c r="M69" s="107">
        <f t="shared" si="1"/>
        <v>0</v>
      </c>
      <c r="N69" s="107">
        <f t="shared" si="3"/>
        <v>0</v>
      </c>
      <c r="O69" s="107">
        <f t="shared" si="4"/>
        <v>0</v>
      </c>
      <c r="P69" s="107">
        <f t="shared" si="5"/>
        <v>0</v>
      </c>
      <c r="Q69" s="107">
        <f t="shared" si="6"/>
        <v>0</v>
      </c>
      <c r="R69" s="107">
        <f t="shared" si="7"/>
        <v>0</v>
      </c>
      <c r="S69" s="107">
        <f t="shared" si="8"/>
        <v>0</v>
      </c>
      <c r="T69" s="107">
        <f t="shared" si="9"/>
        <v>0</v>
      </c>
      <c r="U69" s="107">
        <f t="shared" si="10"/>
        <v>0</v>
      </c>
      <c r="V69" s="107">
        <f t="shared" si="11"/>
        <v>0</v>
      </c>
      <c r="W69" s="107">
        <f t="shared" si="12"/>
        <v>0</v>
      </c>
      <c r="X69" s="107">
        <f t="shared" si="13"/>
        <v>0</v>
      </c>
      <c r="Y69" s="107">
        <f t="shared" si="14"/>
        <v>0</v>
      </c>
      <c r="Z69" s="107">
        <f t="shared" si="15"/>
        <v>0</v>
      </c>
      <c r="AA69" s="107">
        <f t="shared" si="16"/>
        <v>0</v>
      </c>
      <c r="AB69" s="107">
        <f t="shared" si="17"/>
        <v>0</v>
      </c>
      <c r="AC69" s="107">
        <f t="shared" si="18"/>
        <v>0</v>
      </c>
      <c r="AD69" s="107">
        <f t="shared" si="19"/>
        <v>0</v>
      </c>
      <c r="AE69" s="107">
        <f t="shared" si="20"/>
        <v>0</v>
      </c>
      <c r="AF69" s="107">
        <f t="shared" si="21"/>
        <v>0</v>
      </c>
      <c r="AG69" s="107">
        <f t="shared" si="22"/>
        <v>0</v>
      </c>
      <c r="AH69" s="107">
        <f t="shared" si="23"/>
        <v>0</v>
      </c>
      <c r="AI69" s="107">
        <f t="shared" si="24"/>
        <v>0</v>
      </c>
      <c r="AJ69" s="107">
        <f t="shared" si="25"/>
        <v>0</v>
      </c>
      <c r="AK69" s="107">
        <f t="shared" si="26"/>
        <v>0</v>
      </c>
    </row>
    <row r="70">
      <c r="A70" s="107"/>
      <c r="B70" s="107"/>
      <c r="C70" s="107"/>
      <c r="D70" s="107"/>
      <c r="E70" s="107"/>
      <c r="F70" s="108">
        <f t="shared" si="2"/>
        <v>1215</v>
      </c>
      <c r="G70" s="90" t="s">
        <v>268</v>
      </c>
      <c r="H70" s="14">
        <f>IF(ISNA(VLOOKUP(G70,Round2_Transactions!$A$2:$F$800,2,FALSE)), 0,VLOOKUP(G70,Round2_Transactions!$A$2:$F$800,2,FALSE))</f>
        <v>0</v>
      </c>
      <c r="I70" s="60">
        <f>IF(ISNA(VLOOKUP(G70,Round2_Transactions!$A$2:$F$800,3,FALSE)), 0,VLOOKUP(G70,Round2_Transactions!$A$2:$F$800,3,FALSE))</f>
        <v>0</v>
      </c>
      <c r="J70" s="60">
        <f>IF(ISNA(VLOOKUP(G70,Round2_Transactions!$A$2:$F$800,4,FALSE)), 0,VLOOKUP(G70,Round2_Transactions!$A$2:$F$800,4,FALSE))</f>
        <v>0</v>
      </c>
      <c r="K70" s="60">
        <f>IF(ISNA(VLOOKUP(G70,Round2_Transactions!$A$2:$F$800,5,FALSE)), 0,VLOOKUP(G70,Round2_Transactions!$A$2:$F$800,5,FALSE))</f>
        <v>0</v>
      </c>
      <c r="L70" s="86">
        <f>IF(ISNA(VLOOKUP(G70,Round2_Transactions!$A$2:$F$800,6,FALSE)), 0,VLOOKUP(G70,Round2_Transactions!$A$2:$F$800,6,FALSE))</f>
        <v>0</v>
      </c>
      <c r="M70" s="107">
        <f t="shared" si="1"/>
        <v>0</v>
      </c>
      <c r="N70" s="107">
        <f t="shared" si="3"/>
        <v>0</v>
      </c>
      <c r="O70" s="107">
        <f t="shared" si="4"/>
        <v>0</v>
      </c>
      <c r="P70" s="107">
        <f t="shared" si="5"/>
        <v>0</v>
      </c>
      <c r="Q70" s="107">
        <f t="shared" si="6"/>
        <v>0</v>
      </c>
      <c r="R70" s="107">
        <f t="shared" si="7"/>
        <v>0</v>
      </c>
      <c r="S70" s="107">
        <f t="shared" si="8"/>
        <v>0</v>
      </c>
      <c r="T70" s="107">
        <f t="shared" si="9"/>
        <v>0</v>
      </c>
      <c r="U70" s="107">
        <f t="shared" si="10"/>
        <v>0</v>
      </c>
      <c r="V70" s="107">
        <f t="shared" si="11"/>
        <v>0</v>
      </c>
      <c r="W70" s="107">
        <f t="shared" si="12"/>
        <v>0</v>
      </c>
      <c r="X70" s="107">
        <f t="shared" si="13"/>
        <v>0</v>
      </c>
      <c r="Y70" s="107">
        <f t="shared" si="14"/>
        <v>0</v>
      </c>
      <c r="Z70" s="107">
        <f t="shared" si="15"/>
        <v>0</v>
      </c>
      <c r="AA70" s="107">
        <f t="shared" si="16"/>
        <v>0</v>
      </c>
      <c r="AB70" s="107">
        <f t="shared" si="17"/>
        <v>0</v>
      </c>
      <c r="AC70" s="107">
        <f t="shared" si="18"/>
        <v>0</v>
      </c>
      <c r="AD70" s="107">
        <f t="shared" si="19"/>
        <v>0</v>
      </c>
      <c r="AE70" s="107">
        <f t="shared" si="20"/>
        <v>0</v>
      </c>
      <c r="AF70" s="107">
        <f t="shared" si="21"/>
        <v>0</v>
      </c>
      <c r="AG70" s="107">
        <f t="shared" si="22"/>
        <v>0</v>
      </c>
      <c r="AH70" s="107">
        <f t="shared" si="23"/>
        <v>0</v>
      </c>
      <c r="AI70" s="107">
        <f t="shared" si="24"/>
        <v>0</v>
      </c>
      <c r="AJ70" s="107">
        <f t="shared" si="25"/>
        <v>0</v>
      </c>
      <c r="AK70" s="107">
        <f t="shared" si="26"/>
        <v>0</v>
      </c>
    </row>
    <row r="71">
      <c r="A71" s="107"/>
      <c r="B71" s="107"/>
      <c r="C71" s="107"/>
      <c r="D71" s="107"/>
      <c r="E71" s="107"/>
      <c r="F71" s="108">
        <f t="shared" si="2"/>
        <v>1215</v>
      </c>
      <c r="G71" s="90" t="s">
        <v>269</v>
      </c>
      <c r="H71" s="14">
        <f>IF(ISNA(VLOOKUP(G71,Round2_Transactions!$A$2:$F$800,2,FALSE)), 0,VLOOKUP(G71,Round2_Transactions!$A$2:$F$800,2,FALSE))</f>
        <v>0</v>
      </c>
      <c r="I71" s="60">
        <f>IF(ISNA(VLOOKUP(G71,Round2_Transactions!$A$2:$F$800,3,FALSE)), 0,VLOOKUP(G71,Round2_Transactions!$A$2:$F$800,3,FALSE))</f>
        <v>0</v>
      </c>
      <c r="J71" s="60">
        <f>IF(ISNA(VLOOKUP(G71,Round2_Transactions!$A$2:$F$800,4,FALSE)), 0,VLOOKUP(G71,Round2_Transactions!$A$2:$F$800,4,FALSE))</f>
        <v>0</v>
      </c>
      <c r="K71" s="60">
        <f>IF(ISNA(VLOOKUP(G71,Round2_Transactions!$A$2:$F$800,5,FALSE)), 0,VLOOKUP(G71,Round2_Transactions!$A$2:$F$800,5,FALSE))</f>
        <v>0</v>
      </c>
      <c r="L71" s="86">
        <f>IF(ISNA(VLOOKUP(G71,Round2_Transactions!$A$2:$F$800,6,FALSE)), 0,VLOOKUP(G71,Round2_Transactions!$A$2:$F$800,6,FALSE))</f>
        <v>0</v>
      </c>
      <c r="M71" s="107">
        <f t="shared" si="1"/>
        <v>0</v>
      </c>
      <c r="N71" s="107">
        <f t="shared" si="3"/>
        <v>0</v>
      </c>
      <c r="O71" s="107">
        <f t="shared" si="4"/>
        <v>0</v>
      </c>
      <c r="P71" s="107">
        <f t="shared" si="5"/>
        <v>0</v>
      </c>
      <c r="Q71" s="107">
        <f t="shared" si="6"/>
        <v>0</v>
      </c>
      <c r="R71" s="107">
        <f t="shared" si="7"/>
        <v>0</v>
      </c>
      <c r="S71" s="107">
        <f t="shared" si="8"/>
        <v>0</v>
      </c>
      <c r="T71" s="107">
        <f t="shared" si="9"/>
        <v>0</v>
      </c>
      <c r="U71" s="107">
        <f t="shared" si="10"/>
        <v>0</v>
      </c>
      <c r="V71" s="107">
        <f t="shared" si="11"/>
        <v>0</v>
      </c>
      <c r="W71" s="107">
        <f t="shared" si="12"/>
        <v>0</v>
      </c>
      <c r="X71" s="107">
        <f t="shared" si="13"/>
        <v>0</v>
      </c>
      <c r="Y71" s="107">
        <f t="shared" si="14"/>
        <v>0</v>
      </c>
      <c r="Z71" s="107">
        <f t="shared" si="15"/>
        <v>0</v>
      </c>
      <c r="AA71" s="107">
        <f t="shared" si="16"/>
        <v>0</v>
      </c>
      <c r="AB71" s="107">
        <f t="shared" si="17"/>
        <v>0</v>
      </c>
      <c r="AC71" s="107">
        <f t="shared" si="18"/>
        <v>0</v>
      </c>
      <c r="AD71" s="107">
        <f t="shared" si="19"/>
        <v>0</v>
      </c>
      <c r="AE71" s="107">
        <f t="shared" si="20"/>
        <v>0</v>
      </c>
      <c r="AF71" s="107">
        <f t="shared" si="21"/>
        <v>0</v>
      </c>
      <c r="AG71" s="107">
        <f t="shared" si="22"/>
        <v>0</v>
      </c>
      <c r="AH71" s="107">
        <f t="shared" si="23"/>
        <v>0</v>
      </c>
      <c r="AI71" s="107">
        <f t="shared" si="24"/>
        <v>0</v>
      </c>
      <c r="AJ71" s="107">
        <f t="shared" si="25"/>
        <v>0</v>
      </c>
      <c r="AK71" s="107">
        <f t="shared" si="26"/>
        <v>0</v>
      </c>
    </row>
    <row r="72">
      <c r="A72" s="107"/>
      <c r="B72" s="107"/>
      <c r="C72" s="107"/>
      <c r="D72" s="107"/>
      <c r="E72" s="107"/>
      <c r="F72" s="108">
        <f t="shared" si="2"/>
        <v>1215</v>
      </c>
      <c r="G72" s="90" t="s">
        <v>270</v>
      </c>
      <c r="H72" s="14">
        <f>IF(ISNA(VLOOKUP(G72,Round2_Transactions!$A$2:$F$800,2,FALSE)), 0,VLOOKUP(G72,Round2_Transactions!$A$2:$F$800,2,FALSE))</f>
        <v>0</v>
      </c>
      <c r="I72" s="60">
        <f>IF(ISNA(VLOOKUP(G72,Round2_Transactions!$A$2:$F$800,3,FALSE)), 0,VLOOKUP(G72,Round2_Transactions!$A$2:$F$800,3,FALSE))</f>
        <v>0</v>
      </c>
      <c r="J72" s="60">
        <f>IF(ISNA(VLOOKUP(G72,Round2_Transactions!$A$2:$F$800,4,FALSE)), 0,VLOOKUP(G72,Round2_Transactions!$A$2:$F$800,4,FALSE))</f>
        <v>0</v>
      </c>
      <c r="K72" s="60">
        <f>IF(ISNA(VLOOKUP(G72,Round2_Transactions!$A$2:$F$800,5,FALSE)), 0,VLOOKUP(G72,Round2_Transactions!$A$2:$F$800,5,FALSE))</f>
        <v>0</v>
      </c>
      <c r="L72" s="86">
        <f>IF(ISNA(VLOOKUP(G72,Round2_Transactions!$A$2:$F$800,6,FALSE)), 0,VLOOKUP(G72,Round2_Transactions!$A$2:$F$800,6,FALSE))</f>
        <v>0</v>
      </c>
      <c r="M72" s="107">
        <f t="shared" si="1"/>
        <v>0</v>
      </c>
      <c r="N72" s="107">
        <f t="shared" si="3"/>
        <v>0</v>
      </c>
      <c r="O72" s="107">
        <f t="shared" si="4"/>
        <v>0</v>
      </c>
      <c r="P72" s="107">
        <f t="shared" si="5"/>
        <v>0</v>
      </c>
      <c r="Q72" s="107">
        <f t="shared" si="6"/>
        <v>0</v>
      </c>
      <c r="R72" s="107">
        <f t="shared" si="7"/>
        <v>0</v>
      </c>
      <c r="S72" s="107">
        <f t="shared" si="8"/>
        <v>0</v>
      </c>
      <c r="T72" s="107">
        <f t="shared" si="9"/>
        <v>0</v>
      </c>
      <c r="U72" s="107">
        <f t="shared" si="10"/>
        <v>0</v>
      </c>
      <c r="V72" s="107">
        <f t="shared" si="11"/>
        <v>0</v>
      </c>
      <c r="W72" s="107">
        <f t="shared" si="12"/>
        <v>0</v>
      </c>
      <c r="X72" s="107">
        <f t="shared" si="13"/>
        <v>0</v>
      </c>
      <c r="Y72" s="107">
        <f t="shared" si="14"/>
        <v>0</v>
      </c>
      <c r="Z72" s="107">
        <f t="shared" si="15"/>
        <v>0</v>
      </c>
      <c r="AA72" s="107">
        <f t="shared" si="16"/>
        <v>0</v>
      </c>
      <c r="AB72" s="107">
        <f t="shared" si="17"/>
        <v>0</v>
      </c>
      <c r="AC72" s="107">
        <f t="shared" si="18"/>
        <v>0</v>
      </c>
      <c r="AD72" s="107">
        <f t="shared" si="19"/>
        <v>0</v>
      </c>
      <c r="AE72" s="107">
        <f t="shared" si="20"/>
        <v>0</v>
      </c>
      <c r="AF72" s="107">
        <f t="shared" si="21"/>
        <v>0</v>
      </c>
      <c r="AG72" s="107">
        <f t="shared" si="22"/>
        <v>0</v>
      </c>
      <c r="AH72" s="107">
        <f t="shared" si="23"/>
        <v>0</v>
      </c>
      <c r="AI72" s="107">
        <f t="shared" si="24"/>
        <v>0</v>
      </c>
      <c r="AJ72" s="107">
        <f t="shared" si="25"/>
        <v>0</v>
      </c>
      <c r="AK72" s="107">
        <f t="shared" si="26"/>
        <v>0</v>
      </c>
    </row>
    <row r="73">
      <c r="A73" s="107"/>
      <c r="B73" s="107"/>
      <c r="C73" s="107"/>
      <c r="D73" s="107"/>
      <c r="E73" s="107"/>
      <c r="F73" s="108">
        <f t="shared" si="2"/>
        <v>1215</v>
      </c>
      <c r="G73" s="90" t="s">
        <v>271</v>
      </c>
      <c r="H73" s="14">
        <f>IF(ISNA(VLOOKUP(G73,Round2_Transactions!$A$2:$F$800,2,FALSE)), 0,VLOOKUP(G73,Round2_Transactions!$A$2:$F$800,2,FALSE))</f>
        <v>0</v>
      </c>
      <c r="I73" s="60">
        <f>IF(ISNA(VLOOKUP(G73,Round2_Transactions!$A$2:$F$800,3,FALSE)), 0,VLOOKUP(G73,Round2_Transactions!$A$2:$F$800,3,FALSE))</f>
        <v>0</v>
      </c>
      <c r="J73" s="60">
        <f>IF(ISNA(VLOOKUP(G73,Round2_Transactions!$A$2:$F$800,4,FALSE)), 0,VLOOKUP(G73,Round2_Transactions!$A$2:$F$800,4,FALSE))</f>
        <v>0</v>
      </c>
      <c r="K73" s="60">
        <f>IF(ISNA(VLOOKUP(G73,Round2_Transactions!$A$2:$F$800,5,FALSE)), 0,VLOOKUP(G73,Round2_Transactions!$A$2:$F$800,5,FALSE))</f>
        <v>0</v>
      </c>
      <c r="L73" s="86">
        <f>IF(ISNA(VLOOKUP(G73,Round2_Transactions!$A$2:$F$800,6,FALSE)), 0,VLOOKUP(G73,Round2_Transactions!$A$2:$F$800,6,FALSE))</f>
        <v>0</v>
      </c>
      <c r="M73" s="107">
        <f t="shared" si="1"/>
        <v>0</v>
      </c>
      <c r="N73" s="107">
        <f t="shared" si="3"/>
        <v>0</v>
      </c>
      <c r="O73" s="107">
        <f t="shared" si="4"/>
        <v>0</v>
      </c>
      <c r="P73" s="107">
        <f t="shared" si="5"/>
        <v>0</v>
      </c>
      <c r="Q73" s="107">
        <f t="shared" si="6"/>
        <v>0</v>
      </c>
      <c r="R73" s="107">
        <f t="shared" si="7"/>
        <v>0</v>
      </c>
      <c r="S73" s="107">
        <f t="shared" si="8"/>
        <v>0</v>
      </c>
      <c r="T73" s="107">
        <f t="shared" si="9"/>
        <v>0</v>
      </c>
      <c r="U73" s="107">
        <f t="shared" si="10"/>
        <v>0</v>
      </c>
      <c r="V73" s="107">
        <f t="shared" si="11"/>
        <v>0</v>
      </c>
      <c r="W73" s="107">
        <f t="shared" si="12"/>
        <v>0</v>
      </c>
      <c r="X73" s="107">
        <f t="shared" si="13"/>
        <v>0</v>
      </c>
      <c r="Y73" s="107">
        <f t="shared" si="14"/>
        <v>0</v>
      </c>
      <c r="Z73" s="107">
        <f t="shared" si="15"/>
        <v>0</v>
      </c>
      <c r="AA73" s="107">
        <f t="shared" si="16"/>
        <v>0</v>
      </c>
      <c r="AB73" s="107">
        <f t="shared" si="17"/>
        <v>0</v>
      </c>
      <c r="AC73" s="107">
        <f t="shared" si="18"/>
        <v>0</v>
      </c>
      <c r="AD73" s="107">
        <f t="shared" si="19"/>
        <v>0</v>
      </c>
      <c r="AE73" s="107">
        <f t="shared" si="20"/>
        <v>0</v>
      </c>
      <c r="AF73" s="107">
        <f t="shared" si="21"/>
        <v>0</v>
      </c>
      <c r="AG73" s="107">
        <f t="shared" si="22"/>
        <v>0</v>
      </c>
      <c r="AH73" s="107">
        <f t="shared" si="23"/>
        <v>0</v>
      </c>
      <c r="AI73" s="107">
        <f t="shared" si="24"/>
        <v>0</v>
      </c>
      <c r="AJ73" s="107">
        <f t="shared" si="25"/>
        <v>0</v>
      </c>
      <c r="AK73" s="107">
        <f t="shared" si="26"/>
        <v>0</v>
      </c>
    </row>
    <row r="74">
      <c r="A74" s="107"/>
      <c r="B74" s="107"/>
      <c r="C74" s="107"/>
      <c r="D74" s="107"/>
      <c r="E74" s="107"/>
      <c r="F74" s="108">
        <f t="shared" si="2"/>
        <v>1215</v>
      </c>
      <c r="G74" s="90" t="s">
        <v>272</v>
      </c>
      <c r="H74" s="14">
        <f>IF(ISNA(VLOOKUP(G74,Round2_Transactions!$A$2:$F$800,2,FALSE)), 0,VLOOKUP(G74,Round2_Transactions!$A$2:$F$800,2,FALSE))</f>
        <v>0</v>
      </c>
      <c r="I74" s="60">
        <f>IF(ISNA(VLOOKUP(G74,Round2_Transactions!$A$2:$F$800,3,FALSE)), 0,VLOOKUP(G74,Round2_Transactions!$A$2:$F$800,3,FALSE))</f>
        <v>0</v>
      </c>
      <c r="J74" s="60">
        <f>IF(ISNA(VLOOKUP(G74,Round2_Transactions!$A$2:$F$800,4,FALSE)), 0,VLOOKUP(G74,Round2_Transactions!$A$2:$F$800,4,FALSE))</f>
        <v>0</v>
      </c>
      <c r="K74" s="60">
        <f>IF(ISNA(VLOOKUP(G74,Round2_Transactions!$A$2:$F$800,5,FALSE)), 0,VLOOKUP(G74,Round2_Transactions!$A$2:$F$800,5,FALSE))</f>
        <v>0</v>
      </c>
      <c r="L74" s="86">
        <f>IF(ISNA(VLOOKUP(G74,Round2_Transactions!$A$2:$F$800,6,FALSE)), 0,VLOOKUP(G74,Round2_Transactions!$A$2:$F$800,6,FALSE))</f>
        <v>0</v>
      </c>
      <c r="M74" s="107">
        <f t="shared" si="1"/>
        <v>0</v>
      </c>
      <c r="N74" s="107">
        <f t="shared" si="3"/>
        <v>0</v>
      </c>
      <c r="O74" s="107">
        <f t="shared" si="4"/>
        <v>0</v>
      </c>
      <c r="P74" s="107">
        <f t="shared" si="5"/>
        <v>0</v>
      </c>
      <c r="Q74" s="107">
        <f t="shared" si="6"/>
        <v>0</v>
      </c>
      <c r="R74" s="107">
        <f t="shared" si="7"/>
        <v>0</v>
      </c>
      <c r="S74" s="107">
        <f t="shared" si="8"/>
        <v>0</v>
      </c>
      <c r="T74" s="107">
        <f t="shared" si="9"/>
        <v>0</v>
      </c>
      <c r="U74" s="107">
        <f t="shared" si="10"/>
        <v>0</v>
      </c>
      <c r="V74" s="107">
        <f t="shared" si="11"/>
        <v>0</v>
      </c>
      <c r="W74" s="107">
        <f t="shared" si="12"/>
        <v>0</v>
      </c>
      <c r="X74" s="107">
        <f t="shared" si="13"/>
        <v>0</v>
      </c>
      <c r="Y74" s="107">
        <f t="shared" si="14"/>
        <v>0</v>
      </c>
      <c r="Z74" s="107">
        <f t="shared" si="15"/>
        <v>0</v>
      </c>
      <c r="AA74" s="107">
        <f t="shared" si="16"/>
        <v>0</v>
      </c>
      <c r="AB74" s="107">
        <f t="shared" si="17"/>
        <v>0</v>
      </c>
      <c r="AC74" s="107">
        <f t="shared" si="18"/>
        <v>0</v>
      </c>
      <c r="AD74" s="107">
        <f t="shared" si="19"/>
        <v>0</v>
      </c>
      <c r="AE74" s="107">
        <f t="shared" si="20"/>
        <v>0</v>
      </c>
      <c r="AF74" s="107">
        <f t="shared" si="21"/>
        <v>0</v>
      </c>
      <c r="AG74" s="107">
        <f t="shared" si="22"/>
        <v>0</v>
      </c>
      <c r="AH74" s="107">
        <f t="shared" si="23"/>
        <v>0</v>
      </c>
      <c r="AI74" s="107">
        <f t="shared" si="24"/>
        <v>0</v>
      </c>
      <c r="AJ74" s="107">
        <f t="shared" si="25"/>
        <v>0</v>
      </c>
      <c r="AK74" s="107">
        <f t="shared" si="26"/>
        <v>0</v>
      </c>
    </row>
    <row r="75">
      <c r="A75" s="107"/>
      <c r="B75" s="107"/>
      <c r="C75" s="107"/>
      <c r="D75" s="107"/>
      <c r="E75" s="107"/>
      <c r="F75" s="108">
        <f t="shared" si="2"/>
        <v>1215</v>
      </c>
      <c r="G75" s="90" t="s">
        <v>273</v>
      </c>
      <c r="H75" s="14">
        <f>IF(ISNA(VLOOKUP(G75,Round2_Transactions!$A$2:$F$800,2,FALSE)), 0,VLOOKUP(G75,Round2_Transactions!$A$2:$F$800,2,FALSE))</f>
        <v>0</v>
      </c>
      <c r="I75" s="60">
        <f>IF(ISNA(VLOOKUP(G75,Round2_Transactions!$A$2:$F$800,3,FALSE)), 0,VLOOKUP(G75,Round2_Transactions!$A$2:$F$800,3,FALSE))</f>
        <v>0</v>
      </c>
      <c r="J75" s="60">
        <f>IF(ISNA(VLOOKUP(G75,Round2_Transactions!$A$2:$F$800,4,FALSE)), 0,VLOOKUP(G75,Round2_Transactions!$A$2:$F$800,4,FALSE))</f>
        <v>0</v>
      </c>
      <c r="K75" s="60">
        <f>IF(ISNA(VLOOKUP(G75,Round2_Transactions!$A$2:$F$800,5,FALSE)), 0,VLOOKUP(G75,Round2_Transactions!$A$2:$F$800,5,FALSE))</f>
        <v>0</v>
      </c>
      <c r="L75" s="86">
        <f>IF(ISNA(VLOOKUP(G75,Round2_Transactions!$A$2:$F$800,6,FALSE)), 0,VLOOKUP(G75,Round2_Transactions!$A$2:$F$800,6,FALSE))</f>
        <v>0</v>
      </c>
      <c r="M75" s="107">
        <f t="shared" si="1"/>
        <v>0</v>
      </c>
      <c r="N75" s="107">
        <f t="shared" si="3"/>
        <v>0</v>
      </c>
      <c r="O75" s="107">
        <f t="shared" si="4"/>
        <v>0</v>
      </c>
      <c r="P75" s="107">
        <f t="shared" si="5"/>
        <v>0</v>
      </c>
      <c r="Q75" s="107">
        <f t="shared" si="6"/>
        <v>0</v>
      </c>
      <c r="R75" s="107">
        <f t="shared" si="7"/>
        <v>0</v>
      </c>
      <c r="S75" s="107">
        <f t="shared" si="8"/>
        <v>0</v>
      </c>
      <c r="T75" s="107">
        <f t="shared" si="9"/>
        <v>0</v>
      </c>
      <c r="U75" s="107">
        <f t="shared" si="10"/>
        <v>0</v>
      </c>
      <c r="V75" s="107">
        <f t="shared" si="11"/>
        <v>0</v>
      </c>
      <c r="W75" s="107">
        <f t="shared" si="12"/>
        <v>0</v>
      </c>
      <c r="X75" s="107">
        <f t="shared" si="13"/>
        <v>0</v>
      </c>
      <c r="Y75" s="107">
        <f t="shared" si="14"/>
        <v>0</v>
      </c>
      <c r="Z75" s="107">
        <f t="shared" si="15"/>
        <v>0</v>
      </c>
      <c r="AA75" s="107">
        <f t="shared" si="16"/>
        <v>0</v>
      </c>
      <c r="AB75" s="107">
        <f t="shared" si="17"/>
        <v>0</v>
      </c>
      <c r="AC75" s="107">
        <f t="shared" si="18"/>
        <v>0</v>
      </c>
      <c r="AD75" s="107">
        <f t="shared" si="19"/>
        <v>0</v>
      </c>
      <c r="AE75" s="107">
        <f t="shared" si="20"/>
        <v>0</v>
      </c>
      <c r="AF75" s="107">
        <f t="shared" si="21"/>
        <v>0</v>
      </c>
      <c r="AG75" s="107">
        <f t="shared" si="22"/>
        <v>0</v>
      </c>
      <c r="AH75" s="107">
        <f t="shared" si="23"/>
        <v>0</v>
      </c>
      <c r="AI75" s="107">
        <f t="shared" si="24"/>
        <v>0</v>
      </c>
      <c r="AJ75" s="107">
        <f t="shared" si="25"/>
        <v>0</v>
      </c>
      <c r="AK75" s="107">
        <f t="shared" si="26"/>
        <v>0</v>
      </c>
    </row>
    <row r="76">
      <c r="A76" s="107"/>
      <c r="B76" s="107"/>
      <c r="C76" s="107"/>
      <c r="D76" s="107"/>
      <c r="E76" s="107"/>
      <c r="F76" s="108">
        <f t="shared" si="2"/>
        <v>1215</v>
      </c>
      <c r="G76" s="90" t="s">
        <v>274</v>
      </c>
      <c r="H76" s="14">
        <f>IF(ISNA(VLOOKUP(G76,Round2_Transactions!$A$2:$F$800,2,FALSE)), 0,VLOOKUP(G76,Round2_Transactions!$A$2:$F$800,2,FALSE))</f>
        <v>0</v>
      </c>
      <c r="I76" s="60">
        <f>IF(ISNA(VLOOKUP(G76,Round2_Transactions!$A$2:$F$800,3,FALSE)), 0,VLOOKUP(G76,Round2_Transactions!$A$2:$F$800,3,FALSE))</f>
        <v>0</v>
      </c>
      <c r="J76" s="60">
        <f>IF(ISNA(VLOOKUP(G76,Round2_Transactions!$A$2:$F$800,4,FALSE)), 0,VLOOKUP(G76,Round2_Transactions!$A$2:$F$800,4,FALSE))</f>
        <v>0</v>
      </c>
      <c r="K76" s="60">
        <f>IF(ISNA(VLOOKUP(G76,Round2_Transactions!$A$2:$F$800,5,FALSE)), 0,VLOOKUP(G76,Round2_Transactions!$A$2:$F$800,5,FALSE))</f>
        <v>0</v>
      </c>
      <c r="L76" s="86">
        <f>IF(ISNA(VLOOKUP(G76,Round2_Transactions!$A$2:$F$800,6,FALSE)), 0,VLOOKUP(G76,Round2_Transactions!$A$2:$F$800,6,FALSE))</f>
        <v>0</v>
      </c>
      <c r="M76" s="107">
        <f t="shared" si="1"/>
        <v>0</v>
      </c>
      <c r="N76" s="107">
        <f t="shared" si="3"/>
        <v>0</v>
      </c>
      <c r="O76" s="107">
        <f t="shared" si="4"/>
        <v>0</v>
      </c>
      <c r="P76" s="107">
        <f t="shared" si="5"/>
        <v>0</v>
      </c>
      <c r="Q76" s="107">
        <f t="shared" si="6"/>
        <v>0</v>
      </c>
      <c r="R76" s="107">
        <f t="shared" si="7"/>
        <v>0</v>
      </c>
      <c r="S76" s="107">
        <f t="shared" si="8"/>
        <v>0</v>
      </c>
      <c r="T76" s="107">
        <f t="shared" si="9"/>
        <v>0</v>
      </c>
      <c r="U76" s="107">
        <f t="shared" si="10"/>
        <v>0</v>
      </c>
      <c r="V76" s="107">
        <f t="shared" si="11"/>
        <v>0</v>
      </c>
      <c r="W76" s="107">
        <f t="shared" si="12"/>
        <v>0</v>
      </c>
      <c r="X76" s="107">
        <f t="shared" si="13"/>
        <v>0</v>
      </c>
      <c r="Y76" s="107">
        <f t="shared" si="14"/>
        <v>0</v>
      </c>
      <c r="Z76" s="107">
        <f t="shared" si="15"/>
        <v>0</v>
      </c>
      <c r="AA76" s="107">
        <f t="shared" si="16"/>
        <v>0</v>
      </c>
      <c r="AB76" s="107">
        <f t="shared" si="17"/>
        <v>0</v>
      </c>
      <c r="AC76" s="107">
        <f t="shared" si="18"/>
        <v>0</v>
      </c>
      <c r="AD76" s="107">
        <f t="shared" si="19"/>
        <v>0</v>
      </c>
      <c r="AE76" s="107">
        <f t="shared" si="20"/>
        <v>0</v>
      </c>
      <c r="AF76" s="107">
        <f t="shared" si="21"/>
        <v>0</v>
      </c>
      <c r="AG76" s="107">
        <f t="shared" si="22"/>
        <v>0</v>
      </c>
      <c r="AH76" s="107">
        <f t="shared" si="23"/>
        <v>0</v>
      </c>
      <c r="AI76" s="107">
        <f t="shared" si="24"/>
        <v>0</v>
      </c>
      <c r="AJ76" s="107">
        <f t="shared" si="25"/>
        <v>0</v>
      </c>
      <c r="AK76" s="107">
        <f t="shared" si="26"/>
        <v>0</v>
      </c>
    </row>
    <row r="77">
      <c r="A77" s="107"/>
      <c r="B77" s="107"/>
      <c r="C77" s="107"/>
      <c r="D77" s="107"/>
      <c r="E77" s="107"/>
      <c r="F77" s="108">
        <f t="shared" si="2"/>
        <v>1215</v>
      </c>
      <c r="G77" s="90" t="s">
        <v>275</v>
      </c>
      <c r="H77" s="14">
        <f>IF(ISNA(VLOOKUP(G77,Round2_Transactions!$A$2:$F$800,2,FALSE)), 0,VLOOKUP(G77,Round2_Transactions!$A$2:$F$800,2,FALSE))</f>
        <v>0</v>
      </c>
      <c r="I77" s="60">
        <f>IF(ISNA(VLOOKUP(G77,Round2_Transactions!$A$2:$F$800,3,FALSE)), 0,VLOOKUP(G77,Round2_Transactions!$A$2:$F$800,3,FALSE))</f>
        <v>0</v>
      </c>
      <c r="J77" s="60">
        <f>IF(ISNA(VLOOKUP(G77,Round2_Transactions!$A$2:$F$800,4,FALSE)), 0,VLOOKUP(G77,Round2_Transactions!$A$2:$F$800,4,FALSE))</f>
        <v>0</v>
      </c>
      <c r="K77" s="60">
        <f>IF(ISNA(VLOOKUP(G77,Round2_Transactions!$A$2:$F$800,5,FALSE)), 0,VLOOKUP(G77,Round2_Transactions!$A$2:$F$800,5,FALSE))</f>
        <v>0</v>
      </c>
      <c r="L77" s="86">
        <f>IF(ISNA(VLOOKUP(G77,Round2_Transactions!$A$2:$F$800,6,FALSE)), 0,VLOOKUP(G77,Round2_Transactions!$A$2:$F$800,6,FALSE))</f>
        <v>0</v>
      </c>
      <c r="M77" s="107">
        <f t="shared" si="1"/>
        <v>0</v>
      </c>
      <c r="N77" s="107">
        <f t="shared" si="3"/>
        <v>0</v>
      </c>
      <c r="O77" s="107">
        <f t="shared" si="4"/>
        <v>0</v>
      </c>
      <c r="P77" s="107">
        <f t="shared" si="5"/>
        <v>0</v>
      </c>
      <c r="Q77" s="107">
        <f t="shared" si="6"/>
        <v>0</v>
      </c>
      <c r="R77" s="107">
        <f t="shared" si="7"/>
        <v>0</v>
      </c>
      <c r="S77" s="107">
        <f t="shared" si="8"/>
        <v>0</v>
      </c>
      <c r="T77" s="107">
        <f t="shared" si="9"/>
        <v>0</v>
      </c>
      <c r="U77" s="107">
        <f t="shared" si="10"/>
        <v>0</v>
      </c>
      <c r="V77" s="107">
        <f t="shared" si="11"/>
        <v>0</v>
      </c>
      <c r="W77" s="107">
        <f t="shared" si="12"/>
        <v>0</v>
      </c>
      <c r="X77" s="107">
        <f t="shared" si="13"/>
        <v>0</v>
      </c>
      <c r="Y77" s="107">
        <f t="shared" si="14"/>
        <v>0</v>
      </c>
      <c r="Z77" s="107">
        <f t="shared" si="15"/>
        <v>0</v>
      </c>
      <c r="AA77" s="107">
        <f t="shared" si="16"/>
        <v>0</v>
      </c>
      <c r="AB77" s="107">
        <f t="shared" si="17"/>
        <v>0</v>
      </c>
      <c r="AC77" s="107">
        <f t="shared" si="18"/>
        <v>0</v>
      </c>
      <c r="AD77" s="107">
        <f t="shared" si="19"/>
        <v>0</v>
      </c>
      <c r="AE77" s="107">
        <f t="shared" si="20"/>
        <v>0</v>
      </c>
      <c r="AF77" s="107">
        <f t="shared" si="21"/>
        <v>0</v>
      </c>
      <c r="AG77" s="107">
        <f t="shared" si="22"/>
        <v>0</v>
      </c>
      <c r="AH77" s="107">
        <f t="shared" si="23"/>
        <v>0</v>
      </c>
      <c r="AI77" s="107">
        <f t="shared" si="24"/>
        <v>0</v>
      </c>
      <c r="AJ77" s="107">
        <f t="shared" si="25"/>
        <v>0</v>
      </c>
      <c r="AK77" s="107">
        <f t="shared" si="26"/>
        <v>0</v>
      </c>
    </row>
    <row r="78">
      <c r="A78" s="107"/>
      <c r="B78" s="107"/>
      <c r="C78" s="107"/>
      <c r="D78" s="107"/>
      <c r="E78" s="107"/>
      <c r="F78" s="108">
        <f t="shared" si="2"/>
        <v>1215</v>
      </c>
      <c r="G78" s="90" t="s">
        <v>276</v>
      </c>
      <c r="H78" s="14">
        <f>IF(ISNA(VLOOKUP(G78,Round2_Transactions!$A$2:$F$800,2,FALSE)), 0,VLOOKUP(G78,Round2_Transactions!$A$2:$F$800,2,FALSE))</f>
        <v>0</v>
      </c>
      <c r="I78" s="60">
        <f>IF(ISNA(VLOOKUP(G78,Round2_Transactions!$A$2:$F$800,3,FALSE)), 0,VLOOKUP(G78,Round2_Transactions!$A$2:$F$800,3,FALSE))</f>
        <v>0</v>
      </c>
      <c r="J78" s="60">
        <f>IF(ISNA(VLOOKUP(G78,Round2_Transactions!$A$2:$F$800,4,FALSE)), 0,VLOOKUP(G78,Round2_Transactions!$A$2:$F$800,4,FALSE))</f>
        <v>0</v>
      </c>
      <c r="K78" s="60">
        <f>IF(ISNA(VLOOKUP(G78,Round2_Transactions!$A$2:$F$800,5,FALSE)), 0,VLOOKUP(G78,Round2_Transactions!$A$2:$F$800,5,FALSE))</f>
        <v>0</v>
      </c>
      <c r="L78" s="86">
        <f>IF(ISNA(VLOOKUP(G78,Round2_Transactions!$A$2:$F$800,6,FALSE)), 0,VLOOKUP(G78,Round2_Transactions!$A$2:$F$800,6,FALSE))</f>
        <v>0</v>
      </c>
      <c r="M78" s="107">
        <f t="shared" si="1"/>
        <v>0</v>
      </c>
      <c r="N78" s="107">
        <f t="shared" si="3"/>
        <v>0</v>
      </c>
      <c r="O78" s="107">
        <f t="shared" si="4"/>
        <v>0</v>
      </c>
      <c r="P78" s="107">
        <f t="shared" si="5"/>
        <v>0</v>
      </c>
      <c r="Q78" s="107">
        <f t="shared" si="6"/>
        <v>0</v>
      </c>
      <c r="R78" s="107">
        <f t="shared" si="7"/>
        <v>0</v>
      </c>
      <c r="S78" s="107">
        <f t="shared" si="8"/>
        <v>0</v>
      </c>
      <c r="T78" s="107">
        <f t="shared" si="9"/>
        <v>0</v>
      </c>
      <c r="U78" s="107">
        <f t="shared" si="10"/>
        <v>0</v>
      </c>
      <c r="V78" s="107">
        <f t="shared" si="11"/>
        <v>0</v>
      </c>
      <c r="W78" s="107">
        <f t="shared" si="12"/>
        <v>0</v>
      </c>
      <c r="X78" s="107">
        <f t="shared" si="13"/>
        <v>0</v>
      </c>
      <c r="Y78" s="107">
        <f t="shared" si="14"/>
        <v>0</v>
      </c>
      <c r="Z78" s="107">
        <f t="shared" si="15"/>
        <v>0</v>
      </c>
      <c r="AA78" s="107">
        <f t="shared" si="16"/>
        <v>0</v>
      </c>
      <c r="AB78" s="107">
        <f t="shared" si="17"/>
        <v>0</v>
      </c>
      <c r="AC78" s="107">
        <f t="shared" si="18"/>
        <v>0</v>
      </c>
      <c r="AD78" s="107">
        <f t="shared" si="19"/>
        <v>0</v>
      </c>
      <c r="AE78" s="107">
        <f t="shared" si="20"/>
        <v>0</v>
      </c>
      <c r="AF78" s="107">
        <f t="shared" si="21"/>
        <v>0</v>
      </c>
      <c r="AG78" s="107">
        <f t="shared" si="22"/>
        <v>0</v>
      </c>
      <c r="AH78" s="107">
        <f t="shared" si="23"/>
        <v>0</v>
      </c>
      <c r="AI78" s="107">
        <f t="shared" si="24"/>
        <v>0</v>
      </c>
      <c r="AJ78" s="107">
        <f t="shared" si="25"/>
        <v>0</v>
      </c>
      <c r="AK78" s="107">
        <f t="shared" si="26"/>
        <v>0</v>
      </c>
    </row>
    <row r="79">
      <c r="A79" s="107"/>
      <c r="B79" s="107"/>
      <c r="C79" s="107"/>
      <c r="D79" s="107"/>
      <c r="E79" s="107"/>
      <c r="F79" s="108">
        <f t="shared" si="2"/>
        <v>1215</v>
      </c>
      <c r="G79" s="90" t="s">
        <v>277</v>
      </c>
      <c r="H79" s="14">
        <f>IF(ISNA(VLOOKUP(G79,Round2_Transactions!$A$2:$F$800,2,FALSE)), 0,VLOOKUP(G79,Round2_Transactions!$A$2:$F$800,2,FALSE))</f>
        <v>0</v>
      </c>
      <c r="I79" s="60">
        <f>IF(ISNA(VLOOKUP(G79,Round2_Transactions!$A$2:$F$800,3,FALSE)), 0,VLOOKUP(G79,Round2_Transactions!$A$2:$F$800,3,FALSE))</f>
        <v>0</v>
      </c>
      <c r="J79" s="60">
        <f>IF(ISNA(VLOOKUP(G79,Round2_Transactions!$A$2:$F$800,4,FALSE)), 0,VLOOKUP(G79,Round2_Transactions!$A$2:$F$800,4,FALSE))</f>
        <v>0</v>
      </c>
      <c r="K79" s="60">
        <f>IF(ISNA(VLOOKUP(G79,Round2_Transactions!$A$2:$F$800,5,FALSE)), 0,VLOOKUP(G79,Round2_Transactions!$A$2:$F$800,5,FALSE))</f>
        <v>0</v>
      </c>
      <c r="L79" s="86">
        <f>IF(ISNA(VLOOKUP(G79,Round2_Transactions!$A$2:$F$800,6,FALSE)), 0,VLOOKUP(G79,Round2_Transactions!$A$2:$F$800,6,FALSE))</f>
        <v>0</v>
      </c>
      <c r="M79" s="107">
        <f t="shared" si="1"/>
        <v>0</v>
      </c>
      <c r="N79" s="107">
        <f t="shared" si="3"/>
        <v>0</v>
      </c>
      <c r="O79" s="107">
        <f t="shared" si="4"/>
        <v>0</v>
      </c>
      <c r="P79" s="107">
        <f t="shared" si="5"/>
        <v>0</v>
      </c>
      <c r="Q79" s="107">
        <f t="shared" si="6"/>
        <v>0</v>
      </c>
      <c r="R79" s="107">
        <f t="shared" si="7"/>
        <v>0</v>
      </c>
      <c r="S79" s="107">
        <f t="shared" si="8"/>
        <v>0</v>
      </c>
      <c r="T79" s="107">
        <f t="shared" si="9"/>
        <v>0</v>
      </c>
      <c r="U79" s="107">
        <f t="shared" si="10"/>
        <v>0</v>
      </c>
      <c r="V79" s="107">
        <f t="shared" si="11"/>
        <v>0</v>
      </c>
      <c r="W79" s="107">
        <f t="shared" si="12"/>
        <v>0</v>
      </c>
      <c r="X79" s="107">
        <f t="shared" si="13"/>
        <v>0</v>
      </c>
      <c r="Y79" s="107">
        <f t="shared" si="14"/>
        <v>0</v>
      </c>
      <c r="Z79" s="107">
        <f t="shared" si="15"/>
        <v>0</v>
      </c>
      <c r="AA79" s="107">
        <f t="shared" si="16"/>
        <v>0</v>
      </c>
      <c r="AB79" s="107">
        <f t="shared" si="17"/>
        <v>0</v>
      </c>
      <c r="AC79" s="107">
        <f t="shared" si="18"/>
        <v>0</v>
      </c>
      <c r="AD79" s="107">
        <f t="shared" si="19"/>
        <v>0</v>
      </c>
      <c r="AE79" s="107">
        <f t="shared" si="20"/>
        <v>0</v>
      </c>
      <c r="AF79" s="107">
        <f t="shared" si="21"/>
        <v>0</v>
      </c>
      <c r="AG79" s="107">
        <f t="shared" si="22"/>
        <v>0</v>
      </c>
      <c r="AH79" s="107">
        <f t="shared" si="23"/>
        <v>0</v>
      </c>
      <c r="AI79" s="107">
        <f t="shared" si="24"/>
        <v>0</v>
      </c>
      <c r="AJ79" s="107">
        <f t="shared" si="25"/>
        <v>0</v>
      </c>
      <c r="AK79" s="107">
        <f t="shared" si="26"/>
        <v>0</v>
      </c>
    </row>
    <row r="80">
      <c r="A80" s="107"/>
      <c r="B80" s="107"/>
      <c r="C80" s="107"/>
      <c r="D80" s="107"/>
      <c r="E80" s="107"/>
      <c r="F80" s="108">
        <f t="shared" si="2"/>
        <v>1215</v>
      </c>
      <c r="G80" s="90" t="s">
        <v>278</v>
      </c>
      <c r="H80" s="14">
        <f>IF(ISNA(VLOOKUP(G80,Round2_Transactions!$A$2:$F$800,2,FALSE)), 0,VLOOKUP(G80,Round2_Transactions!$A$2:$F$800,2,FALSE))</f>
        <v>0</v>
      </c>
      <c r="I80" s="60">
        <f>IF(ISNA(VLOOKUP(G80,Round2_Transactions!$A$2:$F$800,3,FALSE)), 0,VLOOKUP(G80,Round2_Transactions!$A$2:$F$800,3,FALSE))</f>
        <v>0</v>
      </c>
      <c r="J80" s="60">
        <f>IF(ISNA(VLOOKUP(G80,Round2_Transactions!$A$2:$F$800,4,FALSE)), 0,VLOOKUP(G80,Round2_Transactions!$A$2:$F$800,4,FALSE))</f>
        <v>0</v>
      </c>
      <c r="K80" s="60">
        <f>IF(ISNA(VLOOKUP(G80,Round2_Transactions!$A$2:$F$800,5,FALSE)), 0,VLOOKUP(G80,Round2_Transactions!$A$2:$F$800,5,FALSE))</f>
        <v>0</v>
      </c>
      <c r="L80" s="86">
        <f>IF(ISNA(VLOOKUP(G80,Round2_Transactions!$A$2:$F$800,6,FALSE)), 0,VLOOKUP(G80,Round2_Transactions!$A$2:$F$800,6,FALSE))</f>
        <v>0</v>
      </c>
      <c r="M80" s="107">
        <f t="shared" si="1"/>
        <v>0</v>
      </c>
      <c r="N80" s="107">
        <f t="shared" si="3"/>
        <v>0</v>
      </c>
      <c r="O80" s="107">
        <f t="shared" si="4"/>
        <v>0</v>
      </c>
      <c r="P80" s="107">
        <f t="shared" si="5"/>
        <v>0</v>
      </c>
      <c r="Q80" s="107">
        <f t="shared" si="6"/>
        <v>0</v>
      </c>
      <c r="R80" s="107">
        <f t="shared" si="7"/>
        <v>0</v>
      </c>
      <c r="S80" s="107">
        <f t="shared" si="8"/>
        <v>0</v>
      </c>
      <c r="T80" s="107">
        <f t="shared" si="9"/>
        <v>0</v>
      </c>
      <c r="U80" s="107">
        <f t="shared" si="10"/>
        <v>0</v>
      </c>
      <c r="V80" s="107">
        <f t="shared" si="11"/>
        <v>0</v>
      </c>
      <c r="W80" s="107">
        <f t="shared" si="12"/>
        <v>0</v>
      </c>
      <c r="X80" s="107">
        <f t="shared" si="13"/>
        <v>0</v>
      </c>
      <c r="Y80" s="107">
        <f t="shared" si="14"/>
        <v>0</v>
      </c>
      <c r="Z80" s="107">
        <f t="shared" si="15"/>
        <v>0</v>
      </c>
      <c r="AA80" s="107">
        <f t="shared" si="16"/>
        <v>0</v>
      </c>
      <c r="AB80" s="107">
        <f t="shared" si="17"/>
        <v>0</v>
      </c>
      <c r="AC80" s="107">
        <f t="shared" si="18"/>
        <v>0</v>
      </c>
      <c r="AD80" s="107">
        <f t="shared" si="19"/>
        <v>0</v>
      </c>
      <c r="AE80" s="107">
        <f t="shared" si="20"/>
        <v>0</v>
      </c>
      <c r="AF80" s="107">
        <f t="shared" si="21"/>
        <v>0</v>
      </c>
      <c r="AG80" s="107">
        <f t="shared" si="22"/>
        <v>0</v>
      </c>
      <c r="AH80" s="107">
        <f t="shared" si="23"/>
        <v>0</v>
      </c>
      <c r="AI80" s="107">
        <f t="shared" si="24"/>
        <v>0</v>
      </c>
      <c r="AJ80" s="107">
        <f t="shared" si="25"/>
        <v>0</v>
      </c>
      <c r="AK80" s="107">
        <f t="shared" si="26"/>
        <v>0</v>
      </c>
    </row>
    <row r="81">
      <c r="A81" s="115"/>
      <c r="B81" s="115"/>
      <c r="C81" s="115"/>
      <c r="D81" s="115"/>
      <c r="E81" s="115"/>
      <c r="F81" s="116"/>
      <c r="G81" s="114"/>
      <c r="H81" s="14" t="str">
        <f>IF(ISNA(VLOOKUP(G81,Round2_Transactions!$A$2:$F$800,2,FALSE)), 0,VLOOKUP(G81,Round2_Transactions!$A$2:$F$800,2,FALSE))</f>
        <v/>
      </c>
      <c r="I81" s="60" t="str">
        <f>IF(ISNA(VLOOKUP(G81,Round2_Transactions!$A$2:$F$800,3,FALSE)), 0,VLOOKUP(G81,Round2_Transactions!$A$2:$F$800,3,FALSE))</f>
        <v/>
      </c>
      <c r="J81" s="60" t="str">
        <f>IF(ISNA(VLOOKUP(G81,Round2_Transactions!$A$2:$F$800,4,FALSE)), 0,VLOOKUP(G81,Round2_Transactions!$A$2:$F$800,4,FALSE))</f>
        <v/>
      </c>
      <c r="K81" s="60" t="str">
        <f>IF(ISNA(VLOOKUP(G81,Round2_Transactions!$A$2:$F$800,5,FALSE)), 0,VLOOKUP(G81,Round2_Transactions!$A$2:$F$800,5,FALSE))</f>
        <v/>
      </c>
      <c r="L81" s="86" t="str">
        <f>IF(ISNA(VLOOKUP(G81,Round2_Transactions!$A$2:$F$800,6,FALSE)), 0,VLOOKUP(G81,Round2_Transactions!$A$2:$F$800,6,FALSE))</f>
        <v/>
      </c>
      <c r="M81" s="115">
        <f t="shared" si="1"/>
        <v>0</v>
      </c>
      <c r="N81" s="115">
        <f t="shared" si="3"/>
        <v>0</v>
      </c>
      <c r="O81" s="115">
        <f t="shared" si="4"/>
        <v>0</v>
      </c>
      <c r="P81" s="115">
        <f t="shared" si="5"/>
        <v>0</v>
      </c>
      <c r="Q81" s="115">
        <f t="shared" si="6"/>
        <v>0</v>
      </c>
      <c r="R81" s="115">
        <f t="shared" si="7"/>
        <v>0</v>
      </c>
      <c r="S81" s="115">
        <f t="shared" si="8"/>
        <v>0</v>
      </c>
      <c r="T81" s="115">
        <f t="shared" si="9"/>
        <v>0</v>
      </c>
      <c r="U81" s="115">
        <f t="shared" si="10"/>
        <v>0</v>
      </c>
      <c r="V81" s="115">
        <f t="shared" si="11"/>
        <v>0</v>
      </c>
      <c r="W81" s="115">
        <f t="shared" si="12"/>
        <v>0</v>
      </c>
      <c r="X81" s="115">
        <f t="shared" si="13"/>
        <v>0</v>
      </c>
      <c r="Y81" s="115">
        <f t="shared" si="14"/>
        <v>0</v>
      </c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7"/>
      <c r="AM81" s="117"/>
      <c r="AN81" s="117"/>
      <c r="AO81" s="117"/>
      <c r="AP81" s="117"/>
    </row>
    <row r="82">
      <c r="A82" s="102" t="str">
        <f>Stock_Prices!A8</f>
        <v>DBK</v>
      </c>
      <c r="B82" s="102" t="str">
        <f>Stock_Prices!B8</f>
        <v>Deutsche Bank</v>
      </c>
      <c r="C82" s="103">
        <f>Stock_Prices!C8-D82</f>
        <v>100000</v>
      </c>
      <c r="D82" s="104">
        <f>SUM(H82:H160)-SUM(J82:J160)</f>
        <v>0</v>
      </c>
      <c r="E82" s="118">
        <f>Stock_Prices!I8</f>
        <v>0.6</v>
      </c>
      <c r="F82" s="106">
        <f>Stock_Prices!J8</f>
        <v>648</v>
      </c>
      <c r="G82" s="85" t="s">
        <v>279</v>
      </c>
      <c r="H82" s="14">
        <f>IF(ISNA(VLOOKUP(G82,Round2_Transactions!$A$2:$F$800,2,FALSE)), 0,VLOOKUP(G82,Round2_Transactions!$A$2:$F$800,2,FALSE))</f>
        <v>0</v>
      </c>
      <c r="I82" s="60">
        <f>IF(ISNA(VLOOKUP(G82,Round2_Transactions!$A$2:$F$800,3,FALSE)), 0,VLOOKUP(G82,Round2_Transactions!$A$2:$F$800,3,FALSE))</f>
        <v>0</v>
      </c>
      <c r="J82" s="60">
        <f>IF(ISNA(VLOOKUP(G82,Round2_Transactions!$A$2:$F$800,4,FALSE)), 0,VLOOKUP(G82,Round2_Transactions!$A$2:$F$800,4,FALSE))</f>
        <v>0</v>
      </c>
      <c r="K82" s="60">
        <f>IF(ISNA(VLOOKUP(G82,Round2_Transactions!$A$2:$F$800,5,FALSE)), 0,VLOOKUP(G82,Round2_Transactions!$A$2:$F$800,5,FALSE))</f>
        <v>0</v>
      </c>
      <c r="L82" s="86">
        <f>IF(ISNA(VLOOKUP(G82,Round2_Transactions!$A$2:$F$800,6,FALSE)), 0,VLOOKUP(G82,Round2_Transactions!$A$2:$F$800,6,FALSE))</f>
        <v>0</v>
      </c>
      <c r="M82" s="107">
        <f t="shared" si="1"/>
        <v>0</v>
      </c>
      <c r="N82" s="107">
        <f t="shared" si="3"/>
        <v>0</v>
      </c>
      <c r="O82" s="107">
        <f t="shared" si="4"/>
        <v>0</v>
      </c>
      <c r="P82" s="107">
        <f t="shared" si="5"/>
        <v>0</v>
      </c>
      <c r="Q82" s="107">
        <f t="shared" si="6"/>
        <v>0</v>
      </c>
      <c r="R82" s="107">
        <f t="shared" si="7"/>
        <v>0</v>
      </c>
      <c r="S82" s="107">
        <f t="shared" si="8"/>
        <v>0</v>
      </c>
      <c r="T82" s="107">
        <f t="shared" si="9"/>
        <v>0</v>
      </c>
      <c r="U82" s="107">
        <f t="shared" si="10"/>
        <v>0</v>
      </c>
      <c r="V82" s="107">
        <f t="shared" si="11"/>
        <v>0</v>
      </c>
      <c r="W82" s="107">
        <f t="shared" si="12"/>
        <v>0</v>
      </c>
      <c r="X82" s="107">
        <f t="shared" si="13"/>
        <v>0</v>
      </c>
      <c r="Y82" s="107">
        <f t="shared" si="14"/>
        <v>0</v>
      </c>
      <c r="Z82" s="107">
        <f>if($L82=1,H82-J82,0)</f>
        <v>0</v>
      </c>
      <c r="AA82" s="107">
        <f>if($L82=2,$H82-$J82,0)</f>
        <v>0</v>
      </c>
      <c r="AB82" s="107">
        <f>if($L82=3,$H82-$J82,0)</f>
        <v>0</v>
      </c>
      <c r="AC82" s="107">
        <f>if($L82=4,$H82-$J82,0)</f>
        <v>0</v>
      </c>
      <c r="AD82" s="107">
        <f>if($L82=5,$H82-$J82,0)</f>
        <v>0</v>
      </c>
      <c r="AE82" s="107">
        <f>if($L82=6,$H82-$J82,0)</f>
        <v>0</v>
      </c>
      <c r="AF82" s="107">
        <f>if($L82=7,$H82-$J82,0)</f>
        <v>0</v>
      </c>
      <c r="AG82" s="107">
        <f>if($L82=8,$H82-$J82,0)</f>
        <v>0</v>
      </c>
      <c r="AH82" s="107">
        <f>if($L82=9,$H82-$J82,0)</f>
        <v>0</v>
      </c>
      <c r="AI82" s="107">
        <f>if($L82=10,$H82-$J82,0)</f>
        <v>0</v>
      </c>
      <c r="AJ82" s="107">
        <f>if($L82=11,$H82-$J82,0)</f>
        <v>0</v>
      </c>
      <c r="AK82" s="107">
        <f>if($L82=12,$H82-$J82,0)</f>
        <v>0</v>
      </c>
    </row>
    <row r="83">
      <c r="A83" s="107"/>
      <c r="B83" s="107"/>
      <c r="C83" s="107"/>
      <c r="D83" s="107"/>
      <c r="E83" s="107"/>
      <c r="F83" s="108">
        <f t="shared" ref="F83:F160" si="27">if(H82&gt;0,I82+$E$82*(I82-F82)+$E$82,if(J82&gt;0,K82+$E$82*(K82-F82)-$E$82,F82))</f>
        <v>648</v>
      </c>
      <c r="G83" s="85" t="s">
        <v>280</v>
      </c>
      <c r="H83" s="14">
        <f>IF(ISNA(VLOOKUP(G83,Round2_Transactions!$A$2:$F$800,2,FALSE)), 0,VLOOKUP(G83,Round2_Transactions!$A$2:$F$800,2,FALSE))</f>
        <v>0</v>
      </c>
      <c r="I83" s="60">
        <f>IF(ISNA(VLOOKUP(G83,Round2_Transactions!$A$2:$F$800,3,FALSE)), 0,VLOOKUP(G83,Round2_Transactions!$A$2:$F$800,3,FALSE))</f>
        <v>0</v>
      </c>
      <c r="J83" s="60">
        <f>IF(ISNA(VLOOKUP(G83,Round2_Transactions!$A$2:$F$800,4,FALSE)), 0,VLOOKUP(G83,Round2_Transactions!$A$2:$F$800,4,FALSE))</f>
        <v>0</v>
      </c>
      <c r="K83" s="60">
        <f>IF(ISNA(VLOOKUP(G83,Round2_Transactions!$A$2:$F$800,5,FALSE)), 0,VLOOKUP(G83,Round2_Transactions!$A$2:$F$800,5,FALSE))</f>
        <v>0</v>
      </c>
      <c r="L83" s="86">
        <f>IF(ISNA(VLOOKUP(G83,Round2_Transactions!$A$2:$F$800,6,FALSE)), 0,VLOOKUP(G83,Round2_Transactions!$A$2:$F$800,6,FALSE))</f>
        <v>0</v>
      </c>
      <c r="M83" s="107">
        <f t="shared" si="1"/>
        <v>0</v>
      </c>
      <c r="N83" s="107">
        <f t="shared" si="3"/>
        <v>0</v>
      </c>
      <c r="O83" s="107">
        <f t="shared" si="4"/>
        <v>0</v>
      </c>
      <c r="P83" s="107">
        <f t="shared" si="5"/>
        <v>0</v>
      </c>
      <c r="Q83" s="107">
        <f t="shared" si="6"/>
        <v>0</v>
      </c>
      <c r="R83" s="107">
        <f t="shared" si="7"/>
        <v>0</v>
      </c>
      <c r="S83" s="107">
        <f t="shared" si="8"/>
        <v>0</v>
      </c>
      <c r="T83" s="107">
        <f t="shared" si="9"/>
        <v>0</v>
      </c>
      <c r="U83" s="107">
        <f t="shared" si="10"/>
        <v>0</v>
      </c>
      <c r="V83" s="107">
        <f t="shared" si="11"/>
        <v>0</v>
      </c>
      <c r="W83" s="107">
        <f t="shared" si="12"/>
        <v>0</v>
      </c>
      <c r="X83" s="107">
        <f t="shared" si="13"/>
        <v>0</v>
      </c>
      <c r="Y83" s="107">
        <f t="shared" si="14"/>
        <v>0</v>
      </c>
      <c r="Z83" s="107">
        <f t="shared" ref="Z83:Z160" si="28">if($L83=1,$H83-$J83+Z82,Z82)</f>
        <v>0</v>
      </c>
      <c r="AA83" s="107">
        <f t="shared" ref="AA83:AA160" si="29">if($L83=2,$H83-$J83+AA82,AA82)</f>
        <v>0</v>
      </c>
      <c r="AB83" s="107">
        <f t="shared" ref="AB83:AB160" si="30">if($L83=3,$H83-$J83+AB82,AB82)</f>
        <v>0</v>
      </c>
      <c r="AC83" s="107">
        <f t="shared" ref="AC83:AC160" si="31">if($L83=4,$H83-$J83+AC82,AC82)</f>
        <v>0</v>
      </c>
      <c r="AD83" s="107">
        <f t="shared" ref="AD83:AD160" si="32">if($L83=5,$H83-$J83+AD82,AD82)</f>
        <v>0</v>
      </c>
      <c r="AE83" s="107">
        <f t="shared" ref="AE83:AE160" si="33">if($L83=6,$H83-$J83+AE82,AE82)</f>
        <v>0</v>
      </c>
      <c r="AF83" s="107">
        <f t="shared" ref="AF83:AF160" si="34">if($L83=7,$H83-$J83+AF82,AF82)</f>
        <v>0</v>
      </c>
      <c r="AG83" s="107">
        <f t="shared" ref="AG83:AG160" si="35">if($L83=8,$H83-$J83+AG82,AG82)</f>
        <v>0</v>
      </c>
      <c r="AH83" s="107">
        <f t="shared" ref="AH83:AH160" si="36">if($L83=9,$H83-$J83+AH82,AH82)</f>
        <v>0</v>
      </c>
      <c r="AI83" s="107">
        <f t="shared" ref="AI83:AI160" si="37">if($L83=10,$H83-$J83+AI82,AI82)</f>
        <v>0</v>
      </c>
      <c r="AJ83" s="107">
        <f t="shared" ref="AJ83:AJ160" si="38">if($L83=11,$H83-$J83+AJ82,AJ82)</f>
        <v>0</v>
      </c>
      <c r="AK83" s="107">
        <f t="shared" ref="AK83:AK160" si="39">if($L83=12,$H83-$J83+AK82,AK82)</f>
        <v>0</v>
      </c>
    </row>
    <row r="84">
      <c r="A84" s="107"/>
      <c r="B84" s="107"/>
      <c r="C84" s="107"/>
      <c r="D84" s="107"/>
      <c r="E84" s="107"/>
      <c r="F84" s="108">
        <f t="shared" si="27"/>
        <v>648</v>
      </c>
      <c r="G84" s="85" t="s">
        <v>281</v>
      </c>
      <c r="H84" s="14">
        <f>IF(ISNA(VLOOKUP(G84,Round2_Transactions!$A$2:$F$800,2,FALSE)), 0,VLOOKUP(G84,Round2_Transactions!$A$2:$F$800,2,FALSE))</f>
        <v>0</v>
      </c>
      <c r="I84" s="60">
        <f>IF(ISNA(VLOOKUP(G84,Round2_Transactions!$A$2:$F$800,3,FALSE)), 0,VLOOKUP(G84,Round2_Transactions!$A$2:$F$800,3,FALSE))</f>
        <v>0</v>
      </c>
      <c r="J84" s="60">
        <f>IF(ISNA(VLOOKUP(G84,Round2_Transactions!$A$2:$F$800,4,FALSE)), 0,VLOOKUP(G84,Round2_Transactions!$A$2:$F$800,4,FALSE))</f>
        <v>0</v>
      </c>
      <c r="K84" s="60">
        <f>IF(ISNA(VLOOKUP(G84,Round2_Transactions!$A$2:$F$800,5,FALSE)), 0,VLOOKUP(G84,Round2_Transactions!$A$2:$F$800,5,FALSE))</f>
        <v>0</v>
      </c>
      <c r="L84" s="86">
        <f>IF(ISNA(VLOOKUP(G84,Round2_Transactions!$A$2:$F$800,6,FALSE)), 0,VLOOKUP(G84,Round2_Transactions!$A$2:$F$800,6,FALSE))</f>
        <v>0</v>
      </c>
      <c r="M84" s="107">
        <f t="shared" si="1"/>
        <v>0</v>
      </c>
      <c r="N84" s="107">
        <f t="shared" si="3"/>
        <v>0</v>
      </c>
      <c r="O84" s="107">
        <f t="shared" si="4"/>
        <v>0</v>
      </c>
      <c r="P84" s="107">
        <f t="shared" si="5"/>
        <v>0</v>
      </c>
      <c r="Q84" s="107">
        <f t="shared" si="6"/>
        <v>0</v>
      </c>
      <c r="R84" s="107">
        <f t="shared" si="7"/>
        <v>0</v>
      </c>
      <c r="S84" s="107">
        <f t="shared" si="8"/>
        <v>0</v>
      </c>
      <c r="T84" s="107">
        <f t="shared" si="9"/>
        <v>0</v>
      </c>
      <c r="U84" s="107">
        <f t="shared" si="10"/>
        <v>0</v>
      </c>
      <c r="V84" s="107">
        <f t="shared" si="11"/>
        <v>0</v>
      </c>
      <c r="W84" s="107">
        <f t="shared" si="12"/>
        <v>0</v>
      </c>
      <c r="X84" s="107">
        <f t="shared" si="13"/>
        <v>0</v>
      </c>
      <c r="Y84" s="107">
        <f t="shared" si="14"/>
        <v>0</v>
      </c>
      <c r="Z84" s="107">
        <f t="shared" si="28"/>
        <v>0</v>
      </c>
      <c r="AA84" s="107">
        <f t="shared" si="29"/>
        <v>0</v>
      </c>
      <c r="AB84" s="107">
        <f t="shared" si="30"/>
        <v>0</v>
      </c>
      <c r="AC84" s="107">
        <f t="shared" si="31"/>
        <v>0</v>
      </c>
      <c r="AD84" s="107">
        <f t="shared" si="32"/>
        <v>0</v>
      </c>
      <c r="AE84" s="107">
        <f t="shared" si="33"/>
        <v>0</v>
      </c>
      <c r="AF84" s="107">
        <f t="shared" si="34"/>
        <v>0</v>
      </c>
      <c r="AG84" s="107">
        <f t="shared" si="35"/>
        <v>0</v>
      </c>
      <c r="AH84" s="107">
        <f t="shared" si="36"/>
        <v>0</v>
      </c>
      <c r="AI84" s="107">
        <f t="shared" si="37"/>
        <v>0</v>
      </c>
      <c r="AJ84" s="107">
        <f t="shared" si="38"/>
        <v>0</v>
      </c>
      <c r="AK84" s="107">
        <f t="shared" si="39"/>
        <v>0</v>
      </c>
    </row>
    <row r="85">
      <c r="A85" s="107"/>
      <c r="B85" s="107"/>
      <c r="C85" s="107"/>
      <c r="D85" s="107"/>
      <c r="E85" s="107"/>
      <c r="F85" s="108">
        <f t="shared" si="27"/>
        <v>648</v>
      </c>
      <c r="G85" s="85" t="s">
        <v>282</v>
      </c>
      <c r="H85" s="14">
        <f>IF(ISNA(VLOOKUP(G85,Round2_Transactions!$A$2:$F$800,2,FALSE)), 0,VLOOKUP(G85,Round2_Transactions!$A$2:$F$800,2,FALSE))</f>
        <v>0</v>
      </c>
      <c r="I85" s="60">
        <f>IF(ISNA(VLOOKUP(G85,Round2_Transactions!$A$2:$F$800,3,FALSE)), 0,VLOOKUP(G85,Round2_Transactions!$A$2:$F$800,3,FALSE))</f>
        <v>0</v>
      </c>
      <c r="J85" s="60">
        <f>IF(ISNA(VLOOKUP(G85,Round2_Transactions!$A$2:$F$800,4,FALSE)), 0,VLOOKUP(G85,Round2_Transactions!$A$2:$F$800,4,FALSE))</f>
        <v>0</v>
      </c>
      <c r="K85" s="60">
        <f>IF(ISNA(VLOOKUP(G85,Round2_Transactions!$A$2:$F$800,5,FALSE)), 0,VLOOKUP(G85,Round2_Transactions!$A$2:$F$800,5,FALSE))</f>
        <v>0</v>
      </c>
      <c r="L85" s="86">
        <f>IF(ISNA(VLOOKUP(G85,Round2_Transactions!$A$2:$F$800,6,FALSE)), 0,VLOOKUP(G85,Round2_Transactions!$A$2:$F$800,6,FALSE))</f>
        <v>0</v>
      </c>
      <c r="M85" s="107">
        <f t="shared" si="1"/>
        <v>0</v>
      </c>
      <c r="N85" s="107">
        <f t="shared" si="3"/>
        <v>0</v>
      </c>
      <c r="O85" s="107">
        <f t="shared" si="4"/>
        <v>0</v>
      </c>
      <c r="P85" s="107">
        <f t="shared" si="5"/>
        <v>0</v>
      </c>
      <c r="Q85" s="107">
        <f t="shared" si="6"/>
        <v>0</v>
      </c>
      <c r="R85" s="107">
        <f t="shared" si="7"/>
        <v>0</v>
      </c>
      <c r="S85" s="107">
        <f t="shared" si="8"/>
        <v>0</v>
      </c>
      <c r="T85" s="107">
        <f t="shared" si="9"/>
        <v>0</v>
      </c>
      <c r="U85" s="107">
        <f t="shared" si="10"/>
        <v>0</v>
      </c>
      <c r="V85" s="107">
        <f t="shared" si="11"/>
        <v>0</v>
      </c>
      <c r="W85" s="107">
        <f t="shared" si="12"/>
        <v>0</v>
      </c>
      <c r="X85" s="107">
        <f t="shared" si="13"/>
        <v>0</v>
      </c>
      <c r="Y85" s="107">
        <f t="shared" si="14"/>
        <v>0</v>
      </c>
      <c r="Z85" s="107">
        <f t="shared" si="28"/>
        <v>0</v>
      </c>
      <c r="AA85" s="107">
        <f t="shared" si="29"/>
        <v>0</v>
      </c>
      <c r="AB85" s="107">
        <f t="shared" si="30"/>
        <v>0</v>
      </c>
      <c r="AC85" s="107">
        <f t="shared" si="31"/>
        <v>0</v>
      </c>
      <c r="AD85" s="107">
        <f t="shared" si="32"/>
        <v>0</v>
      </c>
      <c r="AE85" s="107">
        <f t="shared" si="33"/>
        <v>0</v>
      </c>
      <c r="AF85" s="107">
        <f t="shared" si="34"/>
        <v>0</v>
      </c>
      <c r="AG85" s="107">
        <f t="shared" si="35"/>
        <v>0</v>
      </c>
      <c r="AH85" s="107">
        <f t="shared" si="36"/>
        <v>0</v>
      </c>
      <c r="AI85" s="107">
        <f t="shared" si="37"/>
        <v>0</v>
      </c>
      <c r="AJ85" s="107">
        <f t="shared" si="38"/>
        <v>0</v>
      </c>
      <c r="AK85" s="107">
        <f t="shared" si="39"/>
        <v>0</v>
      </c>
    </row>
    <row r="86">
      <c r="A86" s="107"/>
      <c r="B86" s="107"/>
      <c r="C86" s="107"/>
      <c r="D86" s="107"/>
      <c r="E86" s="107"/>
      <c r="F86" s="108">
        <f t="shared" si="27"/>
        <v>648</v>
      </c>
      <c r="G86" s="85" t="s">
        <v>283</v>
      </c>
      <c r="H86" s="14">
        <f>IF(ISNA(VLOOKUP(G86,Round2_Transactions!$A$2:$F$800,2,FALSE)), 0,VLOOKUP(G86,Round2_Transactions!$A$2:$F$800,2,FALSE))</f>
        <v>0</v>
      </c>
      <c r="I86" s="60">
        <f>IF(ISNA(VLOOKUP(G86,Round2_Transactions!$A$2:$F$800,3,FALSE)), 0,VLOOKUP(G86,Round2_Transactions!$A$2:$F$800,3,FALSE))</f>
        <v>0</v>
      </c>
      <c r="J86" s="60">
        <f>IF(ISNA(VLOOKUP(G86,Round2_Transactions!$A$2:$F$800,4,FALSE)), 0,VLOOKUP(G86,Round2_Transactions!$A$2:$F$800,4,FALSE))</f>
        <v>0</v>
      </c>
      <c r="K86" s="60">
        <f>IF(ISNA(VLOOKUP(G86,Round2_Transactions!$A$2:$F$800,5,FALSE)), 0,VLOOKUP(G86,Round2_Transactions!$A$2:$F$800,5,FALSE))</f>
        <v>0</v>
      </c>
      <c r="L86" s="86">
        <f>IF(ISNA(VLOOKUP(G86,Round2_Transactions!$A$2:$F$800,6,FALSE)), 0,VLOOKUP(G86,Round2_Transactions!$A$2:$F$800,6,FALSE))</f>
        <v>0</v>
      </c>
      <c r="M86" s="107">
        <f t="shared" si="1"/>
        <v>0</v>
      </c>
      <c r="N86" s="107">
        <f t="shared" si="3"/>
        <v>0</v>
      </c>
      <c r="O86" s="107">
        <f t="shared" si="4"/>
        <v>0</v>
      </c>
      <c r="P86" s="107">
        <f t="shared" si="5"/>
        <v>0</v>
      </c>
      <c r="Q86" s="107">
        <f t="shared" si="6"/>
        <v>0</v>
      </c>
      <c r="R86" s="107">
        <f t="shared" si="7"/>
        <v>0</v>
      </c>
      <c r="S86" s="107">
        <f t="shared" si="8"/>
        <v>0</v>
      </c>
      <c r="T86" s="107">
        <f t="shared" si="9"/>
        <v>0</v>
      </c>
      <c r="U86" s="107">
        <f t="shared" si="10"/>
        <v>0</v>
      </c>
      <c r="V86" s="107">
        <f t="shared" si="11"/>
        <v>0</v>
      </c>
      <c r="W86" s="107">
        <f t="shared" si="12"/>
        <v>0</v>
      </c>
      <c r="X86" s="107">
        <f t="shared" si="13"/>
        <v>0</v>
      </c>
      <c r="Y86" s="107">
        <f t="shared" si="14"/>
        <v>0</v>
      </c>
      <c r="Z86" s="107">
        <f t="shared" si="28"/>
        <v>0</v>
      </c>
      <c r="AA86" s="107">
        <f t="shared" si="29"/>
        <v>0</v>
      </c>
      <c r="AB86" s="107">
        <f t="shared" si="30"/>
        <v>0</v>
      </c>
      <c r="AC86" s="107">
        <f t="shared" si="31"/>
        <v>0</v>
      </c>
      <c r="AD86" s="107">
        <f t="shared" si="32"/>
        <v>0</v>
      </c>
      <c r="AE86" s="107">
        <f t="shared" si="33"/>
        <v>0</v>
      </c>
      <c r="AF86" s="107">
        <f t="shared" si="34"/>
        <v>0</v>
      </c>
      <c r="AG86" s="107">
        <f t="shared" si="35"/>
        <v>0</v>
      </c>
      <c r="AH86" s="107">
        <f t="shared" si="36"/>
        <v>0</v>
      </c>
      <c r="AI86" s="107">
        <f t="shared" si="37"/>
        <v>0</v>
      </c>
      <c r="AJ86" s="107">
        <f t="shared" si="38"/>
        <v>0</v>
      </c>
      <c r="AK86" s="107">
        <f t="shared" si="39"/>
        <v>0</v>
      </c>
    </row>
    <row r="87">
      <c r="A87" s="107"/>
      <c r="B87" s="107"/>
      <c r="C87" s="107"/>
      <c r="D87" s="107"/>
      <c r="E87" s="107"/>
      <c r="F87" s="108">
        <f t="shared" si="27"/>
        <v>648</v>
      </c>
      <c r="G87" s="85" t="s">
        <v>284</v>
      </c>
      <c r="H87" s="14">
        <f>IF(ISNA(VLOOKUP(G87,Round2_Transactions!$A$2:$F$800,2,FALSE)), 0,VLOOKUP(G87,Round2_Transactions!$A$2:$F$800,2,FALSE))</f>
        <v>0</v>
      </c>
      <c r="I87" s="60">
        <f>IF(ISNA(VLOOKUP(G87,Round2_Transactions!$A$2:$F$800,3,FALSE)), 0,VLOOKUP(G87,Round2_Transactions!$A$2:$F$800,3,FALSE))</f>
        <v>0</v>
      </c>
      <c r="J87" s="60">
        <f>IF(ISNA(VLOOKUP(G87,Round2_Transactions!$A$2:$F$800,4,FALSE)), 0,VLOOKUP(G87,Round2_Transactions!$A$2:$F$800,4,FALSE))</f>
        <v>0</v>
      </c>
      <c r="K87" s="60">
        <f>IF(ISNA(VLOOKUP(G87,Round2_Transactions!$A$2:$F$800,5,FALSE)), 0,VLOOKUP(G87,Round2_Transactions!$A$2:$F$800,5,FALSE))</f>
        <v>0</v>
      </c>
      <c r="L87" s="86">
        <f>IF(ISNA(VLOOKUP(G87,Round2_Transactions!$A$2:$F$800,6,FALSE)), 0,VLOOKUP(G87,Round2_Transactions!$A$2:$F$800,6,FALSE))</f>
        <v>0</v>
      </c>
      <c r="M87" s="107">
        <f t="shared" si="1"/>
        <v>0</v>
      </c>
      <c r="N87" s="107">
        <f t="shared" si="3"/>
        <v>0</v>
      </c>
      <c r="O87" s="107">
        <f t="shared" si="4"/>
        <v>0</v>
      </c>
      <c r="P87" s="107">
        <f t="shared" si="5"/>
        <v>0</v>
      </c>
      <c r="Q87" s="107">
        <f t="shared" si="6"/>
        <v>0</v>
      </c>
      <c r="R87" s="107">
        <f t="shared" si="7"/>
        <v>0</v>
      </c>
      <c r="S87" s="107">
        <f t="shared" si="8"/>
        <v>0</v>
      </c>
      <c r="T87" s="107">
        <f t="shared" si="9"/>
        <v>0</v>
      </c>
      <c r="U87" s="107">
        <f t="shared" si="10"/>
        <v>0</v>
      </c>
      <c r="V87" s="107">
        <f t="shared" si="11"/>
        <v>0</v>
      </c>
      <c r="W87" s="107">
        <f t="shared" si="12"/>
        <v>0</v>
      </c>
      <c r="X87" s="107">
        <f t="shared" si="13"/>
        <v>0</v>
      </c>
      <c r="Y87" s="107">
        <f t="shared" si="14"/>
        <v>0</v>
      </c>
      <c r="Z87" s="107">
        <f t="shared" si="28"/>
        <v>0</v>
      </c>
      <c r="AA87" s="107">
        <f t="shared" si="29"/>
        <v>0</v>
      </c>
      <c r="AB87" s="107">
        <f t="shared" si="30"/>
        <v>0</v>
      </c>
      <c r="AC87" s="107">
        <f t="shared" si="31"/>
        <v>0</v>
      </c>
      <c r="AD87" s="107">
        <f t="shared" si="32"/>
        <v>0</v>
      </c>
      <c r="AE87" s="107">
        <f t="shared" si="33"/>
        <v>0</v>
      </c>
      <c r="AF87" s="107">
        <f t="shared" si="34"/>
        <v>0</v>
      </c>
      <c r="AG87" s="107">
        <f t="shared" si="35"/>
        <v>0</v>
      </c>
      <c r="AH87" s="107">
        <f t="shared" si="36"/>
        <v>0</v>
      </c>
      <c r="AI87" s="107">
        <f t="shared" si="37"/>
        <v>0</v>
      </c>
      <c r="AJ87" s="107">
        <f t="shared" si="38"/>
        <v>0</v>
      </c>
      <c r="AK87" s="107">
        <f t="shared" si="39"/>
        <v>0</v>
      </c>
    </row>
    <row r="88">
      <c r="A88" s="107"/>
      <c r="B88" s="107"/>
      <c r="C88" s="107"/>
      <c r="D88" s="107"/>
      <c r="E88" s="107"/>
      <c r="F88" s="108">
        <f t="shared" si="27"/>
        <v>648</v>
      </c>
      <c r="G88" s="85" t="s">
        <v>285</v>
      </c>
      <c r="H88" s="14">
        <f>IF(ISNA(VLOOKUP(G88,Round2_Transactions!$A$2:$F$800,2,FALSE)), 0,VLOOKUP(G88,Round2_Transactions!$A$2:$F$800,2,FALSE))</f>
        <v>0</v>
      </c>
      <c r="I88" s="60">
        <f>IF(ISNA(VLOOKUP(G88,Round2_Transactions!$A$2:$F$800,3,FALSE)), 0,VLOOKUP(G88,Round2_Transactions!$A$2:$F$800,3,FALSE))</f>
        <v>0</v>
      </c>
      <c r="J88" s="60">
        <f>IF(ISNA(VLOOKUP(G88,Round2_Transactions!$A$2:$F$800,4,FALSE)), 0,VLOOKUP(G88,Round2_Transactions!$A$2:$F$800,4,FALSE))</f>
        <v>0</v>
      </c>
      <c r="K88" s="60">
        <f>IF(ISNA(VLOOKUP(G88,Round2_Transactions!$A$2:$F$800,5,FALSE)), 0,VLOOKUP(G88,Round2_Transactions!$A$2:$F$800,5,FALSE))</f>
        <v>0</v>
      </c>
      <c r="L88" s="86">
        <f>IF(ISNA(VLOOKUP(G88,Round2_Transactions!$A$2:$F$800,6,FALSE)), 0,VLOOKUP(G88,Round2_Transactions!$A$2:$F$800,6,FALSE))</f>
        <v>0</v>
      </c>
      <c r="M88" s="107">
        <f t="shared" si="1"/>
        <v>0</v>
      </c>
      <c r="N88" s="107">
        <f t="shared" si="3"/>
        <v>0</v>
      </c>
      <c r="O88" s="107">
        <f t="shared" si="4"/>
        <v>0</v>
      </c>
      <c r="P88" s="107">
        <f t="shared" si="5"/>
        <v>0</v>
      </c>
      <c r="Q88" s="107">
        <f t="shared" si="6"/>
        <v>0</v>
      </c>
      <c r="R88" s="107">
        <f t="shared" si="7"/>
        <v>0</v>
      </c>
      <c r="S88" s="107">
        <f t="shared" si="8"/>
        <v>0</v>
      </c>
      <c r="T88" s="107">
        <f t="shared" si="9"/>
        <v>0</v>
      </c>
      <c r="U88" s="107">
        <f t="shared" si="10"/>
        <v>0</v>
      </c>
      <c r="V88" s="107">
        <f t="shared" si="11"/>
        <v>0</v>
      </c>
      <c r="W88" s="107">
        <f t="shared" si="12"/>
        <v>0</v>
      </c>
      <c r="X88" s="107">
        <f t="shared" si="13"/>
        <v>0</v>
      </c>
      <c r="Y88" s="107">
        <f t="shared" si="14"/>
        <v>0</v>
      </c>
      <c r="Z88" s="107">
        <f t="shared" si="28"/>
        <v>0</v>
      </c>
      <c r="AA88" s="107">
        <f t="shared" si="29"/>
        <v>0</v>
      </c>
      <c r="AB88" s="107">
        <f t="shared" si="30"/>
        <v>0</v>
      </c>
      <c r="AC88" s="107">
        <f t="shared" si="31"/>
        <v>0</v>
      </c>
      <c r="AD88" s="107">
        <f t="shared" si="32"/>
        <v>0</v>
      </c>
      <c r="AE88" s="107">
        <f t="shared" si="33"/>
        <v>0</v>
      </c>
      <c r="AF88" s="107">
        <f t="shared" si="34"/>
        <v>0</v>
      </c>
      <c r="AG88" s="107">
        <f t="shared" si="35"/>
        <v>0</v>
      </c>
      <c r="AH88" s="107">
        <f t="shared" si="36"/>
        <v>0</v>
      </c>
      <c r="AI88" s="107">
        <f t="shared" si="37"/>
        <v>0</v>
      </c>
      <c r="AJ88" s="107">
        <f t="shared" si="38"/>
        <v>0</v>
      </c>
      <c r="AK88" s="107">
        <f t="shared" si="39"/>
        <v>0</v>
      </c>
    </row>
    <row r="89">
      <c r="A89" s="107"/>
      <c r="B89" s="107"/>
      <c r="C89" s="107"/>
      <c r="D89" s="107"/>
      <c r="E89" s="107"/>
      <c r="F89" s="108">
        <f t="shared" si="27"/>
        <v>648</v>
      </c>
      <c r="G89" s="85" t="s">
        <v>286</v>
      </c>
      <c r="H89" s="14">
        <f>IF(ISNA(VLOOKUP(G89,Round2_Transactions!$A$2:$F$800,2,FALSE)), 0,VLOOKUP(G89,Round2_Transactions!$A$2:$F$800,2,FALSE))</f>
        <v>0</v>
      </c>
      <c r="I89" s="60">
        <f>IF(ISNA(VLOOKUP(G89,Round2_Transactions!$A$2:$F$800,3,FALSE)), 0,VLOOKUP(G89,Round2_Transactions!$A$2:$F$800,3,FALSE))</f>
        <v>0</v>
      </c>
      <c r="J89" s="60">
        <f>IF(ISNA(VLOOKUP(G89,Round2_Transactions!$A$2:$F$800,4,FALSE)), 0,VLOOKUP(G89,Round2_Transactions!$A$2:$F$800,4,FALSE))</f>
        <v>0</v>
      </c>
      <c r="K89" s="60">
        <f>IF(ISNA(VLOOKUP(G89,Round2_Transactions!$A$2:$F$800,5,FALSE)), 0,VLOOKUP(G89,Round2_Transactions!$A$2:$F$800,5,FALSE))</f>
        <v>0</v>
      </c>
      <c r="L89" s="86">
        <f>IF(ISNA(VLOOKUP(G89,Round2_Transactions!$A$2:$F$800,6,FALSE)), 0,VLOOKUP(G89,Round2_Transactions!$A$2:$F$800,6,FALSE))</f>
        <v>0</v>
      </c>
      <c r="M89" s="107">
        <f t="shared" si="1"/>
        <v>0</v>
      </c>
      <c r="N89" s="107">
        <f t="shared" si="3"/>
        <v>0</v>
      </c>
      <c r="O89" s="107">
        <f t="shared" si="4"/>
        <v>0</v>
      </c>
      <c r="P89" s="107">
        <f t="shared" si="5"/>
        <v>0</v>
      </c>
      <c r="Q89" s="107">
        <f t="shared" si="6"/>
        <v>0</v>
      </c>
      <c r="R89" s="107">
        <f t="shared" si="7"/>
        <v>0</v>
      </c>
      <c r="S89" s="107">
        <f t="shared" si="8"/>
        <v>0</v>
      </c>
      <c r="T89" s="107">
        <f t="shared" si="9"/>
        <v>0</v>
      </c>
      <c r="U89" s="107">
        <f t="shared" si="10"/>
        <v>0</v>
      </c>
      <c r="V89" s="107">
        <f t="shared" si="11"/>
        <v>0</v>
      </c>
      <c r="W89" s="107">
        <f t="shared" si="12"/>
        <v>0</v>
      </c>
      <c r="X89" s="107">
        <f t="shared" si="13"/>
        <v>0</v>
      </c>
      <c r="Y89" s="107">
        <f t="shared" si="14"/>
        <v>0</v>
      </c>
      <c r="Z89" s="107">
        <f t="shared" si="28"/>
        <v>0</v>
      </c>
      <c r="AA89" s="107">
        <f t="shared" si="29"/>
        <v>0</v>
      </c>
      <c r="AB89" s="107">
        <f t="shared" si="30"/>
        <v>0</v>
      </c>
      <c r="AC89" s="107">
        <f t="shared" si="31"/>
        <v>0</v>
      </c>
      <c r="AD89" s="107">
        <f t="shared" si="32"/>
        <v>0</v>
      </c>
      <c r="AE89" s="107">
        <f t="shared" si="33"/>
        <v>0</v>
      </c>
      <c r="AF89" s="107">
        <f t="shared" si="34"/>
        <v>0</v>
      </c>
      <c r="AG89" s="107">
        <f t="shared" si="35"/>
        <v>0</v>
      </c>
      <c r="AH89" s="107">
        <f t="shared" si="36"/>
        <v>0</v>
      </c>
      <c r="AI89" s="107">
        <f t="shared" si="37"/>
        <v>0</v>
      </c>
      <c r="AJ89" s="107">
        <f t="shared" si="38"/>
        <v>0</v>
      </c>
      <c r="AK89" s="107">
        <f t="shared" si="39"/>
        <v>0</v>
      </c>
    </row>
    <row r="90">
      <c r="A90" s="107"/>
      <c r="B90" s="107"/>
      <c r="C90" s="107"/>
      <c r="D90" s="107"/>
      <c r="E90" s="107"/>
      <c r="F90" s="108">
        <f t="shared" si="27"/>
        <v>648</v>
      </c>
      <c r="G90" s="85" t="s">
        <v>287</v>
      </c>
      <c r="H90" s="14">
        <f>IF(ISNA(VLOOKUP(G90,Round2_Transactions!$A$2:$F$800,2,FALSE)), 0,VLOOKUP(G90,Round2_Transactions!$A$2:$F$800,2,FALSE))</f>
        <v>0</v>
      </c>
      <c r="I90" s="60">
        <f>IF(ISNA(VLOOKUP(G90,Round2_Transactions!$A$2:$F$800,3,FALSE)), 0,VLOOKUP(G90,Round2_Transactions!$A$2:$F$800,3,FALSE))</f>
        <v>0</v>
      </c>
      <c r="J90" s="60">
        <f>IF(ISNA(VLOOKUP(G90,Round2_Transactions!$A$2:$F$800,4,FALSE)), 0,VLOOKUP(G90,Round2_Transactions!$A$2:$F$800,4,FALSE))</f>
        <v>0</v>
      </c>
      <c r="K90" s="60">
        <f>IF(ISNA(VLOOKUP(G90,Round2_Transactions!$A$2:$F$800,5,FALSE)), 0,VLOOKUP(G90,Round2_Transactions!$A$2:$F$800,5,FALSE))</f>
        <v>0</v>
      </c>
      <c r="L90" s="86">
        <f>IF(ISNA(VLOOKUP(G90,Round2_Transactions!$A$2:$F$800,6,FALSE)), 0,VLOOKUP(G90,Round2_Transactions!$A$2:$F$800,6,FALSE))</f>
        <v>0</v>
      </c>
      <c r="M90" s="107">
        <f t="shared" si="1"/>
        <v>0</v>
      </c>
      <c r="N90" s="107">
        <f t="shared" si="3"/>
        <v>0</v>
      </c>
      <c r="O90" s="107">
        <f t="shared" si="4"/>
        <v>0</v>
      </c>
      <c r="P90" s="107">
        <f t="shared" si="5"/>
        <v>0</v>
      </c>
      <c r="Q90" s="107">
        <f t="shared" si="6"/>
        <v>0</v>
      </c>
      <c r="R90" s="107">
        <f t="shared" si="7"/>
        <v>0</v>
      </c>
      <c r="S90" s="107">
        <f t="shared" si="8"/>
        <v>0</v>
      </c>
      <c r="T90" s="107">
        <f t="shared" si="9"/>
        <v>0</v>
      </c>
      <c r="U90" s="107">
        <f t="shared" si="10"/>
        <v>0</v>
      </c>
      <c r="V90" s="107">
        <f t="shared" si="11"/>
        <v>0</v>
      </c>
      <c r="W90" s="107">
        <f t="shared" si="12"/>
        <v>0</v>
      </c>
      <c r="X90" s="107">
        <f t="shared" si="13"/>
        <v>0</v>
      </c>
      <c r="Y90" s="107">
        <f t="shared" si="14"/>
        <v>0</v>
      </c>
      <c r="Z90" s="107">
        <f t="shared" si="28"/>
        <v>0</v>
      </c>
      <c r="AA90" s="107">
        <f t="shared" si="29"/>
        <v>0</v>
      </c>
      <c r="AB90" s="107">
        <f t="shared" si="30"/>
        <v>0</v>
      </c>
      <c r="AC90" s="107">
        <f t="shared" si="31"/>
        <v>0</v>
      </c>
      <c r="AD90" s="107">
        <f t="shared" si="32"/>
        <v>0</v>
      </c>
      <c r="AE90" s="107">
        <f t="shared" si="33"/>
        <v>0</v>
      </c>
      <c r="AF90" s="107">
        <f t="shared" si="34"/>
        <v>0</v>
      </c>
      <c r="AG90" s="107">
        <f t="shared" si="35"/>
        <v>0</v>
      </c>
      <c r="AH90" s="107">
        <f t="shared" si="36"/>
        <v>0</v>
      </c>
      <c r="AI90" s="107">
        <f t="shared" si="37"/>
        <v>0</v>
      </c>
      <c r="AJ90" s="107">
        <f t="shared" si="38"/>
        <v>0</v>
      </c>
      <c r="AK90" s="107">
        <f t="shared" si="39"/>
        <v>0</v>
      </c>
    </row>
    <row r="91">
      <c r="A91" s="107"/>
      <c r="B91" s="107"/>
      <c r="C91" s="107"/>
      <c r="D91" s="109"/>
      <c r="E91" s="107"/>
      <c r="F91" s="108">
        <f t="shared" si="27"/>
        <v>648</v>
      </c>
      <c r="G91" s="90" t="s">
        <v>288</v>
      </c>
      <c r="H91" s="14">
        <f>IF(ISNA(VLOOKUP(G91,Round2_Transactions!$A$2:$F$800,2,FALSE)), 0,VLOOKUP(G91,Round2_Transactions!$A$2:$F$800,2,FALSE))</f>
        <v>0</v>
      </c>
      <c r="I91" s="60">
        <f>IF(ISNA(VLOOKUP(G91,Round2_Transactions!$A$2:$F$800,3,FALSE)), 0,VLOOKUP(G91,Round2_Transactions!$A$2:$F$800,3,FALSE))</f>
        <v>0</v>
      </c>
      <c r="J91" s="60">
        <f>IF(ISNA(VLOOKUP(G91,Round2_Transactions!$A$2:$F$800,4,FALSE)), 0,VLOOKUP(G91,Round2_Transactions!$A$2:$F$800,4,FALSE))</f>
        <v>0</v>
      </c>
      <c r="K91" s="60">
        <f>IF(ISNA(VLOOKUP(G91,Round2_Transactions!$A$2:$F$800,5,FALSE)), 0,VLOOKUP(G91,Round2_Transactions!$A$2:$F$800,5,FALSE))</f>
        <v>0</v>
      </c>
      <c r="L91" s="86">
        <f>IF(ISNA(VLOOKUP(G91,Round2_Transactions!$A$2:$F$800,6,FALSE)), 0,VLOOKUP(G91,Round2_Transactions!$A$2:$F$800,6,FALSE))</f>
        <v>0</v>
      </c>
      <c r="M91" s="107">
        <f t="shared" si="1"/>
        <v>0</v>
      </c>
      <c r="N91" s="107">
        <f t="shared" si="3"/>
        <v>0</v>
      </c>
      <c r="O91" s="107">
        <f t="shared" si="4"/>
        <v>0</v>
      </c>
      <c r="P91" s="107">
        <f t="shared" si="5"/>
        <v>0</v>
      </c>
      <c r="Q91" s="107">
        <f t="shared" si="6"/>
        <v>0</v>
      </c>
      <c r="R91" s="107">
        <f t="shared" si="7"/>
        <v>0</v>
      </c>
      <c r="S91" s="107">
        <f t="shared" si="8"/>
        <v>0</v>
      </c>
      <c r="T91" s="107">
        <f t="shared" si="9"/>
        <v>0</v>
      </c>
      <c r="U91" s="107">
        <f t="shared" si="10"/>
        <v>0</v>
      </c>
      <c r="V91" s="107">
        <f t="shared" si="11"/>
        <v>0</v>
      </c>
      <c r="W91" s="107">
        <f t="shared" si="12"/>
        <v>0</v>
      </c>
      <c r="X91" s="107">
        <f t="shared" si="13"/>
        <v>0</v>
      </c>
      <c r="Y91" s="107">
        <f t="shared" si="14"/>
        <v>0</v>
      </c>
      <c r="Z91" s="107">
        <f t="shared" si="28"/>
        <v>0</v>
      </c>
      <c r="AA91" s="107">
        <f t="shared" si="29"/>
        <v>0</v>
      </c>
      <c r="AB91" s="107">
        <f t="shared" si="30"/>
        <v>0</v>
      </c>
      <c r="AC91" s="107">
        <f t="shared" si="31"/>
        <v>0</v>
      </c>
      <c r="AD91" s="107">
        <f t="shared" si="32"/>
        <v>0</v>
      </c>
      <c r="AE91" s="107">
        <f t="shared" si="33"/>
        <v>0</v>
      </c>
      <c r="AF91" s="107">
        <f t="shared" si="34"/>
        <v>0</v>
      </c>
      <c r="AG91" s="107">
        <f t="shared" si="35"/>
        <v>0</v>
      </c>
      <c r="AH91" s="107">
        <f t="shared" si="36"/>
        <v>0</v>
      </c>
      <c r="AI91" s="107">
        <f t="shared" si="37"/>
        <v>0</v>
      </c>
      <c r="AJ91" s="107">
        <f t="shared" si="38"/>
        <v>0</v>
      </c>
      <c r="AK91" s="107">
        <f t="shared" si="39"/>
        <v>0</v>
      </c>
    </row>
    <row r="92">
      <c r="A92" s="107"/>
      <c r="B92" s="107"/>
      <c r="C92" s="107"/>
      <c r="D92" s="107"/>
      <c r="E92" s="107"/>
      <c r="F92" s="108">
        <f t="shared" si="27"/>
        <v>648</v>
      </c>
      <c r="G92" s="90" t="s">
        <v>289</v>
      </c>
      <c r="H92" s="14">
        <f>IF(ISNA(VLOOKUP(G92,Round2_Transactions!$A$2:$F$800,2,FALSE)), 0,VLOOKUP(G92,Round2_Transactions!$A$2:$F$800,2,FALSE))</f>
        <v>0</v>
      </c>
      <c r="I92" s="60">
        <f>IF(ISNA(VLOOKUP(G92,Round2_Transactions!$A$2:$F$800,3,FALSE)), 0,VLOOKUP(G92,Round2_Transactions!$A$2:$F$800,3,FALSE))</f>
        <v>0</v>
      </c>
      <c r="J92" s="60">
        <f>IF(ISNA(VLOOKUP(G92,Round2_Transactions!$A$2:$F$800,4,FALSE)), 0,VLOOKUP(G92,Round2_Transactions!$A$2:$F$800,4,FALSE))</f>
        <v>0</v>
      </c>
      <c r="K92" s="60">
        <f>IF(ISNA(VLOOKUP(G92,Round2_Transactions!$A$2:$F$800,5,FALSE)), 0,VLOOKUP(G92,Round2_Transactions!$A$2:$F$800,5,FALSE))</f>
        <v>0</v>
      </c>
      <c r="L92" s="86">
        <f>IF(ISNA(VLOOKUP(G92,Round2_Transactions!$A$2:$F$800,6,FALSE)), 0,VLOOKUP(G92,Round2_Transactions!$A$2:$F$800,6,FALSE))</f>
        <v>0</v>
      </c>
      <c r="M92" s="107">
        <f t="shared" si="1"/>
        <v>0</v>
      </c>
      <c r="N92" s="107">
        <f t="shared" si="3"/>
        <v>0</v>
      </c>
      <c r="O92" s="107">
        <f t="shared" si="4"/>
        <v>0</v>
      </c>
      <c r="P92" s="107">
        <f t="shared" si="5"/>
        <v>0</v>
      </c>
      <c r="Q92" s="107">
        <f t="shared" si="6"/>
        <v>0</v>
      </c>
      <c r="R92" s="107">
        <f t="shared" si="7"/>
        <v>0</v>
      </c>
      <c r="S92" s="107">
        <f t="shared" si="8"/>
        <v>0</v>
      </c>
      <c r="T92" s="107">
        <f t="shared" si="9"/>
        <v>0</v>
      </c>
      <c r="U92" s="107">
        <f t="shared" si="10"/>
        <v>0</v>
      </c>
      <c r="V92" s="107">
        <f t="shared" si="11"/>
        <v>0</v>
      </c>
      <c r="W92" s="107">
        <f t="shared" si="12"/>
        <v>0</v>
      </c>
      <c r="X92" s="107">
        <f t="shared" si="13"/>
        <v>0</v>
      </c>
      <c r="Y92" s="107">
        <f t="shared" si="14"/>
        <v>0</v>
      </c>
      <c r="Z92" s="107">
        <f t="shared" si="28"/>
        <v>0</v>
      </c>
      <c r="AA92" s="107">
        <f t="shared" si="29"/>
        <v>0</v>
      </c>
      <c r="AB92" s="107">
        <f t="shared" si="30"/>
        <v>0</v>
      </c>
      <c r="AC92" s="107">
        <f t="shared" si="31"/>
        <v>0</v>
      </c>
      <c r="AD92" s="107">
        <f t="shared" si="32"/>
        <v>0</v>
      </c>
      <c r="AE92" s="107">
        <f t="shared" si="33"/>
        <v>0</v>
      </c>
      <c r="AF92" s="107">
        <f t="shared" si="34"/>
        <v>0</v>
      </c>
      <c r="AG92" s="107">
        <f t="shared" si="35"/>
        <v>0</v>
      </c>
      <c r="AH92" s="107">
        <f t="shared" si="36"/>
        <v>0</v>
      </c>
      <c r="AI92" s="107">
        <f t="shared" si="37"/>
        <v>0</v>
      </c>
      <c r="AJ92" s="107">
        <f t="shared" si="38"/>
        <v>0</v>
      </c>
      <c r="AK92" s="107">
        <f t="shared" si="39"/>
        <v>0</v>
      </c>
    </row>
    <row r="93">
      <c r="A93" s="107"/>
      <c r="B93" s="107"/>
      <c r="C93" s="107"/>
      <c r="D93" s="107"/>
      <c r="E93" s="107"/>
      <c r="F93" s="108">
        <f t="shared" si="27"/>
        <v>648</v>
      </c>
      <c r="G93" s="90" t="s">
        <v>290</v>
      </c>
      <c r="H93" s="14">
        <f>IF(ISNA(VLOOKUP(G93,Round2_Transactions!$A$2:$F$800,2,FALSE)), 0,VLOOKUP(G93,Round2_Transactions!$A$2:$F$800,2,FALSE))</f>
        <v>0</v>
      </c>
      <c r="I93" s="60">
        <f>IF(ISNA(VLOOKUP(G93,Round2_Transactions!$A$2:$F$800,3,FALSE)), 0,VLOOKUP(G93,Round2_Transactions!$A$2:$F$800,3,FALSE))</f>
        <v>0</v>
      </c>
      <c r="J93" s="60">
        <f>IF(ISNA(VLOOKUP(G93,Round2_Transactions!$A$2:$F$800,4,FALSE)), 0,VLOOKUP(G93,Round2_Transactions!$A$2:$F$800,4,FALSE))</f>
        <v>0</v>
      </c>
      <c r="K93" s="60">
        <f>IF(ISNA(VLOOKUP(G93,Round2_Transactions!$A$2:$F$800,5,FALSE)), 0,VLOOKUP(G93,Round2_Transactions!$A$2:$F$800,5,FALSE))</f>
        <v>0</v>
      </c>
      <c r="L93" s="86">
        <f>IF(ISNA(VLOOKUP(G93,Round2_Transactions!$A$2:$F$800,6,FALSE)), 0,VLOOKUP(G93,Round2_Transactions!$A$2:$F$800,6,FALSE))</f>
        <v>0</v>
      </c>
      <c r="M93" s="107">
        <f t="shared" si="1"/>
        <v>0</v>
      </c>
      <c r="N93" s="107">
        <f t="shared" si="3"/>
        <v>0</v>
      </c>
      <c r="O93" s="107">
        <f t="shared" si="4"/>
        <v>0</v>
      </c>
      <c r="P93" s="107">
        <f t="shared" si="5"/>
        <v>0</v>
      </c>
      <c r="Q93" s="107">
        <f t="shared" si="6"/>
        <v>0</v>
      </c>
      <c r="R93" s="107">
        <f t="shared" si="7"/>
        <v>0</v>
      </c>
      <c r="S93" s="107">
        <f t="shared" si="8"/>
        <v>0</v>
      </c>
      <c r="T93" s="107">
        <f t="shared" si="9"/>
        <v>0</v>
      </c>
      <c r="U93" s="107">
        <f t="shared" si="10"/>
        <v>0</v>
      </c>
      <c r="V93" s="107">
        <f t="shared" si="11"/>
        <v>0</v>
      </c>
      <c r="W93" s="107">
        <f t="shared" si="12"/>
        <v>0</v>
      </c>
      <c r="X93" s="107">
        <f t="shared" si="13"/>
        <v>0</v>
      </c>
      <c r="Y93" s="107">
        <f t="shared" si="14"/>
        <v>0</v>
      </c>
      <c r="Z93" s="107">
        <f t="shared" si="28"/>
        <v>0</v>
      </c>
      <c r="AA93" s="107">
        <f t="shared" si="29"/>
        <v>0</v>
      </c>
      <c r="AB93" s="107">
        <f t="shared" si="30"/>
        <v>0</v>
      </c>
      <c r="AC93" s="107">
        <f t="shared" si="31"/>
        <v>0</v>
      </c>
      <c r="AD93" s="107">
        <f t="shared" si="32"/>
        <v>0</v>
      </c>
      <c r="AE93" s="107">
        <f t="shared" si="33"/>
        <v>0</v>
      </c>
      <c r="AF93" s="107">
        <f t="shared" si="34"/>
        <v>0</v>
      </c>
      <c r="AG93" s="107">
        <f t="shared" si="35"/>
        <v>0</v>
      </c>
      <c r="AH93" s="107">
        <f t="shared" si="36"/>
        <v>0</v>
      </c>
      <c r="AI93" s="107">
        <f t="shared" si="37"/>
        <v>0</v>
      </c>
      <c r="AJ93" s="107">
        <f t="shared" si="38"/>
        <v>0</v>
      </c>
      <c r="AK93" s="107">
        <f t="shared" si="39"/>
        <v>0</v>
      </c>
    </row>
    <row r="94">
      <c r="A94" s="107"/>
      <c r="B94" s="107"/>
      <c r="C94" s="107"/>
      <c r="D94" s="107"/>
      <c r="E94" s="107"/>
      <c r="F94" s="108">
        <f t="shared" si="27"/>
        <v>648</v>
      </c>
      <c r="G94" s="90" t="s">
        <v>291</v>
      </c>
      <c r="H94" s="14">
        <f>IF(ISNA(VLOOKUP(G94,Round2_Transactions!$A$2:$F$800,2,FALSE)), 0,VLOOKUP(G94,Round2_Transactions!$A$2:$F$800,2,FALSE))</f>
        <v>0</v>
      </c>
      <c r="I94" s="60">
        <f>IF(ISNA(VLOOKUP(G94,Round2_Transactions!$A$2:$F$800,3,FALSE)), 0,VLOOKUP(G94,Round2_Transactions!$A$2:$F$800,3,FALSE))</f>
        <v>0</v>
      </c>
      <c r="J94" s="60">
        <f>IF(ISNA(VLOOKUP(G94,Round2_Transactions!$A$2:$F$800,4,FALSE)), 0,VLOOKUP(G94,Round2_Transactions!$A$2:$F$800,4,FALSE))</f>
        <v>0</v>
      </c>
      <c r="K94" s="60">
        <f>IF(ISNA(VLOOKUP(G94,Round2_Transactions!$A$2:$F$800,5,FALSE)), 0,VLOOKUP(G94,Round2_Transactions!$A$2:$F$800,5,FALSE))</f>
        <v>0</v>
      </c>
      <c r="L94" s="86">
        <f>IF(ISNA(VLOOKUP(G94,Round2_Transactions!$A$2:$F$800,6,FALSE)), 0,VLOOKUP(G94,Round2_Transactions!$A$2:$F$800,6,FALSE))</f>
        <v>0</v>
      </c>
      <c r="M94" s="107">
        <f t="shared" si="1"/>
        <v>0</v>
      </c>
      <c r="N94" s="107">
        <f t="shared" si="3"/>
        <v>0</v>
      </c>
      <c r="O94" s="107">
        <f t="shared" si="4"/>
        <v>0</v>
      </c>
      <c r="P94" s="107">
        <f t="shared" si="5"/>
        <v>0</v>
      </c>
      <c r="Q94" s="107">
        <f t="shared" si="6"/>
        <v>0</v>
      </c>
      <c r="R94" s="107">
        <f t="shared" si="7"/>
        <v>0</v>
      </c>
      <c r="S94" s="107">
        <f t="shared" si="8"/>
        <v>0</v>
      </c>
      <c r="T94" s="107">
        <f t="shared" si="9"/>
        <v>0</v>
      </c>
      <c r="U94" s="107">
        <f t="shared" si="10"/>
        <v>0</v>
      </c>
      <c r="V94" s="107">
        <f t="shared" si="11"/>
        <v>0</v>
      </c>
      <c r="W94" s="107">
        <f t="shared" si="12"/>
        <v>0</v>
      </c>
      <c r="X94" s="107">
        <f t="shared" si="13"/>
        <v>0</v>
      </c>
      <c r="Y94" s="107">
        <f t="shared" si="14"/>
        <v>0</v>
      </c>
      <c r="Z94" s="107">
        <f t="shared" si="28"/>
        <v>0</v>
      </c>
      <c r="AA94" s="107">
        <f t="shared" si="29"/>
        <v>0</v>
      </c>
      <c r="AB94" s="107">
        <f t="shared" si="30"/>
        <v>0</v>
      </c>
      <c r="AC94" s="107">
        <f t="shared" si="31"/>
        <v>0</v>
      </c>
      <c r="AD94" s="107">
        <f t="shared" si="32"/>
        <v>0</v>
      </c>
      <c r="AE94" s="107">
        <f t="shared" si="33"/>
        <v>0</v>
      </c>
      <c r="AF94" s="107">
        <f t="shared" si="34"/>
        <v>0</v>
      </c>
      <c r="AG94" s="107">
        <f t="shared" si="35"/>
        <v>0</v>
      </c>
      <c r="AH94" s="107">
        <f t="shared" si="36"/>
        <v>0</v>
      </c>
      <c r="AI94" s="107">
        <f t="shared" si="37"/>
        <v>0</v>
      </c>
      <c r="AJ94" s="107">
        <f t="shared" si="38"/>
        <v>0</v>
      </c>
      <c r="AK94" s="107">
        <f t="shared" si="39"/>
        <v>0</v>
      </c>
    </row>
    <row r="95">
      <c r="A95" s="107"/>
      <c r="B95" s="107"/>
      <c r="C95" s="107"/>
      <c r="D95" s="107"/>
      <c r="E95" s="107"/>
      <c r="F95" s="108">
        <f t="shared" si="27"/>
        <v>648</v>
      </c>
      <c r="G95" s="90" t="s">
        <v>292</v>
      </c>
      <c r="H95" s="14">
        <f>IF(ISNA(VLOOKUP(G95,Round2_Transactions!$A$2:$F$800,2,FALSE)), 0,VLOOKUP(G95,Round2_Transactions!$A$2:$F$800,2,FALSE))</f>
        <v>0</v>
      </c>
      <c r="I95" s="60">
        <f>IF(ISNA(VLOOKUP(G95,Round2_Transactions!$A$2:$F$800,3,FALSE)), 0,VLOOKUP(G95,Round2_Transactions!$A$2:$F$800,3,FALSE))</f>
        <v>0</v>
      </c>
      <c r="J95" s="60">
        <f>IF(ISNA(VLOOKUP(G95,Round2_Transactions!$A$2:$F$800,4,FALSE)), 0,VLOOKUP(G95,Round2_Transactions!$A$2:$F$800,4,FALSE))</f>
        <v>0</v>
      </c>
      <c r="K95" s="60">
        <f>IF(ISNA(VLOOKUP(G95,Round2_Transactions!$A$2:$F$800,5,FALSE)), 0,VLOOKUP(G95,Round2_Transactions!$A$2:$F$800,5,FALSE))</f>
        <v>0</v>
      </c>
      <c r="L95" s="86">
        <f>IF(ISNA(VLOOKUP(G95,Round2_Transactions!$A$2:$F$800,6,FALSE)), 0,VLOOKUP(G95,Round2_Transactions!$A$2:$F$800,6,FALSE))</f>
        <v>0</v>
      </c>
      <c r="M95" s="107">
        <f t="shared" si="1"/>
        <v>0</v>
      </c>
      <c r="N95" s="107">
        <f t="shared" si="3"/>
        <v>0</v>
      </c>
      <c r="O95" s="107">
        <f t="shared" si="4"/>
        <v>0</v>
      </c>
      <c r="P95" s="107">
        <f t="shared" si="5"/>
        <v>0</v>
      </c>
      <c r="Q95" s="107">
        <f t="shared" si="6"/>
        <v>0</v>
      </c>
      <c r="R95" s="107">
        <f t="shared" si="7"/>
        <v>0</v>
      </c>
      <c r="S95" s="107">
        <f t="shared" si="8"/>
        <v>0</v>
      </c>
      <c r="T95" s="107">
        <f t="shared" si="9"/>
        <v>0</v>
      </c>
      <c r="U95" s="107">
        <f t="shared" si="10"/>
        <v>0</v>
      </c>
      <c r="V95" s="107">
        <f t="shared" si="11"/>
        <v>0</v>
      </c>
      <c r="W95" s="107">
        <f t="shared" si="12"/>
        <v>0</v>
      </c>
      <c r="X95" s="107">
        <f t="shared" si="13"/>
        <v>0</v>
      </c>
      <c r="Y95" s="107">
        <f t="shared" si="14"/>
        <v>0</v>
      </c>
      <c r="Z95" s="107">
        <f t="shared" si="28"/>
        <v>0</v>
      </c>
      <c r="AA95" s="107">
        <f t="shared" si="29"/>
        <v>0</v>
      </c>
      <c r="AB95" s="107">
        <f t="shared" si="30"/>
        <v>0</v>
      </c>
      <c r="AC95" s="107">
        <f t="shared" si="31"/>
        <v>0</v>
      </c>
      <c r="AD95" s="107">
        <f t="shared" si="32"/>
        <v>0</v>
      </c>
      <c r="AE95" s="107">
        <f t="shared" si="33"/>
        <v>0</v>
      </c>
      <c r="AF95" s="107">
        <f t="shared" si="34"/>
        <v>0</v>
      </c>
      <c r="AG95" s="107">
        <f t="shared" si="35"/>
        <v>0</v>
      </c>
      <c r="AH95" s="107">
        <f t="shared" si="36"/>
        <v>0</v>
      </c>
      <c r="AI95" s="107">
        <f t="shared" si="37"/>
        <v>0</v>
      </c>
      <c r="AJ95" s="107">
        <f t="shared" si="38"/>
        <v>0</v>
      </c>
      <c r="AK95" s="107">
        <f t="shared" si="39"/>
        <v>0</v>
      </c>
    </row>
    <row r="96">
      <c r="A96" s="107"/>
      <c r="B96" s="107"/>
      <c r="C96" s="107"/>
      <c r="D96" s="107"/>
      <c r="E96" s="107"/>
      <c r="F96" s="108">
        <f t="shared" si="27"/>
        <v>648</v>
      </c>
      <c r="G96" s="90" t="s">
        <v>293</v>
      </c>
      <c r="H96" s="14">
        <f>IF(ISNA(VLOOKUP(G96,Round2_Transactions!$A$2:$F$800,2,FALSE)), 0,VLOOKUP(G96,Round2_Transactions!$A$2:$F$800,2,FALSE))</f>
        <v>0</v>
      </c>
      <c r="I96" s="60">
        <f>IF(ISNA(VLOOKUP(G96,Round2_Transactions!$A$2:$F$800,3,FALSE)), 0,VLOOKUP(G96,Round2_Transactions!$A$2:$F$800,3,FALSE))</f>
        <v>0</v>
      </c>
      <c r="J96" s="60">
        <f>IF(ISNA(VLOOKUP(G96,Round2_Transactions!$A$2:$F$800,4,FALSE)), 0,VLOOKUP(G96,Round2_Transactions!$A$2:$F$800,4,FALSE))</f>
        <v>0</v>
      </c>
      <c r="K96" s="60">
        <f>IF(ISNA(VLOOKUP(G96,Round2_Transactions!$A$2:$F$800,5,FALSE)), 0,VLOOKUP(G96,Round2_Transactions!$A$2:$F$800,5,FALSE))</f>
        <v>0</v>
      </c>
      <c r="L96" s="86">
        <f>IF(ISNA(VLOOKUP(G96,Round2_Transactions!$A$2:$F$800,6,FALSE)), 0,VLOOKUP(G96,Round2_Transactions!$A$2:$F$800,6,FALSE))</f>
        <v>0</v>
      </c>
      <c r="M96" s="107">
        <f t="shared" si="1"/>
        <v>0</v>
      </c>
      <c r="N96" s="107">
        <f t="shared" si="3"/>
        <v>0</v>
      </c>
      <c r="O96" s="107">
        <f t="shared" si="4"/>
        <v>0</v>
      </c>
      <c r="P96" s="107">
        <f t="shared" si="5"/>
        <v>0</v>
      </c>
      <c r="Q96" s="107">
        <f t="shared" si="6"/>
        <v>0</v>
      </c>
      <c r="R96" s="107">
        <f t="shared" si="7"/>
        <v>0</v>
      </c>
      <c r="S96" s="107">
        <f t="shared" si="8"/>
        <v>0</v>
      </c>
      <c r="T96" s="107">
        <f t="shared" si="9"/>
        <v>0</v>
      </c>
      <c r="U96" s="107">
        <f t="shared" si="10"/>
        <v>0</v>
      </c>
      <c r="V96" s="107">
        <f t="shared" si="11"/>
        <v>0</v>
      </c>
      <c r="W96" s="107">
        <f t="shared" si="12"/>
        <v>0</v>
      </c>
      <c r="X96" s="107">
        <f t="shared" si="13"/>
        <v>0</v>
      </c>
      <c r="Y96" s="107">
        <f t="shared" si="14"/>
        <v>0</v>
      </c>
      <c r="Z96" s="107">
        <f t="shared" si="28"/>
        <v>0</v>
      </c>
      <c r="AA96" s="107">
        <f t="shared" si="29"/>
        <v>0</v>
      </c>
      <c r="AB96" s="107">
        <f t="shared" si="30"/>
        <v>0</v>
      </c>
      <c r="AC96" s="107">
        <f t="shared" si="31"/>
        <v>0</v>
      </c>
      <c r="AD96" s="107">
        <f t="shared" si="32"/>
        <v>0</v>
      </c>
      <c r="AE96" s="107">
        <f t="shared" si="33"/>
        <v>0</v>
      </c>
      <c r="AF96" s="107">
        <f t="shared" si="34"/>
        <v>0</v>
      </c>
      <c r="AG96" s="107">
        <f t="shared" si="35"/>
        <v>0</v>
      </c>
      <c r="AH96" s="107">
        <f t="shared" si="36"/>
        <v>0</v>
      </c>
      <c r="AI96" s="107">
        <f t="shared" si="37"/>
        <v>0</v>
      </c>
      <c r="AJ96" s="107">
        <f t="shared" si="38"/>
        <v>0</v>
      </c>
      <c r="AK96" s="107">
        <f t="shared" si="39"/>
        <v>0</v>
      </c>
    </row>
    <row r="97">
      <c r="A97" s="107"/>
      <c r="B97" s="107"/>
      <c r="C97" s="107"/>
      <c r="D97" s="107"/>
      <c r="E97" s="107"/>
      <c r="F97" s="108">
        <f t="shared" si="27"/>
        <v>648</v>
      </c>
      <c r="G97" s="90" t="s">
        <v>294</v>
      </c>
      <c r="H97" s="14">
        <f>IF(ISNA(VLOOKUP(G97,Round2_Transactions!$A$2:$F$800,2,FALSE)), 0,VLOOKUP(G97,Round2_Transactions!$A$2:$F$800,2,FALSE))</f>
        <v>0</v>
      </c>
      <c r="I97" s="60">
        <f>IF(ISNA(VLOOKUP(G97,Round2_Transactions!$A$2:$F$800,3,FALSE)), 0,VLOOKUP(G97,Round2_Transactions!$A$2:$F$800,3,FALSE))</f>
        <v>0</v>
      </c>
      <c r="J97" s="60">
        <f>IF(ISNA(VLOOKUP(G97,Round2_Transactions!$A$2:$F$800,4,FALSE)), 0,VLOOKUP(G97,Round2_Transactions!$A$2:$F$800,4,FALSE))</f>
        <v>0</v>
      </c>
      <c r="K97" s="60">
        <f>IF(ISNA(VLOOKUP(G97,Round2_Transactions!$A$2:$F$800,5,FALSE)), 0,VLOOKUP(G97,Round2_Transactions!$A$2:$F$800,5,FALSE))</f>
        <v>0</v>
      </c>
      <c r="L97" s="86">
        <f>IF(ISNA(VLOOKUP(G97,Round2_Transactions!$A$2:$F$800,6,FALSE)), 0,VLOOKUP(G97,Round2_Transactions!$A$2:$F$800,6,FALSE))</f>
        <v>0</v>
      </c>
      <c r="M97" s="107">
        <f t="shared" si="1"/>
        <v>0</v>
      </c>
      <c r="N97" s="107">
        <f t="shared" si="3"/>
        <v>0</v>
      </c>
      <c r="O97" s="107">
        <f t="shared" si="4"/>
        <v>0</v>
      </c>
      <c r="P97" s="107">
        <f t="shared" si="5"/>
        <v>0</v>
      </c>
      <c r="Q97" s="107">
        <f t="shared" si="6"/>
        <v>0</v>
      </c>
      <c r="R97" s="107">
        <f t="shared" si="7"/>
        <v>0</v>
      </c>
      <c r="S97" s="107">
        <f t="shared" si="8"/>
        <v>0</v>
      </c>
      <c r="T97" s="107">
        <f t="shared" si="9"/>
        <v>0</v>
      </c>
      <c r="U97" s="107">
        <f t="shared" si="10"/>
        <v>0</v>
      </c>
      <c r="V97" s="107">
        <f t="shared" si="11"/>
        <v>0</v>
      </c>
      <c r="W97" s="107">
        <f t="shared" si="12"/>
        <v>0</v>
      </c>
      <c r="X97" s="107">
        <f t="shared" si="13"/>
        <v>0</v>
      </c>
      <c r="Y97" s="107">
        <f t="shared" si="14"/>
        <v>0</v>
      </c>
      <c r="Z97" s="107">
        <f t="shared" si="28"/>
        <v>0</v>
      </c>
      <c r="AA97" s="107">
        <f t="shared" si="29"/>
        <v>0</v>
      </c>
      <c r="AB97" s="107">
        <f t="shared" si="30"/>
        <v>0</v>
      </c>
      <c r="AC97" s="107">
        <f t="shared" si="31"/>
        <v>0</v>
      </c>
      <c r="AD97" s="107">
        <f t="shared" si="32"/>
        <v>0</v>
      </c>
      <c r="AE97" s="107">
        <f t="shared" si="33"/>
        <v>0</v>
      </c>
      <c r="AF97" s="107">
        <f t="shared" si="34"/>
        <v>0</v>
      </c>
      <c r="AG97" s="107">
        <f t="shared" si="35"/>
        <v>0</v>
      </c>
      <c r="AH97" s="107">
        <f t="shared" si="36"/>
        <v>0</v>
      </c>
      <c r="AI97" s="107">
        <f t="shared" si="37"/>
        <v>0</v>
      </c>
      <c r="AJ97" s="107">
        <f t="shared" si="38"/>
        <v>0</v>
      </c>
      <c r="AK97" s="107">
        <f t="shared" si="39"/>
        <v>0</v>
      </c>
    </row>
    <row r="98">
      <c r="A98" s="107"/>
      <c r="B98" s="107"/>
      <c r="C98" s="107"/>
      <c r="D98" s="107"/>
      <c r="E98" s="107"/>
      <c r="F98" s="108">
        <f t="shared" si="27"/>
        <v>648</v>
      </c>
      <c r="G98" s="90" t="s">
        <v>295</v>
      </c>
      <c r="H98" s="14">
        <f>IF(ISNA(VLOOKUP(G98,Round2_Transactions!$A$2:$F$800,2,FALSE)), 0,VLOOKUP(G98,Round2_Transactions!$A$2:$F$800,2,FALSE))</f>
        <v>0</v>
      </c>
      <c r="I98" s="60">
        <f>IF(ISNA(VLOOKUP(G98,Round2_Transactions!$A$2:$F$800,3,FALSE)), 0,VLOOKUP(G98,Round2_Transactions!$A$2:$F$800,3,FALSE))</f>
        <v>0</v>
      </c>
      <c r="J98" s="60">
        <f>IF(ISNA(VLOOKUP(G98,Round2_Transactions!$A$2:$F$800,4,FALSE)), 0,VLOOKUP(G98,Round2_Transactions!$A$2:$F$800,4,FALSE))</f>
        <v>0</v>
      </c>
      <c r="K98" s="60">
        <f>IF(ISNA(VLOOKUP(G98,Round2_Transactions!$A$2:$F$800,5,FALSE)), 0,VLOOKUP(G98,Round2_Transactions!$A$2:$F$800,5,FALSE))</f>
        <v>0</v>
      </c>
      <c r="L98" s="86">
        <f>IF(ISNA(VLOOKUP(G98,Round2_Transactions!$A$2:$F$800,6,FALSE)), 0,VLOOKUP(G98,Round2_Transactions!$A$2:$F$800,6,FALSE))</f>
        <v>0</v>
      </c>
      <c r="M98" s="107">
        <f t="shared" si="1"/>
        <v>0</v>
      </c>
      <c r="N98" s="107">
        <f t="shared" si="3"/>
        <v>0</v>
      </c>
      <c r="O98" s="107">
        <f t="shared" si="4"/>
        <v>0</v>
      </c>
      <c r="P98" s="107">
        <f t="shared" si="5"/>
        <v>0</v>
      </c>
      <c r="Q98" s="107">
        <f t="shared" si="6"/>
        <v>0</v>
      </c>
      <c r="R98" s="107">
        <f t="shared" si="7"/>
        <v>0</v>
      </c>
      <c r="S98" s="107">
        <f t="shared" si="8"/>
        <v>0</v>
      </c>
      <c r="T98" s="107">
        <f t="shared" si="9"/>
        <v>0</v>
      </c>
      <c r="U98" s="107">
        <f t="shared" si="10"/>
        <v>0</v>
      </c>
      <c r="V98" s="107">
        <f t="shared" si="11"/>
        <v>0</v>
      </c>
      <c r="W98" s="107">
        <f t="shared" si="12"/>
        <v>0</v>
      </c>
      <c r="X98" s="107">
        <f t="shared" si="13"/>
        <v>0</v>
      </c>
      <c r="Y98" s="107">
        <f t="shared" si="14"/>
        <v>0</v>
      </c>
      <c r="Z98" s="107">
        <f t="shared" si="28"/>
        <v>0</v>
      </c>
      <c r="AA98" s="107">
        <f t="shared" si="29"/>
        <v>0</v>
      </c>
      <c r="AB98" s="107">
        <f t="shared" si="30"/>
        <v>0</v>
      </c>
      <c r="AC98" s="107">
        <f t="shared" si="31"/>
        <v>0</v>
      </c>
      <c r="AD98" s="107">
        <f t="shared" si="32"/>
        <v>0</v>
      </c>
      <c r="AE98" s="107">
        <f t="shared" si="33"/>
        <v>0</v>
      </c>
      <c r="AF98" s="107">
        <f t="shared" si="34"/>
        <v>0</v>
      </c>
      <c r="AG98" s="107">
        <f t="shared" si="35"/>
        <v>0</v>
      </c>
      <c r="AH98" s="107">
        <f t="shared" si="36"/>
        <v>0</v>
      </c>
      <c r="AI98" s="107">
        <f t="shared" si="37"/>
        <v>0</v>
      </c>
      <c r="AJ98" s="107">
        <f t="shared" si="38"/>
        <v>0</v>
      </c>
      <c r="AK98" s="107">
        <f t="shared" si="39"/>
        <v>0</v>
      </c>
    </row>
    <row r="99">
      <c r="A99" s="107"/>
      <c r="B99" s="107"/>
      <c r="C99" s="107"/>
      <c r="D99" s="107"/>
      <c r="E99" s="107"/>
      <c r="F99" s="108">
        <f t="shared" si="27"/>
        <v>648</v>
      </c>
      <c r="G99" s="90" t="s">
        <v>296</v>
      </c>
      <c r="H99" s="14">
        <f>IF(ISNA(VLOOKUP(G99,Round2_Transactions!$A$2:$F$800,2,FALSE)), 0,VLOOKUP(G99,Round2_Transactions!$A$2:$F$800,2,FALSE))</f>
        <v>0</v>
      </c>
      <c r="I99" s="60">
        <f>IF(ISNA(VLOOKUP(G99,Round2_Transactions!$A$2:$F$800,3,FALSE)), 0,VLOOKUP(G99,Round2_Transactions!$A$2:$F$800,3,FALSE))</f>
        <v>0</v>
      </c>
      <c r="J99" s="60">
        <f>IF(ISNA(VLOOKUP(G99,Round2_Transactions!$A$2:$F$800,4,FALSE)), 0,VLOOKUP(G99,Round2_Transactions!$A$2:$F$800,4,FALSE))</f>
        <v>0</v>
      </c>
      <c r="K99" s="60">
        <f>IF(ISNA(VLOOKUP(G99,Round2_Transactions!$A$2:$F$800,5,FALSE)), 0,VLOOKUP(G99,Round2_Transactions!$A$2:$F$800,5,FALSE))</f>
        <v>0</v>
      </c>
      <c r="L99" s="86">
        <f>IF(ISNA(VLOOKUP(G99,Round2_Transactions!$A$2:$F$800,6,FALSE)), 0,VLOOKUP(G99,Round2_Transactions!$A$2:$F$800,6,FALSE))</f>
        <v>0</v>
      </c>
      <c r="M99" s="107">
        <f t="shared" si="1"/>
        <v>0</v>
      </c>
      <c r="N99" s="107">
        <f t="shared" si="3"/>
        <v>0</v>
      </c>
      <c r="O99" s="107">
        <f t="shared" si="4"/>
        <v>0</v>
      </c>
      <c r="P99" s="107">
        <f t="shared" si="5"/>
        <v>0</v>
      </c>
      <c r="Q99" s="107">
        <f t="shared" si="6"/>
        <v>0</v>
      </c>
      <c r="R99" s="107">
        <f t="shared" si="7"/>
        <v>0</v>
      </c>
      <c r="S99" s="107">
        <f t="shared" si="8"/>
        <v>0</v>
      </c>
      <c r="T99" s="107">
        <f t="shared" si="9"/>
        <v>0</v>
      </c>
      <c r="U99" s="107">
        <f t="shared" si="10"/>
        <v>0</v>
      </c>
      <c r="V99" s="107">
        <f t="shared" si="11"/>
        <v>0</v>
      </c>
      <c r="W99" s="107">
        <f t="shared" si="12"/>
        <v>0</v>
      </c>
      <c r="X99" s="107">
        <f t="shared" si="13"/>
        <v>0</v>
      </c>
      <c r="Y99" s="107">
        <f t="shared" si="14"/>
        <v>0</v>
      </c>
      <c r="Z99" s="107">
        <f t="shared" si="28"/>
        <v>0</v>
      </c>
      <c r="AA99" s="107">
        <f t="shared" si="29"/>
        <v>0</v>
      </c>
      <c r="AB99" s="107">
        <f t="shared" si="30"/>
        <v>0</v>
      </c>
      <c r="AC99" s="107">
        <f t="shared" si="31"/>
        <v>0</v>
      </c>
      <c r="AD99" s="107">
        <f t="shared" si="32"/>
        <v>0</v>
      </c>
      <c r="AE99" s="107">
        <f t="shared" si="33"/>
        <v>0</v>
      </c>
      <c r="AF99" s="107">
        <f t="shared" si="34"/>
        <v>0</v>
      </c>
      <c r="AG99" s="107">
        <f t="shared" si="35"/>
        <v>0</v>
      </c>
      <c r="AH99" s="107">
        <f t="shared" si="36"/>
        <v>0</v>
      </c>
      <c r="AI99" s="107">
        <f t="shared" si="37"/>
        <v>0</v>
      </c>
      <c r="AJ99" s="107">
        <f t="shared" si="38"/>
        <v>0</v>
      </c>
      <c r="AK99" s="107">
        <f t="shared" si="39"/>
        <v>0</v>
      </c>
    </row>
    <row r="100">
      <c r="A100" s="107"/>
      <c r="B100" s="107"/>
      <c r="C100" s="107"/>
      <c r="D100" s="107"/>
      <c r="E100" s="107"/>
      <c r="F100" s="108">
        <f t="shared" si="27"/>
        <v>648</v>
      </c>
      <c r="G100" s="90" t="s">
        <v>297</v>
      </c>
      <c r="H100" s="14">
        <f>IF(ISNA(VLOOKUP(G100,Round2_Transactions!$A$2:$F$800,2,FALSE)), 0,VLOOKUP(G100,Round2_Transactions!$A$2:$F$800,2,FALSE))</f>
        <v>0</v>
      </c>
      <c r="I100" s="60">
        <f>IF(ISNA(VLOOKUP(G100,Round2_Transactions!$A$2:$F$800,3,FALSE)), 0,VLOOKUP(G100,Round2_Transactions!$A$2:$F$800,3,FALSE))</f>
        <v>0</v>
      </c>
      <c r="J100" s="60">
        <f>IF(ISNA(VLOOKUP(G100,Round2_Transactions!$A$2:$F$800,4,FALSE)), 0,VLOOKUP(G100,Round2_Transactions!$A$2:$F$800,4,FALSE))</f>
        <v>0</v>
      </c>
      <c r="K100" s="60">
        <f>IF(ISNA(VLOOKUP(G100,Round2_Transactions!$A$2:$F$800,5,FALSE)), 0,VLOOKUP(G100,Round2_Transactions!$A$2:$F$800,5,FALSE))</f>
        <v>0</v>
      </c>
      <c r="L100" s="86">
        <f>IF(ISNA(VLOOKUP(G100,Round2_Transactions!$A$2:$F$800,6,FALSE)), 0,VLOOKUP(G100,Round2_Transactions!$A$2:$F$800,6,FALSE))</f>
        <v>0</v>
      </c>
      <c r="M100" s="107">
        <f t="shared" si="1"/>
        <v>0</v>
      </c>
      <c r="N100" s="107">
        <f t="shared" si="3"/>
        <v>0</v>
      </c>
      <c r="O100" s="107">
        <f t="shared" si="4"/>
        <v>0</v>
      </c>
      <c r="P100" s="107">
        <f t="shared" si="5"/>
        <v>0</v>
      </c>
      <c r="Q100" s="107">
        <f t="shared" si="6"/>
        <v>0</v>
      </c>
      <c r="R100" s="107">
        <f t="shared" si="7"/>
        <v>0</v>
      </c>
      <c r="S100" s="107">
        <f t="shared" si="8"/>
        <v>0</v>
      </c>
      <c r="T100" s="107">
        <f t="shared" si="9"/>
        <v>0</v>
      </c>
      <c r="U100" s="107">
        <f t="shared" si="10"/>
        <v>0</v>
      </c>
      <c r="V100" s="107">
        <f t="shared" si="11"/>
        <v>0</v>
      </c>
      <c r="W100" s="107">
        <f t="shared" si="12"/>
        <v>0</v>
      </c>
      <c r="X100" s="107">
        <f t="shared" si="13"/>
        <v>0</v>
      </c>
      <c r="Y100" s="107">
        <f t="shared" si="14"/>
        <v>0</v>
      </c>
      <c r="Z100" s="107">
        <f t="shared" si="28"/>
        <v>0</v>
      </c>
      <c r="AA100" s="107">
        <f t="shared" si="29"/>
        <v>0</v>
      </c>
      <c r="AB100" s="107">
        <f t="shared" si="30"/>
        <v>0</v>
      </c>
      <c r="AC100" s="107">
        <f t="shared" si="31"/>
        <v>0</v>
      </c>
      <c r="AD100" s="107">
        <f t="shared" si="32"/>
        <v>0</v>
      </c>
      <c r="AE100" s="107">
        <f t="shared" si="33"/>
        <v>0</v>
      </c>
      <c r="AF100" s="107">
        <f t="shared" si="34"/>
        <v>0</v>
      </c>
      <c r="AG100" s="107">
        <f t="shared" si="35"/>
        <v>0</v>
      </c>
      <c r="AH100" s="107">
        <f t="shared" si="36"/>
        <v>0</v>
      </c>
      <c r="AI100" s="107">
        <f t="shared" si="37"/>
        <v>0</v>
      </c>
      <c r="AJ100" s="107">
        <f t="shared" si="38"/>
        <v>0</v>
      </c>
      <c r="AK100" s="107">
        <f t="shared" si="39"/>
        <v>0</v>
      </c>
    </row>
    <row r="101">
      <c r="A101" s="107"/>
      <c r="B101" s="107"/>
      <c r="C101" s="107"/>
      <c r="D101" s="107"/>
      <c r="E101" s="107"/>
      <c r="F101" s="108">
        <f t="shared" si="27"/>
        <v>648</v>
      </c>
      <c r="G101" s="90" t="s">
        <v>298</v>
      </c>
      <c r="H101" s="14">
        <f>IF(ISNA(VLOOKUP(G101,Round2_Transactions!$A$2:$F$800,2,FALSE)), 0,VLOOKUP(G101,Round2_Transactions!$A$2:$F$800,2,FALSE))</f>
        <v>0</v>
      </c>
      <c r="I101" s="60">
        <f>IF(ISNA(VLOOKUP(G101,Round2_Transactions!$A$2:$F$800,3,FALSE)), 0,VLOOKUP(G101,Round2_Transactions!$A$2:$F$800,3,FALSE))</f>
        <v>0</v>
      </c>
      <c r="J101" s="60">
        <f>IF(ISNA(VLOOKUP(G101,Round2_Transactions!$A$2:$F$800,4,FALSE)), 0,VLOOKUP(G101,Round2_Transactions!$A$2:$F$800,4,FALSE))</f>
        <v>0</v>
      </c>
      <c r="K101" s="60">
        <f>IF(ISNA(VLOOKUP(G101,Round2_Transactions!$A$2:$F$800,5,FALSE)), 0,VLOOKUP(G101,Round2_Transactions!$A$2:$F$800,5,FALSE))</f>
        <v>0</v>
      </c>
      <c r="L101" s="86">
        <f>IF(ISNA(VLOOKUP(G101,Round2_Transactions!$A$2:$F$800,6,FALSE)), 0,VLOOKUP(G101,Round2_Transactions!$A$2:$F$800,6,FALSE))</f>
        <v>0</v>
      </c>
      <c r="M101" s="107">
        <f t="shared" si="1"/>
        <v>0</v>
      </c>
      <c r="N101" s="107">
        <f t="shared" si="3"/>
        <v>0</v>
      </c>
      <c r="O101" s="107">
        <f t="shared" si="4"/>
        <v>0</v>
      </c>
      <c r="P101" s="107">
        <f t="shared" si="5"/>
        <v>0</v>
      </c>
      <c r="Q101" s="107">
        <f t="shared" si="6"/>
        <v>0</v>
      </c>
      <c r="R101" s="107">
        <f t="shared" si="7"/>
        <v>0</v>
      </c>
      <c r="S101" s="107">
        <f t="shared" si="8"/>
        <v>0</v>
      </c>
      <c r="T101" s="107">
        <f t="shared" si="9"/>
        <v>0</v>
      </c>
      <c r="U101" s="107">
        <f t="shared" si="10"/>
        <v>0</v>
      </c>
      <c r="V101" s="107">
        <f t="shared" si="11"/>
        <v>0</v>
      </c>
      <c r="W101" s="107">
        <f t="shared" si="12"/>
        <v>0</v>
      </c>
      <c r="X101" s="107">
        <f t="shared" si="13"/>
        <v>0</v>
      </c>
      <c r="Y101" s="107">
        <f t="shared" si="14"/>
        <v>0</v>
      </c>
      <c r="Z101" s="107">
        <f t="shared" si="28"/>
        <v>0</v>
      </c>
      <c r="AA101" s="107">
        <f t="shared" si="29"/>
        <v>0</v>
      </c>
      <c r="AB101" s="107">
        <f t="shared" si="30"/>
        <v>0</v>
      </c>
      <c r="AC101" s="107">
        <f t="shared" si="31"/>
        <v>0</v>
      </c>
      <c r="AD101" s="107">
        <f t="shared" si="32"/>
        <v>0</v>
      </c>
      <c r="AE101" s="107">
        <f t="shared" si="33"/>
        <v>0</v>
      </c>
      <c r="AF101" s="107">
        <f t="shared" si="34"/>
        <v>0</v>
      </c>
      <c r="AG101" s="107">
        <f t="shared" si="35"/>
        <v>0</v>
      </c>
      <c r="AH101" s="107">
        <f t="shared" si="36"/>
        <v>0</v>
      </c>
      <c r="AI101" s="107">
        <f t="shared" si="37"/>
        <v>0</v>
      </c>
      <c r="AJ101" s="107">
        <f t="shared" si="38"/>
        <v>0</v>
      </c>
      <c r="AK101" s="107">
        <f t="shared" si="39"/>
        <v>0</v>
      </c>
    </row>
    <row r="102">
      <c r="A102" s="107"/>
      <c r="B102" s="107"/>
      <c r="C102" s="107"/>
      <c r="D102" s="107"/>
      <c r="E102" s="107"/>
      <c r="F102" s="108">
        <f t="shared" si="27"/>
        <v>648</v>
      </c>
      <c r="G102" s="90" t="s">
        <v>299</v>
      </c>
      <c r="H102" s="14">
        <f>IF(ISNA(VLOOKUP(G102,Round2_Transactions!$A$2:$F$800,2,FALSE)), 0,VLOOKUP(G102,Round2_Transactions!$A$2:$F$800,2,FALSE))</f>
        <v>0</v>
      </c>
      <c r="I102" s="60">
        <f>IF(ISNA(VLOOKUP(G102,Round2_Transactions!$A$2:$F$800,3,FALSE)), 0,VLOOKUP(G102,Round2_Transactions!$A$2:$F$800,3,FALSE))</f>
        <v>0</v>
      </c>
      <c r="J102" s="60">
        <f>IF(ISNA(VLOOKUP(G102,Round2_Transactions!$A$2:$F$800,4,FALSE)), 0,VLOOKUP(G102,Round2_Transactions!$A$2:$F$800,4,FALSE))</f>
        <v>0</v>
      </c>
      <c r="K102" s="60">
        <f>IF(ISNA(VLOOKUP(G102,Round2_Transactions!$A$2:$F$800,5,FALSE)), 0,VLOOKUP(G102,Round2_Transactions!$A$2:$F$800,5,FALSE))</f>
        <v>0</v>
      </c>
      <c r="L102" s="86">
        <f>IF(ISNA(VLOOKUP(G102,Round2_Transactions!$A$2:$F$800,6,FALSE)), 0,VLOOKUP(G102,Round2_Transactions!$A$2:$F$800,6,FALSE))</f>
        <v>0</v>
      </c>
      <c r="M102" s="107">
        <f t="shared" si="1"/>
        <v>0</v>
      </c>
      <c r="N102" s="107">
        <f t="shared" si="3"/>
        <v>0</v>
      </c>
      <c r="O102" s="107">
        <f t="shared" si="4"/>
        <v>0</v>
      </c>
      <c r="P102" s="107">
        <f t="shared" si="5"/>
        <v>0</v>
      </c>
      <c r="Q102" s="107">
        <f t="shared" si="6"/>
        <v>0</v>
      </c>
      <c r="R102" s="107">
        <f t="shared" si="7"/>
        <v>0</v>
      </c>
      <c r="S102" s="107">
        <f t="shared" si="8"/>
        <v>0</v>
      </c>
      <c r="T102" s="107">
        <f t="shared" si="9"/>
        <v>0</v>
      </c>
      <c r="U102" s="107">
        <f t="shared" si="10"/>
        <v>0</v>
      </c>
      <c r="V102" s="107">
        <f t="shared" si="11"/>
        <v>0</v>
      </c>
      <c r="W102" s="107">
        <f t="shared" si="12"/>
        <v>0</v>
      </c>
      <c r="X102" s="107">
        <f t="shared" si="13"/>
        <v>0</v>
      </c>
      <c r="Y102" s="107">
        <f t="shared" si="14"/>
        <v>0</v>
      </c>
      <c r="Z102" s="107">
        <f t="shared" si="28"/>
        <v>0</v>
      </c>
      <c r="AA102" s="107">
        <f t="shared" si="29"/>
        <v>0</v>
      </c>
      <c r="AB102" s="107">
        <f t="shared" si="30"/>
        <v>0</v>
      </c>
      <c r="AC102" s="107">
        <f t="shared" si="31"/>
        <v>0</v>
      </c>
      <c r="AD102" s="107">
        <f t="shared" si="32"/>
        <v>0</v>
      </c>
      <c r="AE102" s="107">
        <f t="shared" si="33"/>
        <v>0</v>
      </c>
      <c r="AF102" s="107">
        <f t="shared" si="34"/>
        <v>0</v>
      </c>
      <c r="AG102" s="107">
        <f t="shared" si="35"/>
        <v>0</v>
      </c>
      <c r="AH102" s="107">
        <f t="shared" si="36"/>
        <v>0</v>
      </c>
      <c r="AI102" s="107">
        <f t="shared" si="37"/>
        <v>0</v>
      </c>
      <c r="AJ102" s="107">
        <f t="shared" si="38"/>
        <v>0</v>
      </c>
      <c r="AK102" s="107">
        <f t="shared" si="39"/>
        <v>0</v>
      </c>
    </row>
    <row r="103">
      <c r="A103" s="107"/>
      <c r="B103" s="107"/>
      <c r="C103" s="107"/>
      <c r="D103" s="107"/>
      <c r="E103" s="107"/>
      <c r="F103" s="108">
        <f t="shared" si="27"/>
        <v>648</v>
      </c>
      <c r="G103" s="90" t="s">
        <v>300</v>
      </c>
      <c r="H103" s="14">
        <f>IF(ISNA(VLOOKUP(G103,Round2_Transactions!$A$2:$F$800,2,FALSE)), 0,VLOOKUP(G103,Round2_Transactions!$A$2:$F$800,2,FALSE))</f>
        <v>0</v>
      </c>
      <c r="I103" s="60">
        <f>IF(ISNA(VLOOKUP(G103,Round2_Transactions!$A$2:$F$800,3,FALSE)), 0,VLOOKUP(G103,Round2_Transactions!$A$2:$F$800,3,FALSE))</f>
        <v>0</v>
      </c>
      <c r="J103" s="60">
        <f>IF(ISNA(VLOOKUP(G103,Round2_Transactions!$A$2:$F$800,4,FALSE)), 0,VLOOKUP(G103,Round2_Transactions!$A$2:$F$800,4,FALSE))</f>
        <v>0</v>
      </c>
      <c r="K103" s="60">
        <f>IF(ISNA(VLOOKUP(G103,Round2_Transactions!$A$2:$F$800,5,FALSE)), 0,VLOOKUP(G103,Round2_Transactions!$A$2:$F$800,5,FALSE))</f>
        <v>0</v>
      </c>
      <c r="L103" s="86">
        <f>IF(ISNA(VLOOKUP(G103,Round2_Transactions!$A$2:$F$800,6,FALSE)), 0,VLOOKUP(G103,Round2_Transactions!$A$2:$F$800,6,FALSE))</f>
        <v>0</v>
      </c>
      <c r="M103" s="107">
        <f t="shared" si="1"/>
        <v>0</v>
      </c>
      <c r="N103" s="107">
        <f t="shared" si="3"/>
        <v>0</v>
      </c>
      <c r="O103" s="107">
        <f t="shared" si="4"/>
        <v>0</v>
      </c>
      <c r="P103" s="107">
        <f t="shared" si="5"/>
        <v>0</v>
      </c>
      <c r="Q103" s="107">
        <f t="shared" si="6"/>
        <v>0</v>
      </c>
      <c r="R103" s="107">
        <f t="shared" si="7"/>
        <v>0</v>
      </c>
      <c r="S103" s="107">
        <f t="shared" si="8"/>
        <v>0</v>
      </c>
      <c r="T103" s="107">
        <f t="shared" si="9"/>
        <v>0</v>
      </c>
      <c r="U103" s="107">
        <f t="shared" si="10"/>
        <v>0</v>
      </c>
      <c r="V103" s="107">
        <f t="shared" si="11"/>
        <v>0</v>
      </c>
      <c r="W103" s="107">
        <f t="shared" si="12"/>
        <v>0</v>
      </c>
      <c r="X103" s="107">
        <f t="shared" si="13"/>
        <v>0</v>
      </c>
      <c r="Y103" s="107">
        <f t="shared" si="14"/>
        <v>0</v>
      </c>
      <c r="Z103" s="107">
        <f t="shared" si="28"/>
        <v>0</v>
      </c>
      <c r="AA103" s="107">
        <f t="shared" si="29"/>
        <v>0</v>
      </c>
      <c r="AB103" s="107">
        <f t="shared" si="30"/>
        <v>0</v>
      </c>
      <c r="AC103" s="107">
        <f t="shared" si="31"/>
        <v>0</v>
      </c>
      <c r="AD103" s="107">
        <f t="shared" si="32"/>
        <v>0</v>
      </c>
      <c r="AE103" s="107">
        <f t="shared" si="33"/>
        <v>0</v>
      </c>
      <c r="AF103" s="107">
        <f t="shared" si="34"/>
        <v>0</v>
      </c>
      <c r="AG103" s="107">
        <f t="shared" si="35"/>
        <v>0</v>
      </c>
      <c r="AH103" s="107">
        <f t="shared" si="36"/>
        <v>0</v>
      </c>
      <c r="AI103" s="107">
        <f t="shared" si="37"/>
        <v>0</v>
      </c>
      <c r="AJ103" s="107">
        <f t="shared" si="38"/>
        <v>0</v>
      </c>
      <c r="AK103" s="107">
        <f t="shared" si="39"/>
        <v>0</v>
      </c>
    </row>
    <row r="104">
      <c r="A104" s="107"/>
      <c r="B104" s="107"/>
      <c r="C104" s="107"/>
      <c r="D104" s="107"/>
      <c r="E104" s="107"/>
      <c r="F104" s="108">
        <f t="shared" si="27"/>
        <v>648</v>
      </c>
      <c r="G104" s="90" t="s">
        <v>301</v>
      </c>
      <c r="H104" s="14">
        <f>IF(ISNA(VLOOKUP(G104,Round2_Transactions!$A$2:$F$800,2,FALSE)), 0,VLOOKUP(G104,Round2_Transactions!$A$2:$F$800,2,FALSE))</f>
        <v>0</v>
      </c>
      <c r="I104" s="60">
        <f>IF(ISNA(VLOOKUP(G104,Round2_Transactions!$A$2:$F$800,3,FALSE)), 0,VLOOKUP(G104,Round2_Transactions!$A$2:$F$800,3,FALSE))</f>
        <v>0</v>
      </c>
      <c r="J104" s="60">
        <f>IF(ISNA(VLOOKUP(G104,Round2_Transactions!$A$2:$F$800,4,FALSE)), 0,VLOOKUP(G104,Round2_Transactions!$A$2:$F$800,4,FALSE))</f>
        <v>0</v>
      </c>
      <c r="K104" s="60">
        <f>IF(ISNA(VLOOKUP(G104,Round2_Transactions!$A$2:$F$800,5,FALSE)), 0,VLOOKUP(G104,Round2_Transactions!$A$2:$F$800,5,FALSE))</f>
        <v>0</v>
      </c>
      <c r="L104" s="86">
        <f>IF(ISNA(VLOOKUP(G104,Round2_Transactions!$A$2:$F$800,6,FALSE)), 0,VLOOKUP(G104,Round2_Transactions!$A$2:$F$800,6,FALSE))</f>
        <v>0</v>
      </c>
      <c r="M104" s="107">
        <f t="shared" si="1"/>
        <v>0</v>
      </c>
      <c r="N104" s="107">
        <f t="shared" si="3"/>
        <v>0</v>
      </c>
      <c r="O104" s="107">
        <f t="shared" si="4"/>
        <v>0</v>
      </c>
      <c r="P104" s="107">
        <f t="shared" si="5"/>
        <v>0</v>
      </c>
      <c r="Q104" s="107">
        <f t="shared" si="6"/>
        <v>0</v>
      </c>
      <c r="R104" s="107">
        <f t="shared" si="7"/>
        <v>0</v>
      </c>
      <c r="S104" s="107">
        <f t="shared" si="8"/>
        <v>0</v>
      </c>
      <c r="T104" s="107">
        <f t="shared" si="9"/>
        <v>0</v>
      </c>
      <c r="U104" s="107">
        <f t="shared" si="10"/>
        <v>0</v>
      </c>
      <c r="V104" s="107">
        <f t="shared" si="11"/>
        <v>0</v>
      </c>
      <c r="W104" s="107">
        <f t="shared" si="12"/>
        <v>0</v>
      </c>
      <c r="X104" s="107">
        <f t="shared" si="13"/>
        <v>0</v>
      </c>
      <c r="Y104" s="107">
        <f t="shared" si="14"/>
        <v>0</v>
      </c>
      <c r="Z104" s="107">
        <f t="shared" si="28"/>
        <v>0</v>
      </c>
      <c r="AA104" s="107">
        <f t="shared" si="29"/>
        <v>0</v>
      </c>
      <c r="AB104" s="107">
        <f t="shared" si="30"/>
        <v>0</v>
      </c>
      <c r="AC104" s="107">
        <f t="shared" si="31"/>
        <v>0</v>
      </c>
      <c r="AD104" s="107">
        <f t="shared" si="32"/>
        <v>0</v>
      </c>
      <c r="AE104" s="107">
        <f t="shared" si="33"/>
        <v>0</v>
      </c>
      <c r="AF104" s="107">
        <f t="shared" si="34"/>
        <v>0</v>
      </c>
      <c r="AG104" s="107">
        <f t="shared" si="35"/>
        <v>0</v>
      </c>
      <c r="AH104" s="107">
        <f t="shared" si="36"/>
        <v>0</v>
      </c>
      <c r="AI104" s="107">
        <f t="shared" si="37"/>
        <v>0</v>
      </c>
      <c r="AJ104" s="107">
        <f t="shared" si="38"/>
        <v>0</v>
      </c>
      <c r="AK104" s="107">
        <f t="shared" si="39"/>
        <v>0</v>
      </c>
    </row>
    <row r="105">
      <c r="A105" s="107"/>
      <c r="B105" s="107"/>
      <c r="C105" s="107"/>
      <c r="D105" s="107"/>
      <c r="E105" s="107"/>
      <c r="F105" s="108">
        <f t="shared" si="27"/>
        <v>648</v>
      </c>
      <c r="G105" s="90" t="s">
        <v>302</v>
      </c>
      <c r="H105" s="14">
        <f>IF(ISNA(VLOOKUP(G105,Round2_Transactions!$A$2:$F$800,2,FALSE)), 0,VLOOKUP(G105,Round2_Transactions!$A$2:$F$800,2,FALSE))</f>
        <v>0</v>
      </c>
      <c r="I105" s="60">
        <f>IF(ISNA(VLOOKUP(G105,Round2_Transactions!$A$2:$F$800,3,FALSE)), 0,VLOOKUP(G105,Round2_Transactions!$A$2:$F$800,3,FALSE))</f>
        <v>0</v>
      </c>
      <c r="J105" s="60">
        <f>IF(ISNA(VLOOKUP(G105,Round2_Transactions!$A$2:$F$800,4,FALSE)), 0,VLOOKUP(G105,Round2_Transactions!$A$2:$F$800,4,FALSE))</f>
        <v>0</v>
      </c>
      <c r="K105" s="60">
        <f>IF(ISNA(VLOOKUP(G105,Round2_Transactions!$A$2:$F$800,5,FALSE)), 0,VLOOKUP(G105,Round2_Transactions!$A$2:$F$800,5,FALSE))</f>
        <v>0</v>
      </c>
      <c r="L105" s="86">
        <f>IF(ISNA(VLOOKUP(G105,Round2_Transactions!$A$2:$F$800,6,FALSE)), 0,VLOOKUP(G105,Round2_Transactions!$A$2:$F$800,6,FALSE))</f>
        <v>0</v>
      </c>
      <c r="M105" s="107">
        <f t="shared" si="1"/>
        <v>0</v>
      </c>
      <c r="N105" s="107">
        <f t="shared" si="3"/>
        <v>0</v>
      </c>
      <c r="O105" s="107">
        <f t="shared" si="4"/>
        <v>0</v>
      </c>
      <c r="P105" s="107">
        <f t="shared" si="5"/>
        <v>0</v>
      </c>
      <c r="Q105" s="107">
        <f t="shared" si="6"/>
        <v>0</v>
      </c>
      <c r="R105" s="107">
        <f t="shared" si="7"/>
        <v>0</v>
      </c>
      <c r="S105" s="107">
        <f t="shared" si="8"/>
        <v>0</v>
      </c>
      <c r="T105" s="107">
        <f t="shared" si="9"/>
        <v>0</v>
      </c>
      <c r="U105" s="107">
        <f t="shared" si="10"/>
        <v>0</v>
      </c>
      <c r="V105" s="107">
        <f t="shared" si="11"/>
        <v>0</v>
      </c>
      <c r="W105" s="107">
        <f t="shared" si="12"/>
        <v>0</v>
      </c>
      <c r="X105" s="107">
        <f t="shared" si="13"/>
        <v>0</v>
      </c>
      <c r="Y105" s="107">
        <f t="shared" si="14"/>
        <v>0</v>
      </c>
      <c r="Z105" s="107">
        <f t="shared" si="28"/>
        <v>0</v>
      </c>
      <c r="AA105" s="107">
        <f t="shared" si="29"/>
        <v>0</v>
      </c>
      <c r="AB105" s="107">
        <f t="shared" si="30"/>
        <v>0</v>
      </c>
      <c r="AC105" s="107">
        <f t="shared" si="31"/>
        <v>0</v>
      </c>
      <c r="AD105" s="107">
        <f t="shared" si="32"/>
        <v>0</v>
      </c>
      <c r="AE105" s="107">
        <f t="shared" si="33"/>
        <v>0</v>
      </c>
      <c r="AF105" s="107">
        <f t="shared" si="34"/>
        <v>0</v>
      </c>
      <c r="AG105" s="107">
        <f t="shared" si="35"/>
        <v>0</v>
      </c>
      <c r="AH105" s="107">
        <f t="shared" si="36"/>
        <v>0</v>
      </c>
      <c r="AI105" s="107">
        <f t="shared" si="37"/>
        <v>0</v>
      </c>
      <c r="AJ105" s="107">
        <f t="shared" si="38"/>
        <v>0</v>
      </c>
      <c r="AK105" s="107">
        <f t="shared" si="39"/>
        <v>0</v>
      </c>
    </row>
    <row r="106">
      <c r="A106" s="107"/>
      <c r="B106" s="107"/>
      <c r="C106" s="107"/>
      <c r="D106" s="107"/>
      <c r="E106" s="107"/>
      <c r="F106" s="108">
        <f t="shared" si="27"/>
        <v>648</v>
      </c>
      <c r="G106" s="90" t="s">
        <v>303</v>
      </c>
      <c r="H106" s="14">
        <f>IF(ISNA(VLOOKUP(G106,Round2_Transactions!$A$2:$F$800,2,FALSE)), 0,VLOOKUP(G106,Round2_Transactions!$A$2:$F$800,2,FALSE))</f>
        <v>0</v>
      </c>
      <c r="I106" s="60">
        <f>IF(ISNA(VLOOKUP(G106,Round2_Transactions!$A$2:$F$800,3,FALSE)), 0,VLOOKUP(G106,Round2_Transactions!$A$2:$F$800,3,FALSE))</f>
        <v>0</v>
      </c>
      <c r="J106" s="60">
        <f>IF(ISNA(VLOOKUP(G106,Round2_Transactions!$A$2:$F$800,4,FALSE)), 0,VLOOKUP(G106,Round2_Transactions!$A$2:$F$800,4,FALSE))</f>
        <v>0</v>
      </c>
      <c r="K106" s="60">
        <f>IF(ISNA(VLOOKUP(G106,Round2_Transactions!$A$2:$F$800,5,FALSE)), 0,VLOOKUP(G106,Round2_Transactions!$A$2:$F$800,5,FALSE))</f>
        <v>0</v>
      </c>
      <c r="L106" s="86">
        <f>IF(ISNA(VLOOKUP(G106,Round2_Transactions!$A$2:$F$800,6,FALSE)), 0,VLOOKUP(G106,Round2_Transactions!$A$2:$F$800,6,FALSE))</f>
        <v>0</v>
      </c>
      <c r="M106" s="107">
        <f t="shared" si="1"/>
        <v>0</v>
      </c>
      <c r="N106" s="107">
        <f t="shared" si="3"/>
        <v>0</v>
      </c>
      <c r="O106" s="107">
        <f t="shared" si="4"/>
        <v>0</v>
      </c>
      <c r="P106" s="107">
        <f t="shared" si="5"/>
        <v>0</v>
      </c>
      <c r="Q106" s="107">
        <f t="shared" si="6"/>
        <v>0</v>
      </c>
      <c r="R106" s="107">
        <f t="shared" si="7"/>
        <v>0</v>
      </c>
      <c r="S106" s="107">
        <f t="shared" si="8"/>
        <v>0</v>
      </c>
      <c r="T106" s="107">
        <f t="shared" si="9"/>
        <v>0</v>
      </c>
      <c r="U106" s="107">
        <f t="shared" si="10"/>
        <v>0</v>
      </c>
      <c r="V106" s="107">
        <f t="shared" si="11"/>
        <v>0</v>
      </c>
      <c r="W106" s="107">
        <f t="shared" si="12"/>
        <v>0</v>
      </c>
      <c r="X106" s="107">
        <f t="shared" si="13"/>
        <v>0</v>
      </c>
      <c r="Y106" s="107">
        <f t="shared" si="14"/>
        <v>0</v>
      </c>
      <c r="Z106" s="107">
        <f t="shared" si="28"/>
        <v>0</v>
      </c>
      <c r="AA106" s="107">
        <f t="shared" si="29"/>
        <v>0</v>
      </c>
      <c r="AB106" s="107">
        <f t="shared" si="30"/>
        <v>0</v>
      </c>
      <c r="AC106" s="107">
        <f t="shared" si="31"/>
        <v>0</v>
      </c>
      <c r="AD106" s="107">
        <f t="shared" si="32"/>
        <v>0</v>
      </c>
      <c r="AE106" s="107">
        <f t="shared" si="33"/>
        <v>0</v>
      </c>
      <c r="AF106" s="107">
        <f t="shared" si="34"/>
        <v>0</v>
      </c>
      <c r="AG106" s="107">
        <f t="shared" si="35"/>
        <v>0</v>
      </c>
      <c r="AH106" s="107">
        <f t="shared" si="36"/>
        <v>0</v>
      </c>
      <c r="AI106" s="107">
        <f t="shared" si="37"/>
        <v>0</v>
      </c>
      <c r="AJ106" s="107">
        <f t="shared" si="38"/>
        <v>0</v>
      </c>
      <c r="AK106" s="107">
        <f t="shared" si="39"/>
        <v>0</v>
      </c>
    </row>
    <row r="107">
      <c r="A107" s="107"/>
      <c r="B107" s="107"/>
      <c r="C107" s="107"/>
      <c r="D107" s="107"/>
      <c r="E107" s="107"/>
      <c r="F107" s="108">
        <f t="shared" si="27"/>
        <v>648</v>
      </c>
      <c r="G107" s="90" t="s">
        <v>304</v>
      </c>
      <c r="H107" s="14">
        <f>IF(ISNA(VLOOKUP(G107,Round2_Transactions!$A$2:$F$800,2,FALSE)), 0,VLOOKUP(G107,Round2_Transactions!$A$2:$F$800,2,FALSE))</f>
        <v>0</v>
      </c>
      <c r="I107" s="60">
        <f>IF(ISNA(VLOOKUP(G107,Round2_Transactions!$A$2:$F$800,3,FALSE)), 0,VLOOKUP(G107,Round2_Transactions!$A$2:$F$800,3,FALSE))</f>
        <v>0</v>
      </c>
      <c r="J107" s="60">
        <f>IF(ISNA(VLOOKUP(G107,Round2_Transactions!$A$2:$F$800,4,FALSE)), 0,VLOOKUP(G107,Round2_Transactions!$A$2:$F$800,4,FALSE))</f>
        <v>0</v>
      </c>
      <c r="K107" s="60">
        <f>IF(ISNA(VLOOKUP(G107,Round2_Transactions!$A$2:$F$800,5,FALSE)), 0,VLOOKUP(G107,Round2_Transactions!$A$2:$F$800,5,FALSE))</f>
        <v>0</v>
      </c>
      <c r="L107" s="86">
        <f>IF(ISNA(VLOOKUP(G107,Round2_Transactions!$A$2:$F$800,6,FALSE)), 0,VLOOKUP(G107,Round2_Transactions!$A$2:$F$800,6,FALSE))</f>
        <v>0</v>
      </c>
      <c r="M107" s="107">
        <f t="shared" si="1"/>
        <v>0</v>
      </c>
      <c r="N107" s="107">
        <f t="shared" si="3"/>
        <v>0</v>
      </c>
      <c r="O107" s="107">
        <f t="shared" si="4"/>
        <v>0</v>
      </c>
      <c r="P107" s="107">
        <f t="shared" si="5"/>
        <v>0</v>
      </c>
      <c r="Q107" s="107">
        <f t="shared" si="6"/>
        <v>0</v>
      </c>
      <c r="R107" s="107">
        <f t="shared" si="7"/>
        <v>0</v>
      </c>
      <c r="S107" s="107">
        <f t="shared" si="8"/>
        <v>0</v>
      </c>
      <c r="T107" s="107">
        <f t="shared" si="9"/>
        <v>0</v>
      </c>
      <c r="U107" s="107">
        <f t="shared" si="10"/>
        <v>0</v>
      </c>
      <c r="V107" s="107">
        <f t="shared" si="11"/>
        <v>0</v>
      </c>
      <c r="W107" s="107">
        <f t="shared" si="12"/>
        <v>0</v>
      </c>
      <c r="X107" s="107">
        <f t="shared" si="13"/>
        <v>0</v>
      </c>
      <c r="Y107" s="107">
        <f t="shared" si="14"/>
        <v>0</v>
      </c>
      <c r="Z107" s="107">
        <f t="shared" si="28"/>
        <v>0</v>
      </c>
      <c r="AA107" s="107">
        <f t="shared" si="29"/>
        <v>0</v>
      </c>
      <c r="AB107" s="107">
        <f t="shared" si="30"/>
        <v>0</v>
      </c>
      <c r="AC107" s="107">
        <f t="shared" si="31"/>
        <v>0</v>
      </c>
      <c r="AD107" s="107">
        <f t="shared" si="32"/>
        <v>0</v>
      </c>
      <c r="AE107" s="107">
        <f t="shared" si="33"/>
        <v>0</v>
      </c>
      <c r="AF107" s="107">
        <f t="shared" si="34"/>
        <v>0</v>
      </c>
      <c r="AG107" s="107">
        <f t="shared" si="35"/>
        <v>0</v>
      </c>
      <c r="AH107" s="107">
        <f t="shared" si="36"/>
        <v>0</v>
      </c>
      <c r="AI107" s="107">
        <f t="shared" si="37"/>
        <v>0</v>
      </c>
      <c r="AJ107" s="107">
        <f t="shared" si="38"/>
        <v>0</v>
      </c>
      <c r="AK107" s="107">
        <f t="shared" si="39"/>
        <v>0</v>
      </c>
    </row>
    <row r="108">
      <c r="A108" s="107"/>
      <c r="B108" s="107"/>
      <c r="C108" s="107"/>
      <c r="D108" s="107"/>
      <c r="E108" s="107"/>
      <c r="F108" s="108">
        <f t="shared" si="27"/>
        <v>648</v>
      </c>
      <c r="G108" s="90" t="s">
        <v>305</v>
      </c>
      <c r="H108" s="14">
        <f>IF(ISNA(VLOOKUP(G108,Round2_Transactions!$A$2:$F$800,2,FALSE)), 0,VLOOKUP(G108,Round2_Transactions!$A$2:$F$800,2,FALSE))</f>
        <v>0</v>
      </c>
      <c r="I108" s="60">
        <f>IF(ISNA(VLOOKUP(G108,Round2_Transactions!$A$2:$F$800,3,FALSE)), 0,VLOOKUP(G108,Round2_Transactions!$A$2:$F$800,3,FALSE))</f>
        <v>0</v>
      </c>
      <c r="J108" s="60">
        <f>IF(ISNA(VLOOKUP(G108,Round2_Transactions!$A$2:$F$800,4,FALSE)), 0,VLOOKUP(G108,Round2_Transactions!$A$2:$F$800,4,FALSE))</f>
        <v>0</v>
      </c>
      <c r="K108" s="60">
        <f>IF(ISNA(VLOOKUP(G108,Round2_Transactions!$A$2:$F$800,5,FALSE)), 0,VLOOKUP(G108,Round2_Transactions!$A$2:$F$800,5,FALSE))</f>
        <v>0</v>
      </c>
      <c r="L108" s="86">
        <f>IF(ISNA(VLOOKUP(G108,Round2_Transactions!$A$2:$F$800,6,FALSE)), 0,VLOOKUP(G108,Round2_Transactions!$A$2:$F$800,6,FALSE))</f>
        <v>0</v>
      </c>
      <c r="M108" s="107">
        <f t="shared" si="1"/>
        <v>0</v>
      </c>
      <c r="N108" s="107">
        <f t="shared" si="3"/>
        <v>0</v>
      </c>
      <c r="O108" s="107">
        <f t="shared" si="4"/>
        <v>0</v>
      </c>
      <c r="P108" s="107">
        <f t="shared" si="5"/>
        <v>0</v>
      </c>
      <c r="Q108" s="107">
        <f t="shared" si="6"/>
        <v>0</v>
      </c>
      <c r="R108" s="107">
        <f t="shared" si="7"/>
        <v>0</v>
      </c>
      <c r="S108" s="107">
        <f t="shared" si="8"/>
        <v>0</v>
      </c>
      <c r="T108" s="107">
        <f t="shared" si="9"/>
        <v>0</v>
      </c>
      <c r="U108" s="107">
        <f t="shared" si="10"/>
        <v>0</v>
      </c>
      <c r="V108" s="107">
        <f t="shared" si="11"/>
        <v>0</v>
      </c>
      <c r="W108" s="107">
        <f t="shared" si="12"/>
        <v>0</v>
      </c>
      <c r="X108" s="107">
        <f t="shared" si="13"/>
        <v>0</v>
      </c>
      <c r="Y108" s="107">
        <f t="shared" si="14"/>
        <v>0</v>
      </c>
      <c r="Z108" s="107">
        <f t="shared" si="28"/>
        <v>0</v>
      </c>
      <c r="AA108" s="107">
        <f t="shared" si="29"/>
        <v>0</v>
      </c>
      <c r="AB108" s="107">
        <f t="shared" si="30"/>
        <v>0</v>
      </c>
      <c r="AC108" s="107">
        <f t="shared" si="31"/>
        <v>0</v>
      </c>
      <c r="AD108" s="107">
        <f t="shared" si="32"/>
        <v>0</v>
      </c>
      <c r="AE108" s="107">
        <f t="shared" si="33"/>
        <v>0</v>
      </c>
      <c r="AF108" s="107">
        <f t="shared" si="34"/>
        <v>0</v>
      </c>
      <c r="AG108" s="107">
        <f t="shared" si="35"/>
        <v>0</v>
      </c>
      <c r="AH108" s="107">
        <f t="shared" si="36"/>
        <v>0</v>
      </c>
      <c r="AI108" s="107">
        <f t="shared" si="37"/>
        <v>0</v>
      </c>
      <c r="AJ108" s="107">
        <f t="shared" si="38"/>
        <v>0</v>
      </c>
      <c r="AK108" s="107">
        <f t="shared" si="39"/>
        <v>0</v>
      </c>
    </row>
    <row r="109">
      <c r="A109" s="107"/>
      <c r="B109" s="107"/>
      <c r="C109" s="107"/>
      <c r="D109" s="107"/>
      <c r="E109" s="107"/>
      <c r="F109" s="108">
        <f t="shared" si="27"/>
        <v>648</v>
      </c>
      <c r="G109" s="90" t="s">
        <v>306</v>
      </c>
      <c r="H109" s="14">
        <f>IF(ISNA(VLOOKUP(G109,Round2_Transactions!$A$2:$F$800,2,FALSE)), 0,VLOOKUP(G109,Round2_Transactions!$A$2:$F$800,2,FALSE))</f>
        <v>0</v>
      </c>
      <c r="I109" s="60">
        <f>IF(ISNA(VLOOKUP(G109,Round2_Transactions!$A$2:$F$800,3,FALSE)), 0,VLOOKUP(G109,Round2_Transactions!$A$2:$F$800,3,FALSE))</f>
        <v>0</v>
      </c>
      <c r="J109" s="60">
        <f>IF(ISNA(VLOOKUP(G109,Round2_Transactions!$A$2:$F$800,4,FALSE)), 0,VLOOKUP(G109,Round2_Transactions!$A$2:$F$800,4,FALSE))</f>
        <v>0</v>
      </c>
      <c r="K109" s="60">
        <f>IF(ISNA(VLOOKUP(G109,Round2_Transactions!$A$2:$F$800,5,FALSE)), 0,VLOOKUP(G109,Round2_Transactions!$A$2:$F$800,5,FALSE))</f>
        <v>0</v>
      </c>
      <c r="L109" s="86">
        <f>IF(ISNA(VLOOKUP(G109,Round2_Transactions!$A$2:$F$800,6,FALSE)), 0,VLOOKUP(G109,Round2_Transactions!$A$2:$F$800,6,FALSE))</f>
        <v>0</v>
      </c>
      <c r="M109" s="107">
        <f t="shared" si="1"/>
        <v>0</v>
      </c>
      <c r="N109" s="107">
        <f t="shared" si="3"/>
        <v>0</v>
      </c>
      <c r="O109" s="107">
        <f t="shared" si="4"/>
        <v>0</v>
      </c>
      <c r="P109" s="107">
        <f t="shared" si="5"/>
        <v>0</v>
      </c>
      <c r="Q109" s="107">
        <f t="shared" si="6"/>
        <v>0</v>
      </c>
      <c r="R109" s="107">
        <f t="shared" si="7"/>
        <v>0</v>
      </c>
      <c r="S109" s="107">
        <f t="shared" si="8"/>
        <v>0</v>
      </c>
      <c r="T109" s="107">
        <f t="shared" si="9"/>
        <v>0</v>
      </c>
      <c r="U109" s="107">
        <f t="shared" si="10"/>
        <v>0</v>
      </c>
      <c r="V109" s="107">
        <f t="shared" si="11"/>
        <v>0</v>
      </c>
      <c r="W109" s="107">
        <f t="shared" si="12"/>
        <v>0</v>
      </c>
      <c r="X109" s="107">
        <f t="shared" si="13"/>
        <v>0</v>
      </c>
      <c r="Y109" s="107">
        <f t="shared" si="14"/>
        <v>0</v>
      </c>
      <c r="Z109" s="107">
        <f t="shared" si="28"/>
        <v>0</v>
      </c>
      <c r="AA109" s="107">
        <f t="shared" si="29"/>
        <v>0</v>
      </c>
      <c r="AB109" s="107">
        <f t="shared" si="30"/>
        <v>0</v>
      </c>
      <c r="AC109" s="107">
        <f t="shared" si="31"/>
        <v>0</v>
      </c>
      <c r="AD109" s="107">
        <f t="shared" si="32"/>
        <v>0</v>
      </c>
      <c r="AE109" s="107">
        <f t="shared" si="33"/>
        <v>0</v>
      </c>
      <c r="AF109" s="107">
        <f t="shared" si="34"/>
        <v>0</v>
      </c>
      <c r="AG109" s="107">
        <f t="shared" si="35"/>
        <v>0</v>
      </c>
      <c r="AH109" s="107">
        <f t="shared" si="36"/>
        <v>0</v>
      </c>
      <c r="AI109" s="107">
        <f t="shared" si="37"/>
        <v>0</v>
      </c>
      <c r="AJ109" s="107">
        <f t="shared" si="38"/>
        <v>0</v>
      </c>
      <c r="AK109" s="107">
        <f t="shared" si="39"/>
        <v>0</v>
      </c>
    </row>
    <row r="110">
      <c r="A110" s="107"/>
      <c r="B110" s="107"/>
      <c r="C110" s="107"/>
      <c r="D110" s="107"/>
      <c r="E110" s="107"/>
      <c r="F110" s="108">
        <f t="shared" si="27"/>
        <v>648</v>
      </c>
      <c r="G110" s="90" t="s">
        <v>307</v>
      </c>
      <c r="H110" s="14">
        <f>IF(ISNA(VLOOKUP(G110,Round2_Transactions!$A$2:$F$800,2,FALSE)), 0,VLOOKUP(G110,Round2_Transactions!$A$2:$F$800,2,FALSE))</f>
        <v>0</v>
      </c>
      <c r="I110" s="60">
        <f>IF(ISNA(VLOOKUP(G110,Round2_Transactions!$A$2:$F$800,3,FALSE)), 0,VLOOKUP(G110,Round2_Transactions!$A$2:$F$800,3,FALSE))</f>
        <v>0</v>
      </c>
      <c r="J110" s="60">
        <f>IF(ISNA(VLOOKUP(G110,Round2_Transactions!$A$2:$F$800,4,FALSE)), 0,VLOOKUP(G110,Round2_Transactions!$A$2:$F$800,4,FALSE))</f>
        <v>0</v>
      </c>
      <c r="K110" s="60">
        <f>IF(ISNA(VLOOKUP(G110,Round2_Transactions!$A$2:$F$800,5,FALSE)), 0,VLOOKUP(G110,Round2_Transactions!$A$2:$F$800,5,FALSE))</f>
        <v>0</v>
      </c>
      <c r="L110" s="86">
        <f>IF(ISNA(VLOOKUP(G110,Round2_Transactions!$A$2:$F$800,6,FALSE)), 0,VLOOKUP(G110,Round2_Transactions!$A$2:$F$800,6,FALSE))</f>
        <v>0</v>
      </c>
      <c r="M110" s="107">
        <f t="shared" si="1"/>
        <v>0</v>
      </c>
      <c r="N110" s="107">
        <f t="shared" si="3"/>
        <v>0</v>
      </c>
      <c r="O110" s="107">
        <f t="shared" si="4"/>
        <v>0</v>
      </c>
      <c r="P110" s="107">
        <f t="shared" si="5"/>
        <v>0</v>
      </c>
      <c r="Q110" s="107">
        <f t="shared" si="6"/>
        <v>0</v>
      </c>
      <c r="R110" s="107">
        <f t="shared" si="7"/>
        <v>0</v>
      </c>
      <c r="S110" s="107">
        <f t="shared" si="8"/>
        <v>0</v>
      </c>
      <c r="T110" s="107">
        <f t="shared" si="9"/>
        <v>0</v>
      </c>
      <c r="U110" s="107">
        <f t="shared" si="10"/>
        <v>0</v>
      </c>
      <c r="V110" s="107">
        <f t="shared" si="11"/>
        <v>0</v>
      </c>
      <c r="W110" s="107">
        <f t="shared" si="12"/>
        <v>0</v>
      </c>
      <c r="X110" s="107">
        <f t="shared" si="13"/>
        <v>0</v>
      </c>
      <c r="Y110" s="107">
        <f t="shared" si="14"/>
        <v>0</v>
      </c>
      <c r="Z110" s="107">
        <f t="shared" si="28"/>
        <v>0</v>
      </c>
      <c r="AA110" s="107">
        <f t="shared" si="29"/>
        <v>0</v>
      </c>
      <c r="AB110" s="107">
        <f t="shared" si="30"/>
        <v>0</v>
      </c>
      <c r="AC110" s="107">
        <f t="shared" si="31"/>
        <v>0</v>
      </c>
      <c r="AD110" s="107">
        <f t="shared" si="32"/>
        <v>0</v>
      </c>
      <c r="AE110" s="107">
        <f t="shared" si="33"/>
        <v>0</v>
      </c>
      <c r="AF110" s="107">
        <f t="shared" si="34"/>
        <v>0</v>
      </c>
      <c r="AG110" s="107">
        <f t="shared" si="35"/>
        <v>0</v>
      </c>
      <c r="AH110" s="107">
        <f t="shared" si="36"/>
        <v>0</v>
      </c>
      <c r="AI110" s="107">
        <f t="shared" si="37"/>
        <v>0</v>
      </c>
      <c r="AJ110" s="107">
        <f t="shared" si="38"/>
        <v>0</v>
      </c>
      <c r="AK110" s="107">
        <f t="shared" si="39"/>
        <v>0</v>
      </c>
    </row>
    <row r="111">
      <c r="A111" s="107"/>
      <c r="B111" s="107"/>
      <c r="C111" s="107"/>
      <c r="D111" s="107"/>
      <c r="E111" s="107"/>
      <c r="F111" s="108">
        <f t="shared" si="27"/>
        <v>648</v>
      </c>
      <c r="G111" s="90" t="s">
        <v>308</v>
      </c>
      <c r="H111" s="14">
        <f>IF(ISNA(VLOOKUP(G111,Round2_Transactions!$A$2:$F$800,2,FALSE)), 0,VLOOKUP(G111,Round2_Transactions!$A$2:$F$800,2,FALSE))</f>
        <v>0</v>
      </c>
      <c r="I111" s="60">
        <f>IF(ISNA(VLOOKUP(G111,Round2_Transactions!$A$2:$F$800,3,FALSE)), 0,VLOOKUP(G111,Round2_Transactions!$A$2:$F$800,3,FALSE))</f>
        <v>0</v>
      </c>
      <c r="J111" s="60">
        <f>IF(ISNA(VLOOKUP(G111,Round2_Transactions!$A$2:$F$800,4,FALSE)), 0,VLOOKUP(G111,Round2_Transactions!$A$2:$F$800,4,FALSE))</f>
        <v>0</v>
      </c>
      <c r="K111" s="60">
        <f>IF(ISNA(VLOOKUP(G111,Round2_Transactions!$A$2:$F$800,5,FALSE)), 0,VLOOKUP(G111,Round2_Transactions!$A$2:$F$800,5,FALSE))</f>
        <v>0</v>
      </c>
      <c r="L111" s="86">
        <f>IF(ISNA(VLOOKUP(G111,Round2_Transactions!$A$2:$F$800,6,FALSE)), 0,VLOOKUP(G111,Round2_Transactions!$A$2:$F$800,6,FALSE))</f>
        <v>0</v>
      </c>
      <c r="M111" s="107">
        <f t="shared" si="1"/>
        <v>0</v>
      </c>
      <c r="N111" s="107">
        <f t="shared" si="3"/>
        <v>0</v>
      </c>
      <c r="O111" s="107">
        <f t="shared" si="4"/>
        <v>0</v>
      </c>
      <c r="P111" s="107">
        <f t="shared" si="5"/>
        <v>0</v>
      </c>
      <c r="Q111" s="107">
        <f t="shared" si="6"/>
        <v>0</v>
      </c>
      <c r="R111" s="107">
        <f t="shared" si="7"/>
        <v>0</v>
      </c>
      <c r="S111" s="107">
        <f t="shared" si="8"/>
        <v>0</v>
      </c>
      <c r="T111" s="107">
        <f t="shared" si="9"/>
        <v>0</v>
      </c>
      <c r="U111" s="107">
        <f t="shared" si="10"/>
        <v>0</v>
      </c>
      <c r="V111" s="107">
        <f t="shared" si="11"/>
        <v>0</v>
      </c>
      <c r="W111" s="107">
        <f t="shared" si="12"/>
        <v>0</v>
      </c>
      <c r="X111" s="107">
        <f t="shared" si="13"/>
        <v>0</v>
      </c>
      <c r="Y111" s="107">
        <f t="shared" si="14"/>
        <v>0</v>
      </c>
      <c r="Z111" s="107">
        <f t="shared" si="28"/>
        <v>0</v>
      </c>
      <c r="AA111" s="107">
        <f t="shared" si="29"/>
        <v>0</v>
      </c>
      <c r="AB111" s="107">
        <f t="shared" si="30"/>
        <v>0</v>
      </c>
      <c r="AC111" s="107">
        <f t="shared" si="31"/>
        <v>0</v>
      </c>
      <c r="AD111" s="107">
        <f t="shared" si="32"/>
        <v>0</v>
      </c>
      <c r="AE111" s="107">
        <f t="shared" si="33"/>
        <v>0</v>
      </c>
      <c r="AF111" s="107">
        <f t="shared" si="34"/>
        <v>0</v>
      </c>
      <c r="AG111" s="107">
        <f t="shared" si="35"/>
        <v>0</v>
      </c>
      <c r="AH111" s="107">
        <f t="shared" si="36"/>
        <v>0</v>
      </c>
      <c r="AI111" s="107">
        <f t="shared" si="37"/>
        <v>0</v>
      </c>
      <c r="AJ111" s="107">
        <f t="shared" si="38"/>
        <v>0</v>
      </c>
      <c r="AK111" s="107">
        <f t="shared" si="39"/>
        <v>0</v>
      </c>
    </row>
    <row r="112">
      <c r="A112" s="107"/>
      <c r="B112" s="107"/>
      <c r="C112" s="107"/>
      <c r="D112" s="107"/>
      <c r="E112" s="107"/>
      <c r="F112" s="108">
        <f t="shared" si="27"/>
        <v>648</v>
      </c>
      <c r="G112" s="90" t="s">
        <v>309</v>
      </c>
      <c r="H112" s="14">
        <f>IF(ISNA(VLOOKUP(G112,Round2_Transactions!$A$2:$F$800,2,FALSE)), 0,VLOOKUP(G112,Round2_Transactions!$A$2:$F$800,2,FALSE))</f>
        <v>0</v>
      </c>
      <c r="I112" s="60">
        <f>IF(ISNA(VLOOKUP(G112,Round2_Transactions!$A$2:$F$800,3,FALSE)), 0,VLOOKUP(G112,Round2_Transactions!$A$2:$F$800,3,FALSE))</f>
        <v>0</v>
      </c>
      <c r="J112" s="60">
        <f>IF(ISNA(VLOOKUP(G112,Round2_Transactions!$A$2:$F$800,4,FALSE)), 0,VLOOKUP(G112,Round2_Transactions!$A$2:$F$800,4,FALSE))</f>
        <v>0</v>
      </c>
      <c r="K112" s="60">
        <f>IF(ISNA(VLOOKUP(G112,Round2_Transactions!$A$2:$F$800,5,FALSE)), 0,VLOOKUP(G112,Round2_Transactions!$A$2:$F$800,5,FALSE))</f>
        <v>0</v>
      </c>
      <c r="L112" s="86">
        <f>IF(ISNA(VLOOKUP(G112,Round2_Transactions!$A$2:$F$800,6,FALSE)), 0,VLOOKUP(G112,Round2_Transactions!$A$2:$F$800,6,FALSE))</f>
        <v>0</v>
      </c>
      <c r="M112" s="107">
        <f t="shared" si="1"/>
        <v>0</v>
      </c>
      <c r="N112" s="107">
        <f t="shared" si="3"/>
        <v>0</v>
      </c>
      <c r="O112" s="107">
        <f t="shared" si="4"/>
        <v>0</v>
      </c>
      <c r="P112" s="107">
        <f t="shared" si="5"/>
        <v>0</v>
      </c>
      <c r="Q112" s="107">
        <f t="shared" si="6"/>
        <v>0</v>
      </c>
      <c r="R112" s="107">
        <f t="shared" si="7"/>
        <v>0</v>
      </c>
      <c r="S112" s="107">
        <f t="shared" si="8"/>
        <v>0</v>
      </c>
      <c r="T112" s="107">
        <f t="shared" si="9"/>
        <v>0</v>
      </c>
      <c r="U112" s="107">
        <f t="shared" si="10"/>
        <v>0</v>
      </c>
      <c r="V112" s="107">
        <f t="shared" si="11"/>
        <v>0</v>
      </c>
      <c r="W112" s="107">
        <f t="shared" si="12"/>
        <v>0</v>
      </c>
      <c r="X112" s="107">
        <f t="shared" si="13"/>
        <v>0</v>
      </c>
      <c r="Y112" s="107">
        <f t="shared" si="14"/>
        <v>0</v>
      </c>
      <c r="Z112" s="107">
        <f t="shared" si="28"/>
        <v>0</v>
      </c>
      <c r="AA112" s="107">
        <f t="shared" si="29"/>
        <v>0</v>
      </c>
      <c r="AB112" s="107">
        <f t="shared" si="30"/>
        <v>0</v>
      </c>
      <c r="AC112" s="107">
        <f t="shared" si="31"/>
        <v>0</v>
      </c>
      <c r="AD112" s="107">
        <f t="shared" si="32"/>
        <v>0</v>
      </c>
      <c r="AE112" s="107">
        <f t="shared" si="33"/>
        <v>0</v>
      </c>
      <c r="AF112" s="107">
        <f t="shared" si="34"/>
        <v>0</v>
      </c>
      <c r="AG112" s="107">
        <f t="shared" si="35"/>
        <v>0</v>
      </c>
      <c r="AH112" s="107">
        <f t="shared" si="36"/>
        <v>0</v>
      </c>
      <c r="AI112" s="107">
        <f t="shared" si="37"/>
        <v>0</v>
      </c>
      <c r="AJ112" s="107">
        <f t="shared" si="38"/>
        <v>0</v>
      </c>
      <c r="AK112" s="107">
        <f t="shared" si="39"/>
        <v>0</v>
      </c>
    </row>
    <row r="113">
      <c r="A113" s="107"/>
      <c r="B113" s="107"/>
      <c r="C113" s="107"/>
      <c r="D113" s="107"/>
      <c r="E113" s="107"/>
      <c r="F113" s="108">
        <f t="shared" si="27"/>
        <v>648</v>
      </c>
      <c r="G113" s="90" t="s">
        <v>310</v>
      </c>
      <c r="H113" s="14">
        <f>IF(ISNA(VLOOKUP(G113,Round2_Transactions!$A$2:$F$800,2,FALSE)), 0,VLOOKUP(G113,Round2_Transactions!$A$2:$F$800,2,FALSE))</f>
        <v>0</v>
      </c>
      <c r="I113" s="60">
        <f>IF(ISNA(VLOOKUP(G113,Round2_Transactions!$A$2:$F$800,3,FALSE)), 0,VLOOKUP(G113,Round2_Transactions!$A$2:$F$800,3,FALSE))</f>
        <v>0</v>
      </c>
      <c r="J113" s="60">
        <f>IF(ISNA(VLOOKUP(G113,Round2_Transactions!$A$2:$F$800,4,FALSE)), 0,VLOOKUP(G113,Round2_Transactions!$A$2:$F$800,4,FALSE))</f>
        <v>0</v>
      </c>
      <c r="K113" s="60">
        <f>IF(ISNA(VLOOKUP(G113,Round2_Transactions!$A$2:$F$800,5,FALSE)), 0,VLOOKUP(G113,Round2_Transactions!$A$2:$F$800,5,FALSE))</f>
        <v>0</v>
      </c>
      <c r="L113" s="86">
        <f>IF(ISNA(VLOOKUP(G113,Round2_Transactions!$A$2:$F$800,6,FALSE)), 0,VLOOKUP(G113,Round2_Transactions!$A$2:$F$800,6,FALSE))</f>
        <v>0</v>
      </c>
      <c r="M113" s="107">
        <f t="shared" si="1"/>
        <v>0</v>
      </c>
      <c r="N113" s="107">
        <f t="shared" si="3"/>
        <v>0</v>
      </c>
      <c r="O113" s="107">
        <f t="shared" si="4"/>
        <v>0</v>
      </c>
      <c r="P113" s="107">
        <f t="shared" si="5"/>
        <v>0</v>
      </c>
      <c r="Q113" s="107">
        <f t="shared" si="6"/>
        <v>0</v>
      </c>
      <c r="R113" s="107">
        <f t="shared" si="7"/>
        <v>0</v>
      </c>
      <c r="S113" s="107">
        <f t="shared" si="8"/>
        <v>0</v>
      </c>
      <c r="T113" s="107">
        <f t="shared" si="9"/>
        <v>0</v>
      </c>
      <c r="U113" s="107">
        <f t="shared" si="10"/>
        <v>0</v>
      </c>
      <c r="V113" s="107">
        <f t="shared" si="11"/>
        <v>0</v>
      </c>
      <c r="W113" s="107">
        <f t="shared" si="12"/>
        <v>0</v>
      </c>
      <c r="X113" s="107">
        <f t="shared" si="13"/>
        <v>0</v>
      </c>
      <c r="Y113" s="107">
        <f t="shared" si="14"/>
        <v>0</v>
      </c>
      <c r="Z113" s="107">
        <f t="shared" si="28"/>
        <v>0</v>
      </c>
      <c r="AA113" s="107">
        <f t="shared" si="29"/>
        <v>0</v>
      </c>
      <c r="AB113" s="107">
        <f t="shared" si="30"/>
        <v>0</v>
      </c>
      <c r="AC113" s="107">
        <f t="shared" si="31"/>
        <v>0</v>
      </c>
      <c r="AD113" s="107">
        <f t="shared" si="32"/>
        <v>0</v>
      </c>
      <c r="AE113" s="107">
        <f t="shared" si="33"/>
        <v>0</v>
      </c>
      <c r="AF113" s="107">
        <f t="shared" si="34"/>
        <v>0</v>
      </c>
      <c r="AG113" s="107">
        <f t="shared" si="35"/>
        <v>0</v>
      </c>
      <c r="AH113" s="107">
        <f t="shared" si="36"/>
        <v>0</v>
      </c>
      <c r="AI113" s="107">
        <f t="shared" si="37"/>
        <v>0</v>
      </c>
      <c r="AJ113" s="107">
        <f t="shared" si="38"/>
        <v>0</v>
      </c>
      <c r="AK113" s="107">
        <f t="shared" si="39"/>
        <v>0</v>
      </c>
    </row>
    <row r="114">
      <c r="A114" s="107"/>
      <c r="B114" s="107"/>
      <c r="C114" s="107"/>
      <c r="D114" s="107"/>
      <c r="E114" s="107"/>
      <c r="F114" s="108">
        <f t="shared" si="27"/>
        <v>648</v>
      </c>
      <c r="G114" s="90" t="s">
        <v>311</v>
      </c>
      <c r="H114" s="14">
        <f>IF(ISNA(VLOOKUP(G114,Round2_Transactions!$A$2:$F$800,2,FALSE)), 0,VLOOKUP(G114,Round2_Transactions!$A$2:$F$800,2,FALSE))</f>
        <v>0</v>
      </c>
      <c r="I114" s="60">
        <f>IF(ISNA(VLOOKUP(G114,Round2_Transactions!$A$2:$F$800,3,FALSE)), 0,VLOOKUP(G114,Round2_Transactions!$A$2:$F$800,3,FALSE))</f>
        <v>0</v>
      </c>
      <c r="J114" s="60">
        <f>IF(ISNA(VLOOKUP(G114,Round2_Transactions!$A$2:$F$800,4,FALSE)), 0,VLOOKUP(G114,Round2_Transactions!$A$2:$F$800,4,FALSE))</f>
        <v>0</v>
      </c>
      <c r="K114" s="60">
        <f>IF(ISNA(VLOOKUP(G114,Round2_Transactions!$A$2:$F$800,5,FALSE)), 0,VLOOKUP(G114,Round2_Transactions!$A$2:$F$800,5,FALSE))</f>
        <v>0</v>
      </c>
      <c r="L114" s="86">
        <f>IF(ISNA(VLOOKUP(G114,Round2_Transactions!$A$2:$F$800,6,FALSE)), 0,VLOOKUP(G114,Round2_Transactions!$A$2:$F$800,6,FALSE))</f>
        <v>0</v>
      </c>
      <c r="M114" s="107">
        <f t="shared" si="1"/>
        <v>0</v>
      </c>
      <c r="N114" s="107">
        <f t="shared" si="3"/>
        <v>0</v>
      </c>
      <c r="O114" s="107">
        <f t="shared" si="4"/>
        <v>0</v>
      </c>
      <c r="P114" s="107">
        <f t="shared" si="5"/>
        <v>0</v>
      </c>
      <c r="Q114" s="107">
        <f t="shared" si="6"/>
        <v>0</v>
      </c>
      <c r="R114" s="107">
        <f t="shared" si="7"/>
        <v>0</v>
      </c>
      <c r="S114" s="107">
        <f t="shared" si="8"/>
        <v>0</v>
      </c>
      <c r="T114" s="107">
        <f t="shared" si="9"/>
        <v>0</v>
      </c>
      <c r="U114" s="107">
        <f t="shared" si="10"/>
        <v>0</v>
      </c>
      <c r="V114" s="107">
        <f t="shared" si="11"/>
        <v>0</v>
      </c>
      <c r="W114" s="107">
        <f t="shared" si="12"/>
        <v>0</v>
      </c>
      <c r="X114" s="107">
        <f t="shared" si="13"/>
        <v>0</v>
      </c>
      <c r="Y114" s="107">
        <f t="shared" si="14"/>
        <v>0</v>
      </c>
      <c r="Z114" s="107">
        <f t="shared" si="28"/>
        <v>0</v>
      </c>
      <c r="AA114" s="107">
        <f t="shared" si="29"/>
        <v>0</v>
      </c>
      <c r="AB114" s="107">
        <f t="shared" si="30"/>
        <v>0</v>
      </c>
      <c r="AC114" s="107">
        <f t="shared" si="31"/>
        <v>0</v>
      </c>
      <c r="AD114" s="107">
        <f t="shared" si="32"/>
        <v>0</v>
      </c>
      <c r="AE114" s="107">
        <f t="shared" si="33"/>
        <v>0</v>
      </c>
      <c r="AF114" s="107">
        <f t="shared" si="34"/>
        <v>0</v>
      </c>
      <c r="AG114" s="107">
        <f t="shared" si="35"/>
        <v>0</v>
      </c>
      <c r="AH114" s="107">
        <f t="shared" si="36"/>
        <v>0</v>
      </c>
      <c r="AI114" s="107">
        <f t="shared" si="37"/>
        <v>0</v>
      </c>
      <c r="AJ114" s="107">
        <f t="shared" si="38"/>
        <v>0</v>
      </c>
      <c r="AK114" s="107">
        <f t="shared" si="39"/>
        <v>0</v>
      </c>
    </row>
    <row r="115">
      <c r="A115" s="107"/>
      <c r="B115" s="107"/>
      <c r="C115" s="107"/>
      <c r="D115" s="107"/>
      <c r="E115" s="107"/>
      <c r="F115" s="108">
        <f t="shared" si="27"/>
        <v>648</v>
      </c>
      <c r="G115" s="90" t="s">
        <v>312</v>
      </c>
      <c r="H115" s="14">
        <f>IF(ISNA(VLOOKUP(G115,Round2_Transactions!$A$2:$F$800,2,FALSE)), 0,VLOOKUP(G115,Round2_Transactions!$A$2:$F$800,2,FALSE))</f>
        <v>0</v>
      </c>
      <c r="I115" s="60">
        <f>IF(ISNA(VLOOKUP(G115,Round2_Transactions!$A$2:$F$800,3,FALSE)), 0,VLOOKUP(G115,Round2_Transactions!$A$2:$F$800,3,FALSE))</f>
        <v>0</v>
      </c>
      <c r="J115" s="60">
        <f>IF(ISNA(VLOOKUP(G115,Round2_Transactions!$A$2:$F$800,4,FALSE)), 0,VLOOKUP(G115,Round2_Transactions!$A$2:$F$800,4,FALSE))</f>
        <v>0</v>
      </c>
      <c r="K115" s="60">
        <f>IF(ISNA(VLOOKUP(G115,Round2_Transactions!$A$2:$F$800,5,FALSE)), 0,VLOOKUP(G115,Round2_Transactions!$A$2:$F$800,5,FALSE))</f>
        <v>0</v>
      </c>
      <c r="L115" s="86">
        <f>IF(ISNA(VLOOKUP(G115,Round2_Transactions!$A$2:$F$800,6,FALSE)), 0,VLOOKUP(G115,Round2_Transactions!$A$2:$F$800,6,FALSE))</f>
        <v>0</v>
      </c>
      <c r="M115" s="107">
        <f t="shared" si="1"/>
        <v>0</v>
      </c>
      <c r="N115" s="107">
        <f t="shared" si="3"/>
        <v>0</v>
      </c>
      <c r="O115" s="107">
        <f t="shared" si="4"/>
        <v>0</v>
      </c>
      <c r="P115" s="107">
        <f t="shared" si="5"/>
        <v>0</v>
      </c>
      <c r="Q115" s="107">
        <f t="shared" si="6"/>
        <v>0</v>
      </c>
      <c r="R115" s="107">
        <f t="shared" si="7"/>
        <v>0</v>
      </c>
      <c r="S115" s="107">
        <f t="shared" si="8"/>
        <v>0</v>
      </c>
      <c r="T115" s="107">
        <f t="shared" si="9"/>
        <v>0</v>
      </c>
      <c r="U115" s="107">
        <f t="shared" si="10"/>
        <v>0</v>
      </c>
      <c r="V115" s="107">
        <f t="shared" si="11"/>
        <v>0</v>
      </c>
      <c r="W115" s="107">
        <f t="shared" si="12"/>
        <v>0</v>
      </c>
      <c r="X115" s="107">
        <f t="shared" si="13"/>
        <v>0</v>
      </c>
      <c r="Y115" s="107">
        <f t="shared" si="14"/>
        <v>0</v>
      </c>
      <c r="Z115" s="107">
        <f t="shared" si="28"/>
        <v>0</v>
      </c>
      <c r="AA115" s="107">
        <f t="shared" si="29"/>
        <v>0</v>
      </c>
      <c r="AB115" s="107">
        <f t="shared" si="30"/>
        <v>0</v>
      </c>
      <c r="AC115" s="107">
        <f t="shared" si="31"/>
        <v>0</v>
      </c>
      <c r="AD115" s="107">
        <f t="shared" si="32"/>
        <v>0</v>
      </c>
      <c r="AE115" s="107">
        <f t="shared" si="33"/>
        <v>0</v>
      </c>
      <c r="AF115" s="107">
        <f t="shared" si="34"/>
        <v>0</v>
      </c>
      <c r="AG115" s="107">
        <f t="shared" si="35"/>
        <v>0</v>
      </c>
      <c r="AH115" s="107">
        <f t="shared" si="36"/>
        <v>0</v>
      </c>
      <c r="AI115" s="107">
        <f t="shared" si="37"/>
        <v>0</v>
      </c>
      <c r="AJ115" s="107">
        <f t="shared" si="38"/>
        <v>0</v>
      </c>
      <c r="AK115" s="107">
        <f t="shared" si="39"/>
        <v>0</v>
      </c>
    </row>
    <row r="116">
      <c r="A116" s="107"/>
      <c r="B116" s="107"/>
      <c r="C116" s="107"/>
      <c r="D116" s="107"/>
      <c r="E116" s="107"/>
      <c r="F116" s="108">
        <f t="shared" si="27"/>
        <v>648</v>
      </c>
      <c r="G116" s="90" t="s">
        <v>313</v>
      </c>
      <c r="H116" s="14">
        <f>IF(ISNA(VLOOKUP(G116,Round2_Transactions!$A$2:$F$800,2,FALSE)), 0,VLOOKUP(G116,Round2_Transactions!$A$2:$F$800,2,FALSE))</f>
        <v>0</v>
      </c>
      <c r="I116" s="60">
        <f>IF(ISNA(VLOOKUP(G116,Round2_Transactions!$A$2:$F$800,3,FALSE)), 0,VLOOKUP(G116,Round2_Transactions!$A$2:$F$800,3,FALSE))</f>
        <v>0</v>
      </c>
      <c r="J116" s="60">
        <f>IF(ISNA(VLOOKUP(G116,Round2_Transactions!$A$2:$F$800,4,FALSE)), 0,VLOOKUP(G116,Round2_Transactions!$A$2:$F$800,4,FALSE))</f>
        <v>0</v>
      </c>
      <c r="K116" s="60">
        <f>IF(ISNA(VLOOKUP(G116,Round2_Transactions!$A$2:$F$800,5,FALSE)), 0,VLOOKUP(G116,Round2_Transactions!$A$2:$F$800,5,FALSE))</f>
        <v>0</v>
      </c>
      <c r="L116" s="86">
        <f>IF(ISNA(VLOOKUP(G116,Round2_Transactions!$A$2:$F$800,6,FALSE)), 0,VLOOKUP(G116,Round2_Transactions!$A$2:$F$800,6,FALSE))</f>
        <v>0</v>
      </c>
      <c r="M116" s="107">
        <f t="shared" si="1"/>
        <v>0</v>
      </c>
      <c r="N116" s="107">
        <f t="shared" si="3"/>
        <v>0</v>
      </c>
      <c r="O116" s="107">
        <f t="shared" si="4"/>
        <v>0</v>
      </c>
      <c r="P116" s="107">
        <f t="shared" si="5"/>
        <v>0</v>
      </c>
      <c r="Q116" s="107">
        <f t="shared" si="6"/>
        <v>0</v>
      </c>
      <c r="R116" s="107">
        <f t="shared" si="7"/>
        <v>0</v>
      </c>
      <c r="S116" s="107">
        <f t="shared" si="8"/>
        <v>0</v>
      </c>
      <c r="T116" s="107">
        <f t="shared" si="9"/>
        <v>0</v>
      </c>
      <c r="U116" s="107">
        <f t="shared" si="10"/>
        <v>0</v>
      </c>
      <c r="V116" s="107">
        <f t="shared" si="11"/>
        <v>0</v>
      </c>
      <c r="W116" s="107">
        <f t="shared" si="12"/>
        <v>0</v>
      </c>
      <c r="X116" s="107">
        <f t="shared" si="13"/>
        <v>0</v>
      </c>
      <c r="Y116" s="107">
        <f t="shared" si="14"/>
        <v>0</v>
      </c>
      <c r="Z116" s="107">
        <f t="shared" si="28"/>
        <v>0</v>
      </c>
      <c r="AA116" s="107">
        <f t="shared" si="29"/>
        <v>0</v>
      </c>
      <c r="AB116" s="107">
        <f t="shared" si="30"/>
        <v>0</v>
      </c>
      <c r="AC116" s="107">
        <f t="shared" si="31"/>
        <v>0</v>
      </c>
      <c r="AD116" s="107">
        <f t="shared" si="32"/>
        <v>0</v>
      </c>
      <c r="AE116" s="107">
        <f t="shared" si="33"/>
        <v>0</v>
      </c>
      <c r="AF116" s="107">
        <f t="shared" si="34"/>
        <v>0</v>
      </c>
      <c r="AG116" s="107">
        <f t="shared" si="35"/>
        <v>0</v>
      </c>
      <c r="AH116" s="107">
        <f t="shared" si="36"/>
        <v>0</v>
      </c>
      <c r="AI116" s="107">
        <f t="shared" si="37"/>
        <v>0</v>
      </c>
      <c r="AJ116" s="107">
        <f t="shared" si="38"/>
        <v>0</v>
      </c>
      <c r="AK116" s="107">
        <f t="shared" si="39"/>
        <v>0</v>
      </c>
    </row>
    <row r="117">
      <c r="A117" s="107"/>
      <c r="B117" s="107"/>
      <c r="C117" s="107"/>
      <c r="D117" s="107"/>
      <c r="E117" s="107"/>
      <c r="F117" s="108">
        <f t="shared" si="27"/>
        <v>648</v>
      </c>
      <c r="G117" s="90" t="s">
        <v>314</v>
      </c>
      <c r="H117" s="14">
        <f>IF(ISNA(VLOOKUP(G117,Round2_Transactions!$A$2:$F$800,2,FALSE)), 0,VLOOKUP(G117,Round2_Transactions!$A$2:$F$800,2,FALSE))</f>
        <v>0</v>
      </c>
      <c r="I117" s="60">
        <f>IF(ISNA(VLOOKUP(G117,Round2_Transactions!$A$2:$F$800,3,FALSE)), 0,VLOOKUP(G117,Round2_Transactions!$A$2:$F$800,3,FALSE))</f>
        <v>0</v>
      </c>
      <c r="J117" s="60">
        <f>IF(ISNA(VLOOKUP(G117,Round2_Transactions!$A$2:$F$800,4,FALSE)), 0,VLOOKUP(G117,Round2_Transactions!$A$2:$F$800,4,FALSE))</f>
        <v>0</v>
      </c>
      <c r="K117" s="60">
        <f>IF(ISNA(VLOOKUP(G117,Round2_Transactions!$A$2:$F$800,5,FALSE)), 0,VLOOKUP(G117,Round2_Transactions!$A$2:$F$800,5,FALSE))</f>
        <v>0</v>
      </c>
      <c r="L117" s="86">
        <f>IF(ISNA(VLOOKUP(G117,Round2_Transactions!$A$2:$F$800,6,FALSE)), 0,VLOOKUP(G117,Round2_Transactions!$A$2:$F$800,6,FALSE))</f>
        <v>0</v>
      </c>
      <c r="M117" s="107">
        <f t="shared" si="1"/>
        <v>0</v>
      </c>
      <c r="N117" s="107">
        <f t="shared" si="3"/>
        <v>0</v>
      </c>
      <c r="O117" s="107">
        <f t="shared" si="4"/>
        <v>0</v>
      </c>
      <c r="P117" s="107">
        <f t="shared" si="5"/>
        <v>0</v>
      </c>
      <c r="Q117" s="107">
        <f t="shared" si="6"/>
        <v>0</v>
      </c>
      <c r="R117" s="107">
        <f t="shared" si="7"/>
        <v>0</v>
      </c>
      <c r="S117" s="107">
        <f t="shared" si="8"/>
        <v>0</v>
      </c>
      <c r="T117" s="107">
        <f t="shared" si="9"/>
        <v>0</v>
      </c>
      <c r="U117" s="107">
        <f t="shared" si="10"/>
        <v>0</v>
      </c>
      <c r="V117" s="107">
        <f t="shared" si="11"/>
        <v>0</v>
      </c>
      <c r="W117" s="107">
        <f t="shared" si="12"/>
        <v>0</v>
      </c>
      <c r="X117" s="107">
        <f t="shared" si="13"/>
        <v>0</v>
      </c>
      <c r="Y117" s="107">
        <f t="shared" si="14"/>
        <v>0</v>
      </c>
      <c r="Z117" s="107">
        <f t="shared" si="28"/>
        <v>0</v>
      </c>
      <c r="AA117" s="107">
        <f t="shared" si="29"/>
        <v>0</v>
      </c>
      <c r="AB117" s="107">
        <f t="shared" si="30"/>
        <v>0</v>
      </c>
      <c r="AC117" s="107">
        <f t="shared" si="31"/>
        <v>0</v>
      </c>
      <c r="AD117" s="107">
        <f t="shared" si="32"/>
        <v>0</v>
      </c>
      <c r="AE117" s="107">
        <f t="shared" si="33"/>
        <v>0</v>
      </c>
      <c r="AF117" s="107">
        <f t="shared" si="34"/>
        <v>0</v>
      </c>
      <c r="AG117" s="107">
        <f t="shared" si="35"/>
        <v>0</v>
      </c>
      <c r="AH117" s="107">
        <f t="shared" si="36"/>
        <v>0</v>
      </c>
      <c r="AI117" s="107">
        <f t="shared" si="37"/>
        <v>0</v>
      </c>
      <c r="AJ117" s="107">
        <f t="shared" si="38"/>
        <v>0</v>
      </c>
      <c r="AK117" s="107">
        <f t="shared" si="39"/>
        <v>0</v>
      </c>
    </row>
    <row r="118">
      <c r="A118" s="107"/>
      <c r="B118" s="107"/>
      <c r="C118" s="107"/>
      <c r="D118" s="107"/>
      <c r="E118" s="107"/>
      <c r="F118" s="108">
        <f t="shared" si="27"/>
        <v>648</v>
      </c>
      <c r="G118" s="90" t="s">
        <v>315</v>
      </c>
      <c r="H118" s="14">
        <f>IF(ISNA(VLOOKUP(G118,Round2_Transactions!$A$2:$F$800,2,FALSE)), 0,VLOOKUP(G118,Round2_Transactions!$A$2:$F$800,2,FALSE))</f>
        <v>0</v>
      </c>
      <c r="I118" s="60">
        <f>IF(ISNA(VLOOKUP(G118,Round2_Transactions!$A$2:$F$800,3,FALSE)), 0,VLOOKUP(G118,Round2_Transactions!$A$2:$F$800,3,FALSE))</f>
        <v>0</v>
      </c>
      <c r="J118" s="60">
        <f>IF(ISNA(VLOOKUP(G118,Round2_Transactions!$A$2:$F$800,4,FALSE)), 0,VLOOKUP(G118,Round2_Transactions!$A$2:$F$800,4,FALSE))</f>
        <v>0</v>
      </c>
      <c r="K118" s="60">
        <f>IF(ISNA(VLOOKUP(G118,Round2_Transactions!$A$2:$F$800,5,FALSE)), 0,VLOOKUP(G118,Round2_Transactions!$A$2:$F$800,5,FALSE))</f>
        <v>0</v>
      </c>
      <c r="L118" s="86">
        <f>IF(ISNA(VLOOKUP(G118,Round2_Transactions!$A$2:$F$800,6,FALSE)), 0,VLOOKUP(G118,Round2_Transactions!$A$2:$F$800,6,FALSE))</f>
        <v>0</v>
      </c>
      <c r="M118" s="107">
        <f t="shared" si="1"/>
        <v>0</v>
      </c>
      <c r="N118" s="107">
        <f t="shared" si="3"/>
        <v>0</v>
      </c>
      <c r="O118" s="107">
        <f t="shared" si="4"/>
        <v>0</v>
      </c>
      <c r="P118" s="107">
        <f t="shared" si="5"/>
        <v>0</v>
      </c>
      <c r="Q118" s="107">
        <f t="shared" si="6"/>
        <v>0</v>
      </c>
      <c r="R118" s="107">
        <f t="shared" si="7"/>
        <v>0</v>
      </c>
      <c r="S118" s="107">
        <f t="shared" si="8"/>
        <v>0</v>
      </c>
      <c r="T118" s="107">
        <f t="shared" si="9"/>
        <v>0</v>
      </c>
      <c r="U118" s="107">
        <f t="shared" si="10"/>
        <v>0</v>
      </c>
      <c r="V118" s="107">
        <f t="shared" si="11"/>
        <v>0</v>
      </c>
      <c r="W118" s="107">
        <f t="shared" si="12"/>
        <v>0</v>
      </c>
      <c r="X118" s="107">
        <f t="shared" si="13"/>
        <v>0</v>
      </c>
      <c r="Y118" s="107">
        <f t="shared" si="14"/>
        <v>0</v>
      </c>
      <c r="Z118" s="107">
        <f t="shared" si="28"/>
        <v>0</v>
      </c>
      <c r="AA118" s="107">
        <f t="shared" si="29"/>
        <v>0</v>
      </c>
      <c r="AB118" s="107">
        <f t="shared" si="30"/>
        <v>0</v>
      </c>
      <c r="AC118" s="107">
        <f t="shared" si="31"/>
        <v>0</v>
      </c>
      <c r="AD118" s="107">
        <f t="shared" si="32"/>
        <v>0</v>
      </c>
      <c r="AE118" s="107">
        <f t="shared" si="33"/>
        <v>0</v>
      </c>
      <c r="AF118" s="107">
        <f t="shared" si="34"/>
        <v>0</v>
      </c>
      <c r="AG118" s="107">
        <f t="shared" si="35"/>
        <v>0</v>
      </c>
      <c r="AH118" s="107">
        <f t="shared" si="36"/>
        <v>0</v>
      </c>
      <c r="AI118" s="107">
        <f t="shared" si="37"/>
        <v>0</v>
      </c>
      <c r="AJ118" s="107">
        <f t="shared" si="38"/>
        <v>0</v>
      </c>
      <c r="AK118" s="107">
        <f t="shared" si="39"/>
        <v>0</v>
      </c>
    </row>
    <row r="119">
      <c r="A119" s="107"/>
      <c r="B119" s="107"/>
      <c r="C119" s="107"/>
      <c r="D119" s="107"/>
      <c r="E119" s="107"/>
      <c r="F119" s="108">
        <f t="shared" si="27"/>
        <v>648</v>
      </c>
      <c r="G119" s="90" t="s">
        <v>316</v>
      </c>
      <c r="H119" s="14">
        <f>IF(ISNA(VLOOKUP(G119,Round2_Transactions!$A$2:$F$800,2,FALSE)), 0,VLOOKUP(G119,Round2_Transactions!$A$2:$F$800,2,FALSE))</f>
        <v>0</v>
      </c>
      <c r="I119" s="60">
        <f>IF(ISNA(VLOOKUP(G119,Round2_Transactions!$A$2:$F$800,3,FALSE)), 0,VLOOKUP(G119,Round2_Transactions!$A$2:$F$800,3,FALSE))</f>
        <v>0</v>
      </c>
      <c r="J119" s="60">
        <f>IF(ISNA(VLOOKUP(G119,Round2_Transactions!$A$2:$F$800,4,FALSE)), 0,VLOOKUP(G119,Round2_Transactions!$A$2:$F$800,4,FALSE))</f>
        <v>0</v>
      </c>
      <c r="K119" s="60">
        <f>IF(ISNA(VLOOKUP(G119,Round2_Transactions!$A$2:$F$800,5,FALSE)), 0,VLOOKUP(G119,Round2_Transactions!$A$2:$F$800,5,FALSE))</f>
        <v>0</v>
      </c>
      <c r="L119" s="86">
        <f>IF(ISNA(VLOOKUP(G119,Round2_Transactions!$A$2:$F$800,6,FALSE)), 0,VLOOKUP(G119,Round2_Transactions!$A$2:$F$800,6,FALSE))</f>
        <v>0</v>
      </c>
      <c r="M119" s="107">
        <f t="shared" si="1"/>
        <v>0</v>
      </c>
      <c r="N119" s="107">
        <f t="shared" si="3"/>
        <v>0</v>
      </c>
      <c r="O119" s="107">
        <f t="shared" si="4"/>
        <v>0</v>
      </c>
      <c r="P119" s="107">
        <f t="shared" si="5"/>
        <v>0</v>
      </c>
      <c r="Q119" s="107">
        <f t="shared" si="6"/>
        <v>0</v>
      </c>
      <c r="R119" s="107">
        <f t="shared" si="7"/>
        <v>0</v>
      </c>
      <c r="S119" s="107">
        <f t="shared" si="8"/>
        <v>0</v>
      </c>
      <c r="T119" s="107">
        <f t="shared" si="9"/>
        <v>0</v>
      </c>
      <c r="U119" s="107">
        <f t="shared" si="10"/>
        <v>0</v>
      </c>
      <c r="V119" s="107">
        <f t="shared" si="11"/>
        <v>0</v>
      </c>
      <c r="W119" s="107">
        <f t="shared" si="12"/>
        <v>0</v>
      </c>
      <c r="X119" s="107">
        <f t="shared" si="13"/>
        <v>0</v>
      </c>
      <c r="Y119" s="107">
        <f t="shared" si="14"/>
        <v>0</v>
      </c>
      <c r="Z119" s="107">
        <f t="shared" si="28"/>
        <v>0</v>
      </c>
      <c r="AA119" s="107">
        <f t="shared" si="29"/>
        <v>0</v>
      </c>
      <c r="AB119" s="107">
        <f t="shared" si="30"/>
        <v>0</v>
      </c>
      <c r="AC119" s="107">
        <f t="shared" si="31"/>
        <v>0</v>
      </c>
      <c r="AD119" s="107">
        <f t="shared" si="32"/>
        <v>0</v>
      </c>
      <c r="AE119" s="107">
        <f t="shared" si="33"/>
        <v>0</v>
      </c>
      <c r="AF119" s="107">
        <f t="shared" si="34"/>
        <v>0</v>
      </c>
      <c r="AG119" s="107">
        <f t="shared" si="35"/>
        <v>0</v>
      </c>
      <c r="AH119" s="107">
        <f t="shared" si="36"/>
        <v>0</v>
      </c>
      <c r="AI119" s="107">
        <f t="shared" si="37"/>
        <v>0</v>
      </c>
      <c r="AJ119" s="107">
        <f t="shared" si="38"/>
        <v>0</v>
      </c>
      <c r="AK119" s="107">
        <f t="shared" si="39"/>
        <v>0</v>
      </c>
    </row>
    <row r="120">
      <c r="A120" s="107"/>
      <c r="B120" s="107"/>
      <c r="C120" s="107"/>
      <c r="D120" s="107"/>
      <c r="E120" s="107"/>
      <c r="F120" s="108">
        <f t="shared" si="27"/>
        <v>648</v>
      </c>
      <c r="G120" s="90" t="s">
        <v>317</v>
      </c>
      <c r="H120" s="14">
        <f>IF(ISNA(VLOOKUP(G120,Round2_Transactions!$A$2:$F$800,2,FALSE)), 0,VLOOKUP(G120,Round2_Transactions!$A$2:$F$800,2,FALSE))</f>
        <v>0</v>
      </c>
      <c r="I120" s="60">
        <f>IF(ISNA(VLOOKUP(G120,Round2_Transactions!$A$2:$F$800,3,FALSE)), 0,VLOOKUP(G120,Round2_Transactions!$A$2:$F$800,3,FALSE))</f>
        <v>0</v>
      </c>
      <c r="J120" s="60">
        <f>IF(ISNA(VLOOKUP(G120,Round2_Transactions!$A$2:$F$800,4,FALSE)), 0,VLOOKUP(G120,Round2_Transactions!$A$2:$F$800,4,FALSE))</f>
        <v>0</v>
      </c>
      <c r="K120" s="60">
        <f>IF(ISNA(VLOOKUP(G120,Round2_Transactions!$A$2:$F$800,5,FALSE)), 0,VLOOKUP(G120,Round2_Transactions!$A$2:$F$800,5,FALSE))</f>
        <v>0</v>
      </c>
      <c r="L120" s="86">
        <f>IF(ISNA(VLOOKUP(G120,Round2_Transactions!$A$2:$F$800,6,FALSE)), 0,VLOOKUP(G120,Round2_Transactions!$A$2:$F$800,6,FALSE))</f>
        <v>0</v>
      </c>
      <c r="M120" s="107">
        <f t="shared" si="1"/>
        <v>0</v>
      </c>
      <c r="N120" s="107">
        <f t="shared" si="3"/>
        <v>0</v>
      </c>
      <c r="O120" s="107">
        <f t="shared" si="4"/>
        <v>0</v>
      </c>
      <c r="P120" s="107">
        <f t="shared" si="5"/>
        <v>0</v>
      </c>
      <c r="Q120" s="107">
        <f t="shared" si="6"/>
        <v>0</v>
      </c>
      <c r="R120" s="107">
        <f t="shared" si="7"/>
        <v>0</v>
      </c>
      <c r="S120" s="107">
        <f t="shared" si="8"/>
        <v>0</v>
      </c>
      <c r="T120" s="107">
        <f t="shared" si="9"/>
        <v>0</v>
      </c>
      <c r="U120" s="107">
        <f t="shared" si="10"/>
        <v>0</v>
      </c>
      <c r="V120" s="107">
        <f t="shared" si="11"/>
        <v>0</v>
      </c>
      <c r="W120" s="107">
        <f t="shared" si="12"/>
        <v>0</v>
      </c>
      <c r="X120" s="107">
        <f t="shared" si="13"/>
        <v>0</v>
      </c>
      <c r="Y120" s="107">
        <f t="shared" si="14"/>
        <v>0</v>
      </c>
      <c r="Z120" s="107">
        <f t="shared" si="28"/>
        <v>0</v>
      </c>
      <c r="AA120" s="107">
        <f t="shared" si="29"/>
        <v>0</v>
      </c>
      <c r="AB120" s="107">
        <f t="shared" si="30"/>
        <v>0</v>
      </c>
      <c r="AC120" s="107">
        <f t="shared" si="31"/>
        <v>0</v>
      </c>
      <c r="AD120" s="107">
        <f t="shared" si="32"/>
        <v>0</v>
      </c>
      <c r="AE120" s="107">
        <f t="shared" si="33"/>
        <v>0</v>
      </c>
      <c r="AF120" s="107">
        <f t="shared" si="34"/>
        <v>0</v>
      </c>
      <c r="AG120" s="107">
        <f t="shared" si="35"/>
        <v>0</v>
      </c>
      <c r="AH120" s="107">
        <f t="shared" si="36"/>
        <v>0</v>
      </c>
      <c r="AI120" s="107">
        <f t="shared" si="37"/>
        <v>0</v>
      </c>
      <c r="AJ120" s="107">
        <f t="shared" si="38"/>
        <v>0</v>
      </c>
      <c r="AK120" s="107">
        <f t="shared" si="39"/>
        <v>0</v>
      </c>
    </row>
    <row r="121">
      <c r="A121" s="107"/>
      <c r="B121" s="107"/>
      <c r="C121" s="107"/>
      <c r="D121" s="107"/>
      <c r="E121" s="107"/>
      <c r="F121" s="108">
        <f t="shared" si="27"/>
        <v>648</v>
      </c>
      <c r="G121" s="90" t="s">
        <v>318</v>
      </c>
      <c r="H121" s="14">
        <f>IF(ISNA(VLOOKUP(G121,Round2_Transactions!$A$2:$F$800,2,FALSE)), 0,VLOOKUP(G121,Round2_Transactions!$A$2:$F$800,2,FALSE))</f>
        <v>0</v>
      </c>
      <c r="I121" s="60">
        <f>IF(ISNA(VLOOKUP(G121,Round2_Transactions!$A$2:$F$800,3,FALSE)), 0,VLOOKUP(G121,Round2_Transactions!$A$2:$F$800,3,FALSE))</f>
        <v>0</v>
      </c>
      <c r="J121" s="60">
        <f>IF(ISNA(VLOOKUP(G121,Round2_Transactions!$A$2:$F$800,4,FALSE)), 0,VLOOKUP(G121,Round2_Transactions!$A$2:$F$800,4,FALSE))</f>
        <v>0</v>
      </c>
      <c r="K121" s="60">
        <f>IF(ISNA(VLOOKUP(G121,Round2_Transactions!$A$2:$F$800,5,FALSE)), 0,VLOOKUP(G121,Round2_Transactions!$A$2:$F$800,5,FALSE))</f>
        <v>0</v>
      </c>
      <c r="L121" s="86">
        <f>IF(ISNA(VLOOKUP(G121,Round2_Transactions!$A$2:$F$800,6,FALSE)), 0,VLOOKUP(G121,Round2_Transactions!$A$2:$F$800,6,FALSE))</f>
        <v>0</v>
      </c>
      <c r="M121" s="107">
        <f t="shared" si="1"/>
        <v>0</v>
      </c>
      <c r="N121" s="107">
        <f t="shared" si="3"/>
        <v>0</v>
      </c>
      <c r="O121" s="107">
        <f t="shared" si="4"/>
        <v>0</v>
      </c>
      <c r="P121" s="107">
        <f t="shared" si="5"/>
        <v>0</v>
      </c>
      <c r="Q121" s="107">
        <f t="shared" si="6"/>
        <v>0</v>
      </c>
      <c r="R121" s="107">
        <f t="shared" si="7"/>
        <v>0</v>
      </c>
      <c r="S121" s="107">
        <f t="shared" si="8"/>
        <v>0</v>
      </c>
      <c r="T121" s="107">
        <f t="shared" si="9"/>
        <v>0</v>
      </c>
      <c r="U121" s="107">
        <f t="shared" si="10"/>
        <v>0</v>
      </c>
      <c r="V121" s="107">
        <f t="shared" si="11"/>
        <v>0</v>
      </c>
      <c r="W121" s="107">
        <f t="shared" si="12"/>
        <v>0</v>
      </c>
      <c r="X121" s="107">
        <f t="shared" si="13"/>
        <v>0</v>
      </c>
      <c r="Y121" s="107">
        <f t="shared" si="14"/>
        <v>0</v>
      </c>
      <c r="Z121" s="107">
        <f t="shared" si="28"/>
        <v>0</v>
      </c>
      <c r="AA121" s="107">
        <f t="shared" si="29"/>
        <v>0</v>
      </c>
      <c r="AB121" s="107">
        <f t="shared" si="30"/>
        <v>0</v>
      </c>
      <c r="AC121" s="107">
        <f t="shared" si="31"/>
        <v>0</v>
      </c>
      <c r="AD121" s="107">
        <f t="shared" si="32"/>
        <v>0</v>
      </c>
      <c r="AE121" s="107">
        <f t="shared" si="33"/>
        <v>0</v>
      </c>
      <c r="AF121" s="107">
        <f t="shared" si="34"/>
        <v>0</v>
      </c>
      <c r="AG121" s="107">
        <f t="shared" si="35"/>
        <v>0</v>
      </c>
      <c r="AH121" s="107">
        <f t="shared" si="36"/>
        <v>0</v>
      </c>
      <c r="AI121" s="107">
        <f t="shared" si="37"/>
        <v>0</v>
      </c>
      <c r="AJ121" s="107">
        <f t="shared" si="38"/>
        <v>0</v>
      </c>
      <c r="AK121" s="107">
        <f t="shared" si="39"/>
        <v>0</v>
      </c>
    </row>
    <row r="122">
      <c r="A122" s="107"/>
      <c r="B122" s="107"/>
      <c r="C122" s="107"/>
      <c r="D122" s="107"/>
      <c r="E122" s="107"/>
      <c r="F122" s="108">
        <f t="shared" si="27"/>
        <v>648</v>
      </c>
      <c r="G122" s="90" t="s">
        <v>319</v>
      </c>
      <c r="H122" s="14">
        <f>IF(ISNA(VLOOKUP(G122,Round2_Transactions!$A$2:$F$800,2,FALSE)), 0,VLOOKUP(G122,Round2_Transactions!$A$2:$F$800,2,FALSE))</f>
        <v>0</v>
      </c>
      <c r="I122" s="60">
        <f>IF(ISNA(VLOOKUP(G122,Round2_Transactions!$A$2:$F$800,3,FALSE)), 0,VLOOKUP(G122,Round2_Transactions!$A$2:$F$800,3,FALSE))</f>
        <v>0</v>
      </c>
      <c r="J122" s="60">
        <f>IF(ISNA(VLOOKUP(G122,Round2_Transactions!$A$2:$F$800,4,FALSE)), 0,VLOOKUP(G122,Round2_Transactions!$A$2:$F$800,4,FALSE))</f>
        <v>0</v>
      </c>
      <c r="K122" s="60">
        <f>IF(ISNA(VLOOKUP(G122,Round2_Transactions!$A$2:$F$800,5,FALSE)), 0,VLOOKUP(G122,Round2_Transactions!$A$2:$F$800,5,FALSE))</f>
        <v>0</v>
      </c>
      <c r="L122" s="86">
        <f>IF(ISNA(VLOOKUP(G122,Round2_Transactions!$A$2:$F$800,6,FALSE)), 0,VLOOKUP(G122,Round2_Transactions!$A$2:$F$800,6,FALSE))</f>
        <v>0</v>
      </c>
      <c r="M122" s="107">
        <f t="shared" si="1"/>
        <v>0</v>
      </c>
      <c r="N122" s="107">
        <f t="shared" si="3"/>
        <v>0</v>
      </c>
      <c r="O122" s="107">
        <f t="shared" si="4"/>
        <v>0</v>
      </c>
      <c r="P122" s="107">
        <f t="shared" si="5"/>
        <v>0</v>
      </c>
      <c r="Q122" s="107">
        <f t="shared" si="6"/>
        <v>0</v>
      </c>
      <c r="R122" s="107">
        <f t="shared" si="7"/>
        <v>0</v>
      </c>
      <c r="S122" s="107">
        <f t="shared" si="8"/>
        <v>0</v>
      </c>
      <c r="T122" s="107">
        <f t="shared" si="9"/>
        <v>0</v>
      </c>
      <c r="U122" s="107">
        <f t="shared" si="10"/>
        <v>0</v>
      </c>
      <c r="V122" s="107">
        <f t="shared" si="11"/>
        <v>0</v>
      </c>
      <c r="W122" s="107">
        <f t="shared" si="12"/>
        <v>0</v>
      </c>
      <c r="X122" s="107">
        <f t="shared" si="13"/>
        <v>0</v>
      </c>
      <c r="Y122" s="107">
        <f t="shared" si="14"/>
        <v>0</v>
      </c>
      <c r="Z122" s="107">
        <f t="shared" si="28"/>
        <v>0</v>
      </c>
      <c r="AA122" s="107">
        <f t="shared" si="29"/>
        <v>0</v>
      </c>
      <c r="AB122" s="107">
        <f t="shared" si="30"/>
        <v>0</v>
      </c>
      <c r="AC122" s="107">
        <f t="shared" si="31"/>
        <v>0</v>
      </c>
      <c r="AD122" s="107">
        <f t="shared" si="32"/>
        <v>0</v>
      </c>
      <c r="AE122" s="107">
        <f t="shared" si="33"/>
        <v>0</v>
      </c>
      <c r="AF122" s="107">
        <f t="shared" si="34"/>
        <v>0</v>
      </c>
      <c r="AG122" s="107">
        <f t="shared" si="35"/>
        <v>0</v>
      </c>
      <c r="AH122" s="107">
        <f t="shared" si="36"/>
        <v>0</v>
      </c>
      <c r="AI122" s="107">
        <f t="shared" si="37"/>
        <v>0</v>
      </c>
      <c r="AJ122" s="107">
        <f t="shared" si="38"/>
        <v>0</v>
      </c>
      <c r="AK122" s="107">
        <f t="shared" si="39"/>
        <v>0</v>
      </c>
    </row>
    <row r="123">
      <c r="A123" s="107"/>
      <c r="B123" s="107"/>
      <c r="C123" s="107"/>
      <c r="D123" s="107"/>
      <c r="E123" s="107"/>
      <c r="F123" s="108">
        <f t="shared" si="27"/>
        <v>648</v>
      </c>
      <c r="G123" s="90" t="s">
        <v>320</v>
      </c>
      <c r="H123" s="14">
        <f>IF(ISNA(VLOOKUP(G123,Round2_Transactions!$A$2:$F$800,2,FALSE)), 0,VLOOKUP(G123,Round2_Transactions!$A$2:$F$800,2,FALSE))</f>
        <v>0</v>
      </c>
      <c r="I123" s="60">
        <f>IF(ISNA(VLOOKUP(G123,Round2_Transactions!$A$2:$F$800,3,FALSE)), 0,VLOOKUP(G123,Round2_Transactions!$A$2:$F$800,3,FALSE))</f>
        <v>0</v>
      </c>
      <c r="J123" s="60">
        <f>IF(ISNA(VLOOKUP(G123,Round2_Transactions!$A$2:$F$800,4,FALSE)), 0,VLOOKUP(G123,Round2_Transactions!$A$2:$F$800,4,FALSE))</f>
        <v>0</v>
      </c>
      <c r="K123" s="60">
        <f>IF(ISNA(VLOOKUP(G123,Round2_Transactions!$A$2:$F$800,5,FALSE)), 0,VLOOKUP(G123,Round2_Transactions!$A$2:$F$800,5,FALSE))</f>
        <v>0</v>
      </c>
      <c r="L123" s="86">
        <f>IF(ISNA(VLOOKUP(G123,Round2_Transactions!$A$2:$F$800,6,FALSE)), 0,VLOOKUP(G123,Round2_Transactions!$A$2:$F$800,6,FALSE))</f>
        <v>0</v>
      </c>
      <c r="M123" s="107">
        <f t="shared" si="1"/>
        <v>0</v>
      </c>
      <c r="N123" s="107">
        <f t="shared" si="3"/>
        <v>0</v>
      </c>
      <c r="O123" s="107">
        <f t="shared" si="4"/>
        <v>0</v>
      </c>
      <c r="P123" s="107">
        <f t="shared" si="5"/>
        <v>0</v>
      </c>
      <c r="Q123" s="107">
        <f t="shared" si="6"/>
        <v>0</v>
      </c>
      <c r="R123" s="107">
        <f t="shared" si="7"/>
        <v>0</v>
      </c>
      <c r="S123" s="107">
        <f t="shared" si="8"/>
        <v>0</v>
      </c>
      <c r="T123" s="107">
        <f t="shared" si="9"/>
        <v>0</v>
      </c>
      <c r="U123" s="107">
        <f t="shared" si="10"/>
        <v>0</v>
      </c>
      <c r="V123" s="107">
        <f t="shared" si="11"/>
        <v>0</v>
      </c>
      <c r="W123" s="107">
        <f t="shared" si="12"/>
        <v>0</v>
      </c>
      <c r="X123" s="107">
        <f t="shared" si="13"/>
        <v>0</v>
      </c>
      <c r="Y123" s="107">
        <f t="shared" si="14"/>
        <v>0</v>
      </c>
      <c r="Z123" s="107">
        <f t="shared" si="28"/>
        <v>0</v>
      </c>
      <c r="AA123" s="107">
        <f t="shared" si="29"/>
        <v>0</v>
      </c>
      <c r="AB123" s="107">
        <f t="shared" si="30"/>
        <v>0</v>
      </c>
      <c r="AC123" s="107">
        <f t="shared" si="31"/>
        <v>0</v>
      </c>
      <c r="AD123" s="107">
        <f t="shared" si="32"/>
        <v>0</v>
      </c>
      <c r="AE123" s="107">
        <f t="shared" si="33"/>
        <v>0</v>
      </c>
      <c r="AF123" s="107">
        <f t="shared" si="34"/>
        <v>0</v>
      </c>
      <c r="AG123" s="107">
        <f t="shared" si="35"/>
        <v>0</v>
      </c>
      <c r="AH123" s="107">
        <f t="shared" si="36"/>
        <v>0</v>
      </c>
      <c r="AI123" s="107">
        <f t="shared" si="37"/>
        <v>0</v>
      </c>
      <c r="AJ123" s="107">
        <f t="shared" si="38"/>
        <v>0</v>
      </c>
      <c r="AK123" s="107">
        <f t="shared" si="39"/>
        <v>0</v>
      </c>
    </row>
    <row r="124">
      <c r="A124" s="107"/>
      <c r="B124" s="107"/>
      <c r="C124" s="107"/>
      <c r="D124" s="107"/>
      <c r="E124" s="107"/>
      <c r="F124" s="108">
        <f t="shared" si="27"/>
        <v>648</v>
      </c>
      <c r="G124" s="90" t="s">
        <v>321</v>
      </c>
      <c r="H124" s="14">
        <f>IF(ISNA(VLOOKUP(G124,Round2_Transactions!$A$2:$F$800,2,FALSE)), 0,VLOOKUP(G124,Round2_Transactions!$A$2:$F$800,2,FALSE))</f>
        <v>0</v>
      </c>
      <c r="I124" s="60">
        <f>IF(ISNA(VLOOKUP(G124,Round2_Transactions!$A$2:$F$800,3,FALSE)), 0,VLOOKUP(G124,Round2_Transactions!$A$2:$F$800,3,FALSE))</f>
        <v>0</v>
      </c>
      <c r="J124" s="60">
        <f>IF(ISNA(VLOOKUP(G124,Round2_Transactions!$A$2:$F$800,4,FALSE)), 0,VLOOKUP(G124,Round2_Transactions!$A$2:$F$800,4,FALSE))</f>
        <v>0</v>
      </c>
      <c r="K124" s="60">
        <f>IF(ISNA(VLOOKUP(G124,Round2_Transactions!$A$2:$F$800,5,FALSE)), 0,VLOOKUP(G124,Round2_Transactions!$A$2:$F$800,5,FALSE))</f>
        <v>0</v>
      </c>
      <c r="L124" s="86">
        <f>IF(ISNA(VLOOKUP(G124,Round2_Transactions!$A$2:$F$800,6,FALSE)), 0,VLOOKUP(G124,Round2_Transactions!$A$2:$F$800,6,FALSE))</f>
        <v>0</v>
      </c>
      <c r="M124" s="107">
        <f t="shared" si="1"/>
        <v>0</v>
      </c>
      <c r="N124" s="107">
        <f t="shared" si="3"/>
        <v>0</v>
      </c>
      <c r="O124" s="107">
        <f t="shared" si="4"/>
        <v>0</v>
      </c>
      <c r="P124" s="107">
        <f t="shared" si="5"/>
        <v>0</v>
      </c>
      <c r="Q124" s="107">
        <f t="shared" si="6"/>
        <v>0</v>
      </c>
      <c r="R124" s="107">
        <f t="shared" si="7"/>
        <v>0</v>
      </c>
      <c r="S124" s="107">
        <f t="shared" si="8"/>
        <v>0</v>
      </c>
      <c r="T124" s="107">
        <f t="shared" si="9"/>
        <v>0</v>
      </c>
      <c r="U124" s="107">
        <f t="shared" si="10"/>
        <v>0</v>
      </c>
      <c r="V124" s="107">
        <f t="shared" si="11"/>
        <v>0</v>
      </c>
      <c r="W124" s="107">
        <f t="shared" si="12"/>
        <v>0</v>
      </c>
      <c r="X124" s="107">
        <f t="shared" si="13"/>
        <v>0</v>
      </c>
      <c r="Y124" s="107">
        <f t="shared" si="14"/>
        <v>0</v>
      </c>
      <c r="Z124" s="107">
        <f t="shared" si="28"/>
        <v>0</v>
      </c>
      <c r="AA124" s="107">
        <f t="shared" si="29"/>
        <v>0</v>
      </c>
      <c r="AB124" s="107">
        <f t="shared" si="30"/>
        <v>0</v>
      </c>
      <c r="AC124" s="107">
        <f t="shared" si="31"/>
        <v>0</v>
      </c>
      <c r="AD124" s="107">
        <f t="shared" si="32"/>
        <v>0</v>
      </c>
      <c r="AE124" s="107">
        <f t="shared" si="33"/>
        <v>0</v>
      </c>
      <c r="AF124" s="107">
        <f t="shared" si="34"/>
        <v>0</v>
      </c>
      <c r="AG124" s="107">
        <f t="shared" si="35"/>
        <v>0</v>
      </c>
      <c r="AH124" s="107">
        <f t="shared" si="36"/>
        <v>0</v>
      </c>
      <c r="AI124" s="107">
        <f t="shared" si="37"/>
        <v>0</v>
      </c>
      <c r="AJ124" s="107">
        <f t="shared" si="38"/>
        <v>0</v>
      </c>
      <c r="AK124" s="107">
        <f t="shared" si="39"/>
        <v>0</v>
      </c>
    </row>
    <row r="125">
      <c r="A125" s="107"/>
      <c r="B125" s="107"/>
      <c r="C125" s="107"/>
      <c r="D125" s="107"/>
      <c r="E125" s="107"/>
      <c r="F125" s="108">
        <f t="shared" si="27"/>
        <v>648</v>
      </c>
      <c r="G125" s="90" t="s">
        <v>322</v>
      </c>
      <c r="H125" s="14">
        <f>IF(ISNA(VLOOKUP(G125,Round2_Transactions!$A$2:$F$800,2,FALSE)), 0,VLOOKUP(G125,Round2_Transactions!$A$2:$F$800,2,FALSE))</f>
        <v>0</v>
      </c>
      <c r="I125" s="60">
        <f>IF(ISNA(VLOOKUP(G125,Round2_Transactions!$A$2:$F$800,3,FALSE)), 0,VLOOKUP(G125,Round2_Transactions!$A$2:$F$800,3,FALSE))</f>
        <v>0</v>
      </c>
      <c r="J125" s="60">
        <f>IF(ISNA(VLOOKUP(G125,Round2_Transactions!$A$2:$F$800,4,FALSE)), 0,VLOOKUP(G125,Round2_Transactions!$A$2:$F$800,4,FALSE))</f>
        <v>0</v>
      </c>
      <c r="K125" s="60">
        <f>IF(ISNA(VLOOKUP(G125,Round2_Transactions!$A$2:$F$800,5,FALSE)), 0,VLOOKUP(G125,Round2_Transactions!$A$2:$F$800,5,FALSE))</f>
        <v>0</v>
      </c>
      <c r="L125" s="86">
        <f>IF(ISNA(VLOOKUP(G125,Round2_Transactions!$A$2:$F$800,6,FALSE)), 0,VLOOKUP(G125,Round2_Transactions!$A$2:$F$800,6,FALSE))</f>
        <v>0</v>
      </c>
      <c r="M125" s="107">
        <f t="shared" si="1"/>
        <v>0</v>
      </c>
      <c r="N125" s="107">
        <f t="shared" si="3"/>
        <v>0</v>
      </c>
      <c r="O125" s="107">
        <f t="shared" si="4"/>
        <v>0</v>
      </c>
      <c r="P125" s="107">
        <f t="shared" si="5"/>
        <v>0</v>
      </c>
      <c r="Q125" s="107">
        <f t="shared" si="6"/>
        <v>0</v>
      </c>
      <c r="R125" s="107">
        <f t="shared" si="7"/>
        <v>0</v>
      </c>
      <c r="S125" s="107">
        <f t="shared" si="8"/>
        <v>0</v>
      </c>
      <c r="T125" s="107">
        <f t="shared" si="9"/>
        <v>0</v>
      </c>
      <c r="U125" s="107">
        <f t="shared" si="10"/>
        <v>0</v>
      </c>
      <c r="V125" s="107">
        <f t="shared" si="11"/>
        <v>0</v>
      </c>
      <c r="W125" s="107">
        <f t="shared" si="12"/>
        <v>0</v>
      </c>
      <c r="X125" s="107">
        <f t="shared" si="13"/>
        <v>0</v>
      </c>
      <c r="Y125" s="107">
        <f t="shared" si="14"/>
        <v>0</v>
      </c>
      <c r="Z125" s="107">
        <f t="shared" si="28"/>
        <v>0</v>
      </c>
      <c r="AA125" s="107">
        <f t="shared" si="29"/>
        <v>0</v>
      </c>
      <c r="AB125" s="107">
        <f t="shared" si="30"/>
        <v>0</v>
      </c>
      <c r="AC125" s="107">
        <f t="shared" si="31"/>
        <v>0</v>
      </c>
      <c r="AD125" s="107">
        <f t="shared" si="32"/>
        <v>0</v>
      </c>
      <c r="AE125" s="107">
        <f t="shared" si="33"/>
        <v>0</v>
      </c>
      <c r="AF125" s="107">
        <f t="shared" si="34"/>
        <v>0</v>
      </c>
      <c r="AG125" s="107">
        <f t="shared" si="35"/>
        <v>0</v>
      </c>
      <c r="AH125" s="107">
        <f t="shared" si="36"/>
        <v>0</v>
      </c>
      <c r="AI125" s="107">
        <f t="shared" si="37"/>
        <v>0</v>
      </c>
      <c r="AJ125" s="107">
        <f t="shared" si="38"/>
        <v>0</v>
      </c>
      <c r="AK125" s="107">
        <f t="shared" si="39"/>
        <v>0</v>
      </c>
    </row>
    <row r="126">
      <c r="A126" s="107"/>
      <c r="B126" s="107"/>
      <c r="C126" s="107"/>
      <c r="D126" s="107"/>
      <c r="E126" s="107"/>
      <c r="F126" s="108">
        <f t="shared" si="27"/>
        <v>648</v>
      </c>
      <c r="G126" s="90" t="s">
        <v>323</v>
      </c>
      <c r="H126" s="14">
        <f>IF(ISNA(VLOOKUP(G126,Round2_Transactions!$A$2:$F$800,2,FALSE)), 0,VLOOKUP(G126,Round2_Transactions!$A$2:$F$800,2,FALSE))</f>
        <v>0</v>
      </c>
      <c r="I126" s="60">
        <f>IF(ISNA(VLOOKUP(G126,Round2_Transactions!$A$2:$F$800,3,FALSE)), 0,VLOOKUP(G126,Round2_Transactions!$A$2:$F$800,3,FALSE))</f>
        <v>0</v>
      </c>
      <c r="J126" s="60">
        <f>IF(ISNA(VLOOKUP(G126,Round2_Transactions!$A$2:$F$800,4,FALSE)), 0,VLOOKUP(G126,Round2_Transactions!$A$2:$F$800,4,FALSE))</f>
        <v>0</v>
      </c>
      <c r="K126" s="60">
        <f>IF(ISNA(VLOOKUP(G126,Round2_Transactions!$A$2:$F$800,5,FALSE)), 0,VLOOKUP(G126,Round2_Transactions!$A$2:$F$800,5,FALSE))</f>
        <v>0</v>
      </c>
      <c r="L126" s="86">
        <f>IF(ISNA(VLOOKUP(G126,Round2_Transactions!$A$2:$F$800,6,FALSE)), 0,VLOOKUP(G126,Round2_Transactions!$A$2:$F$800,6,FALSE))</f>
        <v>0</v>
      </c>
      <c r="M126" s="107">
        <f t="shared" si="1"/>
        <v>0</v>
      </c>
      <c r="N126" s="107">
        <f t="shared" si="3"/>
        <v>0</v>
      </c>
      <c r="O126" s="107">
        <f t="shared" si="4"/>
        <v>0</v>
      </c>
      <c r="P126" s="107">
        <f t="shared" si="5"/>
        <v>0</v>
      </c>
      <c r="Q126" s="107">
        <f t="shared" si="6"/>
        <v>0</v>
      </c>
      <c r="R126" s="107">
        <f t="shared" si="7"/>
        <v>0</v>
      </c>
      <c r="S126" s="107">
        <f t="shared" si="8"/>
        <v>0</v>
      </c>
      <c r="T126" s="107">
        <f t="shared" si="9"/>
        <v>0</v>
      </c>
      <c r="U126" s="107">
        <f t="shared" si="10"/>
        <v>0</v>
      </c>
      <c r="V126" s="107">
        <f t="shared" si="11"/>
        <v>0</v>
      </c>
      <c r="W126" s="107">
        <f t="shared" si="12"/>
        <v>0</v>
      </c>
      <c r="X126" s="107">
        <f t="shared" si="13"/>
        <v>0</v>
      </c>
      <c r="Y126" s="107">
        <f t="shared" si="14"/>
        <v>0</v>
      </c>
      <c r="Z126" s="107">
        <f t="shared" si="28"/>
        <v>0</v>
      </c>
      <c r="AA126" s="107">
        <f t="shared" si="29"/>
        <v>0</v>
      </c>
      <c r="AB126" s="107">
        <f t="shared" si="30"/>
        <v>0</v>
      </c>
      <c r="AC126" s="107">
        <f t="shared" si="31"/>
        <v>0</v>
      </c>
      <c r="AD126" s="107">
        <f t="shared" si="32"/>
        <v>0</v>
      </c>
      <c r="AE126" s="107">
        <f t="shared" si="33"/>
        <v>0</v>
      </c>
      <c r="AF126" s="107">
        <f t="shared" si="34"/>
        <v>0</v>
      </c>
      <c r="AG126" s="107">
        <f t="shared" si="35"/>
        <v>0</v>
      </c>
      <c r="AH126" s="107">
        <f t="shared" si="36"/>
        <v>0</v>
      </c>
      <c r="AI126" s="107">
        <f t="shared" si="37"/>
        <v>0</v>
      </c>
      <c r="AJ126" s="107">
        <f t="shared" si="38"/>
        <v>0</v>
      </c>
      <c r="AK126" s="107">
        <f t="shared" si="39"/>
        <v>0</v>
      </c>
    </row>
    <row r="127">
      <c r="A127" s="107"/>
      <c r="B127" s="107"/>
      <c r="C127" s="107"/>
      <c r="D127" s="107"/>
      <c r="E127" s="107"/>
      <c r="F127" s="108">
        <f t="shared" si="27"/>
        <v>648</v>
      </c>
      <c r="G127" s="90" t="s">
        <v>324</v>
      </c>
      <c r="H127" s="14">
        <f>IF(ISNA(VLOOKUP(G127,Round2_Transactions!$A$2:$F$800,2,FALSE)), 0,VLOOKUP(G127,Round2_Transactions!$A$2:$F$800,2,FALSE))</f>
        <v>0</v>
      </c>
      <c r="I127" s="60">
        <f>IF(ISNA(VLOOKUP(G127,Round2_Transactions!$A$2:$F$800,3,FALSE)), 0,VLOOKUP(G127,Round2_Transactions!$A$2:$F$800,3,FALSE))</f>
        <v>0</v>
      </c>
      <c r="J127" s="60">
        <f>IF(ISNA(VLOOKUP(G127,Round2_Transactions!$A$2:$F$800,4,FALSE)), 0,VLOOKUP(G127,Round2_Transactions!$A$2:$F$800,4,FALSE))</f>
        <v>0</v>
      </c>
      <c r="K127" s="60">
        <f>IF(ISNA(VLOOKUP(G127,Round2_Transactions!$A$2:$F$800,5,FALSE)), 0,VLOOKUP(G127,Round2_Transactions!$A$2:$F$800,5,FALSE))</f>
        <v>0</v>
      </c>
      <c r="L127" s="86">
        <f>IF(ISNA(VLOOKUP(G127,Round2_Transactions!$A$2:$F$800,6,FALSE)), 0,VLOOKUP(G127,Round2_Transactions!$A$2:$F$800,6,FALSE))</f>
        <v>0</v>
      </c>
      <c r="M127" s="107">
        <f t="shared" si="1"/>
        <v>0</v>
      </c>
      <c r="N127" s="107">
        <f t="shared" si="3"/>
        <v>0</v>
      </c>
      <c r="O127" s="107">
        <f t="shared" si="4"/>
        <v>0</v>
      </c>
      <c r="P127" s="107">
        <f t="shared" si="5"/>
        <v>0</v>
      </c>
      <c r="Q127" s="107">
        <f t="shared" si="6"/>
        <v>0</v>
      </c>
      <c r="R127" s="107">
        <f t="shared" si="7"/>
        <v>0</v>
      </c>
      <c r="S127" s="107">
        <f t="shared" si="8"/>
        <v>0</v>
      </c>
      <c r="T127" s="107">
        <f t="shared" si="9"/>
        <v>0</v>
      </c>
      <c r="U127" s="107">
        <f t="shared" si="10"/>
        <v>0</v>
      </c>
      <c r="V127" s="107">
        <f t="shared" si="11"/>
        <v>0</v>
      </c>
      <c r="W127" s="107">
        <f t="shared" si="12"/>
        <v>0</v>
      </c>
      <c r="X127" s="107">
        <f t="shared" si="13"/>
        <v>0</v>
      </c>
      <c r="Y127" s="107">
        <f t="shared" si="14"/>
        <v>0</v>
      </c>
      <c r="Z127" s="107">
        <f t="shared" si="28"/>
        <v>0</v>
      </c>
      <c r="AA127" s="107">
        <f t="shared" si="29"/>
        <v>0</v>
      </c>
      <c r="AB127" s="107">
        <f t="shared" si="30"/>
        <v>0</v>
      </c>
      <c r="AC127" s="107">
        <f t="shared" si="31"/>
        <v>0</v>
      </c>
      <c r="AD127" s="107">
        <f t="shared" si="32"/>
        <v>0</v>
      </c>
      <c r="AE127" s="107">
        <f t="shared" si="33"/>
        <v>0</v>
      </c>
      <c r="AF127" s="107">
        <f t="shared" si="34"/>
        <v>0</v>
      </c>
      <c r="AG127" s="107">
        <f t="shared" si="35"/>
        <v>0</v>
      </c>
      <c r="AH127" s="107">
        <f t="shared" si="36"/>
        <v>0</v>
      </c>
      <c r="AI127" s="107">
        <f t="shared" si="37"/>
        <v>0</v>
      </c>
      <c r="AJ127" s="107">
        <f t="shared" si="38"/>
        <v>0</v>
      </c>
      <c r="AK127" s="107">
        <f t="shared" si="39"/>
        <v>0</v>
      </c>
    </row>
    <row r="128">
      <c r="A128" s="107"/>
      <c r="B128" s="107"/>
      <c r="C128" s="107"/>
      <c r="D128" s="107"/>
      <c r="E128" s="107"/>
      <c r="F128" s="108">
        <f t="shared" si="27"/>
        <v>648</v>
      </c>
      <c r="G128" s="90" t="s">
        <v>325</v>
      </c>
      <c r="H128" s="14">
        <f>IF(ISNA(VLOOKUP(G128,Round2_Transactions!$A$2:$F$800,2,FALSE)), 0,VLOOKUP(G128,Round2_Transactions!$A$2:$F$800,2,FALSE))</f>
        <v>0</v>
      </c>
      <c r="I128" s="60">
        <f>IF(ISNA(VLOOKUP(G128,Round2_Transactions!$A$2:$F$800,3,FALSE)), 0,VLOOKUP(G128,Round2_Transactions!$A$2:$F$800,3,FALSE))</f>
        <v>0</v>
      </c>
      <c r="J128" s="60">
        <f>IF(ISNA(VLOOKUP(G128,Round2_Transactions!$A$2:$F$800,4,FALSE)), 0,VLOOKUP(G128,Round2_Transactions!$A$2:$F$800,4,FALSE))</f>
        <v>0</v>
      </c>
      <c r="K128" s="60">
        <f>IF(ISNA(VLOOKUP(G128,Round2_Transactions!$A$2:$F$800,5,FALSE)), 0,VLOOKUP(G128,Round2_Transactions!$A$2:$F$800,5,FALSE))</f>
        <v>0</v>
      </c>
      <c r="L128" s="86">
        <f>IF(ISNA(VLOOKUP(G128,Round2_Transactions!$A$2:$F$800,6,FALSE)), 0,VLOOKUP(G128,Round2_Transactions!$A$2:$F$800,6,FALSE))</f>
        <v>0</v>
      </c>
      <c r="M128" s="107">
        <f t="shared" si="1"/>
        <v>0</v>
      </c>
      <c r="N128" s="107">
        <f t="shared" si="3"/>
        <v>0</v>
      </c>
      <c r="O128" s="107">
        <f t="shared" si="4"/>
        <v>0</v>
      </c>
      <c r="P128" s="107">
        <f t="shared" si="5"/>
        <v>0</v>
      </c>
      <c r="Q128" s="107">
        <f t="shared" si="6"/>
        <v>0</v>
      </c>
      <c r="R128" s="107">
        <f t="shared" si="7"/>
        <v>0</v>
      </c>
      <c r="S128" s="107">
        <f t="shared" si="8"/>
        <v>0</v>
      </c>
      <c r="T128" s="107">
        <f t="shared" si="9"/>
        <v>0</v>
      </c>
      <c r="U128" s="107">
        <f t="shared" si="10"/>
        <v>0</v>
      </c>
      <c r="V128" s="107">
        <f t="shared" si="11"/>
        <v>0</v>
      </c>
      <c r="W128" s="107">
        <f t="shared" si="12"/>
        <v>0</v>
      </c>
      <c r="X128" s="107">
        <f t="shared" si="13"/>
        <v>0</v>
      </c>
      <c r="Y128" s="107">
        <f t="shared" si="14"/>
        <v>0</v>
      </c>
      <c r="Z128" s="107">
        <f t="shared" si="28"/>
        <v>0</v>
      </c>
      <c r="AA128" s="107">
        <f t="shared" si="29"/>
        <v>0</v>
      </c>
      <c r="AB128" s="107">
        <f t="shared" si="30"/>
        <v>0</v>
      </c>
      <c r="AC128" s="107">
        <f t="shared" si="31"/>
        <v>0</v>
      </c>
      <c r="AD128" s="107">
        <f t="shared" si="32"/>
        <v>0</v>
      </c>
      <c r="AE128" s="107">
        <f t="shared" si="33"/>
        <v>0</v>
      </c>
      <c r="AF128" s="107">
        <f t="shared" si="34"/>
        <v>0</v>
      </c>
      <c r="AG128" s="107">
        <f t="shared" si="35"/>
        <v>0</v>
      </c>
      <c r="AH128" s="107">
        <f t="shared" si="36"/>
        <v>0</v>
      </c>
      <c r="AI128" s="107">
        <f t="shared" si="37"/>
        <v>0</v>
      </c>
      <c r="AJ128" s="107">
        <f t="shared" si="38"/>
        <v>0</v>
      </c>
      <c r="AK128" s="107">
        <f t="shared" si="39"/>
        <v>0</v>
      </c>
    </row>
    <row r="129">
      <c r="A129" s="107"/>
      <c r="B129" s="107"/>
      <c r="C129" s="107"/>
      <c r="D129" s="107"/>
      <c r="E129" s="107"/>
      <c r="F129" s="108">
        <f t="shared" si="27"/>
        <v>648</v>
      </c>
      <c r="G129" s="90" t="s">
        <v>326</v>
      </c>
      <c r="H129" s="14">
        <f>IF(ISNA(VLOOKUP(G129,Round2_Transactions!$A$2:$F$800,2,FALSE)), 0,VLOOKUP(G129,Round2_Transactions!$A$2:$F$800,2,FALSE))</f>
        <v>0</v>
      </c>
      <c r="I129" s="60">
        <f>IF(ISNA(VLOOKUP(G129,Round2_Transactions!$A$2:$F$800,3,FALSE)), 0,VLOOKUP(G129,Round2_Transactions!$A$2:$F$800,3,FALSE))</f>
        <v>0</v>
      </c>
      <c r="J129" s="60">
        <f>IF(ISNA(VLOOKUP(G129,Round2_Transactions!$A$2:$F$800,4,FALSE)), 0,VLOOKUP(G129,Round2_Transactions!$A$2:$F$800,4,FALSE))</f>
        <v>0</v>
      </c>
      <c r="K129" s="60">
        <f>IF(ISNA(VLOOKUP(G129,Round2_Transactions!$A$2:$F$800,5,FALSE)), 0,VLOOKUP(G129,Round2_Transactions!$A$2:$F$800,5,FALSE))</f>
        <v>0</v>
      </c>
      <c r="L129" s="86">
        <f>IF(ISNA(VLOOKUP(G129,Round2_Transactions!$A$2:$F$800,6,FALSE)), 0,VLOOKUP(G129,Round2_Transactions!$A$2:$F$800,6,FALSE))</f>
        <v>0</v>
      </c>
      <c r="M129" s="107">
        <f t="shared" si="1"/>
        <v>0</v>
      </c>
      <c r="N129" s="107">
        <f t="shared" si="3"/>
        <v>0</v>
      </c>
      <c r="O129" s="107">
        <f t="shared" si="4"/>
        <v>0</v>
      </c>
      <c r="P129" s="107">
        <f t="shared" si="5"/>
        <v>0</v>
      </c>
      <c r="Q129" s="107">
        <f t="shared" si="6"/>
        <v>0</v>
      </c>
      <c r="R129" s="107">
        <f t="shared" si="7"/>
        <v>0</v>
      </c>
      <c r="S129" s="107">
        <f t="shared" si="8"/>
        <v>0</v>
      </c>
      <c r="T129" s="107">
        <f t="shared" si="9"/>
        <v>0</v>
      </c>
      <c r="U129" s="107">
        <f t="shared" si="10"/>
        <v>0</v>
      </c>
      <c r="V129" s="107">
        <f t="shared" si="11"/>
        <v>0</v>
      </c>
      <c r="W129" s="107">
        <f t="shared" si="12"/>
        <v>0</v>
      </c>
      <c r="X129" s="107">
        <f t="shared" si="13"/>
        <v>0</v>
      </c>
      <c r="Y129" s="107">
        <f t="shared" si="14"/>
        <v>0</v>
      </c>
      <c r="Z129" s="107">
        <f t="shared" si="28"/>
        <v>0</v>
      </c>
      <c r="AA129" s="107">
        <f t="shared" si="29"/>
        <v>0</v>
      </c>
      <c r="AB129" s="107">
        <f t="shared" si="30"/>
        <v>0</v>
      </c>
      <c r="AC129" s="107">
        <f t="shared" si="31"/>
        <v>0</v>
      </c>
      <c r="AD129" s="107">
        <f t="shared" si="32"/>
        <v>0</v>
      </c>
      <c r="AE129" s="107">
        <f t="shared" si="33"/>
        <v>0</v>
      </c>
      <c r="AF129" s="107">
        <f t="shared" si="34"/>
        <v>0</v>
      </c>
      <c r="AG129" s="107">
        <f t="shared" si="35"/>
        <v>0</v>
      </c>
      <c r="AH129" s="107">
        <f t="shared" si="36"/>
        <v>0</v>
      </c>
      <c r="AI129" s="107">
        <f t="shared" si="37"/>
        <v>0</v>
      </c>
      <c r="AJ129" s="107">
        <f t="shared" si="38"/>
        <v>0</v>
      </c>
      <c r="AK129" s="107">
        <f t="shared" si="39"/>
        <v>0</v>
      </c>
    </row>
    <row r="130">
      <c r="A130" s="107"/>
      <c r="B130" s="107"/>
      <c r="C130" s="107"/>
      <c r="D130" s="107"/>
      <c r="E130" s="107"/>
      <c r="F130" s="108">
        <f t="shared" si="27"/>
        <v>648</v>
      </c>
      <c r="G130" s="90" t="s">
        <v>327</v>
      </c>
      <c r="H130" s="14">
        <f>IF(ISNA(VLOOKUP(G130,Round2_Transactions!$A$2:$F$800,2,FALSE)), 0,VLOOKUP(G130,Round2_Transactions!$A$2:$F$800,2,FALSE))</f>
        <v>0</v>
      </c>
      <c r="I130" s="60">
        <f>IF(ISNA(VLOOKUP(G130,Round2_Transactions!$A$2:$F$800,3,FALSE)), 0,VLOOKUP(G130,Round2_Transactions!$A$2:$F$800,3,FALSE))</f>
        <v>0</v>
      </c>
      <c r="J130" s="60">
        <f>IF(ISNA(VLOOKUP(G130,Round2_Transactions!$A$2:$F$800,4,FALSE)), 0,VLOOKUP(G130,Round2_Transactions!$A$2:$F$800,4,FALSE))</f>
        <v>0</v>
      </c>
      <c r="K130" s="60">
        <f>IF(ISNA(VLOOKUP(G130,Round2_Transactions!$A$2:$F$800,5,FALSE)), 0,VLOOKUP(G130,Round2_Transactions!$A$2:$F$800,5,FALSE))</f>
        <v>0</v>
      </c>
      <c r="L130" s="86">
        <f>IF(ISNA(VLOOKUP(G130,Round2_Transactions!$A$2:$F$800,6,FALSE)), 0,VLOOKUP(G130,Round2_Transactions!$A$2:$F$800,6,FALSE))</f>
        <v>0</v>
      </c>
      <c r="M130" s="107">
        <f t="shared" si="1"/>
        <v>0</v>
      </c>
      <c r="N130" s="107">
        <f t="shared" si="3"/>
        <v>0</v>
      </c>
      <c r="O130" s="107">
        <f t="shared" si="4"/>
        <v>0</v>
      </c>
      <c r="P130" s="107">
        <f t="shared" si="5"/>
        <v>0</v>
      </c>
      <c r="Q130" s="107">
        <f t="shared" si="6"/>
        <v>0</v>
      </c>
      <c r="R130" s="107">
        <f t="shared" si="7"/>
        <v>0</v>
      </c>
      <c r="S130" s="107">
        <f t="shared" si="8"/>
        <v>0</v>
      </c>
      <c r="T130" s="107">
        <f t="shared" si="9"/>
        <v>0</v>
      </c>
      <c r="U130" s="107">
        <f t="shared" si="10"/>
        <v>0</v>
      </c>
      <c r="V130" s="107">
        <f t="shared" si="11"/>
        <v>0</v>
      </c>
      <c r="W130" s="107">
        <f t="shared" si="12"/>
        <v>0</v>
      </c>
      <c r="X130" s="107">
        <f t="shared" si="13"/>
        <v>0</v>
      </c>
      <c r="Y130" s="107">
        <f t="shared" si="14"/>
        <v>0</v>
      </c>
      <c r="Z130" s="107">
        <f t="shared" si="28"/>
        <v>0</v>
      </c>
      <c r="AA130" s="107">
        <f t="shared" si="29"/>
        <v>0</v>
      </c>
      <c r="AB130" s="107">
        <f t="shared" si="30"/>
        <v>0</v>
      </c>
      <c r="AC130" s="107">
        <f t="shared" si="31"/>
        <v>0</v>
      </c>
      <c r="AD130" s="107">
        <f t="shared" si="32"/>
        <v>0</v>
      </c>
      <c r="AE130" s="107">
        <f t="shared" si="33"/>
        <v>0</v>
      </c>
      <c r="AF130" s="107">
        <f t="shared" si="34"/>
        <v>0</v>
      </c>
      <c r="AG130" s="107">
        <f t="shared" si="35"/>
        <v>0</v>
      </c>
      <c r="AH130" s="107">
        <f t="shared" si="36"/>
        <v>0</v>
      </c>
      <c r="AI130" s="107">
        <f t="shared" si="37"/>
        <v>0</v>
      </c>
      <c r="AJ130" s="107">
        <f t="shared" si="38"/>
        <v>0</v>
      </c>
      <c r="AK130" s="107">
        <f t="shared" si="39"/>
        <v>0</v>
      </c>
    </row>
    <row r="131">
      <c r="A131" s="107"/>
      <c r="B131" s="107"/>
      <c r="C131" s="107"/>
      <c r="D131" s="107"/>
      <c r="E131" s="107"/>
      <c r="F131" s="108">
        <f t="shared" si="27"/>
        <v>648</v>
      </c>
      <c r="G131" s="90" t="s">
        <v>328</v>
      </c>
      <c r="H131" s="14">
        <f>IF(ISNA(VLOOKUP(G131,Round2_Transactions!$A$2:$F$800,2,FALSE)), 0,VLOOKUP(G131,Round2_Transactions!$A$2:$F$800,2,FALSE))</f>
        <v>0</v>
      </c>
      <c r="I131" s="60">
        <f>IF(ISNA(VLOOKUP(G131,Round2_Transactions!$A$2:$F$800,3,FALSE)), 0,VLOOKUP(G131,Round2_Transactions!$A$2:$F$800,3,FALSE))</f>
        <v>0</v>
      </c>
      <c r="J131" s="60">
        <f>IF(ISNA(VLOOKUP(G131,Round2_Transactions!$A$2:$F$800,4,FALSE)), 0,VLOOKUP(G131,Round2_Transactions!$A$2:$F$800,4,FALSE))</f>
        <v>0</v>
      </c>
      <c r="K131" s="60">
        <f>IF(ISNA(VLOOKUP(G131,Round2_Transactions!$A$2:$F$800,5,FALSE)), 0,VLOOKUP(G131,Round2_Transactions!$A$2:$F$800,5,FALSE))</f>
        <v>0</v>
      </c>
      <c r="L131" s="86">
        <f>IF(ISNA(VLOOKUP(G131,Round2_Transactions!$A$2:$F$800,6,FALSE)), 0,VLOOKUP(G131,Round2_Transactions!$A$2:$F$800,6,FALSE))</f>
        <v>0</v>
      </c>
      <c r="M131" s="107">
        <f t="shared" si="1"/>
        <v>0</v>
      </c>
      <c r="N131" s="107">
        <f t="shared" si="3"/>
        <v>0</v>
      </c>
      <c r="O131" s="107">
        <f t="shared" si="4"/>
        <v>0</v>
      </c>
      <c r="P131" s="107">
        <f t="shared" si="5"/>
        <v>0</v>
      </c>
      <c r="Q131" s="107">
        <f t="shared" si="6"/>
        <v>0</v>
      </c>
      <c r="R131" s="107">
        <f t="shared" si="7"/>
        <v>0</v>
      </c>
      <c r="S131" s="107">
        <f t="shared" si="8"/>
        <v>0</v>
      </c>
      <c r="T131" s="107">
        <f t="shared" si="9"/>
        <v>0</v>
      </c>
      <c r="U131" s="107">
        <f t="shared" si="10"/>
        <v>0</v>
      </c>
      <c r="V131" s="107">
        <f t="shared" si="11"/>
        <v>0</v>
      </c>
      <c r="W131" s="107">
        <f t="shared" si="12"/>
        <v>0</v>
      </c>
      <c r="X131" s="107">
        <f t="shared" si="13"/>
        <v>0</v>
      </c>
      <c r="Y131" s="107">
        <f t="shared" si="14"/>
        <v>0</v>
      </c>
      <c r="Z131" s="107">
        <f t="shared" si="28"/>
        <v>0</v>
      </c>
      <c r="AA131" s="107">
        <f t="shared" si="29"/>
        <v>0</v>
      </c>
      <c r="AB131" s="107">
        <f t="shared" si="30"/>
        <v>0</v>
      </c>
      <c r="AC131" s="107">
        <f t="shared" si="31"/>
        <v>0</v>
      </c>
      <c r="AD131" s="107">
        <f t="shared" si="32"/>
        <v>0</v>
      </c>
      <c r="AE131" s="107">
        <f t="shared" si="33"/>
        <v>0</v>
      </c>
      <c r="AF131" s="107">
        <f t="shared" si="34"/>
        <v>0</v>
      </c>
      <c r="AG131" s="107">
        <f t="shared" si="35"/>
        <v>0</v>
      </c>
      <c r="AH131" s="107">
        <f t="shared" si="36"/>
        <v>0</v>
      </c>
      <c r="AI131" s="107">
        <f t="shared" si="37"/>
        <v>0</v>
      </c>
      <c r="AJ131" s="107">
        <f t="shared" si="38"/>
        <v>0</v>
      </c>
      <c r="AK131" s="107">
        <f t="shared" si="39"/>
        <v>0</v>
      </c>
    </row>
    <row r="132">
      <c r="A132" s="107"/>
      <c r="B132" s="107"/>
      <c r="C132" s="107"/>
      <c r="D132" s="107"/>
      <c r="E132" s="107"/>
      <c r="F132" s="108">
        <f t="shared" si="27"/>
        <v>648</v>
      </c>
      <c r="G132" s="90" t="s">
        <v>329</v>
      </c>
      <c r="H132" s="14">
        <f>IF(ISNA(VLOOKUP(G132,Round2_Transactions!$A$2:$F$800,2,FALSE)), 0,VLOOKUP(G132,Round2_Transactions!$A$2:$F$800,2,FALSE))</f>
        <v>0</v>
      </c>
      <c r="I132" s="60">
        <f>IF(ISNA(VLOOKUP(G132,Round2_Transactions!$A$2:$F$800,3,FALSE)), 0,VLOOKUP(G132,Round2_Transactions!$A$2:$F$800,3,FALSE))</f>
        <v>0</v>
      </c>
      <c r="J132" s="60">
        <f>IF(ISNA(VLOOKUP(G132,Round2_Transactions!$A$2:$F$800,4,FALSE)), 0,VLOOKUP(G132,Round2_Transactions!$A$2:$F$800,4,FALSE))</f>
        <v>0</v>
      </c>
      <c r="K132" s="60">
        <f>IF(ISNA(VLOOKUP(G132,Round2_Transactions!$A$2:$F$800,5,FALSE)), 0,VLOOKUP(G132,Round2_Transactions!$A$2:$F$800,5,FALSE))</f>
        <v>0</v>
      </c>
      <c r="L132" s="86">
        <f>IF(ISNA(VLOOKUP(G132,Round2_Transactions!$A$2:$F$800,6,FALSE)), 0,VLOOKUP(G132,Round2_Transactions!$A$2:$F$800,6,FALSE))</f>
        <v>0</v>
      </c>
      <c r="M132" s="107">
        <f t="shared" si="1"/>
        <v>0</v>
      </c>
      <c r="N132" s="107">
        <f t="shared" si="3"/>
        <v>0</v>
      </c>
      <c r="O132" s="107">
        <f t="shared" si="4"/>
        <v>0</v>
      </c>
      <c r="P132" s="107">
        <f t="shared" si="5"/>
        <v>0</v>
      </c>
      <c r="Q132" s="107">
        <f t="shared" si="6"/>
        <v>0</v>
      </c>
      <c r="R132" s="107">
        <f t="shared" si="7"/>
        <v>0</v>
      </c>
      <c r="S132" s="107">
        <f t="shared" si="8"/>
        <v>0</v>
      </c>
      <c r="T132" s="107">
        <f t="shared" si="9"/>
        <v>0</v>
      </c>
      <c r="U132" s="107">
        <f t="shared" si="10"/>
        <v>0</v>
      </c>
      <c r="V132" s="107">
        <f t="shared" si="11"/>
        <v>0</v>
      </c>
      <c r="W132" s="107">
        <f t="shared" si="12"/>
        <v>0</v>
      </c>
      <c r="X132" s="107">
        <f t="shared" si="13"/>
        <v>0</v>
      </c>
      <c r="Y132" s="107">
        <f t="shared" si="14"/>
        <v>0</v>
      </c>
      <c r="Z132" s="107">
        <f t="shared" si="28"/>
        <v>0</v>
      </c>
      <c r="AA132" s="107">
        <f t="shared" si="29"/>
        <v>0</v>
      </c>
      <c r="AB132" s="107">
        <f t="shared" si="30"/>
        <v>0</v>
      </c>
      <c r="AC132" s="107">
        <f t="shared" si="31"/>
        <v>0</v>
      </c>
      <c r="AD132" s="107">
        <f t="shared" si="32"/>
        <v>0</v>
      </c>
      <c r="AE132" s="107">
        <f t="shared" si="33"/>
        <v>0</v>
      </c>
      <c r="AF132" s="107">
        <f t="shared" si="34"/>
        <v>0</v>
      </c>
      <c r="AG132" s="107">
        <f t="shared" si="35"/>
        <v>0</v>
      </c>
      <c r="AH132" s="107">
        <f t="shared" si="36"/>
        <v>0</v>
      </c>
      <c r="AI132" s="107">
        <f t="shared" si="37"/>
        <v>0</v>
      </c>
      <c r="AJ132" s="107">
        <f t="shared" si="38"/>
        <v>0</v>
      </c>
      <c r="AK132" s="107">
        <f t="shared" si="39"/>
        <v>0</v>
      </c>
    </row>
    <row r="133">
      <c r="A133" s="107"/>
      <c r="B133" s="107"/>
      <c r="C133" s="107"/>
      <c r="D133" s="107"/>
      <c r="E133" s="107"/>
      <c r="F133" s="108">
        <f t="shared" si="27"/>
        <v>648</v>
      </c>
      <c r="G133" s="90" t="s">
        <v>330</v>
      </c>
      <c r="H133" s="14">
        <f>IF(ISNA(VLOOKUP(G133,Round2_Transactions!$A$2:$F$800,2,FALSE)), 0,VLOOKUP(G133,Round2_Transactions!$A$2:$F$800,2,FALSE))</f>
        <v>0</v>
      </c>
      <c r="I133" s="60">
        <f>IF(ISNA(VLOOKUP(G133,Round2_Transactions!$A$2:$F$800,3,FALSE)), 0,VLOOKUP(G133,Round2_Transactions!$A$2:$F$800,3,FALSE))</f>
        <v>0</v>
      </c>
      <c r="J133" s="60">
        <f>IF(ISNA(VLOOKUP(G133,Round2_Transactions!$A$2:$F$800,4,FALSE)), 0,VLOOKUP(G133,Round2_Transactions!$A$2:$F$800,4,FALSE))</f>
        <v>0</v>
      </c>
      <c r="K133" s="60">
        <f>IF(ISNA(VLOOKUP(G133,Round2_Transactions!$A$2:$F$800,5,FALSE)), 0,VLOOKUP(G133,Round2_Transactions!$A$2:$F$800,5,FALSE))</f>
        <v>0</v>
      </c>
      <c r="L133" s="86">
        <f>IF(ISNA(VLOOKUP(G133,Round2_Transactions!$A$2:$F$800,6,FALSE)), 0,VLOOKUP(G133,Round2_Transactions!$A$2:$F$800,6,FALSE))</f>
        <v>0</v>
      </c>
      <c r="M133" s="107">
        <f t="shared" si="1"/>
        <v>0</v>
      </c>
      <c r="N133" s="107">
        <f t="shared" si="3"/>
        <v>0</v>
      </c>
      <c r="O133" s="107">
        <f t="shared" si="4"/>
        <v>0</v>
      </c>
      <c r="P133" s="107">
        <f t="shared" si="5"/>
        <v>0</v>
      </c>
      <c r="Q133" s="107">
        <f t="shared" si="6"/>
        <v>0</v>
      </c>
      <c r="R133" s="107">
        <f t="shared" si="7"/>
        <v>0</v>
      </c>
      <c r="S133" s="107">
        <f t="shared" si="8"/>
        <v>0</v>
      </c>
      <c r="T133" s="107">
        <f t="shared" si="9"/>
        <v>0</v>
      </c>
      <c r="U133" s="107">
        <f t="shared" si="10"/>
        <v>0</v>
      </c>
      <c r="V133" s="107">
        <f t="shared" si="11"/>
        <v>0</v>
      </c>
      <c r="W133" s="107">
        <f t="shared" si="12"/>
        <v>0</v>
      </c>
      <c r="X133" s="107">
        <f t="shared" si="13"/>
        <v>0</v>
      </c>
      <c r="Y133" s="107">
        <f t="shared" si="14"/>
        <v>0</v>
      </c>
      <c r="Z133" s="107">
        <f t="shared" si="28"/>
        <v>0</v>
      </c>
      <c r="AA133" s="107">
        <f t="shared" si="29"/>
        <v>0</v>
      </c>
      <c r="AB133" s="107">
        <f t="shared" si="30"/>
        <v>0</v>
      </c>
      <c r="AC133" s="107">
        <f t="shared" si="31"/>
        <v>0</v>
      </c>
      <c r="AD133" s="107">
        <f t="shared" si="32"/>
        <v>0</v>
      </c>
      <c r="AE133" s="107">
        <f t="shared" si="33"/>
        <v>0</v>
      </c>
      <c r="AF133" s="107">
        <f t="shared" si="34"/>
        <v>0</v>
      </c>
      <c r="AG133" s="107">
        <f t="shared" si="35"/>
        <v>0</v>
      </c>
      <c r="AH133" s="107">
        <f t="shared" si="36"/>
        <v>0</v>
      </c>
      <c r="AI133" s="107">
        <f t="shared" si="37"/>
        <v>0</v>
      </c>
      <c r="AJ133" s="107">
        <f t="shared" si="38"/>
        <v>0</v>
      </c>
      <c r="AK133" s="107">
        <f t="shared" si="39"/>
        <v>0</v>
      </c>
    </row>
    <row r="134">
      <c r="A134" s="107"/>
      <c r="B134" s="107"/>
      <c r="C134" s="107"/>
      <c r="D134" s="107"/>
      <c r="E134" s="107"/>
      <c r="F134" s="108">
        <f t="shared" si="27"/>
        <v>648</v>
      </c>
      <c r="G134" s="90" t="s">
        <v>331</v>
      </c>
      <c r="H134" s="14">
        <f>IF(ISNA(VLOOKUP(G134,Round2_Transactions!$A$2:$F$800,2,FALSE)), 0,VLOOKUP(G134,Round2_Transactions!$A$2:$F$800,2,FALSE))</f>
        <v>0</v>
      </c>
      <c r="I134" s="60">
        <f>IF(ISNA(VLOOKUP(G134,Round2_Transactions!$A$2:$F$800,3,FALSE)), 0,VLOOKUP(G134,Round2_Transactions!$A$2:$F$800,3,FALSE))</f>
        <v>0</v>
      </c>
      <c r="J134" s="60">
        <f>IF(ISNA(VLOOKUP(G134,Round2_Transactions!$A$2:$F$800,4,FALSE)), 0,VLOOKUP(G134,Round2_Transactions!$A$2:$F$800,4,FALSE))</f>
        <v>0</v>
      </c>
      <c r="K134" s="60">
        <f>IF(ISNA(VLOOKUP(G134,Round2_Transactions!$A$2:$F$800,5,FALSE)), 0,VLOOKUP(G134,Round2_Transactions!$A$2:$F$800,5,FALSE))</f>
        <v>0</v>
      </c>
      <c r="L134" s="86">
        <f>IF(ISNA(VLOOKUP(G134,Round2_Transactions!$A$2:$F$800,6,FALSE)), 0,VLOOKUP(G134,Round2_Transactions!$A$2:$F$800,6,FALSE))</f>
        <v>0</v>
      </c>
      <c r="M134" s="107">
        <f t="shared" si="1"/>
        <v>0</v>
      </c>
      <c r="N134" s="107">
        <f t="shared" si="3"/>
        <v>0</v>
      </c>
      <c r="O134" s="107">
        <f t="shared" si="4"/>
        <v>0</v>
      </c>
      <c r="P134" s="107">
        <f t="shared" si="5"/>
        <v>0</v>
      </c>
      <c r="Q134" s="107">
        <f t="shared" si="6"/>
        <v>0</v>
      </c>
      <c r="R134" s="107">
        <f t="shared" si="7"/>
        <v>0</v>
      </c>
      <c r="S134" s="107">
        <f t="shared" si="8"/>
        <v>0</v>
      </c>
      <c r="T134" s="107">
        <f t="shared" si="9"/>
        <v>0</v>
      </c>
      <c r="U134" s="107">
        <f t="shared" si="10"/>
        <v>0</v>
      </c>
      <c r="V134" s="107">
        <f t="shared" si="11"/>
        <v>0</v>
      </c>
      <c r="W134" s="107">
        <f t="shared" si="12"/>
        <v>0</v>
      </c>
      <c r="X134" s="107">
        <f t="shared" si="13"/>
        <v>0</v>
      </c>
      <c r="Y134" s="107">
        <f t="shared" si="14"/>
        <v>0</v>
      </c>
      <c r="Z134" s="107">
        <f t="shared" si="28"/>
        <v>0</v>
      </c>
      <c r="AA134" s="107">
        <f t="shared" si="29"/>
        <v>0</v>
      </c>
      <c r="AB134" s="107">
        <f t="shared" si="30"/>
        <v>0</v>
      </c>
      <c r="AC134" s="107">
        <f t="shared" si="31"/>
        <v>0</v>
      </c>
      <c r="AD134" s="107">
        <f t="shared" si="32"/>
        <v>0</v>
      </c>
      <c r="AE134" s="107">
        <f t="shared" si="33"/>
        <v>0</v>
      </c>
      <c r="AF134" s="107">
        <f t="shared" si="34"/>
        <v>0</v>
      </c>
      <c r="AG134" s="107">
        <f t="shared" si="35"/>
        <v>0</v>
      </c>
      <c r="AH134" s="107">
        <f t="shared" si="36"/>
        <v>0</v>
      </c>
      <c r="AI134" s="107">
        <f t="shared" si="37"/>
        <v>0</v>
      </c>
      <c r="AJ134" s="107">
        <f t="shared" si="38"/>
        <v>0</v>
      </c>
      <c r="AK134" s="107">
        <f t="shared" si="39"/>
        <v>0</v>
      </c>
    </row>
    <row r="135">
      <c r="A135" s="107"/>
      <c r="B135" s="107"/>
      <c r="C135" s="107"/>
      <c r="D135" s="107"/>
      <c r="E135" s="107"/>
      <c r="F135" s="108">
        <f t="shared" si="27"/>
        <v>648</v>
      </c>
      <c r="G135" s="90" t="s">
        <v>332</v>
      </c>
      <c r="H135" s="14">
        <f>IF(ISNA(VLOOKUP(G135,Round2_Transactions!$A$2:$F$800,2,FALSE)), 0,VLOOKUP(G135,Round2_Transactions!$A$2:$F$800,2,FALSE))</f>
        <v>0</v>
      </c>
      <c r="I135" s="60">
        <f>IF(ISNA(VLOOKUP(G135,Round2_Transactions!$A$2:$F$800,3,FALSE)), 0,VLOOKUP(G135,Round2_Transactions!$A$2:$F$800,3,FALSE))</f>
        <v>0</v>
      </c>
      <c r="J135" s="60">
        <f>IF(ISNA(VLOOKUP(G135,Round2_Transactions!$A$2:$F$800,4,FALSE)), 0,VLOOKUP(G135,Round2_Transactions!$A$2:$F$800,4,FALSE))</f>
        <v>0</v>
      </c>
      <c r="K135" s="60">
        <f>IF(ISNA(VLOOKUP(G135,Round2_Transactions!$A$2:$F$800,5,FALSE)), 0,VLOOKUP(G135,Round2_Transactions!$A$2:$F$800,5,FALSE))</f>
        <v>0</v>
      </c>
      <c r="L135" s="86">
        <f>IF(ISNA(VLOOKUP(G135,Round2_Transactions!$A$2:$F$800,6,FALSE)), 0,VLOOKUP(G135,Round2_Transactions!$A$2:$F$800,6,FALSE))</f>
        <v>0</v>
      </c>
      <c r="M135" s="107">
        <f t="shared" si="1"/>
        <v>0</v>
      </c>
      <c r="N135" s="107">
        <f t="shared" si="3"/>
        <v>0</v>
      </c>
      <c r="O135" s="107">
        <f t="shared" si="4"/>
        <v>0</v>
      </c>
      <c r="P135" s="107">
        <f t="shared" si="5"/>
        <v>0</v>
      </c>
      <c r="Q135" s="107">
        <f t="shared" si="6"/>
        <v>0</v>
      </c>
      <c r="R135" s="107">
        <f t="shared" si="7"/>
        <v>0</v>
      </c>
      <c r="S135" s="107">
        <f t="shared" si="8"/>
        <v>0</v>
      </c>
      <c r="T135" s="107">
        <f t="shared" si="9"/>
        <v>0</v>
      </c>
      <c r="U135" s="107">
        <f t="shared" si="10"/>
        <v>0</v>
      </c>
      <c r="V135" s="107">
        <f t="shared" si="11"/>
        <v>0</v>
      </c>
      <c r="W135" s="107">
        <f t="shared" si="12"/>
        <v>0</v>
      </c>
      <c r="X135" s="107">
        <f t="shared" si="13"/>
        <v>0</v>
      </c>
      <c r="Y135" s="107">
        <f t="shared" si="14"/>
        <v>0</v>
      </c>
      <c r="Z135" s="107">
        <f t="shared" si="28"/>
        <v>0</v>
      </c>
      <c r="AA135" s="107">
        <f t="shared" si="29"/>
        <v>0</v>
      </c>
      <c r="AB135" s="107">
        <f t="shared" si="30"/>
        <v>0</v>
      </c>
      <c r="AC135" s="107">
        <f t="shared" si="31"/>
        <v>0</v>
      </c>
      <c r="AD135" s="107">
        <f t="shared" si="32"/>
        <v>0</v>
      </c>
      <c r="AE135" s="107">
        <f t="shared" si="33"/>
        <v>0</v>
      </c>
      <c r="AF135" s="107">
        <f t="shared" si="34"/>
        <v>0</v>
      </c>
      <c r="AG135" s="107">
        <f t="shared" si="35"/>
        <v>0</v>
      </c>
      <c r="AH135" s="107">
        <f t="shared" si="36"/>
        <v>0</v>
      </c>
      <c r="AI135" s="107">
        <f t="shared" si="37"/>
        <v>0</v>
      </c>
      <c r="AJ135" s="107">
        <f t="shared" si="38"/>
        <v>0</v>
      </c>
      <c r="AK135" s="107">
        <f t="shared" si="39"/>
        <v>0</v>
      </c>
    </row>
    <row r="136">
      <c r="A136" s="107"/>
      <c r="B136" s="107"/>
      <c r="C136" s="107"/>
      <c r="D136" s="107"/>
      <c r="E136" s="107"/>
      <c r="F136" s="108">
        <f t="shared" si="27"/>
        <v>648</v>
      </c>
      <c r="G136" s="90" t="s">
        <v>333</v>
      </c>
      <c r="H136" s="14">
        <f>IF(ISNA(VLOOKUP(G136,Round2_Transactions!$A$2:$F$800,2,FALSE)), 0,VLOOKUP(G136,Round2_Transactions!$A$2:$F$800,2,FALSE))</f>
        <v>0</v>
      </c>
      <c r="I136" s="60">
        <f>IF(ISNA(VLOOKUP(G136,Round2_Transactions!$A$2:$F$800,3,FALSE)), 0,VLOOKUP(G136,Round2_Transactions!$A$2:$F$800,3,FALSE))</f>
        <v>0</v>
      </c>
      <c r="J136" s="60">
        <f>IF(ISNA(VLOOKUP(G136,Round2_Transactions!$A$2:$F$800,4,FALSE)), 0,VLOOKUP(G136,Round2_Transactions!$A$2:$F$800,4,FALSE))</f>
        <v>0</v>
      </c>
      <c r="K136" s="60">
        <f>IF(ISNA(VLOOKUP(G136,Round2_Transactions!$A$2:$F$800,5,FALSE)), 0,VLOOKUP(G136,Round2_Transactions!$A$2:$F$800,5,FALSE))</f>
        <v>0</v>
      </c>
      <c r="L136" s="86">
        <f>IF(ISNA(VLOOKUP(G136,Round2_Transactions!$A$2:$F$800,6,FALSE)), 0,VLOOKUP(G136,Round2_Transactions!$A$2:$F$800,6,FALSE))</f>
        <v>0</v>
      </c>
      <c r="M136" s="107">
        <f t="shared" si="1"/>
        <v>0</v>
      </c>
      <c r="N136" s="107">
        <f t="shared" si="3"/>
        <v>0</v>
      </c>
      <c r="O136" s="107">
        <f t="shared" si="4"/>
        <v>0</v>
      </c>
      <c r="P136" s="107">
        <f t="shared" si="5"/>
        <v>0</v>
      </c>
      <c r="Q136" s="107">
        <f t="shared" si="6"/>
        <v>0</v>
      </c>
      <c r="R136" s="107">
        <f t="shared" si="7"/>
        <v>0</v>
      </c>
      <c r="S136" s="107">
        <f t="shared" si="8"/>
        <v>0</v>
      </c>
      <c r="T136" s="107">
        <f t="shared" si="9"/>
        <v>0</v>
      </c>
      <c r="U136" s="107">
        <f t="shared" si="10"/>
        <v>0</v>
      </c>
      <c r="V136" s="107">
        <f t="shared" si="11"/>
        <v>0</v>
      </c>
      <c r="W136" s="107">
        <f t="shared" si="12"/>
        <v>0</v>
      </c>
      <c r="X136" s="107">
        <f t="shared" si="13"/>
        <v>0</v>
      </c>
      <c r="Y136" s="107">
        <f t="shared" si="14"/>
        <v>0</v>
      </c>
      <c r="Z136" s="107">
        <f t="shared" si="28"/>
        <v>0</v>
      </c>
      <c r="AA136" s="107">
        <f t="shared" si="29"/>
        <v>0</v>
      </c>
      <c r="AB136" s="107">
        <f t="shared" si="30"/>
        <v>0</v>
      </c>
      <c r="AC136" s="107">
        <f t="shared" si="31"/>
        <v>0</v>
      </c>
      <c r="AD136" s="107">
        <f t="shared" si="32"/>
        <v>0</v>
      </c>
      <c r="AE136" s="107">
        <f t="shared" si="33"/>
        <v>0</v>
      </c>
      <c r="AF136" s="107">
        <f t="shared" si="34"/>
        <v>0</v>
      </c>
      <c r="AG136" s="107">
        <f t="shared" si="35"/>
        <v>0</v>
      </c>
      <c r="AH136" s="107">
        <f t="shared" si="36"/>
        <v>0</v>
      </c>
      <c r="AI136" s="107">
        <f t="shared" si="37"/>
        <v>0</v>
      </c>
      <c r="AJ136" s="107">
        <f t="shared" si="38"/>
        <v>0</v>
      </c>
      <c r="AK136" s="107">
        <f t="shared" si="39"/>
        <v>0</v>
      </c>
    </row>
    <row r="137">
      <c r="A137" s="107"/>
      <c r="B137" s="107"/>
      <c r="C137" s="107"/>
      <c r="D137" s="107"/>
      <c r="E137" s="107"/>
      <c r="F137" s="108">
        <f t="shared" si="27"/>
        <v>648</v>
      </c>
      <c r="G137" s="90" t="s">
        <v>334</v>
      </c>
      <c r="H137" s="14">
        <f>IF(ISNA(VLOOKUP(G137,Round2_Transactions!$A$2:$F$800,2,FALSE)), 0,VLOOKUP(G137,Round2_Transactions!$A$2:$F$800,2,FALSE))</f>
        <v>0</v>
      </c>
      <c r="I137" s="60">
        <f>IF(ISNA(VLOOKUP(G137,Round2_Transactions!$A$2:$F$800,3,FALSE)), 0,VLOOKUP(G137,Round2_Transactions!$A$2:$F$800,3,FALSE))</f>
        <v>0</v>
      </c>
      <c r="J137" s="60">
        <f>IF(ISNA(VLOOKUP(G137,Round2_Transactions!$A$2:$F$800,4,FALSE)), 0,VLOOKUP(G137,Round2_Transactions!$A$2:$F$800,4,FALSE))</f>
        <v>0</v>
      </c>
      <c r="K137" s="60">
        <f>IF(ISNA(VLOOKUP(G137,Round2_Transactions!$A$2:$F$800,5,FALSE)), 0,VLOOKUP(G137,Round2_Transactions!$A$2:$F$800,5,FALSE))</f>
        <v>0</v>
      </c>
      <c r="L137" s="86">
        <f>IF(ISNA(VLOOKUP(G137,Round2_Transactions!$A$2:$F$800,6,FALSE)), 0,VLOOKUP(G137,Round2_Transactions!$A$2:$F$800,6,FALSE))</f>
        <v>0</v>
      </c>
      <c r="M137" s="107">
        <f t="shared" si="1"/>
        <v>0</v>
      </c>
      <c r="N137" s="107">
        <f t="shared" si="3"/>
        <v>0</v>
      </c>
      <c r="O137" s="107">
        <f t="shared" si="4"/>
        <v>0</v>
      </c>
      <c r="P137" s="107">
        <f t="shared" si="5"/>
        <v>0</v>
      </c>
      <c r="Q137" s="107">
        <f t="shared" si="6"/>
        <v>0</v>
      </c>
      <c r="R137" s="107">
        <f t="shared" si="7"/>
        <v>0</v>
      </c>
      <c r="S137" s="107">
        <f t="shared" si="8"/>
        <v>0</v>
      </c>
      <c r="T137" s="107">
        <f t="shared" si="9"/>
        <v>0</v>
      </c>
      <c r="U137" s="107">
        <f t="shared" si="10"/>
        <v>0</v>
      </c>
      <c r="V137" s="107">
        <f t="shared" si="11"/>
        <v>0</v>
      </c>
      <c r="W137" s="107">
        <f t="shared" si="12"/>
        <v>0</v>
      </c>
      <c r="X137" s="107">
        <f t="shared" si="13"/>
        <v>0</v>
      </c>
      <c r="Y137" s="107">
        <f t="shared" si="14"/>
        <v>0</v>
      </c>
      <c r="Z137" s="107">
        <f t="shared" si="28"/>
        <v>0</v>
      </c>
      <c r="AA137" s="107">
        <f t="shared" si="29"/>
        <v>0</v>
      </c>
      <c r="AB137" s="107">
        <f t="shared" si="30"/>
        <v>0</v>
      </c>
      <c r="AC137" s="107">
        <f t="shared" si="31"/>
        <v>0</v>
      </c>
      <c r="AD137" s="107">
        <f t="shared" si="32"/>
        <v>0</v>
      </c>
      <c r="AE137" s="107">
        <f t="shared" si="33"/>
        <v>0</v>
      </c>
      <c r="AF137" s="107">
        <f t="shared" si="34"/>
        <v>0</v>
      </c>
      <c r="AG137" s="107">
        <f t="shared" si="35"/>
        <v>0</v>
      </c>
      <c r="AH137" s="107">
        <f t="shared" si="36"/>
        <v>0</v>
      </c>
      <c r="AI137" s="107">
        <f t="shared" si="37"/>
        <v>0</v>
      </c>
      <c r="AJ137" s="107">
        <f t="shared" si="38"/>
        <v>0</v>
      </c>
      <c r="AK137" s="107">
        <f t="shared" si="39"/>
        <v>0</v>
      </c>
    </row>
    <row r="138">
      <c r="A138" s="107"/>
      <c r="B138" s="107"/>
      <c r="C138" s="107"/>
      <c r="D138" s="107"/>
      <c r="E138" s="107"/>
      <c r="F138" s="108">
        <f t="shared" si="27"/>
        <v>648</v>
      </c>
      <c r="G138" s="90" t="s">
        <v>335</v>
      </c>
      <c r="H138" s="14">
        <f>IF(ISNA(VLOOKUP(G138,Round2_Transactions!$A$2:$F$800,2,FALSE)), 0,VLOOKUP(G138,Round2_Transactions!$A$2:$F$800,2,FALSE))</f>
        <v>0</v>
      </c>
      <c r="I138" s="60">
        <f>IF(ISNA(VLOOKUP(G138,Round2_Transactions!$A$2:$F$800,3,FALSE)), 0,VLOOKUP(G138,Round2_Transactions!$A$2:$F$800,3,FALSE))</f>
        <v>0</v>
      </c>
      <c r="J138" s="60">
        <f>IF(ISNA(VLOOKUP(G138,Round2_Transactions!$A$2:$F$800,4,FALSE)), 0,VLOOKUP(G138,Round2_Transactions!$A$2:$F$800,4,FALSE))</f>
        <v>0</v>
      </c>
      <c r="K138" s="60">
        <f>IF(ISNA(VLOOKUP(G138,Round2_Transactions!$A$2:$F$800,5,FALSE)), 0,VLOOKUP(G138,Round2_Transactions!$A$2:$F$800,5,FALSE))</f>
        <v>0</v>
      </c>
      <c r="L138" s="86">
        <f>IF(ISNA(VLOOKUP(G138,Round2_Transactions!$A$2:$F$800,6,FALSE)), 0,VLOOKUP(G138,Round2_Transactions!$A$2:$F$800,6,FALSE))</f>
        <v>0</v>
      </c>
      <c r="M138" s="107">
        <f t="shared" si="1"/>
        <v>0</v>
      </c>
      <c r="N138" s="107">
        <f t="shared" si="3"/>
        <v>0</v>
      </c>
      <c r="O138" s="107">
        <f t="shared" si="4"/>
        <v>0</v>
      </c>
      <c r="P138" s="107">
        <f t="shared" si="5"/>
        <v>0</v>
      </c>
      <c r="Q138" s="107">
        <f t="shared" si="6"/>
        <v>0</v>
      </c>
      <c r="R138" s="107">
        <f t="shared" si="7"/>
        <v>0</v>
      </c>
      <c r="S138" s="107">
        <f t="shared" si="8"/>
        <v>0</v>
      </c>
      <c r="T138" s="107">
        <f t="shared" si="9"/>
        <v>0</v>
      </c>
      <c r="U138" s="107">
        <f t="shared" si="10"/>
        <v>0</v>
      </c>
      <c r="V138" s="107">
        <f t="shared" si="11"/>
        <v>0</v>
      </c>
      <c r="W138" s="107">
        <f t="shared" si="12"/>
        <v>0</v>
      </c>
      <c r="X138" s="107">
        <f t="shared" si="13"/>
        <v>0</v>
      </c>
      <c r="Y138" s="107">
        <f t="shared" si="14"/>
        <v>0</v>
      </c>
      <c r="Z138" s="107">
        <f t="shared" si="28"/>
        <v>0</v>
      </c>
      <c r="AA138" s="107">
        <f t="shared" si="29"/>
        <v>0</v>
      </c>
      <c r="AB138" s="107">
        <f t="shared" si="30"/>
        <v>0</v>
      </c>
      <c r="AC138" s="107">
        <f t="shared" si="31"/>
        <v>0</v>
      </c>
      <c r="AD138" s="107">
        <f t="shared" si="32"/>
        <v>0</v>
      </c>
      <c r="AE138" s="107">
        <f t="shared" si="33"/>
        <v>0</v>
      </c>
      <c r="AF138" s="107">
        <f t="shared" si="34"/>
        <v>0</v>
      </c>
      <c r="AG138" s="107">
        <f t="shared" si="35"/>
        <v>0</v>
      </c>
      <c r="AH138" s="107">
        <f t="shared" si="36"/>
        <v>0</v>
      </c>
      <c r="AI138" s="107">
        <f t="shared" si="37"/>
        <v>0</v>
      </c>
      <c r="AJ138" s="107">
        <f t="shared" si="38"/>
        <v>0</v>
      </c>
      <c r="AK138" s="107">
        <f t="shared" si="39"/>
        <v>0</v>
      </c>
    </row>
    <row r="139">
      <c r="A139" s="107"/>
      <c r="B139" s="107"/>
      <c r="C139" s="107"/>
      <c r="D139" s="107"/>
      <c r="E139" s="107"/>
      <c r="F139" s="108">
        <f t="shared" si="27"/>
        <v>648</v>
      </c>
      <c r="G139" s="90" t="s">
        <v>336</v>
      </c>
      <c r="H139" s="14">
        <f>IF(ISNA(VLOOKUP(G139,Round2_Transactions!$A$2:$F$800,2,FALSE)), 0,VLOOKUP(G139,Round2_Transactions!$A$2:$F$800,2,FALSE))</f>
        <v>0</v>
      </c>
      <c r="I139" s="60">
        <f>IF(ISNA(VLOOKUP(G139,Round2_Transactions!$A$2:$F$800,3,FALSE)), 0,VLOOKUP(G139,Round2_Transactions!$A$2:$F$800,3,FALSE))</f>
        <v>0</v>
      </c>
      <c r="J139" s="60">
        <f>IF(ISNA(VLOOKUP(G139,Round2_Transactions!$A$2:$F$800,4,FALSE)), 0,VLOOKUP(G139,Round2_Transactions!$A$2:$F$800,4,FALSE))</f>
        <v>0</v>
      </c>
      <c r="K139" s="60">
        <f>IF(ISNA(VLOOKUP(G139,Round2_Transactions!$A$2:$F$800,5,FALSE)), 0,VLOOKUP(G139,Round2_Transactions!$A$2:$F$800,5,FALSE))</f>
        <v>0</v>
      </c>
      <c r="L139" s="86">
        <f>IF(ISNA(VLOOKUP(G139,Round2_Transactions!$A$2:$F$800,6,FALSE)), 0,VLOOKUP(G139,Round2_Transactions!$A$2:$F$800,6,FALSE))</f>
        <v>0</v>
      </c>
      <c r="M139" s="107">
        <f t="shared" si="1"/>
        <v>0</v>
      </c>
      <c r="N139" s="107">
        <f t="shared" si="3"/>
        <v>0</v>
      </c>
      <c r="O139" s="107">
        <f t="shared" si="4"/>
        <v>0</v>
      </c>
      <c r="P139" s="107">
        <f t="shared" si="5"/>
        <v>0</v>
      </c>
      <c r="Q139" s="107">
        <f t="shared" si="6"/>
        <v>0</v>
      </c>
      <c r="R139" s="107">
        <f t="shared" si="7"/>
        <v>0</v>
      </c>
      <c r="S139" s="107">
        <f t="shared" si="8"/>
        <v>0</v>
      </c>
      <c r="T139" s="107">
        <f t="shared" si="9"/>
        <v>0</v>
      </c>
      <c r="U139" s="107">
        <f t="shared" si="10"/>
        <v>0</v>
      </c>
      <c r="V139" s="107">
        <f t="shared" si="11"/>
        <v>0</v>
      </c>
      <c r="W139" s="107">
        <f t="shared" si="12"/>
        <v>0</v>
      </c>
      <c r="X139" s="107">
        <f t="shared" si="13"/>
        <v>0</v>
      </c>
      <c r="Y139" s="107">
        <f t="shared" si="14"/>
        <v>0</v>
      </c>
      <c r="Z139" s="107">
        <f t="shared" si="28"/>
        <v>0</v>
      </c>
      <c r="AA139" s="107">
        <f t="shared" si="29"/>
        <v>0</v>
      </c>
      <c r="AB139" s="107">
        <f t="shared" si="30"/>
        <v>0</v>
      </c>
      <c r="AC139" s="107">
        <f t="shared" si="31"/>
        <v>0</v>
      </c>
      <c r="AD139" s="107">
        <f t="shared" si="32"/>
        <v>0</v>
      </c>
      <c r="AE139" s="107">
        <f t="shared" si="33"/>
        <v>0</v>
      </c>
      <c r="AF139" s="107">
        <f t="shared" si="34"/>
        <v>0</v>
      </c>
      <c r="AG139" s="107">
        <f t="shared" si="35"/>
        <v>0</v>
      </c>
      <c r="AH139" s="107">
        <f t="shared" si="36"/>
        <v>0</v>
      </c>
      <c r="AI139" s="107">
        <f t="shared" si="37"/>
        <v>0</v>
      </c>
      <c r="AJ139" s="107">
        <f t="shared" si="38"/>
        <v>0</v>
      </c>
      <c r="AK139" s="107">
        <f t="shared" si="39"/>
        <v>0</v>
      </c>
    </row>
    <row r="140">
      <c r="A140" s="107"/>
      <c r="B140" s="107"/>
      <c r="C140" s="107"/>
      <c r="D140" s="107"/>
      <c r="E140" s="107"/>
      <c r="F140" s="108">
        <f t="shared" si="27"/>
        <v>648</v>
      </c>
      <c r="G140" s="90" t="s">
        <v>337</v>
      </c>
      <c r="H140" s="14">
        <f>IF(ISNA(VLOOKUP(G140,Round2_Transactions!$A$2:$F$800,2,FALSE)), 0,VLOOKUP(G140,Round2_Transactions!$A$2:$F$800,2,FALSE))</f>
        <v>0</v>
      </c>
      <c r="I140" s="60">
        <f>IF(ISNA(VLOOKUP(G140,Round2_Transactions!$A$2:$F$800,3,FALSE)), 0,VLOOKUP(G140,Round2_Transactions!$A$2:$F$800,3,FALSE))</f>
        <v>0</v>
      </c>
      <c r="J140" s="60">
        <f>IF(ISNA(VLOOKUP(G140,Round2_Transactions!$A$2:$F$800,4,FALSE)), 0,VLOOKUP(G140,Round2_Transactions!$A$2:$F$800,4,FALSE))</f>
        <v>0</v>
      </c>
      <c r="K140" s="60">
        <f>IF(ISNA(VLOOKUP(G140,Round2_Transactions!$A$2:$F$800,5,FALSE)), 0,VLOOKUP(G140,Round2_Transactions!$A$2:$F$800,5,FALSE))</f>
        <v>0</v>
      </c>
      <c r="L140" s="86">
        <f>IF(ISNA(VLOOKUP(G140,Round2_Transactions!$A$2:$F$800,6,FALSE)), 0,VLOOKUP(G140,Round2_Transactions!$A$2:$F$800,6,FALSE))</f>
        <v>0</v>
      </c>
      <c r="M140" s="107">
        <f t="shared" si="1"/>
        <v>0</v>
      </c>
      <c r="N140" s="107">
        <f t="shared" si="3"/>
        <v>0</v>
      </c>
      <c r="O140" s="107">
        <f t="shared" si="4"/>
        <v>0</v>
      </c>
      <c r="P140" s="107">
        <f t="shared" si="5"/>
        <v>0</v>
      </c>
      <c r="Q140" s="107">
        <f t="shared" si="6"/>
        <v>0</v>
      </c>
      <c r="R140" s="107">
        <f t="shared" si="7"/>
        <v>0</v>
      </c>
      <c r="S140" s="107">
        <f t="shared" si="8"/>
        <v>0</v>
      </c>
      <c r="T140" s="107">
        <f t="shared" si="9"/>
        <v>0</v>
      </c>
      <c r="U140" s="107">
        <f t="shared" si="10"/>
        <v>0</v>
      </c>
      <c r="V140" s="107">
        <f t="shared" si="11"/>
        <v>0</v>
      </c>
      <c r="W140" s="107">
        <f t="shared" si="12"/>
        <v>0</v>
      </c>
      <c r="X140" s="107">
        <f t="shared" si="13"/>
        <v>0</v>
      </c>
      <c r="Y140" s="107">
        <f t="shared" si="14"/>
        <v>0</v>
      </c>
      <c r="Z140" s="107">
        <f t="shared" si="28"/>
        <v>0</v>
      </c>
      <c r="AA140" s="107">
        <f t="shared" si="29"/>
        <v>0</v>
      </c>
      <c r="AB140" s="107">
        <f t="shared" si="30"/>
        <v>0</v>
      </c>
      <c r="AC140" s="107">
        <f t="shared" si="31"/>
        <v>0</v>
      </c>
      <c r="AD140" s="107">
        <f t="shared" si="32"/>
        <v>0</v>
      </c>
      <c r="AE140" s="107">
        <f t="shared" si="33"/>
        <v>0</v>
      </c>
      <c r="AF140" s="107">
        <f t="shared" si="34"/>
        <v>0</v>
      </c>
      <c r="AG140" s="107">
        <f t="shared" si="35"/>
        <v>0</v>
      </c>
      <c r="AH140" s="107">
        <f t="shared" si="36"/>
        <v>0</v>
      </c>
      <c r="AI140" s="107">
        <f t="shared" si="37"/>
        <v>0</v>
      </c>
      <c r="AJ140" s="107">
        <f t="shared" si="38"/>
        <v>0</v>
      </c>
      <c r="AK140" s="107">
        <f t="shared" si="39"/>
        <v>0</v>
      </c>
    </row>
    <row r="141">
      <c r="A141" s="107"/>
      <c r="B141" s="107"/>
      <c r="C141" s="107"/>
      <c r="D141" s="107"/>
      <c r="E141" s="107"/>
      <c r="F141" s="108">
        <f t="shared" si="27"/>
        <v>648</v>
      </c>
      <c r="G141" s="90" t="s">
        <v>338</v>
      </c>
      <c r="H141" s="14">
        <f>IF(ISNA(VLOOKUP(G141,Round2_Transactions!$A$2:$F$800,2,FALSE)), 0,VLOOKUP(G141,Round2_Transactions!$A$2:$F$800,2,FALSE))</f>
        <v>0</v>
      </c>
      <c r="I141" s="60">
        <f>IF(ISNA(VLOOKUP(G141,Round2_Transactions!$A$2:$F$800,3,FALSE)), 0,VLOOKUP(G141,Round2_Transactions!$A$2:$F$800,3,FALSE))</f>
        <v>0</v>
      </c>
      <c r="J141" s="60">
        <f>IF(ISNA(VLOOKUP(G141,Round2_Transactions!$A$2:$F$800,4,FALSE)), 0,VLOOKUP(G141,Round2_Transactions!$A$2:$F$800,4,FALSE))</f>
        <v>0</v>
      </c>
      <c r="K141" s="60">
        <f>IF(ISNA(VLOOKUP(G141,Round2_Transactions!$A$2:$F$800,5,FALSE)), 0,VLOOKUP(G141,Round2_Transactions!$A$2:$F$800,5,FALSE))</f>
        <v>0</v>
      </c>
      <c r="L141" s="86">
        <f>IF(ISNA(VLOOKUP(G141,Round2_Transactions!$A$2:$F$800,6,FALSE)), 0,VLOOKUP(G141,Round2_Transactions!$A$2:$F$800,6,FALSE))</f>
        <v>0</v>
      </c>
      <c r="M141" s="107">
        <f t="shared" si="1"/>
        <v>0</v>
      </c>
      <c r="N141" s="107">
        <f t="shared" si="3"/>
        <v>0</v>
      </c>
      <c r="O141" s="107">
        <f t="shared" si="4"/>
        <v>0</v>
      </c>
      <c r="P141" s="107">
        <f t="shared" si="5"/>
        <v>0</v>
      </c>
      <c r="Q141" s="107">
        <f t="shared" si="6"/>
        <v>0</v>
      </c>
      <c r="R141" s="107">
        <f t="shared" si="7"/>
        <v>0</v>
      </c>
      <c r="S141" s="107">
        <f t="shared" si="8"/>
        <v>0</v>
      </c>
      <c r="T141" s="107">
        <f t="shared" si="9"/>
        <v>0</v>
      </c>
      <c r="U141" s="107">
        <f t="shared" si="10"/>
        <v>0</v>
      </c>
      <c r="V141" s="107">
        <f t="shared" si="11"/>
        <v>0</v>
      </c>
      <c r="W141" s="107">
        <f t="shared" si="12"/>
        <v>0</v>
      </c>
      <c r="X141" s="107">
        <f t="shared" si="13"/>
        <v>0</v>
      </c>
      <c r="Y141" s="107">
        <f t="shared" si="14"/>
        <v>0</v>
      </c>
      <c r="Z141" s="107">
        <f t="shared" si="28"/>
        <v>0</v>
      </c>
      <c r="AA141" s="107">
        <f t="shared" si="29"/>
        <v>0</v>
      </c>
      <c r="AB141" s="107">
        <f t="shared" si="30"/>
        <v>0</v>
      </c>
      <c r="AC141" s="107">
        <f t="shared" si="31"/>
        <v>0</v>
      </c>
      <c r="AD141" s="107">
        <f t="shared" si="32"/>
        <v>0</v>
      </c>
      <c r="AE141" s="107">
        <f t="shared" si="33"/>
        <v>0</v>
      </c>
      <c r="AF141" s="107">
        <f t="shared" si="34"/>
        <v>0</v>
      </c>
      <c r="AG141" s="107">
        <f t="shared" si="35"/>
        <v>0</v>
      </c>
      <c r="AH141" s="107">
        <f t="shared" si="36"/>
        <v>0</v>
      </c>
      <c r="AI141" s="107">
        <f t="shared" si="37"/>
        <v>0</v>
      </c>
      <c r="AJ141" s="107">
        <f t="shared" si="38"/>
        <v>0</v>
      </c>
      <c r="AK141" s="107">
        <f t="shared" si="39"/>
        <v>0</v>
      </c>
    </row>
    <row r="142">
      <c r="A142" s="107"/>
      <c r="B142" s="107"/>
      <c r="C142" s="107"/>
      <c r="D142" s="107"/>
      <c r="E142" s="107"/>
      <c r="F142" s="108">
        <f t="shared" si="27"/>
        <v>648</v>
      </c>
      <c r="G142" s="90" t="s">
        <v>339</v>
      </c>
      <c r="H142" s="14">
        <f>IF(ISNA(VLOOKUP(G142,Round2_Transactions!$A$2:$F$800,2,FALSE)), 0,VLOOKUP(G142,Round2_Transactions!$A$2:$F$800,2,FALSE))</f>
        <v>0</v>
      </c>
      <c r="I142" s="60">
        <f>IF(ISNA(VLOOKUP(G142,Round2_Transactions!$A$2:$F$800,3,FALSE)), 0,VLOOKUP(G142,Round2_Transactions!$A$2:$F$800,3,FALSE))</f>
        <v>0</v>
      </c>
      <c r="J142" s="60">
        <f>IF(ISNA(VLOOKUP(G142,Round2_Transactions!$A$2:$F$800,4,FALSE)), 0,VLOOKUP(G142,Round2_Transactions!$A$2:$F$800,4,FALSE))</f>
        <v>0</v>
      </c>
      <c r="K142" s="60">
        <f>IF(ISNA(VLOOKUP(G142,Round2_Transactions!$A$2:$F$800,5,FALSE)), 0,VLOOKUP(G142,Round2_Transactions!$A$2:$F$800,5,FALSE))</f>
        <v>0</v>
      </c>
      <c r="L142" s="86">
        <f>IF(ISNA(VLOOKUP(G142,Round2_Transactions!$A$2:$F$800,6,FALSE)), 0,VLOOKUP(G142,Round2_Transactions!$A$2:$F$800,6,FALSE))</f>
        <v>0</v>
      </c>
      <c r="M142" s="107">
        <f t="shared" si="1"/>
        <v>0</v>
      </c>
      <c r="N142" s="107">
        <f t="shared" si="3"/>
        <v>0</v>
      </c>
      <c r="O142" s="107">
        <f t="shared" si="4"/>
        <v>0</v>
      </c>
      <c r="P142" s="107">
        <f t="shared" si="5"/>
        <v>0</v>
      </c>
      <c r="Q142" s="107">
        <f t="shared" si="6"/>
        <v>0</v>
      </c>
      <c r="R142" s="107">
        <f t="shared" si="7"/>
        <v>0</v>
      </c>
      <c r="S142" s="107">
        <f t="shared" si="8"/>
        <v>0</v>
      </c>
      <c r="T142" s="107">
        <f t="shared" si="9"/>
        <v>0</v>
      </c>
      <c r="U142" s="107">
        <f t="shared" si="10"/>
        <v>0</v>
      </c>
      <c r="V142" s="107">
        <f t="shared" si="11"/>
        <v>0</v>
      </c>
      <c r="W142" s="107">
        <f t="shared" si="12"/>
        <v>0</v>
      </c>
      <c r="X142" s="107">
        <f t="shared" si="13"/>
        <v>0</v>
      </c>
      <c r="Y142" s="107">
        <f t="shared" si="14"/>
        <v>0</v>
      </c>
      <c r="Z142" s="107">
        <f t="shared" si="28"/>
        <v>0</v>
      </c>
      <c r="AA142" s="107">
        <f t="shared" si="29"/>
        <v>0</v>
      </c>
      <c r="AB142" s="107">
        <f t="shared" si="30"/>
        <v>0</v>
      </c>
      <c r="AC142" s="107">
        <f t="shared" si="31"/>
        <v>0</v>
      </c>
      <c r="AD142" s="107">
        <f t="shared" si="32"/>
        <v>0</v>
      </c>
      <c r="AE142" s="107">
        <f t="shared" si="33"/>
        <v>0</v>
      </c>
      <c r="AF142" s="107">
        <f t="shared" si="34"/>
        <v>0</v>
      </c>
      <c r="AG142" s="107">
        <f t="shared" si="35"/>
        <v>0</v>
      </c>
      <c r="AH142" s="107">
        <f t="shared" si="36"/>
        <v>0</v>
      </c>
      <c r="AI142" s="107">
        <f t="shared" si="37"/>
        <v>0</v>
      </c>
      <c r="AJ142" s="107">
        <f t="shared" si="38"/>
        <v>0</v>
      </c>
      <c r="AK142" s="107">
        <f t="shared" si="39"/>
        <v>0</v>
      </c>
    </row>
    <row r="143">
      <c r="A143" s="107"/>
      <c r="B143" s="107"/>
      <c r="C143" s="107"/>
      <c r="D143" s="107"/>
      <c r="E143" s="107"/>
      <c r="F143" s="108">
        <f t="shared" si="27"/>
        <v>648</v>
      </c>
      <c r="G143" s="90" t="s">
        <v>340</v>
      </c>
      <c r="H143" s="14">
        <f>IF(ISNA(VLOOKUP(G143,Round2_Transactions!$A$2:$F$800,2,FALSE)), 0,VLOOKUP(G143,Round2_Transactions!$A$2:$F$800,2,FALSE))</f>
        <v>0</v>
      </c>
      <c r="I143" s="60">
        <f>IF(ISNA(VLOOKUP(G143,Round2_Transactions!$A$2:$F$800,3,FALSE)), 0,VLOOKUP(G143,Round2_Transactions!$A$2:$F$800,3,FALSE))</f>
        <v>0</v>
      </c>
      <c r="J143" s="60">
        <f>IF(ISNA(VLOOKUP(G143,Round2_Transactions!$A$2:$F$800,4,FALSE)), 0,VLOOKUP(G143,Round2_Transactions!$A$2:$F$800,4,FALSE))</f>
        <v>0</v>
      </c>
      <c r="K143" s="60">
        <f>IF(ISNA(VLOOKUP(G143,Round2_Transactions!$A$2:$F$800,5,FALSE)), 0,VLOOKUP(G143,Round2_Transactions!$A$2:$F$800,5,FALSE))</f>
        <v>0</v>
      </c>
      <c r="L143" s="86">
        <f>IF(ISNA(VLOOKUP(G143,Round2_Transactions!$A$2:$F$800,6,FALSE)), 0,VLOOKUP(G143,Round2_Transactions!$A$2:$F$800,6,FALSE))</f>
        <v>0</v>
      </c>
      <c r="M143" s="107">
        <f t="shared" si="1"/>
        <v>0</v>
      </c>
      <c r="N143" s="107">
        <f t="shared" si="3"/>
        <v>0</v>
      </c>
      <c r="O143" s="107">
        <f t="shared" si="4"/>
        <v>0</v>
      </c>
      <c r="P143" s="107">
        <f t="shared" si="5"/>
        <v>0</v>
      </c>
      <c r="Q143" s="107">
        <f t="shared" si="6"/>
        <v>0</v>
      </c>
      <c r="R143" s="107">
        <f t="shared" si="7"/>
        <v>0</v>
      </c>
      <c r="S143" s="107">
        <f t="shared" si="8"/>
        <v>0</v>
      </c>
      <c r="T143" s="107">
        <f t="shared" si="9"/>
        <v>0</v>
      </c>
      <c r="U143" s="107">
        <f t="shared" si="10"/>
        <v>0</v>
      </c>
      <c r="V143" s="107">
        <f t="shared" si="11"/>
        <v>0</v>
      </c>
      <c r="W143" s="107">
        <f t="shared" si="12"/>
        <v>0</v>
      </c>
      <c r="X143" s="107">
        <f t="shared" si="13"/>
        <v>0</v>
      </c>
      <c r="Y143" s="107">
        <f t="shared" si="14"/>
        <v>0</v>
      </c>
      <c r="Z143" s="107">
        <f t="shared" si="28"/>
        <v>0</v>
      </c>
      <c r="AA143" s="107">
        <f t="shared" si="29"/>
        <v>0</v>
      </c>
      <c r="AB143" s="107">
        <f t="shared" si="30"/>
        <v>0</v>
      </c>
      <c r="AC143" s="107">
        <f t="shared" si="31"/>
        <v>0</v>
      </c>
      <c r="AD143" s="107">
        <f t="shared" si="32"/>
        <v>0</v>
      </c>
      <c r="AE143" s="107">
        <f t="shared" si="33"/>
        <v>0</v>
      </c>
      <c r="AF143" s="107">
        <f t="shared" si="34"/>
        <v>0</v>
      </c>
      <c r="AG143" s="107">
        <f t="shared" si="35"/>
        <v>0</v>
      </c>
      <c r="AH143" s="107">
        <f t="shared" si="36"/>
        <v>0</v>
      </c>
      <c r="AI143" s="107">
        <f t="shared" si="37"/>
        <v>0</v>
      </c>
      <c r="AJ143" s="107">
        <f t="shared" si="38"/>
        <v>0</v>
      </c>
      <c r="AK143" s="107">
        <f t="shared" si="39"/>
        <v>0</v>
      </c>
    </row>
    <row r="144">
      <c r="A144" s="107"/>
      <c r="B144" s="107"/>
      <c r="C144" s="107"/>
      <c r="D144" s="107"/>
      <c r="E144" s="107"/>
      <c r="F144" s="108">
        <f t="shared" si="27"/>
        <v>648</v>
      </c>
      <c r="G144" s="90" t="s">
        <v>341</v>
      </c>
      <c r="H144" s="14">
        <f>IF(ISNA(VLOOKUP(G144,Round2_Transactions!$A$2:$F$800,2,FALSE)), 0,VLOOKUP(G144,Round2_Transactions!$A$2:$F$800,2,FALSE))</f>
        <v>0</v>
      </c>
      <c r="I144" s="60">
        <f>IF(ISNA(VLOOKUP(G144,Round2_Transactions!$A$2:$F$800,3,FALSE)), 0,VLOOKUP(G144,Round2_Transactions!$A$2:$F$800,3,FALSE))</f>
        <v>0</v>
      </c>
      <c r="J144" s="60">
        <f>IF(ISNA(VLOOKUP(G144,Round2_Transactions!$A$2:$F$800,4,FALSE)), 0,VLOOKUP(G144,Round2_Transactions!$A$2:$F$800,4,FALSE))</f>
        <v>0</v>
      </c>
      <c r="K144" s="60">
        <f>IF(ISNA(VLOOKUP(G144,Round2_Transactions!$A$2:$F$800,5,FALSE)), 0,VLOOKUP(G144,Round2_Transactions!$A$2:$F$800,5,FALSE))</f>
        <v>0</v>
      </c>
      <c r="L144" s="86">
        <f>IF(ISNA(VLOOKUP(G144,Round2_Transactions!$A$2:$F$800,6,FALSE)), 0,VLOOKUP(G144,Round2_Transactions!$A$2:$F$800,6,FALSE))</f>
        <v>0</v>
      </c>
      <c r="M144" s="107">
        <f t="shared" si="1"/>
        <v>0</v>
      </c>
      <c r="N144" s="107">
        <f t="shared" si="3"/>
        <v>0</v>
      </c>
      <c r="O144" s="107">
        <f t="shared" si="4"/>
        <v>0</v>
      </c>
      <c r="P144" s="107">
        <f t="shared" si="5"/>
        <v>0</v>
      </c>
      <c r="Q144" s="107">
        <f t="shared" si="6"/>
        <v>0</v>
      </c>
      <c r="R144" s="107">
        <f t="shared" si="7"/>
        <v>0</v>
      </c>
      <c r="S144" s="107">
        <f t="shared" si="8"/>
        <v>0</v>
      </c>
      <c r="T144" s="107">
        <f t="shared" si="9"/>
        <v>0</v>
      </c>
      <c r="U144" s="107">
        <f t="shared" si="10"/>
        <v>0</v>
      </c>
      <c r="V144" s="107">
        <f t="shared" si="11"/>
        <v>0</v>
      </c>
      <c r="W144" s="107">
        <f t="shared" si="12"/>
        <v>0</v>
      </c>
      <c r="X144" s="107">
        <f t="shared" si="13"/>
        <v>0</v>
      </c>
      <c r="Y144" s="107">
        <f t="shared" si="14"/>
        <v>0</v>
      </c>
      <c r="Z144" s="107">
        <f t="shared" si="28"/>
        <v>0</v>
      </c>
      <c r="AA144" s="107">
        <f t="shared" si="29"/>
        <v>0</v>
      </c>
      <c r="AB144" s="107">
        <f t="shared" si="30"/>
        <v>0</v>
      </c>
      <c r="AC144" s="107">
        <f t="shared" si="31"/>
        <v>0</v>
      </c>
      <c r="AD144" s="107">
        <f t="shared" si="32"/>
        <v>0</v>
      </c>
      <c r="AE144" s="107">
        <f t="shared" si="33"/>
        <v>0</v>
      </c>
      <c r="AF144" s="107">
        <f t="shared" si="34"/>
        <v>0</v>
      </c>
      <c r="AG144" s="107">
        <f t="shared" si="35"/>
        <v>0</v>
      </c>
      <c r="AH144" s="107">
        <f t="shared" si="36"/>
        <v>0</v>
      </c>
      <c r="AI144" s="107">
        <f t="shared" si="37"/>
        <v>0</v>
      </c>
      <c r="AJ144" s="107">
        <f t="shared" si="38"/>
        <v>0</v>
      </c>
      <c r="AK144" s="107">
        <f t="shared" si="39"/>
        <v>0</v>
      </c>
    </row>
    <row r="145">
      <c r="A145" s="107"/>
      <c r="B145" s="107"/>
      <c r="C145" s="107"/>
      <c r="D145" s="107"/>
      <c r="E145" s="107"/>
      <c r="F145" s="108">
        <f t="shared" si="27"/>
        <v>648</v>
      </c>
      <c r="G145" s="90" t="s">
        <v>342</v>
      </c>
      <c r="H145" s="14">
        <f>IF(ISNA(VLOOKUP(G145,Round2_Transactions!$A$2:$F$800,2,FALSE)), 0,VLOOKUP(G145,Round2_Transactions!$A$2:$F$800,2,FALSE))</f>
        <v>0</v>
      </c>
      <c r="I145" s="60">
        <f>IF(ISNA(VLOOKUP(G145,Round2_Transactions!$A$2:$F$800,3,FALSE)), 0,VLOOKUP(G145,Round2_Transactions!$A$2:$F$800,3,FALSE))</f>
        <v>0</v>
      </c>
      <c r="J145" s="60">
        <f>IF(ISNA(VLOOKUP(G145,Round2_Transactions!$A$2:$F$800,4,FALSE)), 0,VLOOKUP(G145,Round2_Transactions!$A$2:$F$800,4,FALSE))</f>
        <v>0</v>
      </c>
      <c r="K145" s="60">
        <f>IF(ISNA(VLOOKUP(G145,Round2_Transactions!$A$2:$F$800,5,FALSE)), 0,VLOOKUP(G145,Round2_Transactions!$A$2:$F$800,5,FALSE))</f>
        <v>0</v>
      </c>
      <c r="L145" s="86">
        <f>IF(ISNA(VLOOKUP(G145,Round2_Transactions!$A$2:$F$800,6,FALSE)), 0,VLOOKUP(G145,Round2_Transactions!$A$2:$F$800,6,FALSE))</f>
        <v>0</v>
      </c>
      <c r="M145" s="107">
        <f t="shared" si="1"/>
        <v>0</v>
      </c>
      <c r="N145" s="107">
        <f t="shared" si="3"/>
        <v>0</v>
      </c>
      <c r="O145" s="107">
        <f t="shared" si="4"/>
        <v>0</v>
      </c>
      <c r="P145" s="107">
        <f t="shared" si="5"/>
        <v>0</v>
      </c>
      <c r="Q145" s="107">
        <f t="shared" si="6"/>
        <v>0</v>
      </c>
      <c r="R145" s="107">
        <f t="shared" si="7"/>
        <v>0</v>
      </c>
      <c r="S145" s="107">
        <f t="shared" si="8"/>
        <v>0</v>
      </c>
      <c r="T145" s="107">
        <f t="shared" si="9"/>
        <v>0</v>
      </c>
      <c r="U145" s="107">
        <f t="shared" si="10"/>
        <v>0</v>
      </c>
      <c r="V145" s="107">
        <f t="shared" si="11"/>
        <v>0</v>
      </c>
      <c r="W145" s="107">
        <f t="shared" si="12"/>
        <v>0</v>
      </c>
      <c r="X145" s="107">
        <f t="shared" si="13"/>
        <v>0</v>
      </c>
      <c r="Y145" s="107">
        <f t="shared" si="14"/>
        <v>0</v>
      </c>
      <c r="Z145" s="107">
        <f t="shared" si="28"/>
        <v>0</v>
      </c>
      <c r="AA145" s="107">
        <f t="shared" si="29"/>
        <v>0</v>
      </c>
      <c r="AB145" s="107">
        <f t="shared" si="30"/>
        <v>0</v>
      </c>
      <c r="AC145" s="107">
        <f t="shared" si="31"/>
        <v>0</v>
      </c>
      <c r="AD145" s="107">
        <f t="shared" si="32"/>
        <v>0</v>
      </c>
      <c r="AE145" s="107">
        <f t="shared" si="33"/>
        <v>0</v>
      </c>
      <c r="AF145" s="107">
        <f t="shared" si="34"/>
        <v>0</v>
      </c>
      <c r="AG145" s="107">
        <f t="shared" si="35"/>
        <v>0</v>
      </c>
      <c r="AH145" s="107">
        <f t="shared" si="36"/>
        <v>0</v>
      </c>
      <c r="AI145" s="107">
        <f t="shared" si="37"/>
        <v>0</v>
      </c>
      <c r="AJ145" s="107">
        <f t="shared" si="38"/>
        <v>0</v>
      </c>
      <c r="AK145" s="107">
        <f t="shared" si="39"/>
        <v>0</v>
      </c>
    </row>
    <row r="146">
      <c r="A146" s="107"/>
      <c r="B146" s="107"/>
      <c r="C146" s="107"/>
      <c r="D146" s="107"/>
      <c r="E146" s="107"/>
      <c r="F146" s="108">
        <f t="shared" si="27"/>
        <v>648</v>
      </c>
      <c r="G146" s="90" t="s">
        <v>343</v>
      </c>
      <c r="H146" s="14">
        <f>IF(ISNA(VLOOKUP(G146,Round2_Transactions!$A$2:$F$800,2,FALSE)), 0,VLOOKUP(G146,Round2_Transactions!$A$2:$F$800,2,FALSE))</f>
        <v>0</v>
      </c>
      <c r="I146" s="60">
        <f>IF(ISNA(VLOOKUP(G146,Round2_Transactions!$A$2:$F$800,3,FALSE)), 0,VLOOKUP(G146,Round2_Transactions!$A$2:$F$800,3,FALSE))</f>
        <v>0</v>
      </c>
      <c r="J146" s="60">
        <f>IF(ISNA(VLOOKUP(G146,Round2_Transactions!$A$2:$F$800,4,FALSE)), 0,VLOOKUP(G146,Round2_Transactions!$A$2:$F$800,4,FALSE))</f>
        <v>0</v>
      </c>
      <c r="K146" s="60">
        <f>IF(ISNA(VLOOKUP(G146,Round2_Transactions!$A$2:$F$800,5,FALSE)), 0,VLOOKUP(G146,Round2_Transactions!$A$2:$F$800,5,FALSE))</f>
        <v>0</v>
      </c>
      <c r="L146" s="86">
        <f>IF(ISNA(VLOOKUP(G146,Round2_Transactions!$A$2:$F$800,6,FALSE)), 0,VLOOKUP(G146,Round2_Transactions!$A$2:$F$800,6,FALSE))</f>
        <v>0</v>
      </c>
      <c r="M146" s="107">
        <f t="shared" si="1"/>
        <v>0</v>
      </c>
      <c r="N146" s="107">
        <f t="shared" si="3"/>
        <v>0</v>
      </c>
      <c r="O146" s="107">
        <f t="shared" si="4"/>
        <v>0</v>
      </c>
      <c r="P146" s="107">
        <f t="shared" si="5"/>
        <v>0</v>
      </c>
      <c r="Q146" s="107">
        <f t="shared" si="6"/>
        <v>0</v>
      </c>
      <c r="R146" s="107">
        <f t="shared" si="7"/>
        <v>0</v>
      </c>
      <c r="S146" s="107">
        <f t="shared" si="8"/>
        <v>0</v>
      </c>
      <c r="T146" s="107">
        <f t="shared" si="9"/>
        <v>0</v>
      </c>
      <c r="U146" s="107">
        <f t="shared" si="10"/>
        <v>0</v>
      </c>
      <c r="V146" s="107">
        <f t="shared" si="11"/>
        <v>0</v>
      </c>
      <c r="W146" s="107">
        <f t="shared" si="12"/>
        <v>0</v>
      </c>
      <c r="X146" s="107">
        <f t="shared" si="13"/>
        <v>0</v>
      </c>
      <c r="Y146" s="107">
        <f t="shared" si="14"/>
        <v>0</v>
      </c>
      <c r="Z146" s="107">
        <f t="shared" si="28"/>
        <v>0</v>
      </c>
      <c r="AA146" s="107">
        <f t="shared" si="29"/>
        <v>0</v>
      </c>
      <c r="AB146" s="107">
        <f t="shared" si="30"/>
        <v>0</v>
      </c>
      <c r="AC146" s="107">
        <f t="shared" si="31"/>
        <v>0</v>
      </c>
      <c r="AD146" s="107">
        <f t="shared" si="32"/>
        <v>0</v>
      </c>
      <c r="AE146" s="107">
        <f t="shared" si="33"/>
        <v>0</v>
      </c>
      <c r="AF146" s="107">
        <f t="shared" si="34"/>
        <v>0</v>
      </c>
      <c r="AG146" s="107">
        <f t="shared" si="35"/>
        <v>0</v>
      </c>
      <c r="AH146" s="107">
        <f t="shared" si="36"/>
        <v>0</v>
      </c>
      <c r="AI146" s="107">
        <f t="shared" si="37"/>
        <v>0</v>
      </c>
      <c r="AJ146" s="107">
        <f t="shared" si="38"/>
        <v>0</v>
      </c>
      <c r="AK146" s="107">
        <f t="shared" si="39"/>
        <v>0</v>
      </c>
    </row>
    <row r="147">
      <c r="A147" s="107"/>
      <c r="B147" s="107"/>
      <c r="C147" s="107"/>
      <c r="D147" s="107"/>
      <c r="E147" s="107"/>
      <c r="F147" s="108">
        <f t="shared" si="27"/>
        <v>648</v>
      </c>
      <c r="G147" s="90" t="s">
        <v>344</v>
      </c>
      <c r="H147" s="14">
        <f>IF(ISNA(VLOOKUP(G147,Round2_Transactions!$A$2:$F$800,2,FALSE)), 0,VLOOKUP(G147,Round2_Transactions!$A$2:$F$800,2,FALSE))</f>
        <v>0</v>
      </c>
      <c r="I147" s="60">
        <f>IF(ISNA(VLOOKUP(G147,Round2_Transactions!$A$2:$F$800,3,FALSE)), 0,VLOOKUP(G147,Round2_Transactions!$A$2:$F$800,3,FALSE))</f>
        <v>0</v>
      </c>
      <c r="J147" s="60">
        <f>IF(ISNA(VLOOKUP(G147,Round2_Transactions!$A$2:$F$800,4,FALSE)), 0,VLOOKUP(G147,Round2_Transactions!$A$2:$F$800,4,FALSE))</f>
        <v>0</v>
      </c>
      <c r="K147" s="60">
        <f>IF(ISNA(VLOOKUP(G147,Round2_Transactions!$A$2:$F$800,5,FALSE)), 0,VLOOKUP(G147,Round2_Transactions!$A$2:$F$800,5,FALSE))</f>
        <v>0</v>
      </c>
      <c r="L147" s="86">
        <f>IF(ISNA(VLOOKUP(G147,Round2_Transactions!$A$2:$F$800,6,FALSE)), 0,VLOOKUP(G147,Round2_Transactions!$A$2:$F$800,6,FALSE))</f>
        <v>0</v>
      </c>
      <c r="M147" s="107">
        <f t="shared" si="1"/>
        <v>0</v>
      </c>
      <c r="N147" s="107">
        <f t="shared" si="3"/>
        <v>0</v>
      </c>
      <c r="O147" s="107">
        <f t="shared" si="4"/>
        <v>0</v>
      </c>
      <c r="P147" s="107">
        <f t="shared" si="5"/>
        <v>0</v>
      </c>
      <c r="Q147" s="107">
        <f t="shared" si="6"/>
        <v>0</v>
      </c>
      <c r="R147" s="107">
        <f t="shared" si="7"/>
        <v>0</v>
      </c>
      <c r="S147" s="107">
        <f t="shared" si="8"/>
        <v>0</v>
      </c>
      <c r="T147" s="107">
        <f t="shared" si="9"/>
        <v>0</v>
      </c>
      <c r="U147" s="107">
        <f t="shared" si="10"/>
        <v>0</v>
      </c>
      <c r="V147" s="107">
        <f t="shared" si="11"/>
        <v>0</v>
      </c>
      <c r="W147" s="107">
        <f t="shared" si="12"/>
        <v>0</v>
      </c>
      <c r="X147" s="107">
        <f t="shared" si="13"/>
        <v>0</v>
      </c>
      <c r="Y147" s="107">
        <f t="shared" si="14"/>
        <v>0</v>
      </c>
      <c r="Z147" s="107">
        <f t="shared" si="28"/>
        <v>0</v>
      </c>
      <c r="AA147" s="107">
        <f t="shared" si="29"/>
        <v>0</v>
      </c>
      <c r="AB147" s="107">
        <f t="shared" si="30"/>
        <v>0</v>
      </c>
      <c r="AC147" s="107">
        <f t="shared" si="31"/>
        <v>0</v>
      </c>
      <c r="AD147" s="107">
        <f t="shared" si="32"/>
        <v>0</v>
      </c>
      <c r="AE147" s="107">
        <f t="shared" si="33"/>
        <v>0</v>
      </c>
      <c r="AF147" s="107">
        <f t="shared" si="34"/>
        <v>0</v>
      </c>
      <c r="AG147" s="107">
        <f t="shared" si="35"/>
        <v>0</v>
      </c>
      <c r="AH147" s="107">
        <f t="shared" si="36"/>
        <v>0</v>
      </c>
      <c r="AI147" s="107">
        <f t="shared" si="37"/>
        <v>0</v>
      </c>
      <c r="AJ147" s="107">
        <f t="shared" si="38"/>
        <v>0</v>
      </c>
      <c r="AK147" s="107">
        <f t="shared" si="39"/>
        <v>0</v>
      </c>
    </row>
    <row r="148">
      <c r="A148" s="107"/>
      <c r="B148" s="107"/>
      <c r="C148" s="107"/>
      <c r="D148" s="107"/>
      <c r="E148" s="107"/>
      <c r="F148" s="108">
        <f t="shared" si="27"/>
        <v>648</v>
      </c>
      <c r="G148" s="90" t="s">
        <v>345</v>
      </c>
      <c r="H148" s="14">
        <f>IF(ISNA(VLOOKUP(G148,Round2_Transactions!$A$2:$F$800,2,FALSE)), 0,VLOOKUP(G148,Round2_Transactions!$A$2:$F$800,2,FALSE))</f>
        <v>0</v>
      </c>
      <c r="I148" s="60">
        <f>IF(ISNA(VLOOKUP(G148,Round2_Transactions!$A$2:$F$800,3,FALSE)), 0,VLOOKUP(G148,Round2_Transactions!$A$2:$F$800,3,FALSE))</f>
        <v>0</v>
      </c>
      <c r="J148" s="60">
        <f>IF(ISNA(VLOOKUP(G148,Round2_Transactions!$A$2:$F$800,4,FALSE)), 0,VLOOKUP(G148,Round2_Transactions!$A$2:$F$800,4,FALSE))</f>
        <v>0</v>
      </c>
      <c r="K148" s="60">
        <f>IF(ISNA(VLOOKUP(G148,Round2_Transactions!$A$2:$F$800,5,FALSE)), 0,VLOOKUP(G148,Round2_Transactions!$A$2:$F$800,5,FALSE))</f>
        <v>0</v>
      </c>
      <c r="L148" s="86">
        <f>IF(ISNA(VLOOKUP(G148,Round2_Transactions!$A$2:$F$800,6,FALSE)), 0,VLOOKUP(G148,Round2_Transactions!$A$2:$F$800,6,FALSE))</f>
        <v>0</v>
      </c>
      <c r="M148" s="107">
        <f t="shared" si="1"/>
        <v>0</v>
      </c>
      <c r="N148" s="107">
        <f t="shared" si="3"/>
        <v>0</v>
      </c>
      <c r="O148" s="107">
        <f t="shared" si="4"/>
        <v>0</v>
      </c>
      <c r="P148" s="107">
        <f t="shared" si="5"/>
        <v>0</v>
      </c>
      <c r="Q148" s="107">
        <f t="shared" si="6"/>
        <v>0</v>
      </c>
      <c r="R148" s="107">
        <f t="shared" si="7"/>
        <v>0</v>
      </c>
      <c r="S148" s="107">
        <f t="shared" si="8"/>
        <v>0</v>
      </c>
      <c r="T148" s="107">
        <f t="shared" si="9"/>
        <v>0</v>
      </c>
      <c r="U148" s="107">
        <f t="shared" si="10"/>
        <v>0</v>
      </c>
      <c r="V148" s="107">
        <f t="shared" si="11"/>
        <v>0</v>
      </c>
      <c r="W148" s="107">
        <f t="shared" si="12"/>
        <v>0</v>
      </c>
      <c r="X148" s="107">
        <f t="shared" si="13"/>
        <v>0</v>
      </c>
      <c r="Y148" s="107">
        <f t="shared" si="14"/>
        <v>0</v>
      </c>
      <c r="Z148" s="107">
        <f t="shared" si="28"/>
        <v>0</v>
      </c>
      <c r="AA148" s="107">
        <f t="shared" si="29"/>
        <v>0</v>
      </c>
      <c r="AB148" s="107">
        <f t="shared" si="30"/>
        <v>0</v>
      </c>
      <c r="AC148" s="107">
        <f t="shared" si="31"/>
        <v>0</v>
      </c>
      <c r="AD148" s="107">
        <f t="shared" si="32"/>
        <v>0</v>
      </c>
      <c r="AE148" s="107">
        <f t="shared" si="33"/>
        <v>0</v>
      </c>
      <c r="AF148" s="107">
        <f t="shared" si="34"/>
        <v>0</v>
      </c>
      <c r="AG148" s="107">
        <f t="shared" si="35"/>
        <v>0</v>
      </c>
      <c r="AH148" s="107">
        <f t="shared" si="36"/>
        <v>0</v>
      </c>
      <c r="AI148" s="107">
        <f t="shared" si="37"/>
        <v>0</v>
      </c>
      <c r="AJ148" s="107">
        <f t="shared" si="38"/>
        <v>0</v>
      </c>
      <c r="AK148" s="107">
        <f t="shared" si="39"/>
        <v>0</v>
      </c>
    </row>
    <row r="149">
      <c r="A149" s="107"/>
      <c r="B149" s="107"/>
      <c r="C149" s="107"/>
      <c r="D149" s="107"/>
      <c r="E149" s="107"/>
      <c r="F149" s="108">
        <f t="shared" si="27"/>
        <v>648</v>
      </c>
      <c r="G149" s="90" t="s">
        <v>346</v>
      </c>
      <c r="H149" s="14">
        <f>IF(ISNA(VLOOKUP(G149,Round2_Transactions!$A$2:$F$800,2,FALSE)), 0,VLOOKUP(G149,Round2_Transactions!$A$2:$F$800,2,FALSE))</f>
        <v>0</v>
      </c>
      <c r="I149" s="60">
        <f>IF(ISNA(VLOOKUP(G149,Round2_Transactions!$A$2:$F$800,3,FALSE)), 0,VLOOKUP(G149,Round2_Transactions!$A$2:$F$800,3,FALSE))</f>
        <v>0</v>
      </c>
      <c r="J149" s="60">
        <f>IF(ISNA(VLOOKUP(G149,Round2_Transactions!$A$2:$F$800,4,FALSE)), 0,VLOOKUP(G149,Round2_Transactions!$A$2:$F$800,4,FALSE))</f>
        <v>0</v>
      </c>
      <c r="K149" s="60">
        <f>IF(ISNA(VLOOKUP(G149,Round2_Transactions!$A$2:$F$800,5,FALSE)), 0,VLOOKUP(G149,Round2_Transactions!$A$2:$F$800,5,FALSE))</f>
        <v>0</v>
      </c>
      <c r="L149" s="86">
        <f>IF(ISNA(VLOOKUP(G149,Round2_Transactions!$A$2:$F$800,6,FALSE)), 0,VLOOKUP(G149,Round2_Transactions!$A$2:$F$800,6,FALSE))</f>
        <v>0</v>
      </c>
      <c r="M149" s="107">
        <f t="shared" si="1"/>
        <v>0</v>
      </c>
      <c r="N149" s="107">
        <f t="shared" si="3"/>
        <v>0</v>
      </c>
      <c r="O149" s="107">
        <f t="shared" si="4"/>
        <v>0</v>
      </c>
      <c r="P149" s="107">
        <f t="shared" si="5"/>
        <v>0</v>
      </c>
      <c r="Q149" s="107">
        <f t="shared" si="6"/>
        <v>0</v>
      </c>
      <c r="R149" s="107">
        <f t="shared" si="7"/>
        <v>0</v>
      </c>
      <c r="S149" s="107">
        <f t="shared" si="8"/>
        <v>0</v>
      </c>
      <c r="T149" s="107">
        <f t="shared" si="9"/>
        <v>0</v>
      </c>
      <c r="U149" s="107">
        <f t="shared" si="10"/>
        <v>0</v>
      </c>
      <c r="V149" s="107">
        <f t="shared" si="11"/>
        <v>0</v>
      </c>
      <c r="W149" s="107">
        <f t="shared" si="12"/>
        <v>0</v>
      </c>
      <c r="X149" s="107">
        <f t="shared" si="13"/>
        <v>0</v>
      </c>
      <c r="Y149" s="107">
        <f t="shared" si="14"/>
        <v>0</v>
      </c>
      <c r="Z149" s="107">
        <f t="shared" si="28"/>
        <v>0</v>
      </c>
      <c r="AA149" s="107">
        <f t="shared" si="29"/>
        <v>0</v>
      </c>
      <c r="AB149" s="107">
        <f t="shared" si="30"/>
        <v>0</v>
      </c>
      <c r="AC149" s="107">
        <f t="shared" si="31"/>
        <v>0</v>
      </c>
      <c r="AD149" s="107">
        <f t="shared" si="32"/>
        <v>0</v>
      </c>
      <c r="AE149" s="107">
        <f t="shared" si="33"/>
        <v>0</v>
      </c>
      <c r="AF149" s="107">
        <f t="shared" si="34"/>
        <v>0</v>
      </c>
      <c r="AG149" s="107">
        <f t="shared" si="35"/>
        <v>0</v>
      </c>
      <c r="AH149" s="107">
        <f t="shared" si="36"/>
        <v>0</v>
      </c>
      <c r="AI149" s="107">
        <f t="shared" si="37"/>
        <v>0</v>
      </c>
      <c r="AJ149" s="107">
        <f t="shared" si="38"/>
        <v>0</v>
      </c>
      <c r="AK149" s="107">
        <f t="shared" si="39"/>
        <v>0</v>
      </c>
    </row>
    <row r="150">
      <c r="A150" s="107"/>
      <c r="B150" s="107"/>
      <c r="C150" s="107"/>
      <c r="D150" s="107"/>
      <c r="E150" s="107"/>
      <c r="F150" s="108">
        <f t="shared" si="27"/>
        <v>648</v>
      </c>
      <c r="G150" s="90" t="s">
        <v>347</v>
      </c>
      <c r="H150" s="14">
        <f>IF(ISNA(VLOOKUP(G150,Round2_Transactions!$A$2:$F$800,2,FALSE)), 0,VLOOKUP(G150,Round2_Transactions!$A$2:$F$800,2,FALSE))</f>
        <v>0</v>
      </c>
      <c r="I150" s="60">
        <f>IF(ISNA(VLOOKUP(G150,Round2_Transactions!$A$2:$F$800,3,FALSE)), 0,VLOOKUP(G150,Round2_Transactions!$A$2:$F$800,3,FALSE))</f>
        <v>0</v>
      </c>
      <c r="J150" s="60">
        <f>IF(ISNA(VLOOKUP(G150,Round2_Transactions!$A$2:$F$800,4,FALSE)), 0,VLOOKUP(G150,Round2_Transactions!$A$2:$F$800,4,FALSE))</f>
        <v>0</v>
      </c>
      <c r="K150" s="60">
        <f>IF(ISNA(VLOOKUP(G150,Round2_Transactions!$A$2:$F$800,5,FALSE)), 0,VLOOKUP(G150,Round2_Transactions!$A$2:$F$800,5,FALSE))</f>
        <v>0</v>
      </c>
      <c r="L150" s="86">
        <f>IF(ISNA(VLOOKUP(G150,Round2_Transactions!$A$2:$F$800,6,FALSE)), 0,VLOOKUP(G150,Round2_Transactions!$A$2:$F$800,6,FALSE))</f>
        <v>0</v>
      </c>
      <c r="M150" s="107">
        <f t="shared" si="1"/>
        <v>0</v>
      </c>
      <c r="N150" s="107">
        <f t="shared" si="3"/>
        <v>0</v>
      </c>
      <c r="O150" s="107">
        <f t="shared" si="4"/>
        <v>0</v>
      </c>
      <c r="P150" s="107">
        <f t="shared" si="5"/>
        <v>0</v>
      </c>
      <c r="Q150" s="107">
        <f t="shared" si="6"/>
        <v>0</v>
      </c>
      <c r="R150" s="107">
        <f t="shared" si="7"/>
        <v>0</v>
      </c>
      <c r="S150" s="107">
        <f t="shared" si="8"/>
        <v>0</v>
      </c>
      <c r="T150" s="107">
        <f t="shared" si="9"/>
        <v>0</v>
      </c>
      <c r="U150" s="107">
        <f t="shared" si="10"/>
        <v>0</v>
      </c>
      <c r="V150" s="107">
        <f t="shared" si="11"/>
        <v>0</v>
      </c>
      <c r="W150" s="107">
        <f t="shared" si="12"/>
        <v>0</v>
      </c>
      <c r="X150" s="107">
        <f t="shared" si="13"/>
        <v>0</v>
      </c>
      <c r="Y150" s="107">
        <f t="shared" si="14"/>
        <v>0</v>
      </c>
      <c r="Z150" s="107">
        <f t="shared" si="28"/>
        <v>0</v>
      </c>
      <c r="AA150" s="107">
        <f t="shared" si="29"/>
        <v>0</v>
      </c>
      <c r="AB150" s="107">
        <f t="shared" si="30"/>
        <v>0</v>
      </c>
      <c r="AC150" s="107">
        <f t="shared" si="31"/>
        <v>0</v>
      </c>
      <c r="AD150" s="107">
        <f t="shared" si="32"/>
        <v>0</v>
      </c>
      <c r="AE150" s="107">
        <f t="shared" si="33"/>
        <v>0</v>
      </c>
      <c r="AF150" s="107">
        <f t="shared" si="34"/>
        <v>0</v>
      </c>
      <c r="AG150" s="107">
        <f t="shared" si="35"/>
        <v>0</v>
      </c>
      <c r="AH150" s="107">
        <f t="shared" si="36"/>
        <v>0</v>
      </c>
      <c r="AI150" s="107">
        <f t="shared" si="37"/>
        <v>0</v>
      </c>
      <c r="AJ150" s="107">
        <f t="shared" si="38"/>
        <v>0</v>
      </c>
      <c r="AK150" s="107">
        <f t="shared" si="39"/>
        <v>0</v>
      </c>
    </row>
    <row r="151">
      <c r="A151" s="107"/>
      <c r="B151" s="107"/>
      <c r="C151" s="107"/>
      <c r="D151" s="107"/>
      <c r="E151" s="107"/>
      <c r="F151" s="108">
        <f t="shared" si="27"/>
        <v>648</v>
      </c>
      <c r="G151" s="90" t="s">
        <v>348</v>
      </c>
      <c r="H151" s="14">
        <f>IF(ISNA(VLOOKUP(G151,Round2_Transactions!$A$2:$F$800,2,FALSE)), 0,VLOOKUP(G151,Round2_Transactions!$A$2:$F$800,2,FALSE))</f>
        <v>0</v>
      </c>
      <c r="I151" s="60">
        <f>IF(ISNA(VLOOKUP(G151,Round2_Transactions!$A$2:$F$800,3,FALSE)), 0,VLOOKUP(G151,Round2_Transactions!$A$2:$F$800,3,FALSE))</f>
        <v>0</v>
      </c>
      <c r="J151" s="60">
        <f>IF(ISNA(VLOOKUP(G151,Round2_Transactions!$A$2:$F$800,4,FALSE)), 0,VLOOKUP(G151,Round2_Transactions!$A$2:$F$800,4,FALSE))</f>
        <v>0</v>
      </c>
      <c r="K151" s="60">
        <f>IF(ISNA(VLOOKUP(G151,Round2_Transactions!$A$2:$F$800,5,FALSE)), 0,VLOOKUP(G151,Round2_Transactions!$A$2:$F$800,5,FALSE))</f>
        <v>0</v>
      </c>
      <c r="L151" s="86">
        <f>IF(ISNA(VLOOKUP(G151,Round2_Transactions!$A$2:$F$800,6,FALSE)), 0,VLOOKUP(G151,Round2_Transactions!$A$2:$F$800,6,FALSE))</f>
        <v>0</v>
      </c>
      <c r="M151" s="107">
        <f t="shared" si="1"/>
        <v>0</v>
      </c>
      <c r="N151" s="107">
        <f t="shared" si="3"/>
        <v>0</v>
      </c>
      <c r="O151" s="107">
        <f t="shared" si="4"/>
        <v>0</v>
      </c>
      <c r="P151" s="107">
        <f t="shared" si="5"/>
        <v>0</v>
      </c>
      <c r="Q151" s="107">
        <f t="shared" si="6"/>
        <v>0</v>
      </c>
      <c r="R151" s="107">
        <f t="shared" si="7"/>
        <v>0</v>
      </c>
      <c r="S151" s="107">
        <f t="shared" si="8"/>
        <v>0</v>
      </c>
      <c r="T151" s="107">
        <f t="shared" si="9"/>
        <v>0</v>
      </c>
      <c r="U151" s="107">
        <f t="shared" si="10"/>
        <v>0</v>
      </c>
      <c r="V151" s="107">
        <f t="shared" si="11"/>
        <v>0</v>
      </c>
      <c r="W151" s="107">
        <f t="shared" si="12"/>
        <v>0</v>
      </c>
      <c r="X151" s="107">
        <f t="shared" si="13"/>
        <v>0</v>
      </c>
      <c r="Y151" s="107">
        <f t="shared" si="14"/>
        <v>0</v>
      </c>
      <c r="Z151" s="107">
        <f t="shared" si="28"/>
        <v>0</v>
      </c>
      <c r="AA151" s="107">
        <f t="shared" si="29"/>
        <v>0</v>
      </c>
      <c r="AB151" s="107">
        <f t="shared" si="30"/>
        <v>0</v>
      </c>
      <c r="AC151" s="107">
        <f t="shared" si="31"/>
        <v>0</v>
      </c>
      <c r="AD151" s="107">
        <f t="shared" si="32"/>
        <v>0</v>
      </c>
      <c r="AE151" s="107">
        <f t="shared" si="33"/>
        <v>0</v>
      </c>
      <c r="AF151" s="107">
        <f t="shared" si="34"/>
        <v>0</v>
      </c>
      <c r="AG151" s="107">
        <f t="shared" si="35"/>
        <v>0</v>
      </c>
      <c r="AH151" s="107">
        <f t="shared" si="36"/>
        <v>0</v>
      </c>
      <c r="AI151" s="107">
        <f t="shared" si="37"/>
        <v>0</v>
      </c>
      <c r="AJ151" s="107">
        <f t="shared" si="38"/>
        <v>0</v>
      </c>
      <c r="AK151" s="107">
        <f t="shared" si="39"/>
        <v>0</v>
      </c>
    </row>
    <row r="152">
      <c r="A152" s="107"/>
      <c r="B152" s="107"/>
      <c r="C152" s="107"/>
      <c r="D152" s="107"/>
      <c r="E152" s="107"/>
      <c r="F152" s="108">
        <f t="shared" si="27"/>
        <v>648</v>
      </c>
      <c r="G152" s="90" t="s">
        <v>349</v>
      </c>
      <c r="H152" s="14">
        <f>IF(ISNA(VLOOKUP(G152,Round2_Transactions!$A$2:$F$800,2,FALSE)), 0,VLOOKUP(G152,Round2_Transactions!$A$2:$F$800,2,FALSE))</f>
        <v>0</v>
      </c>
      <c r="I152" s="60">
        <f>IF(ISNA(VLOOKUP(G152,Round2_Transactions!$A$2:$F$800,3,FALSE)), 0,VLOOKUP(G152,Round2_Transactions!$A$2:$F$800,3,FALSE))</f>
        <v>0</v>
      </c>
      <c r="J152" s="60">
        <f>IF(ISNA(VLOOKUP(G152,Round2_Transactions!$A$2:$F$800,4,FALSE)), 0,VLOOKUP(G152,Round2_Transactions!$A$2:$F$800,4,FALSE))</f>
        <v>0</v>
      </c>
      <c r="K152" s="60">
        <f>IF(ISNA(VLOOKUP(G152,Round2_Transactions!$A$2:$F$800,5,FALSE)), 0,VLOOKUP(G152,Round2_Transactions!$A$2:$F$800,5,FALSE))</f>
        <v>0</v>
      </c>
      <c r="L152" s="86">
        <f>IF(ISNA(VLOOKUP(G152,Round2_Transactions!$A$2:$F$800,6,FALSE)), 0,VLOOKUP(G152,Round2_Transactions!$A$2:$F$800,6,FALSE))</f>
        <v>0</v>
      </c>
      <c r="M152" s="107">
        <f t="shared" si="1"/>
        <v>0</v>
      </c>
      <c r="N152" s="107">
        <f t="shared" si="3"/>
        <v>0</v>
      </c>
      <c r="O152" s="107">
        <f t="shared" si="4"/>
        <v>0</v>
      </c>
      <c r="P152" s="107">
        <f t="shared" si="5"/>
        <v>0</v>
      </c>
      <c r="Q152" s="107">
        <f t="shared" si="6"/>
        <v>0</v>
      </c>
      <c r="R152" s="107">
        <f t="shared" si="7"/>
        <v>0</v>
      </c>
      <c r="S152" s="107">
        <f t="shared" si="8"/>
        <v>0</v>
      </c>
      <c r="T152" s="107">
        <f t="shared" si="9"/>
        <v>0</v>
      </c>
      <c r="U152" s="107">
        <f t="shared" si="10"/>
        <v>0</v>
      </c>
      <c r="V152" s="107">
        <f t="shared" si="11"/>
        <v>0</v>
      </c>
      <c r="W152" s="107">
        <f t="shared" si="12"/>
        <v>0</v>
      </c>
      <c r="X152" s="107">
        <f t="shared" si="13"/>
        <v>0</v>
      </c>
      <c r="Y152" s="107">
        <f t="shared" si="14"/>
        <v>0</v>
      </c>
      <c r="Z152" s="107">
        <f t="shared" si="28"/>
        <v>0</v>
      </c>
      <c r="AA152" s="107">
        <f t="shared" si="29"/>
        <v>0</v>
      </c>
      <c r="AB152" s="107">
        <f t="shared" si="30"/>
        <v>0</v>
      </c>
      <c r="AC152" s="107">
        <f t="shared" si="31"/>
        <v>0</v>
      </c>
      <c r="AD152" s="107">
        <f t="shared" si="32"/>
        <v>0</v>
      </c>
      <c r="AE152" s="107">
        <f t="shared" si="33"/>
        <v>0</v>
      </c>
      <c r="AF152" s="107">
        <f t="shared" si="34"/>
        <v>0</v>
      </c>
      <c r="AG152" s="107">
        <f t="shared" si="35"/>
        <v>0</v>
      </c>
      <c r="AH152" s="107">
        <f t="shared" si="36"/>
        <v>0</v>
      </c>
      <c r="AI152" s="107">
        <f t="shared" si="37"/>
        <v>0</v>
      </c>
      <c r="AJ152" s="107">
        <f t="shared" si="38"/>
        <v>0</v>
      </c>
      <c r="AK152" s="107">
        <f t="shared" si="39"/>
        <v>0</v>
      </c>
    </row>
    <row r="153">
      <c r="A153" s="107"/>
      <c r="B153" s="107"/>
      <c r="C153" s="107"/>
      <c r="D153" s="107"/>
      <c r="E153" s="107"/>
      <c r="F153" s="108">
        <f t="shared" si="27"/>
        <v>648</v>
      </c>
      <c r="G153" s="90" t="s">
        <v>350</v>
      </c>
      <c r="H153" s="14">
        <f>IF(ISNA(VLOOKUP(G153,Round2_Transactions!$A$2:$F$800,2,FALSE)), 0,VLOOKUP(G153,Round2_Transactions!$A$2:$F$800,2,FALSE))</f>
        <v>0</v>
      </c>
      <c r="I153" s="60">
        <f>IF(ISNA(VLOOKUP(G153,Round2_Transactions!$A$2:$F$800,3,FALSE)), 0,VLOOKUP(G153,Round2_Transactions!$A$2:$F$800,3,FALSE))</f>
        <v>0</v>
      </c>
      <c r="J153" s="60">
        <f>IF(ISNA(VLOOKUP(G153,Round2_Transactions!$A$2:$F$800,4,FALSE)), 0,VLOOKUP(G153,Round2_Transactions!$A$2:$F$800,4,FALSE))</f>
        <v>0</v>
      </c>
      <c r="K153" s="60">
        <f>IF(ISNA(VLOOKUP(G153,Round2_Transactions!$A$2:$F$800,5,FALSE)), 0,VLOOKUP(G153,Round2_Transactions!$A$2:$F$800,5,FALSE))</f>
        <v>0</v>
      </c>
      <c r="L153" s="86">
        <f>IF(ISNA(VLOOKUP(G153,Round2_Transactions!$A$2:$F$800,6,FALSE)), 0,VLOOKUP(G153,Round2_Transactions!$A$2:$F$800,6,FALSE))</f>
        <v>0</v>
      </c>
      <c r="M153" s="107">
        <f t="shared" si="1"/>
        <v>0</v>
      </c>
      <c r="N153" s="107">
        <f t="shared" si="3"/>
        <v>0</v>
      </c>
      <c r="O153" s="107">
        <f t="shared" si="4"/>
        <v>0</v>
      </c>
      <c r="P153" s="107">
        <f t="shared" si="5"/>
        <v>0</v>
      </c>
      <c r="Q153" s="107">
        <f t="shared" si="6"/>
        <v>0</v>
      </c>
      <c r="R153" s="107">
        <f t="shared" si="7"/>
        <v>0</v>
      </c>
      <c r="S153" s="107">
        <f t="shared" si="8"/>
        <v>0</v>
      </c>
      <c r="T153" s="107">
        <f t="shared" si="9"/>
        <v>0</v>
      </c>
      <c r="U153" s="107">
        <f t="shared" si="10"/>
        <v>0</v>
      </c>
      <c r="V153" s="107">
        <f t="shared" si="11"/>
        <v>0</v>
      </c>
      <c r="W153" s="107">
        <f t="shared" si="12"/>
        <v>0</v>
      </c>
      <c r="X153" s="107">
        <f t="shared" si="13"/>
        <v>0</v>
      </c>
      <c r="Y153" s="107">
        <f t="shared" si="14"/>
        <v>0</v>
      </c>
      <c r="Z153" s="107">
        <f t="shared" si="28"/>
        <v>0</v>
      </c>
      <c r="AA153" s="107">
        <f t="shared" si="29"/>
        <v>0</v>
      </c>
      <c r="AB153" s="107">
        <f t="shared" si="30"/>
        <v>0</v>
      </c>
      <c r="AC153" s="107">
        <f t="shared" si="31"/>
        <v>0</v>
      </c>
      <c r="AD153" s="107">
        <f t="shared" si="32"/>
        <v>0</v>
      </c>
      <c r="AE153" s="107">
        <f t="shared" si="33"/>
        <v>0</v>
      </c>
      <c r="AF153" s="107">
        <f t="shared" si="34"/>
        <v>0</v>
      </c>
      <c r="AG153" s="107">
        <f t="shared" si="35"/>
        <v>0</v>
      </c>
      <c r="AH153" s="107">
        <f t="shared" si="36"/>
        <v>0</v>
      </c>
      <c r="AI153" s="107">
        <f t="shared" si="37"/>
        <v>0</v>
      </c>
      <c r="AJ153" s="107">
        <f t="shared" si="38"/>
        <v>0</v>
      </c>
      <c r="AK153" s="107">
        <f t="shared" si="39"/>
        <v>0</v>
      </c>
    </row>
    <row r="154">
      <c r="A154" s="107"/>
      <c r="B154" s="107"/>
      <c r="C154" s="107"/>
      <c r="D154" s="107"/>
      <c r="E154" s="107"/>
      <c r="F154" s="108">
        <f t="shared" si="27"/>
        <v>648</v>
      </c>
      <c r="G154" s="90" t="s">
        <v>351</v>
      </c>
      <c r="H154" s="14">
        <f>IF(ISNA(VLOOKUP(G154,Round2_Transactions!$A$2:$F$800,2,FALSE)), 0,VLOOKUP(G154,Round2_Transactions!$A$2:$F$800,2,FALSE))</f>
        <v>0</v>
      </c>
      <c r="I154" s="60">
        <f>IF(ISNA(VLOOKUP(G154,Round2_Transactions!$A$2:$F$800,3,FALSE)), 0,VLOOKUP(G154,Round2_Transactions!$A$2:$F$800,3,FALSE))</f>
        <v>0</v>
      </c>
      <c r="J154" s="60">
        <f>IF(ISNA(VLOOKUP(G154,Round2_Transactions!$A$2:$F$800,4,FALSE)), 0,VLOOKUP(G154,Round2_Transactions!$A$2:$F$800,4,FALSE))</f>
        <v>0</v>
      </c>
      <c r="K154" s="60">
        <f>IF(ISNA(VLOOKUP(G154,Round2_Transactions!$A$2:$F$800,5,FALSE)), 0,VLOOKUP(G154,Round2_Transactions!$A$2:$F$800,5,FALSE))</f>
        <v>0</v>
      </c>
      <c r="L154" s="86">
        <f>IF(ISNA(VLOOKUP(G154,Round2_Transactions!$A$2:$F$800,6,FALSE)), 0,VLOOKUP(G154,Round2_Transactions!$A$2:$F$800,6,FALSE))</f>
        <v>0</v>
      </c>
      <c r="M154" s="107">
        <f t="shared" si="1"/>
        <v>0</v>
      </c>
      <c r="N154" s="107">
        <f t="shared" si="3"/>
        <v>0</v>
      </c>
      <c r="O154" s="107">
        <f t="shared" si="4"/>
        <v>0</v>
      </c>
      <c r="P154" s="107">
        <f t="shared" si="5"/>
        <v>0</v>
      </c>
      <c r="Q154" s="107">
        <f t="shared" si="6"/>
        <v>0</v>
      </c>
      <c r="R154" s="107">
        <f t="shared" si="7"/>
        <v>0</v>
      </c>
      <c r="S154" s="107">
        <f t="shared" si="8"/>
        <v>0</v>
      </c>
      <c r="T154" s="107">
        <f t="shared" si="9"/>
        <v>0</v>
      </c>
      <c r="U154" s="107">
        <f t="shared" si="10"/>
        <v>0</v>
      </c>
      <c r="V154" s="107">
        <f t="shared" si="11"/>
        <v>0</v>
      </c>
      <c r="W154" s="107">
        <f t="shared" si="12"/>
        <v>0</v>
      </c>
      <c r="X154" s="107">
        <f t="shared" si="13"/>
        <v>0</v>
      </c>
      <c r="Y154" s="107">
        <f t="shared" si="14"/>
        <v>0</v>
      </c>
      <c r="Z154" s="107">
        <f t="shared" si="28"/>
        <v>0</v>
      </c>
      <c r="AA154" s="107">
        <f t="shared" si="29"/>
        <v>0</v>
      </c>
      <c r="AB154" s="107">
        <f t="shared" si="30"/>
        <v>0</v>
      </c>
      <c r="AC154" s="107">
        <f t="shared" si="31"/>
        <v>0</v>
      </c>
      <c r="AD154" s="107">
        <f t="shared" si="32"/>
        <v>0</v>
      </c>
      <c r="AE154" s="107">
        <f t="shared" si="33"/>
        <v>0</v>
      </c>
      <c r="AF154" s="107">
        <f t="shared" si="34"/>
        <v>0</v>
      </c>
      <c r="AG154" s="107">
        <f t="shared" si="35"/>
        <v>0</v>
      </c>
      <c r="AH154" s="107">
        <f t="shared" si="36"/>
        <v>0</v>
      </c>
      <c r="AI154" s="107">
        <f t="shared" si="37"/>
        <v>0</v>
      </c>
      <c r="AJ154" s="107">
        <f t="shared" si="38"/>
        <v>0</v>
      </c>
      <c r="AK154" s="107">
        <f t="shared" si="39"/>
        <v>0</v>
      </c>
    </row>
    <row r="155">
      <c r="A155" s="107"/>
      <c r="B155" s="107"/>
      <c r="C155" s="107"/>
      <c r="D155" s="107"/>
      <c r="E155" s="107"/>
      <c r="F155" s="108">
        <f t="shared" si="27"/>
        <v>648</v>
      </c>
      <c r="G155" s="90" t="s">
        <v>352</v>
      </c>
      <c r="H155" s="14">
        <f>IF(ISNA(VLOOKUP(G155,Round2_Transactions!$A$2:$F$800,2,FALSE)), 0,VLOOKUP(G155,Round2_Transactions!$A$2:$F$800,2,FALSE))</f>
        <v>0</v>
      </c>
      <c r="I155" s="60">
        <f>IF(ISNA(VLOOKUP(G155,Round2_Transactions!$A$2:$F$800,3,FALSE)), 0,VLOOKUP(G155,Round2_Transactions!$A$2:$F$800,3,FALSE))</f>
        <v>0</v>
      </c>
      <c r="J155" s="60">
        <f>IF(ISNA(VLOOKUP(G155,Round2_Transactions!$A$2:$F$800,4,FALSE)), 0,VLOOKUP(G155,Round2_Transactions!$A$2:$F$800,4,FALSE))</f>
        <v>0</v>
      </c>
      <c r="K155" s="60">
        <f>IF(ISNA(VLOOKUP(G155,Round2_Transactions!$A$2:$F$800,5,FALSE)), 0,VLOOKUP(G155,Round2_Transactions!$A$2:$F$800,5,FALSE))</f>
        <v>0</v>
      </c>
      <c r="L155" s="86">
        <f>IF(ISNA(VLOOKUP(G155,Round2_Transactions!$A$2:$F$800,6,FALSE)), 0,VLOOKUP(G155,Round2_Transactions!$A$2:$F$800,6,FALSE))</f>
        <v>0</v>
      </c>
      <c r="M155" s="107">
        <f t="shared" si="1"/>
        <v>0</v>
      </c>
      <c r="N155" s="107">
        <f t="shared" si="3"/>
        <v>0</v>
      </c>
      <c r="O155" s="107">
        <f t="shared" si="4"/>
        <v>0</v>
      </c>
      <c r="P155" s="107">
        <f t="shared" si="5"/>
        <v>0</v>
      </c>
      <c r="Q155" s="107">
        <f t="shared" si="6"/>
        <v>0</v>
      </c>
      <c r="R155" s="107">
        <f t="shared" si="7"/>
        <v>0</v>
      </c>
      <c r="S155" s="107">
        <f t="shared" si="8"/>
        <v>0</v>
      </c>
      <c r="T155" s="107">
        <f t="shared" si="9"/>
        <v>0</v>
      </c>
      <c r="U155" s="107">
        <f t="shared" si="10"/>
        <v>0</v>
      </c>
      <c r="V155" s="107">
        <f t="shared" si="11"/>
        <v>0</v>
      </c>
      <c r="W155" s="107">
        <f t="shared" si="12"/>
        <v>0</v>
      </c>
      <c r="X155" s="107">
        <f t="shared" si="13"/>
        <v>0</v>
      </c>
      <c r="Y155" s="107">
        <f t="shared" si="14"/>
        <v>0</v>
      </c>
      <c r="Z155" s="107">
        <f t="shared" si="28"/>
        <v>0</v>
      </c>
      <c r="AA155" s="107">
        <f t="shared" si="29"/>
        <v>0</v>
      </c>
      <c r="AB155" s="107">
        <f t="shared" si="30"/>
        <v>0</v>
      </c>
      <c r="AC155" s="107">
        <f t="shared" si="31"/>
        <v>0</v>
      </c>
      <c r="AD155" s="107">
        <f t="shared" si="32"/>
        <v>0</v>
      </c>
      <c r="AE155" s="107">
        <f t="shared" si="33"/>
        <v>0</v>
      </c>
      <c r="AF155" s="107">
        <f t="shared" si="34"/>
        <v>0</v>
      </c>
      <c r="AG155" s="107">
        <f t="shared" si="35"/>
        <v>0</v>
      </c>
      <c r="AH155" s="107">
        <f t="shared" si="36"/>
        <v>0</v>
      </c>
      <c r="AI155" s="107">
        <f t="shared" si="37"/>
        <v>0</v>
      </c>
      <c r="AJ155" s="107">
        <f t="shared" si="38"/>
        <v>0</v>
      </c>
      <c r="AK155" s="107">
        <f t="shared" si="39"/>
        <v>0</v>
      </c>
    </row>
    <row r="156">
      <c r="A156" s="107"/>
      <c r="B156" s="107"/>
      <c r="C156" s="107"/>
      <c r="D156" s="107"/>
      <c r="E156" s="107"/>
      <c r="F156" s="108">
        <f t="shared" si="27"/>
        <v>648</v>
      </c>
      <c r="G156" s="90" t="s">
        <v>353</v>
      </c>
      <c r="H156" s="14">
        <f>IF(ISNA(VLOOKUP(G156,Round2_Transactions!$A$2:$F$800,2,FALSE)), 0,VLOOKUP(G156,Round2_Transactions!$A$2:$F$800,2,FALSE))</f>
        <v>0</v>
      </c>
      <c r="I156" s="60">
        <f>IF(ISNA(VLOOKUP(G156,Round2_Transactions!$A$2:$F$800,3,FALSE)), 0,VLOOKUP(G156,Round2_Transactions!$A$2:$F$800,3,FALSE))</f>
        <v>0</v>
      </c>
      <c r="J156" s="60">
        <f>IF(ISNA(VLOOKUP(G156,Round2_Transactions!$A$2:$F$800,4,FALSE)), 0,VLOOKUP(G156,Round2_Transactions!$A$2:$F$800,4,FALSE))</f>
        <v>0</v>
      </c>
      <c r="K156" s="60">
        <f>IF(ISNA(VLOOKUP(G156,Round2_Transactions!$A$2:$F$800,5,FALSE)), 0,VLOOKUP(G156,Round2_Transactions!$A$2:$F$800,5,FALSE))</f>
        <v>0</v>
      </c>
      <c r="L156" s="86">
        <f>IF(ISNA(VLOOKUP(G156,Round2_Transactions!$A$2:$F$800,6,FALSE)), 0,VLOOKUP(G156,Round2_Transactions!$A$2:$F$800,6,FALSE))</f>
        <v>0</v>
      </c>
      <c r="M156" s="107">
        <f t="shared" si="1"/>
        <v>0</v>
      </c>
      <c r="N156" s="107">
        <f t="shared" si="3"/>
        <v>0</v>
      </c>
      <c r="O156" s="107">
        <f t="shared" si="4"/>
        <v>0</v>
      </c>
      <c r="P156" s="107">
        <f t="shared" si="5"/>
        <v>0</v>
      </c>
      <c r="Q156" s="107">
        <f t="shared" si="6"/>
        <v>0</v>
      </c>
      <c r="R156" s="107">
        <f t="shared" si="7"/>
        <v>0</v>
      </c>
      <c r="S156" s="107">
        <f t="shared" si="8"/>
        <v>0</v>
      </c>
      <c r="T156" s="107">
        <f t="shared" si="9"/>
        <v>0</v>
      </c>
      <c r="U156" s="107">
        <f t="shared" si="10"/>
        <v>0</v>
      </c>
      <c r="V156" s="107">
        <f t="shared" si="11"/>
        <v>0</v>
      </c>
      <c r="W156" s="107">
        <f t="shared" si="12"/>
        <v>0</v>
      </c>
      <c r="X156" s="107">
        <f t="shared" si="13"/>
        <v>0</v>
      </c>
      <c r="Y156" s="107">
        <f t="shared" si="14"/>
        <v>0</v>
      </c>
      <c r="Z156" s="107">
        <f t="shared" si="28"/>
        <v>0</v>
      </c>
      <c r="AA156" s="107">
        <f t="shared" si="29"/>
        <v>0</v>
      </c>
      <c r="AB156" s="107">
        <f t="shared" si="30"/>
        <v>0</v>
      </c>
      <c r="AC156" s="107">
        <f t="shared" si="31"/>
        <v>0</v>
      </c>
      <c r="AD156" s="107">
        <f t="shared" si="32"/>
        <v>0</v>
      </c>
      <c r="AE156" s="107">
        <f t="shared" si="33"/>
        <v>0</v>
      </c>
      <c r="AF156" s="107">
        <f t="shared" si="34"/>
        <v>0</v>
      </c>
      <c r="AG156" s="107">
        <f t="shared" si="35"/>
        <v>0</v>
      </c>
      <c r="AH156" s="107">
        <f t="shared" si="36"/>
        <v>0</v>
      </c>
      <c r="AI156" s="107">
        <f t="shared" si="37"/>
        <v>0</v>
      </c>
      <c r="AJ156" s="107">
        <f t="shared" si="38"/>
        <v>0</v>
      </c>
      <c r="AK156" s="107">
        <f t="shared" si="39"/>
        <v>0</v>
      </c>
    </row>
    <row r="157">
      <c r="A157" s="107"/>
      <c r="B157" s="107"/>
      <c r="C157" s="107"/>
      <c r="D157" s="107"/>
      <c r="E157" s="107"/>
      <c r="F157" s="108">
        <f t="shared" si="27"/>
        <v>648</v>
      </c>
      <c r="G157" s="90" t="s">
        <v>354</v>
      </c>
      <c r="H157" s="14">
        <f>IF(ISNA(VLOOKUP(G157,Round2_Transactions!$A$2:$F$800,2,FALSE)), 0,VLOOKUP(G157,Round2_Transactions!$A$2:$F$800,2,FALSE))</f>
        <v>0</v>
      </c>
      <c r="I157" s="60">
        <f>IF(ISNA(VLOOKUP(G157,Round2_Transactions!$A$2:$F$800,3,FALSE)), 0,VLOOKUP(G157,Round2_Transactions!$A$2:$F$800,3,FALSE))</f>
        <v>0</v>
      </c>
      <c r="J157" s="60">
        <f>IF(ISNA(VLOOKUP(G157,Round2_Transactions!$A$2:$F$800,4,FALSE)), 0,VLOOKUP(G157,Round2_Transactions!$A$2:$F$800,4,FALSE))</f>
        <v>0</v>
      </c>
      <c r="K157" s="60">
        <f>IF(ISNA(VLOOKUP(G157,Round2_Transactions!$A$2:$F$800,5,FALSE)), 0,VLOOKUP(G157,Round2_Transactions!$A$2:$F$800,5,FALSE))</f>
        <v>0</v>
      </c>
      <c r="L157" s="86">
        <f>IF(ISNA(VLOOKUP(G157,Round2_Transactions!$A$2:$F$800,6,FALSE)), 0,VLOOKUP(G157,Round2_Transactions!$A$2:$F$800,6,FALSE))</f>
        <v>0</v>
      </c>
      <c r="M157" s="107">
        <f t="shared" si="1"/>
        <v>0</v>
      </c>
      <c r="N157" s="107">
        <f t="shared" si="3"/>
        <v>0</v>
      </c>
      <c r="O157" s="107">
        <f t="shared" si="4"/>
        <v>0</v>
      </c>
      <c r="P157" s="107">
        <f t="shared" si="5"/>
        <v>0</v>
      </c>
      <c r="Q157" s="107">
        <f t="shared" si="6"/>
        <v>0</v>
      </c>
      <c r="R157" s="107">
        <f t="shared" si="7"/>
        <v>0</v>
      </c>
      <c r="S157" s="107">
        <f t="shared" si="8"/>
        <v>0</v>
      </c>
      <c r="T157" s="107">
        <f t="shared" si="9"/>
        <v>0</v>
      </c>
      <c r="U157" s="107">
        <f t="shared" si="10"/>
        <v>0</v>
      </c>
      <c r="V157" s="107">
        <f t="shared" si="11"/>
        <v>0</v>
      </c>
      <c r="W157" s="107">
        <f t="shared" si="12"/>
        <v>0</v>
      </c>
      <c r="X157" s="107">
        <f t="shared" si="13"/>
        <v>0</v>
      </c>
      <c r="Y157" s="107">
        <f t="shared" si="14"/>
        <v>0</v>
      </c>
      <c r="Z157" s="107">
        <f t="shared" si="28"/>
        <v>0</v>
      </c>
      <c r="AA157" s="107">
        <f t="shared" si="29"/>
        <v>0</v>
      </c>
      <c r="AB157" s="107">
        <f t="shared" si="30"/>
        <v>0</v>
      </c>
      <c r="AC157" s="107">
        <f t="shared" si="31"/>
        <v>0</v>
      </c>
      <c r="AD157" s="107">
        <f t="shared" si="32"/>
        <v>0</v>
      </c>
      <c r="AE157" s="107">
        <f t="shared" si="33"/>
        <v>0</v>
      </c>
      <c r="AF157" s="107">
        <f t="shared" si="34"/>
        <v>0</v>
      </c>
      <c r="AG157" s="107">
        <f t="shared" si="35"/>
        <v>0</v>
      </c>
      <c r="AH157" s="107">
        <f t="shared" si="36"/>
        <v>0</v>
      </c>
      <c r="AI157" s="107">
        <f t="shared" si="37"/>
        <v>0</v>
      </c>
      <c r="AJ157" s="107">
        <f t="shared" si="38"/>
        <v>0</v>
      </c>
      <c r="AK157" s="107">
        <f t="shared" si="39"/>
        <v>0</v>
      </c>
    </row>
    <row r="158">
      <c r="A158" s="107"/>
      <c r="B158" s="107"/>
      <c r="C158" s="107"/>
      <c r="D158" s="107"/>
      <c r="E158" s="107"/>
      <c r="F158" s="108">
        <f t="shared" si="27"/>
        <v>648</v>
      </c>
      <c r="G158" s="90" t="s">
        <v>355</v>
      </c>
      <c r="H158" s="14">
        <f>IF(ISNA(VLOOKUP(G158,Round2_Transactions!$A$2:$F$800,2,FALSE)), 0,VLOOKUP(G158,Round2_Transactions!$A$2:$F$800,2,FALSE))</f>
        <v>0</v>
      </c>
      <c r="I158" s="60">
        <f>IF(ISNA(VLOOKUP(G158,Round2_Transactions!$A$2:$F$800,3,FALSE)), 0,VLOOKUP(G158,Round2_Transactions!$A$2:$F$800,3,FALSE))</f>
        <v>0</v>
      </c>
      <c r="J158" s="60">
        <f>IF(ISNA(VLOOKUP(G158,Round2_Transactions!$A$2:$F$800,4,FALSE)), 0,VLOOKUP(G158,Round2_Transactions!$A$2:$F$800,4,FALSE))</f>
        <v>0</v>
      </c>
      <c r="K158" s="60">
        <f>IF(ISNA(VLOOKUP(G158,Round2_Transactions!$A$2:$F$800,5,FALSE)), 0,VLOOKUP(G158,Round2_Transactions!$A$2:$F$800,5,FALSE))</f>
        <v>0</v>
      </c>
      <c r="L158" s="86">
        <f>IF(ISNA(VLOOKUP(G158,Round2_Transactions!$A$2:$F$800,6,FALSE)), 0,VLOOKUP(G158,Round2_Transactions!$A$2:$F$800,6,FALSE))</f>
        <v>0</v>
      </c>
      <c r="M158" s="107">
        <f t="shared" si="1"/>
        <v>0</v>
      </c>
      <c r="N158" s="107">
        <f t="shared" si="3"/>
        <v>0</v>
      </c>
      <c r="O158" s="107">
        <f t="shared" si="4"/>
        <v>0</v>
      </c>
      <c r="P158" s="107">
        <f t="shared" si="5"/>
        <v>0</v>
      </c>
      <c r="Q158" s="107">
        <f t="shared" si="6"/>
        <v>0</v>
      </c>
      <c r="R158" s="107">
        <f t="shared" si="7"/>
        <v>0</v>
      </c>
      <c r="S158" s="107">
        <f t="shared" si="8"/>
        <v>0</v>
      </c>
      <c r="T158" s="107">
        <f t="shared" si="9"/>
        <v>0</v>
      </c>
      <c r="U158" s="107">
        <f t="shared" si="10"/>
        <v>0</v>
      </c>
      <c r="V158" s="107">
        <f t="shared" si="11"/>
        <v>0</v>
      </c>
      <c r="W158" s="107">
        <f t="shared" si="12"/>
        <v>0</v>
      </c>
      <c r="X158" s="107">
        <f t="shared" si="13"/>
        <v>0</v>
      </c>
      <c r="Y158" s="107">
        <f t="shared" si="14"/>
        <v>0</v>
      </c>
      <c r="Z158" s="107">
        <f t="shared" si="28"/>
        <v>0</v>
      </c>
      <c r="AA158" s="107">
        <f t="shared" si="29"/>
        <v>0</v>
      </c>
      <c r="AB158" s="107">
        <f t="shared" si="30"/>
        <v>0</v>
      </c>
      <c r="AC158" s="107">
        <f t="shared" si="31"/>
        <v>0</v>
      </c>
      <c r="AD158" s="107">
        <f t="shared" si="32"/>
        <v>0</v>
      </c>
      <c r="AE158" s="107">
        <f t="shared" si="33"/>
        <v>0</v>
      </c>
      <c r="AF158" s="107">
        <f t="shared" si="34"/>
        <v>0</v>
      </c>
      <c r="AG158" s="107">
        <f t="shared" si="35"/>
        <v>0</v>
      </c>
      <c r="AH158" s="107">
        <f t="shared" si="36"/>
        <v>0</v>
      </c>
      <c r="AI158" s="107">
        <f t="shared" si="37"/>
        <v>0</v>
      </c>
      <c r="AJ158" s="107">
        <f t="shared" si="38"/>
        <v>0</v>
      </c>
      <c r="AK158" s="107">
        <f t="shared" si="39"/>
        <v>0</v>
      </c>
    </row>
    <row r="159">
      <c r="A159" s="107"/>
      <c r="B159" s="107"/>
      <c r="C159" s="107"/>
      <c r="D159" s="107"/>
      <c r="E159" s="107"/>
      <c r="F159" s="108">
        <f t="shared" si="27"/>
        <v>648</v>
      </c>
      <c r="G159" s="90" t="s">
        <v>356</v>
      </c>
      <c r="H159" s="14">
        <f>IF(ISNA(VLOOKUP(G159,Round2_Transactions!$A$2:$F$800,2,FALSE)), 0,VLOOKUP(G159,Round2_Transactions!$A$2:$F$800,2,FALSE))</f>
        <v>0</v>
      </c>
      <c r="I159" s="60">
        <f>IF(ISNA(VLOOKUP(G159,Round2_Transactions!$A$2:$F$800,3,FALSE)), 0,VLOOKUP(G159,Round2_Transactions!$A$2:$F$800,3,FALSE))</f>
        <v>0</v>
      </c>
      <c r="J159" s="60">
        <f>IF(ISNA(VLOOKUP(G159,Round2_Transactions!$A$2:$F$800,4,FALSE)), 0,VLOOKUP(G159,Round2_Transactions!$A$2:$F$800,4,FALSE))</f>
        <v>0</v>
      </c>
      <c r="K159" s="60">
        <f>IF(ISNA(VLOOKUP(G159,Round2_Transactions!$A$2:$F$800,5,FALSE)), 0,VLOOKUP(G159,Round2_Transactions!$A$2:$F$800,5,FALSE))</f>
        <v>0</v>
      </c>
      <c r="L159" s="86">
        <f>IF(ISNA(VLOOKUP(G159,Round2_Transactions!$A$2:$F$800,6,FALSE)), 0,VLOOKUP(G159,Round2_Transactions!$A$2:$F$800,6,FALSE))</f>
        <v>0</v>
      </c>
      <c r="M159" s="107">
        <f t="shared" si="1"/>
        <v>0</v>
      </c>
      <c r="N159" s="107">
        <f t="shared" si="3"/>
        <v>0</v>
      </c>
      <c r="O159" s="107">
        <f t="shared" si="4"/>
        <v>0</v>
      </c>
      <c r="P159" s="107">
        <f t="shared" si="5"/>
        <v>0</v>
      </c>
      <c r="Q159" s="107">
        <f t="shared" si="6"/>
        <v>0</v>
      </c>
      <c r="R159" s="107">
        <f t="shared" si="7"/>
        <v>0</v>
      </c>
      <c r="S159" s="107">
        <f t="shared" si="8"/>
        <v>0</v>
      </c>
      <c r="T159" s="107">
        <f t="shared" si="9"/>
        <v>0</v>
      </c>
      <c r="U159" s="107">
        <f t="shared" si="10"/>
        <v>0</v>
      </c>
      <c r="V159" s="107">
        <f t="shared" si="11"/>
        <v>0</v>
      </c>
      <c r="W159" s="107">
        <f t="shared" si="12"/>
        <v>0</v>
      </c>
      <c r="X159" s="107">
        <f t="shared" si="13"/>
        <v>0</v>
      </c>
      <c r="Y159" s="107">
        <f t="shared" si="14"/>
        <v>0</v>
      </c>
      <c r="Z159" s="107">
        <f t="shared" si="28"/>
        <v>0</v>
      </c>
      <c r="AA159" s="107">
        <f t="shared" si="29"/>
        <v>0</v>
      </c>
      <c r="AB159" s="107">
        <f t="shared" si="30"/>
        <v>0</v>
      </c>
      <c r="AC159" s="107">
        <f t="shared" si="31"/>
        <v>0</v>
      </c>
      <c r="AD159" s="107">
        <f t="shared" si="32"/>
        <v>0</v>
      </c>
      <c r="AE159" s="107">
        <f t="shared" si="33"/>
        <v>0</v>
      </c>
      <c r="AF159" s="107">
        <f t="shared" si="34"/>
        <v>0</v>
      </c>
      <c r="AG159" s="107">
        <f t="shared" si="35"/>
        <v>0</v>
      </c>
      <c r="AH159" s="107">
        <f t="shared" si="36"/>
        <v>0</v>
      </c>
      <c r="AI159" s="107">
        <f t="shared" si="37"/>
        <v>0</v>
      </c>
      <c r="AJ159" s="107">
        <f t="shared" si="38"/>
        <v>0</v>
      </c>
      <c r="AK159" s="107">
        <f t="shared" si="39"/>
        <v>0</v>
      </c>
    </row>
    <row r="160">
      <c r="A160" s="107"/>
      <c r="B160" s="107"/>
      <c r="C160" s="107"/>
      <c r="D160" s="107"/>
      <c r="E160" s="107"/>
      <c r="F160" s="108">
        <f t="shared" si="27"/>
        <v>648</v>
      </c>
      <c r="G160" s="90" t="s">
        <v>357</v>
      </c>
      <c r="H160" s="14">
        <f>IF(ISNA(VLOOKUP(G160,Round2_Transactions!$A$2:$F$800,2,FALSE)), 0,VLOOKUP(G160,Round2_Transactions!$A$2:$F$800,2,FALSE))</f>
        <v>0</v>
      </c>
      <c r="I160" s="60">
        <f>IF(ISNA(VLOOKUP(G160,Round2_Transactions!$A$2:$F$800,3,FALSE)), 0,VLOOKUP(G160,Round2_Transactions!$A$2:$F$800,3,FALSE))</f>
        <v>0</v>
      </c>
      <c r="J160" s="60">
        <f>IF(ISNA(VLOOKUP(G160,Round2_Transactions!$A$2:$F$800,4,FALSE)), 0,VLOOKUP(G160,Round2_Transactions!$A$2:$F$800,4,FALSE))</f>
        <v>0</v>
      </c>
      <c r="K160" s="60">
        <f>IF(ISNA(VLOOKUP(G160,Round2_Transactions!$A$2:$F$800,5,FALSE)), 0,VLOOKUP(G160,Round2_Transactions!$A$2:$F$800,5,FALSE))</f>
        <v>0</v>
      </c>
      <c r="L160" s="86">
        <f>IF(ISNA(VLOOKUP(G160,Round2_Transactions!$A$2:$F$800,6,FALSE)), 0,VLOOKUP(G160,Round2_Transactions!$A$2:$F$800,6,FALSE))</f>
        <v>0</v>
      </c>
      <c r="M160" s="107">
        <f t="shared" si="1"/>
        <v>0</v>
      </c>
      <c r="N160" s="107">
        <f t="shared" si="3"/>
        <v>0</v>
      </c>
      <c r="O160" s="107">
        <f t="shared" si="4"/>
        <v>0</v>
      </c>
      <c r="P160" s="107">
        <f t="shared" si="5"/>
        <v>0</v>
      </c>
      <c r="Q160" s="107">
        <f t="shared" si="6"/>
        <v>0</v>
      </c>
      <c r="R160" s="107">
        <f t="shared" si="7"/>
        <v>0</v>
      </c>
      <c r="S160" s="107">
        <f t="shared" si="8"/>
        <v>0</v>
      </c>
      <c r="T160" s="107">
        <f t="shared" si="9"/>
        <v>0</v>
      </c>
      <c r="U160" s="107">
        <f t="shared" si="10"/>
        <v>0</v>
      </c>
      <c r="V160" s="107">
        <f t="shared" si="11"/>
        <v>0</v>
      </c>
      <c r="W160" s="107">
        <f t="shared" si="12"/>
        <v>0</v>
      </c>
      <c r="X160" s="107">
        <f t="shared" si="13"/>
        <v>0</v>
      </c>
      <c r="Y160" s="107">
        <f t="shared" si="14"/>
        <v>0</v>
      </c>
      <c r="Z160" s="107">
        <f t="shared" si="28"/>
        <v>0</v>
      </c>
      <c r="AA160" s="107">
        <f t="shared" si="29"/>
        <v>0</v>
      </c>
      <c r="AB160" s="107">
        <f t="shared" si="30"/>
        <v>0</v>
      </c>
      <c r="AC160" s="107">
        <f t="shared" si="31"/>
        <v>0</v>
      </c>
      <c r="AD160" s="107">
        <f t="shared" si="32"/>
        <v>0</v>
      </c>
      <c r="AE160" s="107">
        <f t="shared" si="33"/>
        <v>0</v>
      </c>
      <c r="AF160" s="107">
        <f t="shared" si="34"/>
        <v>0</v>
      </c>
      <c r="AG160" s="107">
        <f t="shared" si="35"/>
        <v>0</v>
      </c>
      <c r="AH160" s="107">
        <f t="shared" si="36"/>
        <v>0</v>
      </c>
      <c r="AI160" s="107">
        <f t="shared" si="37"/>
        <v>0</v>
      </c>
      <c r="AJ160" s="107">
        <f t="shared" si="38"/>
        <v>0</v>
      </c>
      <c r="AK160" s="107">
        <f t="shared" si="39"/>
        <v>0</v>
      </c>
    </row>
    <row r="161">
      <c r="A161" s="115"/>
      <c r="B161" s="115"/>
      <c r="C161" s="115"/>
      <c r="D161" s="115"/>
      <c r="E161" s="115"/>
      <c r="F161" s="116"/>
      <c r="G161" s="114"/>
      <c r="H161" s="14" t="str">
        <f>IF(ISNA(VLOOKUP(G161,Round2_Transactions!$A$2:$F$800,2,FALSE)), 0,VLOOKUP(G161,Round2_Transactions!$A$2:$F$800,2,FALSE))</f>
        <v/>
      </c>
      <c r="I161" s="60" t="str">
        <f>IF(ISNA(VLOOKUP(G161,Round2_Transactions!$A$2:$F$800,3,FALSE)), 0,VLOOKUP(G161,Round2_Transactions!$A$2:$F$800,3,FALSE))</f>
        <v/>
      </c>
      <c r="J161" s="60" t="str">
        <f>IF(ISNA(VLOOKUP(G161,Round2_Transactions!$A$2:$F$800,4,FALSE)), 0,VLOOKUP(G161,Round2_Transactions!$A$2:$F$800,4,FALSE))</f>
        <v/>
      </c>
      <c r="K161" s="60" t="str">
        <f>IF(ISNA(VLOOKUP(G161,Round2_Transactions!$A$2:$F$800,5,FALSE)), 0,VLOOKUP(G161,Round2_Transactions!$A$2:$F$800,5,FALSE))</f>
        <v/>
      </c>
      <c r="L161" s="86" t="str">
        <f>IF(ISNA(VLOOKUP(G161,Round2_Transactions!$A$2:$F$800,6,FALSE)), 0,VLOOKUP(G161,Round2_Transactions!$A$2:$F$800,6,FALSE))</f>
        <v/>
      </c>
      <c r="M161" s="115">
        <f t="shared" si="1"/>
        <v>0</v>
      </c>
      <c r="N161" s="115">
        <f t="shared" si="3"/>
        <v>0</v>
      </c>
      <c r="O161" s="115">
        <f t="shared" si="4"/>
        <v>0</v>
      </c>
      <c r="P161" s="115">
        <f t="shared" si="5"/>
        <v>0</v>
      </c>
      <c r="Q161" s="115">
        <f t="shared" si="6"/>
        <v>0</v>
      </c>
      <c r="R161" s="115">
        <f t="shared" si="7"/>
        <v>0</v>
      </c>
      <c r="S161" s="115">
        <f t="shared" si="8"/>
        <v>0</v>
      </c>
      <c r="T161" s="115">
        <f t="shared" si="9"/>
        <v>0</v>
      </c>
      <c r="U161" s="115">
        <f t="shared" si="10"/>
        <v>0</v>
      </c>
      <c r="V161" s="115">
        <f t="shared" si="11"/>
        <v>0</v>
      </c>
      <c r="W161" s="115">
        <f t="shared" si="12"/>
        <v>0</v>
      </c>
      <c r="X161" s="115">
        <f t="shared" si="13"/>
        <v>0</v>
      </c>
      <c r="Y161" s="115">
        <f t="shared" si="14"/>
        <v>0</v>
      </c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7"/>
      <c r="AM161" s="117"/>
      <c r="AN161" s="117"/>
      <c r="AO161" s="117"/>
      <c r="AP161" s="117"/>
    </row>
    <row r="162">
      <c r="A162" s="102" t="str">
        <f>Stock_Prices!A9</f>
        <v>SIEM</v>
      </c>
      <c r="B162" s="102" t="str">
        <f>Stock_Prices!B9</f>
        <v>Siemens Group</v>
      </c>
      <c r="C162" s="103">
        <f>Stock_Prices!C9-D162</f>
        <v>100000</v>
      </c>
      <c r="D162" s="104">
        <f>SUM(H162:H240)-SUM(J162:J240)</f>
        <v>0</v>
      </c>
      <c r="E162" s="118">
        <f>Stock_Prices!I9</f>
        <v>0.4</v>
      </c>
      <c r="F162" s="106">
        <f>Stock_Prices!J9</f>
        <v>8100</v>
      </c>
      <c r="G162" s="85" t="s">
        <v>358</v>
      </c>
      <c r="H162" s="14">
        <f>IF(ISNA(VLOOKUP(G162,Round2_Transactions!$A$2:$F$800,2,FALSE)), 0,VLOOKUP(G162,Round2_Transactions!$A$2:$F$800,2,FALSE))</f>
        <v>0</v>
      </c>
      <c r="I162" s="60">
        <f>IF(ISNA(VLOOKUP(G162,Round2_Transactions!$A$2:$F$800,3,FALSE)), 0,VLOOKUP(G162,Round2_Transactions!$A$2:$F$800,3,FALSE))</f>
        <v>0</v>
      </c>
      <c r="J162" s="60">
        <f>IF(ISNA(VLOOKUP(G162,Round2_Transactions!$A$2:$F$800,4,FALSE)), 0,VLOOKUP(G162,Round2_Transactions!$A$2:$F$800,4,FALSE))</f>
        <v>0</v>
      </c>
      <c r="K162" s="60">
        <f>IF(ISNA(VLOOKUP(G162,Round2_Transactions!$A$2:$F$800,5,FALSE)), 0,VLOOKUP(G162,Round2_Transactions!$A$2:$F$800,5,FALSE))</f>
        <v>0</v>
      </c>
      <c r="L162" s="86">
        <f>IF(ISNA(VLOOKUP(G162,Round2_Transactions!$A$2:$F$800,6,FALSE)), 0,VLOOKUP(G162,Round2_Transactions!$A$2:$F$800,6,FALSE))</f>
        <v>0</v>
      </c>
      <c r="M162" s="107">
        <f t="shared" si="1"/>
        <v>0</v>
      </c>
      <c r="N162" s="107">
        <f t="shared" si="3"/>
        <v>0</v>
      </c>
      <c r="O162" s="107">
        <f t="shared" si="4"/>
        <v>0</v>
      </c>
      <c r="P162" s="107">
        <f t="shared" si="5"/>
        <v>0</v>
      </c>
      <c r="Q162" s="107">
        <f t="shared" si="6"/>
        <v>0</v>
      </c>
      <c r="R162" s="107">
        <f t="shared" si="7"/>
        <v>0</v>
      </c>
      <c r="S162" s="107">
        <f t="shared" si="8"/>
        <v>0</v>
      </c>
      <c r="T162" s="107">
        <f t="shared" si="9"/>
        <v>0</v>
      </c>
      <c r="U162" s="107">
        <f t="shared" si="10"/>
        <v>0</v>
      </c>
      <c r="V162" s="107">
        <f t="shared" si="11"/>
        <v>0</v>
      </c>
      <c r="W162" s="107">
        <f t="shared" si="12"/>
        <v>0</v>
      </c>
      <c r="X162" s="107">
        <f t="shared" si="13"/>
        <v>0</v>
      </c>
      <c r="Y162" s="107">
        <f t="shared" si="14"/>
        <v>0</v>
      </c>
      <c r="Z162" s="107">
        <f>if($L162=1,H162-J162,0)</f>
        <v>0</v>
      </c>
      <c r="AA162" s="107">
        <f>if($L162=2,$H162-$J162,0)</f>
        <v>0</v>
      </c>
      <c r="AB162" s="107">
        <f>if($L162=3,$H162-$J162,0)</f>
        <v>0</v>
      </c>
      <c r="AC162" s="107">
        <f>if($L162=4,$H162-$J162,0)</f>
        <v>0</v>
      </c>
      <c r="AD162" s="107">
        <f>if($L162=5,$H162-$J162,0)</f>
        <v>0</v>
      </c>
      <c r="AE162" s="107">
        <f>if($L162=6,$H162-$J162,0)</f>
        <v>0</v>
      </c>
      <c r="AF162" s="107">
        <f>if($L162=7,$H162-$J162,0)</f>
        <v>0</v>
      </c>
      <c r="AG162" s="107">
        <f>if($L162=8,$H162-$J162,0)</f>
        <v>0</v>
      </c>
      <c r="AH162" s="107">
        <f>if($L162=9,$H162-$J162,0)</f>
        <v>0</v>
      </c>
      <c r="AI162" s="107">
        <f>if($L162=10,$H162-$J162,0)</f>
        <v>0</v>
      </c>
      <c r="AJ162" s="107">
        <f>if($L162=11,$H162-$J162,0)</f>
        <v>0</v>
      </c>
      <c r="AK162" s="107">
        <f>if($L162=12,$H162-$J162,0)</f>
        <v>0</v>
      </c>
    </row>
    <row r="163">
      <c r="A163" s="107"/>
      <c r="B163" s="107"/>
      <c r="C163" s="107"/>
      <c r="D163" s="107"/>
      <c r="E163" s="107"/>
      <c r="F163" s="108">
        <f t="shared" ref="F163:F240" si="40">if(H162&gt;0,I162+$E$162*(I162-F162)+$E$162,if(J162&gt;0,K162+$E$162*(K162-F162)-$E$162,F162))</f>
        <v>8100</v>
      </c>
      <c r="G163" s="85" t="s">
        <v>359</v>
      </c>
      <c r="H163" s="14">
        <f>IF(ISNA(VLOOKUP(G163,Round2_Transactions!$A$2:$F$800,2,FALSE)), 0,VLOOKUP(G163,Round2_Transactions!$A$2:$F$800,2,FALSE))</f>
        <v>0</v>
      </c>
      <c r="I163" s="60">
        <f>IF(ISNA(VLOOKUP(G163,Round2_Transactions!$A$2:$F$800,3,FALSE)), 0,VLOOKUP(G163,Round2_Transactions!$A$2:$F$800,3,FALSE))</f>
        <v>0</v>
      </c>
      <c r="J163" s="60">
        <f>IF(ISNA(VLOOKUP(G163,Round2_Transactions!$A$2:$F$800,4,FALSE)), 0,VLOOKUP(G163,Round2_Transactions!$A$2:$F$800,4,FALSE))</f>
        <v>0</v>
      </c>
      <c r="K163" s="60">
        <f>IF(ISNA(VLOOKUP(G163,Round2_Transactions!$A$2:$F$800,5,FALSE)), 0,VLOOKUP(G163,Round2_Transactions!$A$2:$F$800,5,FALSE))</f>
        <v>0</v>
      </c>
      <c r="L163" s="86">
        <f>IF(ISNA(VLOOKUP(G163,Round2_Transactions!$A$2:$F$800,6,FALSE)), 0,VLOOKUP(G163,Round2_Transactions!$A$2:$F$800,6,FALSE))</f>
        <v>0</v>
      </c>
      <c r="M163" s="107">
        <f t="shared" si="1"/>
        <v>0</v>
      </c>
      <c r="N163" s="107">
        <f t="shared" si="3"/>
        <v>0</v>
      </c>
      <c r="O163" s="107">
        <f t="shared" si="4"/>
        <v>0</v>
      </c>
      <c r="P163" s="107">
        <f t="shared" si="5"/>
        <v>0</v>
      </c>
      <c r="Q163" s="107">
        <f t="shared" si="6"/>
        <v>0</v>
      </c>
      <c r="R163" s="107">
        <f t="shared" si="7"/>
        <v>0</v>
      </c>
      <c r="S163" s="107">
        <f t="shared" si="8"/>
        <v>0</v>
      </c>
      <c r="T163" s="107">
        <f t="shared" si="9"/>
        <v>0</v>
      </c>
      <c r="U163" s="107">
        <f t="shared" si="10"/>
        <v>0</v>
      </c>
      <c r="V163" s="107">
        <f t="shared" si="11"/>
        <v>0</v>
      </c>
      <c r="W163" s="107">
        <f t="shared" si="12"/>
        <v>0</v>
      </c>
      <c r="X163" s="107">
        <f t="shared" si="13"/>
        <v>0</v>
      </c>
      <c r="Y163" s="107">
        <f t="shared" si="14"/>
        <v>0</v>
      </c>
      <c r="Z163" s="107">
        <f t="shared" ref="Z163:Z240" si="41">if($L163=1,$H163-$J163+Z162,Z162)</f>
        <v>0</v>
      </c>
      <c r="AA163" s="107">
        <f t="shared" ref="AA163:AA240" si="42">if($L163=2,$H163-$J163+AA162,AA162)</f>
        <v>0</v>
      </c>
      <c r="AB163" s="107">
        <f t="shared" ref="AB163:AB240" si="43">if($L163=3,$H163-$J163+AB162,AB162)</f>
        <v>0</v>
      </c>
      <c r="AC163" s="107">
        <f t="shared" ref="AC163:AC240" si="44">if($L163=4,$H163-$J163+AC162,AC162)</f>
        <v>0</v>
      </c>
      <c r="AD163" s="107">
        <f t="shared" ref="AD163:AD240" si="45">if($L163=5,$H163-$J163+AD162,AD162)</f>
        <v>0</v>
      </c>
      <c r="AE163" s="107">
        <f t="shared" ref="AE163:AE240" si="46">if($L163=6,$H163-$J163+AE162,AE162)</f>
        <v>0</v>
      </c>
      <c r="AF163" s="107">
        <f t="shared" ref="AF163:AF240" si="47">if($L163=7,$H163-$J163+AF162,AF162)</f>
        <v>0</v>
      </c>
      <c r="AG163" s="107">
        <f t="shared" ref="AG163:AG240" si="48">if($L163=8,$H163-$J163+AG162,AG162)</f>
        <v>0</v>
      </c>
      <c r="AH163" s="107">
        <f t="shared" ref="AH163:AH240" si="49">if($L163=9,$H163-$J163+AH162,AH162)</f>
        <v>0</v>
      </c>
      <c r="AI163" s="107">
        <f t="shared" ref="AI163:AI240" si="50">if($L163=10,$H163-$J163+AI162,AI162)</f>
        <v>0</v>
      </c>
      <c r="AJ163" s="107">
        <f t="shared" ref="AJ163:AJ240" si="51">if($L163=11,$H163-$J163+AJ162,AJ162)</f>
        <v>0</v>
      </c>
      <c r="AK163" s="107">
        <f t="shared" ref="AK163:AK240" si="52">if($L163=12,$H163-$J163+AK162,AK162)</f>
        <v>0</v>
      </c>
    </row>
    <row r="164">
      <c r="A164" s="107"/>
      <c r="B164" s="107"/>
      <c r="C164" s="107"/>
      <c r="D164" s="107"/>
      <c r="E164" s="107"/>
      <c r="F164" s="108">
        <f t="shared" si="40"/>
        <v>8100</v>
      </c>
      <c r="G164" s="85" t="s">
        <v>360</v>
      </c>
      <c r="H164" s="14">
        <f>IF(ISNA(VLOOKUP(G164,Round2_Transactions!$A$2:$F$800,2,FALSE)), 0,VLOOKUP(G164,Round2_Transactions!$A$2:$F$800,2,FALSE))</f>
        <v>0</v>
      </c>
      <c r="I164" s="60">
        <f>IF(ISNA(VLOOKUP(G164,Round2_Transactions!$A$2:$F$800,3,FALSE)), 0,VLOOKUP(G164,Round2_Transactions!$A$2:$F$800,3,FALSE))</f>
        <v>0</v>
      </c>
      <c r="J164" s="60">
        <f>IF(ISNA(VLOOKUP(G164,Round2_Transactions!$A$2:$F$800,4,FALSE)), 0,VLOOKUP(G164,Round2_Transactions!$A$2:$F$800,4,FALSE))</f>
        <v>0</v>
      </c>
      <c r="K164" s="60">
        <f>IF(ISNA(VLOOKUP(G164,Round2_Transactions!$A$2:$F$800,5,FALSE)), 0,VLOOKUP(G164,Round2_Transactions!$A$2:$F$800,5,FALSE))</f>
        <v>0</v>
      </c>
      <c r="L164" s="86">
        <f>IF(ISNA(VLOOKUP(G164,Round2_Transactions!$A$2:$F$800,6,FALSE)), 0,VLOOKUP(G164,Round2_Transactions!$A$2:$F$800,6,FALSE))</f>
        <v>0</v>
      </c>
      <c r="M164" s="107">
        <f t="shared" si="1"/>
        <v>0</v>
      </c>
      <c r="N164" s="107">
        <f t="shared" si="3"/>
        <v>0</v>
      </c>
      <c r="O164" s="107">
        <f t="shared" si="4"/>
        <v>0</v>
      </c>
      <c r="P164" s="107">
        <f t="shared" si="5"/>
        <v>0</v>
      </c>
      <c r="Q164" s="107">
        <f t="shared" si="6"/>
        <v>0</v>
      </c>
      <c r="R164" s="107">
        <f t="shared" si="7"/>
        <v>0</v>
      </c>
      <c r="S164" s="107">
        <f t="shared" si="8"/>
        <v>0</v>
      </c>
      <c r="T164" s="107">
        <f t="shared" si="9"/>
        <v>0</v>
      </c>
      <c r="U164" s="107">
        <f t="shared" si="10"/>
        <v>0</v>
      </c>
      <c r="V164" s="107">
        <f t="shared" si="11"/>
        <v>0</v>
      </c>
      <c r="W164" s="107">
        <f t="shared" si="12"/>
        <v>0</v>
      </c>
      <c r="X164" s="107">
        <f t="shared" si="13"/>
        <v>0</v>
      </c>
      <c r="Y164" s="107">
        <f t="shared" si="14"/>
        <v>0</v>
      </c>
      <c r="Z164" s="107">
        <f t="shared" si="41"/>
        <v>0</v>
      </c>
      <c r="AA164" s="107">
        <f t="shared" si="42"/>
        <v>0</v>
      </c>
      <c r="AB164" s="107">
        <f t="shared" si="43"/>
        <v>0</v>
      </c>
      <c r="AC164" s="107">
        <f t="shared" si="44"/>
        <v>0</v>
      </c>
      <c r="AD164" s="107">
        <f t="shared" si="45"/>
        <v>0</v>
      </c>
      <c r="AE164" s="107">
        <f t="shared" si="46"/>
        <v>0</v>
      </c>
      <c r="AF164" s="107">
        <f t="shared" si="47"/>
        <v>0</v>
      </c>
      <c r="AG164" s="107">
        <f t="shared" si="48"/>
        <v>0</v>
      </c>
      <c r="AH164" s="107">
        <f t="shared" si="49"/>
        <v>0</v>
      </c>
      <c r="AI164" s="107">
        <f t="shared" si="50"/>
        <v>0</v>
      </c>
      <c r="AJ164" s="107">
        <f t="shared" si="51"/>
        <v>0</v>
      </c>
      <c r="AK164" s="107">
        <f t="shared" si="52"/>
        <v>0</v>
      </c>
    </row>
    <row r="165">
      <c r="A165" s="107"/>
      <c r="B165" s="107"/>
      <c r="C165" s="107"/>
      <c r="D165" s="107"/>
      <c r="E165" s="107"/>
      <c r="F165" s="108">
        <f t="shared" si="40"/>
        <v>8100</v>
      </c>
      <c r="G165" s="85" t="s">
        <v>361</v>
      </c>
      <c r="H165" s="14">
        <f>IF(ISNA(VLOOKUP(G165,Round2_Transactions!$A$2:$F$800,2,FALSE)), 0,VLOOKUP(G165,Round2_Transactions!$A$2:$F$800,2,FALSE))</f>
        <v>0</v>
      </c>
      <c r="I165" s="60">
        <f>IF(ISNA(VLOOKUP(G165,Round2_Transactions!$A$2:$F$800,3,FALSE)), 0,VLOOKUP(G165,Round2_Transactions!$A$2:$F$800,3,FALSE))</f>
        <v>0</v>
      </c>
      <c r="J165" s="60">
        <f>IF(ISNA(VLOOKUP(G165,Round2_Transactions!$A$2:$F$800,4,FALSE)), 0,VLOOKUP(G165,Round2_Transactions!$A$2:$F$800,4,FALSE))</f>
        <v>0</v>
      </c>
      <c r="K165" s="60">
        <f>IF(ISNA(VLOOKUP(G165,Round2_Transactions!$A$2:$F$800,5,FALSE)), 0,VLOOKUP(G165,Round2_Transactions!$A$2:$F$800,5,FALSE))</f>
        <v>0</v>
      </c>
      <c r="L165" s="86">
        <f>IF(ISNA(VLOOKUP(G165,Round2_Transactions!$A$2:$F$800,6,FALSE)), 0,VLOOKUP(G165,Round2_Transactions!$A$2:$F$800,6,FALSE))</f>
        <v>0</v>
      </c>
      <c r="M165" s="107">
        <f t="shared" si="1"/>
        <v>0</v>
      </c>
      <c r="N165" s="107">
        <f t="shared" si="3"/>
        <v>0</v>
      </c>
      <c r="O165" s="107">
        <f t="shared" si="4"/>
        <v>0</v>
      </c>
      <c r="P165" s="107">
        <f t="shared" si="5"/>
        <v>0</v>
      </c>
      <c r="Q165" s="107">
        <f t="shared" si="6"/>
        <v>0</v>
      </c>
      <c r="R165" s="107">
        <f t="shared" si="7"/>
        <v>0</v>
      </c>
      <c r="S165" s="107">
        <f t="shared" si="8"/>
        <v>0</v>
      </c>
      <c r="T165" s="107">
        <f t="shared" si="9"/>
        <v>0</v>
      </c>
      <c r="U165" s="107">
        <f t="shared" si="10"/>
        <v>0</v>
      </c>
      <c r="V165" s="107">
        <f t="shared" si="11"/>
        <v>0</v>
      </c>
      <c r="W165" s="107">
        <f t="shared" si="12"/>
        <v>0</v>
      </c>
      <c r="X165" s="107">
        <f t="shared" si="13"/>
        <v>0</v>
      </c>
      <c r="Y165" s="107">
        <f t="shared" si="14"/>
        <v>0</v>
      </c>
      <c r="Z165" s="107">
        <f t="shared" si="41"/>
        <v>0</v>
      </c>
      <c r="AA165" s="107">
        <f t="shared" si="42"/>
        <v>0</v>
      </c>
      <c r="AB165" s="107">
        <f t="shared" si="43"/>
        <v>0</v>
      </c>
      <c r="AC165" s="107">
        <f t="shared" si="44"/>
        <v>0</v>
      </c>
      <c r="AD165" s="107">
        <f t="shared" si="45"/>
        <v>0</v>
      </c>
      <c r="AE165" s="107">
        <f t="shared" si="46"/>
        <v>0</v>
      </c>
      <c r="AF165" s="107">
        <f t="shared" si="47"/>
        <v>0</v>
      </c>
      <c r="AG165" s="107">
        <f t="shared" si="48"/>
        <v>0</v>
      </c>
      <c r="AH165" s="107">
        <f t="shared" si="49"/>
        <v>0</v>
      </c>
      <c r="AI165" s="107">
        <f t="shared" si="50"/>
        <v>0</v>
      </c>
      <c r="AJ165" s="107">
        <f t="shared" si="51"/>
        <v>0</v>
      </c>
      <c r="AK165" s="107">
        <f t="shared" si="52"/>
        <v>0</v>
      </c>
    </row>
    <row r="166">
      <c r="A166" s="107"/>
      <c r="B166" s="107"/>
      <c r="C166" s="107"/>
      <c r="D166" s="107"/>
      <c r="E166" s="107"/>
      <c r="F166" s="108">
        <f t="shared" si="40"/>
        <v>8100</v>
      </c>
      <c r="G166" s="85" t="s">
        <v>362</v>
      </c>
      <c r="H166" s="14">
        <f>IF(ISNA(VLOOKUP(G166,Round2_Transactions!$A$2:$F$800,2,FALSE)), 0,VLOOKUP(G166,Round2_Transactions!$A$2:$F$800,2,FALSE))</f>
        <v>0</v>
      </c>
      <c r="I166" s="60">
        <f>IF(ISNA(VLOOKUP(G166,Round2_Transactions!$A$2:$F$800,3,FALSE)), 0,VLOOKUP(G166,Round2_Transactions!$A$2:$F$800,3,FALSE))</f>
        <v>0</v>
      </c>
      <c r="J166" s="60">
        <f>IF(ISNA(VLOOKUP(G166,Round2_Transactions!$A$2:$F$800,4,FALSE)), 0,VLOOKUP(G166,Round2_Transactions!$A$2:$F$800,4,FALSE))</f>
        <v>0</v>
      </c>
      <c r="K166" s="60">
        <f>IF(ISNA(VLOOKUP(G166,Round2_Transactions!$A$2:$F$800,5,FALSE)), 0,VLOOKUP(G166,Round2_Transactions!$A$2:$F$800,5,FALSE))</f>
        <v>0</v>
      </c>
      <c r="L166" s="86">
        <f>IF(ISNA(VLOOKUP(G166,Round2_Transactions!$A$2:$F$800,6,FALSE)), 0,VLOOKUP(G166,Round2_Transactions!$A$2:$F$800,6,FALSE))</f>
        <v>0</v>
      </c>
      <c r="M166" s="107">
        <f t="shared" si="1"/>
        <v>0</v>
      </c>
      <c r="N166" s="107">
        <f t="shared" si="3"/>
        <v>0</v>
      </c>
      <c r="O166" s="107">
        <f t="shared" si="4"/>
        <v>0</v>
      </c>
      <c r="P166" s="107">
        <f t="shared" si="5"/>
        <v>0</v>
      </c>
      <c r="Q166" s="107">
        <f t="shared" si="6"/>
        <v>0</v>
      </c>
      <c r="R166" s="107">
        <f t="shared" si="7"/>
        <v>0</v>
      </c>
      <c r="S166" s="107">
        <f t="shared" si="8"/>
        <v>0</v>
      </c>
      <c r="T166" s="107">
        <f t="shared" si="9"/>
        <v>0</v>
      </c>
      <c r="U166" s="107">
        <f t="shared" si="10"/>
        <v>0</v>
      </c>
      <c r="V166" s="107">
        <f t="shared" si="11"/>
        <v>0</v>
      </c>
      <c r="W166" s="107">
        <f t="shared" si="12"/>
        <v>0</v>
      </c>
      <c r="X166" s="107">
        <f t="shared" si="13"/>
        <v>0</v>
      </c>
      <c r="Y166" s="107">
        <f t="shared" si="14"/>
        <v>0</v>
      </c>
      <c r="Z166" s="107">
        <f t="shared" si="41"/>
        <v>0</v>
      </c>
      <c r="AA166" s="107">
        <f t="shared" si="42"/>
        <v>0</v>
      </c>
      <c r="AB166" s="107">
        <f t="shared" si="43"/>
        <v>0</v>
      </c>
      <c r="AC166" s="107">
        <f t="shared" si="44"/>
        <v>0</v>
      </c>
      <c r="AD166" s="107">
        <f t="shared" si="45"/>
        <v>0</v>
      </c>
      <c r="AE166" s="107">
        <f t="shared" si="46"/>
        <v>0</v>
      </c>
      <c r="AF166" s="107">
        <f t="shared" si="47"/>
        <v>0</v>
      </c>
      <c r="AG166" s="107">
        <f t="shared" si="48"/>
        <v>0</v>
      </c>
      <c r="AH166" s="107">
        <f t="shared" si="49"/>
        <v>0</v>
      </c>
      <c r="AI166" s="107">
        <f t="shared" si="50"/>
        <v>0</v>
      </c>
      <c r="AJ166" s="107">
        <f t="shared" si="51"/>
        <v>0</v>
      </c>
      <c r="AK166" s="107">
        <f t="shared" si="52"/>
        <v>0</v>
      </c>
    </row>
    <row r="167">
      <c r="A167" s="107"/>
      <c r="B167" s="107"/>
      <c r="C167" s="107"/>
      <c r="D167" s="107"/>
      <c r="E167" s="107"/>
      <c r="F167" s="108">
        <f t="shared" si="40"/>
        <v>8100</v>
      </c>
      <c r="G167" s="85" t="s">
        <v>363</v>
      </c>
      <c r="H167" s="14">
        <f>IF(ISNA(VLOOKUP(G167,Round2_Transactions!$A$2:$F$800,2,FALSE)), 0,VLOOKUP(G167,Round2_Transactions!$A$2:$F$800,2,FALSE))</f>
        <v>0</v>
      </c>
      <c r="I167" s="60">
        <f>IF(ISNA(VLOOKUP(G167,Round2_Transactions!$A$2:$F$800,3,FALSE)), 0,VLOOKUP(G167,Round2_Transactions!$A$2:$F$800,3,FALSE))</f>
        <v>0</v>
      </c>
      <c r="J167" s="60">
        <f>IF(ISNA(VLOOKUP(G167,Round2_Transactions!$A$2:$F$800,4,FALSE)), 0,VLOOKUP(G167,Round2_Transactions!$A$2:$F$800,4,FALSE))</f>
        <v>0</v>
      </c>
      <c r="K167" s="60">
        <f>IF(ISNA(VLOOKUP(G167,Round2_Transactions!$A$2:$F$800,5,FALSE)), 0,VLOOKUP(G167,Round2_Transactions!$A$2:$F$800,5,FALSE))</f>
        <v>0</v>
      </c>
      <c r="L167" s="86">
        <f>IF(ISNA(VLOOKUP(G167,Round2_Transactions!$A$2:$F$800,6,FALSE)), 0,VLOOKUP(G167,Round2_Transactions!$A$2:$F$800,6,FALSE))</f>
        <v>0</v>
      </c>
      <c r="M167" s="107">
        <f t="shared" si="1"/>
        <v>0</v>
      </c>
      <c r="N167" s="107">
        <f t="shared" si="3"/>
        <v>0</v>
      </c>
      <c r="O167" s="107">
        <f t="shared" si="4"/>
        <v>0</v>
      </c>
      <c r="P167" s="107">
        <f t="shared" si="5"/>
        <v>0</v>
      </c>
      <c r="Q167" s="107">
        <f t="shared" si="6"/>
        <v>0</v>
      </c>
      <c r="R167" s="107">
        <f t="shared" si="7"/>
        <v>0</v>
      </c>
      <c r="S167" s="107">
        <f t="shared" si="8"/>
        <v>0</v>
      </c>
      <c r="T167" s="107">
        <f t="shared" si="9"/>
        <v>0</v>
      </c>
      <c r="U167" s="107">
        <f t="shared" si="10"/>
        <v>0</v>
      </c>
      <c r="V167" s="107">
        <f t="shared" si="11"/>
        <v>0</v>
      </c>
      <c r="W167" s="107">
        <f t="shared" si="12"/>
        <v>0</v>
      </c>
      <c r="X167" s="107">
        <f t="shared" si="13"/>
        <v>0</v>
      </c>
      <c r="Y167" s="107">
        <f t="shared" si="14"/>
        <v>0</v>
      </c>
      <c r="Z167" s="107">
        <f t="shared" si="41"/>
        <v>0</v>
      </c>
      <c r="AA167" s="107">
        <f t="shared" si="42"/>
        <v>0</v>
      </c>
      <c r="AB167" s="107">
        <f t="shared" si="43"/>
        <v>0</v>
      </c>
      <c r="AC167" s="107">
        <f t="shared" si="44"/>
        <v>0</v>
      </c>
      <c r="AD167" s="107">
        <f t="shared" si="45"/>
        <v>0</v>
      </c>
      <c r="AE167" s="107">
        <f t="shared" si="46"/>
        <v>0</v>
      </c>
      <c r="AF167" s="107">
        <f t="shared" si="47"/>
        <v>0</v>
      </c>
      <c r="AG167" s="107">
        <f t="shared" si="48"/>
        <v>0</v>
      </c>
      <c r="AH167" s="107">
        <f t="shared" si="49"/>
        <v>0</v>
      </c>
      <c r="AI167" s="107">
        <f t="shared" si="50"/>
        <v>0</v>
      </c>
      <c r="AJ167" s="107">
        <f t="shared" si="51"/>
        <v>0</v>
      </c>
      <c r="AK167" s="107">
        <f t="shared" si="52"/>
        <v>0</v>
      </c>
    </row>
    <row r="168">
      <c r="A168" s="107"/>
      <c r="B168" s="107"/>
      <c r="C168" s="107"/>
      <c r="D168" s="107"/>
      <c r="E168" s="107"/>
      <c r="F168" s="108">
        <f t="shared" si="40"/>
        <v>8100</v>
      </c>
      <c r="G168" s="85" t="s">
        <v>364</v>
      </c>
      <c r="H168" s="14">
        <f>IF(ISNA(VLOOKUP(G168,Round2_Transactions!$A$2:$F$800,2,FALSE)), 0,VLOOKUP(G168,Round2_Transactions!$A$2:$F$800,2,FALSE))</f>
        <v>0</v>
      </c>
      <c r="I168" s="60">
        <f>IF(ISNA(VLOOKUP(G168,Round2_Transactions!$A$2:$F$800,3,FALSE)), 0,VLOOKUP(G168,Round2_Transactions!$A$2:$F$800,3,FALSE))</f>
        <v>0</v>
      </c>
      <c r="J168" s="60">
        <f>IF(ISNA(VLOOKUP(G168,Round2_Transactions!$A$2:$F$800,4,FALSE)), 0,VLOOKUP(G168,Round2_Transactions!$A$2:$F$800,4,FALSE))</f>
        <v>0</v>
      </c>
      <c r="K168" s="60">
        <f>IF(ISNA(VLOOKUP(G168,Round2_Transactions!$A$2:$F$800,5,FALSE)), 0,VLOOKUP(G168,Round2_Transactions!$A$2:$F$800,5,FALSE))</f>
        <v>0</v>
      </c>
      <c r="L168" s="86">
        <f>IF(ISNA(VLOOKUP(G168,Round2_Transactions!$A$2:$F$800,6,FALSE)), 0,VLOOKUP(G168,Round2_Transactions!$A$2:$F$800,6,FALSE))</f>
        <v>0</v>
      </c>
      <c r="M168" s="107">
        <f t="shared" si="1"/>
        <v>0</v>
      </c>
      <c r="N168" s="107">
        <f t="shared" si="3"/>
        <v>0</v>
      </c>
      <c r="O168" s="107">
        <f t="shared" si="4"/>
        <v>0</v>
      </c>
      <c r="P168" s="107">
        <f t="shared" si="5"/>
        <v>0</v>
      </c>
      <c r="Q168" s="107">
        <f t="shared" si="6"/>
        <v>0</v>
      </c>
      <c r="R168" s="107">
        <f t="shared" si="7"/>
        <v>0</v>
      </c>
      <c r="S168" s="107">
        <f t="shared" si="8"/>
        <v>0</v>
      </c>
      <c r="T168" s="107">
        <f t="shared" si="9"/>
        <v>0</v>
      </c>
      <c r="U168" s="107">
        <f t="shared" si="10"/>
        <v>0</v>
      </c>
      <c r="V168" s="107">
        <f t="shared" si="11"/>
        <v>0</v>
      </c>
      <c r="W168" s="107">
        <f t="shared" si="12"/>
        <v>0</v>
      </c>
      <c r="X168" s="107">
        <f t="shared" si="13"/>
        <v>0</v>
      </c>
      <c r="Y168" s="107">
        <f t="shared" si="14"/>
        <v>0</v>
      </c>
      <c r="Z168" s="107">
        <f t="shared" si="41"/>
        <v>0</v>
      </c>
      <c r="AA168" s="107">
        <f t="shared" si="42"/>
        <v>0</v>
      </c>
      <c r="AB168" s="107">
        <f t="shared" si="43"/>
        <v>0</v>
      </c>
      <c r="AC168" s="107">
        <f t="shared" si="44"/>
        <v>0</v>
      </c>
      <c r="AD168" s="107">
        <f t="shared" si="45"/>
        <v>0</v>
      </c>
      <c r="AE168" s="107">
        <f t="shared" si="46"/>
        <v>0</v>
      </c>
      <c r="AF168" s="107">
        <f t="shared" si="47"/>
        <v>0</v>
      </c>
      <c r="AG168" s="107">
        <f t="shared" si="48"/>
        <v>0</v>
      </c>
      <c r="AH168" s="107">
        <f t="shared" si="49"/>
        <v>0</v>
      </c>
      <c r="AI168" s="107">
        <f t="shared" si="50"/>
        <v>0</v>
      </c>
      <c r="AJ168" s="107">
        <f t="shared" si="51"/>
        <v>0</v>
      </c>
      <c r="AK168" s="107">
        <f t="shared" si="52"/>
        <v>0</v>
      </c>
    </row>
    <row r="169">
      <c r="A169" s="107"/>
      <c r="B169" s="107"/>
      <c r="C169" s="107"/>
      <c r="D169" s="107"/>
      <c r="E169" s="107"/>
      <c r="F169" s="108">
        <f t="shared" si="40"/>
        <v>8100</v>
      </c>
      <c r="G169" s="85" t="s">
        <v>365</v>
      </c>
      <c r="H169" s="14">
        <f>IF(ISNA(VLOOKUP(G169,Round2_Transactions!$A$2:$F$800,2,FALSE)), 0,VLOOKUP(G169,Round2_Transactions!$A$2:$F$800,2,FALSE))</f>
        <v>0</v>
      </c>
      <c r="I169" s="60">
        <f>IF(ISNA(VLOOKUP(G169,Round2_Transactions!$A$2:$F$800,3,FALSE)), 0,VLOOKUP(G169,Round2_Transactions!$A$2:$F$800,3,FALSE))</f>
        <v>0</v>
      </c>
      <c r="J169" s="60">
        <f>IF(ISNA(VLOOKUP(G169,Round2_Transactions!$A$2:$F$800,4,FALSE)), 0,VLOOKUP(G169,Round2_Transactions!$A$2:$F$800,4,FALSE))</f>
        <v>0</v>
      </c>
      <c r="K169" s="60">
        <f>IF(ISNA(VLOOKUP(G169,Round2_Transactions!$A$2:$F$800,5,FALSE)), 0,VLOOKUP(G169,Round2_Transactions!$A$2:$F$800,5,FALSE))</f>
        <v>0</v>
      </c>
      <c r="L169" s="86">
        <f>IF(ISNA(VLOOKUP(G169,Round2_Transactions!$A$2:$F$800,6,FALSE)), 0,VLOOKUP(G169,Round2_Transactions!$A$2:$F$800,6,FALSE))</f>
        <v>0</v>
      </c>
      <c r="M169" s="107">
        <f t="shared" si="1"/>
        <v>0</v>
      </c>
      <c r="N169" s="107">
        <f t="shared" si="3"/>
        <v>0</v>
      </c>
      <c r="O169" s="107">
        <f t="shared" si="4"/>
        <v>0</v>
      </c>
      <c r="P169" s="107">
        <f t="shared" si="5"/>
        <v>0</v>
      </c>
      <c r="Q169" s="107">
        <f t="shared" si="6"/>
        <v>0</v>
      </c>
      <c r="R169" s="107">
        <f t="shared" si="7"/>
        <v>0</v>
      </c>
      <c r="S169" s="107">
        <f t="shared" si="8"/>
        <v>0</v>
      </c>
      <c r="T169" s="107">
        <f t="shared" si="9"/>
        <v>0</v>
      </c>
      <c r="U169" s="107">
        <f t="shared" si="10"/>
        <v>0</v>
      </c>
      <c r="V169" s="107">
        <f t="shared" si="11"/>
        <v>0</v>
      </c>
      <c r="W169" s="107">
        <f t="shared" si="12"/>
        <v>0</v>
      </c>
      <c r="X169" s="107">
        <f t="shared" si="13"/>
        <v>0</v>
      </c>
      <c r="Y169" s="107">
        <f t="shared" si="14"/>
        <v>0</v>
      </c>
      <c r="Z169" s="107">
        <f t="shared" si="41"/>
        <v>0</v>
      </c>
      <c r="AA169" s="107">
        <f t="shared" si="42"/>
        <v>0</v>
      </c>
      <c r="AB169" s="107">
        <f t="shared" si="43"/>
        <v>0</v>
      </c>
      <c r="AC169" s="107">
        <f t="shared" si="44"/>
        <v>0</v>
      </c>
      <c r="AD169" s="107">
        <f t="shared" si="45"/>
        <v>0</v>
      </c>
      <c r="AE169" s="107">
        <f t="shared" si="46"/>
        <v>0</v>
      </c>
      <c r="AF169" s="107">
        <f t="shared" si="47"/>
        <v>0</v>
      </c>
      <c r="AG169" s="107">
        <f t="shared" si="48"/>
        <v>0</v>
      </c>
      <c r="AH169" s="107">
        <f t="shared" si="49"/>
        <v>0</v>
      </c>
      <c r="AI169" s="107">
        <f t="shared" si="50"/>
        <v>0</v>
      </c>
      <c r="AJ169" s="107">
        <f t="shared" si="51"/>
        <v>0</v>
      </c>
      <c r="AK169" s="107">
        <f t="shared" si="52"/>
        <v>0</v>
      </c>
    </row>
    <row r="170">
      <c r="A170" s="107"/>
      <c r="B170" s="107"/>
      <c r="C170" s="107"/>
      <c r="D170" s="107"/>
      <c r="E170" s="107"/>
      <c r="F170" s="108">
        <f t="shared" si="40"/>
        <v>8100</v>
      </c>
      <c r="G170" s="85" t="s">
        <v>366</v>
      </c>
      <c r="H170" s="14">
        <f>IF(ISNA(VLOOKUP(G170,Round2_Transactions!$A$2:$F$800,2,FALSE)), 0,VLOOKUP(G170,Round2_Transactions!$A$2:$F$800,2,FALSE))</f>
        <v>0</v>
      </c>
      <c r="I170" s="60">
        <f>IF(ISNA(VLOOKUP(G170,Round2_Transactions!$A$2:$F$800,3,FALSE)), 0,VLOOKUP(G170,Round2_Transactions!$A$2:$F$800,3,FALSE))</f>
        <v>0</v>
      </c>
      <c r="J170" s="60">
        <f>IF(ISNA(VLOOKUP(G170,Round2_Transactions!$A$2:$F$800,4,FALSE)), 0,VLOOKUP(G170,Round2_Transactions!$A$2:$F$800,4,FALSE))</f>
        <v>0</v>
      </c>
      <c r="K170" s="60">
        <f>IF(ISNA(VLOOKUP(G170,Round2_Transactions!$A$2:$F$800,5,FALSE)), 0,VLOOKUP(G170,Round2_Transactions!$A$2:$F$800,5,FALSE))</f>
        <v>0</v>
      </c>
      <c r="L170" s="86">
        <f>IF(ISNA(VLOOKUP(G170,Round2_Transactions!$A$2:$F$800,6,FALSE)), 0,VLOOKUP(G170,Round2_Transactions!$A$2:$F$800,6,FALSE))</f>
        <v>0</v>
      </c>
      <c r="M170" s="107">
        <f t="shared" si="1"/>
        <v>0</v>
      </c>
      <c r="N170" s="107">
        <f t="shared" si="3"/>
        <v>0</v>
      </c>
      <c r="O170" s="107">
        <f t="shared" si="4"/>
        <v>0</v>
      </c>
      <c r="P170" s="107">
        <f t="shared" si="5"/>
        <v>0</v>
      </c>
      <c r="Q170" s="107">
        <f t="shared" si="6"/>
        <v>0</v>
      </c>
      <c r="R170" s="107">
        <f t="shared" si="7"/>
        <v>0</v>
      </c>
      <c r="S170" s="107">
        <f t="shared" si="8"/>
        <v>0</v>
      </c>
      <c r="T170" s="107">
        <f t="shared" si="9"/>
        <v>0</v>
      </c>
      <c r="U170" s="107">
        <f t="shared" si="10"/>
        <v>0</v>
      </c>
      <c r="V170" s="107">
        <f t="shared" si="11"/>
        <v>0</v>
      </c>
      <c r="W170" s="107">
        <f t="shared" si="12"/>
        <v>0</v>
      </c>
      <c r="X170" s="107">
        <f t="shared" si="13"/>
        <v>0</v>
      </c>
      <c r="Y170" s="107">
        <f t="shared" si="14"/>
        <v>0</v>
      </c>
      <c r="Z170" s="107">
        <f t="shared" si="41"/>
        <v>0</v>
      </c>
      <c r="AA170" s="107">
        <f t="shared" si="42"/>
        <v>0</v>
      </c>
      <c r="AB170" s="107">
        <f t="shared" si="43"/>
        <v>0</v>
      </c>
      <c r="AC170" s="107">
        <f t="shared" si="44"/>
        <v>0</v>
      </c>
      <c r="AD170" s="107">
        <f t="shared" si="45"/>
        <v>0</v>
      </c>
      <c r="AE170" s="107">
        <f t="shared" si="46"/>
        <v>0</v>
      </c>
      <c r="AF170" s="107">
        <f t="shared" si="47"/>
        <v>0</v>
      </c>
      <c r="AG170" s="107">
        <f t="shared" si="48"/>
        <v>0</v>
      </c>
      <c r="AH170" s="107">
        <f t="shared" si="49"/>
        <v>0</v>
      </c>
      <c r="AI170" s="107">
        <f t="shared" si="50"/>
        <v>0</v>
      </c>
      <c r="AJ170" s="107">
        <f t="shared" si="51"/>
        <v>0</v>
      </c>
      <c r="AK170" s="107">
        <f t="shared" si="52"/>
        <v>0</v>
      </c>
    </row>
    <row r="171">
      <c r="A171" s="107"/>
      <c r="B171" s="107"/>
      <c r="C171" s="107"/>
      <c r="D171" s="109"/>
      <c r="E171" s="107"/>
      <c r="F171" s="108">
        <f t="shared" si="40"/>
        <v>8100</v>
      </c>
      <c r="G171" s="90" t="s">
        <v>367</v>
      </c>
      <c r="H171" s="14">
        <f>IF(ISNA(VLOOKUP(G171,Round2_Transactions!$A$2:$F$800,2,FALSE)), 0,VLOOKUP(G171,Round2_Transactions!$A$2:$F$800,2,FALSE))</f>
        <v>0</v>
      </c>
      <c r="I171" s="60">
        <f>IF(ISNA(VLOOKUP(G171,Round2_Transactions!$A$2:$F$800,3,FALSE)), 0,VLOOKUP(G171,Round2_Transactions!$A$2:$F$800,3,FALSE))</f>
        <v>0</v>
      </c>
      <c r="J171" s="60">
        <f>IF(ISNA(VLOOKUP(G171,Round2_Transactions!$A$2:$F$800,4,FALSE)), 0,VLOOKUP(G171,Round2_Transactions!$A$2:$F$800,4,FALSE))</f>
        <v>0</v>
      </c>
      <c r="K171" s="60">
        <f>IF(ISNA(VLOOKUP(G171,Round2_Transactions!$A$2:$F$800,5,FALSE)), 0,VLOOKUP(G171,Round2_Transactions!$A$2:$F$800,5,FALSE))</f>
        <v>0</v>
      </c>
      <c r="L171" s="86">
        <f>IF(ISNA(VLOOKUP(G171,Round2_Transactions!$A$2:$F$800,6,FALSE)), 0,VLOOKUP(G171,Round2_Transactions!$A$2:$F$800,6,FALSE))</f>
        <v>0</v>
      </c>
      <c r="M171" s="107">
        <f t="shared" si="1"/>
        <v>0</v>
      </c>
      <c r="N171" s="107">
        <f t="shared" si="3"/>
        <v>0</v>
      </c>
      <c r="O171" s="107">
        <f t="shared" si="4"/>
        <v>0</v>
      </c>
      <c r="P171" s="107">
        <f t="shared" si="5"/>
        <v>0</v>
      </c>
      <c r="Q171" s="107">
        <f t="shared" si="6"/>
        <v>0</v>
      </c>
      <c r="R171" s="107">
        <f t="shared" si="7"/>
        <v>0</v>
      </c>
      <c r="S171" s="107">
        <f t="shared" si="8"/>
        <v>0</v>
      </c>
      <c r="T171" s="107">
        <f t="shared" si="9"/>
        <v>0</v>
      </c>
      <c r="U171" s="107">
        <f t="shared" si="10"/>
        <v>0</v>
      </c>
      <c r="V171" s="107">
        <f t="shared" si="11"/>
        <v>0</v>
      </c>
      <c r="W171" s="107">
        <f t="shared" si="12"/>
        <v>0</v>
      </c>
      <c r="X171" s="107">
        <f t="shared" si="13"/>
        <v>0</v>
      </c>
      <c r="Y171" s="107">
        <f t="shared" si="14"/>
        <v>0</v>
      </c>
      <c r="Z171" s="107">
        <f t="shared" si="41"/>
        <v>0</v>
      </c>
      <c r="AA171" s="107">
        <f t="shared" si="42"/>
        <v>0</v>
      </c>
      <c r="AB171" s="107">
        <f t="shared" si="43"/>
        <v>0</v>
      </c>
      <c r="AC171" s="107">
        <f t="shared" si="44"/>
        <v>0</v>
      </c>
      <c r="AD171" s="107">
        <f t="shared" si="45"/>
        <v>0</v>
      </c>
      <c r="AE171" s="107">
        <f t="shared" si="46"/>
        <v>0</v>
      </c>
      <c r="AF171" s="107">
        <f t="shared" si="47"/>
        <v>0</v>
      </c>
      <c r="AG171" s="107">
        <f t="shared" si="48"/>
        <v>0</v>
      </c>
      <c r="AH171" s="107">
        <f t="shared" si="49"/>
        <v>0</v>
      </c>
      <c r="AI171" s="107">
        <f t="shared" si="50"/>
        <v>0</v>
      </c>
      <c r="AJ171" s="107">
        <f t="shared" si="51"/>
        <v>0</v>
      </c>
      <c r="AK171" s="107">
        <f t="shared" si="52"/>
        <v>0</v>
      </c>
    </row>
    <row r="172">
      <c r="A172" s="107"/>
      <c r="B172" s="107"/>
      <c r="C172" s="107"/>
      <c r="D172" s="107"/>
      <c r="E172" s="107"/>
      <c r="F172" s="108">
        <f t="shared" si="40"/>
        <v>8100</v>
      </c>
      <c r="G172" s="90" t="s">
        <v>368</v>
      </c>
      <c r="H172" s="14">
        <f>IF(ISNA(VLOOKUP(G172,Round2_Transactions!$A$2:$F$800,2,FALSE)), 0,VLOOKUP(G172,Round2_Transactions!$A$2:$F$800,2,FALSE))</f>
        <v>0</v>
      </c>
      <c r="I172" s="60">
        <f>IF(ISNA(VLOOKUP(G172,Round2_Transactions!$A$2:$F$800,3,FALSE)), 0,VLOOKUP(G172,Round2_Transactions!$A$2:$F$800,3,FALSE))</f>
        <v>0</v>
      </c>
      <c r="J172" s="60">
        <f>IF(ISNA(VLOOKUP(G172,Round2_Transactions!$A$2:$F$800,4,FALSE)), 0,VLOOKUP(G172,Round2_Transactions!$A$2:$F$800,4,FALSE))</f>
        <v>0</v>
      </c>
      <c r="K172" s="60">
        <f>IF(ISNA(VLOOKUP(G172,Round2_Transactions!$A$2:$F$800,5,FALSE)), 0,VLOOKUP(G172,Round2_Transactions!$A$2:$F$800,5,FALSE))</f>
        <v>0</v>
      </c>
      <c r="L172" s="86">
        <f>IF(ISNA(VLOOKUP(G172,Round2_Transactions!$A$2:$F$800,6,FALSE)), 0,VLOOKUP(G172,Round2_Transactions!$A$2:$F$800,6,FALSE))</f>
        <v>0</v>
      </c>
      <c r="M172" s="107">
        <f t="shared" si="1"/>
        <v>0</v>
      </c>
      <c r="N172" s="107">
        <f t="shared" si="3"/>
        <v>0</v>
      </c>
      <c r="O172" s="107">
        <f t="shared" si="4"/>
        <v>0</v>
      </c>
      <c r="P172" s="107">
        <f t="shared" si="5"/>
        <v>0</v>
      </c>
      <c r="Q172" s="107">
        <f t="shared" si="6"/>
        <v>0</v>
      </c>
      <c r="R172" s="107">
        <f t="shared" si="7"/>
        <v>0</v>
      </c>
      <c r="S172" s="107">
        <f t="shared" si="8"/>
        <v>0</v>
      </c>
      <c r="T172" s="107">
        <f t="shared" si="9"/>
        <v>0</v>
      </c>
      <c r="U172" s="107">
        <f t="shared" si="10"/>
        <v>0</v>
      </c>
      <c r="V172" s="107">
        <f t="shared" si="11"/>
        <v>0</v>
      </c>
      <c r="W172" s="107">
        <f t="shared" si="12"/>
        <v>0</v>
      </c>
      <c r="X172" s="107">
        <f t="shared" si="13"/>
        <v>0</v>
      </c>
      <c r="Y172" s="107">
        <f t="shared" si="14"/>
        <v>0</v>
      </c>
      <c r="Z172" s="107">
        <f t="shared" si="41"/>
        <v>0</v>
      </c>
      <c r="AA172" s="107">
        <f t="shared" si="42"/>
        <v>0</v>
      </c>
      <c r="AB172" s="107">
        <f t="shared" si="43"/>
        <v>0</v>
      </c>
      <c r="AC172" s="107">
        <f t="shared" si="44"/>
        <v>0</v>
      </c>
      <c r="AD172" s="107">
        <f t="shared" si="45"/>
        <v>0</v>
      </c>
      <c r="AE172" s="107">
        <f t="shared" si="46"/>
        <v>0</v>
      </c>
      <c r="AF172" s="107">
        <f t="shared" si="47"/>
        <v>0</v>
      </c>
      <c r="AG172" s="107">
        <f t="shared" si="48"/>
        <v>0</v>
      </c>
      <c r="AH172" s="107">
        <f t="shared" si="49"/>
        <v>0</v>
      </c>
      <c r="AI172" s="107">
        <f t="shared" si="50"/>
        <v>0</v>
      </c>
      <c r="AJ172" s="107">
        <f t="shared" si="51"/>
        <v>0</v>
      </c>
      <c r="AK172" s="107">
        <f t="shared" si="52"/>
        <v>0</v>
      </c>
    </row>
    <row r="173">
      <c r="A173" s="107"/>
      <c r="B173" s="107"/>
      <c r="C173" s="107"/>
      <c r="D173" s="107"/>
      <c r="E173" s="107"/>
      <c r="F173" s="108">
        <f t="shared" si="40"/>
        <v>8100</v>
      </c>
      <c r="G173" s="90" t="s">
        <v>369</v>
      </c>
      <c r="H173" s="14">
        <f>IF(ISNA(VLOOKUP(G173,Round2_Transactions!$A$2:$F$800,2,FALSE)), 0,VLOOKUP(G173,Round2_Transactions!$A$2:$F$800,2,FALSE))</f>
        <v>0</v>
      </c>
      <c r="I173" s="60">
        <f>IF(ISNA(VLOOKUP(G173,Round2_Transactions!$A$2:$F$800,3,FALSE)), 0,VLOOKUP(G173,Round2_Transactions!$A$2:$F$800,3,FALSE))</f>
        <v>0</v>
      </c>
      <c r="J173" s="60">
        <f>IF(ISNA(VLOOKUP(G173,Round2_Transactions!$A$2:$F$800,4,FALSE)), 0,VLOOKUP(G173,Round2_Transactions!$A$2:$F$800,4,FALSE))</f>
        <v>0</v>
      </c>
      <c r="K173" s="60">
        <f>IF(ISNA(VLOOKUP(G173,Round2_Transactions!$A$2:$F$800,5,FALSE)), 0,VLOOKUP(G173,Round2_Transactions!$A$2:$F$800,5,FALSE))</f>
        <v>0</v>
      </c>
      <c r="L173" s="86">
        <f>IF(ISNA(VLOOKUP(G173,Round2_Transactions!$A$2:$F$800,6,FALSE)), 0,VLOOKUP(G173,Round2_Transactions!$A$2:$F$800,6,FALSE))</f>
        <v>0</v>
      </c>
      <c r="M173" s="107">
        <f t="shared" si="1"/>
        <v>0</v>
      </c>
      <c r="N173" s="107">
        <f t="shared" si="3"/>
        <v>0</v>
      </c>
      <c r="O173" s="107">
        <f t="shared" si="4"/>
        <v>0</v>
      </c>
      <c r="P173" s="107">
        <f t="shared" si="5"/>
        <v>0</v>
      </c>
      <c r="Q173" s="107">
        <f t="shared" si="6"/>
        <v>0</v>
      </c>
      <c r="R173" s="107">
        <f t="shared" si="7"/>
        <v>0</v>
      </c>
      <c r="S173" s="107">
        <f t="shared" si="8"/>
        <v>0</v>
      </c>
      <c r="T173" s="107">
        <f t="shared" si="9"/>
        <v>0</v>
      </c>
      <c r="U173" s="107">
        <f t="shared" si="10"/>
        <v>0</v>
      </c>
      <c r="V173" s="107">
        <f t="shared" si="11"/>
        <v>0</v>
      </c>
      <c r="W173" s="107">
        <f t="shared" si="12"/>
        <v>0</v>
      </c>
      <c r="X173" s="107">
        <f t="shared" si="13"/>
        <v>0</v>
      </c>
      <c r="Y173" s="107">
        <f t="shared" si="14"/>
        <v>0</v>
      </c>
      <c r="Z173" s="107">
        <f t="shared" si="41"/>
        <v>0</v>
      </c>
      <c r="AA173" s="107">
        <f t="shared" si="42"/>
        <v>0</v>
      </c>
      <c r="AB173" s="107">
        <f t="shared" si="43"/>
        <v>0</v>
      </c>
      <c r="AC173" s="107">
        <f t="shared" si="44"/>
        <v>0</v>
      </c>
      <c r="AD173" s="107">
        <f t="shared" si="45"/>
        <v>0</v>
      </c>
      <c r="AE173" s="107">
        <f t="shared" si="46"/>
        <v>0</v>
      </c>
      <c r="AF173" s="107">
        <f t="shared" si="47"/>
        <v>0</v>
      </c>
      <c r="AG173" s="107">
        <f t="shared" si="48"/>
        <v>0</v>
      </c>
      <c r="AH173" s="107">
        <f t="shared" si="49"/>
        <v>0</v>
      </c>
      <c r="AI173" s="107">
        <f t="shared" si="50"/>
        <v>0</v>
      </c>
      <c r="AJ173" s="107">
        <f t="shared" si="51"/>
        <v>0</v>
      </c>
      <c r="AK173" s="107">
        <f t="shared" si="52"/>
        <v>0</v>
      </c>
    </row>
    <row r="174">
      <c r="A174" s="107"/>
      <c r="B174" s="107"/>
      <c r="C174" s="107"/>
      <c r="D174" s="107"/>
      <c r="E174" s="107"/>
      <c r="F174" s="108">
        <f t="shared" si="40"/>
        <v>8100</v>
      </c>
      <c r="G174" s="90" t="s">
        <v>370</v>
      </c>
      <c r="H174" s="14">
        <f>IF(ISNA(VLOOKUP(G174,Round2_Transactions!$A$2:$F$800,2,FALSE)), 0,VLOOKUP(G174,Round2_Transactions!$A$2:$F$800,2,FALSE))</f>
        <v>0</v>
      </c>
      <c r="I174" s="60">
        <f>IF(ISNA(VLOOKUP(G174,Round2_Transactions!$A$2:$F$800,3,FALSE)), 0,VLOOKUP(G174,Round2_Transactions!$A$2:$F$800,3,FALSE))</f>
        <v>0</v>
      </c>
      <c r="J174" s="60">
        <f>IF(ISNA(VLOOKUP(G174,Round2_Transactions!$A$2:$F$800,4,FALSE)), 0,VLOOKUP(G174,Round2_Transactions!$A$2:$F$800,4,FALSE))</f>
        <v>0</v>
      </c>
      <c r="K174" s="60">
        <f>IF(ISNA(VLOOKUP(G174,Round2_Transactions!$A$2:$F$800,5,FALSE)), 0,VLOOKUP(G174,Round2_Transactions!$A$2:$F$800,5,FALSE))</f>
        <v>0</v>
      </c>
      <c r="L174" s="86">
        <f>IF(ISNA(VLOOKUP(G174,Round2_Transactions!$A$2:$F$800,6,FALSE)), 0,VLOOKUP(G174,Round2_Transactions!$A$2:$F$800,6,FALSE))</f>
        <v>0</v>
      </c>
      <c r="M174" s="107">
        <f t="shared" si="1"/>
        <v>0</v>
      </c>
      <c r="N174" s="107">
        <f t="shared" si="3"/>
        <v>0</v>
      </c>
      <c r="O174" s="107">
        <f t="shared" si="4"/>
        <v>0</v>
      </c>
      <c r="P174" s="107">
        <f t="shared" si="5"/>
        <v>0</v>
      </c>
      <c r="Q174" s="107">
        <f t="shared" si="6"/>
        <v>0</v>
      </c>
      <c r="R174" s="107">
        <f t="shared" si="7"/>
        <v>0</v>
      </c>
      <c r="S174" s="107">
        <f t="shared" si="8"/>
        <v>0</v>
      </c>
      <c r="T174" s="107">
        <f t="shared" si="9"/>
        <v>0</v>
      </c>
      <c r="U174" s="107">
        <f t="shared" si="10"/>
        <v>0</v>
      </c>
      <c r="V174" s="107">
        <f t="shared" si="11"/>
        <v>0</v>
      </c>
      <c r="W174" s="107">
        <f t="shared" si="12"/>
        <v>0</v>
      </c>
      <c r="X174" s="107">
        <f t="shared" si="13"/>
        <v>0</v>
      </c>
      <c r="Y174" s="107">
        <f t="shared" si="14"/>
        <v>0</v>
      </c>
      <c r="Z174" s="107">
        <f t="shared" si="41"/>
        <v>0</v>
      </c>
      <c r="AA174" s="107">
        <f t="shared" si="42"/>
        <v>0</v>
      </c>
      <c r="AB174" s="107">
        <f t="shared" si="43"/>
        <v>0</v>
      </c>
      <c r="AC174" s="107">
        <f t="shared" si="44"/>
        <v>0</v>
      </c>
      <c r="AD174" s="107">
        <f t="shared" si="45"/>
        <v>0</v>
      </c>
      <c r="AE174" s="107">
        <f t="shared" si="46"/>
        <v>0</v>
      </c>
      <c r="AF174" s="107">
        <f t="shared" si="47"/>
        <v>0</v>
      </c>
      <c r="AG174" s="107">
        <f t="shared" si="48"/>
        <v>0</v>
      </c>
      <c r="AH174" s="107">
        <f t="shared" si="49"/>
        <v>0</v>
      </c>
      <c r="AI174" s="107">
        <f t="shared" si="50"/>
        <v>0</v>
      </c>
      <c r="AJ174" s="107">
        <f t="shared" si="51"/>
        <v>0</v>
      </c>
      <c r="AK174" s="107">
        <f t="shared" si="52"/>
        <v>0</v>
      </c>
    </row>
    <row r="175">
      <c r="A175" s="107"/>
      <c r="B175" s="107"/>
      <c r="C175" s="107"/>
      <c r="D175" s="107"/>
      <c r="E175" s="107"/>
      <c r="F175" s="108">
        <f t="shared" si="40"/>
        <v>8100</v>
      </c>
      <c r="G175" s="90" t="s">
        <v>371</v>
      </c>
      <c r="H175" s="14">
        <f>IF(ISNA(VLOOKUP(G175,Round2_Transactions!$A$2:$F$800,2,FALSE)), 0,VLOOKUP(G175,Round2_Transactions!$A$2:$F$800,2,FALSE))</f>
        <v>0</v>
      </c>
      <c r="I175" s="60">
        <f>IF(ISNA(VLOOKUP(G175,Round2_Transactions!$A$2:$F$800,3,FALSE)), 0,VLOOKUP(G175,Round2_Transactions!$A$2:$F$800,3,FALSE))</f>
        <v>0</v>
      </c>
      <c r="J175" s="60">
        <f>IF(ISNA(VLOOKUP(G175,Round2_Transactions!$A$2:$F$800,4,FALSE)), 0,VLOOKUP(G175,Round2_Transactions!$A$2:$F$800,4,FALSE))</f>
        <v>0</v>
      </c>
      <c r="K175" s="60">
        <f>IF(ISNA(VLOOKUP(G175,Round2_Transactions!$A$2:$F$800,5,FALSE)), 0,VLOOKUP(G175,Round2_Transactions!$A$2:$F$800,5,FALSE))</f>
        <v>0</v>
      </c>
      <c r="L175" s="86">
        <f>IF(ISNA(VLOOKUP(G175,Round2_Transactions!$A$2:$F$800,6,FALSE)), 0,VLOOKUP(G175,Round2_Transactions!$A$2:$F$800,6,FALSE))</f>
        <v>0</v>
      </c>
      <c r="M175" s="107">
        <f t="shared" si="1"/>
        <v>0</v>
      </c>
      <c r="N175" s="107">
        <f t="shared" si="3"/>
        <v>0</v>
      </c>
      <c r="O175" s="107">
        <f t="shared" si="4"/>
        <v>0</v>
      </c>
      <c r="P175" s="107">
        <f t="shared" si="5"/>
        <v>0</v>
      </c>
      <c r="Q175" s="107">
        <f t="shared" si="6"/>
        <v>0</v>
      </c>
      <c r="R175" s="107">
        <f t="shared" si="7"/>
        <v>0</v>
      </c>
      <c r="S175" s="107">
        <f t="shared" si="8"/>
        <v>0</v>
      </c>
      <c r="T175" s="107">
        <f t="shared" si="9"/>
        <v>0</v>
      </c>
      <c r="U175" s="107">
        <f t="shared" si="10"/>
        <v>0</v>
      </c>
      <c r="V175" s="107">
        <f t="shared" si="11"/>
        <v>0</v>
      </c>
      <c r="W175" s="107">
        <f t="shared" si="12"/>
        <v>0</v>
      </c>
      <c r="X175" s="107">
        <f t="shared" si="13"/>
        <v>0</v>
      </c>
      <c r="Y175" s="107">
        <f t="shared" si="14"/>
        <v>0</v>
      </c>
      <c r="Z175" s="107">
        <f t="shared" si="41"/>
        <v>0</v>
      </c>
      <c r="AA175" s="107">
        <f t="shared" si="42"/>
        <v>0</v>
      </c>
      <c r="AB175" s="107">
        <f t="shared" si="43"/>
        <v>0</v>
      </c>
      <c r="AC175" s="107">
        <f t="shared" si="44"/>
        <v>0</v>
      </c>
      <c r="AD175" s="107">
        <f t="shared" si="45"/>
        <v>0</v>
      </c>
      <c r="AE175" s="107">
        <f t="shared" si="46"/>
        <v>0</v>
      </c>
      <c r="AF175" s="107">
        <f t="shared" si="47"/>
        <v>0</v>
      </c>
      <c r="AG175" s="107">
        <f t="shared" si="48"/>
        <v>0</v>
      </c>
      <c r="AH175" s="107">
        <f t="shared" si="49"/>
        <v>0</v>
      </c>
      <c r="AI175" s="107">
        <f t="shared" si="50"/>
        <v>0</v>
      </c>
      <c r="AJ175" s="107">
        <f t="shared" si="51"/>
        <v>0</v>
      </c>
      <c r="AK175" s="107">
        <f t="shared" si="52"/>
        <v>0</v>
      </c>
    </row>
    <row r="176">
      <c r="A176" s="107"/>
      <c r="B176" s="107"/>
      <c r="C176" s="107"/>
      <c r="D176" s="107"/>
      <c r="E176" s="107"/>
      <c r="F176" s="108">
        <f t="shared" si="40"/>
        <v>8100</v>
      </c>
      <c r="G176" s="90" t="s">
        <v>372</v>
      </c>
      <c r="H176" s="14">
        <f>IF(ISNA(VLOOKUP(G176,Round2_Transactions!$A$2:$F$800,2,FALSE)), 0,VLOOKUP(G176,Round2_Transactions!$A$2:$F$800,2,FALSE))</f>
        <v>0</v>
      </c>
      <c r="I176" s="60">
        <f>IF(ISNA(VLOOKUP(G176,Round2_Transactions!$A$2:$F$800,3,FALSE)), 0,VLOOKUP(G176,Round2_Transactions!$A$2:$F$800,3,FALSE))</f>
        <v>0</v>
      </c>
      <c r="J176" s="60">
        <f>IF(ISNA(VLOOKUP(G176,Round2_Transactions!$A$2:$F$800,4,FALSE)), 0,VLOOKUP(G176,Round2_Transactions!$A$2:$F$800,4,FALSE))</f>
        <v>0</v>
      </c>
      <c r="K176" s="60">
        <f>IF(ISNA(VLOOKUP(G176,Round2_Transactions!$A$2:$F$800,5,FALSE)), 0,VLOOKUP(G176,Round2_Transactions!$A$2:$F$800,5,FALSE))</f>
        <v>0</v>
      </c>
      <c r="L176" s="86">
        <f>IF(ISNA(VLOOKUP(G176,Round2_Transactions!$A$2:$F$800,6,FALSE)), 0,VLOOKUP(G176,Round2_Transactions!$A$2:$F$800,6,FALSE))</f>
        <v>0</v>
      </c>
      <c r="M176" s="107">
        <f t="shared" si="1"/>
        <v>0</v>
      </c>
      <c r="N176" s="107">
        <f t="shared" si="3"/>
        <v>0</v>
      </c>
      <c r="O176" s="107">
        <f t="shared" si="4"/>
        <v>0</v>
      </c>
      <c r="P176" s="107">
        <f t="shared" si="5"/>
        <v>0</v>
      </c>
      <c r="Q176" s="107">
        <f t="shared" si="6"/>
        <v>0</v>
      </c>
      <c r="R176" s="107">
        <f t="shared" si="7"/>
        <v>0</v>
      </c>
      <c r="S176" s="107">
        <f t="shared" si="8"/>
        <v>0</v>
      </c>
      <c r="T176" s="107">
        <f t="shared" si="9"/>
        <v>0</v>
      </c>
      <c r="U176" s="107">
        <f t="shared" si="10"/>
        <v>0</v>
      </c>
      <c r="V176" s="107">
        <f t="shared" si="11"/>
        <v>0</v>
      </c>
      <c r="W176" s="107">
        <f t="shared" si="12"/>
        <v>0</v>
      </c>
      <c r="X176" s="107">
        <f t="shared" si="13"/>
        <v>0</v>
      </c>
      <c r="Y176" s="107">
        <f t="shared" si="14"/>
        <v>0</v>
      </c>
      <c r="Z176" s="107">
        <f t="shared" si="41"/>
        <v>0</v>
      </c>
      <c r="AA176" s="107">
        <f t="shared" si="42"/>
        <v>0</v>
      </c>
      <c r="AB176" s="107">
        <f t="shared" si="43"/>
        <v>0</v>
      </c>
      <c r="AC176" s="107">
        <f t="shared" si="44"/>
        <v>0</v>
      </c>
      <c r="AD176" s="107">
        <f t="shared" si="45"/>
        <v>0</v>
      </c>
      <c r="AE176" s="107">
        <f t="shared" si="46"/>
        <v>0</v>
      </c>
      <c r="AF176" s="107">
        <f t="shared" si="47"/>
        <v>0</v>
      </c>
      <c r="AG176" s="107">
        <f t="shared" si="48"/>
        <v>0</v>
      </c>
      <c r="AH176" s="107">
        <f t="shared" si="49"/>
        <v>0</v>
      </c>
      <c r="AI176" s="107">
        <f t="shared" si="50"/>
        <v>0</v>
      </c>
      <c r="AJ176" s="107">
        <f t="shared" si="51"/>
        <v>0</v>
      </c>
      <c r="AK176" s="107">
        <f t="shared" si="52"/>
        <v>0</v>
      </c>
    </row>
    <row r="177">
      <c r="A177" s="107"/>
      <c r="B177" s="107"/>
      <c r="C177" s="107"/>
      <c r="D177" s="107"/>
      <c r="E177" s="107"/>
      <c r="F177" s="108">
        <f t="shared" si="40"/>
        <v>8100</v>
      </c>
      <c r="G177" s="90" t="s">
        <v>373</v>
      </c>
      <c r="H177" s="14">
        <f>IF(ISNA(VLOOKUP(G177,Round2_Transactions!$A$2:$F$800,2,FALSE)), 0,VLOOKUP(G177,Round2_Transactions!$A$2:$F$800,2,FALSE))</f>
        <v>0</v>
      </c>
      <c r="I177" s="60">
        <f>IF(ISNA(VLOOKUP(G177,Round2_Transactions!$A$2:$F$800,3,FALSE)), 0,VLOOKUP(G177,Round2_Transactions!$A$2:$F$800,3,FALSE))</f>
        <v>0</v>
      </c>
      <c r="J177" s="60">
        <f>IF(ISNA(VLOOKUP(G177,Round2_Transactions!$A$2:$F$800,4,FALSE)), 0,VLOOKUP(G177,Round2_Transactions!$A$2:$F$800,4,FALSE))</f>
        <v>0</v>
      </c>
      <c r="K177" s="60">
        <f>IF(ISNA(VLOOKUP(G177,Round2_Transactions!$A$2:$F$800,5,FALSE)), 0,VLOOKUP(G177,Round2_Transactions!$A$2:$F$800,5,FALSE))</f>
        <v>0</v>
      </c>
      <c r="L177" s="86">
        <f>IF(ISNA(VLOOKUP(G177,Round2_Transactions!$A$2:$F$800,6,FALSE)), 0,VLOOKUP(G177,Round2_Transactions!$A$2:$F$800,6,FALSE))</f>
        <v>0</v>
      </c>
      <c r="M177" s="107">
        <f t="shared" si="1"/>
        <v>0</v>
      </c>
      <c r="N177" s="107">
        <f t="shared" si="3"/>
        <v>0</v>
      </c>
      <c r="O177" s="107">
        <f t="shared" si="4"/>
        <v>0</v>
      </c>
      <c r="P177" s="107">
        <f t="shared" si="5"/>
        <v>0</v>
      </c>
      <c r="Q177" s="107">
        <f t="shared" si="6"/>
        <v>0</v>
      </c>
      <c r="R177" s="107">
        <f t="shared" si="7"/>
        <v>0</v>
      </c>
      <c r="S177" s="107">
        <f t="shared" si="8"/>
        <v>0</v>
      </c>
      <c r="T177" s="107">
        <f t="shared" si="9"/>
        <v>0</v>
      </c>
      <c r="U177" s="107">
        <f t="shared" si="10"/>
        <v>0</v>
      </c>
      <c r="V177" s="107">
        <f t="shared" si="11"/>
        <v>0</v>
      </c>
      <c r="W177" s="107">
        <f t="shared" si="12"/>
        <v>0</v>
      </c>
      <c r="X177" s="107">
        <f t="shared" si="13"/>
        <v>0</v>
      </c>
      <c r="Y177" s="107">
        <f t="shared" si="14"/>
        <v>0</v>
      </c>
      <c r="Z177" s="107">
        <f t="shared" si="41"/>
        <v>0</v>
      </c>
      <c r="AA177" s="107">
        <f t="shared" si="42"/>
        <v>0</v>
      </c>
      <c r="AB177" s="107">
        <f t="shared" si="43"/>
        <v>0</v>
      </c>
      <c r="AC177" s="107">
        <f t="shared" si="44"/>
        <v>0</v>
      </c>
      <c r="AD177" s="107">
        <f t="shared" si="45"/>
        <v>0</v>
      </c>
      <c r="AE177" s="107">
        <f t="shared" si="46"/>
        <v>0</v>
      </c>
      <c r="AF177" s="107">
        <f t="shared" si="47"/>
        <v>0</v>
      </c>
      <c r="AG177" s="107">
        <f t="shared" si="48"/>
        <v>0</v>
      </c>
      <c r="AH177" s="107">
        <f t="shared" si="49"/>
        <v>0</v>
      </c>
      <c r="AI177" s="107">
        <f t="shared" si="50"/>
        <v>0</v>
      </c>
      <c r="AJ177" s="107">
        <f t="shared" si="51"/>
        <v>0</v>
      </c>
      <c r="AK177" s="107">
        <f t="shared" si="52"/>
        <v>0</v>
      </c>
    </row>
    <row r="178">
      <c r="A178" s="107"/>
      <c r="B178" s="107"/>
      <c r="C178" s="107"/>
      <c r="D178" s="107"/>
      <c r="E178" s="107"/>
      <c r="F178" s="108">
        <f t="shared" si="40"/>
        <v>8100</v>
      </c>
      <c r="G178" s="90" t="s">
        <v>374</v>
      </c>
      <c r="H178" s="14">
        <f>IF(ISNA(VLOOKUP(G178,Round2_Transactions!$A$2:$F$800,2,FALSE)), 0,VLOOKUP(G178,Round2_Transactions!$A$2:$F$800,2,FALSE))</f>
        <v>0</v>
      </c>
      <c r="I178" s="60">
        <f>IF(ISNA(VLOOKUP(G178,Round2_Transactions!$A$2:$F$800,3,FALSE)), 0,VLOOKUP(G178,Round2_Transactions!$A$2:$F$800,3,FALSE))</f>
        <v>0</v>
      </c>
      <c r="J178" s="60">
        <f>IF(ISNA(VLOOKUP(G178,Round2_Transactions!$A$2:$F$800,4,FALSE)), 0,VLOOKUP(G178,Round2_Transactions!$A$2:$F$800,4,FALSE))</f>
        <v>0</v>
      </c>
      <c r="K178" s="60">
        <f>IF(ISNA(VLOOKUP(G178,Round2_Transactions!$A$2:$F$800,5,FALSE)), 0,VLOOKUP(G178,Round2_Transactions!$A$2:$F$800,5,FALSE))</f>
        <v>0</v>
      </c>
      <c r="L178" s="86">
        <f>IF(ISNA(VLOOKUP(G178,Round2_Transactions!$A$2:$F$800,6,FALSE)), 0,VLOOKUP(G178,Round2_Transactions!$A$2:$F$800,6,FALSE))</f>
        <v>0</v>
      </c>
      <c r="M178" s="107">
        <f t="shared" si="1"/>
        <v>0</v>
      </c>
      <c r="N178" s="107">
        <f t="shared" si="3"/>
        <v>0</v>
      </c>
      <c r="O178" s="107">
        <f t="shared" si="4"/>
        <v>0</v>
      </c>
      <c r="P178" s="107">
        <f t="shared" si="5"/>
        <v>0</v>
      </c>
      <c r="Q178" s="107">
        <f t="shared" si="6"/>
        <v>0</v>
      </c>
      <c r="R178" s="107">
        <f t="shared" si="7"/>
        <v>0</v>
      </c>
      <c r="S178" s="107">
        <f t="shared" si="8"/>
        <v>0</v>
      </c>
      <c r="T178" s="107">
        <f t="shared" si="9"/>
        <v>0</v>
      </c>
      <c r="U178" s="107">
        <f t="shared" si="10"/>
        <v>0</v>
      </c>
      <c r="V178" s="107">
        <f t="shared" si="11"/>
        <v>0</v>
      </c>
      <c r="W178" s="107">
        <f t="shared" si="12"/>
        <v>0</v>
      </c>
      <c r="X178" s="107">
        <f t="shared" si="13"/>
        <v>0</v>
      </c>
      <c r="Y178" s="107">
        <f t="shared" si="14"/>
        <v>0</v>
      </c>
      <c r="Z178" s="107">
        <f t="shared" si="41"/>
        <v>0</v>
      </c>
      <c r="AA178" s="107">
        <f t="shared" si="42"/>
        <v>0</v>
      </c>
      <c r="AB178" s="107">
        <f t="shared" si="43"/>
        <v>0</v>
      </c>
      <c r="AC178" s="107">
        <f t="shared" si="44"/>
        <v>0</v>
      </c>
      <c r="AD178" s="107">
        <f t="shared" si="45"/>
        <v>0</v>
      </c>
      <c r="AE178" s="107">
        <f t="shared" si="46"/>
        <v>0</v>
      </c>
      <c r="AF178" s="107">
        <f t="shared" si="47"/>
        <v>0</v>
      </c>
      <c r="AG178" s="107">
        <f t="shared" si="48"/>
        <v>0</v>
      </c>
      <c r="AH178" s="107">
        <f t="shared" si="49"/>
        <v>0</v>
      </c>
      <c r="AI178" s="107">
        <f t="shared" si="50"/>
        <v>0</v>
      </c>
      <c r="AJ178" s="107">
        <f t="shared" si="51"/>
        <v>0</v>
      </c>
      <c r="AK178" s="107">
        <f t="shared" si="52"/>
        <v>0</v>
      </c>
    </row>
    <row r="179">
      <c r="A179" s="107"/>
      <c r="B179" s="107"/>
      <c r="C179" s="107"/>
      <c r="D179" s="107"/>
      <c r="E179" s="107"/>
      <c r="F179" s="108">
        <f t="shared" si="40"/>
        <v>8100</v>
      </c>
      <c r="G179" s="90" t="s">
        <v>375</v>
      </c>
      <c r="H179" s="14">
        <f>IF(ISNA(VLOOKUP(G179,Round2_Transactions!$A$2:$F$800,2,FALSE)), 0,VLOOKUP(G179,Round2_Transactions!$A$2:$F$800,2,FALSE))</f>
        <v>0</v>
      </c>
      <c r="I179" s="60">
        <f>IF(ISNA(VLOOKUP(G179,Round2_Transactions!$A$2:$F$800,3,FALSE)), 0,VLOOKUP(G179,Round2_Transactions!$A$2:$F$800,3,FALSE))</f>
        <v>0</v>
      </c>
      <c r="J179" s="60">
        <f>IF(ISNA(VLOOKUP(G179,Round2_Transactions!$A$2:$F$800,4,FALSE)), 0,VLOOKUP(G179,Round2_Transactions!$A$2:$F$800,4,FALSE))</f>
        <v>0</v>
      </c>
      <c r="K179" s="60">
        <f>IF(ISNA(VLOOKUP(G179,Round2_Transactions!$A$2:$F$800,5,FALSE)), 0,VLOOKUP(G179,Round2_Transactions!$A$2:$F$800,5,FALSE))</f>
        <v>0</v>
      </c>
      <c r="L179" s="86">
        <f>IF(ISNA(VLOOKUP(G179,Round2_Transactions!$A$2:$F$800,6,FALSE)), 0,VLOOKUP(G179,Round2_Transactions!$A$2:$F$800,6,FALSE))</f>
        <v>0</v>
      </c>
      <c r="M179" s="107">
        <f t="shared" si="1"/>
        <v>0</v>
      </c>
      <c r="N179" s="107">
        <f t="shared" si="3"/>
        <v>0</v>
      </c>
      <c r="O179" s="107">
        <f t="shared" si="4"/>
        <v>0</v>
      </c>
      <c r="P179" s="107">
        <f t="shared" si="5"/>
        <v>0</v>
      </c>
      <c r="Q179" s="107">
        <f t="shared" si="6"/>
        <v>0</v>
      </c>
      <c r="R179" s="107">
        <f t="shared" si="7"/>
        <v>0</v>
      </c>
      <c r="S179" s="107">
        <f t="shared" si="8"/>
        <v>0</v>
      </c>
      <c r="T179" s="107">
        <f t="shared" si="9"/>
        <v>0</v>
      </c>
      <c r="U179" s="107">
        <f t="shared" si="10"/>
        <v>0</v>
      </c>
      <c r="V179" s="107">
        <f t="shared" si="11"/>
        <v>0</v>
      </c>
      <c r="W179" s="107">
        <f t="shared" si="12"/>
        <v>0</v>
      </c>
      <c r="X179" s="107">
        <f t="shared" si="13"/>
        <v>0</v>
      </c>
      <c r="Y179" s="107">
        <f t="shared" si="14"/>
        <v>0</v>
      </c>
      <c r="Z179" s="107">
        <f t="shared" si="41"/>
        <v>0</v>
      </c>
      <c r="AA179" s="107">
        <f t="shared" si="42"/>
        <v>0</v>
      </c>
      <c r="AB179" s="107">
        <f t="shared" si="43"/>
        <v>0</v>
      </c>
      <c r="AC179" s="107">
        <f t="shared" si="44"/>
        <v>0</v>
      </c>
      <c r="AD179" s="107">
        <f t="shared" si="45"/>
        <v>0</v>
      </c>
      <c r="AE179" s="107">
        <f t="shared" si="46"/>
        <v>0</v>
      </c>
      <c r="AF179" s="107">
        <f t="shared" si="47"/>
        <v>0</v>
      </c>
      <c r="AG179" s="107">
        <f t="shared" si="48"/>
        <v>0</v>
      </c>
      <c r="AH179" s="107">
        <f t="shared" si="49"/>
        <v>0</v>
      </c>
      <c r="AI179" s="107">
        <f t="shared" si="50"/>
        <v>0</v>
      </c>
      <c r="AJ179" s="107">
        <f t="shared" si="51"/>
        <v>0</v>
      </c>
      <c r="AK179" s="107">
        <f t="shared" si="52"/>
        <v>0</v>
      </c>
    </row>
    <row r="180">
      <c r="A180" s="107"/>
      <c r="B180" s="107"/>
      <c r="C180" s="107"/>
      <c r="D180" s="107"/>
      <c r="E180" s="107"/>
      <c r="F180" s="108">
        <f t="shared" si="40"/>
        <v>8100</v>
      </c>
      <c r="G180" s="90" t="s">
        <v>376</v>
      </c>
      <c r="H180" s="14">
        <f>IF(ISNA(VLOOKUP(G180,Round2_Transactions!$A$2:$F$800,2,FALSE)), 0,VLOOKUP(G180,Round2_Transactions!$A$2:$F$800,2,FALSE))</f>
        <v>0</v>
      </c>
      <c r="I180" s="60">
        <f>IF(ISNA(VLOOKUP(G180,Round2_Transactions!$A$2:$F$800,3,FALSE)), 0,VLOOKUP(G180,Round2_Transactions!$A$2:$F$800,3,FALSE))</f>
        <v>0</v>
      </c>
      <c r="J180" s="60">
        <f>IF(ISNA(VLOOKUP(G180,Round2_Transactions!$A$2:$F$800,4,FALSE)), 0,VLOOKUP(G180,Round2_Transactions!$A$2:$F$800,4,FALSE))</f>
        <v>0</v>
      </c>
      <c r="K180" s="60">
        <f>IF(ISNA(VLOOKUP(G180,Round2_Transactions!$A$2:$F$800,5,FALSE)), 0,VLOOKUP(G180,Round2_Transactions!$A$2:$F$800,5,FALSE))</f>
        <v>0</v>
      </c>
      <c r="L180" s="86">
        <f>IF(ISNA(VLOOKUP(G180,Round2_Transactions!$A$2:$F$800,6,FALSE)), 0,VLOOKUP(G180,Round2_Transactions!$A$2:$F$800,6,FALSE))</f>
        <v>0</v>
      </c>
      <c r="M180" s="107">
        <f t="shared" si="1"/>
        <v>0</v>
      </c>
      <c r="N180" s="107">
        <f t="shared" si="3"/>
        <v>0</v>
      </c>
      <c r="O180" s="107">
        <f t="shared" si="4"/>
        <v>0</v>
      </c>
      <c r="P180" s="107">
        <f t="shared" si="5"/>
        <v>0</v>
      </c>
      <c r="Q180" s="107">
        <f t="shared" si="6"/>
        <v>0</v>
      </c>
      <c r="R180" s="107">
        <f t="shared" si="7"/>
        <v>0</v>
      </c>
      <c r="S180" s="107">
        <f t="shared" si="8"/>
        <v>0</v>
      </c>
      <c r="T180" s="107">
        <f t="shared" si="9"/>
        <v>0</v>
      </c>
      <c r="U180" s="107">
        <f t="shared" si="10"/>
        <v>0</v>
      </c>
      <c r="V180" s="107">
        <f t="shared" si="11"/>
        <v>0</v>
      </c>
      <c r="W180" s="107">
        <f t="shared" si="12"/>
        <v>0</v>
      </c>
      <c r="X180" s="107">
        <f t="shared" si="13"/>
        <v>0</v>
      </c>
      <c r="Y180" s="107">
        <f t="shared" si="14"/>
        <v>0</v>
      </c>
      <c r="Z180" s="107">
        <f t="shared" si="41"/>
        <v>0</v>
      </c>
      <c r="AA180" s="107">
        <f t="shared" si="42"/>
        <v>0</v>
      </c>
      <c r="AB180" s="107">
        <f t="shared" si="43"/>
        <v>0</v>
      </c>
      <c r="AC180" s="107">
        <f t="shared" si="44"/>
        <v>0</v>
      </c>
      <c r="AD180" s="107">
        <f t="shared" si="45"/>
        <v>0</v>
      </c>
      <c r="AE180" s="107">
        <f t="shared" si="46"/>
        <v>0</v>
      </c>
      <c r="AF180" s="107">
        <f t="shared" si="47"/>
        <v>0</v>
      </c>
      <c r="AG180" s="107">
        <f t="shared" si="48"/>
        <v>0</v>
      </c>
      <c r="AH180" s="107">
        <f t="shared" si="49"/>
        <v>0</v>
      </c>
      <c r="AI180" s="107">
        <f t="shared" si="50"/>
        <v>0</v>
      </c>
      <c r="AJ180" s="107">
        <f t="shared" si="51"/>
        <v>0</v>
      </c>
      <c r="AK180" s="107">
        <f t="shared" si="52"/>
        <v>0</v>
      </c>
    </row>
    <row r="181">
      <c r="A181" s="107"/>
      <c r="B181" s="107"/>
      <c r="C181" s="107"/>
      <c r="D181" s="107"/>
      <c r="E181" s="107"/>
      <c r="F181" s="108">
        <f t="shared" si="40"/>
        <v>8100</v>
      </c>
      <c r="G181" s="90" t="s">
        <v>377</v>
      </c>
      <c r="H181" s="14">
        <f>IF(ISNA(VLOOKUP(G181,Round2_Transactions!$A$2:$F$800,2,FALSE)), 0,VLOOKUP(G181,Round2_Transactions!$A$2:$F$800,2,FALSE))</f>
        <v>0</v>
      </c>
      <c r="I181" s="60">
        <f>IF(ISNA(VLOOKUP(G181,Round2_Transactions!$A$2:$F$800,3,FALSE)), 0,VLOOKUP(G181,Round2_Transactions!$A$2:$F$800,3,FALSE))</f>
        <v>0</v>
      </c>
      <c r="J181" s="60">
        <f>IF(ISNA(VLOOKUP(G181,Round2_Transactions!$A$2:$F$800,4,FALSE)), 0,VLOOKUP(G181,Round2_Transactions!$A$2:$F$800,4,FALSE))</f>
        <v>0</v>
      </c>
      <c r="K181" s="60">
        <f>IF(ISNA(VLOOKUP(G181,Round2_Transactions!$A$2:$F$800,5,FALSE)), 0,VLOOKUP(G181,Round2_Transactions!$A$2:$F$800,5,FALSE))</f>
        <v>0</v>
      </c>
      <c r="L181" s="86">
        <f>IF(ISNA(VLOOKUP(G181,Round2_Transactions!$A$2:$F$800,6,FALSE)), 0,VLOOKUP(G181,Round2_Transactions!$A$2:$F$800,6,FALSE))</f>
        <v>0</v>
      </c>
      <c r="M181" s="107">
        <f t="shared" si="1"/>
        <v>0</v>
      </c>
      <c r="N181" s="107">
        <f t="shared" si="3"/>
        <v>0</v>
      </c>
      <c r="O181" s="107">
        <f t="shared" si="4"/>
        <v>0</v>
      </c>
      <c r="P181" s="107">
        <f t="shared" si="5"/>
        <v>0</v>
      </c>
      <c r="Q181" s="107">
        <f t="shared" si="6"/>
        <v>0</v>
      </c>
      <c r="R181" s="107">
        <f t="shared" si="7"/>
        <v>0</v>
      </c>
      <c r="S181" s="107">
        <f t="shared" si="8"/>
        <v>0</v>
      </c>
      <c r="T181" s="107">
        <f t="shared" si="9"/>
        <v>0</v>
      </c>
      <c r="U181" s="107">
        <f t="shared" si="10"/>
        <v>0</v>
      </c>
      <c r="V181" s="107">
        <f t="shared" si="11"/>
        <v>0</v>
      </c>
      <c r="W181" s="107">
        <f t="shared" si="12"/>
        <v>0</v>
      </c>
      <c r="X181" s="107">
        <f t="shared" si="13"/>
        <v>0</v>
      </c>
      <c r="Y181" s="107">
        <f t="shared" si="14"/>
        <v>0</v>
      </c>
      <c r="Z181" s="107">
        <f t="shared" si="41"/>
        <v>0</v>
      </c>
      <c r="AA181" s="107">
        <f t="shared" si="42"/>
        <v>0</v>
      </c>
      <c r="AB181" s="107">
        <f t="shared" si="43"/>
        <v>0</v>
      </c>
      <c r="AC181" s="107">
        <f t="shared" si="44"/>
        <v>0</v>
      </c>
      <c r="AD181" s="107">
        <f t="shared" si="45"/>
        <v>0</v>
      </c>
      <c r="AE181" s="107">
        <f t="shared" si="46"/>
        <v>0</v>
      </c>
      <c r="AF181" s="107">
        <f t="shared" si="47"/>
        <v>0</v>
      </c>
      <c r="AG181" s="107">
        <f t="shared" si="48"/>
        <v>0</v>
      </c>
      <c r="AH181" s="107">
        <f t="shared" si="49"/>
        <v>0</v>
      </c>
      <c r="AI181" s="107">
        <f t="shared" si="50"/>
        <v>0</v>
      </c>
      <c r="AJ181" s="107">
        <f t="shared" si="51"/>
        <v>0</v>
      </c>
      <c r="AK181" s="107">
        <f t="shared" si="52"/>
        <v>0</v>
      </c>
    </row>
    <row r="182">
      <c r="A182" s="107"/>
      <c r="B182" s="107"/>
      <c r="C182" s="107"/>
      <c r="D182" s="107"/>
      <c r="E182" s="107"/>
      <c r="F182" s="108">
        <f t="shared" si="40"/>
        <v>8100</v>
      </c>
      <c r="G182" s="90" t="s">
        <v>378</v>
      </c>
      <c r="H182" s="14">
        <f>IF(ISNA(VLOOKUP(G182,Round2_Transactions!$A$2:$F$800,2,FALSE)), 0,VLOOKUP(G182,Round2_Transactions!$A$2:$F$800,2,FALSE))</f>
        <v>0</v>
      </c>
      <c r="I182" s="60">
        <f>IF(ISNA(VLOOKUP(G182,Round2_Transactions!$A$2:$F$800,3,FALSE)), 0,VLOOKUP(G182,Round2_Transactions!$A$2:$F$800,3,FALSE))</f>
        <v>0</v>
      </c>
      <c r="J182" s="60">
        <f>IF(ISNA(VLOOKUP(G182,Round2_Transactions!$A$2:$F$800,4,FALSE)), 0,VLOOKUP(G182,Round2_Transactions!$A$2:$F$800,4,FALSE))</f>
        <v>0</v>
      </c>
      <c r="K182" s="60">
        <f>IF(ISNA(VLOOKUP(G182,Round2_Transactions!$A$2:$F$800,5,FALSE)), 0,VLOOKUP(G182,Round2_Transactions!$A$2:$F$800,5,FALSE))</f>
        <v>0</v>
      </c>
      <c r="L182" s="86">
        <f>IF(ISNA(VLOOKUP(G182,Round2_Transactions!$A$2:$F$800,6,FALSE)), 0,VLOOKUP(G182,Round2_Transactions!$A$2:$F$800,6,FALSE))</f>
        <v>0</v>
      </c>
      <c r="M182" s="107">
        <f t="shared" si="1"/>
        <v>0</v>
      </c>
      <c r="N182" s="107">
        <f t="shared" si="3"/>
        <v>0</v>
      </c>
      <c r="O182" s="107">
        <f t="shared" si="4"/>
        <v>0</v>
      </c>
      <c r="P182" s="107">
        <f t="shared" si="5"/>
        <v>0</v>
      </c>
      <c r="Q182" s="107">
        <f t="shared" si="6"/>
        <v>0</v>
      </c>
      <c r="R182" s="107">
        <f t="shared" si="7"/>
        <v>0</v>
      </c>
      <c r="S182" s="107">
        <f t="shared" si="8"/>
        <v>0</v>
      </c>
      <c r="T182" s="107">
        <f t="shared" si="9"/>
        <v>0</v>
      </c>
      <c r="U182" s="107">
        <f t="shared" si="10"/>
        <v>0</v>
      </c>
      <c r="V182" s="107">
        <f t="shared" si="11"/>
        <v>0</v>
      </c>
      <c r="W182" s="107">
        <f t="shared" si="12"/>
        <v>0</v>
      </c>
      <c r="X182" s="107">
        <f t="shared" si="13"/>
        <v>0</v>
      </c>
      <c r="Y182" s="107">
        <f t="shared" si="14"/>
        <v>0</v>
      </c>
      <c r="Z182" s="107">
        <f t="shared" si="41"/>
        <v>0</v>
      </c>
      <c r="AA182" s="107">
        <f t="shared" si="42"/>
        <v>0</v>
      </c>
      <c r="AB182" s="107">
        <f t="shared" si="43"/>
        <v>0</v>
      </c>
      <c r="AC182" s="107">
        <f t="shared" si="44"/>
        <v>0</v>
      </c>
      <c r="AD182" s="107">
        <f t="shared" si="45"/>
        <v>0</v>
      </c>
      <c r="AE182" s="107">
        <f t="shared" si="46"/>
        <v>0</v>
      </c>
      <c r="AF182" s="107">
        <f t="shared" si="47"/>
        <v>0</v>
      </c>
      <c r="AG182" s="107">
        <f t="shared" si="48"/>
        <v>0</v>
      </c>
      <c r="AH182" s="107">
        <f t="shared" si="49"/>
        <v>0</v>
      </c>
      <c r="AI182" s="107">
        <f t="shared" si="50"/>
        <v>0</v>
      </c>
      <c r="AJ182" s="107">
        <f t="shared" si="51"/>
        <v>0</v>
      </c>
      <c r="AK182" s="107">
        <f t="shared" si="52"/>
        <v>0</v>
      </c>
    </row>
    <row r="183">
      <c r="A183" s="107"/>
      <c r="B183" s="107"/>
      <c r="C183" s="107"/>
      <c r="D183" s="107"/>
      <c r="E183" s="107"/>
      <c r="F183" s="108">
        <f t="shared" si="40"/>
        <v>8100</v>
      </c>
      <c r="G183" s="90" t="s">
        <v>379</v>
      </c>
      <c r="H183" s="14">
        <f>IF(ISNA(VLOOKUP(G183,Round2_Transactions!$A$2:$F$800,2,FALSE)), 0,VLOOKUP(G183,Round2_Transactions!$A$2:$F$800,2,FALSE))</f>
        <v>0</v>
      </c>
      <c r="I183" s="60">
        <f>IF(ISNA(VLOOKUP(G183,Round2_Transactions!$A$2:$F$800,3,FALSE)), 0,VLOOKUP(G183,Round2_Transactions!$A$2:$F$800,3,FALSE))</f>
        <v>0</v>
      </c>
      <c r="J183" s="60">
        <f>IF(ISNA(VLOOKUP(G183,Round2_Transactions!$A$2:$F$800,4,FALSE)), 0,VLOOKUP(G183,Round2_Transactions!$A$2:$F$800,4,FALSE))</f>
        <v>0</v>
      </c>
      <c r="K183" s="60">
        <f>IF(ISNA(VLOOKUP(G183,Round2_Transactions!$A$2:$F$800,5,FALSE)), 0,VLOOKUP(G183,Round2_Transactions!$A$2:$F$800,5,FALSE))</f>
        <v>0</v>
      </c>
      <c r="L183" s="86">
        <f>IF(ISNA(VLOOKUP(G183,Round2_Transactions!$A$2:$F$800,6,FALSE)), 0,VLOOKUP(G183,Round2_Transactions!$A$2:$F$800,6,FALSE))</f>
        <v>0</v>
      </c>
      <c r="M183" s="107">
        <f t="shared" si="1"/>
        <v>0</v>
      </c>
      <c r="N183" s="107">
        <f t="shared" si="3"/>
        <v>0</v>
      </c>
      <c r="O183" s="107">
        <f t="shared" si="4"/>
        <v>0</v>
      </c>
      <c r="P183" s="107">
        <f t="shared" si="5"/>
        <v>0</v>
      </c>
      <c r="Q183" s="107">
        <f t="shared" si="6"/>
        <v>0</v>
      </c>
      <c r="R183" s="107">
        <f t="shared" si="7"/>
        <v>0</v>
      </c>
      <c r="S183" s="107">
        <f t="shared" si="8"/>
        <v>0</v>
      </c>
      <c r="T183" s="107">
        <f t="shared" si="9"/>
        <v>0</v>
      </c>
      <c r="U183" s="107">
        <f t="shared" si="10"/>
        <v>0</v>
      </c>
      <c r="V183" s="107">
        <f t="shared" si="11"/>
        <v>0</v>
      </c>
      <c r="W183" s="107">
        <f t="shared" si="12"/>
        <v>0</v>
      </c>
      <c r="X183" s="107">
        <f t="shared" si="13"/>
        <v>0</v>
      </c>
      <c r="Y183" s="107">
        <f t="shared" si="14"/>
        <v>0</v>
      </c>
      <c r="Z183" s="107">
        <f t="shared" si="41"/>
        <v>0</v>
      </c>
      <c r="AA183" s="107">
        <f t="shared" si="42"/>
        <v>0</v>
      </c>
      <c r="AB183" s="107">
        <f t="shared" si="43"/>
        <v>0</v>
      </c>
      <c r="AC183" s="107">
        <f t="shared" si="44"/>
        <v>0</v>
      </c>
      <c r="AD183" s="107">
        <f t="shared" si="45"/>
        <v>0</v>
      </c>
      <c r="AE183" s="107">
        <f t="shared" si="46"/>
        <v>0</v>
      </c>
      <c r="AF183" s="107">
        <f t="shared" si="47"/>
        <v>0</v>
      </c>
      <c r="AG183" s="107">
        <f t="shared" si="48"/>
        <v>0</v>
      </c>
      <c r="AH183" s="107">
        <f t="shared" si="49"/>
        <v>0</v>
      </c>
      <c r="AI183" s="107">
        <f t="shared" si="50"/>
        <v>0</v>
      </c>
      <c r="AJ183" s="107">
        <f t="shared" si="51"/>
        <v>0</v>
      </c>
      <c r="AK183" s="107">
        <f t="shared" si="52"/>
        <v>0</v>
      </c>
    </row>
    <row r="184">
      <c r="A184" s="107"/>
      <c r="B184" s="107"/>
      <c r="C184" s="107"/>
      <c r="D184" s="107"/>
      <c r="E184" s="107"/>
      <c r="F184" s="108">
        <f t="shared" si="40"/>
        <v>8100</v>
      </c>
      <c r="G184" s="90" t="s">
        <v>380</v>
      </c>
      <c r="H184" s="14">
        <f>IF(ISNA(VLOOKUP(G184,Round2_Transactions!$A$2:$F$800,2,FALSE)), 0,VLOOKUP(G184,Round2_Transactions!$A$2:$F$800,2,FALSE))</f>
        <v>0</v>
      </c>
      <c r="I184" s="60">
        <f>IF(ISNA(VLOOKUP(G184,Round2_Transactions!$A$2:$F$800,3,FALSE)), 0,VLOOKUP(G184,Round2_Transactions!$A$2:$F$800,3,FALSE))</f>
        <v>0</v>
      </c>
      <c r="J184" s="60">
        <f>IF(ISNA(VLOOKUP(G184,Round2_Transactions!$A$2:$F$800,4,FALSE)), 0,VLOOKUP(G184,Round2_Transactions!$A$2:$F$800,4,FALSE))</f>
        <v>0</v>
      </c>
      <c r="K184" s="60">
        <f>IF(ISNA(VLOOKUP(G184,Round2_Transactions!$A$2:$F$800,5,FALSE)), 0,VLOOKUP(G184,Round2_Transactions!$A$2:$F$800,5,FALSE))</f>
        <v>0</v>
      </c>
      <c r="L184" s="86">
        <f>IF(ISNA(VLOOKUP(G184,Round2_Transactions!$A$2:$F$800,6,FALSE)), 0,VLOOKUP(G184,Round2_Transactions!$A$2:$F$800,6,FALSE))</f>
        <v>0</v>
      </c>
      <c r="M184" s="107">
        <f t="shared" si="1"/>
        <v>0</v>
      </c>
      <c r="N184" s="107">
        <f t="shared" si="3"/>
        <v>0</v>
      </c>
      <c r="O184" s="107">
        <f t="shared" si="4"/>
        <v>0</v>
      </c>
      <c r="P184" s="107">
        <f t="shared" si="5"/>
        <v>0</v>
      </c>
      <c r="Q184" s="107">
        <f t="shared" si="6"/>
        <v>0</v>
      </c>
      <c r="R184" s="107">
        <f t="shared" si="7"/>
        <v>0</v>
      </c>
      <c r="S184" s="107">
        <f t="shared" si="8"/>
        <v>0</v>
      </c>
      <c r="T184" s="107">
        <f t="shared" si="9"/>
        <v>0</v>
      </c>
      <c r="U184" s="107">
        <f t="shared" si="10"/>
        <v>0</v>
      </c>
      <c r="V184" s="107">
        <f t="shared" si="11"/>
        <v>0</v>
      </c>
      <c r="W184" s="107">
        <f t="shared" si="12"/>
        <v>0</v>
      </c>
      <c r="X184" s="107">
        <f t="shared" si="13"/>
        <v>0</v>
      </c>
      <c r="Y184" s="107">
        <f t="shared" si="14"/>
        <v>0</v>
      </c>
      <c r="Z184" s="107">
        <f t="shared" si="41"/>
        <v>0</v>
      </c>
      <c r="AA184" s="107">
        <f t="shared" si="42"/>
        <v>0</v>
      </c>
      <c r="AB184" s="107">
        <f t="shared" si="43"/>
        <v>0</v>
      </c>
      <c r="AC184" s="107">
        <f t="shared" si="44"/>
        <v>0</v>
      </c>
      <c r="AD184" s="107">
        <f t="shared" si="45"/>
        <v>0</v>
      </c>
      <c r="AE184" s="107">
        <f t="shared" si="46"/>
        <v>0</v>
      </c>
      <c r="AF184" s="107">
        <f t="shared" si="47"/>
        <v>0</v>
      </c>
      <c r="AG184" s="107">
        <f t="shared" si="48"/>
        <v>0</v>
      </c>
      <c r="AH184" s="107">
        <f t="shared" si="49"/>
        <v>0</v>
      </c>
      <c r="AI184" s="107">
        <f t="shared" si="50"/>
        <v>0</v>
      </c>
      <c r="AJ184" s="107">
        <f t="shared" si="51"/>
        <v>0</v>
      </c>
      <c r="AK184" s="107">
        <f t="shared" si="52"/>
        <v>0</v>
      </c>
    </row>
    <row r="185">
      <c r="A185" s="107"/>
      <c r="B185" s="107"/>
      <c r="C185" s="107"/>
      <c r="D185" s="107"/>
      <c r="E185" s="107"/>
      <c r="F185" s="108">
        <f t="shared" si="40"/>
        <v>8100</v>
      </c>
      <c r="G185" s="90" t="s">
        <v>381</v>
      </c>
      <c r="H185" s="14">
        <f>IF(ISNA(VLOOKUP(G185,Round2_Transactions!$A$2:$F$800,2,FALSE)), 0,VLOOKUP(G185,Round2_Transactions!$A$2:$F$800,2,FALSE))</f>
        <v>0</v>
      </c>
      <c r="I185" s="60">
        <f>IF(ISNA(VLOOKUP(G185,Round2_Transactions!$A$2:$F$800,3,FALSE)), 0,VLOOKUP(G185,Round2_Transactions!$A$2:$F$800,3,FALSE))</f>
        <v>0</v>
      </c>
      <c r="J185" s="60">
        <f>IF(ISNA(VLOOKUP(G185,Round2_Transactions!$A$2:$F$800,4,FALSE)), 0,VLOOKUP(G185,Round2_Transactions!$A$2:$F$800,4,FALSE))</f>
        <v>0</v>
      </c>
      <c r="K185" s="60">
        <f>IF(ISNA(VLOOKUP(G185,Round2_Transactions!$A$2:$F$800,5,FALSE)), 0,VLOOKUP(G185,Round2_Transactions!$A$2:$F$800,5,FALSE))</f>
        <v>0</v>
      </c>
      <c r="L185" s="86">
        <f>IF(ISNA(VLOOKUP(G185,Round2_Transactions!$A$2:$F$800,6,FALSE)), 0,VLOOKUP(G185,Round2_Transactions!$A$2:$F$800,6,FALSE))</f>
        <v>0</v>
      </c>
      <c r="M185" s="107">
        <f t="shared" si="1"/>
        <v>0</v>
      </c>
      <c r="N185" s="107">
        <f t="shared" si="3"/>
        <v>0</v>
      </c>
      <c r="O185" s="107">
        <f t="shared" si="4"/>
        <v>0</v>
      </c>
      <c r="P185" s="107">
        <f t="shared" si="5"/>
        <v>0</v>
      </c>
      <c r="Q185" s="107">
        <f t="shared" si="6"/>
        <v>0</v>
      </c>
      <c r="R185" s="107">
        <f t="shared" si="7"/>
        <v>0</v>
      </c>
      <c r="S185" s="107">
        <f t="shared" si="8"/>
        <v>0</v>
      </c>
      <c r="T185" s="107">
        <f t="shared" si="9"/>
        <v>0</v>
      </c>
      <c r="U185" s="107">
        <f t="shared" si="10"/>
        <v>0</v>
      </c>
      <c r="V185" s="107">
        <f t="shared" si="11"/>
        <v>0</v>
      </c>
      <c r="W185" s="107">
        <f t="shared" si="12"/>
        <v>0</v>
      </c>
      <c r="X185" s="107">
        <f t="shared" si="13"/>
        <v>0</v>
      </c>
      <c r="Y185" s="107">
        <f t="shared" si="14"/>
        <v>0</v>
      </c>
      <c r="Z185" s="107">
        <f t="shared" si="41"/>
        <v>0</v>
      </c>
      <c r="AA185" s="107">
        <f t="shared" si="42"/>
        <v>0</v>
      </c>
      <c r="AB185" s="107">
        <f t="shared" si="43"/>
        <v>0</v>
      </c>
      <c r="AC185" s="107">
        <f t="shared" si="44"/>
        <v>0</v>
      </c>
      <c r="AD185" s="107">
        <f t="shared" si="45"/>
        <v>0</v>
      </c>
      <c r="AE185" s="107">
        <f t="shared" si="46"/>
        <v>0</v>
      </c>
      <c r="AF185" s="107">
        <f t="shared" si="47"/>
        <v>0</v>
      </c>
      <c r="AG185" s="107">
        <f t="shared" si="48"/>
        <v>0</v>
      </c>
      <c r="AH185" s="107">
        <f t="shared" si="49"/>
        <v>0</v>
      </c>
      <c r="AI185" s="107">
        <f t="shared" si="50"/>
        <v>0</v>
      </c>
      <c r="AJ185" s="107">
        <f t="shared" si="51"/>
        <v>0</v>
      </c>
      <c r="AK185" s="107">
        <f t="shared" si="52"/>
        <v>0</v>
      </c>
    </row>
    <row r="186">
      <c r="A186" s="107"/>
      <c r="B186" s="107"/>
      <c r="C186" s="107"/>
      <c r="D186" s="107"/>
      <c r="E186" s="107"/>
      <c r="F186" s="108">
        <f t="shared" si="40"/>
        <v>8100</v>
      </c>
      <c r="G186" s="90" t="s">
        <v>382</v>
      </c>
      <c r="H186" s="14">
        <f>IF(ISNA(VLOOKUP(G186,Round2_Transactions!$A$2:$F$800,2,FALSE)), 0,VLOOKUP(G186,Round2_Transactions!$A$2:$F$800,2,FALSE))</f>
        <v>0</v>
      </c>
      <c r="I186" s="60">
        <f>IF(ISNA(VLOOKUP(G186,Round2_Transactions!$A$2:$F$800,3,FALSE)), 0,VLOOKUP(G186,Round2_Transactions!$A$2:$F$800,3,FALSE))</f>
        <v>0</v>
      </c>
      <c r="J186" s="60">
        <f>IF(ISNA(VLOOKUP(G186,Round2_Transactions!$A$2:$F$800,4,FALSE)), 0,VLOOKUP(G186,Round2_Transactions!$A$2:$F$800,4,FALSE))</f>
        <v>0</v>
      </c>
      <c r="K186" s="60">
        <f>IF(ISNA(VLOOKUP(G186,Round2_Transactions!$A$2:$F$800,5,FALSE)), 0,VLOOKUP(G186,Round2_Transactions!$A$2:$F$800,5,FALSE))</f>
        <v>0</v>
      </c>
      <c r="L186" s="86">
        <f>IF(ISNA(VLOOKUP(G186,Round2_Transactions!$A$2:$F$800,6,FALSE)), 0,VLOOKUP(G186,Round2_Transactions!$A$2:$F$800,6,FALSE))</f>
        <v>0</v>
      </c>
      <c r="M186" s="107">
        <f t="shared" si="1"/>
        <v>0</v>
      </c>
      <c r="N186" s="107">
        <f t="shared" si="3"/>
        <v>0</v>
      </c>
      <c r="O186" s="107">
        <f t="shared" si="4"/>
        <v>0</v>
      </c>
      <c r="P186" s="107">
        <f t="shared" si="5"/>
        <v>0</v>
      </c>
      <c r="Q186" s="107">
        <f t="shared" si="6"/>
        <v>0</v>
      </c>
      <c r="R186" s="107">
        <f t="shared" si="7"/>
        <v>0</v>
      </c>
      <c r="S186" s="107">
        <f t="shared" si="8"/>
        <v>0</v>
      </c>
      <c r="T186" s="107">
        <f t="shared" si="9"/>
        <v>0</v>
      </c>
      <c r="U186" s="107">
        <f t="shared" si="10"/>
        <v>0</v>
      </c>
      <c r="V186" s="107">
        <f t="shared" si="11"/>
        <v>0</v>
      </c>
      <c r="W186" s="107">
        <f t="shared" si="12"/>
        <v>0</v>
      </c>
      <c r="X186" s="107">
        <f t="shared" si="13"/>
        <v>0</v>
      </c>
      <c r="Y186" s="107">
        <f t="shared" si="14"/>
        <v>0</v>
      </c>
      <c r="Z186" s="107">
        <f t="shared" si="41"/>
        <v>0</v>
      </c>
      <c r="AA186" s="107">
        <f t="shared" si="42"/>
        <v>0</v>
      </c>
      <c r="AB186" s="107">
        <f t="shared" si="43"/>
        <v>0</v>
      </c>
      <c r="AC186" s="107">
        <f t="shared" si="44"/>
        <v>0</v>
      </c>
      <c r="AD186" s="107">
        <f t="shared" si="45"/>
        <v>0</v>
      </c>
      <c r="AE186" s="107">
        <f t="shared" si="46"/>
        <v>0</v>
      </c>
      <c r="AF186" s="107">
        <f t="shared" si="47"/>
        <v>0</v>
      </c>
      <c r="AG186" s="107">
        <f t="shared" si="48"/>
        <v>0</v>
      </c>
      <c r="AH186" s="107">
        <f t="shared" si="49"/>
        <v>0</v>
      </c>
      <c r="AI186" s="107">
        <f t="shared" si="50"/>
        <v>0</v>
      </c>
      <c r="AJ186" s="107">
        <f t="shared" si="51"/>
        <v>0</v>
      </c>
      <c r="AK186" s="107">
        <f t="shared" si="52"/>
        <v>0</v>
      </c>
    </row>
    <row r="187">
      <c r="A187" s="107"/>
      <c r="B187" s="107"/>
      <c r="C187" s="107"/>
      <c r="D187" s="107"/>
      <c r="E187" s="107"/>
      <c r="F187" s="108">
        <f t="shared" si="40"/>
        <v>8100</v>
      </c>
      <c r="G187" s="90" t="s">
        <v>383</v>
      </c>
      <c r="H187" s="14">
        <f>IF(ISNA(VLOOKUP(G187,Round2_Transactions!$A$2:$F$800,2,FALSE)), 0,VLOOKUP(G187,Round2_Transactions!$A$2:$F$800,2,FALSE))</f>
        <v>0</v>
      </c>
      <c r="I187" s="60">
        <f>IF(ISNA(VLOOKUP(G187,Round2_Transactions!$A$2:$F$800,3,FALSE)), 0,VLOOKUP(G187,Round2_Transactions!$A$2:$F$800,3,FALSE))</f>
        <v>0</v>
      </c>
      <c r="J187" s="60">
        <f>IF(ISNA(VLOOKUP(G187,Round2_Transactions!$A$2:$F$800,4,FALSE)), 0,VLOOKUP(G187,Round2_Transactions!$A$2:$F$800,4,FALSE))</f>
        <v>0</v>
      </c>
      <c r="K187" s="60">
        <f>IF(ISNA(VLOOKUP(G187,Round2_Transactions!$A$2:$F$800,5,FALSE)), 0,VLOOKUP(G187,Round2_Transactions!$A$2:$F$800,5,FALSE))</f>
        <v>0</v>
      </c>
      <c r="L187" s="86">
        <f>IF(ISNA(VLOOKUP(G187,Round2_Transactions!$A$2:$F$800,6,FALSE)), 0,VLOOKUP(G187,Round2_Transactions!$A$2:$F$800,6,FALSE))</f>
        <v>0</v>
      </c>
      <c r="M187" s="107">
        <f t="shared" si="1"/>
        <v>0</v>
      </c>
      <c r="N187" s="107">
        <f t="shared" si="3"/>
        <v>0</v>
      </c>
      <c r="O187" s="107">
        <f t="shared" si="4"/>
        <v>0</v>
      </c>
      <c r="P187" s="107">
        <f t="shared" si="5"/>
        <v>0</v>
      </c>
      <c r="Q187" s="107">
        <f t="shared" si="6"/>
        <v>0</v>
      </c>
      <c r="R187" s="107">
        <f t="shared" si="7"/>
        <v>0</v>
      </c>
      <c r="S187" s="107">
        <f t="shared" si="8"/>
        <v>0</v>
      </c>
      <c r="T187" s="107">
        <f t="shared" si="9"/>
        <v>0</v>
      </c>
      <c r="U187" s="107">
        <f t="shared" si="10"/>
        <v>0</v>
      </c>
      <c r="V187" s="107">
        <f t="shared" si="11"/>
        <v>0</v>
      </c>
      <c r="W187" s="107">
        <f t="shared" si="12"/>
        <v>0</v>
      </c>
      <c r="X187" s="107">
        <f t="shared" si="13"/>
        <v>0</v>
      </c>
      <c r="Y187" s="107">
        <f t="shared" si="14"/>
        <v>0</v>
      </c>
      <c r="Z187" s="107">
        <f t="shared" si="41"/>
        <v>0</v>
      </c>
      <c r="AA187" s="107">
        <f t="shared" si="42"/>
        <v>0</v>
      </c>
      <c r="AB187" s="107">
        <f t="shared" si="43"/>
        <v>0</v>
      </c>
      <c r="AC187" s="107">
        <f t="shared" si="44"/>
        <v>0</v>
      </c>
      <c r="AD187" s="107">
        <f t="shared" si="45"/>
        <v>0</v>
      </c>
      <c r="AE187" s="107">
        <f t="shared" si="46"/>
        <v>0</v>
      </c>
      <c r="AF187" s="107">
        <f t="shared" si="47"/>
        <v>0</v>
      </c>
      <c r="AG187" s="107">
        <f t="shared" si="48"/>
        <v>0</v>
      </c>
      <c r="AH187" s="107">
        <f t="shared" si="49"/>
        <v>0</v>
      </c>
      <c r="AI187" s="107">
        <f t="shared" si="50"/>
        <v>0</v>
      </c>
      <c r="AJ187" s="107">
        <f t="shared" si="51"/>
        <v>0</v>
      </c>
      <c r="AK187" s="107">
        <f t="shared" si="52"/>
        <v>0</v>
      </c>
    </row>
    <row r="188">
      <c r="A188" s="107"/>
      <c r="B188" s="107"/>
      <c r="C188" s="107"/>
      <c r="D188" s="107"/>
      <c r="E188" s="107"/>
      <c r="F188" s="108">
        <f t="shared" si="40"/>
        <v>8100</v>
      </c>
      <c r="G188" s="90" t="s">
        <v>384</v>
      </c>
      <c r="H188" s="14">
        <f>IF(ISNA(VLOOKUP(G188,Round2_Transactions!$A$2:$F$800,2,FALSE)), 0,VLOOKUP(G188,Round2_Transactions!$A$2:$F$800,2,FALSE))</f>
        <v>0</v>
      </c>
      <c r="I188" s="60">
        <f>IF(ISNA(VLOOKUP(G188,Round2_Transactions!$A$2:$F$800,3,FALSE)), 0,VLOOKUP(G188,Round2_Transactions!$A$2:$F$800,3,FALSE))</f>
        <v>0</v>
      </c>
      <c r="J188" s="60">
        <f>IF(ISNA(VLOOKUP(G188,Round2_Transactions!$A$2:$F$800,4,FALSE)), 0,VLOOKUP(G188,Round2_Transactions!$A$2:$F$800,4,FALSE))</f>
        <v>0</v>
      </c>
      <c r="K188" s="60">
        <f>IF(ISNA(VLOOKUP(G188,Round2_Transactions!$A$2:$F$800,5,FALSE)), 0,VLOOKUP(G188,Round2_Transactions!$A$2:$F$800,5,FALSE))</f>
        <v>0</v>
      </c>
      <c r="L188" s="86">
        <f>IF(ISNA(VLOOKUP(G188,Round2_Transactions!$A$2:$F$800,6,FALSE)), 0,VLOOKUP(G188,Round2_Transactions!$A$2:$F$800,6,FALSE))</f>
        <v>0</v>
      </c>
      <c r="M188" s="107">
        <f t="shared" si="1"/>
        <v>0</v>
      </c>
      <c r="N188" s="107">
        <f t="shared" si="3"/>
        <v>0</v>
      </c>
      <c r="O188" s="107">
        <f t="shared" si="4"/>
        <v>0</v>
      </c>
      <c r="P188" s="107">
        <f t="shared" si="5"/>
        <v>0</v>
      </c>
      <c r="Q188" s="107">
        <f t="shared" si="6"/>
        <v>0</v>
      </c>
      <c r="R188" s="107">
        <f t="shared" si="7"/>
        <v>0</v>
      </c>
      <c r="S188" s="107">
        <f t="shared" si="8"/>
        <v>0</v>
      </c>
      <c r="T188" s="107">
        <f t="shared" si="9"/>
        <v>0</v>
      </c>
      <c r="U188" s="107">
        <f t="shared" si="10"/>
        <v>0</v>
      </c>
      <c r="V188" s="107">
        <f t="shared" si="11"/>
        <v>0</v>
      </c>
      <c r="W188" s="107">
        <f t="shared" si="12"/>
        <v>0</v>
      </c>
      <c r="X188" s="107">
        <f t="shared" si="13"/>
        <v>0</v>
      </c>
      <c r="Y188" s="107">
        <f t="shared" si="14"/>
        <v>0</v>
      </c>
      <c r="Z188" s="107">
        <f t="shared" si="41"/>
        <v>0</v>
      </c>
      <c r="AA188" s="107">
        <f t="shared" si="42"/>
        <v>0</v>
      </c>
      <c r="AB188" s="107">
        <f t="shared" si="43"/>
        <v>0</v>
      </c>
      <c r="AC188" s="107">
        <f t="shared" si="44"/>
        <v>0</v>
      </c>
      <c r="AD188" s="107">
        <f t="shared" si="45"/>
        <v>0</v>
      </c>
      <c r="AE188" s="107">
        <f t="shared" si="46"/>
        <v>0</v>
      </c>
      <c r="AF188" s="107">
        <f t="shared" si="47"/>
        <v>0</v>
      </c>
      <c r="AG188" s="107">
        <f t="shared" si="48"/>
        <v>0</v>
      </c>
      <c r="AH188" s="107">
        <f t="shared" si="49"/>
        <v>0</v>
      </c>
      <c r="AI188" s="107">
        <f t="shared" si="50"/>
        <v>0</v>
      </c>
      <c r="AJ188" s="107">
        <f t="shared" si="51"/>
        <v>0</v>
      </c>
      <c r="AK188" s="107">
        <f t="shared" si="52"/>
        <v>0</v>
      </c>
    </row>
    <row r="189">
      <c r="A189" s="107"/>
      <c r="B189" s="107"/>
      <c r="C189" s="107"/>
      <c r="D189" s="107"/>
      <c r="E189" s="107"/>
      <c r="F189" s="108">
        <f t="shared" si="40"/>
        <v>8100</v>
      </c>
      <c r="G189" s="90" t="s">
        <v>385</v>
      </c>
      <c r="H189" s="14">
        <f>IF(ISNA(VLOOKUP(G189,Round2_Transactions!$A$2:$F$800,2,FALSE)), 0,VLOOKUP(G189,Round2_Transactions!$A$2:$F$800,2,FALSE))</f>
        <v>0</v>
      </c>
      <c r="I189" s="60">
        <f>IF(ISNA(VLOOKUP(G189,Round2_Transactions!$A$2:$F$800,3,FALSE)), 0,VLOOKUP(G189,Round2_Transactions!$A$2:$F$800,3,FALSE))</f>
        <v>0</v>
      </c>
      <c r="J189" s="60">
        <f>IF(ISNA(VLOOKUP(G189,Round2_Transactions!$A$2:$F$800,4,FALSE)), 0,VLOOKUP(G189,Round2_Transactions!$A$2:$F$800,4,FALSE))</f>
        <v>0</v>
      </c>
      <c r="K189" s="60">
        <f>IF(ISNA(VLOOKUP(G189,Round2_Transactions!$A$2:$F$800,5,FALSE)), 0,VLOOKUP(G189,Round2_Transactions!$A$2:$F$800,5,FALSE))</f>
        <v>0</v>
      </c>
      <c r="L189" s="86">
        <f>IF(ISNA(VLOOKUP(G189,Round2_Transactions!$A$2:$F$800,6,FALSE)), 0,VLOOKUP(G189,Round2_Transactions!$A$2:$F$800,6,FALSE))</f>
        <v>0</v>
      </c>
      <c r="M189" s="107">
        <f t="shared" si="1"/>
        <v>0</v>
      </c>
      <c r="N189" s="107">
        <f t="shared" si="3"/>
        <v>0</v>
      </c>
      <c r="O189" s="107">
        <f t="shared" si="4"/>
        <v>0</v>
      </c>
      <c r="P189" s="107">
        <f t="shared" si="5"/>
        <v>0</v>
      </c>
      <c r="Q189" s="107">
        <f t="shared" si="6"/>
        <v>0</v>
      </c>
      <c r="R189" s="107">
        <f t="shared" si="7"/>
        <v>0</v>
      </c>
      <c r="S189" s="107">
        <f t="shared" si="8"/>
        <v>0</v>
      </c>
      <c r="T189" s="107">
        <f t="shared" si="9"/>
        <v>0</v>
      </c>
      <c r="U189" s="107">
        <f t="shared" si="10"/>
        <v>0</v>
      </c>
      <c r="V189" s="107">
        <f t="shared" si="11"/>
        <v>0</v>
      </c>
      <c r="W189" s="107">
        <f t="shared" si="12"/>
        <v>0</v>
      </c>
      <c r="X189" s="107">
        <f t="shared" si="13"/>
        <v>0</v>
      </c>
      <c r="Y189" s="107">
        <f t="shared" si="14"/>
        <v>0</v>
      </c>
      <c r="Z189" s="107">
        <f t="shared" si="41"/>
        <v>0</v>
      </c>
      <c r="AA189" s="107">
        <f t="shared" si="42"/>
        <v>0</v>
      </c>
      <c r="AB189" s="107">
        <f t="shared" si="43"/>
        <v>0</v>
      </c>
      <c r="AC189" s="107">
        <f t="shared" si="44"/>
        <v>0</v>
      </c>
      <c r="AD189" s="107">
        <f t="shared" si="45"/>
        <v>0</v>
      </c>
      <c r="AE189" s="107">
        <f t="shared" si="46"/>
        <v>0</v>
      </c>
      <c r="AF189" s="107">
        <f t="shared" si="47"/>
        <v>0</v>
      </c>
      <c r="AG189" s="107">
        <f t="shared" si="48"/>
        <v>0</v>
      </c>
      <c r="AH189" s="107">
        <f t="shared" si="49"/>
        <v>0</v>
      </c>
      <c r="AI189" s="107">
        <f t="shared" si="50"/>
        <v>0</v>
      </c>
      <c r="AJ189" s="107">
        <f t="shared" si="51"/>
        <v>0</v>
      </c>
      <c r="AK189" s="107">
        <f t="shared" si="52"/>
        <v>0</v>
      </c>
    </row>
    <row r="190">
      <c r="A190" s="107"/>
      <c r="B190" s="107"/>
      <c r="C190" s="107"/>
      <c r="D190" s="107"/>
      <c r="E190" s="107"/>
      <c r="F190" s="108">
        <f t="shared" si="40"/>
        <v>8100</v>
      </c>
      <c r="G190" s="90" t="s">
        <v>386</v>
      </c>
      <c r="H190" s="14">
        <f>IF(ISNA(VLOOKUP(G190,Round2_Transactions!$A$2:$F$800,2,FALSE)), 0,VLOOKUP(G190,Round2_Transactions!$A$2:$F$800,2,FALSE))</f>
        <v>0</v>
      </c>
      <c r="I190" s="60">
        <f>IF(ISNA(VLOOKUP(G190,Round2_Transactions!$A$2:$F$800,3,FALSE)), 0,VLOOKUP(G190,Round2_Transactions!$A$2:$F$800,3,FALSE))</f>
        <v>0</v>
      </c>
      <c r="J190" s="60">
        <f>IF(ISNA(VLOOKUP(G190,Round2_Transactions!$A$2:$F$800,4,FALSE)), 0,VLOOKUP(G190,Round2_Transactions!$A$2:$F$800,4,FALSE))</f>
        <v>0</v>
      </c>
      <c r="K190" s="60">
        <f>IF(ISNA(VLOOKUP(G190,Round2_Transactions!$A$2:$F$800,5,FALSE)), 0,VLOOKUP(G190,Round2_Transactions!$A$2:$F$800,5,FALSE))</f>
        <v>0</v>
      </c>
      <c r="L190" s="86">
        <f>IF(ISNA(VLOOKUP(G190,Round2_Transactions!$A$2:$F$800,6,FALSE)), 0,VLOOKUP(G190,Round2_Transactions!$A$2:$F$800,6,FALSE))</f>
        <v>0</v>
      </c>
      <c r="M190" s="107">
        <f t="shared" si="1"/>
        <v>0</v>
      </c>
      <c r="N190" s="107">
        <f t="shared" si="3"/>
        <v>0</v>
      </c>
      <c r="O190" s="107">
        <f t="shared" si="4"/>
        <v>0</v>
      </c>
      <c r="P190" s="107">
        <f t="shared" si="5"/>
        <v>0</v>
      </c>
      <c r="Q190" s="107">
        <f t="shared" si="6"/>
        <v>0</v>
      </c>
      <c r="R190" s="107">
        <f t="shared" si="7"/>
        <v>0</v>
      </c>
      <c r="S190" s="107">
        <f t="shared" si="8"/>
        <v>0</v>
      </c>
      <c r="T190" s="107">
        <f t="shared" si="9"/>
        <v>0</v>
      </c>
      <c r="U190" s="107">
        <f t="shared" si="10"/>
        <v>0</v>
      </c>
      <c r="V190" s="107">
        <f t="shared" si="11"/>
        <v>0</v>
      </c>
      <c r="W190" s="107">
        <f t="shared" si="12"/>
        <v>0</v>
      </c>
      <c r="X190" s="107">
        <f t="shared" si="13"/>
        <v>0</v>
      </c>
      <c r="Y190" s="107">
        <f t="shared" si="14"/>
        <v>0</v>
      </c>
      <c r="Z190" s="107">
        <f t="shared" si="41"/>
        <v>0</v>
      </c>
      <c r="AA190" s="107">
        <f t="shared" si="42"/>
        <v>0</v>
      </c>
      <c r="AB190" s="107">
        <f t="shared" si="43"/>
        <v>0</v>
      </c>
      <c r="AC190" s="107">
        <f t="shared" si="44"/>
        <v>0</v>
      </c>
      <c r="AD190" s="107">
        <f t="shared" si="45"/>
        <v>0</v>
      </c>
      <c r="AE190" s="107">
        <f t="shared" si="46"/>
        <v>0</v>
      </c>
      <c r="AF190" s="107">
        <f t="shared" si="47"/>
        <v>0</v>
      </c>
      <c r="AG190" s="107">
        <f t="shared" si="48"/>
        <v>0</v>
      </c>
      <c r="AH190" s="107">
        <f t="shared" si="49"/>
        <v>0</v>
      </c>
      <c r="AI190" s="107">
        <f t="shared" si="50"/>
        <v>0</v>
      </c>
      <c r="AJ190" s="107">
        <f t="shared" si="51"/>
        <v>0</v>
      </c>
      <c r="AK190" s="107">
        <f t="shared" si="52"/>
        <v>0</v>
      </c>
    </row>
    <row r="191">
      <c r="A191" s="107"/>
      <c r="B191" s="107"/>
      <c r="C191" s="107"/>
      <c r="D191" s="107"/>
      <c r="E191" s="107"/>
      <c r="F191" s="108">
        <f t="shared" si="40"/>
        <v>8100</v>
      </c>
      <c r="G191" s="90" t="s">
        <v>387</v>
      </c>
      <c r="H191" s="14">
        <f>IF(ISNA(VLOOKUP(G191,Round2_Transactions!$A$2:$F$800,2,FALSE)), 0,VLOOKUP(G191,Round2_Transactions!$A$2:$F$800,2,FALSE))</f>
        <v>0</v>
      </c>
      <c r="I191" s="60">
        <f>IF(ISNA(VLOOKUP(G191,Round2_Transactions!$A$2:$F$800,3,FALSE)), 0,VLOOKUP(G191,Round2_Transactions!$A$2:$F$800,3,FALSE))</f>
        <v>0</v>
      </c>
      <c r="J191" s="60">
        <f>IF(ISNA(VLOOKUP(G191,Round2_Transactions!$A$2:$F$800,4,FALSE)), 0,VLOOKUP(G191,Round2_Transactions!$A$2:$F$800,4,FALSE))</f>
        <v>0</v>
      </c>
      <c r="K191" s="60">
        <f>IF(ISNA(VLOOKUP(G191,Round2_Transactions!$A$2:$F$800,5,FALSE)), 0,VLOOKUP(G191,Round2_Transactions!$A$2:$F$800,5,FALSE))</f>
        <v>0</v>
      </c>
      <c r="L191" s="86">
        <f>IF(ISNA(VLOOKUP(G191,Round2_Transactions!$A$2:$F$800,6,FALSE)), 0,VLOOKUP(G191,Round2_Transactions!$A$2:$F$800,6,FALSE))</f>
        <v>0</v>
      </c>
      <c r="M191" s="107">
        <f t="shared" si="1"/>
        <v>0</v>
      </c>
      <c r="N191" s="107">
        <f t="shared" si="3"/>
        <v>0</v>
      </c>
      <c r="O191" s="107">
        <f t="shared" si="4"/>
        <v>0</v>
      </c>
      <c r="P191" s="107">
        <f t="shared" si="5"/>
        <v>0</v>
      </c>
      <c r="Q191" s="107">
        <f t="shared" si="6"/>
        <v>0</v>
      </c>
      <c r="R191" s="107">
        <f t="shared" si="7"/>
        <v>0</v>
      </c>
      <c r="S191" s="107">
        <f t="shared" si="8"/>
        <v>0</v>
      </c>
      <c r="T191" s="107">
        <f t="shared" si="9"/>
        <v>0</v>
      </c>
      <c r="U191" s="107">
        <f t="shared" si="10"/>
        <v>0</v>
      </c>
      <c r="V191" s="107">
        <f t="shared" si="11"/>
        <v>0</v>
      </c>
      <c r="W191" s="107">
        <f t="shared" si="12"/>
        <v>0</v>
      </c>
      <c r="X191" s="107">
        <f t="shared" si="13"/>
        <v>0</v>
      </c>
      <c r="Y191" s="107">
        <f t="shared" si="14"/>
        <v>0</v>
      </c>
      <c r="Z191" s="107">
        <f t="shared" si="41"/>
        <v>0</v>
      </c>
      <c r="AA191" s="107">
        <f t="shared" si="42"/>
        <v>0</v>
      </c>
      <c r="AB191" s="107">
        <f t="shared" si="43"/>
        <v>0</v>
      </c>
      <c r="AC191" s="107">
        <f t="shared" si="44"/>
        <v>0</v>
      </c>
      <c r="AD191" s="107">
        <f t="shared" si="45"/>
        <v>0</v>
      </c>
      <c r="AE191" s="107">
        <f t="shared" si="46"/>
        <v>0</v>
      </c>
      <c r="AF191" s="107">
        <f t="shared" si="47"/>
        <v>0</v>
      </c>
      <c r="AG191" s="107">
        <f t="shared" si="48"/>
        <v>0</v>
      </c>
      <c r="AH191" s="107">
        <f t="shared" si="49"/>
        <v>0</v>
      </c>
      <c r="AI191" s="107">
        <f t="shared" si="50"/>
        <v>0</v>
      </c>
      <c r="AJ191" s="107">
        <f t="shared" si="51"/>
        <v>0</v>
      </c>
      <c r="AK191" s="107">
        <f t="shared" si="52"/>
        <v>0</v>
      </c>
    </row>
    <row r="192">
      <c r="A192" s="107"/>
      <c r="B192" s="107"/>
      <c r="C192" s="107"/>
      <c r="D192" s="107"/>
      <c r="E192" s="107"/>
      <c r="F192" s="108">
        <f t="shared" si="40"/>
        <v>8100</v>
      </c>
      <c r="G192" s="90" t="s">
        <v>388</v>
      </c>
      <c r="H192" s="14">
        <f>IF(ISNA(VLOOKUP(G192,Round2_Transactions!$A$2:$F$800,2,FALSE)), 0,VLOOKUP(G192,Round2_Transactions!$A$2:$F$800,2,FALSE))</f>
        <v>0</v>
      </c>
      <c r="I192" s="60">
        <f>IF(ISNA(VLOOKUP(G192,Round2_Transactions!$A$2:$F$800,3,FALSE)), 0,VLOOKUP(G192,Round2_Transactions!$A$2:$F$800,3,FALSE))</f>
        <v>0</v>
      </c>
      <c r="J192" s="60">
        <f>IF(ISNA(VLOOKUP(G192,Round2_Transactions!$A$2:$F$800,4,FALSE)), 0,VLOOKUP(G192,Round2_Transactions!$A$2:$F$800,4,FALSE))</f>
        <v>0</v>
      </c>
      <c r="K192" s="60">
        <f>IF(ISNA(VLOOKUP(G192,Round2_Transactions!$A$2:$F$800,5,FALSE)), 0,VLOOKUP(G192,Round2_Transactions!$A$2:$F$800,5,FALSE))</f>
        <v>0</v>
      </c>
      <c r="L192" s="86">
        <f>IF(ISNA(VLOOKUP(G192,Round2_Transactions!$A$2:$F$800,6,FALSE)), 0,VLOOKUP(G192,Round2_Transactions!$A$2:$F$800,6,FALSE))</f>
        <v>0</v>
      </c>
      <c r="M192" s="107">
        <f t="shared" si="1"/>
        <v>0</v>
      </c>
      <c r="N192" s="107">
        <f t="shared" si="3"/>
        <v>0</v>
      </c>
      <c r="O192" s="107">
        <f t="shared" si="4"/>
        <v>0</v>
      </c>
      <c r="P192" s="107">
        <f t="shared" si="5"/>
        <v>0</v>
      </c>
      <c r="Q192" s="107">
        <f t="shared" si="6"/>
        <v>0</v>
      </c>
      <c r="R192" s="107">
        <f t="shared" si="7"/>
        <v>0</v>
      </c>
      <c r="S192" s="107">
        <f t="shared" si="8"/>
        <v>0</v>
      </c>
      <c r="T192" s="107">
        <f t="shared" si="9"/>
        <v>0</v>
      </c>
      <c r="U192" s="107">
        <f t="shared" si="10"/>
        <v>0</v>
      </c>
      <c r="V192" s="107">
        <f t="shared" si="11"/>
        <v>0</v>
      </c>
      <c r="W192" s="107">
        <f t="shared" si="12"/>
        <v>0</v>
      </c>
      <c r="X192" s="107">
        <f t="shared" si="13"/>
        <v>0</v>
      </c>
      <c r="Y192" s="107">
        <f t="shared" si="14"/>
        <v>0</v>
      </c>
      <c r="Z192" s="107">
        <f t="shared" si="41"/>
        <v>0</v>
      </c>
      <c r="AA192" s="107">
        <f t="shared" si="42"/>
        <v>0</v>
      </c>
      <c r="AB192" s="107">
        <f t="shared" si="43"/>
        <v>0</v>
      </c>
      <c r="AC192" s="107">
        <f t="shared" si="44"/>
        <v>0</v>
      </c>
      <c r="AD192" s="107">
        <f t="shared" si="45"/>
        <v>0</v>
      </c>
      <c r="AE192" s="107">
        <f t="shared" si="46"/>
        <v>0</v>
      </c>
      <c r="AF192" s="107">
        <f t="shared" si="47"/>
        <v>0</v>
      </c>
      <c r="AG192" s="107">
        <f t="shared" si="48"/>
        <v>0</v>
      </c>
      <c r="AH192" s="107">
        <f t="shared" si="49"/>
        <v>0</v>
      </c>
      <c r="AI192" s="107">
        <f t="shared" si="50"/>
        <v>0</v>
      </c>
      <c r="AJ192" s="107">
        <f t="shared" si="51"/>
        <v>0</v>
      </c>
      <c r="AK192" s="107">
        <f t="shared" si="52"/>
        <v>0</v>
      </c>
    </row>
    <row r="193">
      <c r="A193" s="107"/>
      <c r="B193" s="107"/>
      <c r="C193" s="107"/>
      <c r="D193" s="107"/>
      <c r="E193" s="107"/>
      <c r="F193" s="108">
        <f t="shared" si="40"/>
        <v>8100</v>
      </c>
      <c r="G193" s="90" t="s">
        <v>389</v>
      </c>
      <c r="H193" s="14">
        <f>IF(ISNA(VLOOKUP(G193,Round2_Transactions!$A$2:$F$800,2,FALSE)), 0,VLOOKUP(G193,Round2_Transactions!$A$2:$F$800,2,FALSE))</f>
        <v>0</v>
      </c>
      <c r="I193" s="60">
        <f>IF(ISNA(VLOOKUP(G193,Round2_Transactions!$A$2:$F$800,3,FALSE)), 0,VLOOKUP(G193,Round2_Transactions!$A$2:$F$800,3,FALSE))</f>
        <v>0</v>
      </c>
      <c r="J193" s="60">
        <f>IF(ISNA(VLOOKUP(G193,Round2_Transactions!$A$2:$F$800,4,FALSE)), 0,VLOOKUP(G193,Round2_Transactions!$A$2:$F$800,4,FALSE))</f>
        <v>0</v>
      </c>
      <c r="K193" s="60">
        <f>IF(ISNA(VLOOKUP(G193,Round2_Transactions!$A$2:$F$800,5,FALSE)), 0,VLOOKUP(G193,Round2_Transactions!$A$2:$F$800,5,FALSE))</f>
        <v>0</v>
      </c>
      <c r="L193" s="86">
        <f>IF(ISNA(VLOOKUP(G193,Round2_Transactions!$A$2:$F$800,6,FALSE)), 0,VLOOKUP(G193,Round2_Transactions!$A$2:$F$800,6,FALSE))</f>
        <v>0</v>
      </c>
      <c r="M193" s="107">
        <f t="shared" si="1"/>
        <v>0</v>
      </c>
      <c r="N193" s="107">
        <f t="shared" si="3"/>
        <v>0</v>
      </c>
      <c r="O193" s="107">
        <f t="shared" si="4"/>
        <v>0</v>
      </c>
      <c r="P193" s="107">
        <f t="shared" si="5"/>
        <v>0</v>
      </c>
      <c r="Q193" s="107">
        <f t="shared" si="6"/>
        <v>0</v>
      </c>
      <c r="R193" s="107">
        <f t="shared" si="7"/>
        <v>0</v>
      </c>
      <c r="S193" s="107">
        <f t="shared" si="8"/>
        <v>0</v>
      </c>
      <c r="T193" s="107">
        <f t="shared" si="9"/>
        <v>0</v>
      </c>
      <c r="U193" s="107">
        <f t="shared" si="10"/>
        <v>0</v>
      </c>
      <c r="V193" s="107">
        <f t="shared" si="11"/>
        <v>0</v>
      </c>
      <c r="W193" s="107">
        <f t="shared" si="12"/>
        <v>0</v>
      </c>
      <c r="X193" s="107">
        <f t="shared" si="13"/>
        <v>0</v>
      </c>
      <c r="Y193" s="107">
        <f t="shared" si="14"/>
        <v>0</v>
      </c>
      <c r="Z193" s="107">
        <f t="shared" si="41"/>
        <v>0</v>
      </c>
      <c r="AA193" s="107">
        <f t="shared" si="42"/>
        <v>0</v>
      </c>
      <c r="AB193" s="107">
        <f t="shared" si="43"/>
        <v>0</v>
      </c>
      <c r="AC193" s="107">
        <f t="shared" si="44"/>
        <v>0</v>
      </c>
      <c r="AD193" s="107">
        <f t="shared" si="45"/>
        <v>0</v>
      </c>
      <c r="AE193" s="107">
        <f t="shared" si="46"/>
        <v>0</v>
      </c>
      <c r="AF193" s="107">
        <f t="shared" si="47"/>
        <v>0</v>
      </c>
      <c r="AG193" s="107">
        <f t="shared" si="48"/>
        <v>0</v>
      </c>
      <c r="AH193" s="107">
        <f t="shared" si="49"/>
        <v>0</v>
      </c>
      <c r="AI193" s="107">
        <f t="shared" si="50"/>
        <v>0</v>
      </c>
      <c r="AJ193" s="107">
        <f t="shared" si="51"/>
        <v>0</v>
      </c>
      <c r="AK193" s="107">
        <f t="shared" si="52"/>
        <v>0</v>
      </c>
    </row>
    <row r="194">
      <c r="A194" s="107"/>
      <c r="B194" s="107"/>
      <c r="C194" s="107"/>
      <c r="D194" s="107"/>
      <c r="E194" s="107"/>
      <c r="F194" s="108">
        <f t="shared" si="40"/>
        <v>8100</v>
      </c>
      <c r="G194" s="90" t="s">
        <v>390</v>
      </c>
      <c r="H194" s="14">
        <f>IF(ISNA(VLOOKUP(G194,Round2_Transactions!$A$2:$F$800,2,FALSE)), 0,VLOOKUP(G194,Round2_Transactions!$A$2:$F$800,2,FALSE))</f>
        <v>0</v>
      </c>
      <c r="I194" s="60">
        <f>IF(ISNA(VLOOKUP(G194,Round2_Transactions!$A$2:$F$800,3,FALSE)), 0,VLOOKUP(G194,Round2_Transactions!$A$2:$F$800,3,FALSE))</f>
        <v>0</v>
      </c>
      <c r="J194" s="60">
        <f>IF(ISNA(VLOOKUP(G194,Round2_Transactions!$A$2:$F$800,4,FALSE)), 0,VLOOKUP(G194,Round2_Transactions!$A$2:$F$800,4,FALSE))</f>
        <v>0</v>
      </c>
      <c r="K194" s="60">
        <f>IF(ISNA(VLOOKUP(G194,Round2_Transactions!$A$2:$F$800,5,FALSE)), 0,VLOOKUP(G194,Round2_Transactions!$A$2:$F$800,5,FALSE))</f>
        <v>0</v>
      </c>
      <c r="L194" s="86">
        <f>IF(ISNA(VLOOKUP(G194,Round2_Transactions!$A$2:$F$800,6,FALSE)), 0,VLOOKUP(G194,Round2_Transactions!$A$2:$F$800,6,FALSE))</f>
        <v>0</v>
      </c>
      <c r="M194" s="107">
        <f t="shared" si="1"/>
        <v>0</v>
      </c>
      <c r="N194" s="107">
        <f t="shared" si="3"/>
        <v>0</v>
      </c>
      <c r="O194" s="107">
        <f t="shared" si="4"/>
        <v>0</v>
      </c>
      <c r="P194" s="107">
        <f t="shared" si="5"/>
        <v>0</v>
      </c>
      <c r="Q194" s="107">
        <f t="shared" si="6"/>
        <v>0</v>
      </c>
      <c r="R194" s="107">
        <f t="shared" si="7"/>
        <v>0</v>
      </c>
      <c r="S194" s="107">
        <f t="shared" si="8"/>
        <v>0</v>
      </c>
      <c r="T194" s="107">
        <f t="shared" si="9"/>
        <v>0</v>
      </c>
      <c r="U194" s="107">
        <f t="shared" si="10"/>
        <v>0</v>
      </c>
      <c r="V194" s="107">
        <f t="shared" si="11"/>
        <v>0</v>
      </c>
      <c r="W194" s="107">
        <f t="shared" si="12"/>
        <v>0</v>
      </c>
      <c r="X194" s="107">
        <f t="shared" si="13"/>
        <v>0</v>
      </c>
      <c r="Y194" s="107">
        <f t="shared" si="14"/>
        <v>0</v>
      </c>
      <c r="Z194" s="107">
        <f t="shared" si="41"/>
        <v>0</v>
      </c>
      <c r="AA194" s="107">
        <f t="shared" si="42"/>
        <v>0</v>
      </c>
      <c r="AB194" s="107">
        <f t="shared" si="43"/>
        <v>0</v>
      </c>
      <c r="AC194" s="107">
        <f t="shared" si="44"/>
        <v>0</v>
      </c>
      <c r="AD194" s="107">
        <f t="shared" si="45"/>
        <v>0</v>
      </c>
      <c r="AE194" s="107">
        <f t="shared" si="46"/>
        <v>0</v>
      </c>
      <c r="AF194" s="107">
        <f t="shared" si="47"/>
        <v>0</v>
      </c>
      <c r="AG194" s="107">
        <f t="shared" si="48"/>
        <v>0</v>
      </c>
      <c r="AH194" s="107">
        <f t="shared" si="49"/>
        <v>0</v>
      </c>
      <c r="AI194" s="107">
        <f t="shared" si="50"/>
        <v>0</v>
      </c>
      <c r="AJ194" s="107">
        <f t="shared" si="51"/>
        <v>0</v>
      </c>
      <c r="AK194" s="107">
        <f t="shared" si="52"/>
        <v>0</v>
      </c>
    </row>
    <row r="195">
      <c r="A195" s="107"/>
      <c r="B195" s="107"/>
      <c r="C195" s="107"/>
      <c r="D195" s="107"/>
      <c r="E195" s="107"/>
      <c r="F195" s="108">
        <f t="shared" si="40"/>
        <v>8100</v>
      </c>
      <c r="G195" s="90" t="s">
        <v>391</v>
      </c>
      <c r="H195" s="14">
        <f>IF(ISNA(VLOOKUP(G195,Round2_Transactions!$A$2:$F$800,2,FALSE)), 0,VLOOKUP(G195,Round2_Transactions!$A$2:$F$800,2,FALSE))</f>
        <v>0</v>
      </c>
      <c r="I195" s="60">
        <f>IF(ISNA(VLOOKUP(G195,Round2_Transactions!$A$2:$F$800,3,FALSE)), 0,VLOOKUP(G195,Round2_Transactions!$A$2:$F$800,3,FALSE))</f>
        <v>0</v>
      </c>
      <c r="J195" s="60">
        <f>IF(ISNA(VLOOKUP(G195,Round2_Transactions!$A$2:$F$800,4,FALSE)), 0,VLOOKUP(G195,Round2_Transactions!$A$2:$F$800,4,FALSE))</f>
        <v>0</v>
      </c>
      <c r="K195" s="60">
        <f>IF(ISNA(VLOOKUP(G195,Round2_Transactions!$A$2:$F$800,5,FALSE)), 0,VLOOKUP(G195,Round2_Transactions!$A$2:$F$800,5,FALSE))</f>
        <v>0</v>
      </c>
      <c r="L195" s="86">
        <f>IF(ISNA(VLOOKUP(G195,Round2_Transactions!$A$2:$F$800,6,FALSE)), 0,VLOOKUP(G195,Round2_Transactions!$A$2:$F$800,6,FALSE))</f>
        <v>0</v>
      </c>
      <c r="M195" s="107">
        <f t="shared" si="1"/>
        <v>0</v>
      </c>
      <c r="N195" s="107">
        <f t="shared" si="3"/>
        <v>0</v>
      </c>
      <c r="O195" s="107">
        <f t="shared" si="4"/>
        <v>0</v>
      </c>
      <c r="P195" s="107">
        <f t="shared" si="5"/>
        <v>0</v>
      </c>
      <c r="Q195" s="107">
        <f t="shared" si="6"/>
        <v>0</v>
      </c>
      <c r="R195" s="107">
        <f t="shared" si="7"/>
        <v>0</v>
      </c>
      <c r="S195" s="107">
        <f t="shared" si="8"/>
        <v>0</v>
      </c>
      <c r="T195" s="107">
        <f t="shared" si="9"/>
        <v>0</v>
      </c>
      <c r="U195" s="107">
        <f t="shared" si="10"/>
        <v>0</v>
      </c>
      <c r="V195" s="107">
        <f t="shared" si="11"/>
        <v>0</v>
      </c>
      <c r="W195" s="107">
        <f t="shared" si="12"/>
        <v>0</v>
      </c>
      <c r="X195" s="107">
        <f t="shared" si="13"/>
        <v>0</v>
      </c>
      <c r="Y195" s="107">
        <f t="shared" si="14"/>
        <v>0</v>
      </c>
      <c r="Z195" s="107">
        <f t="shared" si="41"/>
        <v>0</v>
      </c>
      <c r="AA195" s="107">
        <f t="shared" si="42"/>
        <v>0</v>
      </c>
      <c r="AB195" s="107">
        <f t="shared" si="43"/>
        <v>0</v>
      </c>
      <c r="AC195" s="107">
        <f t="shared" si="44"/>
        <v>0</v>
      </c>
      <c r="AD195" s="107">
        <f t="shared" si="45"/>
        <v>0</v>
      </c>
      <c r="AE195" s="107">
        <f t="shared" si="46"/>
        <v>0</v>
      </c>
      <c r="AF195" s="107">
        <f t="shared" si="47"/>
        <v>0</v>
      </c>
      <c r="AG195" s="107">
        <f t="shared" si="48"/>
        <v>0</v>
      </c>
      <c r="AH195" s="107">
        <f t="shared" si="49"/>
        <v>0</v>
      </c>
      <c r="AI195" s="107">
        <f t="shared" si="50"/>
        <v>0</v>
      </c>
      <c r="AJ195" s="107">
        <f t="shared" si="51"/>
        <v>0</v>
      </c>
      <c r="AK195" s="107">
        <f t="shared" si="52"/>
        <v>0</v>
      </c>
    </row>
    <row r="196">
      <c r="A196" s="107"/>
      <c r="B196" s="107"/>
      <c r="C196" s="107"/>
      <c r="D196" s="107"/>
      <c r="E196" s="107"/>
      <c r="F196" s="108">
        <f t="shared" si="40"/>
        <v>8100</v>
      </c>
      <c r="G196" s="90" t="s">
        <v>392</v>
      </c>
      <c r="H196" s="14">
        <f>IF(ISNA(VLOOKUP(G196,Round2_Transactions!$A$2:$F$800,2,FALSE)), 0,VLOOKUP(G196,Round2_Transactions!$A$2:$F$800,2,FALSE))</f>
        <v>0</v>
      </c>
      <c r="I196" s="60">
        <f>IF(ISNA(VLOOKUP(G196,Round2_Transactions!$A$2:$F$800,3,FALSE)), 0,VLOOKUP(G196,Round2_Transactions!$A$2:$F$800,3,FALSE))</f>
        <v>0</v>
      </c>
      <c r="J196" s="60">
        <f>IF(ISNA(VLOOKUP(G196,Round2_Transactions!$A$2:$F$800,4,FALSE)), 0,VLOOKUP(G196,Round2_Transactions!$A$2:$F$800,4,FALSE))</f>
        <v>0</v>
      </c>
      <c r="K196" s="60">
        <f>IF(ISNA(VLOOKUP(G196,Round2_Transactions!$A$2:$F$800,5,FALSE)), 0,VLOOKUP(G196,Round2_Transactions!$A$2:$F$800,5,FALSE))</f>
        <v>0</v>
      </c>
      <c r="L196" s="86">
        <f>IF(ISNA(VLOOKUP(G196,Round2_Transactions!$A$2:$F$800,6,FALSE)), 0,VLOOKUP(G196,Round2_Transactions!$A$2:$F$800,6,FALSE))</f>
        <v>0</v>
      </c>
      <c r="M196" s="107">
        <f t="shared" si="1"/>
        <v>0</v>
      </c>
      <c r="N196" s="107">
        <f t="shared" si="3"/>
        <v>0</v>
      </c>
      <c r="O196" s="107">
        <f t="shared" si="4"/>
        <v>0</v>
      </c>
      <c r="P196" s="107">
        <f t="shared" si="5"/>
        <v>0</v>
      </c>
      <c r="Q196" s="107">
        <f t="shared" si="6"/>
        <v>0</v>
      </c>
      <c r="R196" s="107">
        <f t="shared" si="7"/>
        <v>0</v>
      </c>
      <c r="S196" s="107">
        <f t="shared" si="8"/>
        <v>0</v>
      </c>
      <c r="T196" s="107">
        <f t="shared" si="9"/>
        <v>0</v>
      </c>
      <c r="U196" s="107">
        <f t="shared" si="10"/>
        <v>0</v>
      </c>
      <c r="V196" s="107">
        <f t="shared" si="11"/>
        <v>0</v>
      </c>
      <c r="W196" s="107">
        <f t="shared" si="12"/>
        <v>0</v>
      </c>
      <c r="X196" s="107">
        <f t="shared" si="13"/>
        <v>0</v>
      </c>
      <c r="Y196" s="107">
        <f t="shared" si="14"/>
        <v>0</v>
      </c>
      <c r="Z196" s="107">
        <f t="shared" si="41"/>
        <v>0</v>
      </c>
      <c r="AA196" s="107">
        <f t="shared" si="42"/>
        <v>0</v>
      </c>
      <c r="AB196" s="107">
        <f t="shared" si="43"/>
        <v>0</v>
      </c>
      <c r="AC196" s="107">
        <f t="shared" si="44"/>
        <v>0</v>
      </c>
      <c r="AD196" s="107">
        <f t="shared" si="45"/>
        <v>0</v>
      </c>
      <c r="AE196" s="107">
        <f t="shared" si="46"/>
        <v>0</v>
      </c>
      <c r="AF196" s="107">
        <f t="shared" si="47"/>
        <v>0</v>
      </c>
      <c r="AG196" s="107">
        <f t="shared" si="48"/>
        <v>0</v>
      </c>
      <c r="AH196" s="107">
        <f t="shared" si="49"/>
        <v>0</v>
      </c>
      <c r="AI196" s="107">
        <f t="shared" si="50"/>
        <v>0</v>
      </c>
      <c r="AJ196" s="107">
        <f t="shared" si="51"/>
        <v>0</v>
      </c>
      <c r="AK196" s="107">
        <f t="shared" si="52"/>
        <v>0</v>
      </c>
    </row>
    <row r="197">
      <c r="A197" s="107"/>
      <c r="B197" s="107"/>
      <c r="C197" s="107"/>
      <c r="D197" s="107"/>
      <c r="E197" s="107"/>
      <c r="F197" s="108">
        <f t="shared" si="40"/>
        <v>8100</v>
      </c>
      <c r="G197" s="90" t="s">
        <v>393</v>
      </c>
      <c r="H197" s="14">
        <f>IF(ISNA(VLOOKUP(G197,Round2_Transactions!$A$2:$F$800,2,FALSE)), 0,VLOOKUP(G197,Round2_Transactions!$A$2:$F$800,2,FALSE))</f>
        <v>0</v>
      </c>
      <c r="I197" s="60">
        <f>IF(ISNA(VLOOKUP(G197,Round2_Transactions!$A$2:$F$800,3,FALSE)), 0,VLOOKUP(G197,Round2_Transactions!$A$2:$F$800,3,FALSE))</f>
        <v>0</v>
      </c>
      <c r="J197" s="60">
        <f>IF(ISNA(VLOOKUP(G197,Round2_Transactions!$A$2:$F$800,4,FALSE)), 0,VLOOKUP(G197,Round2_Transactions!$A$2:$F$800,4,FALSE))</f>
        <v>0</v>
      </c>
      <c r="K197" s="60">
        <f>IF(ISNA(VLOOKUP(G197,Round2_Transactions!$A$2:$F$800,5,FALSE)), 0,VLOOKUP(G197,Round2_Transactions!$A$2:$F$800,5,FALSE))</f>
        <v>0</v>
      </c>
      <c r="L197" s="86">
        <f>IF(ISNA(VLOOKUP(G197,Round2_Transactions!$A$2:$F$800,6,FALSE)), 0,VLOOKUP(G197,Round2_Transactions!$A$2:$F$800,6,FALSE))</f>
        <v>0</v>
      </c>
      <c r="M197" s="107">
        <f t="shared" si="1"/>
        <v>0</v>
      </c>
      <c r="N197" s="107">
        <f t="shared" si="3"/>
        <v>0</v>
      </c>
      <c r="O197" s="107">
        <f t="shared" si="4"/>
        <v>0</v>
      </c>
      <c r="P197" s="107">
        <f t="shared" si="5"/>
        <v>0</v>
      </c>
      <c r="Q197" s="107">
        <f t="shared" si="6"/>
        <v>0</v>
      </c>
      <c r="R197" s="107">
        <f t="shared" si="7"/>
        <v>0</v>
      </c>
      <c r="S197" s="107">
        <f t="shared" si="8"/>
        <v>0</v>
      </c>
      <c r="T197" s="107">
        <f t="shared" si="9"/>
        <v>0</v>
      </c>
      <c r="U197" s="107">
        <f t="shared" si="10"/>
        <v>0</v>
      </c>
      <c r="V197" s="107">
        <f t="shared" si="11"/>
        <v>0</v>
      </c>
      <c r="W197" s="107">
        <f t="shared" si="12"/>
        <v>0</v>
      </c>
      <c r="X197" s="107">
        <f t="shared" si="13"/>
        <v>0</v>
      </c>
      <c r="Y197" s="107">
        <f t="shared" si="14"/>
        <v>0</v>
      </c>
      <c r="Z197" s="107">
        <f t="shared" si="41"/>
        <v>0</v>
      </c>
      <c r="AA197" s="107">
        <f t="shared" si="42"/>
        <v>0</v>
      </c>
      <c r="AB197" s="107">
        <f t="shared" si="43"/>
        <v>0</v>
      </c>
      <c r="AC197" s="107">
        <f t="shared" si="44"/>
        <v>0</v>
      </c>
      <c r="AD197" s="107">
        <f t="shared" si="45"/>
        <v>0</v>
      </c>
      <c r="AE197" s="107">
        <f t="shared" si="46"/>
        <v>0</v>
      </c>
      <c r="AF197" s="107">
        <f t="shared" si="47"/>
        <v>0</v>
      </c>
      <c r="AG197" s="107">
        <f t="shared" si="48"/>
        <v>0</v>
      </c>
      <c r="AH197" s="107">
        <f t="shared" si="49"/>
        <v>0</v>
      </c>
      <c r="AI197" s="107">
        <f t="shared" si="50"/>
        <v>0</v>
      </c>
      <c r="AJ197" s="107">
        <f t="shared" si="51"/>
        <v>0</v>
      </c>
      <c r="AK197" s="107">
        <f t="shared" si="52"/>
        <v>0</v>
      </c>
    </row>
    <row r="198">
      <c r="A198" s="107"/>
      <c r="B198" s="107"/>
      <c r="C198" s="107"/>
      <c r="D198" s="107"/>
      <c r="E198" s="107"/>
      <c r="F198" s="108">
        <f t="shared" si="40"/>
        <v>8100</v>
      </c>
      <c r="G198" s="90" t="s">
        <v>394</v>
      </c>
      <c r="H198" s="14">
        <f>IF(ISNA(VLOOKUP(G198,Round2_Transactions!$A$2:$F$800,2,FALSE)), 0,VLOOKUP(G198,Round2_Transactions!$A$2:$F$800,2,FALSE))</f>
        <v>0</v>
      </c>
      <c r="I198" s="60">
        <f>IF(ISNA(VLOOKUP(G198,Round2_Transactions!$A$2:$F$800,3,FALSE)), 0,VLOOKUP(G198,Round2_Transactions!$A$2:$F$800,3,FALSE))</f>
        <v>0</v>
      </c>
      <c r="J198" s="60">
        <f>IF(ISNA(VLOOKUP(G198,Round2_Transactions!$A$2:$F$800,4,FALSE)), 0,VLOOKUP(G198,Round2_Transactions!$A$2:$F$800,4,FALSE))</f>
        <v>0</v>
      </c>
      <c r="K198" s="60">
        <f>IF(ISNA(VLOOKUP(G198,Round2_Transactions!$A$2:$F$800,5,FALSE)), 0,VLOOKUP(G198,Round2_Transactions!$A$2:$F$800,5,FALSE))</f>
        <v>0</v>
      </c>
      <c r="L198" s="86">
        <f>IF(ISNA(VLOOKUP(G198,Round2_Transactions!$A$2:$F$800,6,FALSE)), 0,VLOOKUP(G198,Round2_Transactions!$A$2:$F$800,6,FALSE))</f>
        <v>0</v>
      </c>
      <c r="M198" s="107">
        <f t="shared" si="1"/>
        <v>0</v>
      </c>
      <c r="N198" s="107">
        <f t="shared" si="3"/>
        <v>0</v>
      </c>
      <c r="O198" s="107">
        <f t="shared" si="4"/>
        <v>0</v>
      </c>
      <c r="P198" s="107">
        <f t="shared" si="5"/>
        <v>0</v>
      </c>
      <c r="Q198" s="107">
        <f t="shared" si="6"/>
        <v>0</v>
      </c>
      <c r="R198" s="107">
        <f t="shared" si="7"/>
        <v>0</v>
      </c>
      <c r="S198" s="107">
        <f t="shared" si="8"/>
        <v>0</v>
      </c>
      <c r="T198" s="107">
        <f t="shared" si="9"/>
        <v>0</v>
      </c>
      <c r="U198" s="107">
        <f t="shared" si="10"/>
        <v>0</v>
      </c>
      <c r="V198" s="107">
        <f t="shared" si="11"/>
        <v>0</v>
      </c>
      <c r="W198" s="107">
        <f t="shared" si="12"/>
        <v>0</v>
      </c>
      <c r="X198" s="107">
        <f t="shared" si="13"/>
        <v>0</v>
      </c>
      <c r="Y198" s="107">
        <f t="shared" si="14"/>
        <v>0</v>
      </c>
      <c r="Z198" s="107">
        <f t="shared" si="41"/>
        <v>0</v>
      </c>
      <c r="AA198" s="107">
        <f t="shared" si="42"/>
        <v>0</v>
      </c>
      <c r="AB198" s="107">
        <f t="shared" si="43"/>
        <v>0</v>
      </c>
      <c r="AC198" s="107">
        <f t="shared" si="44"/>
        <v>0</v>
      </c>
      <c r="AD198" s="107">
        <f t="shared" si="45"/>
        <v>0</v>
      </c>
      <c r="AE198" s="107">
        <f t="shared" si="46"/>
        <v>0</v>
      </c>
      <c r="AF198" s="107">
        <f t="shared" si="47"/>
        <v>0</v>
      </c>
      <c r="AG198" s="107">
        <f t="shared" si="48"/>
        <v>0</v>
      </c>
      <c r="AH198" s="107">
        <f t="shared" si="49"/>
        <v>0</v>
      </c>
      <c r="AI198" s="107">
        <f t="shared" si="50"/>
        <v>0</v>
      </c>
      <c r="AJ198" s="107">
        <f t="shared" si="51"/>
        <v>0</v>
      </c>
      <c r="AK198" s="107">
        <f t="shared" si="52"/>
        <v>0</v>
      </c>
    </row>
    <row r="199">
      <c r="A199" s="107"/>
      <c r="B199" s="107"/>
      <c r="C199" s="107"/>
      <c r="D199" s="107"/>
      <c r="E199" s="107"/>
      <c r="F199" s="108">
        <f t="shared" si="40"/>
        <v>8100</v>
      </c>
      <c r="G199" s="90" t="s">
        <v>395</v>
      </c>
      <c r="H199" s="14">
        <f>IF(ISNA(VLOOKUP(G199,Round2_Transactions!$A$2:$F$800,2,FALSE)), 0,VLOOKUP(G199,Round2_Transactions!$A$2:$F$800,2,FALSE))</f>
        <v>0</v>
      </c>
      <c r="I199" s="60">
        <f>IF(ISNA(VLOOKUP(G199,Round2_Transactions!$A$2:$F$800,3,FALSE)), 0,VLOOKUP(G199,Round2_Transactions!$A$2:$F$800,3,FALSE))</f>
        <v>0</v>
      </c>
      <c r="J199" s="60">
        <f>IF(ISNA(VLOOKUP(G199,Round2_Transactions!$A$2:$F$800,4,FALSE)), 0,VLOOKUP(G199,Round2_Transactions!$A$2:$F$800,4,FALSE))</f>
        <v>0</v>
      </c>
      <c r="K199" s="60">
        <f>IF(ISNA(VLOOKUP(G199,Round2_Transactions!$A$2:$F$800,5,FALSE)), 0,VLOOKUP(G199,Round2_Transactions!$A$2:$F$800,5,FALSE))</f>
        <v>0</v>
      </c>
      <c r="L199" s="86">
        <f>IF(ISNA(VLOOKUP(G199,Round2_Transactions!$A$2:$F$800,6,FALSE)), 0,VLOOKUP(G199,Round2_Transactions!$A$2:$F$800,6,FALSE))</f>
        <v>0</v>
      </c>
      <c r="M199" s="107">
        <f t="shared" si="1"/>
        <v>0</v>
      </c>
      <c r="N199" s="107">
        <f t="shared" si="3"/>
        <v>0</v>
      </c>
      <c r="O199" s="107">
        <f t="shared" si="4"/>
        <v>0</v>
      </c>
      <c r="P199" s="107">
        <f t="shared" si="5"/>
        <v>0</v>
      </c>
      <c r="Q199" s="107">
        <f t="shared" si="6"/>
        <v>0</v>
      </c>
      <c r="R199" s="107">
        <f t="shared" si="7"/>
        <v>0</v>
      </c>
      <c r="S199" s="107">
        <f t="shared" si="8"/>
        <v>0</v>
      </c>
      <c r="T199" s="107">
        <f t="shared" si="9"/>
        <v>0</v>
      </c>
      <c r="U199" s="107">
        <f t="shared" si="10"/>
        <v>0</v>
      </c>
      <c r="V199" s="107">
        <f t="shared" si="11"/>
        <v>0</v>
      </c>
      <c r="W199" s="107">
        <f t="shared" si="12"/>
        <v>0</v>
      </c>
      <c r="X199" s="107">
        <f t="shared" si="13"/>
        <v>0</v>
      </c>
      <c r="Y199" s="107">
        <f t="shared" si="14"/>
        <v>0</v>
      </c>
      <c r="Z199" s="107">
        <f t="shared" si="41"/>
        <v>0</v>
      </c>
      <c r="AA199" s="107">
        <f t="shared" si="42"/>
        <v>0</v>
      </c>
      <c r="AB199" s="107">
        <f t="shared" si="43"/>
        <v>0</v>
      </c>
      <c r="AC199" s="107">
        <f t="shared" si="44"/>
        <v>0</v>
      </c>
      <c r="AD199" s="107">
        <f t="shared" si="45"/>
        <v>0</v>
      </c>
      <c r="AE199" s="107">
        <f t="shared" si="46"/>
        <v>0</v>
      </c>
      <c r="AF199" s="107">
        <f t="shared" si="47"/>
        <v>0</v>
      </c>
      <c r="AG199" s="107">
        <f t="shared" si="48"/>
        <v>0</v>
      </c>
      <c r="AH199" s="107">
        <f t="shared" si="49"/>
        <v>0</v>
      </c>
      <c r="AI199" s="107">
        <f t="shared" si="50"/>
        <v>0</v>
      </c>
      <c r="AJ199" s="107">
        <f t="shared" si="51"/>
        <v>0</v>
      </c>
      <c r="AK199" s="107">
        <f t="shared" si="52"/>
        <v>0</v>
      </c>
    </row>
    <row r="200">
      <c r="A200" s="107"/>
      <c r="B200" s="107"/>
      <c r="C200" s="107"/>
      <c r="D200" s="107"/>
      <c r="E200" s="107"/>
      <c r="F200" s="108">
        <f t="shared" si="40"/>
        <v>8100</v>
      </c>
      <c r="G200" s="90" t="s">
        <v>396</v>
      </c>
      <c r="H200" s="14">
        <f>IF(ISNA(VLOOKUP(G200,Round2_Transactions!$A$2:$F$800,2,FALSE)), 0,VLOOKUP(G200,Round2_Transactions!$A$2:$F$800,2,FALSE))</f>
        <v>0</v>
      </c>
      <c r="I200" s="60">
        <f>IF(ISNA(VLOOKUP(G200,Round2_Transactions!$A$2:$F$800,3,FALSE)), 0,VLOOKUP(G200,Round2_Transactions!$A$2:$F$800,3,FALSE))</f>
        <v>0</v>
      </c>
      <c r="J200" s="60">
        <f>IF(ISNA(VLOOKUP(G200,Round2_Transactions!$A$2:$F$800,4,FALSE)), 0,VLOOKUP(G200,Round2_Transactions!$A$2:$F$800,4,FALSE))</f>
        <v>0</v>
      </c>
      <c r="K200" s="60">
        <f>IF(ISNA(VLOOKUP(G200,Round2_Transactions!$A$2:$F$800,5,FALSE)), 0,VLOOKUP(G200,Round2_Transactions!$A$2:$F$800,5,FALSE))</f>
        <v>0</v>
      </c>
      <c r="L200" s="86">
        <f>IF(ISNA(VLOOKUP(G200,Round2_Transactions!$A$2:$F$800,6,FALSE)), 0,VLOOKUP(G200,Round2_Transactions!$A$2:$F$800,6,FALSE))</f>
        <v>0</v>
      </c>
      <c r="M200" s="107">
        <f t="shared" si="1"/>
        <v>0</v>
      </c>
      <c r="N200" s="107">
        <f t="shared" si="3"/>
        <v>0</v>
      </c>
      <c r="O200" s="107">
        <f t="shared" si="4"/>
        <v>0</v>
      </c>
      <c r="P200" s="107">
        <f t="shared" si="5"/>
        <v>0</v>
      </c>
      <c r="Q200" s="107">
        <f t="shared" si="6"/>
        <v>0</v>
      </c>
      <c r="R200" s="107">
        <f t="shared" si="7"/>
        <v>0</v>
      </c>
      <c r="S200" s="107">
        <f t="shared" si="8"/>
        <v>0</v>
      </c>
      <c r="T200" s="107">
        <f t="shared" si="9"/>
        <v>0</v>
      </c>
      <c r="U200" s="107">
        <f t="shared" si="10"/>
        <v>0</v>
      </c>
      <c r="V200" s="107">
        <f t="shared" si="11"/>
        <v>0</v>
      </c>
      <c r="W200" s="107">
        <f t="shared" si="12"/>
        <v>0</v>
      </c>
      <c r="X200" s="107">
        <f t="shared" si="13"/>
        <v>0</v>
      </c>
      <c r="Y200" s="107">
        <f t="shared" si="14"/>
        <v>0</v>
      </c>
      <c r="Z200" s="107">
        <f t="shared" si="41"/>
        <v>0</v>
      </c>
      <c r="AA200" s="107">
        <f t="shared" si="42"/>
        <v>0</v>
      </c>
      <c r="AB200" s="107">
        <f t="shared" si="43"/>
        <v>0</v>
      </c>
      <c r="AC200" s="107">
        <f t="shared" si="44"/>
        <v>0</v>
      </c>
      <c r="AD200" s="107">
        <f t="shared" si="45"/>
        <v>0</v>
      </c>
      <c r="AE200" s="107">
        <f t="shared" si="46"/>
        <v>0</v>
      </c>
      <c r="AF200" s="107">
        <f t="shared" si="47"/>
        <v>0</v>
      </c>
      <c r="AG200" s="107">
        <f t="shared" si="48"/>
        <v>0</v>
      </c>
      <c r="AH200" s="107">
        <f t="shared" si="49"/>
        <v>0</v>
      </c>
      <c r="AI200" s="107">
        <f t="shared" si="50"/>
        <v>0</v>
      </c>
      <c r="AJ200" s="107">
        <f t="shared" si="51"/>
        <v>0</v>
      </c>
      <c r="AK200" s="107">
        <f t="shared" si="52"/>
        <v>0</v>
      </c>
    </row>
    <row r="201">
      <c r="A201" s="107"/>
      <c r="B201" s="107"/>
      <c r="C201" s="107"/>
      <c r="D201" s="107"/>
      <c r="E201" s="107"/>
      <c r="F201" s="108">
        <f t="shared" si="40"/>
        <v>8100</v>
      </c>
      <c r="G201" s="90" t="s">
        <v>397</v>
      </c>
      <c r="H201" s="14">
        <f>IF(ISNA(VLOOKUP(G201,Round2_Transactions!$A$2:$F$800,2,FALSE)), 0,VLOOKUP(G201,Round2_Transactions!$A$2:$F$800,2,FALSE))</f>
        <v>0</v>
      </c>
      <c r="I201" s="60">
        <f>IF(ISNA(VLOOKUP(G201,Round2_Transactions!$A$2:$F$800,3,FALSE)), 0,VLOOKUP(G201,Round2_Transactions!$A$2:$F$800,3,FALSE))</f>
        <v>0</v>
      </c>
      <c r="J201" s="60">
        <f>IF(ISNA(VLOOKUP(G201,Round2_Transactions!$A$2:$F$800,4,FALSE)), 0,VLOOKUP(G201,Round2_Transactions!$A$2:$F$800,4,FALSE))</f>
        <v>0</v>
      </c>
      <c r="K201" s="60">
        <f>IF(ISNA(VLOOKUP(G201,Round2_Transactions!$A$2:$F$800,5,FALSE)), 0,VLOOKUP(G201,Round2_Transactions!$A$2:$F$800,5,FALSE))</f>
        <v>0</v>
      </c>
      <c r="L201" s="86">
        <f>IF(ISNA(VLOOKUP(G201,Round2_Transactions!$A$2:$F$800,6,FALSE)), 0,VLOOKUP(G201,Round2_Transactions!$A$2:$F$800,6,FALSE))</f>
        <v>0</v>
      </c>
      <c r="M201" s="107">
        <f t="shared" si="1"/>
        <v>0</v>
      </c>
      <c r="N201" s="107">
        <f t="shared" si="3"/>
        <v>0</v>
      </c>
      <c r="O201" s="107">
        <f t="shared" si="4"/>
        <v>0</v>
      </c>
      <c r="P201" s="107">
        <f t="shared" si="5"/>
        <v>0</v>
      </c>
      <c r="Q201" s="107">
        <f t="shared" si="6"/>
        <v>0</v>
      </c>
      <c r="R201" s="107">
        <f t="shared" si="7"/>
        <v>0</v>
      </c>
      <c r="S201" s="107">
        <f t="shared" si="8"/>
        <v>0</v>
      </c>
      <c r="T201" s="107">
        <f t="shared" si="9"/>
        <v>0</v>
      </c>
      <c r="U201" s="107">
        <f t="shared" si="10"/>
        <v>0</v>
      </c>
      <c r="V201" s="107">
        <f t="shared" si="11"/>
        <v>0</v>
      </c>
      <c r="W201" s="107">
        <f t="shared" si="12"/>
        <v>0</v>
      </c>
      <c r="X201" s="107">
        <f t="shared" si="13"/>
        <v>0</v>
      </c>
      <c r="Y201" s="107">
        <f t="shared" si="14"/>
        <v>0</v>
      </c>
      <c r="Z201" s="107">
        <f t="shared" si="41"/>
        <v>0</v>
      </c>
      <c r="AA201" s="107">
        <f t="shared" si="42"/>
        <v>0</v>
      </c>
      <c r="AB201" s="107">
        <f t="shared" si="43"/>
        <v>0</v>
      </c>
      <c r="AC201" s="107">
        <f t="shared" si="44"/>
        <v>0</v>
      </c>
      <c r="AD201" s="107">
        <f t="shared" si="45"/>
        <v>0</v>
      </c>
      <c r="AE201" s="107">
        <f t="shared" si="46"/>
        <v>0</v>
      </c>
      <c r="AF201" s="107">
        <f t="shared" si="47"/>
        <v>0</v>
      </c>
      <c r="AG201" s="107">
        <f t="shared" si="48"/>
        <v>0</v>
      </c>
      <c r="AH201" s="107">
        <f t="shared" si="49"/>
        <v>0</v>
      </c>
      <c r="AI201" s="107">
        <f t="shared" si="50"/>
        <v>0</v>
      </c>
      <c r="AJ201" s="107">
        <f t="shared" si="51"/>
        <v>0</v>
      </c>
      <c r="AK201" s="107">
        <f t="shared" si="52"/>
        <v>0</v>
      </c>
    </row>
    <row r="202">
      <c r="A202" s="107"/>
      <c r="B202" s="107"/>
      <c r="C202" s="107"/>
      <c r="D202" s="107"/>
      <c r="E202" s="107"/>
      <c r="F202" s="108">
        <f t="shared" si="40"/>
        <v>8100</v>
      </c>
      <c r="G202" s="90" t="s">
        <v>398</v>
      </c>
      <c r="H202" s="14">
        <f>IF(ISNA(VLOOKUP(G202,Round2_Transactions!$A$2:$F$800,2,FALSE)), 0,VLOOKUP(G202,Round2_Transactions!$A$2:$F$800,2,FALSE))</f>
        <v>0</v>
      </c>
      <c r="I202" s="60">
        <f>IF(ISNA(VLOOKUP(G202,Round2_Transactions!$A$2:$F$800,3,FALSE)), 0,VLOOKUP(G202,Round2_Transactions!$A$2:$F$800,3,FALSE))</f>
        <v>0</v>
      </c>
      <c r="J202" s="60">
        <f>IF(ISNA(VLOOKUP(G202,Round2_Transactions!$A$2:$F$800,4,FALSE)), 0,VLOOKUP(G202,Round2_Transactions!$A$2:$F$800,4,FALSE))</f>
        <v>0</v>
      </c>
      <c r="K202" s="60">
        <f>IF(ISNA(VLOOKUP(G202,Round2_Transactions!$A$2:$F$800,5,FALSE)), 0,VLOOKUP(G202,Round2_Transactions!$A$2:$F$800,5,FALSE))</f>
        <v>0</v>
      </c>
      <c r="L202" s="86">
        <f>IF(ISNA(VLOOKUP(G202,Round2_Transactions!$A$2:$F$800,6,FALSE)), 0,VLOOKUP(G202,Round2_Transactions!$A$2:$F$800,6,FALSE))</f>
        <v>0</v>
      </c>
      <c r="M202" s="107">
        <f t="shared" si="1"/>
        <v>0</v>
      </c>
      <c r="N202" s="107">
        <f t="shared" si="3"/>
        <v>0</v>
      </c>
      <c r="O202" s="107">
        <f t="shared" si="4"/>
        <v>0</v>
      </c>
      <c r="P202" s="107">
        <f t="shared" si="5"/>
        <v>0</v>
      </c>
      <c r="Q202" s="107">
        <f t="shared" si="6"/>
        <v>0</v>
      </c>
      <c r="R202" s="107">
        <f t="shared" si="7"/>
        <v>0</v>
      </c>
      <c r="S202" s="107">
        <f t="shared" si="8"/>
        <v>0</v>
      </c>
      <c r="T202" s="107">
        <f t="shared" si="9"/>
        <v>0</v>
      </c>
      <c r="U202" s="107">
        <f t="shared" si="10"/>
        <v>0</v>
      </c>
      <c r="V202" s="107">
        <f t="shared" si="11"/>
        <v>0</v>
      </c>
      <c r="W202" s="107">
        <f t="shared" si="12"/>
        <v>0</v>
      </c>
      <c r="X202" s="107">
        <f t="shared" si="13"/>
        <v>0</v>
      </c>
      <c r="Y202" s="107">
        <f t="shared" si="14"/>
        <v>0</v>
      </c>
      <c r="Z202" s="107">
        <f t="shared" si="41"/>
        <v>0</v>
      </c>
      <c r="AA202" s="107">
        <f t="shared" si="42"/>
        <v>0</v>
      </c>
      <c r="AB202" s="107">
        <f t="shared" si="43"/>
        <v>0</v>
      </c>
      <c r="AC202" s="107">
        <f t="shared" si="44"/>
        <v>0</v>
      </c>
      <c r="AD202" s="107">
        <f t="shared" si="45"/>
        <v>0</v>
      </c>
      <c r="AE202" s="107">
        <f t="shared" si="46"/>
        <v>0</v>
      </c>
      <c r="AF202" s="107">
        <f t="shared" si="47"/>
        <v>0</v>
      </c>
      <c r="AG202" s="107">
        <f t="shared" si="48"/>
        <v>0</v>
      </c>
      <c r="AH202" s="107">
        <f t="shared" si="49"/>
        <v>0</v>
      </c>
      <c r="AI202" s="107">
        <f t="shared" si="50"/>
        <v>0</v>
      </c>
      <c r="AJ202" s="107">
        <f t="shared" si="51"/>
        <v>0</v>
      </c>
      <c r="AK202" s="107">
        <f t="shared" si="52"/>
        <v>0</v>
      </c>
    </row>
    <row r="203">
      <c r="A203" s="107"/>
      <c r="B203" s="107"/>
      <c r="C203" s="107"/>
      <c r="D203" s="107"/>
      <c r="E203" s="107"/>
      <c r="F203" s="108">
        <f t="shared" si="40"/>
        <v>8100</v>
      </c>
      <c r="G203" s="90" t="s">
        <v>399</v>
      </c>
      <c r="H203" s="14">
        <f>IF(ISNA(VLOOKUP(G203,Round2_Transactions!$A$2:$F$800,2,FALSE)), 0,VLOOKUP(G203,Round2_Transactions!$A$2:$F$800,2,FALSE))</f>
        <v>0</v>
      </c>
      <c r="I203" s="60">
        <f>IF(ISNA(VLOOKUP(G203,Round2_Transactions!$A$2:$F$800,3,FALSE)), 0,VLOOKUP(G203,Round2_Transactions!$A$2:$F$800,3,FALSE))</f>
        <v>0</v>
      </c>
      <c r="J203" s="60">
        <f>IF(ISNA(VLOOKUP(G203,Round2_Transactions!$A$2:$F$800,4,FALSE)), 0,VLOOKUP(G203,Round2_Transactions!$A$2:$F$800,4,FALSE))</f>
        <v>0</v>
      </c>
      <c r="K203" s="60">
        <f>IF(ISNA(VLOOKUP(G203,Round2_Transactions!$A$2:$F$800,5,FALSE)), 0,VLOOKUP(G203,Round2_Transactions!$A$2:$F$800,5,FALSE))</f>
        <v>0</v>
      </c>
      <c r="L203" s="86">
        <f>IF(ISNA(VLOOKUP(G203,Round2_Transactions!$A$2:$F$800,6,FALSE)), 0,VLOOKUP(G203,Round2_Transactions!$A$2:$F$800,6,FALSE))</f>
        <v>0</v>
      </c>
      <c r="M203" s="107">
        <f t="shared" si="1"/>
        <v>0</v>
      </c>
      <c r="N203" s="107">
        <f t="shared" si="3"/>
        <v>0</v>
      </c>
      <c r="O203" s="107">
        <f t="shared" si="4"/>
        <v>0</v>
      </c>
      <c r="P203" s="107">
        <f t="shared" si="5"/>
        <v>0</v>
      </c>
      <c r="Q203" s="107">
        <f t="shared" si="6"/>
        <v>0</v>
      </c>
      <c r="R203" s="107">
        <f t="shared" si="7"/>
        <v>0</v>
      </c>
      <c r="S203" s="107">
        <f t="shared" si="8"/>
        <v>0</v>
      </c>
      <c r="T203" s="107">
        <f t="shared" si="9"/>
        <v>0</v>
      </c>
      <c r="U203" s="107">
        <f t="shared" si="10"/>
        <v>0</v>
      </c>
      <c r="V203" s="107">
        <f t="shared" si="11"/>
        <v>0</v>
      </c>
      <c r="W203" s="107">
        <f t="shared" si="12"/>
        <v>0</v>
      </c>
      <c r="X203" s="107">
        <f t="shared" si="13"/>
        <v>0</v>
      </c>
      <c r="Y203" s="107">
        <f t="shared" si="14"/>
        <v>0</v>
      </c>
      <c r="Z203" s="107">
        <f t="shared" si="41"/>
        <v>0</v>
      </c>
      <c r="AA203" s="107">
        <f t="shared" si="42"/>
        <v>0</v>
      </c>
      <c r="AB203" s="107">
        <f t="shared" si="43"/>
        <v>0</v>
      </c>
      <c r="AC203" s="107">
        <f t="shared" si="44"/>
        <v>0</v>
      </c>
      <c r="AD203" s="107">
        <f t="shared" si="45"/>
        <v>0</v>
      </c>
      <c r="AE203" s="107">
        <f t="shared" si="46"/>
        <v>0</v>
      </c>
      <c r="AF203" s="107">
        <f t="shared" si="47"/>
        <v>0</v>
      </c>
      <c r="AG203" s="107">
        <f t="shared" si="48"/>
        <v>0</v>
      </c>
      <c r="AH203" s="107">
        <f t="shared" si="49"/>
        <v>0</v>
      </c>
      <c r="AI203" s="107">
        <f t="shared" si="50"/>
        <v>0</v>
      </c>
      <c r="AJ203" s="107">
        <f t="shared" si="51"/>
        <v>0</v>
      </c>
      <c r="AK203" s="107">
        <f t="shared" si="52"/>
        <v>0</v>
      </c>
    </row>
    <row r="204">
      <c r="A204" s="107"/>
      <c r="B204" s="107"/>
      <c r="C204" s="107"/>
      <c r="D204" s="107"/>
      <c r="E204" s="107"/>
      <c r="F204" s="108">
        <f t="shared" si="40"/>
        <v>8100</v>
      </c>
      <c r="G204" s="90" t="s">
        <v>400</v>
      </c>
      <c r="H204" s="14">
        <f>IF(ISNA(VLOOKUP(G204,Round2_Transactions!$A$2:$F$800,2,FALSE)), 0,VLOOKUP(G204,Round2_Transactions!$A$2:$F$800,2,FALSE))</f>
        <v>0</v>
      </c>
      <c r="I204" s="60">
        <f>IF(ISNA(VLOOKUP(G204,Round2_Transactions!$A$2:$F$800,3,FALSE)), 0,VLOOKUP(G204,Round2_Transactions!$A$2:$F$800,3,FALSE))</f>
        <v>0</v>
      </c>
      <c r="J204" s="60">
        <f>IF(ISNA(VLOOKUP(G204,Round2_Transactions!$A$2:$F$800,4,FALSE)), 0,VLOOKUP(G204,Round2_Transactions!$A$2:$F$800,4,FALSE))</f>
        <v>0</v>
      </c>
      <c r="K204" s="60">
        <f>IF(ISNA(VLOOKUP(G204,Round2_Transactions!$A$2:$F$800,5,FALSE)), 0,VLOOKUP(G204,Round2_Transactions!$A$2:$F$800,5,FALSE))</f>
        <v>0</v>
      </c>
      <c r="L204" s="86">
        <f>IF(ISNA(VLOOKUP(G204,Round2_Transactions!$A$2:$F$800,6,FALSE)), 0,VLOOKUP(G204,Round2_Transactions!$A$2:$F$800,6,FALSE))</f>
        <v>0</v>
      </c>
      <c r="M204" s="107">
        <f t="shared" si="1"/>
        <v>0</v>
      </c>
      <c r="N204" s="107">
        <f t="shared" si="3"/>
        <v>0</v>
      </c>
      <c r="O204" s="107">
        <f t="shared" si="4"/>
        <v>0</v>
      </c>
      <c r="P204" s="107">
        <f t="shared" si="5"/>
        <v>0</v>
      </c>
      <c r="Q204" s="107">
        <f t="shared" si="6"/>
        <v>0</v>
      </c>
      <c r="R204" s="107">
        <f t="shared" si="7"/>
        <v>0</v>
      </c>
      <c r="S204" s="107">
        <f t="shared" si="8"/>
        <v>0</v>
      </c>
      <c r="T204" s="107">
        <f t="shared" si="9"/>
        <v>0</v>
      </c>
      <c r="U204" s="107">
        <f t="shared" si="10"/>
        <v>0</v>
      </c>
      <c r="V204" s="107">
        <f t="shared" si="11"/>
        <v>0</v>
      </c>
      <c r="W204" s="107">
        <f t="shared" si="12"/>
        <v>0</v>
      </c>
      <c r="X204" s="107">
        <f t="shared" si="13"/>
        <v>0</v>
      </c>
      <c r="Y204" s="107">
        <f t="shared" si="14"/>
        <v>0</v>
      </c>
      <c r="Z204" s="107">
        <f t="shared" si="41"/>
        <v>0</v>
      </c>
      <c r="AA204" s="107">
        <f t="shared" si="42"/>
        <v>0</v>
      </c>
      <c r="AB204" s="107">
        <f t="shared" si="43"/>
        <v>0</v>
      </c>
      <c r="AC204" s="107">
        <f t="shared" si="44"/>
        <v>0</v>
      </c>
      <c r="AD204" s="107">
        <f t="shared" si="45"/>
        <v>0</v>
      </c>
      <c r="AE204" s="107">
        <f t="shared" si="46"/>
        <v>0</v>
      </c>
      <c r="AF204" s="107">
        <f t="shared" si="47"/>
        <v>0</v>
      </c>
      <c r="AG204" s="107">
        <f t="shared" si="48"/>
        <v>0</v>
      </c>
      <c r="AH204" s="107">
        <f t="shared" si="49"/>
        <v>0</v>
      </c>
      <c r="AI204" s="107">
        <f t="shared" si="50"/>
        <v>0</v>
      </c>
      <c r="AJ204" s="107">
        <f t="shared" si="51"/>
        <v>0</v>
      </c>
      <c r="AK204" s="107">
        <f t="shared" si="52"/>
        <v>0</v>
      </c>
    </row>
    <row r="205">
      <c r="A205" s="107"/>
      <c r="B205" s="107"/>
      <c r="C205" s="107"/>
      <c r="D205" s="107"/>
      <c r="E205" s="107"/>
      <c r="F205" s="108">
        <f t="shared" si="40"/>
        <v>8100</v>
      </c>
      <c r="G205" s="90" t="s">
        <v>401</v>
      </c>
      <c r="H205" s="14">
        <f>IF(ISNA(VLOOKUP(G205,Round2_Transactions!$A$2:$F$800,2,FALSE)), 0,VLOOKUP(G205,Round2_Transactions!$A$2:$F$800,2,FALSE))</f>
        <v>0</v>
      </c>
      <c r="I205" s="60">
        <f>IF(ISNA(VLOOKUP(G205,Round2_Transactions!$A$2:$F$800,3,FALSE)), 0,VLOOKUP(G205,Round2_Transactions!$A$2:$F$800,3,FALSE))</f>
        <v>0</v>
      </c>
      <c r="J205" s="60">
        <f>IF(ISNA(VLOOKUP(G205,Round2_Transactions!$A$2:$F$800,4,FALSE)), 0,VLOOKUP(G205,Round2_Transactions!$A$2:$F$800,4,FALSE))</f>
        <v>0</v>
      </c>
      <c r="K205" s="60">
        <f>IF(ISNA(VLOOKUP(G205,Round2_Transactions!$A$2:$F$800,5,FALSE)), 0,VLOOKUP(G205,Round2_Transactions!$A$2:$F$800,5,FALSE))</f>
        <v>0</v>
      </c>
      <c r="L205" s="86">
        <f>IF(ISNA(VLOOKUP(G205,Round2_Transactions!$A$2:$F$800,6,FALSE)), 0,VLOOKUP(G205,Round2_Transactions!$A$2:$F$800,6,FALSE))</f>
        <v>0</v>
      </c>
      <c r="M205" s="107">
        <f t="shared" si="1"/>
        <v>0</v>
      </c>
      <c r="N205" s="107">
        <f t="shared" si="3"/>
        <v>0</v>
      </c>
      <c r="O205" s="107">
        <f t="shared" si="4"/>
        <v>0</v>
      </c>
      <c r="P205" s="107">
        <f t="shared" si="5"/>
        <v>0</v>
      </c>
      <c r="Q205" s="107">
        <f t="shared" si="6"/>
        <v>0</v>
      </c>
      <c r="R205" s="107">
        <f t="shared" si="7"/>
        <v>0</v>
      </c>
      <c r="S205" s="107">
        <f t="shared" si="8"/>
        <v>0</v>
      </c>
      <c r="T205" s="107">
        <f t="shared" si="9"/>
        <v>0</v>
      </c>
      <c r="U205" s="107">
        <f t="shared" si="10"/>
        <v>0</v>
      </c>
      <c r="V205" s="107">
        <f t="shared" si="11"/>
        <v>0</v>
      </c>
      <c r="W205" s="107">
        <f t="shared" si="12"/>
        <v>0</v>
      </c>
      <c r="X205" s="107">
        <f t="shared" si="13"/>
        <v>0</v>
      </c>
      <c r="Y205" s="107">
        <f t="shared" si="14"/>
        <v>0</v>
      </c>
      <c r="Z205" s="107">
        <f t="shared" si="41"/>
        <v>0</v>
      </c>
      <c r="AA205" s="107">
        <f t="shared" si="42"/>
        <v>0</v>
      </c>
      <c r="AB205" s="107">
        <f t="shared" si="43"/>
        <v>0</v>
      </c>
      <c r="AC205" s="107">
        <f t="shared" si="44"/>
        <v>0</v>
      </c>
      <c r="AD205" s="107">
        <f t="shared" si="45"/>
        <v>0</v>
      </c>
      <c r="AE205" s="107">
        <f t="shared" si="46"/>
        <v>0</v>
      </c>
      <c r="AF205" s="107">
        <f t="shared" si="47"/>
        <v>0</v>
      </c>
      <c r="AG205" s="107">
        <f t="shared" si="48"/>
        <v>0</v>
      </c>
      <c r="AH205" s="107">
        <f t="shared" si="49"/>
        <v>0</v>
      </c>
      <c r="AI205" s="107">
        <f t="shared" si="50"/>
        <v>0</v>
      </c>
      <c r="AJ205" s="107">
        <f t="shared" si="51"/>
        <v>0</v>
      </c>
      <c r="AK205" s="107">
        <f t="shared" si="52"/>
        <v>0</v>
      </c>
    </row>
    <row r="206">
      <c r="A206" s="107"/>
      <c r="B206" s="107"/>
      <c r="C206" s="107"/>
      <c r="D206" s="107"/>
      <c r="E206" s="107"/>
      <c r="F206" s="108">
        <f t="shared" si="40"/>
        <v>8100</v>
      </c>
      <c r="G206" s="90" t="s">
        <v>402</v>
      </c>
      <c r="H206" s="14">
        <f>IF(ISNA(VLOOKUP(G206,Round2_Transactions!$A$2:$F$800,2,FALSE)), 0,VLOOKUP(G206,Round2_Transactions!$A$2:$F$800,2,FALSE))</f>
        <v>0</v>
      </c>
      <c r="I206" s="60">
        <f>IF(ISNA(VLOOKUP(G206,Round2_Transactions!$A$2:$F$800,3,FALSE)), 0,VLOOKUP(G206,Round2_Transactions!$A$2:$F$800,3,FALSE))</f>
        <v>0</v>
      </c>
      <c r="J206" s="60">
        <f>IF(ISNA(VLOOKUP(G206,Round2_Transactions!$A$2:$F$800,4,FALSE)), 0,VLOOKUP(G206,Round2_Transactions!$A$2:$F$800,4,FALSE))</f>
        <v>0</v>
      </c>
      <c r="K206" s="60">
        <f>IF(ISNA(VLOOKUP(G206,Round2_Transactions!$A$2:$F$800,5,FALSE)), 0,VLOOKUP(G206,Round2_Transactions!$A$2:$F$800,5,FALSE))</f>
        <v>0</v>
      </c>
      <c r="L206" s="86">
        <f>IF(ISNA(VLOOKUP(G206,Round2_Transactions!$A$2:$F$800,6,FALSE)), 0,VLOOKUP(G206,Round2_Transactions!$A$2:$F$800,6,FALSE))</f>
        <v>0</v>
      </c>
      <c r="M206" s="107">
        <f t="shared" si="1"/>
        <v>0</v>
      </c>
      <c r="N206" s="107">
        <f t="shared" si="3"/>
        <v>0</v>
      </c>
      <c r="O206" s="107">
        <f t="shared" si="4"/>
        <v>0</v>
      </c>
      <c r="P206" s="107">
        <f t="shared" si="5"/>
        <v>0</v>
      </c>
      <c r="Q206" s="107">
        <f t="shared" si="6"/>
        <v>0</v>
      </c>
      <c r="R206" s="107">
        <f t="shared" si="7"/>
        <v>0</v>
      </c>
      <c r="S206" s="107">
        <f t="shared" si="8"/>
        <v>0</v>
      </c>
      <c r="T206" s="107">
        <f t="shared" si="9"/>
        <v>0</v>
      </c>
      <c r="U206" s="107">
        <f t="shared" si="10"/>
        <v>0</v>
      </c>
      <c r="V206" s="107">
        <f t="shared" si="11"/>
        <v>0</v>
      </c>
      <c r="W206" s="107">
        <f t="shared" si="12"/>
        <v>0</v>
      </c>
      <c r="X206" s="107">
        <f t="shared" si="13"/>
        <v>0</v>
      </c>
      <c r="Y206" s="107">
        <f t="shared" si="14"/>
        <v>0</v>
      </c>
      <c r="Z206" s="107">
        <f t="shared" si="41"/>
        <v>0</v>
      </c>
      <c r="AA206" s="107">
        <f t="shared" si="42"/>
        <v>0</v>
      </c>
      <c r="AB206" s="107">
        <f t="shared" si="43"/>
        <v>0</v>
      </c>
      <c r="AC206" s="107">
        <f t="shared" si="44"/>
        <v>0</v>
      </c>
      <c r="AD206" s="107">
        <f t="shared" si="45"/>
        <v>0</v>
      </c>
      <c r="AE206" s="107">
        <f t="shared" si="46"/>
        <v>0</v>
      </c>
      <c r="AF206" s="107">
        <f t="shared" si="47"/>
        <v>0</v>
      </c>
      <c r="AG206" s="107">
        <f t="shared" si="48"/>
        <v>0</v>
      </c>
      <c r="AH206" s="107">
        <f t="shared" si="49"/>
        <v>0</v>
      </c>
      <c r="AI206" s="107">
        <f t="shared" si="50"/>
        <v>0</v>
      </c>
      <c r="AJ206" s="107">
        <f t="shared" si="51"/>
        <v>0</v>
      </c>
      <c r="AK206" s="107">
        <f t="shared" si="52"/>
        <v>0</v>
      </c>
    </row>
    <row r="207">
      <c r="A207" s="107"/>
      <c r="B207" s="107"/>
      <c r="C207" s="107"/>
      <c r="D207" s="107"/>
      <c r="E207" s="107"/>
      <c r="F207" s="108">
        <f t="shared" si="40"/>
        <v>8100</v>
      </c>
      <c r="G207" s="90" t="s">
        <v>403</v>
      </c>
      <c r="H207" s="14">
        <f>IF(ISNA(VLOOKUP(G207,Round2_Transactions!$A$2:$F$800,2,FALSE)), 0,VLOOKUP(G207,Round2_Transactions!$A$2:$F$800,2,FALSE))</f>
        <v>0</v>
      </c>
      <c r="I207" s="60">
        <f>IF(ISNA(VLOOKUP(G207,Round2_Transactions!$A$2:$F$800,3,FALSE)), 0,VLOOKUP(G207,Round2_Transactions!$A$2:$F$800,3,FALSE))</f>
        <v>0</v>
      </c>
      <c r="J207" s="60">
        <f>IF(ISNA(VLOOKUP(G207,Round2_Transactions!$A$2:$F$800,4,FALSE)), 0,VLOOKUP(G207,Round2_Transactions!$A$2:$F$800,4,FALSE))</f>
        <v>0</v>
      </c>
      <c r="K207" s="60">
        <f>IF(ISNA(VLOOKUP(G207,Round2_Transactions!$A$2:$F$800,5,FALSE)), 0,VLOOKUP(G207,Round2_Transactions!$A$2:$F$800,5,FALSE))</f>
        <v>0</v>
      </c>
      <c r="L207" s="86">
        <f>IF(ISNA(VLOOKUP(G207,Round2_Transactions!$A$2:$F$800,6,FALSE)), 0,VLOOKUP(G207,Round2_Transactions!$A$2:$F$800,6,FALSE))</f>
        <v>0</v>
      </c>
      <c r="M207" s="107">
        <f t="shared" si="1"/>
        <v>0</v>
      </c>
      <c r="N207" s="107">
        <f t="shared" si="3"/>
        <v>0</v>
      </c>
      <c r="O207" s="107">
        <f t="shared" si="4"/>
        <v>0</v>
      </c>
      <c r="P207" s="107">
        <f t="shared" si="5"/>
        <v>0</v>
      </c>
      <c r="Q207" s="107">
        <f t="shared" si="6"/>
        <v>0</v>
      </c>
      <c r="R207" s="107">
        <f t="shared" si="7"/>
        <v>0</v>
      </c>
      <c r="S207" s="107">
        <f t="shared" si="8"/>
        <v>0</v>
      </c>
      <c r="T207" s="107">
        <f t="shared" si="9"/>
        <v>0</v>
      </c>
      <c r="U207" s="107">
        <f t="shared" si="10"/>
        <v>0</v>
      </c>
      <c r="V207" s="107">
        <f t="shared" si="11"/>
        <v>0</v>
      </c>
      <c r="W207" s="107">
        <f t="shared" si="12"/>
        <v>0</v>
      </c>
      <c r="X207" s="107">
        <f t="shared" si="13"/>
        <v>0</v>
      </c>
      <c r="Y207" s="107">
        <f t="shared" si="14"/>
        <v>0</v>
      </c>
      <c r="Z207" s="107">
        <f t="shared" si="41"/>
        <v>0</v>
      </c>
      <c r="AA207" s="107">
        <f t="shared" si="42"/>
        <v>0</v>
      </c>
      <c r="AB207" s="107">
        <f t="shared" si="43"/>
        <v>0</v>
      </c>
      <c r="AC207" s="107">
        <f t="shared" si="44"/>
        <v>0</v>
      </c>
      <c r="AD207" s="107">
        <f t="shared" si="45"/>
        <v>0</v>
      </c>
      <c r="AE207" s="107">
        <f t="shared" si="46"/>
        <v>0</v>
      </c>
      <c r="AF207" s="107">
        <f t="shared" si="47"/>
        <v>0</v>
      </c>
      <c r="AG207" s="107">
        <f t="shared" si="48"/>
        <v>0</v>
      </c>
      <c r="AH207" s="107">
        <f t="shared" si="49"/>
        <v>0</v>
      </c>
      <c r="AI207" s="107">
        <f t="shared" si="50"/>
        <v>0</v>
      </c>
      <c r="AJ207" s="107">
        <f t="shared" si="51"/>
        <v>0</v>
      </c>
      <c r="AK207" s="107">
        <f t="shared" si="52"/>
        <v>0</v>
      </c>
    </row>
    <row r="208">
      <c r="A208" s="107"/>
      <c r="B208" s="107"/>
      <c r="C208" s="107"/>
      <c r="D208" s="107"/>
      <c r="E208" s="107"/>
      <c r="F208" s="108">
        <f t="shared" si="40"/>
        <v>8100</v>
      </c>
      <c r="G208" s="90" t="s">
        <v>404</v>
      </c>
      <c r="H208" s="14">
        <f>IF(ISNA(VLOOKUP(G208,Round2_Transactions!$A$2:$F$800,2,FALSE)), 0,VLOOKUP(G208,Round2_Transactions!$A$2:$F$800,2,FALSE))</f>
        <v>0</v>
      </c>
      <c r="I208" s="60">
        <f>IF(ISNA(VLOOKUP(G208,Round2_Transactions!$A$2:$F$800,3,FALSE)), 0,VLOOKUP(G208,Round2_Transactions!$A$2:$F$800,3,FALSE))</f>
        <v>0</v>
      </c>
      <c r="J208" s="60">
        <f>IF(ISNA(VLOOKUP(G208,Round2_Transactions!$A$2:$F$800,4,FALSE)), 0,VLOOKUP(G208,Round2_Transactions!$A$2:$F$800,4,FALSE))</f>
        <v>0</v>
      </c>
      <c r="K208" s="60">
        <f>IF(ISNA(VLOOKUP(G208,Round2_Transactions!$A$2:$F$800,5,FALSE)), 0,VLOOKUP(G208,Round2_Transactions!$A$2:$F$800,5,FALSE))</f>
        <v>0</v>
      </c>
      <c r="L208" s="86">
        <f>IF(ISNA(VLOOKUP(G208,Round2_Transactions!$A$2:$F$800,6,FALSE)), 0,VLOOKUP(G208,Round2_Transactions!$A$2:$F$800,6,FALSE))</f>
        <v>0</v>
      </c>
      <c r="M208" s="107">
        <f t="shared" si="1"/>
        <v>0</v>
      </c>
      <c r="N208" s="107">
        <f t="shared" si="3"/>
        <v>0</v>
      </c>
      <c r="O208" s="107">
        <f t="shared" si="4"/>
        <v>0</v>
      </c>
      <c r="P208" s="107">
        <f t="shared" si="5"/>
        <v>0</v>
      </c>
      <c r="Q208" s="107">
        <f t="shared" si="6"/>
        <v>0</v>
      </c>
      <c r="R208" s="107">
        <f t="shared" si="7"/>
        <v>0</v>
      </c>
      <c r="S208" s="107">
        <f t="shared" si="8"/>
        <v>0</v>
      </c>
      <c r="T208" s="107">
        <f t="shared" si="9"/>
        <v>0</v>
      </c>
      <c r="U208" s="107">
        <f t="shared" si="10"/>
        <v>0</v>
      </c>
      <c r="V208" s="107">
        <f t="shared" si="11"/>
        <v>0</v>
      </c>
      <c r="W208" s="107">
        <f t="shared" si="12"/>
        <v>0</v>
      </c>
      <c r="X208" s="107">
        <f t="shared" si="13"/>
        <v>0</v>
      </c>
      <c r="Y208" s="107">
        <f t="shared" si="14"/>
        <v>0</v>
      </c>
      <c r="Z208" s="107">
        <f t="shared" si="41"/>
        <v>0</v>
      </c>
      <c r="AA208" s="107">
        <f t="shared" si="42"/>
        <v>0</v>
      </c>
      <c r="AB208" s="107">
        <f t="shared" si="43"/>
        <v>0</v>
      </c>
      <c r="AC208" s="107">
        <f t="shared" si="44"/>
        <v>0</v>
      </c>
      <c r="AD208" s="107">
        <f t="shared" si="45"/>
        <v>0</v>
      </c>
      <c r="AE208" s="107">
        <f t="shared" si="46"/>
        <v>0</v>
      </c>
      <c r="AF208" s="107">
        <f t="shared" si="47"/>
        <v>0</v>
      </c>
      <c r="AG208" s="107">
        <f t="shared" si="48"/>
        <v>0</v>
      </c>
      <c r="AH208" s="107">
        <f t="shared" si="49"/>
        <v>0</v>
      </c>
      <c r="AI208" s="107">
        <f t="shared" si="50"/>
        <v>0</v>
      </c>
      <c r="AJ208" s="107">
        <f t="shared" si="51"/>
        <v>0</v>
      </c>
      <c r="AK208" s="107">
        <f t="shared" si="52"/>
        <v>0</v>
      </c>
    </row>
    <row r="209">
      <c r="A209" s="107"/>
      <c r="B209" s="107"/>
      <c r="C209" s="107"/>
      <c r="D209" s="107"/>
      <c r="E209" s="107"/>
      <c r="F209" s="108">
        <f t="shared" si="40"/>
        <v>8100</v>
      </c>
      <c r="G209" s="90" t="s">
        <v>405</v>
      </c>
      <c r="H209" s="14">
        <f>IF(ISNA(VLOOKUP(G209,Round2_Transactions!$A$2:$F$800,2,FALSE)), 0,VLOOKUP(G209,Round2_Transactions!$A$2:$F$800,2,FALSE))</f>
        <v>0</v>
      </c>
      <c r="I209" s="60">
        <f>IF(ISNA(VLOOKUP(G209,Round2_Transactions!$A$2:$F$800,3,FALSE)), 0,VLOOKUP(G209,Round2_Transactions!$A$2:$F$800,3,FALSE))</f>
        <v>0</v>
      </c>
      <c r="J209" s="60">
        <f>IF(ISNA(VLOOKUP(G209,Round2_Transactions!$A$2:$F$800,4,FALSE)), 0,VLOOKUP(G209,Round2_Transactions!$A$2:$F$800,4,FALSE))</f>
        <v>0</v>
      </c>
      <c r="K209" s="60">
        <f>IF(ISNA(VLOOKUP(G209,Round2_Transactions!$A$2:$F$800,5,FALSE)), 0,VLOOKUP(G209,Round2_Transactions!$A$2:$F$800,5,FALSE))</f>
        <v>0</v>
      </c>
      <c r="L209" s="86">
        <f>IF(ISNA(VLOOKUP(G209,Round2_Transactions!$A$2:$F$800,6,FALSE)), 0,VLOOKUP(G209,Round2_Transactions!$A$2:$F$800,6,FALSE))</f>
        <v>0</v>
      </c>
      <c r="M209" s="107">
        <f t="shared" si="1"/>
        <v>0</v>
      </c>
      <c r="N209" s="107">
        <f t="shared" si="3"/>
        <v>0</v>
      </c>
      <c r="O209" s="107">
        <f t="shared" si="4"/>
        <v>0</v>
      </c>
      <c r="P209" s="107">
        <f t="shared" si="5"/>
        <v>0</v>
      </c>
      <c r="Q209" s="107">
        <f t="shared" si="6"/>
        <v>0</v>
      </c>
      <c r="R209" s="107">
        <f t="shared" si="7"/>
        <v>0</v>
      </c>
      <c r="S209" s="107">
        <f t="shared" si="8"/>
        <v>0</v>
      </c>
      <c r="T209" s="107">
        <f t="shared" si="9"/>
        <v>0</v>
      </c>
      <c r="U209" s="107">
        <f t="shared" si="10"/>
        <v>0</v>
      </c>
      <c r="V209" s="107">
        <f t="shared" si="11"/>
        <v>0</v>
      </c>
      <c r="W209" s="107">
        <f t="shared" si="12"/>
        <v>0</v>
      </c>
      <c r="X209" s="107">
        <f t="shared" si="13"/>
        <v>0</v>
      </c>
      <c r="Y209" s="107">
        <f t="shared" si="14"/>
        <v>0</v>
      </c>
      <c r="Z209" s="107">
        <f t="shared" si="41"/>
        <v>0</v>
      </c>
      <c r="AA209" s="107">
        <f t="shared" si="42"/>
        <v>0</v>
      </c>
      <c r="AB209" s="107">
        <f t="shared" si="43"/>
        <v>0</v>
      </c>
      <c r="AC209" s="107">
        <f t="shared" si="44"/>
        <v>0</v>
      </c>
      <c r="AD209" s="107">
        <f t="shared" si="45"/>
        <v>0</v>
      </c>
      <c r="AE209" s="107">
        <f t="shared" si="46"/>
        <v>0</v>
      </c>
      <c r="AF209" s="107">
        <f t="shared" si="47"/>
        <v>0</v>
      </c>
      <c r="AG209" s="107">
        <f t="shared" si="48"/>
        <v>0</v>
      </c>
      <c r="AH209" s="107">
        <f t="shared" si="49"/>
        <v>0</v>
      </c>
      <c r="AI209" s="107">
        <f t="shared" si="50"/>
        <v>0</v>
      </c>
      <c r="AJ209" s="107">
        <f t="shared" si="51"/>
        <v>0</v>
      </c>
      <c r="AK209" s="107">
        <f t="shared" si="52"/>
        <v>0</v>
      </c>
    </row>
    <row r="210">
      <c r="A210" s="107"/>
      <c r="B210" s="107"/>
      <c r="C210" s="107"/>
      <c r="D210" s="107"/>
      <c r="E210" s="107"/>
      <c r="F210" s="108">
        <f t="shared" si="40"/>
        <v>8100</v>
      </c>
      <c r="G210" s="90" t="s">
        <v>406</v>
      </c>
      <c r="H210" s="14">
        <f>IF(ISNA(VLOOKUP(G210,Round2_Transactions!$A$2:$F$800,2,FALSE)), 0,VLOOKUP(G210,Round2_Transactions!$A$2:$F$800,2,FALSE))</f>
        <v>0</v>
      </c>
      <c r="I210" s="60">
        <f>IF(ISNA(VLOOKUP(G210,Round2_Transactions!$A$2:$F$800,3,FALSE)), 0,VLOOKUP(G210,Round2_Transactions!$A$2:$F$800,3,FALSE))</f>
        <v>0</v>
      </c>
      <c r="J210" s="60">
        <f>IF(ISNA(VLOOKUP(G210,Round2_Transactions!$A$2:$F$800,4,FALSE)), 0,VLOOKUP(G210,Round2_Transactions!$A$2:$F$800,4,FALSE))</f>
        <v>0</v>
      </c>
      <c r="K210" s="60">
        <f>IF(ISNA(VLOOKUP(G210,Round2_Transactions!$A$2:$F$800,5,FALSE)), 0,VLOOKUP(G210,Round2_Transactions!$A$2:$F$800,5,FALSE))</f>
        <v>0</v>
      </c>
      <c r="L210" s="86">
        <f>IF(ISNA(VLOOKUP(G210,Round2_Transactions!$A$2:$F$800,6,FALSE)), 0,VLOOKUP(G210,Round2_Transactions!$A$2:$F$800,6,FALSE))</f>
        <v>0</v>
      </c>
      <c r="M210" s="107">
        <f t="shared" si="1"/>
        <v>0</v>
      </c>
      <c r="N210" s="107">
        <f t="shared" si="3"/>
        <v>0</v>
      </c>
      <c r="O210" s="107">
        <f t="shared" si="4"/>
        <v>0</v>
      </c>
      <c r="P210" s="107">
        <f t="shared" si="5"/>
        <v>0</v>
      </c>
      <c r="Q210" s="107">
        <f t="shared" si="6"/>
        <v>0</v>
      </c>
      <c r="R210" s="107">
        <f t="shared" si="7"/>
        <v>0</v>
      </c>
      <c r="S210" s="107">
        <f t="shared" si="8"/>
        <v>0</v>
      </c>
      <c r="T210" s="107">
        <f t="shared" si="9"/>
        <v>0</v>
      </c>
      <c r="U210" s="107">
        <f t="shared" si="10"/>
        <v>0</v>
      </c>
      <c r="V210" s="107">
        <f t="shared" si="11"/>
        <v>0</v>
      </c>
      <c r="W210" s="107">
        <f t="shared" si="12"/>
        <v>0</v>
      </c>
      <c r="X210" s="107">
        <f t="shared" si="13"/>
        <v>0</v>
      </c>
      <c r="Y210" s="107">
        <f t="shared" si="14"/>
        <v>0</v>
      </c>
      <c r="Z210" s="107">
        <f t="shared" si="41"/>
        <v>0</v>
      </c>
      <c r="AA210" s="107">
        <f t="shared" si="42"/>
        <v>0</v>
      </c>
      <c r="AB210" s="107">
        <f t="shared" si="43"/>
        <v>0</v>
      </c>
      <c r="AC210" s="107">
        <f t="shared" si="44"/>
        <v>0</v>
      </c>
      <c r="AD210" s="107">
        <f t="shared" si="45"/>
        <v>0</v>
      </c>
      <c r="AE210" s="107">
        <f t="shared" si="46"/>
        <v>0</v>
      </c>
      <c r="AF210" s="107">
        <f t="shared" si="47"/>
        <v>0</v>
      </c>
      <c r="AG210" s="107">
        <f t="shared" si="48"/>
        <v>0</v>
      </c>
      <c r="AH210" s="107">
        <f t="shared" si="49"/>
        <v>0</v>
      </c>
      <c r="AI210" s="107">
        <f t="shared" si="50"/>
        <v>0</v>
      </c>
      <c r="AJ210" s="107">
        <f t="shared" si="51"/>
        <v>0</v>
      </c>
      <c r="AK210" s="107">
        <f t="shared" si="52"/>
        <v>0</v>
      </c>
    </row>
    <row r="211">
      <c r="A211" s="107"/>
      <c r="B211" s="107"/>
      <c r="C211" s="107"/>
      <c r="D211" s="107"/>
      <c r="E211" s="107"/>
      <c r="F211" s="108">
        <f t="shared" si="40"/>
        <v>8100</v>
      </c>
      <c r="G211" s="90" t="s">
        <v>407</v>
      </c>
      <c r="H211" s="14">
        <f>IF(ISNA(VLOOKUP(G211,Round2_Transactions!$A$2:$F$800,2,FALSE)), 0,VLOOKUP(G211,Round2_Transactions!$A$2:$F$800,2,FALSE))</f>
        <v>0</v>
      </c>
      <c r="I211" s="60">
        <f>IF(ISNA(VLOOKUP(G211,Round2_Transactions!$A$2:$F$800,3,FALSE)), 0,VLOOKUP(G211,Round2_Transactions!$A$2:$F$800,3,FALSE))</f>
        <v>0</v>
      </c>
      <c r="J211" s="60">
        <f>IF(ISNA(VLOOKUP(G211,Round2_Transactions!$A$2:$F$800,4,FALSE)), 0,VLOOKUP(G211,Round2_Transactions!$A$2:$F$800,4,FALSE))</f>
        <v>0</v>
      </c>
      <c r="K211" s="60">
        <f>IF(ISNA(VLOOKUP(G211,Round2_Transactions!$A$2:$F$800,5,FALSE)), 0,VLOOKUP(G211,Round2_Transactions!$A$2:$F$800,5,FALSE))</f>
        <v>0</v>
      </c>
      <c r="L211" s="86">
        <f>IF(ISNA(VLOOKUP(G211,Round2_Transactions!$A$2:$F$800,6,FALSE)), 0,VLOOKUP(G211,Round2_Transactions!$A$2:$F$800,6,FALSE))</f>
        <v>0</v>
      </c>
      <c r="M211" s="107">
        <f t="shared" si="1"/>
        <v>0</v>
      </c>
      <c r="N211" s="107">
        <f t="shared" si="3"/>
        <v>0</v>
      </c>
      <c r="O211" s="107">
        <f t="shared" si="4"/>
        <v>0</v>
      </c>
      <c r="P211" s="107">
        <f t="shared" si="5"/>
        <v>0</v>
      </c>
      <c r="Q211" s="107">
        <f t="shared" si="6"/>
        <v>0</v>
      </c>
      <c r="R211" s="107">
        <f t="shared" si="7"/>
        <v>0</v>
      </c>
      <c r="S211" s="107">
        <f t="shared" si="8"/>
        <v>0</v>
      </c>
      <c r="T211" s="107">
        <f t="shared" si="9"/>
        <v>0</v>
      </c>
      <c r="U211" s="107">
        <f t="shared" si="10"/>
        <v>0</v>
      </c>
      <c r="V211" s="107">
        <f t="shared" si="11"/>
        <v>0</v>
      </c>
      <c r="W211" s="107">
        <f t="shared" si="12"/>
        <v>0</v>
      </c>
      <c r="X211" s="107">
        <f t="shared" si="13"/>
        <v>0</v>
      </c>
      <c r="Y211" s="107">
        <f t="shared" si="14"/>
        <v>0</v>
      </c>
      <c r="Z211" s="107">
        <f t="shared" si="41"/>
        <v>0</v>
      </c>
      <c r="AA211" s="107">
        <f t="shared" si="42"/>
        <v>0</v>
      </c>
      <c r="AB211" s="107">
        <f t="shared" si="43"/>
        <v>0</v>
      </c>
      <c r="AC211" s="107">
        <f t="shared" si="44"/>
        <v>0</v>
      </c>
      <c r="AD211" s="107">
        <f t="shared" si="45"/>
        <v>0</v>
      </c>
      <c r="AE211" s="107">
        <f t="shared" si="46"/>
        <v>0</v>
      </c>
      <c r="AF211" s="107">
        <f t="shared" si="47"/>
        <v>0</v>
      </c>
      <c r="AG211" s="107">
        <f t="shared" si="48"/>
        <v>0</v>
      </c>
      <c r="AH211" s="107">
        <f t="shared" si="49"/>
        <v>0</v>
      </c>
      <c r="AI211" s="107">
        <f t="shared" si="50"/>
        <v>0</v>
      </c>
      <c r="AJ211" s="107">
        <f t="shared" si="51"/>
        <v>0</v>
      </c>
      <c r="AK211" s="107">
        <f t="shared" si="52"/>
        <v>0</v>
      </c>
    </row>
    <row r="212">
      <c r="A212" s="107"/>
      <c r="B212" s="107"/>
      <c r="C212" s="107"/>
      <c r="D212" s="107"/>
      <c r="E212" s="107"/>
      <c r="F212" s="108">
        <f t="shared" si="40"/>
        <v>8100</v>
      </c>
      <c r="G212" s="90" t="s">
        <v>408</v>
      </c>
      <c r="H212" s="14">
        <f>IF(ISNA(VLOOKUP(G212,Round2_Transactions!$A$2:$F$800,2,FALSE)), 0,VLOOKUP(G212,Round2_Transactions!$A$2:$F$800,2,FALSE))</f>
        <v>0</v>
      </c>
      <c r="I212" s="60">
        <f>IF(ISNA(VLOOKUP(G212,Round2_Transactions!$A$2:$F$800,3,FALSE)), 0,VLOOKUP(G212,Round2_Transactions!$A$2:$F$800,3,FALSE))</f>
        <v>0</v>
      </c>
      <c r="J212" s="60">
        <f>IF(ISNA(VLOOKUP(G212,Round2_Transactions!$A$2:$F$800,4,FALSE)), 0,VLOOKUP(G212,Round2_Transactions!$A$2:$F$800,4,FALSE))</f>
        <v>0</v>
      </c>
      <c r="K212" s="60">
        <f>IF(ISNA(VLOOKUP(G212,Round2_Transactions!$A$2:$F$800,5,FALSE)), 0,VLOOKUP(G212,Round2_Transactions!$A$2:$F$800,5,FALSE))</f>
        <v>0</v>
      </c>
      <c r="L212" s="86">
        <f>IF(ISNA(VLOOKUP(G212,Round2_Transactions!$A$2:$F$800,6,FALSE)), 0,VLOOKUP(G212,Round2_Transactions!$A$2:$F$800,6,FALSE))</f>
        <v>0</v>
      </c>
      <c r="M212" s="107">
        <f t="shared" si="1"/>
        <v>0</v>
      </c>
      <c r="N212" s="107">
        <f t="shared" si="3"/>
        <v>0</v>
      </c>
      <c r="O212" s="107">
        <f t="shared" si="4"/>
        <v>0</v>
      </c>
      <c r="P212" s="107">
        <f t="shared" si="5"/>
        <v>0</v>
      </c>
      <c r="Q212" s="107">
        <f t="shared" si="6"/>
        <v>0</v>
      </c>
      <c r="R212" s="107">
        <f t="shared" si="7"/>
        <v>0</v>
      </c>
      <c r="S212" s="107">
        <f t="shared" si="8"/>
        <v>0</v>
      </c>
      <c r="T212" s="107">
        <f t="shared" si="9"/>
        <v>0</v>
      </c>
      <c r="U212" s="107">
        <f t="shared" si="10"/>
        <v>0</v>
      </c>
      <c r="V212" s="107">
        <f t="shared" si="11"/>
        <v>0</v>
      </c>
      <c r="W212" s="107">
        <f t="shared" si="12"/>
        <v>0</v>
      </c>
      <c r="X212" s="107">
        <f t="shared" si="13"/>
        <v>0</v>
      </c>
      <c r="Y212" s="107">
        <f t="shared" si="14"/>
        <v>0</v>
      </c>
      <c r="Z212" s="107">
        <f t="shared" si="41"/>
        <v>0</v>
      </c>
      <c r="AA212" s="107">
        <f t="shared" si="42"/>
        <v>0</v>
      </c>
      <c r="AB212" s="107">
        <f t="shared" si="43"/>
        <v>0</v>
      </c>
      <c r="AC212" s="107">
        <f t="shared" si="44"/>
        <v>0</v>
      </c>
      <c r="AD212" s="107">
        <f t="shared" si="45"/>
        <v>0</v>
      </c>
      <c r="AE212" s="107">
        <f t="shared" si="46"/>
        <v>0</v>
      </c>
      <c r="AF212" s="107">
        <f t="shared" si="47"/>
        <v>0</v>
      </c>
      <c r="AG212" s="107">
        <f t="shared" si="48"/>
        <v>0</v>
      </c>
      <c r="AH212" s="107">
        <f t="shared" si="49"/>
        <v>0</v>
      </c>
      <c r="AI212" s="107">
        <f t="shared" si="50"/>
        <v>0</v>
      </c>
      <c r="AJ212" s="107">
        <f t="shared" si="51"/>
        <v>0</v>
      </c>
      <c r="AK212" s="107">
        <f t="shared" si="52"/>
        <v>0</v>
      </c>
    </row>
    <row r="213">
      <c r="A213" s="107"/>
      <c r="B213" s="107"/>
      <c r="C213" s="107"/>
      <c r="D213" s="107"/>
      <c r="E213" s="107"/>
      <c r="F213" s="108">
        <f t="shared" si="40"/>
        <v>8100</v>
      </c>
      <c r="G213" s="90" t="s">
        <v>409</v>
      </c>
      <c r="H213" s="14">
        <f>IF(ISNA(VLOOKUP(G213,Round2_Transactions!$A$2:$F$800,2,FALSE)), 0,VLOOKUP(G213,Round2_Transactions!$A$2:$F$800,2,FALSE))</f>
        <v>0</v>
      </c>
      <c r="I213" s="60">
        <f>IF(ISNA(VLOOKUP(G213,Round2_Transactions!$A$2:$F$800,3,FALSE)), 0,VLOOKUP(G213,Round2_Transactions!$A$2:$F$800,3,FALSE))</f>
        <v>0</v>
      </c>
      <c r="J213" s="60">
        <f>IF(ISNA(VLOOKUP(G213,Round2_Transactions!$A$2:$F$800,4,FALSE)), 0,VLOOKUP(G213,Round2_Transactions!$A$2:$F$800,4,FALSE))</f>
        <v>0</v>
      </c>
      <c r="K213" s="60">
        <f>IF(ISNA(VLOOKUP(G213,Round2_Transactions!$A$2:$F$800,5,FALSE)), 0,VLOOKUP(G213,Round2_Transactions!$A$2:$F$800,5,FALSE))</f>
        <v>0</v>
      </c>
      <c r="L213" s="86">
        <f>IF(ISNA(VLOOKUP(G213,Round2_Transactions!$A$2:$F$800,6,FALSE)), 0,VLOOKUP(G213,Round2_Transactions!$A$2:$F$800,6,FALSE))</f>
        <v>0</v>
      </c>
      <c r="M213" s="107">
        <f t="shared" si="1"/>
        <v>0</v>
      </c>
      <c r="N213" s="107">
        <f t="shared" si="3"/>
        <v>0</v>
      </c>
      <c r="O213" s="107">
        <f t="shared" si="4"/>
        <v>0</v>
      </c>
      <c r="P213" s="107">
        <f t="shared" si="5"/>
        <v>0</v>
      </c>
      <c r="Q213" s="107">
        <f t="shared" si="6"/>
        <v>0</v>
      </c>
      <c r="R213" s="107">
        <f t="shared" si="7"/>
        <v>0</v>
      </c>
      <c r="S213" s="107">
        <f t="shared" si="8"/>
        <v>0</v>
      </c>
      <c r="T213" s="107">
        <f t="shared" si="9"/>
        <v>0</v>
      </c>
      <c r="U213" s="107">
        <f t="shared" si="10"/>
        <v>0</v>
      </c>
      <c r="V213" s="107">
        <f t="shared" si="11"/>
        <v>0</v>
      </c>
      <c r="W213" s="107">
        <f t="shared" si="12"/>
        <v>0</v>
      </c>
      <c r="X213" s="107">
        <f t="shared" si="13"/>
        <v>0</v>
      </c>
      <c r="Y213" s="107">
        <f t="shared" si="14"/>
        <v>0</v>
      </c>
      <c r="Z213" s="107">
        <f t="shared" si="41"/>
        <v>0</v>
      </c>
      <c r="AA213" s="107">
        <f t="shared" si="42"/>
        <v>0</v>
      </c>
      <c r="AB213" s="107">
        <f t="shared" si="43"/>
        <v>0</v>
      </c>
      <c r="AC213" s="107">
        <f t="shared" si="44"/>
        <v>0</v>
      </c>
      <c r="AD213" s="107">
        <f t="shared" si="45"/>
        <v>0</v>
      </c>
      <c r="AE213" s="107">
        <f t="shared" si="46"/>
        <v>0</v>
      </c>
      <c r="AF213" s="107">
        <f t="shared" si="47"/>
        <v>0</v>
      </c>
      <c r="AG213" s="107">
        <f t="shared" si="48"/>
        <v>0</v>
      </c>
      <c r="AH213" s="107">
        <f t="shared" si="49"/>
        <v>0</v>
      </c>
      <c r="AI213" s="107">
        <f t="shared" si="50"/>
        <v>0</v>
      </c>
      <c r="AJ213" s="107">
        <f t="shared" si="51"/>
        <v>0</v>
      </c>
      <c r="AK213" s="107">
        <f t="shared" si="52"/>
        <v>0</v>
      </c>
    </row>
    <row r="214">
      <c r="A214" s="107"/>
      <c r="B214" s="107"/>
      <c r="C214" s="107"/>
      <c r="D214" s="107"/>
      <c r="E214" s="107"/>
      <c r="F214" s="108">
        <f t="shared" si="40"/>
        <v>8100</v>
      </c>
      <c r="G214" s="90" t="s">
        <v>410</v>
      </c>
      <c r="H214" s="14">
        <f>IF(ISNA(VLOOKUP(G214,Round2_Transactions!$A$2:$F$800,2,FALSE)), 0,VLOOKUP(G214,Round2_Transactions!$A$2:$F$800,2,FALSE))</f>
        <v>0</v>
      </c>
      <c r="I214" s="60">
        <f>IF(ISNA(VLOOKUP(G214,Round2_Transactions!$A$2:$F$800,3,FALSE)), 0,VLOOKUP(G214,Round2_Transactions!$A$2:$F$800,3,FALSE))</f>
        <v>0</v>
      </c>
      <c r="J214" s="60">
        <f>IF(ISNA(VLOOKUP(G214,Round2_Transactions!$A$2:$F$800,4,FALSE)), 0,VLOOKUP(G214,Round2_Transactions!$A$2:$F$800,4,FALSE))</f>
        <v>0</v>
      </c>
      <c r="K214" s="60">
        <f>IF(ISNA(VLOOKUP(G214,Round2_Transactions!$A$2:$F$800,5,FALSE)), 0,VLOOKUP(G214,Round2_Transactions!$A$2:$F$800,5,FALSE))</f>
        <v>0</v>
      </c>
      <c r="L214" s="86">
        <f>IF(ISNA(VLOOKUP(G214,Round2_Transactions!$A$2:$F$800,6,FALSE)), 0,VLOOKUP(G214,Round2_Transactions!$A$2:$F$800,6,FALSE))</f>
        <v>0</v>
      </c>
      <c r="M214" s="107">
        <f t="shared" si="1"/>
        <v>0</v>
      </c>
      <c r="N214" s="107">
        <f t="shared" si="3"/>
        <v>0</v>
      </c>
      <c r="O214" s="107">
        <f t="shared" si="4"/>
        <v>0</v>
      </c>
      <c r="P214" s="107">
        <f t="shared" si="5"/>
        <v>0</v>
      </c>
      <c r="Q214" s="107">
        <f t="shared" si="6"/>
        <v>0</v>
      </c>
      <c r="R214" s="107">
        <f t="shared" si="7"/>
        <v>0</v>
      </c>
      <c r="S214" s="107">
        <f t="shared" si="8"/>
        <v>0</v>
      </c>
      <c r="T214" s="107">
        <f t="shared" si="9"/>
        <v>0</v>
      </c>
      <c r="U214" s="107">
        <f t="shared" si="10"/>
        <v>0</v>
      </c>
      <c r="V214" s="107">
        <f t="shared" si="11"/>
        <v>0</v>
      </c>
      <c r="W214" s="107">
        <f t="shared" si="12"/>
        <v>0</v>
      </c>
      <c r="X214" s="107">
        <f t="shared" si="13"/>
        <v>0</v>
      </c>
      <c r="Y214" s="107">
        <f t="shared" si="14"/>
        <v>0</v>
      </c>
      <c r="Z214" s="107">
        <f t="shared" si="41"/>
        <v>0</v>
      </c>
      <c r="AA214" s="107">
        <f t="shared" si="42"/>
        <v>0</v>
      </c>
      <c r="AB214" s="107">
        <f t="shared" si="43"/>
        <v>0</v>
      </c>
      <c r="AC214" s="107">
        <f t="shared" si="44"/>
        <v>0</v>
      </c>
      <c r="AD214" s="107">
        <f t="shared" si="45"/>
        <v>0</v>
      </c>
      <c r="AE214" s="107">
        <f t="shared" si="46"/>
        <v>0</v>
      </c>
      <c r="AF214" s="107">
        <f t="shared" si="47"/>
        <v>0</v>
      </c>
      <c r="AG214" s="107">
        <f t="shared" si="48"/>
        <v>0</v>
      </c>
      <c r="AH214" s="107">
        <f t="shared" si="49"/>
        <v>0</v>
      </c>
      <c r="AI214" s="107">
        <f t="shared" si="50"/>
        <v>0</v>
      </c>
      <c r="AJ214" s="107">
        <f t="shared" si="51"/>
        <v>0</v>
      </c>
      <c r="AK214" s="107">
        <f t="shared" si="52"/>
        <v>0</v>
      </c>
    </row>
    <row r="215">
      <c r="A215" s="107"/>
      <c r="B215" s="107"/>
      <c r="C215" s="107"/>
      <c r="D215" s="107"/>
      <c r="E215" s="107"/>
      <c r="F215" s="108">
        <f t="shared" si="40"/>
        <v>8100</v>
      </c>
      <c r="G215" s="90" t="s">
        <v>411</v>
      </c>
      <c r="H215" s="14">
        <f>IF(ISNA(VLOOKUP(G215,Round2_Transactions!$A$2:$F$800,2,FALSE)), 0,VLOOKUP(G215,Round2_Transactions!$A$2:$F$800,2,FALSE))</f>
        <v>0</v>
      </c>
      <c r="I215" s="60">
        <f>IF(ISNA(VLOOKUP(G215,Round2_Transactions!$A$2:$F$800,3,FALSE)), 0,VLOOKUP(G215,Round2_Transactions!$A$2:$F$800,3,FALSE))</f>
        <v>0</v>
      </c>
      <c r="J215" s="60">
        <f>IF(ISNA(VLOOKUP(G215,Round2_Transactions!$A$2:$F$800,4,FALSE)), 0,VLOOKUP(G215,Round2_Transactions!$A$2:$F$800,4,FALSE))</f>
        <v>0</v>
      </c>
      <c r="K215" s="60">
        <f>IF(ISNA(VLOOKUP(G215,Round2_Transactions!$A$2:$F$800,5,FALSE)), 0,VLOOKUP(G215,Round2_Transactions!$A$2:$F$800,5,FALSE))</f>
        <v>0</v>
      </c>
      <c r="L215" s="86">
        <f>IF(ISNA(VLOOKUP(G215,Round2_Transactions!$A$2:$F$800,6,FALSE)), 0,VLOOKUP(G215,Round2_Transactions!$A$2:$F$800,6,FALSE))</f>
        <v>0</v>
      </c>
      <c r="M215" s="107">
        <f t="shared" si="1"/>
        <v>0</v>
      </c>
      <c r="N215" s="107">
        <f t="shared" si="3"/>
        <v>0</v>
      </c>
      <c r="O215" s="107">
        <f t="shared" si="4"/>
        <v>0</v>
      </c>
      <c r="P215" s="107">
        <f t="shared" si="5"/>
        <v>0</v>
      </c>
      <c r="Q215" s="107">
        <f t="shared" si="6"/>
        <v>0</v>
      </c>
      <c r="R215" s="107">
        <f t="shared" si="7"/>
        <v>0</v>
      </c>
      <c r="S215" s="107">
        <f t="shared" si="8"/>
        <v>0</v>
      </c>
      <c r="T215" s="107">
        <f t="shared" si="9"/>
        <v>0</v>
      </c>
      <c r="U215" s="107">
        <f t="shared" si="10"/>
        <v>0</v>
      </c>
      <c r="V215" s="107">
        <f t="shared" si="11"/>
        <v>0</v>
      </c>
      <c r="W215" s="107">
        <f t="shared" si="12"/>
        <v>0</v>
      </c>
      <c r="X215" s="107">
        <f t="shared" si="13"/>
        <v>0</v>
      </c>
      <c r="Y215" s="107">
        <f t="shared" si="14"/>
        <v>0</v>
      </c>
      <c r="Z215" s="107">
        <f t="shared" si="41"/>
        <v>0</v>
      </c>
      <c r="AA215" s="107">
        <f t="shared" si="42"/>
        <v>0</v>
      </c>
      <c r="AB215" s="107">
        <f t="shared" si="43"/>
        <v>0</v>
      </c>
      <c r="AC215" s="107">
        <f t="shared" si="44"/>
        <v>0</v>
      </c>
      <c r="AD215" s="107">
        <f t="shared" si="45"/>
        <v>0</v>
      </c>
      <c r="AE215" s="107">
        <f t="shared" si="46"/>
        <v>0</v>
      </c>
      <c r="AF215" s="107">
        <f t="shared" si="47"/>
        <v>0</v>
      </c>
      <c r="AG215" s="107">
        <f t="shared" si="48"/>
        <v>0</v>
      </c>
      <c r="AH215" s="107">
        <f t="shared" si="49"/>
        <v>0</v>
      </c>
      <c r="AI215" s="107">
        <f t="shared" si="50"/>
        <v>0</v>
      </c>
      <c r="AJ215" s="107">
        <f t="shared" si="51"/>
        <v>0</v>
      </c>
      <c r="AK215" s="107">
        <f t="shared" si="52"/>
        <v>0</v>
      </c>
    </row>
    <row r="216">
      <c r="A216" s="107"/>
      <c r="B216" s="107"/>
      <c r="C216" s="107"/>
      <c r="D216" s="107"/>
      <c r="E216" s="107"/>
      <c r="F216" s="108">
        <f t="shared" si="40"/>
        <v>8100</v>
      </c>
      <c r="G216" s="90" t="s">
        <v>412</v>
      </c>
      <c r="H216" s="14">
        <f>IF(ISNA(VLOOKUP(G216,Round2_Transactions!$A$2:$F$800,2,FALSE)), 0,VLOOKUP(G216,Round2_Transactions!$A$2:$F$800,2,FALSE))</f>
        <v>0</v>
      </c>
      <c r="I216" s="60">
        <f>IF(ISNA(VLOOKUP(G216,Round2_Transactions!$A$2:$F$800,3,FALSE)), 0,VLOOKUP(G216,Round2_Transactions!$A$2:$F$800,3,FALSE))</f>
        <v>0</v>
      </c>
      <c r="J216" s="60">
        <f>IF(ISNA(VLOOKUP(G216,Round2_Transactions!$A$2:$F$800,4,FALSE)), 0,VLOOKUP(G216,Round2_Transactions!$A$2:$F$800,4,FALSE))</f>
        <v>0</v>
      </c>
      <c r="K216" s="60">
        <f>IF(ISNA(VLOOKUP(G216,Round2_Transactions!$A$2:$F$800,5,FALSE)), 0,VLOOKUP(G216,Round2_Transactions!$A$2:$F$800,5,FALSE))</f>
        <v>0</v>
      </c>
      <c r="L216" s="86">
        <f>IF(ISNA(VLOOKUP(G216,Round2_Transactions!$A$2:$F$800,6,FALSE)), 0,VLOOKUP(G216,Round2_Transactions!$A$2:$F$800,6,FALSE))</f>
        <v>0</v>
      </c>
      <c r="M216" s="107">
        <f t="shared" si="1"/>
        <v>0</v>
      </c>
      <c r="N216" s="107">
        <f t="shared" si="3"/>
        <v>0</v>
      </c>
      <c r="O216" s="107">
        <f t="shared" si="4"/>
        <v>0</v>
      </c>
      <c r="P216" s="107">
        <f t="shared" si="5"/>
        <v>0</v>
      </c>
      <c r="Q216" s="107">
        <f t="shared" si="6"/>
        <v>0</v>
      </c>
      <c r="R216" s="107">
        <f t="shared" si="7"/>
        <v>0</v>
      </c>
      <c r="S216" s="107">
        <f t="shared" si="8"/>
        <v>0</v>
      </c>
      <c r="T216" s="107">
        <f t="shared" si="9"/>
        <v>0</v>
      </c>
      <c r="U216" s="107">
        <f t="shared" si="10"/>
        <v>0</v>
      </c>
      <c r="V216" s="107">
        <f t="shared" si="11"/>
        <v>0</v>
      </c>
      <c r="W216" s="107">
        <f t="shared" si="12"/>
        <v>0</v>
      </c>
      <c r="X216" s="107">
        <f t="shared" si="13"/>
        <v>0</v>
      </c>
      <c r="Y216" s="107">
        <f t="shared" si="14"/>
        <v>0</v>
      </c>
      <c r="Z216" s="107">
        <f t="shared" si="41"/>
        <v>0</v>
      </c>
      <c r="AA216" s="107">
        <f t="shared" si="42"/>
        <v>0</v>
      </c>
      <c r="AB216" s="107">
        <f t="shared" si="43"/>
        <v>0</v>
      </c>
      <c r="AC216" s="107">
        <f t="shared" si="44"/>
        <v>0</v>
      </c>
      <c r="AD216" s="107">
        <f t="shared" si="45"/>
        <v>0</v>
      </c>
      <c r="AE216" s="107">
        <f t="shared" si="46"/>
        <v>0</v>
      </c>
      <c r="AF216" s="107">
        <f t="shared" si="47"/>
        <v>0</v>
      </c>
      <c r="AG216" s="107">
        <f t="shared" si="48"/>
        <v>0</v>
      </c>
      <c r="AH216" s="107">
        <f t="shared" si="49"/>
        <v>0</v>
      </c>
      <c r="AI216" s="107">
        <f t="shared" si="50"/>
        <v>0</v>
      </c>
      <c r="AJ216" s="107">
        <f t="shared" si="51"/>
        <v>0</v>
      </c>
      <c r="AK216" s="107">
        <f t="shared" si="52"/>
        <v>0</v>
      </c>
    </row>
    <row r="217">
      <c r="A217" s="107"/>
      <c r="B217" s="107"/>
      <c r="C217" s="107"/>
      <c r="D217" s="107"/>
      <c r="E217" s="107"/>
      <c r="F217" s="108">
        <f t="shared" si="40"/>
        <v>8100</v>
      </c>
      <c r="G217" s="90" t="s">
        <v>413</v>
      </c>
      <c r="H217" s="14">
        <f>IF(ISNA(VLOOKUP(G217,Round2_Transactions!$A$2:$F$800,2,FALSE)), 0,VLOOKUP(G217,Round2_Transactions!$A$2:$F$800,2,FALSE))</f>
        <v>0</v>
      </c>
      <c r="I217" s="60">
        <f>IF(ISNA(VLOOKUP(G217,Round2_Transactions!$A$2:$F$800,3,FALSE)), 0,VLOOKUP(G217,Round2_Transactions!$A$2:$F$800,3,FALSE))</f>
        <v>0</v>
      </c>
      <c r="J217" s="60">
        <f>IF(ISNA(VLOOKUP(G217,Round2_Transactions!$A$2:$F$800,4,FALSE)), 0,VLOOKUP(G217,Round2_Transactions!$A$2:$F$800,4,FALSE))</f>
        <v>0</v>
      </c>
      <c r="K217" s="60">
        <f>IF(ISNA(VLOOKUP(G217,Round2_Transactions!$A$2:$F$800,5,FALSE)), 0,VLOOKUP(G217,Round2_Transactions!$A$2:$F$800,5,FALSE))</f>
        <v>0</v>
      </c>
      <c r="L217" s="86">
        <f>IF(ISNA(VLOOKUP(G217,Round2_Transactions!$A$2:$F$800,6,FALSE)), 0,VLOOKUP(G217,Round2_Transactions!$A$2:$F$800,6,FALSE))</f>
        <v>0</v>
      </c>
      <c r="M217" s="107">
        <f t="shared" si="1"/>
        <v>0</v>
      </c>
      <c r="N217" s="107">
        <f t="shared" si="3"/>
        <v>0</v>
      </c>
      <c r="O217" s="107">
        <f t="shared" si="4"/>
        <v>0</v>
      </c>
      <c r="P217" s="107">
        <f t="shared" si="5"/>
        <v>0</v>
      </c>
      <c r="Q217" s="107">
        <f t="shared" si="6"/>
        <v>0</v>
      </c>
      <c r="R217" s="107">
        <f t="shared" si="7"/>
        <v>0</v>
      </c>
      <c r="S217" s="107">
        <f t="shared" si="8"/>
        <v>0</v>
      </c>
      <c r="T217" s="107">
        <f t="shared" si="9"/>
        <v>0</v>
      </c>
      <c r="U217" s="107">
        <f t="shared" si="10"/>
        <v>0</v>
      </c>
      <c r="V217" s="107">
        <f t="shared" si="11"/>
        <v>0</v>
      </c>
      <c r="W217" s="107">
        <f t="shared" si="12"/>
        <v>0</v>
      </c>
      <c r="X217" s="107">
        <f t="shared" si="13"/>
        <v>0</v>
      </c>
      <c r="Y217" s="107">
        <f t="shared" si="14"/>
        <v>0</v>
      </c>
      <c r="Z217" s="107">
        <f t="shared" si="41"/>
        <v>0</v>
      </c>
      <c r="AA217" s="107">
        <f t="shared" si="42"/>
        <v>0</v>
      </c>
      <c r="AB217" s="107">
        <f t="shared" si="43"/>
        <v>0</v>
      </c>
      <c r="AC217" s="107">
        <f t="shared" si="44"/>
        <v>0</v>
      </c>
      <c r="AD217" s="107">
        <f t="shared" si="45"/>
        <v>0</v>
      </c>
      <c r="AE217" s="107">
        <f t="shared" si="46"/>
        <v>0</v>
      </c>
      <c r="AF217" s="107">
        <f t="shared" si="47"/>
        <v>0</v>
      </c>
      <c r="AG217" s="107">
        <f t="shared" si="48"/>
        <v>0</v>
      </c>
      <c r="AH217" s="107">
        <f t="shared" si="49"/>
        <v>0</v>
      </c>
      <c r="AI217" s="107">
        <f t="shared" si="50"/>
        <v>0</v>
      </c>
      <c r="AJ217" s="107">
        <f t="shared" si="51"/>
        <v>0</v>
      </c>
      <c r="AK217" s="107">
        <f t="shared" si="52"/>
        <v>0</v>
      </c>
    </row>
    <row r="218">
      <c r="A218" s="107"/>
      <c r="B218" s="107"/>
      <c r="C218" s="107"/>
      <c r="D218" s="107"/>
      <c r="E218" s="107"/>
      <c r="F218" s="108">
        <f t="shared" si="40"/>
        <v>8100</v>
      </c>
      <c r="G218" s="90" t="s">
        <v>414</v>
      </c>
      <c r="H218" s="14">
        <f>IF(ISNA(VLOOKUP(G218,Round2_Transactions!$A$2:$F$800,2,FALSE)), 0,VLOOKUP(G218,Round2_Transactions!$A$2:$F$800,2,FALSE))</f>
        <v>0</v>
      </c>
      <c r="I218" s="60">
        <f>IF(ISNA(VLOOKUP(G218,Round2_Transactions!$A$2:$F$800,3,FALSE)), 0,VLOOKUP(G218,Round2_Transactions!$A$2:$F$800,3,FALSE))</f>
        <v>0</v>
      </c>
      <c r="J218" s="60">
        <f>IF(ISNA(VLOOKUP(G218,Round2_Transactions!$A$2:$F$800,4,FALSE)), 0,VLOOKUP(G218,Round2_Transactions!$A$2:$F$800,4,FALSE))</f>
        <v>0</v>
      </c>
      <c r="K218" s="60">
        <f>IF(ISNA(VLOOKUP(G218,Round2_Transactions!$A$2:$F$800,5,FALSE)), 0,VLOOKUP(G218,Round2_Transactions!$A$2:$F$800,5,FALSE))</f>
        <v>0</v>
      </c>
      <c r="L218" s="86">
        <f>IF(ISNA(VLOOKUP(G218,Round2_Transactions!$A$2:$F$800,6,FALSE)), 0,VLOOKUP(G218,Round2_Transactions!$A$2:$F$800,6,FALSE))</f>
        <v>0</v>
      </c>
      <c r="M218" s="107">
        <f t="shared" si="1"/>
        <v>0</v>
      </c>
      <c r="N218" s="107">
        <f t="shared" si="3"/>
        <v>0</v>
      </c>
      <c r="O218" s="107">
        <f t="shared" si="4"/>
        <v>0</v>
      </c>
      <c r="P218" s="107">
        <f t="shared" si="5"/>
        <v>0</v>
      </c>
      <c r="Q218" s="107">
        <f t="shared" si="6"/>
        <v>0</v>
      </c>
      <c r="R218" s="107">
        <f t="shared" si="7"/>
        <v>0</v>
      </c>
      <c r="S218" s="107">
        <f t="shared" si="8"/>
        <v>0</v>
      </c>
      <c r="T218" s="107">
        <f t="shared" si="9"/>
        <v>0</v>
      </c>
      <c r="U218" s="107">
        <f t="shared" si="10"/>
        <v>0</v>
      </c>
      <c r="V218" s="107">
        <f t="shared" si="11"/>
        <v>0</v>
      </c>
      <c r="W218" s="107">
        <f t="shared" si="12"/>
        <v>0</v>
      </c>
      <c r="X218" s="107">
        <f t="shared" si="13"/>
        <v>0</v>
      </c>
      <c r="Y218" s="107">
        <f t="shared" si="14"/>
        <v>0</v>
      </c>
      <c r="Z218" s="107">
        <f t="shared" si="41"/>
        <v>0</v>
      </c>
      <c r="AA218" s="107">
        <f t="shared" si="42"/>
        <v>0</v>
      </c>
      <c r="AB218" s="107">
        <f t="shared" si="43"/>
        <v>0</v>
      </c>
      <c r="AC218" s="107">
        <f t="shared" si="44"/>
        <v>0</v>
      </c>
      <c r="AD218" s="107">
        <f t="shared" si="45"/>
        <v>0</v>
      </c>
      <c r="AE218" s="107">
        <f t="shared" si="46"/>
        <v>0</v>
      </c>
      <c r="AF218" s="107">
        <f t="shared" si="47"/>
        <v>0</v>
      </c>
      <c r="AG218" s="107">
        <f t="shared" si="48"/>
        <v>0</v>
      </c>
      <c r="AH218" s="107">
        <f t="shared" si="49"/>
        <v>0</v>
      </c>
      <c r="AI218" s="107">
        <f t="shared" si="50"/>
        <v>0</v>
      </c>
      <c r="AJ218" s="107">
        <f t="shared" si="51"/>
        <v>0</v>
      </c>
      <c r="AK218" s="107">
        <f t="shared" si="52"/>
        <v>0</v>
      </c>
    </row>
    <row r="219">
      <c r="A219" s="107"/>
      <c r="B219" s="107"/>
      <c r="C219" s="107"/>
      <c r="D219" s="107"/>
      <c r="E219" s="107"/>
      <c r="F219" s="108">
        <f t="shared" si="40"/>
        <v>8100</v>
      </c>
      <c r="G219" s="90" t="s">
        <v>415</v>
      </c>
      <c r="H219" s="14">
        <f>IF(ISNA(VLOOKUP(G219,Round2_Transactions!$A$2:$F$800,2,FALSE)), 0,VLOOKUP(G219,Round2_Transactions!$A$2:$F$800,2,FALSE))</f>
        <v>0</v>
      </c>
      <c r="I219" s="60">
        <f>IF(ISNA(VLOOKUP(G219,Round2_Transactions!$A$2:$F$800,3,FALSE)), 0,VLOOKUP(G219,Round2_Transactions!$A$2:$F$800,3,FALSE))</f>
        <v>0</v>
      </c>
      <c r="J219" s="60">
        <f>IF(ISNA(VLOOKUP(G219,Round2_Transactions!$A$2:$F$800,4,FALSE)), 0,VLOOKUP(G219,Round2_Transactions!$A$2:$F$800,4,FALSE))</f>
        <v>0</v>
      </c>
      <c r="K219" s="60">
        <f>IF(ISNA(VLOOKUP(G219,Round2_Transactions!$A$2:$F$800,5,FALSE)), 0,VLOOKUP(G219,Round2_Transactions!$A$2:$F$800,5,FALSE))</f>
        <v>0</v>
      </c>
      <c r="L219" s="86">
        <f>IF(ISNA(VLOOKUP(G219,Round2_Transactions!$A$2:$F$800,6,FALSE)), 0,VLOOKUP(G219,Round2_Transactions!$A$2:$F$800,6,FALSE))</f>
        <v>0</v>
      </c>
      <c r="M219" s="107">
        <f t="shared" si="1"/>
        <v>0</v>
      </c>
      <c r="N219" s="107">
        <f t="shared" si="3"/>
        <v>0</v>
      </c>
      <c r="O219" s="107">
        <f t="shared" si="4"/>
        <v>0</v>
      </c>
      <c r="P219" s="107">
        <f t="shared" si="5"/>
        <v>0</v>
      </c>
      <c r="Q219" s="107">
        <f t="shared" si="6"/>
        <v>0</v>
      </c>
      <c r="R219" s="107">
        <f t="shared" si="7"/>
        <v>0</v>
      </c>
      <c r="S219" s="107">
        <f t="shared" si="8"/>
        <v>0</v>
      </c>
      <c r="T219" s="107">
        <f t="shared" si="9"/>
        <v>0</v>
      </c>
      <c r="U219" s="107">
        <f t="shared" si="10"/>
        <v>0</v>
      </c>
      <c r="V219" s="107">
        <f t="shared" si="11"/>
        <v>0</v>
      </c>
      <c r="W219" s="107">
        <f t="shared" si="12"/>
        <v>0</v>
      </c>
      <c r="X219" s="107">
        <f t="shared" si="13"/>
        <v>0</v>
      </c>
      <c r="Y219" s="107">
        <f t="shared" si="14"/>
        <v>0</v>
      </c>
      <c r="Z219" s="107">
        <f t="shared" si="41"/>
        <v>0</v>
      </c>
      <c r="AA219" s="107">
        <f t="shared" si="42"/>
        <v>0</v>
      </c>
      <c r="AB219" s="107">
        <f t="shared" si="43"/>
        <v>0</v>
      </c>
      <c r="AC219" s="107">
        <f t="shared" si="44"/>
        <v>0</v>
      </c>
      <c r="AD219" s="107">
        <f t="shared" si="45"/>
        <v>0</v>
      </c>
      <c r="AE219" s="107">
        <f t="shared" si="46"/>
        <v>0</v>
      </c>
      <c r="AF219" s="107">
        <f t="shared" si="47"/>
        <v>0</v>
      </c>
      <c r="AG219" s="107">
        <f t="shared" si="48"/>
        <v>0</v>
      </c>
      <c r="AH219" s="107">
        <f t="shared" si="49"/>
        <v>0</v>
      </c>
      <c r="AI219" s="107">
        <f t="shared" si="50"/>
        <v>0</v>
      </c>
      <c r="AJ219" s="107">
        <f t="shared" si="51"/>
        <v>0</v>
      </c>
      <c r="AK219" s="107">
        <f t="shared" si="52"/>
        <v>0</v>
      </c>
    </row>
    <row r="220">
      <c r="A220" s="107"/>
      <c r="B220" s="107"/>
      <c r="C220" s="107"/>
      <c r="D220" s="107"/>
      <c r="E220" s="107"/>
      <c r="F220" s="108">
        <f t="shared" si="40"/>
        <v>8100</v>
      </c>
      <c r="G220" s="90" t="s">
        <v>416</v>
      </c>
      <c r="H220" s="14">
        <f>IF(ISNA(VLOOKUP(G220,Round2_Transactions!$A$2:$F$800,2,FALSE)), 0,VLOOKUP(G220,Round2_Transactions!$A$2:$F$800,2,FALSE))</f>
        <v>0</v>
      </c>
      <c r="I220" s="60">
        <f>IF(ISNA(VLOOKUP(G220,Round2_Transactions!$A$2:$F$800,3,FALSE)), 0,VLOOKUP(G220,Round2_Transactions!$A$2:$F$800,3,FALSE))</f>
        <v>0</v>
      </c>
      <c r="J220" s="60">
        <f>IF(ISNA(VLOOKUP(G220,Round2_Transactions!$A$2:$F$800,4,FALSE)), 0,VLOOKUP(G220,Round2_Transactions!$A$2:$F$800,4,FALSE))</f>
        <v>0</v>
      </c>
      <c r="K220" s="60">
        <f>IF(ISNA(VLOOKUP(G220,Round2_Transactions!$A$2:$F$800,5,FALSE)), 0,VLOOKUP(G220,Round2_Transactions!$A$2:$F$800,5,FALSE))</f>
        <v>0</v>
      </c>
      <c r="L220" s="86">
        <f>IF(ISNA(VLOOKUP(G220,Round2_Transactions!$A$2:$F$800,6,FALSE)), 0,VLOOKUP(G220,Round2_Transactions!$A$2:$F$800,6,FALSE))</f>
        <v>0</v>
      </c>
      <c r="M220" s="107">
        <f t="shared" si="1"/>
        <v>0</v>
      </c>
      <c r="N220" s="107">
        <f t="shared" si="3"/>
        <v>0</v>
      </c>
      <c r="O220" s="107">
        <f t="shared" si="4"/>
        <v>0</v>
      </c>
      <c r="P220" s="107">
        <f t="shared" si="5"/>
        <v>0</v>
      </c>
      <c r="Q220" s="107">
        <f t="shared" si="6"/>
        <v>0</v>
      </c>
      <c r="R220" s="107">
        <f t="shared" si="7"/>
        <v>0</v>
      </c>
      <c r="S220" s="107">
        <f t="shared" si="8"/>
        <v>0</v>
      </c>
      <c r="T220" s="107">
        <f t="shared" si="9"/>
        <v>0</v>
      </c>
      <c r="U220" s="107">
        <f t="shared" si="10"/>
        <v>0</v>
      </c>
      <c r="V220" s="107">
        <f t="shared" si="11"/>
        <v>0</v>
      </c>
      <c r="W220" s="107">
        <f t="shared" si="12"/>
        <v>0</v>
      </c>
      <c r="X220" s="107">
        <f t="shared" si="13"/>
        <v>0</v>
      </c>
      <c r="Y220" s="107">
        <f t="shared" si="14"/>
        <v>0</v>
      </c>
      <c r="Z220" s="107">
        <f t="shared" si="41"/>
        <v>0</v>
      </c>
      <c r="AA220" s="107">
        <f t="shared" si="42"/>
        <v>0</v>
      </c>
      <c r="AB220" s="107">
        <f t="shared" si="43"/>
        <v>0</v>
      </c>
      <c r="AC220" s="107">
        <f t="shared" si="44"/>
        <v>0</v>
      </c>
      <c r="AD220" s="107">
        <f t="shared" si="45"/>
        <v>0</v>
      </c>
      <c r="AE220" s="107">
        <f t="shared" si="46"/>
        <v>0</v>
      </c>
      <c r="AF220" s="107">
        <f t="shared" si="47"/>
        <v>0</v>
      </c>
      <c r="AG220" s="107">
        <f t="shared" si="48"/>
        <v>0</v>
      </c>
      <c r="AH220" s="107">
        <f t="shared" si="49"/>
        <v>0</v>
      </c>
      <c r="AI220" s="107">
        <f t="shared" si="50"/>
        <v>0</v>
      </c>
      <c r="AJ220" s="107">
        <f t="shared" si="51"/>
        <v>0</v>
      </c>
      <c r="AK220" s="107">
        <f t="shared" si="52"/>
        <v>0</v>
      </c>
    </row>
    <row r="221">
      <c r="A221" s="107"/>
      <c r="B221" s="107"/>
      <c r="C221" s="107"/>
      <c r="D221" s="107"/>
      <c r="E221" s="107"/>
      <c r="F221" s="108">
        <f t="shared" si="40"/>
        <v>8100</v>
      </c>
      <c r="G221" s="90" t="s">
        <v>417</v>
      </c>
      <c r="H221" s="14">
        <f>IF(ISNA(VLOOKUP(G221,Round2_Transactions!$A$2:$F$800,2,FALSE)), 0,VLOOKUP(G221,Round2_Transactions!$A$2:$F$800,2,FALSE))</f>
        <v>0</v>
      </c>
      <c r="I221" s="60">
        <f>IF(ISNA(VLOOKUP(G221,Round2_Transactions!$A$2:$F$800,3,FALSE)), 0,VLOOKUP(G221,Round2_Transactions!$A$2:$F$800,3,FALSE))</f>
        <v>0</v>
      </c>
      <c r="J221" s="60">
        <f>IF(ISNA(VLOOKUP(G221,Round2_Transactions!$A$2:$F$800,4,FALSE)), 0,VLOOKUP(G221,Round2_Transactions!$A$2:$F$800,4,FALSE))</f>
        <v>0</v>
      </c>
      <c r="K221" s="60">
        <f>IF(ISNA(VLOOKUP(G221,Round2_Transactions!$A$2:$F$800,5,FALSE)), 0,VLOOKUP(G221,Round2_Transactions!$A$2:$F$800,5,FALSE))</f>
        <v>0</v>
      </c>
      <c r="L221" s="86">
        <f>IF(ISNA(VLOOKUP(G221,Round2_Transactions!$A$2:$F$800,6,FALSE)), 0,VLOOKUP(G221,Round2_Transactions!$A$2:$F$800,6,FALSE))</f>
        <v>0</v>
      </c>
      <c r="M221" s="107">
        <f t="shared" si="1"/>
        <v>0</v>
      </c>
      <c r="N221" s="107">
        <f t="shared" si="3"/>
        <v>0</v>
      </c>
      <c r="O221" s="107">
        <f t="shared" si="4"/>
        <v>0</v>
      </c>
      <c r="P221" s="107">
        <f t="shared" si="5"/>
        <v>0</v>
      </c>
      <c r="Q221" s="107">
        <f t="shared" si="6"/>
        <v>0</v>
      </c>
      <c r="R221" s="107">
        <f t="shared" si="7"/>
        <v>0</v>
      </c>
      <c r="S221" s="107">
        <f t="shared" si="8"/>
        <v>0</v>
      </c>
      <c r="T221" s="107">
        <f t="shared" si="9"/>
        <v>0</v>
      </c>
      <c r="U221" s="107">
        <f t="shared" si="10"/>
        <v>0</v>
      </c>
      <c r="V221" s="107">
        <f t="shared" si="11"/>
        <v>0</v>
      </c>
      <c r="W221" s="107">
        <f t="shared" si="12"/>
        <v>0</v>
      </c>
      <c r="X221" s="107">
        <f t="shared" si="13"/>
        <v>0</v>
      </c>
      <c r="Y221" s="107">
        <f t="shared" si="14"/>
        <v>0</v>
      </c>
      <c r="Z221" s="107">
        <f t="shared" si="41"/>
        <v>0</v>
      </c>
      <c r="AA221" s="107">
        <f t="shared" si="42"/>
        <v>0</v>
      </c>
      <c r="AB221" s="107">
        <f t="shared" si="43"/>
        <v>0</v>
      </c>
      <c r="AC221" s="107">
        <f t="shared" si="44"/>
        <v>0</v>
      </c>
      <c r="AD221" s="107">
        <f t="shared" si="45"/>
        <v>0</v>
      </c>
      <c r="AE221" s="107">
        <f t="shared" si="46"/>
        <v>0</v>
      </c>
      <c r="AF221" s="107">
        <f t="shared" si="47"/>
        <v>0</v>
      </c>
      <c r="AG221" s="107">
        <f t="shared" si="48"/>
        <v>0</v>
      </c>
      <c r="AH221" s="107">
        <f t="shared" si="49"/>
        <v>0</v>
      </c>
      <c r="AI221" s="107">
        <f t="shared" si="50"/>
        <v>0</v>
      </c>
      <c r="AJ221" s="107">
        <f t="shared" si="51"/>
        <v>0</v>
      </c>
      <c r="AK221" s="107">
        <f t="shared" si="52"/>
        <v>0</v>
      </c>
    </row>
    <row r="222">
      <c r="A222" s="107"/>
      <c r="B222" s="107"/>
      <c r="C222" s="107"/>
      <c r="D222" s="107"/>
      <c r="E222" s="107"/>
      <c r="F222" s="108">
        <f t="shared" si="40"/>
        <v>8100</v>
      </c>
      <c r="G222" s="90" t="s">
        <v>418</v>
      </c>
      <c r="H222" s="14">
        <f>IF(ISNA(VLOOKUP(G222,Round2_Transactions!$A$2:$F$800,2,FALSE)), 0,VLOOKUP(G222,Round2_Transactions!$A$2:$F$800,2,FALSE))</f>
        <v>0</v>
      </c>
      <c r="I222" s="60">
        <f>IF(ISNA(VLOOKUP(G222,Round2_Transactions!$A$2:$F$800,3,FALSE)), 0,VLOOKUP(G222,Round2_Transactions!$A$2:$F$800,3,FALSE))</f>
        <v>0</v>
      </c>
      <c r="J222" s="60">
        <f>IF(ISNA(VLOOKUP(G222,Round2_Transactions!$A$2:$F$800,4,FALSE)), 0,VLOOKUP(G222,Round2_Transactions!$A$2:$F$800,4,FALSE))</f>
        <v>0</v>
      </c>
      <c r="K222" s="60">
        <f>IF(ISNA(VLOOKUP(G222,Round2_Transactions!$A$2:$F$800,5,FALSE)), 0,VLOOKUP(G222,Round2_Transactions!$A$2:$F$800,5,FALSE))</f>
        <v>0</v>
      </c>
      <c r="L222" s="86">
        <f>IF(ISNA(VLOOKUP(G222,Round2_Transactions!$A$2:$F$800,6,FALSE)), 0,VLOOKUP(G222,Round2_Transactions!$A$2:$F$800,6,FALSE))</f>
        <v>0</v>
      </c>
      <c r="M222" s="107">
        <f t="shared" si="1"/>
        <v>0</v>
      </c>
      <c r="N222" s="107">
        <f t="shared" si="3"/>
        <v>0</v>
      </c>
      <c r="O222" s="107">
        <f t="shared" si="4"/>
        <v>0</v>
      </c>
      <c r="P222" s="107">
        <f t="shared" si="5"/>
        <v>0</v>
      </c>
      <c r="Q222" s="107">
        <f t="shared" si="6"/>
        <v>0</v>
      </c>
      <c r="R222" s="107">
        <f t="shared" si="7"/>
        <v>0</v>
      </c>
      <c r="S222" s="107">
        <f t="shared" si="8"/>
        <v>0</v>
      </c>
      <c r="T222" s="107">
        <f t="shared" si="9"/>
        <v>0</v>
      </c>
      <c r="U222" s="107">
        <f t="shared" si="10"/>
        <v>0</v>
      </c>
      <c r="V222" s="107">
        <f t="shared" si="11"/>
        <v>0</v>
      </c>
      <c r="W222" s="107">
        <f t="shared" si="12"/>
        <v>0</v>
      </c>
      <c r="X222" s="107">
        <f t="shared" si="13"/>
        <v>0</v>
      </c>
      <c r="Y222" s="107">
        <f t="shared" si="14"/>
        <v>0</v>
      </c>
      <c r="Z222" s="107">
        <f t="shared" si="41"/>
        <v>0</v>
      </c>
      <c r="AA222" s="107">
        <f t="shared" si="42"/>
        <v>0</v>
      </c>
      <c r="AB222" s="107">
        <f t="shared" si="43"/>
        <v>0</v>
      </c>
      <c r="AC222" s="107">
        <f t="shared" si="44"/>
        <v>0</v>
      </c>
      <c r="AD222" s="107">
        <f t="shared" si="45"/>
        <v>0</v>
      </c>
      <c r="AE222" s="107">
        <f t="shared" si="46"/>
        <v>0</v>
      </c>
      <c r="AF222" s="107">
        <f t="shared" si="47"/>
        <v>0</v>
      </c>
      <c r="AG222" s="107">
        <f t="shared" si="48"/>
        <v>0</v>
      </c>
      <c r="AH222" s="107">
        <f t="shared" si="49"/>
        <v>0</v>
      </c>
      <c r="AI222" s="107">
        <f t="shared" si="50"/>
        <v>0</v>
      </c>
      <c r="AJ222" s="107">
        <f t="shared" si="51"/>
        <v>0</v>
      </c>
      <c r="AK222" s="107">
        <f t="shared" si="52"/>
        <v>0</v>
      </c>
    </row>
    <row r="223">
      <c r="A223" s="107"/>
      <c r="B223" s="107"/>
      <c r="C223" s="107"/>
      <c r="D223" s="107"/>
      <c r="E223" s="107"/>
      <c r="F223" s="108">
        <f t="shared" si="40"/>
        <v>8100</v>
      </c>
      <c r="G223" s="90" t="s">
        <v>419</v>
      </c>
      <c r="H223" s="14">
        <f>IF(ISNA(VLOOKUP(G223,Round2_Transactions!$A$2:$F$800,2,FALSE)), 0,VLOOKUP(G223,Round2_Transactions!$A$2:$F$800,2,FALSE))</f>
        <v>0</v>
      </c>
      <c r="I223" s="60">
        <f>IF(ISNA(VLOOKUP(G223,Round2_Transactions!$A$2:$F$800,3,FALSE)), 0,VLOOKUP(G223,Round2_Transactions!$A$2:$F$800,3,FALSE))</f>
        <v>0</v>
      </c>
      <c r="J223" s="60">
        <f>IF(ISNA(VLOOKUP(G223,Round2_Transactions!$A$2:$F$800,4,FALSE)), 0,VLOOKUP(G223,Round2_Transactions!$A$2:$F$800,4,FALSE))</f>
        <v>0</v>
      </c>
      <c r="K223" s="60">
        <f>IF(ISNA(VLOOKUP(G223,Round2_Transactions!$A$2:$F$800,5,FALSE)), 0,VLOOKUP(G223,Round2_Transactions!$A$2:$F$800,5,FALSE))</f>
        <v>0</v>
      </c>
      <c r="L223" s="86">
        <f>IF(ISNA(VLOOKUP(G223,Round2_Transactions!$A$2:$F$800,6,FALSE)), 0,VLOOKUP(G223,Round2_Transactions!$A$2:$F$800,6,FALSE))</f>
        <v>0</v>
      </c>
      <c r="M223" s="107">
        <f t="shared" si="1"/>
        <v>0</v>
      </c>
      <c r="N223" s="107">
        <f t="shared" si="3"/>
        <v>0</v>
      </c>
      <c r="O223" s="107">
        <f t="shared" si="4"/>
        <v>0</v>
      </c>
      <c r="P223" s="107">
        <f t="shared" si="5"/>
        <v>0</v>
      </c>
      <c r="Q223" s="107">
        <f t="shared" si="6"/>
        <v>0</v>
      </c>
      <c r="R223" s="107">
        <f t="shared" si="7"/>
        <v>0</v>
      </c>
      <c r="S223" s="107">
        <f t="shared" si="8"/>
        <v>0</v>
      </c>
      <c r="T223" s="107">
        <f t="shared" si="9"/>
        <v>0</v>
      </c>
      <c r="U223" s="107">
        <f t="shared" si="10"/>
        <v>0</v>
      </c>
      <c r="V223" s="107">
        <f t="shared" si="11"/>
        <v>0</v>
      </c>
      <c r="W223" s="107">
        <f t="shared" si="12"/>
        <v>0</v>
      </c>
      <c r="X223" s="107">
        <f t="shared" si="13"/>
        <v>0</v>
      </c>
      <c r="Y223" s="107">
        <f t="shared" si="14"/>
        <v>0</v>
      </c>
      <c r="Z223" s="107">
        <f t="shared" si="41"/>
        <v>0</v>
      </c>
      <c r="AA223" s="107">
        <f t="shared" si="42"/>
        <v>0</v>
      </c>
      <c r="AB223" s="107">
        <f t="shared" si="43"/>
        <v>0</v>
      </c>
      <c r="AC223" s="107">
        <f t="shared" si="44"/>
        <v>0</v>
      </c>
      <c r="AD223" s="107">
        <f t="shared" si="45"/>
        <v>0</v>
      </c>
      <c r="AE223" s="107">
        <f t="shared" si="46"/>
        <v>0</v>
      </c>
      <c r="AF223" s="107">
        <f t="shared" si="47"/>
        <v>0</v>
      </c>
      <c r="AG223" s="107">
        <f t="shared" si="48"/>
        <v>0</v>
      </c>
      <c r="AH223" s="107">
        <f t="shared" si="49"/>
        <v>0</v>
      </c>
      <c r="AI223" s="107">
        <f t="shared" si="50"/>
        <v>0</v>
      </c>
      <c r="AJ223" s="107">
        <f t="shared" si="51"/>
        <v>0</v>
      </c>
      <c r="AK223" s="107">
        <f t="shared" si="52"/>
        <v>0</v>
      </c>
    </row>
    <row r="224">
      <c r="A224" s="107"/>
      <c r="B224" s="107"/>
      <c r="C224" s="107"/>
      <c r="D224" s="107"/>
      <c r="E224" s="107"/>
      <c r="F224" s="108">
        <f t="shared" si="40"/>
        <v>8100</v>
      </c>
      <c r="G224" s="90" t="s">
        <v>420</v>
      </c>
      <c r="H224" s="14">
        <f>IF(ISNA(VLOOKUP(G224,Round2_Transactions!$A$2:$F$800,2,FALSE)), 0,VLOOKUP(G224,Round2_Transactions!$A$2:$F$800,2,FALSE))</f>
        <v>0</v>
      </c>
      <c r="I224" s="60">
        <f>IF(ISNA(VLOOKUP(G224,Round2_Transactions!$A$2:$F$800,3,FALSE)), 0,VLOOKUP(G224,Round2_Transactions!$A$2:$F$800,3,FALSE))</f>
        <v>0</v>
      </c>
      <c r="J224" s="60">
        <f>IF(ISNA(VLOOKUP(G224,Round2_Transactions!$A$2:$F$800,4,FALSE)), 0,VLOOKUP(G224,Round2_Transactions!$A$2:$F$800,4,FALSE))</f>
        <v>0</v>
      </c>
      <c r="K224" s="60">
        <f>IF(ISNA(VLOOKUP(G224,Round2_Transactions!$A$2:$F$800,5,FALSE)), 0,VLOOKUP(G224,Round2_Transactions!$A$2:$F$800,5,FALSE))</f>
        <v>0</v>
      </c>
      <c r="L224" s="86">
        <f>IF(ISNA(VLOOKUP(G224,Round2_Transactions!$A$2:$F$800,6,FALSE)), 0,VLOOKUP(G224,Round2_Transactions!$A$2:$F$800,6,FALSE))</f>
        <v>0</v>
      </c>
      <c r="M224" s="107">
        <f t="shared" si="1"/>
        <v>0</v>
      </c>
      <c r="N224" s="107">
        <f t="shared" si="3"/>
        <v>0</v>
      </c>
      <c r="O224" s="107">
        <f t="shared" si="4"/>
        <v>0</v>
      </c>
      <c r="P224" s="107">
        <f t="shared" si="5"/>
        <v>0</v>
      </c>
      <c r="Q224" s="107">
        <f t="shared" si="6"/>
        <v>0</v>
      </c>
      <c r="R224" s="107">
        <f t="shared" si="7"/>
        <v>0</v>
      </c>
      <c r="S224" s="107">
        <f t="shared" si="8"/>
        <v>0</v>
      </c>
      <c r="T224" s="107">
        <f t="shared" si="9"/>
        <v>0</v>
      </c>
      <c r="U224" s="107">
        <f t="shared" si="10"/>
        <v>0</v>
      </c>
      <c r="V224" s="107">
        <f t="shared" si="11"/>
        <v>0</v>
      </c>
      <c r="W224" s="107">
        <f t="shared" si="12"/>
        <v>0</v>
      </c>
      <c r="X224" s="107">
        <f t="shared" si="13"/>
        <v>0</v>
      </c>
      <c r="Y224" s="107">
        <f t="shared" si="14"/>
        <v>0</v>
      </c>
      <c r="Z224" s="107">
        <f t="shared" si="41"/>
        <v>0</v>
      </c>
      <c r="AA224" s="107">
        <f t="shared" si="42"/>
        <v>0</v>
      </c>
      <c r="AB224" s="107">
        <f t="shared" si="43"/>
        <v>0</v>
      </c>
      <c r="AC224" s="107">
        <f t="shared" si="44"/>
        <v>0</v>
      </c>
      <c r="AD224" s="107">
        <f t="shared" si="45"/>
        <v>0</v>
      </c>
      <c r="AE224" s="107">
        <f t="shared" si="46"/>
        <v>0</v>
      </c>
      <c r="AF224" s="107">
        <f t="shared" si="47"/>
        <v>0</v>
      </c>
      <c r="AG224" s="107">
        <f t="shared" si="48"/>
        <v>0</v>
      </c>
      <c r="AH224" s="107">
        <f t="shared" si="49"/>
        <v>0</v>
      </c>
      <c r="AI224" s="107">
        <f t="shared" si="50"/>
        <v>0</v>
      </c>
      <c r="AJ224" s="107">
        <f t="shared" si="51"/>
        <v>0</v>
      </c>
      <c r="AK224" s="107">
        <f t="shared" si="52"/>
        <v>0</v>
      </c>
    </row>
    <row r="225">
      <c r="A225" s="107"/>
      <c r="B225" s="107"/>
      <c r="C225" s="107"/>
      <c r="D225" s="107"/>
      <c r="E225" s="107"/>
      <c r="F225" s="108">
        <f t="shared" si="40"/>
        <v>8100</v>
      </c>
      <c r="G225" s="90" t="s">
        <v>421</v>
      </c>
      <c r="H225" s="14">
        <f>IF(ISNA(VLOOKUP(G225,Round2_Transactions!$A$2:$F$800,2,FALSE)), 0,VLOOKUP(G225,Round2_Transactions!$A$2:$F$800,2,FALSE))</f>
        <v>0</v>
      </c>
      <c r="I225" s="60">
        <f>IF(ISNA(VLOOKUP(G225,Round2_Transactions!$A$2:$F$800,3,FALSE)), 0,VLOOKUP(G225,Round2_Transactions!$A$2:$F$800,3,FALSE))</f>
        <v>0</v>
      </c>
      <c r="J225" s="60">
        <f>IF(ISNA(VLOOKUP(G225,Round2_Transactions!$A$2:$F$800,4,FALSE)), 0,VLOOKUP(G225,Round2_Transactions!$A$2:$F$800,4,FALSE))</f>
        <v>0</v>
      </c>
      <c r="K225" s="60">
        <f>IF(ISNA(VLOOKUP(G225,Round2_Transactions!$A$2:$F$800,5,FALSE)), 0,VLOOKUP(G225,Round2_Transactions!$A$2:$F$800,5,FALSE))</f>
        <v>0</v>
      </c>
      <c r="L225" s="86">
        <f>IF(ISNA(VLOOKUP(G225,Round2_Transactions!$A$2:$F$800,6,FALSE)), 0,VLOOKUP(G225,Round2_Transactions!$A$2:$F$800,6,FALSE))</f>
        <v>0</v>
      </c>
      <c r="M225" s="107">
        <f t="shared" si="1"/>
        <v>0</v>
      </c>
      <c r="N225" s="107">
        <f t="shared" si="3"/>
        <v>0</v>
      </c>
      <c r="O225" s="107">
        <f t="shared" si="4"/>
        <v>0</v>
      </c>
      <c r="P225" s="107">
        <f t="shared" si="5"/>
        <v>0</v>
      </c>
      <c r="Q225" s="107">
        <f t="shared" si="6"/>
        <v>0</v>
      </c>
      <c r="R225" s="107">
        <f t="shared" si="7"/>
        <v>0</v>
      </c>
      <c r="S225" s="107">
        <f t="shared" si="8"/>
        <v>0</v>
      </c>
      <c r="T225" s="107">
        <f t="shared" si="9"/>
        <v>0</v>
      </c>
      <c r="U225" s="107">
        <f t="shared" si="10"/>
        <v>0</v>
      </c>
      <c r="V225" s="107">
        <f t="shared" si="11"/>
        <v>0</v>
      </c>
      <c r="W225" s="107">
        <f t="shared" si="12"/>
        <v>0</v>
      </c>
      <c r="X225" s="107">
        <f t="shared" si="13"/>
        <v>0</v>
      </c>
      <c r="Y225" s="107">
        <f t="shared" si="14"/>
        <v>0</v>
      </c>
      <c r="Z225" s="107">
        <f t="shared" si="41"/>
        <v>0</v>
      </c>
      <c r="AA225" s="107">
        <f t="shared" si="42"/>
        <v>0</v>
      </c>
      <c r="AB225" s="107">
        <f t="shared" si="43"/>
        <v>0</v>
      </c>
      <c r="AC225" s="107">
        <f t="shared" si="44"/>
        <v>0</v>
      </c>
      <c r="AD225" s="107">
        <f t="shared" si="45"/>
        <v>0</v>
      </c>
      <c r="AE225" s="107">
        <f t="shared" si="46"/>
        <v>0</v>
      </c>
      <c r="AF225" s="107">
        <f t="shared" si="47"/>
        <v>0</v>
      </c>
      <c r="AG225" s="107">
        <f t="shared" si="48"/>
        <v>0</v>
      </c>
      <c r="AH225" s="107">
        <f t="shared" si="49"/>
        <v>0</v>
      </c>
      <c r="AI225" s="107">
        <f t="shared" si="50"/>
        <v>0</v>
      </c>
      <c r="AJ225" s="107">
        <f t="shared" si="51"/>
        <v>0</v>
      </c>
      <c r="AK225" s="107">
        <f t="shared" si="52"/>
        <v>0</v>
      </c>
    </row>
    <row r="226">
      <c r="A226" s="107"/>
      <c r="B226" s="107"/>
      <c r="C226" s="107"/>
      <c r="D226" s="107"/>
      <c r="E226" s="107"/>
      <c r="F226" s="108">
        <f t="shared" si="40"/>
        <v>8100</v>
      </c>
      <c r="G226" s="90" t="s">
        <v>422</v>
      </c>
      <c r="H226" s="14">
        <f>IF(ISNA(VLOOKUP(G226,Round2_Transactions!$A$2:$F$800,2,FALSE)), 0,VLOOKUP(G226,Round2_Transactions!$A$2:$F$800,2,FALSE))</f>
        <v>0</v>
      </c>
      <c r="I226" s="60">
        <f>IF(ISNA(VLOOKUP(G226,Round2_Transactions!$A$2:$F$800,3,FALSE)), 0,VLOOKUP(G226,Round2_Transactions!$A$2:$F$800,3,FALSE))</f>
        <v>0</v>
      </c>
      <c r="J226" s="60">
        <f>IF(ISNA(VLOOKUP(G226,Round2_Transactions!$A$2:$F$800,4,FALSE)), 0,VLOOKUP(G226,Round2_Transactions!$A$2:$F$800,4,FALSE))</f>
        <v>0</v>
      </c>
      <c r="K226" s="60">
        <f>IF(ISNA(VLOOKUP(G226,Round2_Transactions!$A$2:$F$800,5,FALSE)), 0,VLOOKUP(G226,Round2_Transactions!$A$2:$F$800,5,FALSE))</f>
        <v>0</v>
      </c>
      <c r="L226" s="86">
        <f>IF(ISNA(VLOOKUP(G226,Round2_Transactions!$A$2:$F$800,6,FALSE)), 0,VLOOKUP(G226,Round2_Transactions!$A$2:$F$800,6,FALSE))</f>
        <v>0</v>
      </c>
      <c r="M226" s="107">
        <f t="shared" si="1"/>
        <v>0</v>
      </c>
      <c r="N226" s="107">
        <f t="shared" si="3"/>
        <v>0</v>
      </c>
      <c r="O226" s="107">
        <f t="shared" si="4"/>
        <v>0</v>
      </c>
      <c r="P226" s="107">
        <f t="shared" si="5"/>
        <v>0</v>
      </c>
      <c r="Q226" s="107">
        <f t="shared" si="6"/>
        <v>0</v>
      </c>
      <c r="R226" s="107">
        <f t="shared" si="7"/>
        <v>0</v>
      </c>
      <c r="S226" s="107">
        <f t="shared" si="8"/>
        <v>0</v>
      </c>
      <c r="T226" s="107">
        <f t="shared" si="9"/>
        <v>0</v>
      </c>
      <c r="U226" s="107">
        <f t="shared" si="10"/>
        <v>0</v>
      </c>
      <c r="V226" s="107">
        <f t="shared" si="11"/>
        <v>0</v>
      </c>
      <c r="W226" s="107">
        <f t="shared" si="12"/>
        <v>0</v>
      </c>
      <c r="X226" s="107">
        <f t="shared" si="13"/>
        <v>0</v>
      </c>
      <c r="Y226" s="107">
        <f t="shared" si="14"/>
        <v>0</v>
      </c>
      <c r="Z226" s="107">
        <f t="shared" si="41"/>
        <v>0</v>
      </c>
      <c r="AA226" s="107">
        <f t="shared" si="42"/>
        <v>0</v>
      </c>
      <c r="AB226" s="107">
        <f t="shared" si="43"/>
        <v>0</v>
      </c>
      <c r="AC226" s="107">
        <f t="shared" si="44"/>
        <v>0</v>
      </c>
      <c r="AD226" s="107">
        <f t="shared" si="45"/>
        <v>0</v>
      </c>
      <c r="AE226" s="107">
        <f t="shared" si="46"/>
        <v>0</v>
      </c>
      <c r="AF226" s="107">
        <f t="shared" si="47"/>
        <v>0</v>
      </c>
      <c r="AG226" s="107">
        <f t="shared" si="48"/>
        <v>0</v>
      </c>
      <c r="AH226" s="107">
        <f t="shared" si="49"/>
        <v>0</v>
      </c>
      <c r="AI226" s="107">
        <f t="shared" si="50"/>
        <v>0</v>
      </c>
      <c r="AJ226" s="107">
        <f t="shared" si="51"/>
        <v>0</v>
      </c>
      <c r="AK226" s="107">
        <f t="shared" si="52"/>
        <v>0</v>
      </c>
    </row>
    <row r="227">
      <c r="A227" s="107"/>
      <c r="B227" s="107"/>
      <c r="C227" s="107"/>
      <c r="D227" s="107"/>
      <c r="E227" s="107"/>
      <c r="F227" s="108">
        <f t="shared" si="40"/>
        <v>8100</v>
      </c>
      <c r="G227" s="90" t="s">
        <v>423</v>
      </c>
      <c r="H227" s="14">
        <f>IF(ISNA(VLOOKUP(G227,Round2_Transactions!$A$2:$F$800,2,FALSE)), 0,VLOOKUP(G227,Round2_Transactions!$A$2:$F$800,2,FALSE))</f>
        <v>0</v>
      </c>
      <c r="I227" s="60">
        <f>IF(ISNA(VLOOKUP(G227,Round2_Transactions!$A$2:$F$800,3,FALSE)), 0,VLOOKUP(G227,Round2_Transactions!$A$2:$F$800,3,FALSE))</f>
        <v>0</v>
      </c>
      <c r="J227" s="60">
        <f>IF(ISNA(VLOOKUP(G227,Round2_Transactions!$A$2:$F$800,4,FALSE)), 0,VLOOKUP(G227,Round2_Transactions!$A$2:$F$800,4,FALSE))</f>
        <v>0</v>
      </c>
      <c r="K227" s="60">
        <f>IF(ISNA(VLOOKUP(G227,Round2_Transactions!$A$2:$F$800,5,FALSE)), 0,VLOOKUP(G227,Round2_Transactions!$A$2:$F$800,5,FALSE))</f>
        <v>0</v>
      </c>
      <c r="L227" s="86">
        <f>IF(ISNA(VLOOKUP(G227,Round2_Transactions!$A$2:$F$800,6,FALSE)), 0,VLOOKUP(G227,Round2_Transactions!$A$2:$F$800,6,FALSE))</f>
        <v>0</v>
      </c>
      <c r="M227" s="107">
        <f t="shared" si="1"/>
        <v>0</v>
      </c>
      <c r="N227" s="107">
        <f t="shared" si="3"/>
        <v>0</v>
      </c>
      <c r="O227" s="107">
        <f t="shared" si="4"/>
        <v>0</v>
      </c>
      <c r="P227" s="107">
        <f t="shared" si="5"/>
        <v>0</v>
      </c>
      <c r="Q227" s="107">
        <f t="shared" si="6"/>
        <v>0</v>
      </c>
      <c r="R227" s="107">
        <f t="shared" si="7"/>
        <v>0</v>
      </c>
      <c r="S227" s="107">
        <f t="shared" si="8"/>
        <v>0</v>
      </c>
      <c r="T227" s="107">
        <f t="shared" si="9"/>
        <v>0</v>
      </c>
      <c r="U227" s="107">
        <f t="shared" si="10"/>
        <v>0</v>
      </c>
      <c r="V227" s="107">
        <f t="shared" si="11"/>
        <v>0</v>
      </c>
      <c r="W227" s="107">
        <f t="shared" si="12"/>
        <v>0</v>
      </c>
      <c r="X227" s="107">
        <f t="shared" si="13"/>
        <v>0</v>
      </c>
      <c r="Y227" s="107">
        <f t="shared" si="14"/>
        <v>0</v>
      </c>
      <c r="Z227" s="107">
        <f t="shared" si="41"/>
        <v>0</v>
      </c>
      <c r="AA227" s="107">
        <f t="shared" si="42"/>
        <v>0</v>
      </c>
      <c r="AB227" s="107">
        <f t="shared" si="43"/>
        <v>0</v>
      </c>
      <c r="AC227" s="107">
        <f t="shared" si="44"/>
        <v>0</v>
      </c>
      <c r="AD227" s="107">
        <f t="shared" si="45"/>
        <v>0</v>
      </c>
      <c r="AE227" s="107">
        <f t="shared" si="46"/>
        <v>0</v>
      </c>
      <c r="AF227" s="107">
        <f t="shared" si="47"/>
        <v>0</v>
      </c>
      <c r="AG227" s="107">
        <f t="shared" si="48"/>
        <v>0</v>
      </c>
      <c r="AH227" s="107">
        <f t="shared" si="49"/>
        <v>0</v>
      </c>
      <c r="AI227" s="107">
        <f t="shared" si="50"/>
        <v>0</v>
      </c>
      <c r="AJ227" s="107">
        <f t="shared" si="51"/>
        <v>0</v>
      </c>
      <c r="AK227" s="107">
        <f t="shared" si="52"/>
        <v>0</v>
      </c>
    </row>
    <row r="228">
      <c r="A228" s="107"/>
      <c r="B228" s="107"/>
      <c r="C228" s="107"/>
      <c r="D228" s="107"/>
      <c r="E228" s="107"/>
      <c r="F228" s="108">
        <f t="shared" si="40"/>
        <v>8100</v>
      </c>
      <c r="G228" s="90" t="s">
        <v>424</v>
      </c>
      <c r="H228" s="14">
        <f>IF(ISNA(VLOOKUP(G228,Round2_Transactions!$A$2:$F$800,2,FALSE)), 0,VLOOKUP(G228,Round2_Transactions!$A$2:$F$800,2,FALSE))</f>
        <v>0</v>
      </c>
      <c r="I228" s="60">
        <f>IF(ISNA(VLOOKUP(G228,Round2_Transactions!$A$2:$F$800,3,FALSE)), 0,VLOOKUP(G228,Round2_Transactions!$A$2:$F$800,3,FALSE))</f>
        <v>0</v>
      </c>
      <c r="J228" s="60">
        <f>IF(ISNA(VLOOKUP(G228,Round2_Transactions!$A$2:$F$800,4,FALSE)), 0,VLOOKUP(G228,Round2_Transactions!$A$2:$F$800,4,FALSE))</f>
        <v>0</v>
      </c>
      <c r="K228" s="60">
        <f>IF(ISNA(VLOOKUP(G228,Round2_Transactions!$A$2:$F$800,5,FALSE)), 0,VLOOKUP(G228,Round2_Transactions!$A$2:$F$800,5,FALSE))</f>
        <v>0</v>
      </c>
      <c r="L228" s="86">
        <f>IF(ISNA(VLOOKUP(G228,Round2_Transactions!$A$2:$F$800,6,FALSE)), 0,VLOOKUP(G228,Round2_Transactions!$A$2:$F$800,6,FALSE))</f>
        <v>0</v>
      </c>
      <c r="M228" s="107">
        <f t="shared" si="1"/>
        <v>0</v>
      </c>
      <c r="N228" s="107">
        <f t="shared" si="3"/>
        <v>0</v>
      </c>
      <c r="O228" s="107">
        <f t="shared" si="4"/>
        <v>0</v>
      </c>
      <c r="P228" s="107">
        <f t="shared" si="5"/>
        <v>0</v>
      </c>
      <c r="Q228" s="107">
        <f t="shared" si="6"/>
        <v>0</v>
      </c>
      <c r="R228" s="107">
        <f t="shared" si="7"/>
        <v>0</v>
      </c>
      <c r="S228" s="107">
        <f t="shared" si="8"/>
        <v>0</v>
      </c>
      <c r="T228" s="107">
        <f t="shared" si="9"/>
        <v>0</v>
      </c>
      <c r="U228" s="107">
        <f t="shared" si="10"/>
        <v>0</v>
      </c>
      <c r="V228" s="107">
        <f t="shared" si="11"/>
        <v>0</v>
      </c>
      <c r="W228" s="107">
        <f t="shared" si="12"/>
        <v>0</v>
      </c>
      <c r="X228" s="107">
        <f t="shared" si="13"/>
        <v>0</v>
      </c>
      <c r="Y228" s="107">
        <f t="shared" si="14"/>
        <v>0</v>
      </c>
      <c r="Z228" s="107">
        <f t="shared" si="41"/>
        <v>0</v>
      </c>
      <c r="AA228" s="107">
        <f t="shared" si="42"/>
        <v>0</v>
      </c>
      <c r="AB228" s="107">
        <f t="shared" si="43"/>
        <v>0</v>
      </c>
      <c r="AC228" s="107">
        <f t="shared" si="44"/>
        <v>0</v>
      </c>
      <c r="AD228" s="107">
        <f t="shared" si="45"/>
        <v>0</v>
      </c>
      <c r="AE228" s="107">
        <f t="shared" si="46"/>
        <v>0</v>
      </c>
      <c r="AF228" s="107">
        <f t="shared" si="47"/>
        <v>0</v>
      </c>
      <c r="AG228" s="107">
        <f t="shared" si="48"/>
        <v>0</v>
      </c>
      <c r="AH228" s="107">
        <f t="shared" si="49"/>
        <v>0</v>
      </c>
      <c r="AI228" s="107">
        <f t="shared" si="50"/>
        <v>0</v>
      </c>
      <c r="AJ228" s="107">
        <f t="shared" si="51"/>
        <v>0</v>
      </c>
      <c r="AK228" s="107">
        <f t="shared" si="52"/>
        <v>0</v>
      </c>
    </row>
    <row r="229">
      <c r="A229" s="107"/>
      <c r="B229" s="107"/>
      <c r="C229" s="107"/>
      <c r="D229" s="107"/>
      <c r="E229" s="107"/>
      <c r="F229" s="108">
        <f t="shared" si="40"/>
        <v>8100</v>
      </c>
      <c r="G229" s="90" t="s">
        <v>425</v>
      </c>
      <c r="H229" s="14">
        <f>IF(ISNA(VLOOKUP(G229,Round2_Transactions!$A$2:$F$800,2,FALSE)), 0,VLOOKUP(G229,Round2_Transactions!$A$2:$F$800,2,FALSE))</f>
        <v>0</v>
      </c>
      <c r="I229" s="60">
        <f>IF(ISNA(VLOOKUP(G229,Round2_Transactions!$A$2:$F$800,3,FALSE)), 0,VLOOKUP(G229,Round2_Transactions!$A$2:$F$800,3,FALSE))</f>
        <v>0</v>
      </c>
      <c r="J229" s="60">
        <f>IF(ISNA(VLOOKUP(G229,Round2_Transactions!$A$2:$F$800,4,FALSE)), 0,VLOOKUP(G229,Round2_Transactions!$A$2:$F$800,4,FALSE))</f>
        <v>0</v>
      </c>
      <c r="K229" s="60">
        <f>IF(ISNA(VLOOKUP(G229,Round2_Transactions!$A$2:$F$800,5,FALSE)), 0,VLOOKUP(G229,Round2_Transactions!$A$2:$F$800,5,FALSE))</f>
        <v>0</v>
      </c>
      <c r="L229" s="86">
        <f>IF(ISNA(VLOOKUP(G229,Round2_Transactions!$A$2:$F$800,6,FALSE)), 0,VLOOKUP(G229,Round2_Transactions!$A$2:$F$800,6,FALSE))</f>
        <v>0</v>
      </c>
      <c r="M229" s="107">
        <f t="shared" si="1"/>
        <v>0</v>
      </c>
      <c r="N229" s="107">
        <f t="shared" si="3"/>
        <v>0</v>
      </c>
      <c r="O229" s="107">
        <f t="shared" si="4"/>
        <v>0</v>
      </c>
      <c r="P229" s="107">
        <f t="shared" si="5"/>
        <v>0</v>
      </c>
      <c r="Q229" s="107">
        <f t="shared" si="6"/>
        <v>0</v>
      </c>
      <c r="R229" s="107">
        <f t="shared" si="7"/>
        <v>0</v>
      </c>
      <c r="S229" s="107">
        <f t="shared" si="8"/>
        <v>0</v>
      </c>
      <c r="T229" s="107">
        <f t="shared" si="9"/>
        <v>0</v>
      </c>
      <c r="U229" s="107">
        <f t="shared" si="10"/>
        <v>0</v>
      </c>
      <c r="V229" s="107">
        <f t="shared" si="11"/>
        <v>0</v>
      </c>
      <c r="W229" s="107">
        <f t="shared" si="12"/>
        <v>0</v>
      </c>
      <c r="X229" s="107">
        <f t="shared" si="13"/>
        <v>0</v>
      </c>
      <c r="Y229" s="107">
        <f t="shared" si="14"/>
        <v>0</v>
      </c>
      <c r="Z229" s="107">
        <f t="shared" si="41"/>
        <v>0</v>
      </c>
      <c r="AA229" s="107">
        <f t="shared" si="42"/>
        <v>0</v>
      </c>
      <c r="AB229" s="107">
        <f t="shared" si="43"/>
        <v>0</v>
      </c>
      <c r="AC229" s="107">
        <f t="shared" si="44"/>
        <v>0</v>
      </c>
      <c r="AD229" s="107">
        <f t="shared" si="45"/>
        <v>0</v>
      </c>
      <c r="AE229" s="107">
        <f t="shared" si="46"/>
        <v>0</v>
      </c>
      <c r="AF229" s="107">
        <f t="shared" si="47"/>
        <v>0</v>
      </c>
      <c r="AG229" s="107">
        <f t="shared" si="48"/>
        <v>0</v>
      </c>
      <c r="AH229" s="107">
        <f t="shared" si="49"/>
        <v>0</v>
      </c>
      <c r="AI229" s="107">
        <f t="shared" si="50"/>
        <v>0</v>
      </c>
      <c r="AJ229" s="107">
        <f t="shared" si="51"/>
        <v>0</v>
      </c>
      <c r="AK229" s="107">
        <f t="shared" si="52"/>
        <v>0</v>
      </c>
    </row>
    <row r="230">
      <c r="A230" s="107"/>
      <c r="B230" s="107"/>
      <c r="C230" s="107"/>
      <c r="D230" s="107"/>
      <c r="E230" s="107"/>
      <c r="F230" s="108">
        <f t="shared" si="40"/>
        <v>8100</v>
      </c>
      <c r="G230" s="90" t="s">
        <v>426</v>
      </c>
      <c r="H230" s="14">
        <f>IF(ISNA(VLOOKUP(G230,Round2_Transactions!$A$2:$F$800,2,FALSE)), 0,VLOOKUP(G230,Round2_Transactions!$A$2:$F$800,2,FALSE))</f>
        <v>0</v>
      </c>
      <c r="I230" s="60">
        <f>IF(ISNA(VLOOKUP(G230,Round2_Transactions!$A$2:$F$800,3,FALSE)), 0,VLOOKUP(G230,Round2_Transactions!$A$2:$F$800,3,FALSE))</f>
        <v>0</v>
      </c>
      <c r="J230" s="60">
        <f>IF(ISNA(VLOOKUP(G230,Round2_Transactions!$A$2:$F$800,4,FALSE)), 0,VLOOKUP(G230,Round2_Transactions!$A$2:$F$800,4,FALSE))</f>
        <v>0</v>
      </c>
      <c r="K230" s="60">
        <f>IF(ISNA(VLOOKUP(G230,Round2_Transactions!$A$2:$F$800,5,FALSE)), 0,VLOOKUP(G230,Round2_Transactions!$A$2:$F$800,5,FALSE))</f>
        <v>0</v>
      </c>
      <c r="L230" s="86">
        <f>IF(ISNA(VLOOKUP(G230,Round2_Transactions!$A$2:$F$800,6,FALSE)), 0,VLOOKUP(G230,Round2_Transactions!$A$2:$F$800,6,FALSE))</f>
        <v>0</v>
      </c>
      <c r="M230" s="107">
        <f t="shared" si="1"/>
        <v>0</v>
      </c>
      <c r="N230" s="107">
        <f t="shared" si="3"/>
        <v>0</v>
      </c>
      <c r="O230" s="107">
        <f t="shared" si="4"/>
        <v>0</v>
      </c>
      <c r="P230" s="107">
        <f t="shared" si="5"/>
        <v>0</v>
      </c>
      <c r="Q230" s="107">
        <f t="shared" si="6"/>
        <v>0</v>
      </c>
      <c r="R230" s="107">
        <f t="shared" si="7"/>
        <v>0</v>
      </c>
      <c r="S230" s="107">
        <f t="shared" si="8"/>
        <v>0</v>
      </c>
      <c r="T230" s="107">
        <f t="shared" si="9"/>
        <v>0</v>
      </c>
      <c r="U230" s="107">
        <f t="shared" si="10"/>
        <v>0</v>
      </c>
      <c r="V230" s="107">
        <f t="shared" si="11"/>
        <v>0</v>
      </c>
      <c r="W230" s="107">
        <f t="shared" si="12"/>
        <v>0</v>
      </c>
      <c r="X230" s="107">
        <f t="shared" si="13"/>
        <v>0</v>
      </c>
      <c r="Y230" s="107">
        <f t="shared" si="14"/>
        <v>0</v>
      </c>
      <c r="Z230" s="107">
        <f t="shared" si="41"/>
        <v>0</v>
      </c>
      <c r="AA230" s="107">
        <f t="shared" si="42"/>
        <v>0</v>
      </c>
      <c r="AB230" s="107">
        <f t="shared" si="43"/>
        <v>0</v>
      </c>
      <c r="AC230" s="107">
        <f t="shared" si="44"/>
        <v>0</v>
      </c>
      <c r="AD230" s="107">
        <f t="shared" si="45"/>
        <v>0</v>
      </c>
      <c r="AE230" s="107">
        <f t="shared" si="46"/>
        <v>0</v>
      </c>
      <c r="AF230" s="107">
        <f t="shared" si="47"/>
        <v>0</v>
      </c>
      <c r="AG230" s="107">
        <f t="shared" si="48"/>
        <v>0</v>
      </c>
      <c r="AH230" s="107">
        <f t="shared" si="49"/>
        <v>0</v>
      </c>
      <c r="AI230" s="107">
        <f t="shared" si="50"/>
        <v>0</v>
      </c>
      <c r="AJ230" s="107">
        <f t="shared" si="51"/>
        <v>0</v>
      </c>
      <c r="AK230" s="107">
        <f t="shared" si="52"/>
        <v>0</v>
      </c>
    </row>
    <row r="231">
      <c r="A231" s="107"/>
      <c r="B231" s="107"/>
      <c r="C231" s="107"/>
      <c r="D231" s="107"/>
      <c r="E231" s="107"/>
      <c r="F231" s="108">
        <f t="shared" si="40"/>
        <v>8100</v>
      </c>
      <c r="G231" s="90" t="s">
        <v>427</v>
      </c>
      <c r="H231" s="14">
        <f>IF(ISNA(VLOOKUP(G231,Round2_Transactions!$A$2:$F$800,2,FALSE)), 0,VLOOKUP(G231,Round2_Transactions!$A$2:$F$800,2,FALSE))</f>
        <v>0</v>
      </c>
      <c r="I231" s="60">
        <f>IF(ISNA(VLOOKUP(G231,Round2_Transactions!$A$2:$F$800,3,FALSE)), 0,VLOOKUP(G231,Round2_Transactions!$A$2:$F$800,3,FALSE))</f>
        <v>0</v>
      </c>
      <c r="J231" s="60">
        <f>IF(ISNA(VLOOKUP(G231,Round2_Transactions!$A$2:$F$800,4,FALSE)), 0,VLOOKUP(G231,Round2_Transactions!$A$2:$F$800,4,FALSE))</f>
        <v>0</v>
      </c>
      <c r="K231" s="60">
        <f>IF(ISNA(VLOOKUP(G231,Round2_Transactions!$A$2:$F$800,5,FALSE)), 0,VLOOKUP(G231,Round2_Transactions!$A$2:$F$800,5,FALSE))</f>
        <v>0</v>
      </c>
      <c r="L231" s="86">
        <f>IF(ISNA(VLOOKUP(G231,Round2_Transactions!$A$2:$F$800,6,FALSE)), 0,VLOOKUP(G231,Round2_Transactions!$A$2:$F$800,6,FALSE))</f>
        <v>0</v>
      </c>
      <c r="M231" s="107">
        <f t="shared" si="1"/>
        <v>0</v>
      </c>
      <c r="N231" s="107">
        <f t="shared" si="3"/>
        <v>0</v>
      </c>
      <c r="O231" s="107">
        <f t="shared" si="4"/>
        <v>0</v>
      </c>
      <c r="P231" s="107">
        <f t="shared" si="5"/>
        <v>0</v>
      </c>
      <c r="Q231" s="107">
        <f t="shared" si="6"/>
        <v>0</v>
      </c>
      <c r="R231" s="107">
        <f t="shared" si="7"/>
        <v>0</v>
      </c>
      <c r="S231" s="107">
        <f t="shared" si="8"/>
        <v>0</v>
      </c>
      <c r="T231" s="107">
        <f t="shared" si="9"/>
        <v>0</v>
      </c>
      <c r="U231" s="107">
        <f t="shared" si="10"/>
        <v>0</v>
      </c>
      <c r="V231" s="107">
        <f t="shared" si="11"/>
        <v>0</v>
      </c>
      <c r="W231" s="107">
        <f t="shared" si="12"/>
        <v>0</v>
      </c>
      <c r="X231" s="107">
        <f t="shared" si="13"/>
        <v>0</v>
      </c>
      <c r="Y231" s="107">
        <f t="shared" si="14"/>
        <v>0</v>
      </c>
      <c r="Z231" s="107">
        <f t="shared" si="41"/>
        <v>0</v>
      </c>
      <c r="AA231" s="107">
        <f t="shared" si="42"/>
        <v>0</v>
      </c>
      <c r="AB231" s="107">
        <f t="shared" si="43"/>
        <v>0</v>
      </c>
      <c r="AC231" s="107">
        <f t="shared" si="44"/>
        <v>0</v>
      </c>
      <c r="AD231" s="107">
        <f t="shared" si="45"/>
        <v>0</v>
      </c>
      <c r="AE231" s="107">
        <f t="shared" si="46"/>
        <v>0</v>
      </c>
      <c r="AF231" s="107">
        <f t="shared" si="47"/>
        <v>0</v>
      </c>
      <c r="AG231" s="107">
        <f t="shared" si="48"/>
        <v>0</v>
      </c>
      <c r="AH231" s="107">
        <f t="shared" si="49"/>
        <v>0</v>
      </c>
      <c r="AI231" s="107">
        <f t="shared" si="50"/>
        <v>0</v>
      </c>
      <c r="AJ231" s="107">
        <f t="shared" si="51"/>
        <v>0</v>
      </c>
      <c r="AK231" s="107">
        <f t="shared" si="52"/>
        <v>0</v>
      </c>
    </row>
    <row r="232">
      <c r="A232" s="107"/>
      <c r="B232" s="107"/>
      <c r="C232" s="107"/>
      <c r="D232" s="107"/>
      <c r="E232" s="107"/>
      <c r="F232" s="108">
        <f t="shared" si="40"/>
        <v>8100</v>
      </c>
      <c r="G232" s="90" t="s">
        <v>428</v>
      </c>
      <c r="H232" s="14">
        <f>IF(ISNA(VLOOKUP(G232,Round2_Transactions!$A$2:$F$800,2,FALSE)), 0,VLOOKUP(G232,Round2_Transactions!$A$2:$F$800,2,FALSE))</f>
        <v>0</v>
      </c>
      <c r="I232" s="60">
        <f>IF(ISNA(VLOOKUP(G232,Round2_Transactions!$A$2:$F$800,3,FALSE)), 0,VLOOKUP(G232,Round2_Transactions!$A$2:$F$800,3,FALSE))</f>
        <v>0</v>
      </c>
      <c r="J232" s="60">
        <f>IF(ISNA(VLOOKUP(G232,Round2_Transactions!$A$2:$F$800,4,FALSE)), 0,VLOOKUP(G232,Round2_Transactions!$A$2:$F$800,4,FALSE))</f>
        <v>0</v>
      </c>
      <c r="K232" s="60">
        <f>IF(ISNA(VLOOKUP(G232,Round2_Transactions!$A$2:$F$800,5,FALSE)), 0,VLOOKUP(G232,Round2_Transactions!$A$2:$F$800,5,FALSE))</f>
        <v>0</v>
      </c>
      <c r="L232" s="86">
        <f>IF(ISNA(VLOOKUP(G232,Round2_Transactions!$A$2:$F$800,6,FALSE)), 0,VLOOKUP(G232,Round2_Transactions!$A$2:$F$800,6,FALSE))</f>
        <v>0</v>
      </c>
      <c r="M232" s="107">
        <f t="shared" si="1"/>
        <v>0</v>
      </c>
      <c r="N232" s="107">
        <f t="shared" si="3"/>
        <v>0</v>
      </c>
      <c r="O232" s="107">
        <f t="shared" si="4"/>
        <v>0</v>
      </c>
      <c r="P232" s="107">
        <f t="shared" si="5"/>
        <v>0</v>
      </c>
      <c r="Q232" s="107">
        <f t="shared" si="6"/>
        <v>0</v>
      </c>
      <c r="R232" s="107">
        <f t="shared" si="7"/>
        <v>0</v>
      </c>
      <c r="S232" s="107">
        <f t="shared" si="8"/>
        <v>0</v>
      </c>
      <c r="T232" s="107">
        <f t="shared" si="9"/>
        <v>0</v>
      </c>
      <c r="U232" s="107">
        <f t="shared" si="10"/>
        <v>0</v>
      </c>
      <c r="V232" s="107">
        <f t="shared" si="11"/>
        <v>0</v>
      </c>
      <c r="W232" s="107">
        <f t="shared" si="12"/>
        <v>0</v>
      </c>
      <c r="X232" s="107">
        <f t="shared" si="13"/>
        <v>0</v>
      </c>
      <c r="Y232" s="107">
        <f t="shared" si="14"/>
        <v>0</v>
      </c>
      <c r="Z232" s="107">
        <f t="shared" si="41"/>
        <v>0</v>
      </c>
      <c r="AA232" s="107">
        <f t="shared" si="42"/>
        <v>0</v>
      </c>
      <c r="AB232" s="107">
        <f t="shared" si="43"/>
        <v>0</v>
      </c>
      <c r="AC232" s="107">
        <f t="shared" si="44"/>
        <v>0</v>
      </c>
      <c r="AD232" s="107">
        <f t="shared" si="45"/>
        <v>0</v>
      </c>
      <c r="AE232" s="107">
        <f t="shared" si="46"/>
        <v>0</v>
      </c>
      <c r="AF232" s="107">
        <f t="shared" si="47"/>
        <v>0</v>
      </c>
      <c r="AG232" s="107">
        <f t="shared" si="48"/>
        <v>0</v>
      </c>
      <c r="AH232" s="107">
        <f t="shared" si="49"/>
        <v>0</v>
      </c>
      <c r="AI232" s="107">
        <f t="shared" si="50"/>
        <v>0</v>
      </c>
      <c r="AJ232" s="107">
        <f t="shared" si="51"/>
        <v>0</v>
      </c>
      <c r="AK232" s="107">
        <f t="shared" si="52"/>
        <v>0</v>
      </c>
    </row>
    <row r="233">
      <c r="A233" s="107"/>
      <c r="B233" s="107"/>
      <c r="C233" s="107"/>
      <c r="D233" s="107"/>
      <c r="E233" s="107"/>
      <c r="F233" s="108">
        <f t="shared" si="40"/>
        <v>8100</v>
      </c>
      <c r="G233" s="90" t="s">
        <v>429</v>
      </c>
      <c r="H233" s="14">
        <f>IF(ISNA(VLOOKUP(G233,Round2_Transactions!$A$2:$F$800,2,FALSE)), 0,VLOOKUP(G233,Round2_Transactions!$A$2:$F$800,2,FALSE))</f>
        <v>0</v>
      </c>
      <c r="I233" s="60">
        <f>IF(ISNA(VLOOKUP(G233,Round2_Transactions!$A$2:$F$800,3,FALSE)), 0,VLOOKUP(G233,Round2_Transactions!$A$2:$F$800,3,FALSE))</f>
        <v>0</v>
      </c>
      <c r="J233" s="60">
        <f>IF(ISNA(VLOOKUP(G233,Round2_Transactions!$A$2:$F$800,4,FALSE)), 0,VLOOKUP(G233,Round2_Transactions!$A$2:$F$800,4,FALSE))</f>
        <v>0</v>
      </c>
      <c r="K233" s="60">
        <f>IF(ISNA(VLOOKUP(G233,Round2_Transactions!$A$2:$F$800,5,FALSE)), 0,VLOOKUP(G233,Round2_Transactions!$A$2:$F$800,5,FALSE))</f>
        <v>0</v>
      </c>
      <c r="L233" s="86">
        <f>IF(ISNA(VLOOKUP(G233,Round2_Transactions!$A$2:$F$800,6,FALSE)), 0,VLOOKUP(G233,Round2_Transactions!$A$2:$F$800,6,FALSE))</f>
        <v>0</v>
      </c>
      <c r="M233" s="107">
        <f t="shared" si="1"/>
        <v>0</v>
      </c>
      <c r="N233" s="107">
        <f t="shared" si="3"/>
        <v>0</v>
      </c>
      <c r="O233" s="107">
        <f t="shared" si="4"/>
        <v>0</v>
      </c>
      <c r="P233" s="107">
        <f t="shared" si="5"/>
        <v>0</v>
      </c>
      <c r="Q233" s="107">
        <f t="shared" si="6"/>
        <v>0</v>
      </c>
      <c r="R233" s="107">
        <f t="shared" si="7"/>
        <v>0</v>
      </c>
      <c r="S233" s="107">
        <f t="shared" si="8"/>
        <v>0</v>
      </c>
      <c r="T233" s="107">
        <f t="shared" si="9"/>
        <v>0</v>
      </c>
      <c r="U233" s="107">
        <f t="shared" si="10"/>
        <v>0</v>
      </c>
      <c r="V233" s="107">
        <f t="shared" si="11"/>
        <v>0</v>
      </c>
      <c r="W233" s="107">
        <f t="shared" si="12"/>
        <v>0</v>
      </c>
      <c r="X233" s="107">
        <f t="shared" si="13"/>
        <v>0</v>
      </c>
      <c r="Y233" s="107">
        <f t="shared" si="14"/>
        <v>0</v>
      </c>
      <c r="Z233" s="107">
        <f t="shared" si="41"/>
        <v>0</v>
      </c>
      <c r="AA233" s="107">
        <f t="shared" si="42"/>
        <v>0</v>
      </c>
      <c r="AB233" s="107">
        <f t="shared" si="43"/>
        <v>0</v>
      </c>
      <c r="AC233" s="107">
        <f t="shared" si="44"/>
        <v>0</v>
      </c>
      <c r="AD233" s="107">
        <f t="shared" si="45"/>
        <v>0</v>
      </c>
      <c r="AE233" s="107">
        <f t="shared" si="46"/>
        <v>0</v>
      </c>
      <c r="AF233" s="107">
        <f t="shared" si="47"/>
        <v>0</v>
      </c>
      <c r="AG233" s="107">
        <f t="shared" si="48"/>
        <v>0</v>
      </c>
      <c r="AH233" s="107">
        <f t="shared" si="49"/>
        <v>0</v>
      </c>
      <c r="AI233" s="107">
        <f t="shared" si="50"/>
        <v>0</v>
      </c>
      <c r="AJ233" s="107">
        <f t="shared" si="51"/>
        <v>0</v>
      </c>
      <c r="AK233" s="107">
        <f t="shared" si="52"/>
        <v>0</v>
      </c>
    </row>
    <row r="234">
      <c r="A234" s="107"/>
      <c r="B234" s="107"/>
      <c r="C234" s="107"/>
      <c r="D234" s="107"/>
      <c r="E234" s="107"/>
      <c r="F234" s="108">
        <f t="shared" si="40"/>
        <v>8100</v>
      </c>
      <c r="G234" s="90" t="s">
        <v>430</v>
      </c>
      <c r="H234" s="14">
        <f>IF(ISNA(VLOOKUP(G234,Round2_Transactions!$A$2:$F$800,2,FALSE)), 0,VLOOKUP(G234,Round2_Transactions!$A$2:$F$800,2,FALSE))</f>
        <v>0</v>
      </c>
      <c r="I234" s="60">
        <f>IF(ISNA(VLOOKUP(G234,Round2_Transactions!$A$2:$F$800,3,FALSE)), 0,VLOOKUP(G234,Round2_Transactions!$A$2:$F$800,3,FALSE))</f>
        <v>0</v>
      </c>
      <c r="J234" s="60">
        <f>IF(ISNA(VLOOKUP(G234,Round2_Transactions!$A$2:$F$800,4,FALSE)), 0,VLOOKUP(G234,Round2_Transactions!$A$2:$F$800,4,FALSE))</f>
        <v>0</v>
      </c>
      <c r="K234" s="60">
        <f>IF(ISNA(VLOOKUP(G234,Round2_Transactions!$A$2:$F$800,5,FALSE)), 0,VLOOKUP(G234,Round2_Transactions!$A$2:$F$800,5,FALSE))</f>
        <v>0</v>
      </c>
      <c r="L234" s="86">
        <f>IF(ISNA(VLOOKUP(G234,Round2_Transactions!$A$2:$F$800,6,FALSE)), 0,VLOOKUP(G234,Round2_Transactions!$A$2:$F$800,6,FALSE))</f>
        <v>0</v>
      </c>
      <c r="M234" s="107">
        <f t="shared" si="1"/>
        <v>0</v>
      </c>
      <c r="N234" s="107">
        <f t="shared" si="3"/>
        <v>0</v>
      </c>
      <c r="O234" s="107">
        <f t="shared" si="4"/>
        <v>0</v>
      </c>
      <c r="P234" s="107">
        <f t="shared" si="5"/>
        <v>0</v>
      </c>
      <c r="Q234" s="107">
        <f t="shared" si="6"/>
        <v>0</v>
      </c>
      <c r="R234" s="107">
        <f t="shared" si="7"/>
        <v>0</v>
      </c>
      <c r="S234" s="107">
        <f t="shared" si="8"/>
        <v>0</v>
      </c>
      <c r="T234" s="107">
        <f t="shared" si="9"/>
        <v>0</v>
      </c>
      <c r="U234" s="107">
        <f t="shared" si="10"/>
        <v>0</v>
      </c>
      <c r="V234" s="107">
        <f t="shared" si="11"/>
        <v>0</v>
      </c>
      <c r="W234" s="107">
        <f t="shared" si="12"/>
        <v>0</v>
      </c>
      <c r="X234" s="107">
        <f t="shared" si="13"/>
        <v>0</v>
      </c>
      <c r="Y234" s="107">
        <f t="shared" si="14"/>
        <v>0</v>
      </c>
      <c r="Z234" s="107">
        <f t="shared" si="41"/>
        <v>0</v>
      </c>
      <c r="AA234" s="107">
        <f t="shared" si="42"/>
        <v>0</v>
      </c>
      <c r="AB234" s="107">
        <f t="shared" si="43"/>
        <v>0</v>
      </c>
      <c r="AC234" s="107">
        <f t="shared" si="44"/>
        <v>0</v>
      </c>
      <c r="AD234" s="107">
        <f t="shared" si="45"/>
        <v>0</v>
      </c>
      <c r="AE234" s="107">
        <f t="shared" si="46"/>
        <v>0</v>
      </c>
      <c r="AF234" s="107">
        <f t="shared" si="47"/>
        <v>0</v>
      </c>
      <c r="AG234" s="107">
        <f t="shared" si="48"/>
        <v>0</v>
      </c>
      <c r="AH234" s="107">
        <f t="shared" si="49"/>
        <v>0</v>
      </c>
      <c r="AI234" s="107">
        <f t="shared" si="50"/>
        <v>0</v>
      </c>
      <c r="AJ234" s="107">
        <f t="shared" si="51"/>
        <v>0</v>
      </c>
      <c r="AK234" s="107">
        <f t="shared" si="52"/>
        <v>0</v>
      </c>
    </row>
    <row r="235">
      <c r="A235" s="107"/>
      <c r="B235" s="107"/>
      <c r="C235" s="107"/>
      <c r="D235" s="107"/>
      <c r="E235" s="107"/>
      <c r="F235" s="108">
        <f t="shared" si="40"/>
        <v>8100</v>
      </c>
      <c r="G235" s="90" t="s">
        <v>431</v>
      </c>
      <c r="H235" s="14">
        <f>IF(ISNA(VLOOKUP(G235,Round2_Transactions!$A$2:$F$800,2,FALSE)), 0,VLOOKUP(G235,Round2_Transactions!$A$2:$F$800,2,FALSE))</f>
        <v>0</v>
      </c>
      <c r="I235" s="60">
        <f>IF(ISNA(VLOOKUP(G235,Round2_Transactions!$A$2:$F$800,3,FALSE)), 0,VLOOKUP(G235,Round2_Transactions!$A$2:$F$800,3,FALSE))</f>
        <v>0</v>
      </c>
      <c r="J235" s="60">
        <f>IF(ISNA(VLOOKUP(G235,Round2_Transactions!$A$2:$F$800,4,FALSE)), 0,VLOOKUP(G235,Round2_Transactions!$A$2:$F$800,4,FALSE))</f>
        <v>0</v>
      </c>
      <c r="K235" s="60">
        <f>IF(ISNA(VLOOKUP(G235,Round2_Transactions!$A$2:$F$800,5,FALSE)), 0,VLOOKUP(G235,Round2_Transactions!$A$2:$F$800,5,FALSE))</f>
        <v>0</v>
      </c>
      <c r="L235" s="86">
        <f>IF(ISNA(VLOOKUP(G235,Round2_Transactions!$A$2:$F$800,6,FALSE)), 0,VLOOKUP(G235,Round2_Transactions!$A$2:$F$800,6,FALSE))</f>
        <v>0</v>
      </c>
      <c r="M235" s="107">
        <f t="shared" si="1"/>
        <v>0</v>
      </c>
      <c r="N235" s="107">
        <f t="shared" si="3"/>
        <v>0</v>
      </c>
      <c r="O235" s="107">
        <f t="shared" si="4"/>
        <v>0</v>
      </c>
      <c r="P235" s="107">
        <f t="shared" si="5"/>
        <v>0</v>
      </c>
      <c r="Q235" s="107">
        <f t="shared" si="6"/>
        <v>0</v>
      </c>
      <c r="R235" s="107">
        <f t="shared" si="7"/>
        <v>0</v>
      </c>
      <c r="S235" s="107">
        <f t="shared" si="8"/>
        <v>0</v>
      </c>
      <c r="T235" s="107">
        <f t="shared" si="9"/>
        <v>0</v>
      </c>
      <c r="U235" s="107">
        <f t="shared" si="10"/>
        <v>0</v>
      </c>
      <c r="V235" s="107">
        <f t="shared" si="11"/>
        <v>0</v>
      </c>
      <c r="W235" s="107">
        <f t="shared" si="12"/>
        <v>0</v>
      </c>
      <c r="X235" s="107">
        <f t="shared" si="13"/>
        <v>0</v>
      </c>
      <c r="Y235" s="107">
        <f t="shared" si="14"/>
        <v>0</v>
      </c>
      <c r="Z235" s="107">
        <f t="shared" si="41"/>
        <v>0</v>
      </c>
      <c r="AA235" s="107">
        <f t="shared" si="42"/>
        <v>0</v>
      </c>
      <c r="AB235" s="107">
        <f t="shared" si="43"/>
        <v>0</v>
      </c>
      <c r="AC235" s="107">
        <f t="shared" si="44"/>
        <v>0</v>
      </c>
      <c r="AD235" s="107">
        <f t="shared" si="45"/>
        <v>0</v>
      </c>
      <c r="AE235" s="107">
        <f t="shared" si="46"/>
        <v>0</v>
      </c>
      <c r="AF235" s="107">
        <f t="shared" si="47"/>
        <v>0</v>
      </c>
      <c r="AG235" s="107">
        <f t="shared" si="48"/>
        <v>0</v>
      </c>
      <c r="AH235" s="107">
        <f t="shared" si="49"/>
        <v>0</v>
      </c>
      <c r="AI235" s="107">
        <f t="shared" si="50"/>
        <v>0</v>
      </c>
      <c r="AJ235" s="107">
        <f t="shared" si="51"/>
        <v>0</v>
      </c>
      <c r="AK235" s="107">
        <f t="shared" si="52"/>
        <v>0</v>
      </c>
    </row>
    <row r="236">
      <c r="A236" s="107"/>
      <c r="B236" s="107"/>
      <c r="C236" s="107"/>
      <c r="D236" s="107"/>
      <c r="E236" s="107"/>
      <c r="F236" s="108">
        <f t="shared" si="40"/>
        <v>8100</v>
      </c>
      <c r="G236" s="90" t="s">
        <v>432</v>
      </c>
      <c r="H236" s="14">
        <f>IF(ISNA(VLOOKUP(G236,Round2_Transactions!$A$2:$F$800,2,FALSE)), 0,VLOOKUP(G236,Round2_Transactions!$A$2:$F$800,2,FALSE))</f>
        <v>0</v>
      </c>
      <c r="I236" s="60">
        <f>IF(ISNA(VLOOKUP(G236,Round2_Transactions!$A$2:$F$800,3,FALSE)), 0,VLOOKUP(G236,Round2_Transactions!$A$2:$F$800,3,FALSE))</f>
        <v>0</v>
      </c>
      <c r="J236" s="60">
        <f>IF(ISNA(VLOOKUP(G236,Round2_Transactions!$A$2:$F$800,4,FALSE)), 0,VLOOKUP(G236,Round2_Transactions!$A$2:$F$800,4,FALSE))</f>
        <v>0</v>
      </c>
      <c r="K236" s="60">
        <f>IF(ISNA(VLOOKUP(G236,Round2_Transactions!$A$2:$F$800,5,FALSE)), 0,VLOOKUP(G236,Round2_Transactions!$A$2:$F$800,5,FALSE))</f>
        <v>0</v>
      </c>
      <c r="L236" s="86">
        <f>IF(ISNA(VLOOKUP(G236,Round2_Transactions!$A$2:$F$800,6,FALSE)), 0,VLOOKUP(G236,Round2_Transactions!$A$2:$F$800,6,FALSE))</f>
        <v>0</v>
      </c>
      <c r="M236" s="107">
        <f t="shared" si="1"/>
        <v>0</v>
      </c>
      <c r="N236" s="107">
        <f t="shared" si="3"/>
        <v>0</v>
      </c>
      <c r="O236" s="107">
        <f t="shared" si="4"/>
        <v>0</v>
      </c>
      <c r="P236" s="107">
        <f t="shared" si="5"/>
        <v>0</v>
      </c>
      <c r="Q236" s="107">
        <f t="shared" si="6"/>
        <v>0</v>
      </c>
      <c r="R236" s="107">
        <f t="shared" si="7"/>
        <v>0</v>
      </c>
      <c r="S236" s="107">
        <f t="shared" si="8"/>
        <v>0</v>
      </c>
      <c r="T236" s="107">
        <f t="shared" si="9"/>
        <v>0</v>
      </c>
      <c r="U236" s="107">
        <f t="shared" si="10"/>
        <v>0</v>
      </c>
      <c r="V236" s="107">
        <f t="shared" si="11"/>
        <v>0</v>
      </c>
      <c r="W236" s="107">
        <f t="shared" si="12"/>
        <v>0</v>
      </c>
      <c r="X236" s="107">
        <f t="shared" si="13"/>
        <v>0</v>
      </c>
      <c r="Y236" s="107">
        <f t="shared" si="14"/>
        <v>0</v>
      </c>
      <c r="Z236" s="107">
        <f t="shared" si="41"/>
        <v>0</v>
      </c>
      <c r="AA236" s="107">
        <f t="shared" si="42"/>
        <v>0</v>
      </c>
      <c r="AB236" s="107">
        <f t="shared" si="43"/>
        <v>0</v>
      </c>
      <c r="AC236" s="107">
        <f t="shared" si="44"/>
        <v>0</v>
      </c>
      <c r="AD236" s="107">
        <f t="shared" si="45"/>
        <v>0</v>
      </c>
      <c r="AE236" s="107">
        <f t="shared" si="46"/>
        <v>0</v>
      </c>
      <c r="AF236" s="107">
        <f t="shared" si="47"/>
        <v>0</v>
      </c>
      <c r="AG236" s="107">
        <f t="shared" si="48"/>
        <v>0</v>
      </c>
      <c r="AH236" s="107">
        <f t="shared" si="49"/>
        <v>0</v>
      </c>
      <c r="AI236" s="107">
        <f t="shared" si="50"/>
        <v>0</v>
      </c>
      <c r="AJ236" s="107">
        <f t="shared" si="51"/>
        <v>0</v>
      </c>
      <c r="AK236" s="107">
        <f t="shared" si="52"/>
        <v>0</v>
      </c>
    </row>
    <row r="237">
      <c r="A237" s="107"/>
      <c r="B237" s="107"/>
      <c r="C237" s="107"/>
      <c r="D237" s="107"/>
      <c r="E237" s="107"/>
      <c r="F237" s="108">
        <f t="shared" si="40"/>
        <v>8100</v>
      </c>
      <c r="G237" s="90" t="s">
        <v>433</v>
      </c>
      <c r="H237" s="14">
        <f>IF(ISNA(VLOOKUP(G237,Round2_Transactions!$A$2:$F$800,2,FALSE)), 0,VLOOKUP(G237,Round2_Transactions!$A$2:$F$800,2,FALSE))</f>
        <v>0</v>
      </c>
      <c r="I237" s="60">
        <f>IF(ISNA(VLOOKUP(G237,Round2_Transactions!$A$2:$F$800,3,FALSE)), 0,VLOOKUP(G237,Round2_Transactions!$A$2:$F$800,3,FALSE))</f>
        <v>0</v>
      </c>
      <c r="J237" s="60">
        <f>IF(ISNA(VLOOKUP(G237,Round2_Transactions!$A$2:$F$800,4,FALSE)), 0,VLOOKUP(G237,Round2_Transactions!$A$2:$F$800,4,FALSE))</f>
        <v>0</v>
      </c>
      <c r="K237" s="60">
        <f>IF(ISNA(VLOOKUP(G237,Round2_Transactions!$A$2:$F$800,5,FALSE)), 0,VLOOKUP(G237,Round2_Transactions!$A$2:$F$800,5,FALSE))</f>
        <v>0</v>
      </c>
      <c r="L237" s="86">
        <f>IF(ISNA(VLOOKUP(G237,Round2_Transactions!$A$2:$F$800,6,FALSE)), 0,VLOOKUP(G237,Round2_Transactions!$A$2:$F$800,6,FALSE))</f>
        <v>0</v>
      </c>
      <c r="M237" s="107">
        <f t="shared" si="1"/>
        <v>0</v>
      </c>
      <c r="N237" s="107">
        <f t="shared" si="3"/>
        <v>0</v>
      </c>
      <c r="O237" s="107">
        <f t="shared" si="4"/>
        <v>0</v>
      </c>
      <c r="P237" s="107">
        <f t="shared" si="5"/>
        <v>0</v>
      </c>
      <c r="Q237" s="107">
        <f t="shared" si="6"/>
        <v>0</v>
      </c>
      <c r="R237" s="107">
        <f t="shared" si="7"/>
        <v>0</v>
      </c>
      <c r="S237" s="107">
        <f t="shared" si="8"/>
        <v>0</v>
      </c>
      <c r="T237" s="107">
        <f t="shared" si="9"/>
        <v>0</v>
      </c>
      <c r="U237" s="107">
        <f t="shared" si="10"/>
        <v>0</v>
      </c>
      <c r="V237" s="107">
        <f t="shared" si="11"/>
        <v>0</v>
      </c>
      <c r="W237" s="107">
        <f t="shared" si="12"/>
        <v>0</v>
      </c>
      <c r="X237" s="107">
        <f t="shared" si="13"/>
        <v>0</v>
      </c>
      <c r="Y237" s="107">
        <f t="shared" si="14"/>
        <v>0</v>
      </c>
      <c r="Z237" s="107">
        <f t="shared" si="41"/>
        <v>0</v>
      </c>
      <c r="AA237" s="107">
        <f t="shared" si="42"/>
        <v>0</v>
      </c>
      <c r="AB237" s="107">
        <f t="shared" si="43"/>
        <v>0</v>
      </c>
      <c r="AC237" s="107">
        <f t="shared" si="44"/>
        <v>0</v>
      </c>
      <c r="AD237" s="107">
        <f t="shared" si="45"/>
        <v>0</v>
      </c>
      <c r="AE237" s="107">
        <f t="shared" si="46"/>
        <v>0</v>
      </c>
      <c r="AF237" s="107">
        <f t="shared" si="47"/>
        <v>0</v>
      </c>
      <c r="AG237" s="107">
        <f t="shared" si="48"/>
        <v>0</v>
      </c>
      <c r="AH237" s="107">
        <f t="shared" si="49"/>
        <v>0</v>
      </c>
      <c r="AI237" s="107">
        <f t="shared" si="50"/>
        <v>0</v>
      </c>
      <c r="AJ237" s="107">
        <f t="shared" si="51"/>
        <v>0</v>
      </c>
      <c r="AK237" s="107">
        <f t="shared" si="52"/>
        <v>0</v>
      </c>
    </row>
    <row r="238">
      <c r="A238" s="107"/>
      <c r="B238" s="107"/>
      <c r="C238" s="107"/>
      <c r="D238" s="107"/>
      <c r="E238" s="107"/>
      <c r="F238" s="108">
        <f t="shared" si="40"/>
        <v>8100</v>
      </c>
      <c r="G238" s="90" t="s">
        <v>434</v>
      </c>
      <c r="H238" s="14">
        <f>IF(ISNA(VLOOKUP(G238,Round2_Transactions!$A$2:$F$800,2,FALSE)), 0,VLOOKUP(G238,Round2_Transactions!$A$2:$F$800,2,FALSE))</f>
        <v>0</v>
      </c>
      <c r="I238" s="60">
        <f>IF(ISNA(VLOOKUP(G238,Round2_Transactions!$A$2:$F$800,3,FALSE)), 0,VLOOKUP(G238,Round2_Transactions!$A$2:$F$800,3,FALSE))</f>
        <v>0</v>
      </c>
      <c r="J238" s="60">
        <f>IF(ISNA(VLOOKUP(G238,Round2_Transactions!$A$2:$F$800,4,FALSE)), 0,VLOOKUP(G238,Round2_Transactions!$A$2:$F$800,4,FALSE))</f>
        <v>0</v>
      </c>
      <c r="K238" s="60">
        <f>IF(ISNA(VLOOKUP(G238,Round2_Transactions!$A$2:$F$800,5,FALSE)), 0,VLOOKUP(G238,Round2_Transactions!$A$2:$F$800,5,FALSE))</f>
        <v>0</v>
      </c>
      <c r="L238" s="86">
        <f>IF(ISNA(VLOOKUP(G238,Round2_Transactions!$A$2:$F$800,6,FALSE)), 0,VLOOKUP(G238,Round2_Transactions!$A$2:$F$800,6,FALSE))</f>
        <v>0</v>
      </c>
      <c r="M238" s="107">
        <f t="shared" si="1"/>
        <v>0</v>
      </c>
      <c r="N238" s="107">
        <f t="shared" si="3"/>
        <v>0</v>
      </c>
      <c r="O238" s="107">
        <f t="shared" si="4"/>
        <v>0</v>
      </c>
      <c r="P238" s="107">
        <f t="shared" si="5"/>
        <v>0</v>
      </c>
      <c r="Q238" s="107">
        <f t="shared" si="6"/>
        <v>0</v>
      </c>
      <c r="R238" s="107">
        <f t="shared" si="7"/>
        <v>0</v>
      </c>
      <c r="S238" s="107">
        <f t="shared" si="8"/>
        <v>0</v>
      </c>
      <c r="T238" s="107">
        <f t="shared" si="9"/>
        <v>0</v>
      </c>
      <c r="U238" s="107">
        <f t="shared" si="10"/>
        <v>0</v>
      </c>
      <c r="V238" s="107">
        <f t="shared" si="11"/>
        <v>0</v>
      </c>
      <c r="W238" s="107">
        <f t="shared" si="12"/>
        <v>0</v>
      </c>
      <c r="X238" s="107">
        <f t="shared" si="13"/>
        <v>0</v>
      </c>
      <c r="Y238" s="107">
        <f t="shared" si="14"/>
        <v>0</v>
      </c>
      <c r="Z238" s="107">
        <f t="shared" si="41"/>
        <v>0</v>
      </c>
      <c r="AA238" s="107">
        <f t="shared" si="42"/>
        <v>0</v>
      </c>
      <c r="AB238" s="107">
        <f t="shared" si="43"/>
        <v>0</v>
      </c>
      <c r="AC238" s="107">
        <f t="shared" si="44"/>
        <v>0</v>
      </c>
      <c r="AD238" s="107">
        <f t="shared" si="45"/>
        <v>0</v>
      </c>
      <c r="AE238" s="107">
        <f t="shared" si="46"/>
        <v>0</v>
      </c>
      <c r="AF238" s="107">
        <f t="shared" si="47"/>
        <v>0</v>
      </c>
      <c r="AG238" s="107">
        <f t="shared" si="48"/>
        <v>0</v>
      </c>
      <c r="AH238" s="107">
        <f t="shared" si="49"/>
        <v>0</v>
      </c>
      <c r="AI238" s="107">
        <f t="shared" si="50"/>
        <v>0</v>
      </c>
      <c r="AJ238" s="107">
        <f t="shared" si="51"/>
        <v>0</v>
      </c>
      <c r="AK238" s="107">
        <f t="shared" si="52"/>
        <v>0</v>
      </c>
    </row>
    <row r="239">
      <c r="A239" s="107"/>
      <c r="B239" s="107"/>
      <c r="C239" s="107"/>
      <c r="D239" s="107"/>
      <c r="E239" s="107"/>
      <c r="F239" s="108">
        <f t="shared" si="40"/>
        <v>8100</v>
      </c>
      <c r="G239" s="90" t="s">
        <v>435</v>
      </c>
      <c r="H239" s="14">
        <f>IF(ISNA(VLOOKUP(G239,Round2_Transactions!$A$2:$F$800,2,FALSE)), 0,VLOOKUP(G239,Round2_Transactions!$A$2:$F$800,2,FALSE))</f>
        <v>0</v>
      </c>
      <c r="I239" s="60">
        <f>IF(ISNA(VLOOKUP(G239,Round2_Transactions!$A$2:$F$800,3,FALSE)), 0,VLOOKUP(G239,Round2_Transactions!$A$2:$F$800,3,FALSE))</f>
        <v>0</v>
      </c>
      <c r="J239" s="60">
        <f>IF(ISNA(VLOOKUP(G239,Round2_Transactions!$A$2:$F$800,4,FALSE)), 0,VLOOKUP(G239,Round2_Transactions!$A$2:$F$800,4,FALSE))</f>
        <v>0</v>
      </c>
      <c r="K239" s="60">
        <f>IF(ISNA(VLOOKUP(G239,Round2_Transactions!$A$2:$F$800,5,FALSE)), 0,VLOOKUP(G239,Round2_Transactions!$A$2:$F$800,5,FALSE))</f>
        <v>0</v>
      </c>
      <c r="L239" s="86">
        <f>IF(ISNA(VLOOKUP(G239,Round2_Transactions!$A$2:$F$800,6,FALSE)), 0,VLOOKUP(G239,Round2_Transactions!$A$2:$F$800,6,FALSE))</f>
        <v>0</v>
      </c>
      <c r="M239" s="107">
        <f t="shared" si="1"/>
        <v>0</v>
      </c>
      <c r="N239" s="107">
        <f t="shared" si="3"/>
        <v>0</v>
      </c>
      <c r="O239" s="107">
        <f t="shared" si="4"/>
        <v>0</v>
      </c>
      <c r="P239" s="107">
        <f t="shared" si="5"/>
        <v>0</v>
      </c>
      <c r="Q239" s="107">
        <f t="shared" si="6"/>
        <v>0</v>
      </c>
      <c r="R239" s="107">
        <f t="shared" si="7"/>
        <v>0</v>
      </c>
      <c r="S239" s="107">
        <f t="shared" si="8"/>
        <v>0</v>
      </c>
      <c r="T239" s="107">
        <f t="shared" si="9"/>
        <v>0</v>
      </c>
      <c r="U239" s="107">
        <f t="shared" si="10"/>
        <v>0</v>
      </c>
      <c r="V239" s="107">
        <f t="shared" si="11"/>
        <v>0</v>
      </c>
      <c r="W239" s="107">
        <f t="shared" si="12"/>
        <v>0</v>
      </c>
      <c r="X239" s="107">
        <f t="shared" si="13"/>
        <v>0</v>
      </c>
      <c r="Y239" s="107">
        <f t="shared" si="14"/>
        <v>0</v>
      </c>
      <c r="Z239" s="107">
        <f t="shared" si="41"/>
        <v>0</v>
      </c>
      <c r="AA239" s="107">
        <f t="shared" si="42"/>
        <v>0</v>
      </c>
      <c r="AB239" s="107">
        <f t="shared" si="43"/>
        <v>0</v>
      </c>
      <c r="AC239" s="107">
        <f t="shared" si="44"/>
        <v>0</v>
      </c>
      <c r="AD239" s="107">
        <f t="shared" si="45"/>
        <v>0</v>
      </c>
      <c r="AE239" s="107">
        <f t="shared" si="46"/>
        <v>0</v>
      </c>
      <c r="AF239" s="107">
        <f t="shared" si="47"/>
        <v>0</v>
      </c>
      <c r="AG239" s="107">
        <f t="shared" si="48"/>
        <v>0</v>
      </c>
      <c r="AH239" s="107">
        <f t="shared" si="49"/>
        <v>0</v>
      </c>
      <c r="AI239" s="107">
        <f t="shared" si="50"/>
        <v>0</v>
      </c>
      <c r="AJ239" s="107">
        <f t="shared" si="51"/>
        <v>0</v>
      </c>
      <c r="AK239" s="107">
        <f t="shared" si="52"/>
        <v>0</v>
      </c>
    </row>
    <row r="240">
      <c r="A240" s="107"/>
      <c r="B240" s="107"/>
      <c r="C240" s="107"/>
      <c r="D240" s="107"/>
      <c r="E240" s="107"/>
      <c r="F240" s="108">
        <f t="shared" si="40"/>
        <v>8100</v>
      </c>
      <c r="G240" s="90" t="s">
        <v>436</v>
      </c>
      <c r="H240" s="14">
        <f>IF(ISNA(VLOOKUP(G240,Round2_Transactions!$A$2:$F$800,2,FALSE)), 0,VLOOKUP(G240,Round2_Transactions!$A$2:$F$800,2,FALSE))</f>
        <v>0</v>
      </c>
      <c r="I240" s="60">
        <f>IF(ISNA(VLOOKUP(G240,Round2_Transactions!$A$2:$F$800,3,FALSE)), 0,VLOOKUP(G240,Round2_Transactions!$A$2:$F$800,3,FALSE))</f>
        <v>0</v>
      </c>
      <c r="J240" s="60">
        <f>IF(ISNA(VLOOKUP(G240,Round2_Transactions!$A$2:$F$800,4,FALSE)), 0,VLOOKUP(G240,Round2_Transactions!$A$2:$F$800,4,FALSE))</f>
        <v>0</v>
      </c>
      <c r="K240" s="60">
        <f>IF(ISNA(VLOOKUP(G240,Round2_Transactions!$A$2:$F$800,5,FALSE)), 0,VLOOKUP(G240,Round2_Transactions!$A$2:$F$800,5,FALSE))</f>
        <v>0</v>
      </c>
      <c r="L240" s="86">
        <f>IF(ISNA(VLOOKUP(G240,Round2_Transactions!$A$2:$F$800,6,FALSE)), 0,VLOOKUP(G240,Round2_Transactions!$A$2:$F$800,6,FALSE))</f>
        <v>0</v>
      </c>
      <c r="M240" s="107">
        <f t="shared" si="1"/>
        <v>0</v>
      </c>
      <c r="N240" s="107">
        <f t="shared" si="3"/>
        <v>0</v>
      </c>
      <c r="O240" s="107">
        <f t="shared" si="4"/>
        <v>0</v>
      </c>
      <c r="P240" s="107">
        <f t="shared" si="5"/>
        <v>0</v>
      </c>
      <c r="Q240" s="107">
        <f t="shared" si="6"/>
        <v>0</v>
      </c>
      <c r="R240" s="107">
        <f t="shared" si="7"/>
        <v>0</v>
      </c>
      <c r="S240" s="107">
        <f t="shared" si="8"/>
        <v>0</v>
      </c>
      <c r="T240" s="107">
        <f t="shared" si="9"/>
        <v>0</v>
      </c>
      <c r="U240" s="107">
        <f t="shared" si="10"/>
        <v>0</v>
      </c>
      <c r="V240" s="107">
        <f t="shared" si="11"/>
        <v>0</v>
      </c>
      <c r="W240" s="107">
        <f t="shared" si="12"/>
        <v>0</v>
      </c>
      <c r="X240" s="107">
        <f t="shared" si="13"/>
        <v>0</v>
      </c>
      <c r="Y240" s="107">
        <f t="shared" si="14"/>
        <v>0</v>
      </c>
      <c r="Z240" s="107">
        <f t="shared" si="41"/>
        <v>0</v>
      </c>
      <c r="AA240" s="107">
        <f t="shared" si="42"/>
        <v>0</v>
      </c>
      <c r="AB240" s="107">
        <f t="shared" si="43"/>
        <v>0</v>
      </c>
      <c r="AC240" s="107">
        <f t="shared" si="44"/>
        <v>0</v>
      </c>
      <c r="AD240" s="107">
        <f t="shared" si="45"/>
        <v>0</v>
      </c>
      <c r="AE240" s="107">
        <f t="shared" si="46"/>
        <v>0</v>
      </c>
      <c r="AF240" s="107">
        <f t="shared" si="47"/>
        <v>0</v>
      </c>
      <c r="AG240" s="107">
        <f t="shared" si="48"/>
        <v>0</v>
      </c>
      <c r="AH240" s="107">
        <f t="shared" si="49"/>
        <v>0</v>
      </c>
      <c r="AI240" s="107">
        <f t="shared" si="50"/>
        <v>0</v>
      </c>
      <c r="AJ240" s="107">
        <f t="shared" si="51"/>
        <v>0</v>
      </c>
      <c r="AK240" s="107">
        <f t="shared" si="52"/>
        <v>0</v>
      </c>
    </row>
    <row r="241">
      <c r="A241" s="115"/>
      <c r="B241" s="115"/>
      <c r="C241" s="115"/>
      <c r="D241" s="115"/>
      <c r="E241" s="115"/>
      <c r="F241" s="116"/>
      <c r="G241" s="120"/>
      <c r="H241" s="14" t="str">
        <f>IF(ISNA(VLOOKUP(G241,Round2_Transactions!$A$2:$F$800,2,FALSE)), 0,VLOOKUP(G241,Round2_Transactions!$A$2:$F$800,2,FALSE))</f>
        <v/>
      </c>
      <c r="I241" s="60" t="str">
        <f>IF(ISNA(VLOOKUP(G241,Round2_Transactions!$A$2:$F$800,3,FALSE)), 0,VLOOKUP(G241,Round2_Transactions!$A$2:$F$800,3,FALSE))</f>
        <v/>
      </c>
      <c r="J241" s="60" t="str">
        <f>IF(ISNA(VLOOKUP(G241,Round2_Transactions!$A$2:$F$800,4,FALSE)), 0,VLOOKUP(G241,Round2_Transactions!$A$2:$F$800,4,FALSE))</f>
        <v/>
      </c>
      <c r="K241" s="60" t="str">
        <f>IF(ISNA(VLOOKUP(G241,Round2_Transactions!$A$2:$F$800,5,FALSE)), 0,VLOOKUP(G241,Round2_Transactions!$A$2:$F$800,5,FALSE))</f>
        <v/>
      </c>
      <c r="L241" s="86" t="str">
        <f>IF(ISNA(VLOOKUP(G241,Round2_Transactions!$A$2:$F$800,6,FALSE)), 0,VLOOKUP(G241,Round2_Transactions!$A$2:$F$800,6,FALSE))</f>
        <v/>
      </c>
      <c r="M241" s="115">
        <f t="shared" si="1"/>
        <v>0</v>
      </c>
      <c r="N241" s="115">
        <f t="shared" si="3"/>
        <v>0</v>
      </c>
      <c r="O241" s="115">
        <f t="shared" si="4"/>
        <v>0</v>
      </c>
      <c r="P241" s="115">
        <f t="shared" si="5"/>
        <v>0</v>
      </c>
      <c r="Q241" s="115">
        <f t="shared" si="6"/>
        <v>0</v>
      </c>
      <c r="R241" s="115">
        <f t="shared" si="7"/>
        <v>0</v>
      </c>
      <c r="S241" s="115">
        <f t="shared" si="8"/>
        <v>0</v>
      </c>
      <c r="T241" s="115">
        <f t="shared" si="9"/>
        <v>0</v>
      </c>
      <c r="U241" s="115">
        <f t="shared" si="10"/>
        <v>0</v>
      </c>
      <c r="V241" s="115">
        <f t="shared" si="11"/>
        <v>0</v>
      </c>
      <c r="W241" s="115">
        <f t="shared" si="12"/>
        <v>0</v>
      </c>
      <c r="X241" s="115">
        <f t="shared" si="13"/>
        <v>0</v>
      </c>
      <c r="Y241" s="115">
        <f t="shared" si="14"/>
        <v>0</v>
      </c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7"/>
      <c r="AM241" s="117"/>
      <c r="AN241" s="117"/>
      <c r="AO241" s="117"/>
      <c r="AP241" s="117"/>
    </row>
    <row r="242">
      <c r="A242" s="102" t="str">
        <f>Stock_Prices!A10</f>
        <v>BMW</v>
      </c>
      <c r="B242" s="102" t="str">
        <f>Stock_Prices!B10</f>
        <v>Iski Party JATIN dega</v>
      </c>
      <c r="C242" s="103">
        <f>Stock_Prices!C10-D242</f>
        <v>100000</v>
      </c>
      <c r="D242" s="104">
        <f>SUM(H242:H320)-SUM(J242:J320)</f>
        <v>0</v>
      </c>
      <c r="E242" s="118">
        <f>Stock_Prices!I10</f>
        <v>0.3</v>
      </c>
      <c r="F242" s="106">
        <f>Stock_Prices!J10</f>
        <v>5994</v>
      </c>
      <c r="G242" s="90" t="s">
        <v>437</v>
      </c>
      <c r="H242" s="14">
        <f>IF(ISNA(VLOOKUP(G242,Round2_Transactions!$A$2:$F$800,2,FALSE)), 0,VLOOKUP(G242,Round2_Transactions!$A$2:$F$800,2,FALSE))</f>
        <v>0</v>
      </c>
      <c r="I242" s="60">
        <f>IF(ISNA(VLOOKUP(G242,Round2_Transactions!$A$2:$F$800,3,FALSE)), 0,VLOOKUP(G242,Round2_Transactions!$A$2:$F$800,3,FALSE))</f>
        <v>0</v>
      </c>
      <c r="J242" s="60">
        <f>IF(ISNA(VLOOKUP(G242,Round2_Transactions!$A$2:$F$800,4,FALSE)), 0,VLOOKUP(G242,Round2_Transactions!$A$2:$F$800,4,FALSE))</f>
        <v>0</v>
      </c>
      <c r="K242" s="60">
        <f>IF(ISNA(VLOOKUP(G242,Round2_Transactions!$A$2:$F$800,5,FALSE)), 0,VLOOKUP(G242,Round2_Transactions!$A$2:$F$800,5,FALSE))</f>
        <v>0</v>
      </c>
      <c r="L242" s="86">
        <f>IF(ISNA(VLOOKUP(G242,Round2_Transactions!$A$2:$F$800,6,FALSE)), 0,VLOOKUP(G242,Round2_Transactions!$A$2:$F$800,6,FALSE))</f>
        <v>0</v>
      </c>
      <c r="M242" s="107">
        <f t="shared" si="1"/>
        <v>0</v>
      </c>
      <c r="N242" s="107">
        <f t="shared" si="3"/>
        <v>0</v>
      </c>
      <c r="O242" s="107">
        <f t="shared" si="4"/>
        <v>0</v>
      </c>
      <c r="P242" s="107">
        <f t="shared" si="5"/>
        <v>0</v>
      </c>
      <c r="Q242" s="107">
        <f t="shared" si="6"/>
        <v>0</v>
      </c>
      <c r="R242" s="107">
        <f t="shared" si="7"/>
        <v>0</v>
      </c>
      <c r="S242" s="107">
        <f t="shared" si="8"/>
        <v>0</v>
      </c>
      <c r="T242" s="107">
        <f t="shared" si="9"/>
        <v>0</v>
      </c>
      <c r="U242" s="107">
        <f t="shared" si="10"/>
        <v>0</v>
      </c>
      <c r="V242" s="107">
        <f t="shared" si="11"/>
        <v>0</v>
      </c>
      <c r="W242" s="107">
        <f t="shared" si="12"/>
        <v>0</v>
      </c>
      <c r="X242" s="107">
        <f t="shared" si="13"/>
        <v>0</v>
      </c>
      <c r="Y242" s="107">
        <f t="shared" si="14"/>
        <v>0</v>
      </c>
      <c r="Z242" s="107">
        <f>if($L242=1,H242-J242,0)</f>
        <v>0</v>
      </c>
      <c r="AA242" s="107">
        <f>if($L242=2,$H242-$J242,0)</f>
        <v>0</v>
      </c>
      <c r="AB242" s="107">
        <f>if($L242=3,$H242-$J242,0)</f>
        <v>0</v>
      </c>
      <c r="AC242" s="107">
        <f>if($L242=4,$H242-$J242,0)</f>
        <v>0</v>
      </c>
      <c r="AD242" s="107">
        <f>if($L242=5,$H242-$J242,0)</f>
        <v>0</v>
      </c>
      <c r="AE242" s="107">
        <f>if($L242=6,$H242-$J242,0)</f>
        <v>0</v>
      </c>
      <c r="AF242" s="107">
        <f>if($L242=7,$H242-$J242,0)</f>
        <v>0</v>
      </c>
      <c r="AG242" s="107">
        <f>if($L242=8,$H242-$J242,0)</f>
        <v>0</v>
      </c>
      <c r="AH242" s="107">
        <f>if($L242=9,$H242-$J242,0)</f>
        <v>0</v>
      </c>
      <c r="AI242" s="107">
        <f>if($L242=10,$H242-$J242,0)</f>
        <v>0</v>
      </c>
      <c r="AJ242" s="107">
        <f>if($L242=11,$H242-$J242,0)</f>
        <v>0</v>
      </c>
      <c r="AK242" s="107">
        <f>if($L242=12,$H242-$J242,0)</f>
        <v>0</v>
      </c>
    </row>
    <row r="243">
      <c r="A243" s="107"/>
      <c r="B243" s="107"/>
      <c r="C243" s="107"/>
      <c r="D243" s="107"/>
      <c r="E243" s="107"/>
      <c r="F243" s="108">
        <f t="shared" ref="F243:F320" si="53">if(H242&gt;0,I242+$E$242*(I242-F242)+$E$242,if(J242&gt;0,K242+$E$242*(K242-F242)-$E$242,F242))</f>
        <v>5994</v>
      </c>
      <c r="G243" s="90" t="s">
        <v>438</v>
      </c>
      <c r="H243" s="14">
        <f>IF(ISNA(VLOOKUP(G243,Round2_Transactions!$A$2:$F$800,2,FALSE)), 0,VLOOKUP(G243,Round2_Transactions!$A$2:$F$800,2,FALSE))</f>
        <v>0</v>
      </c>
      <c r="I243" s="60">
        <f>IF(ISNA(VLOOKUP(G243,Round2_Transactions!$A$2:$F$800,3,FALSE)), 0,VLOOKUP(G243,Round2_Transactions!$A$2:$F$800,3,FALSE))</f>
        <v>0</v>
      </c>
      <c r="J243" s="60">
        <f>IF(ISNA(VLOOKUP(G243,Round2_Transactions!$A$2:$F$800,4,FALSE)), 0,VLOOKUP(G243,Round2_Transactions!$A$2:$F$800,4,FALSE))</f>
        <v>0</v>
      </c>
      <c r="K243" s="60">
        <f>IF(ISNA(VLOOKUP(G243,Round2_Transactions!$A$2:$F$800,5,FALSE)), 0,VLOOKUP(G243,Round2_Transactions!$A$2:$F$800,5,FALSE))</f>
        <v>0</v>
      </c>
      <c r="L243" s="86">
        <f>IF(ISNA(VLOOKUP(G243,Round2_Transactions!$A$2:$F$800,6,FALSE)), 0,VLOOKUP(G243,Round2_Transactions!$A$2:$F$800,6,FALSE))</f>
        <v>0</v>
      </c>
      <c r="M243" s="107">
        <f t="shared" si="1"/>
        <v>0</v>
      </c>
      <c r="N243" s="107">
        <f t="shared" si="3"/>
        <v>0</v>
      </c>
      <c r="O243" s="107">
        <f t="shared" si="4"/>
        <v>0</v>
      </c>
      <c r="P243" s="107">
        <f t="shared" si="5"/>
        <v>0</v>
      </c>
      <c r="Q243" s="107">
        <f t="shared" si="6"/>
        <v>0</v>
      </c>
      <c r="R243" s="107">
        <f t="shared" si="7"/>
        <v>0</v>
      </c>
      <c r="S243" s="107">
        <f t="shared" si="8"/>
        <v>0</v>
      </c>
      <c r="T243" s="107">
        <f t="shared" si="9"/>
        <v>0</v>
      </c>
      <c r="U243" s="107">
        <f t="shared" si="10"/>
        <v>0</v>
      </c>
      <c r="V243" s="107">
        <f t="shared" si="11"/>
        <v>0</v>
      </c>
      <c r="W243" s="107">
        <f t="shared" si="12"/>
        <v>0</v>
      </c>
      <c r="X243" s="107">
        <f t="shared" si="13"/>
        <v>0</v>
      </c>
      <c r="Y243" s="107">
        <f t="shared" si="14"/>
        <v>0</v>
      </c>
      <c r="Z243" s="107">
        <f t="shared" ref="Z243:Z320" si="54">if($L243=1,$H243-$J243+Z242,Z242)</f>
        <v>0</v>
      </c>
      <c r="AA243" s="107">
        <f t="shared" ref="AA243:AA320" si="55">if($L243=2,$H243-$J243+AA242,AA242)</f>
        <v>0</v>
      </c>
      <c r="AB243" s="107">
        <f t="shared" ref="AB243:AB320" si="56">if($L243=3,$H243-$J243+AB242,AB242)</f>
        <v>0</v>
      </c>
      <c r="AC243" s="107">
        <f t="shared" ref="AC243:AC320" si="57">if($L243=4,$H243-$J243+AC242,AC242)</f>
        <v>0</v>
      </c>
      <c r="AD243" s="107">
        <f t="shared" ref="AD243:AD320" si="58">if($L243=5,$H243-$J243+AD242,AD242)</f>
        <v>0</v>
      </c>
      <c r="AE243" s="107">
        <f t="shared" ref="AE243:AE320" si="59">if($L243=6,$H243-$J243+AE242,AE242)</f>
        <v>0</v>
      </c>
      <c r="AF243" s="107">
        <f t="shared" ref="AF243:AF320" si="60">if($L243=7,$H243-$J243+AF242,AF242)</f>
        <v>0</v>
      </c>
      <c r="AG243" s="107">
        <f t="shared" ref="AG243:AG320" si="61">if($L243=8,$H243-$J243+AG242,AG242)</f>
        <v>0</v>
      </c>
      <c r="AH243" s="107">
        <f t="shared" ref="AH243:AH320" si="62">if($L243=9,$H243-$J243+AH242,AH242)</f>
        <v>0</v>
      </c>
      <c r="AI243" s="107">
        <f t="shared" ref="AI243:AI320" si="63">if($L243=10,$H243-$J243+AI242,AI242)</f>
        <v>0</v>
      </c>
      <c r="AJ243" s="107">
        <f t="shared" ref="AJ243:AJ320" si="64">if($L243=11,$H243-$J243+AJ242,AJ242)</f>
        <v>0</v>
      </c>
      <c r="AK243" s="107">
        <f t="shared" ref="AK243:AK320" si="65">if($L243=12,$H243-$J243+AK242,AK242)</f>
        <v>0</v>
      </c>
    </row>
    <row r="244">
      <c r="A244" s="107"/>
      <c r="B244" s="107"/>
      <c r="C244" s="107"/>
      <c r="D244" s="107"/>
      <c r="E244" s="107"/>
      <c r="F244" s="108">
        <f t="shared" si="53"/>
        <v>5994</v>
      </c>
      <c r="G244" s="90" t="s">
        <v>439</v>
      </c>
      <c r="H244" s="14">
        <f>IF(ISNA(VLOOKUP(G244,Round2_Transactions!$A$2:$F$800,2,FALSE)), 0,VLOOKUP(G244,Round2_Transactions!$A$2:$F$800,2,FALSE))</f>
        <v>0</v>
      </c>
      <c r="I244" s="60">
        <f>IF(ISNA(VLOOKUP(G244,Round2_Transactions!$A$2:$F$800,3,FALSE)), 0,VLOOKUP(G244,Round2_Transactions!$A$2:$F$800,3,FALSE))</f>
        <v>0</v>
      </c>
      <c r="J244" s="60">
        <f>IF(ISNA(VLOOKUP(G244,Round2_Transactions!$A$2:$F$800,4,FALSE)), 0,VLOOKUP(G244,Round2_Transactions!$A$2:$F$800,4,FALSE))</f>
        <v>0</v>
      </c>
      <c r="K244" s="60">
        <f>IF(ISNA(VLOOKUP(G244,Round2_Transactions!$A$2:$F$800,5,FALSE)), 0,VLOOKUP(G244,Round2_Transactions!$A$2:$F$800,5,FALSE))</f>
        <v>0</v>
      </c>
      <c r="L244" s="86">
        <f>IF(ISNA(VLOOKUP(G244,Round2_Transactions!$A$2:$F$800,6,FALSE)), 0,VLOOKUP(G244,Round2_Transactions!$A$2:$F$800,6,FALSE))</f>
        <v>0</v>
      </c>
      <c r="M244" s="107">
        <f t="shared" si="1"/>
        <v>0</v>
      </c>
      <c r="N244" s="107">
        <f t="shared" si="3"/>
        <v>0</v>
      </c>
      <c r="O244" s="107">
        <f t="shared" si="4"/>
        <v>0</v>
      </c>
      <c r="P244" s="107">
        <f t="shared" si="5"/>
        <v>0</v>
      </c>
      <c r="Q244" s="107">
        <f t="shared" si="6"/>
        <v>0</v>
      </c>
      <c r="R244" s="107">
        <f t="shared" si="7"/>
        <v>0</v>
      </c>
      <c r="S244" s="107">
        <f t="shared" si="8"/>
        <v>0</v>
      </c>
      <c r="T244" s="107">
        <f t="shared" si="9"/>
        <v>0</v>
      </c>
      <c r="U244" s="107">
        <f t="shared" si="10"/>
        <v>0</v>
      </c>
      <c r="V244" s="107">
        <f t="shared" si="11"/>
        <v>0</v>
      </c>
      <c r="W244" s="107">
        <f t="shared" si="12"/>
        <v>0</v>
      </c>
      <c r="X244" s="107">
        <f t="shared" si="13"/>
        <v>0</v>
      </c>
      <c r="Y244" s="107">
        <f t="shared" si="14"/>
        <v>0</v>
      </c>
      <c r="Z244" s="107">
        <f t="shared" si="54"/>
        <v>0</v>
      </c>
      <c r="AA244" s="107">
        <f t="shared" si="55"/>
        <v>0</v>
      </c>
      <c r="AB244" s="107">
        <f t="shared" si="56"/>
        <v>0</v>
      </c>
      <c r="AC244" s="107">
        <f t="shared" si="57"/>
        <v>0</v>
      </c>
      <c r="AD244" s="107">
        <f t="shared" si="58"/>
        <v>0</v>
      </c>
      <c r="AE244" s="107">
        <f t="shared" si="59"/>
        <v>0</v>
      </c>
      <c r="AF244" s="107">
        <f t="shared" si="60"/>
        <v>0</v>
      </c>
      <c r="AG244" s="107">
        <f t="shared" si="61"/>
        <v>0</v>
      </c>
      <c r="AH244" s="107">
        <f t="shared" si="62"/>
        <v>0</v>
      </c>
      <c r="AI244" s="107">
        <f t="shared" si="63"/>
        <v>0</v>
      </c>
      <c r="AJ244" s="107">
        <f t="shared" si="64"/>
        <v>0</v>
      </c>
      <c r="AK244" s="107">
        <f t="shared" si="65"/>
        <v>0</v>
      </c>
    </row>
    <row r="245">
      <c r="A245" s="107"/>
      <c r="B245" s="107"/>
      <c r="C245" s="107"/>
      <c r="D245" s="107"/>
      <c r="E245" s="107"/>
      <c r="F245" s="108">
        <f t="shared" si="53"/>
        <v>5994</v>
      </c>
      <c r="G245" s="90" t="s">
        <v>440</v>
      </c>
      <c r="H245" s="14">
        <f>IF(ISNA(VLOOKUP(G245,Round2_Transactions!$A$2:$F$800,2,FALSE)), 0,VLOOKUP(G245,Round2_Transactions!$A$2:$F$800,2,FALSE))</f>
        <v>0</v>
      </c>
      <c r="I245" s="60">
        <f>IF(ISNA(VLOOKUP(G245,Round2_Transactions!$A$2:$F$800,3,FALSE)), 0,VLOOKUP(G245,Round2_Transactions!$A$2:$F$800,3,FALSE))</f>
        <v>0</v>
      </c>
      <c r="J245" s="60">
        <f>IF(ISNA(VLOOKUP(G245,Round2_Transactions!$A$2:$F$800,4,FALSE)), 0,VLOOKUP(G245,Round2_Transactions!$A$2:$F$800,4,FALSE))</f>
        <v>0</v>
      </c>
      <c r="K245" s="60">
        <f>IF(ISNA(VLOOKUP(G245,Round2_Transactions!$A$2:$F$800,5,FALSE)), 0,VLOOKUP(G245,Round2_Transactions!$A$2:$F$800,5,FALSE))</f>
        <v>0</v>
      </c>
      <c r="L245" s="86">
        <f>IF(ISNA(VLOOKUP(G245,Round2_Transactions!$A$2:$F$800,6,FALSE)), 0,VLOOKUP(G245,Round2_Transactions!$A$2:$F$800,6,FALSE))</f>
        <v>0</v>
      </c>
      <c r="M245" s="107">
        <f t="shared" si="1"/>
        <v>0</v>
      </c>
      <c r="N245" s="107">
        <f t="shared" si="3"/>
        <v>0</v>
      </c>
      <c r="O245" s="107">
        <f t="shared" si="4"/>
        <v>0</v>
      </c>
      <c r="P245" s="107">
        <f t="shared" si="5"/>
        <v>0</v>
      </c>
      <c r="Q245" s="107">
        <f t="shared" si="6"/>
        <v>0</v>
      </c>
      <c r="R245" s="107">
        <f t="shared" si="7"/>
        <v>0</v>
      </c>
      <c r="S245" s="107">
        <f t="shared" si="8"/>
        <v>0</v>
      </c>
      <c r="T245" s="107">
        <f t="shared" si="9"/>
        <v>0</v>
      </c>
      <c r="U245" s="107">
        <f t="shared" si="10"/>
        <v>0</v>
      </c>
      <c r="V245" s="107">
        <f t="shared" si="11"/>
        <v>0</v>
      </c>
      <c r="W245" s="107">
        <f t="shared" si="12"/>
        <v>0</v>
      </c>
      <c r="X245" s="107">
        <f t="shared" si="13"/>
        <v>0</v>
      </c>
      <c r="Y245" s="107">
        <f t="shared" si="14"/>
        <v>0</v>
      </c>
      <c r="Z245" s="107">
        <f t="shared" si="54"/>
        <v>0</v>
      </c>
      <c r="AA245" s="107">
        <f t="shared" si="55"/>
        <v>0</v>
      </c>
      <c r="AB245" s="107">
        <f t="shared" si="56"/>
        <v>0</v>
      </c>
      <c r="AC245" s="107">
        <f t="shared" si="57"/>
        <v>0</v>
      </c>
      <c r="AD245" s="107">
        <f t="shared" si="58"/>
        <v>0</v>
      </c>
      <c r="AE245" s="107">
        <f t="shared" si="59"/>
        <v>0</v>
      </c>
      <c r="AF245" s="107">
        <f t="shared" si="60"/>
        <v>0</v>
      </c>
      <c r="AG245" s="107">
        <f t="shared" si="61"/>
        <v>0</v>
      </c>
      <c r="AH245" s="107">
        <f t="shared" si="62"/>
        <v>0</v>
      </c>
      <c r="AI245" s="107">
        <f t="shared" si="63"/>
        <v>0</v>
      </c>
      <c r="AJ245" s="107">
        <f t="shared" si="64"/>
        <v>0</v>
      </c>
      <c r="AK245" s="107">
        <f t="shared" si="65"/>
        <v>0</v>
      </c>
    </row>
    <row r="246">
      <c r="A246" s="107"/>
      <c r="B246" s="107"/>
      <c r="C246" s="107"/>
      <c r="D246" s="107"/>
      <c r="E246" s="107"/>
      <c r="F246" s="108">
        <f t="shared" si="53"/>
        <v>5994</v>
      </c>
      <c r="G246" s="90" t="s">
        <v>441</v>
      </c>
      <c r="H246" s="14">
        <f>IF(ISNA(VLOOKUP(G246,Round2_Transactions!$A$2:$F$800,2,FALSE)), 0,VLOOKUP(G246,Round2_Transactions!$A$2:$F$800,2,FALSE))</f>
        <v>0</v>
      </c>
      <c r="I246" s="60">
        <f>IF(ISNA(VLOOKUP(G246,Round2_Transactions!$A$2:$F$800,3,FALSE)), 0,VLOOKUP(G246,Round2_Transactions!$A$2:$F$800,3,FALSE))</f>
        <v>0</v>
      </c>
      <c r="J246" s="60">
        <f>IF(ISNA(VLOOKUP(G246,Round2_Transactions!$A$2:$F$800,4,FALSE)), 0,VLOOKUP(G246,Round2_Transactions!$A$2:$F$800,4,FALSE))</f>
        <v>0</v>
      </c>
      <c r="K246" s="60">
        <f>IF(ISNA(VLOOKUP(G246,Round2_Transactions!$A$2:$F$800,5,FALSE)), 0,VLOOKUP(G246,Round2_Transactions!$A$2:$F$800,5,FALSE))</f>
        <v>0</v>
      </c>
      <c r="L246" s="86">
        <f>IF(ISNA(VLOOKUP(G246,Round2_Transactions!$A$2:$F$800,6,FALSE)), 0,VLOOKUP(G246,Round2_Transactions!$A$2:$F$800,6,FALSE))</f>
        <v>0</v>
      </c>
      <c r="M246" s="107">
        <f t="shared" si="1"/>
        <v>0</v>
      </c>
      <c r="N246" s="107">
        <f t="shared" si="3"/>
        <v>0</v>
      </c>
      <c r="O246" s="107">
        <f t="shared" si="4"/>
        <v>0</v>
      </c>
      <c r="P246" s="107">
        <f t="shared" si="5"/>
        <v>0</v>
      </c>
      <c r="Q246" s="107">
        <f t="shared" si="6"/>
        <v>0</v>
      </c>
      <c r="R246" s="107">
        <f t="shared" si="7"/>
        <v>0</v>
      </c>
      <c r="S246" s="107">
        <f t="shared" si="8"/>
        <v>0</v>
      </c>
      <c r="T246" s="107">
        <f t="shared" si="9"/>
        <v>0</v>
      </c>
      <c r="U246" s="107">
        <f t="shared" si="10"/>
        <v>0</v>
      </c>
      <c r="V246" s="107">
        <f t="shared" si="11"/>
        <v>0</v>
      </c>
      <c r="W246" s="107">
        <f t="shared" si="12"/>
        <v>0</v>
      </c>
      <c r="X246" s="107">
        <f t="shared" si="13"/>
        <v>0</v>
      </c>
      <c r="Y246" s="107">
        <f t="shared" si="14"/>
        <v>0</v>
      </c>
      <c r="Z246" s="107">
        <f t="shared" si="54"/>
        <v>0</v>
      </c>
      <c r="AA246" s="107">
        <f t="shared" si="55"/>
        <v>0</v>
      </c>
      <c r="AB246" s="107">
        <f t="shared" si="56"/>
        <v>0</v>
      </c>
      <c r="AC246" s="107">
        <f t="shared" si="57"/>
        <v>0</v>
      </c>
      <c r="AD246" s="107">
        <f t="shared" si="58"/>
        <v>0</v>
      </c>
      <c r="AE246" s="107">
        <f t="shared" si="59"/>
        <v>0</v>
      </c>
      <c r="AF246" s="107">
        <f t="shared" si="60"/>
        <v>0</v>
      </c>
      <c r="AG246" s="107">
        <f t="shared" si="61"/>
        <v>0</v>
      </c>
      <c r="AH246" s="107">
        <f t="shared" si="62"/>
        <v>0</v>
      </c>
      <c r="AI246" s="107">
        <f t="shared" si="63"/>
        <v>0</v>
      </c>
      <c r="AJ246" s="107">
        <f t="shared" si="64"/>
        <v>0</v>
      </c>
      <c r="AK246" s="107">
        <f t="shared" si="65"/>
        <v>0</v>
      </c>
    </row>
    <row r="247">
      <c r="A247" s="107"/>
      <c r="B247" s="107"/>
      <c r="C247" s="107"/>
      <c r="D247" s="107"/>
      <c r="E247" s="107"/>
      <c r="F247" s="108">
        <f t="shared" si="53"/>
        <v>5994</v>
      </c>
      <c r="G247" s="90" t="s">
        <v>442</v>
      </c>
      <c r="H247" s="14">
        <f>IF(ISNA(VLOOKUP(G247,Round2_Transactions!$A$2:$F$800,2,FALSE)), 0,VLOOKUP(G247,Round2_Transactions!$A$2:$F$800,2,FALSE))</f>
        <v>0</v>
      </c>
      <c r="I247" s="60">
        <f>IF(ISNA(VLOOKUP(G247,Round2_Transactions!$A$2:$F$800,3,FALSE)), 0,VLOOKUP(G247,Round2_Transactions!$A$2:$F$800,3,FALSE))</f>
        <v>0</v>
      </c>
      <c r="J247" s="60">
        <f>IF(ISNA(VLOOKUP(G247,Round2_Transactions!$A$2:$F$800,4,FALSE)), 0,VLOOKUP(G247,Round2_Transactions!$A$2:$F$800,4,FALSE))</f>
        <v>0</v>
      </c>
      <c r="K247" s="60">
        <f>IF(ISNA(VLOOKUP(G247,Round2_Transactions!$A$2:$F$800,5,FALSE)), 0,VLOOKUP(G247,Round2_Transactions!$A$2:$F$800,5,FALSE))</f>
        <v>0</v>
      </c>
      <c r="L247" s="86">
        <f>IF(ISNA(VLOOKUP(G247,Round2_Transactions!$A$2:$F$800,6,FALSE)), 0,VLOOKUP(G247,Round2_Transactions!$A$2:$F$800,6,FALSE))</f>
        <v>0</v>
      </c>
      <c r="M247" s="107">
        <f t="shared" si="1"/>
        <v>0</v>
      </c>
      <c r="N247" s="107">
        <f t="shared" si="3"/>
        <v>0</v>
      </c>
      <c r="O247" s="107">
        <f t="shared" si="4"/>
        <v>0</v>
      </c>
      <c r="P247" s="107">
        <f t="shared" si="5"/>
        <v>0</v>
      </c>
      <c r="Q247" s="107">
        <f t="shared" si="6"/>
        <v>0</v>
      </c>
      <c r="R247" s="107">
        <f t="shared" si="7"/>
        <v>0</v>
      </c>
      <c r="S247" s="107">
        <f t="shared" si="8"/>
        <v>0</v>
      </c>
      <c r="T247" s="107">
        <f t="shared" si="9"/>
        <v>0</v>
      </c>
      <c r="U247" s="107">
        <f t="shared" si="10"/>
        <v>0</v>
      </c>
      <c r="V247" s="107">
        <f t="shared" si="11"/>
        <v>0</v>
      </c>
      <c r="W247" s="107">
        <f t="shared" si="12"/>
        <v>0</v>
      </c>
      <c r="X247" s="107">
        <f t="shared" si="13"/>
        <v>0</v>
      </c>
      <c r="Y247" s="107">
        <f t="shared" si="14"/>
        <v>0</v>
      </c>
      <c r="Z247" s="107">
        <f t="shared" si="54"/>
        <v>0</v>
      </c>
      <c r="AA247" s="107">
        <f t="shared" si="55"/>
        <v>0</v>
      </c>
      <c r="AB247" s="107">
        <f t="shared" si="56"/>
        <v>0</v>
      </c>
      <c r="AC247" s="107">
        <f t="shared" si="57"/>
        <v>0</v>
      </c>
      <c r="AD247" s="107">
        <f t="shared" si="58"/>
        <v>0</v>
      </c>
      <c r="AE247" s="107">
        <f t="shared" si="59"/>
        <v>0</v>
      </c>
      <c r="AF247" s="107">
        <f t="shared" si="60"/>
        <v>0</v>
      </c>
      <c r="AG247" s="107">
        <f t="shared" si="61"/>
        <v>0</v>
      </c>
      <c r="AH247" s="107">
        <f t="shared" si="62"/>
        <v>0</v>
      </c>
      <c r="AI247" s="107">
        <f t="shared" si="63"/>
        <v>0</v>
      </c>
      <c r="AJ247" s="107">
        <f t="shared" si="64"/>
        <v>0</v>
      </c>
      <c r="AK247" s="107">
        <f t="shared" si="65"/>
        <v>0</v>
      </c>
    </row>
    <row r="248">
      <c r="A248" s="107"/>
      <c r="B248" s="107"/>
      <c r="C248" s="107"/>
      <c r="D248" s="107"/>
      <c r="E248" s="107"/>
      <c r="F248" s="108">
        <f t="shared" si="53"/>
        <v>5994</v>
      </c>
      <c r="G248" s="90" t="s">
        <v>443</v>
      </c>
      <c r="H248" s="14">
        <f>IF(ISNA(VLOOKUP(G248,Round2_Transactions!$A$2:$F$800,2,FALSE)), 0,VLOOKUP(G248,Round2_Transactions!$A$2:$F$800,2,FALSE))</f>
        <v>0</v>
      </c>
      <c r="I248" s="60">
        <f>IF(ISNA(VLOOKUP(G248,Round2_Transactions!$A$2:$F$800,3,FALSE)), 0,VLOOKUP(G248,Round2_Transactions!$A$2:$F$800,3,FALSE))</f>
        <v>0</v>
      </c>
      <c r="J248" s="60">
        <f>IF(ISNA(VLOOKUP(G248,Round2_Transactions!$A$2:$F$800,4,FALSE)), 0,VLOOKUP(G248,Round2_Transactions!$A$2:$F$800,4,FALSE))</f>
        <v>0</v>
      </c>
      <c r="K248" s="60">
        <f>IF(ISNA(VLOOKUP(G248,Round2_Transactions!$A$2:$F$800,5,FALSE)), 0,VLOOKUP(G248,Round2_Transactions!$A$2:$F$800,5,FALSE))</f>
        <v>0</v>
      </c>
      <c r="L248" s="86">
        <f>IF(ISNA(VLOOKUP(G248,Round2_Transactions!$A$2:$F$800,6,FALSE)), 0,VLOOKUP(G248,Round2_Transactions!$A$2:$F$800,6,FALSE))</f>
        <v>0</v>
      </c>
      <c r="M248" s="107">
        <f t="shared" si="1"/>
        <v>0</v>
      </c>
      <c r="N248" s="107">
        <f t="shared" si="3"/>
        <v>0</v>
      </c>
      <c r="O248" s="107">
        <f t="shared" si="4"/>
        <v>0</v>
      </c>
      <c r="P248" s="107">
        <f t="shared" si="5"/>
        <v>0</v>
      </c>
      <c r="Q248" s="107">
        <f t="shared" si="6"/>
        <v>0</v>
      </c>
      <c r="R248" s="107">
        <f t="shared" si="7"/>
        <v>0</v>
      </c>
      <c r="S248" s="107">
        <f t="shared" si="8"/>
        <v>0</v>
      </c>
      <c r="T248" s="107">
        <f t="shared" si="9"/>
        <v>0</v>
      </c>
      <c r="U248" s="107">
        <f t="shared" si="10"/>
        <v>0</v>
      </c>
      <c r="V248" s="107">
        <f t="shared" si="11"/>
        <v>0</v>
      </c>
      <c r="W248" s="107">
        <f t="shared" si="12"/>
        <v>0</v>
      </c>
      <c r="X248" s="107">
        <f t="shared" si="13"/>
        <v>0</v>
      </c>
      <c r="Y248" s="107">
        <f t="shared" si="14"/>
        <v>0</v>
      </c>
      <c r="Z248" s="107">
        <f t="shared" si="54"/>
        <v>0</v>
      </c>
      <c r="AA248" s="107">
        <f t="shared" si="55"/>
        <v>0</v>
      </c>
      <c r="AB248" s="107">
        <f t="shared" si="56"/>
        <v>0</v>
      </c>
      <c r="AC248" s="107">
        <f t="shared" si="57"/>
        <v>0</v>
      </c>
      <c r="AD248" s="107">
        <f t="shared" si="58"/>
        <v>0</v>
      </c>
      <c r="AE248" s="107">
        <f t="shared" si="59"/>
        <v>0</v>
      </c>
      <c r="AF248" s="107">
        <f t="shared" si="60"/>
        <v>0</v>
      </c>
      <c r="AG248" s="107">
        <f t="shared" si="61"/>
        <v>0</v>
      </c>
      <c r="AH248" s="107">
        <f t="shared" si="62"/>
        <v>0</v>
      </c>
      <c r="AI248" s="107">
        <f t="shared" si="63"/>
        <v>0</v>
      </c>
      <c r="AJ248" s="107">
        <f t="shared" si="64"/>
        <v>0</v>
      </c>
      <c r="AK248" s="107">
        <f t="shared" si="65"/>
        <v>0</v>
      </c>
    </row>
    <row r="249">
      <c r="A249" s="107"/>
      <c r="B249" s="107"/>
      <c r="C249" s="107"/>
      <c r="D249" s="107"/>
      <c r="E249" s="107"/>
      <c r="F249" s="108">
        <f t="shared" si="53"/>
        <v>5994</v>
      </c>
      <c r="G249" s="90" t="s">
        <v>444</v>
      </c>
      <c r="H249" s="14">
        <f>IF(ISNA(VLOOKUP(G249,Round2_Transactions!$A$2:$F$800,2,FALSE)), 0,VLOOKUP(G249,Round2_Transactions!$A$2:$F$800,2,FALSE))</f>
        <v>0</v>
      </c>
      <c r="I249" s="60">
        <f>IF(ISNA(VLOOKUP(G249,Round2_Transactions!$A$2:$F$800,3,FALSE)), 0,VLOOKUP(G249,Round2_Transactions!$A$2:$F$800,3,FALSE))</f>
        <v>0</v>
      </c>
      <c r="J249" s="60">
        <f>IF(ISNA(VLOOKUP(G249,Round2_Transactions!$A$2:$F$800,4,FALSE)), 0,VLOOKUP(G249,Round2_Transactions!$A$2:$F$800,4,FALSE))</f>
        <v>0</v>
      </c>
      <c r="K249" s="60">
        <f>IF(ISNA(VLOOKUP(G249,Round2_Transactions!$A$2:$F$800,5,FALSE)), 0,VLOOKUP(G249,Round2_Transactions!$A$2:$F$800,5,FALSE))</f>
        <v>0</v>
      </c>
      <c r="L249" s="86">
        <f>IF(ISNA(VLOOKUP(G249,Round2_Transactions!$A$2:$F$800,6,FALSE)), 0,VLOOKUP(G249,Round2_Transactions!$A$2:$F$800,6,FALSE))</f>
        <v>0</v>
      </c>
      <c r="M249" s="107">
        <f t="shared" si="1"/>
        <v>0</v>
      </c>
      <c r="N249" s="107">
        <f t="shared" si="3"/>
        <v>0</v>
      </c>
      <c r="O249" s="107">
        <f t="shared" si="4"/>
        <v>0</v>
      </c>
      <c r="P249" s="107">
        <f t="shared" si="5"/>
        <v>0</v>
      </c>
      <c r="Q249" s="107">
        <f t="shared" si="6"/>
        <v>0</v>
      </c>
      <c r="R249" s="107">
        <f t="shared" si="7"/>
        <v>0</v>
      </c>
      <c r="S249" s="107">
        <f t="shared" si="8"/>
        <v>0</v>
      </c>
      <c r="T249" s="107">
        <f t="shared" si="9"/>
        <v>0</v>
      </c>
      <c r="U249" s="107">
        <f t="shared" si="10"/>
        <v>0</v>
      </c>
      <c r="V249" s="107">
        <f t="shared" si="11"/>
        <v>0</v>
      </c>
      <c r="W249" s="107">
        <f t="shared" si="12"/>
        <v>0</v>
      </c>
      <c r="X249" s="107">
        <f t="shared" si="13"/>
        <v>0</v>
      </c>
      <c r="Y249" s="107">
        <f t="shared" si="14"/>
        <v>0</v>
      </c>
      <c r="Z249" s="107">
        <f t="shared" si="54"/>
        <v>0</v>
      </c>
      <c r="AA249" s="107">
        <f t="shared" si="55"/>
        <v>0</v>
      </c>
      <c r="AB249" s="107">
        <f t="shared" si="56"/>
        <v>0</v>
      </c>
      <c r="AC249" s="107">
        <f t="shared" si="57"/>
        <v>0</v>
      </c>
      <c r="AD249" s="107">
        <f t="shared" si="58"/>
        <v>0</v>
      </c>
      <c r="AE249" s="107">
        <f t="shared" si="59"/>
        <v>0</v>
      </c>
      <c r="AF249" s="107">
        <f t="shared" si="60"/>
        <v>0</v>
      </c>
      <c r="AG249" s="107">
        <f t="shared" si="61"/>
        <v>0</v>
      </c>
      <c r="AH249" s="107">
        <f t="shared" si="62"/>
        <v>0</v>
      </c>
      <c r="AI249" s="107">
        <f t="shared" si="63"/>
        <v>0</v>
      </c>
      <c r="AJ249" s="107">
        <f t="shared" si="64"/>
        <v>0</v>
      </c>
      <c r="AK249" s="107">
        <f t="shared" si="65"/>
        <v>0</v>
      </c>
    </row>
    <row r="250">
      <c r="A250" s="107"/>
      <c r="B250" s="107"/>
      <c r="C250" s="107"/>
      <c r="D250" s="107"/>
      <c r="E250" s="107"/>
      <c r="F250" s="108">
        <f t="shared" si="53"/>
        <v>5994</v>
      </c>
      <c r="G250" s="90" t="s">
        <v>445</v>
      </c>
      <c r="H250" s="14">
        <f>IF(ISNA(VLOOKUP(G250,Round2_Transactions!$A$2:$F$800,2,FALSE)), 0,VLOOKUP(G250,Round2_Transactions!$A$2:$F$800,2,FALSE))</f>
        <v>0</v>
      </c>
      <c r="I250" s="60">
        <f>IF(ISNA(VLOOKUP(G250,Round2_Transactions!$A$2:$F$800,3,FALSE)), 0,VLOOKUP(G250,Round2_Transactions!$A$2:$F$800,3,FALSE))</f>
        <v>0</v>
      </c>
      <c r="J250" s="60">
        <f>IF(ISNA(VLOOKUP(G250,Round2_Transactions!$A$2:$F$800,4,FALSE)), 0,VLOOKUP(G250,Round2_Transactions!$A$2:$F$800,4,FALSE))</f>
        <v>0</v>
      </c>
      <c r="K250" s="60">
        <f>IF(ISNA(VLOOKUP(G250,Round2_Transactions!$A$2:$F$800,5,FALSE)), 0,VLOOKUP(G250,Round2_Transactions!$A$2:$F$800,5,FALSE))</f>
        <v>0</v>
      </c>
      <c r="L250" s="86">
        <f>IF(ISNA(VLOOKUP(G250,Round2_Transactions!$A$2:$F$800,6,FALSE)), 0,VLOOKUP(G250,Round2_Transactions!$A$2:$F$800,6,FALSE))</f>
        <v>0</v>
      </c>
      <c r="M250" s="107">
        <f t="shared" si="1"/>
        <v>0</v>
      </c>
      <c r="N250" s="107">
        <f t="shared" si="3"/>
        <v>0</v>
      </c>
      <c r="O250" s="107">
        <f t="shared" si="4"/>
        <v>0</v>
      </c>
      <c r="P250" s="107">
        <f t="shared" si="5"/>
        <v>0</v>
      </c>
      <c r="Q250" s="107">
        <f t="shared" si="6"/>
        <v>0</v>
      </c>
      <c r="R250" s="107">
        <f t="shared" si="7"/>
        <v>0</v>
      </c>
      <c r="S250" s="107">
        <f t="shared" si="8"/>
        <v>0</v>
      </c>
      <c r="T250" s="107">
        <f t="shared" si="9"/>
        <v>0</v>
      </c>
      <c r="U250" s="107">
        <f t="shared" si="10"/>
        <v>0</v>
      </c>
      <c r="V250" s="107">
        <f t="shared" si="11"/>
        <v>0</v>
      </c>
      <c r="W250" s="107">
        <f t="shared" si="12"/>
        <v>0</v>
      </c>
      <c r="X250" s="107">
        <f t="shared" si="13"/>
        <v>0</v>
      </c>
      <c r="Y250" s="107">
        <f t="shared" si="14"/>
        <v>0</v>
      </c>
      <c r="Z250" s="107">
        <f t="shared" si="54"/>
        <v>0</v>
      </c>
      <c r="AA250" s="107">
        <f t="shared" si="55"/>
        <v>0</v>
      </c>
      <c r="AB250" s="107">
        <f t="shared" si="56"/>
        <v>0</v>
      </c>
      <c r="AC250" s="107">
        <f t="shared" si="57"/>
        <v>0</v>
      </c>
      <c r="AD250" s="107">
        <f t="shared" si="58"/>
        <v>0</v>
      </c>
      <c r="AE250" s="107">
        <f t="shared" si="59"/>
        <v>0</v>
      </c>
      <c r="AF250" s="107">
        <f t="shared" si="60"/>
        <v>0</v>
      </c>
      <c r="AG250" s="107">
        <f t="shared" si="61"/>
        <v>0</v>
      </c>
      <c r="AH250" s="107">
        <f t="shared" si="62"/>
        <v>0</v>
      </c>
      <c r="AI250" s="107">
        <f t="shared" si="63"/>
        <v>0</v>
      </c>
      <c r="AJ250" s="107">
        <f t="shared" si="64"/>
        <v>0</v>
      </c>
      <c r="AK250" s="107">
        <f t="shared" si="65"/>
        <v>0</v>
      </c>
    </row>
    <row r="251">
      <c r="A251" s="107"/>
      <c r="B251" s="107"/>
      <c r="C251" s="107"/>
      <c r="D251" s="109"/>
      <c r="E251" s="107"/>
      <c r="F251" s="108">
        <f t="shared" si="53"/>
        <v>5994</v>
      </c>
      <c r="G251" s="90" t="s">
        <v>446</v>
      </c>
      <c r="H251" s="14">
        <f>IF(ISNA(VLOOKUP(G251,Round2_Transactions!$A$2:$F$800,2,FALSE)), 0,VLOOKUP(G251,Round2_Transactions!$A$2:$F$800,2,FALSE))</f>
        <v>0</v>
      </c>
      <c r="I251" s="60">
        <f>IF(ISNA(VLOOKUP(G251,Round2_Transactions!$A$2:$F$800,3,FALSE)), 0,VLOOKUP(G251,Round2_Transactions!$A$2:$F$800,3,FALSE))</f>
        <v>0</v>
      </c>
      <c r="J251" s="60">
        <f>IF(ISNA(VLOOKUP(G251,Round2_Transactions!$A$2:$F$800,4,FALSE)), 0,VLOOKUP(G251,Round2_Transactions!$A$2:$F$800,4,FALSE))</f>
        <v>0</v>
      </c>
      <c r="K251" s="60">
        <f>IF(ISNA(VLOOKUP(G251,Round2_Transactions!$A$2:$F$800,5,FALSE)), 0,VLOOKUP(G251,Round2_Transactions!$A$2:$F$800,5,FALSE))</f>
        <v>0</v>
      </c>
      <c r="L251" s="86">
        <f>IF(ISNA(VLOOKUP(G251,Round2_Transactions!$A$2:$F$800,6,FALSE)), 0,VLOOKUP(G251,Round2_Transactions!$A$2:$F$800,6,FALSE))</f>
        <v>0</v>
      </c>
      <c r="M251" s="107">
        <f t="shared" si="1"/>
        <v>0</v>
      </c>
      <c r="N251" s="107">
        <f t="shared" si="3"/>
        <v>0</v>
      </c>
      <c r="O251" s="107">
        <f t="shared" si="4"/>
        <v>0</v>
      </c>
      <c r="P251" s="107">
        <f t="shared" si="5"/>
        <v>0</v>
      </c>
      <c r="Q251" s="107">
        <f t="shared" si="6"/>
        <v>0</v>
      </c>
      <c r="R251" s="107">
        <f t="shared" si="7"/>
        <v>0</v>
      </c>
      <c r="S251" s="107">
        <f t="shared" si="8"/>
        <v>0</v>
      </c>
      <c r="T251" s="107">
        <f t="shared" si="9"/>
        <v>0</v>
      </c>
      <c r="U251" s="107">
        <f t="shared" si="10"/>
        <v>0</v>
      </c>
      <c r="V251" s="107">
        <f t="shared" si="11"/>
        <v>0</v>
      </c>
      <c r="W251" s="107">
        <f t="shared" si="12"/>
        <v>0</v>
      </c>
      <c r="X251" s="107">
        <f t="shared" si="13"/>
        <v>0</v>
      </c>
      <c r="Y251" s="107">
        <f t="shared" si="14"/>
        <v>0</v>
      </c>
      <c r="Z251" s="107">
        <f t="shared" si="54"/>
        <v>0</v>
      </c>
      <c r="AA251" s="107">
        <f t="shared" si="55"/>
        <v>0</v>
      </c>
      <c r="AB251" s="107">
        <f t="shared" si="56"/>
        <v>0</v>
      </c>
      <c r="AC251" s="107">
        <f t="shared" si="57"/>
        <v>0</v>
      </c>
      <c r="AD251" s="107">
        <f t="shared" si="58"/>
        <v>0</v>
      </c>
      <c r="AE251" s="107">
        <f t="shared" si="59"/>
        <v>0</v>
      </c>
      <c r="AF251" s="107">
        <f t="shared" si="60"/>
        <v>0</v>
      </c>
      <c r="AG251" s="107">
        <f t="shared" si="61"/>
        <v>0</v>
      </c>
      <c r="AH251" s="107">
        <f t="shared" si="62"/>
        <v>0</v>
      </c>
      <c r="AI251" s="107">
        <f t="shared" si="63"/>
        <v>0</v>
      </c>
      <c r="AJ251" s="107">
        <f t="shared" si="64"/>
        <v>0</v>
      </c>
      <c r="AK251" s="107">
        <f t="shared" si="65"/>
        <v>0</v>
      </c>
    </row>
    <row r="252">
      <c r="A252" s="107"/>
      <c r="B252" s="107"/>
      <c r="C252" s="107"/>
      <c r="D252" s="107"/>
      <c r="E252" s="107"/>
      <c r="F252" s="108">
        <f t="shared" si="53"/>
        <v>5994</v>
      </c>
      <c r="G252" s="90" t="s">
        <v>447</v>
      </c>
      <c r="H252" s="14">
        <f>IF(ISNA(VLOOKUP(G252,Round2_Transactions!$A$2:$F$800,2,FALSE)), 0,VLOOKUP(G252,Round2_Transactions!$A$2:$F$800,2,FALSE))</f>
        <v>0</v>
      </c>
      <c r="I252" s="60">
        <f>IF(ISNA(VLOOKUP(G252,Round2_Transactions!$A$2:$F$800,3,FALSE)), 0,VLOOKUP(G252,Round2_Transactions!$A$2:$F$800,3,FALSE))</f>
        <v>0</v>
      </c>
      <c r="J252" s="60">
        <f>IF(ISNA(VLOOKUP(G252,Round2_Transactions!$A$2:$F$800,4,FALSE)), 0,VLOOKUP(G252,Round2_Transactions!$A$2:$F$800,4,FALSE))</f>
        <v>0</v>
      </c>
      <c r="K252" s="60">
        <f>IF(ISNA(VLOOKUP(G252,Round2_Transactions!$A$2:$F$800,5,FALSE)), 0,VLOOKUP(G252,Round2_Transactions!$A$2:$F$800,5,FALSE))</f>
        <v>0</v>
      </c>
      <c r="L252" s="86">
        <f>IF(ISNA(VLOOKUP(G252,Round2_Transactions!$A$2:$F$800,6,FALSE)), 0,VLOOKUP(G252,Round2_Transactions!$A$2:$F$800,6,FALSE))</f>
        <v>0</v>
      </c>
      <c r="M252" s="107">
        <f t="shared" si="1"/>
        <v>0</v>
      </c>
      <c r="N252" s="107">
        <f t="shared" si="3"/>
        <v>0</v>
      </c>
      <c r="O252" s="107">
        <f t="shared" si="4"/>
        <v>0</v>
      </c>
      <c r="P252" s="107">
        <f t="shared" si="5"/>
        <v>0</v>
      </c>
      <c r="Q252" s="107">
        <f t="shared" si="6"/>
        <v>0</v>
      </c>
      <c r="R252" s="107">
        <f t="shared" si="7"/>
        <v>0</v>
      </c>
      <c r="S252" s="107">
        <f t="shared" si="8"/>
        <v>0</v>
      </c>
      <c r="T252" s="107">
        <f t="shared" si="9"/>
        <v>0</v>
      </c>
      <c r="U252" s="107">
        <f t="shared" si="10"/>
        <v>0</v>
      </c>
      <c r="V252" s="107">
        <f t="shared" si="11"/>
        <v>0</v>
      </c>
      <c r="W252" s="107">
        <f t="shared" si="12"/>
        <v>0</v>
      </c>
      <c r="X252" s="107">
        <f t="shared" si="13"/>
        <v>0</v>
      </c>
      <c r="Y252" s="107">
        <f t="shared" si="14"/>
        <v>0</v>
      </c>
      <c r="Z252" s="107">
        <f t="shared" si="54"/>
        <v>0</v>
      </c>
      <c r="AA252" s="107">
        <f t="shared" si="55"/>
        <v>0</v>
      </c>
      <c r="AB252" s="107">
        <f t="shared" si="56"/>
        <v>0</v>
      </c>
      <c r="AC252" s="107">
        <f t="shared" si="57"/>
        <v>0</v>
      </c>
      <c r="AD252" s="107">
        <f t="shared" si="58"/>
        <v>0</v>
      </c>
      <c r="AE252" s="107">
        <f t="shared" si="59"/>
        <v>0</v>
      </c>
      <c r="AF252" s="107">
        <f t="shared" si="60"/>
        <v>0</v>
      </c>
      <c r="AG252" s="107">
        <f t="shared" si="61"/>
        <v>0</v>
      </c>
      <c r="AH252" s="107">
        <f t="shared" si="62"/>
        <v>0</v>
      </c>
      <c r="AI252" s="107">
        <f t="shared" si="63"/>
        <v>0</v>
      </c>
      <c r="AJ252" s="107">
        <f t="shared" si="64"/>
        <v>0</v>
      </c>
      <c r="AK252" s="107">
        <f t="shared" si="65"/>
        <v>0</v>
      </c>
    </row>
    <row r="253">
      <c r="A253" s="107"/>
      <c r="B253" s="107"/>
      <c r="C253" s="107"/>
      <c r="D253" s="107"/>
      <c r="E253" s="107"/>
      <c r="F253" s="108">
        <f t="shared" si="53"/>
        <v>5994</v>
      </c>
      <c r="G253" s="90" t="s">
        <v>448</v>
      </c>
      <c r="H253" s="14">
        <f>IF(ISNA(VLOOKUP(G253,Round2_Transactions!$A$2:$F$800,2,FALSE)), 0,VLOOKUP(G253,Round2_Transactions!$A$2:$F$800,2,FALSE))</f>
        <v>0</v>
      </c>
      <c r="I253" s="60">
        <f>IF(ISNA(VLOOKUP(G253,Round2_Transactions!$A$2:$F$800,3,FALSE)), 0,VLOOKUP(G253,Round2_Transactions!$A$2:$F$800,3,FALSE))</f>
        <v>0</v>
      </c>
      <c r="J253" s="60">
        <f>IF(ISNA(VLOOKUP(G253,Round2_Transactions!$A$2:$F$800,4,FALSE)), 0,VLOOKUP(G253,Round2_Transactions!$A$2:$F$800,4,FALSE))</f>
        <v>0</v>
      </c>
      <c r="K253" s="60">
        <f>IF(ISNA(VLOOKUP(G253,Round2_Transactions!$A$2:$F$800,5,FALSE)), 0,VLOOKUP(G253,Round2_Transactions!$A$2:$F$800,5,FALSE))</f>
        <v>0</v>
      </c>
      <c r="L253" s="86">
        <f>IF(ISNA(VLOOKUP(G253,Round2_Transactions!$A$2:$F$800,6,FALSE)), 0,VLOOKUP(G253,Round2_Transactions!$A$2:$F$800,6,FALSE))</f>
        <v>0</v>
      </c>
      <c r="M253" s="107">
        <f t="shared" si="1"/>
        <v>0</v>
      </c>
      <c r="N253" s="107">
        <f t="shared" si="3"/>
        <v>0</v>
      </c>
      <c r="O253" s="107">
        <f t="shared" si="4"/>
        <v>0</v>
      </c>
      <c r="P253" s="107">
        <f t="shared" si="5"/>
        <v>0</v>
      </c>
      <c r="Q253" s="107">
        <f t="shared" si="6"/>
        <v>0</v>
      </c>
      <c r="R253" s="107">
        <f t="shared" si="7"/>
        <v>0</v>
      </c>
      <c r="S253" s="107">
        <f t="shared" si="8"/>
        <v>0</v>
      </c>
      <c r="T253" s="107">
        <f t="shared" si="9"/>
        <v>0</v>
      </c>
      <c r="U253" s="107">
        <f t="shared" si="10"/>
        <v>0</v>
      </c>
      <c r="V253" s="107">
        <f t="shared" si="11"/>
        <v>0</v>
      </c>
      <c r="W253" s="107">
        <f t="shared" si="12"/>
        <v>0</v>
      </c>
      <c r="X253" s="107">
        <f t="shared" si="13"/>
        <v>0</v>
      </c>
      <c r="Y253" s="107">
        <f t="shared" si="14"/>
        <v>0</v>
      </c>
      <c r="Z253" s="107">
        <f t="shared" si="54"/>
        <v>0</v>
      </c>
      <c r="AA253" s="107">
        <f t="shared" si="55"/>
        <v>0</v>
      </c>
      <c r="AB253" s="107">
        <f t="shared" si="56"/>
        <v>0</v>
      </c>
      <c r="AC253" s="107">
        <f t="shared" si="57"/>
        <v>0</v>
      </c>
      <c r="AD253" s="107">
        <f t="shared" si="58"/>
        <v>0</v>
      </c>
      <c r="AE253" s="107">
        <f t="shared" si="59"/>
        <v>0</v>
      </c>
      <c r="AF253" s="107">
        <f t="shared" si="60"/>
        <v>0</v>
      </c>
      <c r="AG253" s="107">
        <f t="shared" si="61"/>
        <v>0</v>
      </c>
      <c r="AH253" s="107">
        <f t="shared" si="62"/>
        <v>0</v>
      </c>
      <c r="AI253" s="107">
        <f t="shared" si="63"/>
        <v>0</v>
      </c>
      <c r="AJ253" s="107">
        <f t="shared" si="64"/>
        <v>0</v>
      </c>
      <c r="AK253" s="107">
        <f t="shared" si="65"/>
        <v>0</v>
      </c>
    </row>
    <row r="254">
      <c r="A254" s="107"/>
      <c r="B254" s="107"/>
      <c r="C254" s="107"/>
      <c r="D254" s="107"/>
      <c r="E254" s="107"/>
      <c r="F254" s="108">
        <f t="shared" si="53"/>
        <v>5994</v>
      </c>
      <c r="G254" s="90" t="s">
        <v>449</v>
      </c>
      <c r="H254" s="14">
        <f>IF(ISNA(VLOOKUP(G254,Round2_Transactions!$A$2:$F$800,2,FALSE)), 0,VLOOKUP(G254,Round2_Transactions!$A$2:$F$800,2,FALSE))</f>
        <v>0</v>
      </c>
      <c r="I254" s="60">
        <f>IF(ISNA(VLOOKUP(G254,Round2_Transactions!$A$2:$F$800,3,FALSE)), 0,VLOOKUP(G254,Round2_Transactions!$A$2:$F$800,3,FALSE))</f>
        <v>0</v>
      </c>
      <c r="J254" s="60">
        <f>IF(ISNA(VLOOKUP(G254,Round2_Transactions!$A$2:$F$800,4,FALSE)), 0,VLOOKUP(G254,Round2_Transactions!$A$2:$F$800,4,FALSE))</f>
        <v>0</v>
      </c>
      <c r="K254" s="60">
        <f>IF(ISNA(VLOOKUP(G254,Round2_Transactions!$A$2:$F$800,5,FALSE)), 0,VLOOKUP(G254,Round2_Transactions!$A$2:$F$800,5,FALSE))</f>
        <v>0</v>
      </c>
      <c r="L254" s="86">
        <f>IF(ISNA(VLOOKUP(G254,Round2_Transactions!$A$2:$F$800,6,FALSE)), 0,VLOOKUP(G254,Round2_Transactions!$A$2:$F$800,6,FALSE))</f>
        <v>0</v>
      </c>
      <c r="M254" s="107">
        <f t="shared" si="1"/>
        <v>0</v>
      </c>
      <c r="N254" s="107">
        <f t="shared" si="3"/>
        <v>0</v>
      </c>
      <c r="O254" s="107">
        <f t="shared" si="4"/>
        <v>0</v>
      </c>
      <c r="P254" s="107">
        <f t="shared" si="5"/>
        <v>0</v>
      </c>
      <c r="Q254" s="107">
        <f t="shared" si="6"/>
        <v>0</v>
      </c>
      <c r="R254" s="107">
        <f t="shared" si="7"/>
        <v>0</v>
      </c>
      <c r="S254" s="107">
        <f t="shared" si="8"/>
        <v>0</v>
      </c>
      <c r="T254" s="107">
        <f t="shared" si="9"/>
        <v>0</v>
      </c>
      <c r="U254" s="107">
        <f t="shared" si="10"/>
        <v>0</v>
      </c>
      <c r="V254" s="107">
        <f t="shared" si="11"/>
        <v>0</v>
      </c>
      <c r="W254" s="107">
        <f t="shared" si="12"/>
        <v>0</v>
      </c>
      <c r="X254" s="107">
        <f t="shared" si="13"/>
        <v>0</v>
      </c>
      <c r="Y254" s="107">
        <f t="shared" si="14"/>
        <v>0</v>
      </c>
      <c r="Z254" s="107">
        <f t="shared" si="54"/>
        <v>0</v>
      </c>
      <c r="AA254" s="107">
        <f t="shared" si="55"/>
        <v>0</v>
      </c>
      <c r="AB254" s="107">
        <f t="shared" si="56"/>
        <v>0</v>
      </c>
      <c r="AC254" s="107">
        <f t="shared" si="57"/>
        <v>0</v>
      </c>
      <c r="AD254" s="107">
        <f t="shared" si="58"/>
        <v>0</v>
      </c>
      <c r="AE254" s="107">
        <f t="shared" si="59"/>
        <v>0</v>
      </c>
      <c r="AF254" s="107">
        <f t="shared" si="60"/>
        <v>0</v>
      </c>
      <c r="AG254" s="107">
        <f t="shared" si="61"/>
        <v>0</v>
      </c>
      <c r="AH254" s="107">
        <f t="shared" si="62"/>
        <v>0</v>
      </c>
      <c r="AI254" s="107">
        <f t="shared" si="63"/>
        <v>0</v>
      </c>
      <c r="AJ254" s="107">
        <f t="shared" si="64"/>
        <v>0</v>
      </c>
      <c r="AK254" s="107">
        <f t="shared" si="65"/>
        <v>0</v>
      </c>
    </row>
    <row r="255">
      <c r="A255" s="107"/>
      <c r="B255" s="107"/>
      <c r="C255" s="107"/>
      <c r="D255" s="107"/>
      <c r="E255" s="107"/>
      <c r="F255" s="108">
        <f t="shared" si="53"/>
        <v>5994</v>
      </c>
      <c r="G255" s="90" t="s">
        <v>450</v>
      </c>
      <c r="H255" s="14">
        <f>IF(ISNA(VLOOKUP(G255,Round2_Transactions!$A$2:$F$800,2,FALSE)), 0,VLOOKUP(G255,Round2_Transactions!$A$2:$F$800,2,FALSE))</f>
        <v>0</v>
      </c>
      <c r="I255" s="60">
        <f>IF(ISNA(VLOOKUP(G255,Round2_Transactions!$A$2:$F$800,3,FALSE)), 0,VLOOKUP(G255,Round2_Transactions!$A$2:$F$800,3,FALSE))</f>
        <v>0</v>
      </c>
      <c r="J255" s="60">
        <f>IF(ISNA(VLOOKUP(G255,Round2_Transactions!$A$2:$F$800,4,FALSE)), 0,VLOOKUP(G255,Round2_Transactions!$A$2:$F$800,4,FALSE))</f>
        <v>0</v>
      </c>
      <c r="K255" s="60">
        <f>IF(ISNA(VLOOKUP(G255,Round2_Transactions!$A$2:$F$800,5,FALSE)), 0,VLOOKUP(G255,Round2_Transactions!$A$2:$F$800,5,FALSE))</f>
        <v>0</v>
      </c>
      <c r="L255" s="86">
        <f>IF(ISNA(VLOOKUP(G255,Round2_Transactions!$A$2:$F$800,6,FALSE)), 0,VLOOKUP(G255,Round2_Transactions!$A$2:$F$800,6,FALSE))</f>
        <v>0</v>
      </c>
      <c r="M255" s="107">
        <f t="shared" si="1"/>
        <v>0</v>
      </c>
      <c r="N255" s="107">
        <f t="shared" si="3"/>
        <v>0</v>
      </c>
      <c r="O255" s="107">
        <f t="shared" si="4"/>
        <v>0</v>
      </c>
      <c r="P255" s="107">
        <f t="shared" si="5"/>
        <v>0</v>
      </c>
      <c r="Q255" s="107">
        <f t="shared" si="6"/>
        <v>0</v>
      </c>
      <c r="R255" s="107">
        <f t="shared" si="7"/>
        <v>0</v>
      </c>
      <c r="S255" s="107">
        <f t="shared" si="8"/>
        <v>0</v>
      </c>
      <c r="T255" s="107">
        <f t="shared" si="9"/>
        <v>0</v>
      </c>
      <c r="U255" s="107">
        <f t="shared" si="10"/>
        <v>0</v>
      </c>
      <c r="V255" s="107">
        <f t="shared" si="11"/>
        <v>0</v>
      </c>
      <c r="W255" s="107">
        <f t="shared" si="12"/>
        <v>0</v>
      </c>
      <c r="X255" s="107">
        <f t="shared" si="13"/>
        <v>0</v>
      </c>
      <c r="Y255" s="107">
        <f t="shared" si="14"/>
        <v>0</v>
      </c>
      <c r="Z255" s="107">
        <f t="shared" si="54"/>
        <v>0</v>
      </c>
      <c r="AA255" s="107">
        <f t="shared" si="55"/>
        <v>0</v>
      </c>
      <c r="AB255" s="107">
        <f t="shared" si="56"/>
        <v>0</v>
      </c>
      <c r="AC255" s="107">
        <f t="shared" si="57"/>
        <v>0</v>
      </c>
      <c r="AD255" s="107">
        <f t="shared" si="58"/>
        <v>0</v>
      </c>
      <c r="AE255" s="107">
        <f t="shared" si="59"/>
        <v>0</v>
      </c>
      <c r="AF255" s="107">
        <f t="shared" si="60"/>
        <v>0</v>
      </c>
      <c r="AG255" s="107">
        <f t="shared" si="61"/>
        <v>0</v>
      </c>
      <c r="AH255" s="107">
        <f t="shared" si="62"/>
        <v>0</v>
      </c>
      <c r="AI255" s="107">
        <f t="shared" si="63"/>
        <v>0</v>
      </c>
      <c r="AJ255" s="107">
        <f t="shared" si="64"/>
        <v>0</v>
      </c>
      <c r="AK255" s="107">
        <f t="shared" si="65"/>
        <v>0</v>
      </c>
    </row>
    <row r="256">
      <c r="A256" s="107"/>
      <c r="B256" s="107"/>
      <c r="C256" s="107"/>
      <c r="D256" s="107"/>
      <c r="E256" s="107"/>
      <c r="F256" s="108">
        <f t="shared" si="53"/>
        <v>5994</v>
      </c>
      <c r="G256" s="90" t="s">
        <v>451</v>
      </c>
      <c r="H256" s="14">
        <f>IF(ISNA(VLOOKUP(G256,Round2_Transactions!$A$2:$F$800,2,FALSE)), 0,VLOOKUP(G256,Round2_Transactions!$A$2:$F$800,2,FALSE))</f>
        <v>0</v>
      </c>
      <c r="I256" s="60">
        <f>IF(ISNA(VLOOKUP(G256,Round2_Transactions!$A$2:$F$800,3,FALSE)), 0,VLOOKUP(G256,Round2_Transactions!$A$2:$F$800,3,FALSE))</f>
        <v>0</v>
      </c>
      <c r="J256" s="60">
        <f>IF(ISNA(VLOOKUP(G256,Round2_Transactions!$A$2:$F$800,4,FALSE)), 0,VLOOKUP(G256,Round2_Transactions!$A$2:$F$800,4,FALSE))</f>
        <v>0</v>
      </c>
      <c r="K256" s="60">
        <f>IF(ISNA(VLOOKUP(G256,Round2_Transactions!$A$2:$F$800,5,FALSE)), 0,VLOOKUP(G256,Round2_Transactions!$A$2:$F$800,5,FALSE))</f>
        <v>0</v>
      </c>
      <c r="L256" s="86">
        <f>IF(ISNA(VLOOKUP(G256,Round2_Transactions!$A$2:$F$800,6,FALSE)), 0,VLOOKUP(G256,Round2_Transactions!$A$2:$F$800,6,FALSE))</f>
        <v>0</v>
      </c>
      <c r="M256" s="107">
        <f t="shared" si="1"/>
        <v>0</v>
      </c>
      <c r="N256" s="107">
        <f t="shared" si="3"/>
        <v>0</v>
      </c>
      <c r="O256" s="107">
        <f t="shared" si="4"/>
        <v>0</v>
      </c>
      <c r="P256" s="107">
        <f t="shared" si="5"/>
        <v>0</v>
      </c>
      <c r="Q256" s="107">
        <f t="shared" si="6"/>
        <v>0</v>
      </c>
      <c r="R256" s="107">
        <f t="shared" si="7"/>
        <v>0</v>
      </c>
      <c r="S256" s="107">
        <f t="shared" si="8"/>
        <v>0</v>
      </c>
      <c r="T256" s="107">
        <f t="shared" si="9"/>
        <v>0</v>
      </c>
      <c r="U256" s="107">
        <f t="shared" si="10"/>
        <v>0</v>
      </c>
      <c r="V256" s="107">
        <f t="shared" si="11"/>
        <v>0</v>
      </c>
      <c r="W256" s="107">
        <f t="shared" si="12"/>
        <v>0</v>
      </c>
      <c r="X256" s="107">
        <f t="shared" si="13"/>
        <v>0</v>
      </c>
      <c r="Y256" s="107">
        <f t="shared" si="14"/>
        <v>0</v>
      </c>
      <c r="Z256" s="107">
        <f t="shared" si="54"/>
        <v>0</v>
      </c>
      <c r="AA256" s="107">
        <f t="shared" si="55"/>
        <v>0</v>
      </c>
      <c r="AB256" s="107">
        <f t="shared" si="56"/>
        <v>0</v>
      </c>
      <c r="AC256" s="107">
        <f t="shared" si="57"/>
        <v>0</v>
      </c>
      <c r="AD256" s="107">
        <f t="shared" si="58"/>
        <v>0</v>
      </c>
      <c r="AE256" s="107">
        <f t="shared" si="59"/>
        <v>0</v>
      </c>
      <c r="AF256" s="107">
        <f t="shared" si="60"/>
        <v>0</v>
      </c>
      <c r="AG256" s="107">
        <f t="shared" si="61"/>
        <v>0</v>
      </c>
      <c r="AH256" s="107">
        <f t="shared" si="62"/>
        <v>0</v>
      </c>
      <c r="AI256" s="107">
        <f t="shared" si="63"/>
        <v>0</v>
      </c>
      <c r="AJ256" s="107">
        <f t="shared" si="64"/>
        <v>0</v>
      </c>
      <c r="AK256" s="107">
        <f t="shared" si="65"/>
        <v>0</v>
      </c>
    </row>
    <row r="257">
      <c r="A257" s="107"/>
      <c r="B257" s="107"/>
      <c r="C257" s="107"/>
      <c r="D257" s="107"/>
      <c r="E257" s="107"/>
      <c r="F257" s="108">
        <f t="shared" si="53"/>
        <v>5994</v>
      </c>
      <c r="G257" s="90" t="s">
        <v>452</v>
      </c>
      <c r="H257" s="14">
        <f>IF(ISNA(VLOOKUP(G257,Round2_Transactions!$A$2:$F$800,2,FALSE)), 0,VLOOKUP(G257,Round2_Transactions!$A$2:$F$800,2,FALSE))</f>
        <v>0</v>
      </c>
      <c r="I257" s="60">
        <f>IF(ISNA(VLOOKUP(G257,Round2_Transactions!$A$2:$F$800,3,FALSE)), 0,VLOOKUP(G257,Round2_Transactions!$A$2:$F$800,3,FALSE))</f>
        <v>0</v>
      </c>
      <c r="J257" s="60">
        <f>IF(ISNA(VLOOKUP(G257,Round2_Transactions!$A$2:$F$800,4,FALSE)), 0,VLOOKUP(G257,Round2_Transactions!$A$2:$F$800,4,FALSE))</f>
        <v>0</v>
      </c>
      <c r="K257" s="60">
        <f>IF(ISNA(VLOOKUP(G257,Round2_Transactions!$A$2:$F$800,5,FALSE)), 0,VLOOKUP(G257,Round2_Transactions!$A$2:$F$800,5,FALSE))</f>
        <v>0</v>
      </c>
      <c r="L257" s="86">
        <f>IF(ISNA(VLOOKUP(G257,Round2_Transactions!$A$2:$F$800,6,FALSE)), 0,VLOOKUP(G257,Round2_Transactions!$A$2:$F$800,6,FALSE))</f>
        <v>0</v>
      </c>
      <c r="M257" s="107">
        <f t="shared" si="1"/>
        <v>0</v>
      </c>
      <c r="N257" s="107">
        <f t="shared" si="3"/>
        <v>0</v>
      </c>
      <c r="O257" s="107">
        <f t="shared" si="4"/>
        <v>0</v>
      </c>
      <c r="P257" s="107">
        <f t="shared" si="5"/>
        <v>0</v>
      </c>
      <c r="Q257" s="107">
        <f t="shared" si="6"/>
        <v>0</v>
      </c>
      <c r="R257" s="107">
        <f t="shared" si="7"/>
        <v>0</v>
      </c>
      <c r="S257" s="107">
        <f t="shared" si="8"/>
        <v>0</v>
      </c>
      <c r="T257" s="107">
        <f t="shared" si="9"/>
        <v>0</v>
      </c>
      <c r="U257" s="107">
        <f t="shared" si="10"/>
        <v>0</v>
      </c>
      <c r="V257" s="107">
        <f t="shared" si="11"/>
        <v>0</v>
      </c>
      <c r="W257" s="107">
        <f t="shared" si="12"/>
        <v>0</v>
      </c>
      <c r="X257" s="107">
        <f t="shared" si="13"/>
        <v>0</v>
      </c>
      <c r="Y257" s="107">
        <f t="shared" si="14"/>
        <v>0</v>
      </c>
      <c r="Z257" s="107">
        <f t="shared" si="54"/>
        <v>0</v>
      </c>
      <c r="AA257" s="107">
        <f t="shared" si="55"/>
        <v>0</v>
      </c>
      <c r="AB257" s="107">
        <f t="shared" si="56"/>
        <v>0</v>
      </c>
      <c r="AC257" s="107">
        <f t="shared" si="57"/>
        <v>0</v>
      </c>
      <c r="AD257" s="107">
        <f t="shared" si="58"/>
        <v>0</v>
      </c>
      <c r="AE257" s="107">
        <f t="shared" si="59"/>
        <v>0</v>
      </c>
      <c r="AF257" s="107">
        <f t="shared" si="60"/>
        <v>0</v>
      </c>
      <c r="AG257" s="107">
        <f t="shared" si="61"/>
        <v>0</v>
      </c>
      <c r="AH257" s="107">
        <f t="shared" si="62"/>
        <v>0</v>
      </c>
      <c r="AI257" s="107">
        <f t="shared" si="63"/>
        <v>0</v>
      </c>
      <c r="AJ257" s="107">
        <f t="shared" si="64"/>
        <v>0</v>
      </c>
      <c r="AK257" s="107">
        <f t="shared" si="65"/>
        <v>0</v>
      </c>
    </row>
    <row r="258">
      <c r="A258" s="107"/>
      <c r="B258" s="107"/>
      <c r="C258" s="107"/>
      <c r="D258" s="107"/>
      <c r="E258" s="107"/>
      <c r="F258" s="108">
        <f t="shared" si="53"/>
        <v>5994</v>
      </c>
      <c r="G258" s="90" t="s">
        <v>453</v>
      </c>
      <c r="H258" s="14">
        <f>IF(ISNA(VLOOKUP(G258,Round2_Transactions!$A$2:$F$800,2,FALSE)), 0,VLOOKUP(G258,Round2_Transactions!$A$2:$F$800,2,FALSE))</f>
        <v>0</v>
      </c>
      <c r="I258" s="60">
        <f>IF(ISNA(VLOOKUP(G258,Round2_Transactions!$A$2:$F$800,3,FALSE)), 0,VLOOKUP(G258,Round2_Transactions!$A$2:$F$800,3,FALSE))</f>
        <v>0</v>
      </c>
      <c r="J258" s="60">
        <f>IF(ISNA(VLOOKUP(G258,Round2_Transactions!$A$2:$F$800,4,FALSE)), 0,VLOOKUP(G258,Round2_Transactions!$A$2:$F$800,4,FALSE))</f>
        <v>0</v>
      </c>
      <c r="K258" s="60">
        <f>IF(ISNA(VLOOKUP(G258,Round2_Transactions!$A$2:$F$800,5,FALSE)), 0,VLOOKUP(G258,Round2_Transactions!$A$2:$F$800,5,FALSE))</f>
        <v>0</v>
      </c>
      <c r="L258" s="86">
        <f>IF(ISNA(VLOOKUP(G258,Round2_Transactions!$A$2:$F$800,6,FALSE)), 0,VLOOKUP(G258,Round2_Transactions!$A$2:$F$800,6,FALSE))</f>
        <v>0</v>
      </c>
      <c r="M258" s="107">
        <f t="shared" si="1"/>
        <v>0</v>
      </c>
      <c r="N258" s="107">
        <f t="shared" si="3"/>
        <v>0</v>
      </c>
      <c r="O258" s="107">
        <f t="shared" si="4"/>
        <v>0</v>
      </c>
      <c r="P258" s="107">
        <f t="shared" si="5"/>
        <v>0</v>
      </c>
      <c r="Q258" s="107">
        <f t="shared" si="6"/>
        <v>0</v>
      </c>
      <c r="R258" s="107">
        <f t="shared" si="7"/>
        <v>0</v>
      </c>
      <c r="S258" s="107">
        <f t="shared" si="8"/>
        <v>0</v>
      </c>
      <c r="T258" s="107">
        <f t="shared" si="9"/>
        <v>0</v>
      </c>
      <c r="U258" s="107">
        <f t="shared" si="10"/>
        <v>0</v>
      </c>
      <c r="V258" s="107">
        <f t="shared" si="11"/>
        <v>0</v>
      </c>
      <c r="W258" s="107">
        <f t="shared" si="12"/>
        <v>0</v>
      </c>
      <c r="X258" s="107">
        <f t="shared" si="13"/>
        <v>0</v>
      </c>
      <c r="Y258" s="107">
        <f t="shared" si="14"/>
        <v>0</v>
      </c>
      <c r="Z258" s="107">
        <f t="shared" si="54"/>
        <v>0</v>
      </c>
      <c r="AA258" s="107">
        <f t="shared" si="55"/>
        <v>0</v>
      </c>
      <c r="AB258" s="107">
        <f t="shared" si="56"/>
        <v>0</v>
      </c>
      <c r="AC258" s="107">
        <f t="shared" si="57"/>
        <v>0</v>
      </c>
      <c r="AD258" s="107">
        <f t="shared" si="58"/>
        <v>0</v>
      </c>
      <c r="AE258" s="107">
        <f t="shared" si="59"/>
        <v>0</v>
      </c>
      <c r="AF258" s="107">
        <f t="shared" si="60"/>
        <v>0</v>
      </c>
      <c r="AG258" s="107">
        <f t="shared" si="61"/>
        <v>0</v>
      </c>
      <c r="AH258" s="107">
        <f t="shared" si="62"/>
        <v>0</v>
      </c>
      <c r="AI258" s="107">
        <f t="shared" si="63"/>
        <v>0</v>
      </c>
      <c r="AJ258" s="107">
        <f t="shared" si="64"/>
        <v>0</v>
      </c>
      <c r="AK258" s="107">
        <f t="shared" si="65"/>
        <v>0</v>
      </c>
    </row>
    <row r="259">
      <c r="A259" s="107"/>
      <c r="B259" s="107"/>
      <c r="C259" s="107"/>
      <c r="D259" s="107"/>
      <c r="E259" s="107"/>
      <c r="F259" s="108">
        <f t="shared" si="53"/>
        <v>5994</v>
      </c>
      <c r="G259" s="90" t="s">
        <v>454</v>
      </c>
      <c r="H259" s="14">
        <f>IF(ISNA(VLOOKUP(G259,Round2_Transactions!$A$2:$F$800,2,FALSE)), 0,VLOOKUP(G259,Round2_Transactions!$A$2:$F$800,2,FALSE))</f>
        <v>0</v>
      </c>
      <c r="I259" s="60">
        <f>IF(ISNA(VLOOKUP(G259,Round2_Transactions!$A$2:$F$800,3,FALSE)), 0,VLOOKUP(G259,Round2_Transactions!$A$2:$F$800,3,FALSE))</f>
        <v>0</v>
      </c>
      <c r="J259" s="60">
        <f>IF(ISNA(VLOOKUP(G259,Round2_Transactions!$A$2:$F$800,4,FALSE)), 0,VLOOKUP(G259,Round2_Transactions!$A$2:$F$800,4,FALSE))</f>
        <v>0</v>
      </c>
      <c r="K259" s="60">
        <f>IF(ISNA(VLOOKUP(G259,Round2_Transactions!$A$2:$F$800,5,FALSE)), 0,VLOOKUP(G259,Round2_Transactions!$A$2:$F$800,5,FALSE))</f>
        <v>0</v>
      </c>
      <c r="L259" s="86">
        <f>IF(ISNA(VLOOKUP(G259,Round2_Transactions!$A$2:$F$800,6,FALSE)), 0,VLOOKUP(G259,Round2_Transactions!$A$2:$F$800,6,FALSE))</f>
        <v>0</v>
      </c>
      <c r="M259" s="107">
        <f t="shared" si="1"/>
        <v>0</v>
      </c>
      <c r="N259" s="107">
        <f t="shared" si="3"/>
        <v>0</v>
      </c>
      <c r="O259" s="107">
        <f t="shared" si="4"/>
        <v>0</v>
      </c>
      <c r="P259" s="107">
        <f t="shared" si="5"/>
        <v>0</v>
      </c>
      <c r="Q259" s="107">
        <f t="shared" si="6"/>
        <v>0</v>
      </c>
      <c r="R259" s="107">
        <f t="shared" si="7"/>
        <v>0</v>
      </c>
      <c r="S259" s="107">
        <f t="shared" si="8"/>
        <v>0</v>
      </c>
      <c r="T259" s="107">
        <f t="shared" si="9"/>
        <v>0</v>
      </c>
      <c r="U259" s="107">
        <f t="shared" si="10"/>
        <v>0</v>
      </c>
      <c r="V259" s="107">
        <f t="shared" si="11"/>
        <v>0</v>
      </c>
      <c r="W259" s="107">
        <f t="shared" si="12"/>
        <v>0</v>
      </c>
      <c r="X259" s="107">
        <f t="shared" si="13"/>
        <v>0</v>
      </c>
      <c r="Y259" s="107">
        <f t="shared" si="14"/>
        <v>0</v>
      </c>
      <c r="Z259" s="107">
        <f t="shared" si="54"/>
        <v>0</v>
      </c>
      <c r="AA259" s="107">
        <f t="shared" si="55"/>
        <v>0</v>
      </c>
      <c r="AB259" s="107">
        <f t="shared" si="56"/>
        <v>0</v>
      </c>
      <c r="AC259" s="107">
        <f t="shared" si="57"/>
        <v>0</v>
      </c>
      <c r="AD259" s="107">
        <f t="shared" si="58"/>
        <v>0</v>
      </c>
      <c r="AE259" s="107">
        <f t="shared" si="59"/>
        <v>0</v>
      </c>
      <c r="AF259" s="107">
        <f t="shared" si="60"/>
        <v>0</v>
      </c>
      <c r="AG259" s="107">
        <f t="shared" si="61"/>
        <v>0</v>
      </c>
      <c r="AH259" s="107">
        <f t="shared" si="62"/>
        <v>0</v>
      </c>
      <c r="AI259" s="107">
        <f t="shared" si="63"/>
        <v>0</v>
      </c>
      <c r="AJ259" s="107">
        <f t="shared" si="64"/>
        <v>0</v>
      </c>
      <c r="AK259" s="107">
        <f t="shared" si="65"/>
        <v>0</v>
      </c>
    </row>
    <row r="260">
      <c r="A260" s="107"/>
      <c r="B260" s="107"/>
      <c r="C260" s="107"/>
      <c r="D260" s="107"/>
      <c r="E260" s="107"/>
      <c r="F260" s="108">
        <f t="shared" si="53"/>
        <v>5994</v>
      </c>
      <c r="G260" s="90" t="s">
        <v>455</v>
      </c>
      <c r="H260" s="14">
        <f>IF(ISNA(VLOOKUP(G260,Round2_Transactions!$A$2:$F$800,2,FALSE)), 0,VLOOKUP(G260,Round2_Transactions!$A$2:$F$800,2,FALSE))</f>
        <v>0</v>
      </c>
      <c r="I260" s="60">
        <f>IF(ISNA(VLOOKUP(G260,Round2_Transactions!$A$2:$F$800,3,FALSE)), 0,VLOOKUP(G260,Round2_Transactions!$A$2:$F$800,3,FALSE))</f>
        <v>0</v>
      </c>
      <c r="J260" s="60">
        <f>IF(ISNA(VLOOKUP(G260,Round2_Transactions!$A$2:$F$800,4,FALSE)), 0,VLOOKUP(G260,Round2_Transactions!$A$2:$F$800,4,FALSE))</f>
        <v>0</v>
      </c>
      <c r="K260" s="60">
        <f>IF(ISNA(VLOOKUP(G260,Round2_Transactions!$A$2:$F$800,5,FALSE)), 0,VLOOKUP(G260,Round2_Transactions!$A$2:$F$800,5,FALSE))</f>
        <v>0</v>
      </c>
      <c r="L260" s="86">
        <f>IF(ISNA(VLOOKUP(G260,Round2_Transactions!$A$2:$F$800,6,FALSE)), 0,VLOOKUP(G260,Round2_Transactions!$A$2:$F$800,6,FALSE))</f>
        <v>0</v>
      </c>
      <c r="M260" s="107">
        <f t="shared" si="1"/>
        <v>0</v>
      </c>
      <c r="N260" s="107">
        <f t="shared" si="3"/>
        <v>0</v>
      </c>
      <c r="O260" s="107">
        <f t="shared" si="4"/>
        <v>0</v>
      </c>
      <c r="P260" s="107">
        <f t="shared" si="5"/>
        <v>0</v>
      </c>
      <c r="Q260" s="107">
        <f t="shared" si="6"/>
        <v>0</v>
      </c>
      <c r="R260" s="107">
        <f t="shared" si="7"/>
        <v>0</v>
      </c>
      <c r="S260" s="107">
        <f t="shared" si="8"/>
        <v>0</v>
      </c>
      <c r="T260" s="107">
        <f t="shared" si="9"/>
        <v>0</v>
      </c>
      <c r="U260" s="107">
        <f t="shared" si="10"/>
        <v>0</v>
      </c>
      <c r="V260" s="107">
        <f t="shared" si="11"/>
        <v>0</v>
      </c>
      <c r="W260" s="107">
        <f t="shared" si="12"/>
        <v>0</v>
      </c>
      <c r="X260" s="107">
        <f t="shared" si="13"/>
        <v>0</v>
      </c>
      <c r="Y260" s="107">
        <f t="shared" si="14"/>
        <v>0</v>
      </c>
      <c r="Z260" s="107">
        <f t="shared" si="54"/>
        <v>0</v>
      </c>
      <c r="AA260" s="107">
        <f t="shared" si="55"/>
        <v>0</v>
      </c>
      <c r="AB260" s="107">
        <f t="shared" si="56"/>
        <v>0</v>
      </c>
      <c r="AC260" s="107">
        <f t="shared" si="57"/>
        <v>0</v>
      </c>
      <c r="AD260" s="107">
        <f t="shared" si="58"/>
        <v>0</v>
      </c>
      <c r="AE260" s="107">
        <f t="shared" si="59"/>
        <v>0</v>
      </c>
      <c r="AF260" s="107">
        <f t="shared" si="60"/>
        <v>0</v>
      </c>
      <c r="AG260" s="107">
        <f t="shared" si="61"/>
        <v>0</v>
      </c>
      <c r="AH260" s="107">
        <f t="shared" si="62"/>
        <v>0</v>
      </c>
      <c r="AI260" s="107">
        <f t="shared" si="63"/>
        <v>0</v>
      </c>
      <c r="AJ260" s="107">
        <f t="shared" si="64"/>
        <v>0</v>
      </c>
      <c r="AK260" s="107">
        <f t="shared" si="65"/>
        <v>0</v>
      </c>
    </row>
    <row r="261">
      <c r="A261" s="107"/>
      <c r="B261" s="107"/>
      <c r="C261" s="107"/>
      <c r="D261" s="107"/>
      <c r="E261" s="107"/>
      <c r="F261" s="108">
        <f t="shared" si="53"/>
        <v>5994</v>
      </c>
      <c r="G261" s="90" t="s">
        <v>456</v>
      </c>
      <c r="H261" s="14">
        <f>IF(ISNA(VLOOKUP(G261,Round2_Transactions!$A$2:$F$800,2,FALSE)), 0,VLOOKUP(G261,Round2_Transactions!$A$2:$F$800,2,FALSE))</f>
        <v>0</v>
      </c>
      <c r="I261" s="60">
        <f>IF(ISNA(VLOOKUP(G261,Round2_Transactions!$A$2:$F$800,3,FALSE)), 0,VLOOKUP(G261,Round2_Transactions!$A$2:$F$800,3,FALSE))</f>
        <v>0</v>
      </c>
      <c r="J261" s="60">
        <f>IF(ISNA(VLOOKUP(G261,Round2_Transactions!$A$2:$F$800,4,FALSE)), 0,VLOOKUP(G261,Round2_Transactions!$A$2:$F$800,4,FALSE))</f>
        <v>0</v>
      </c>
      <c r="K261" s="60">
        <f>IF(ISNA(VLOOKUP(G261,Round2_Transactions!$A$2:$F$800,5,FALSE)), 0,VLOOKUP(G261,Round2_Transactions!$A$2:$F$800,5,FALSE))</f>
        <v>0</v>
      </c>
      <c r="L261" s="86">
        <f>IF(ISNA(VLOOKUP(G261,Round2_Transactions!$A$2:$F$800,6,FALSE)), 0,VLOOKUP(G261,Round2_Transactions!$A$2:$F$800,6,FALSE))</f>
        <v>0</v>
      </c>
      <c r="M261" s="107">
        <f t="shared" si="1"/>
        <v>0</v>
      </c>
      <c r="N261" s="107">
        <f t="shared" si="3"/>
        <v>0</v>
      </c>
      <c r="O261" s="107">
        <f t="shared" si="4"/>
        <v>0</v>
      </c>
      <c r="P261" s="107">
        <f t="shared" si="5"/>
        <v>0</v>
      </c>
      <c r="Q261" s="107">
        <f t="shared" si="6"/>
        <v>0</v>
      </c>
      <c r="R261" s="107">
        <f t="shared" si="7"/>
        <v>0</v>
      </c>
      <c r="S261" s="107">
        <f t="shared" si="8"/>
        <v>0</v>
      </c>
      <c r="T261" s="107">
        <f t="shared" si="9"/>
        <v>0</v>
      </c>
      <c r="U261" s="107">
        <f t="shared" si="10"/>
        <v>0</v>
      </c>
      <c r="V261" s="107">
        <f t="shared" si="11"/>
        <v>0</v>
      </c>
      <c r="W261" s="107">
        <f t="shared" si="12"/>
        <v>0</v>
      </c>
      <c r="X261" s="107">
        <f t="shared" si="13"/>
        <v>0</v>
      </c>
      <c r="Y261" s="107">
        <f t="shared" si="14"/>
        <v>0</v>
      </c>
      <c r="Z261" s="107">
        <f t="shared" si="54"/>
        <v>0</v>
      </c>
      <c r="AA261" s="107">
        <f t="shared" si="55"/>
        <v>0</v>
      </c>
      <c r="AB261" s="107">
        <f t="shared" si="56"/>
        <v>0</v>
      </c>
      <c r="AC261" s="107">
        <f t="shared" si="57"/>
        <v>0</v>
      </c>
      <c r="AD261" s="107">
        <f t="shared" si="58"/>
        <v>0</v>
      </c>
      <c r="AE261" s="107">
        <f t="shared" si="59"/>
        <v>0</v>
      </c>
      <c r="AF261" s="107">
        <f t="shared" si="60"/>
        <v>0</v>
      </c>
      <c r="AG261" s="107">
        <f t="shared" si="61"/>
        <v>0</v>
      </c>
      <c r="AH261" s="107">
        <f t="shared" si="62"/>
        <v>0</v>
      </c>
      <c r="AI261" s="107">
        <f t="shared" si="63"/>
        <v>0</v>
      </c>
      <c r="AJ261" s="107">
        <f t="shared" si="64"/>
        <v>0</v>
      </c>
      <c r="AK261" s="107">
        <f t="shared" si="65"/>
        <v>0</v>
      </c>
    </row>
    <row r="262">
      <c r="A262" s="107"/>
      <c r="B262" s="107"/>
      <c r="C262" s="107"/>
      <c r="D262" s="107"/>
      <c r="E262" s="107"/>
      <c r="F262" s="108">
        <f t="shared" si="53"/>
        <v>5994</v>
      </c>
      <c r="G262" s="90" t="s">
        <v>457</v>
      </c>
      <c r="H262" s="14">
        <f>IF(ISNA(VLOOKUP(G262,Round2_Transactions!$A$2:$F$800,2,FALSE)), 0,VLOOKUP(G262,Round2_Transactions!$A$2:$F$800,2,FALSE))</f>
        <v>0</v>
      </c>
      <c r="I262" s="60">
        <f>IF(ISNA(VLOOKUP(G262,Round2_Transactions!$A$2:$F$800,3,FALSE)), 0,VLOOKUP(G262,Round2_Transactions!$A$2:$F$800,3,FALSE))</f>
        <v>0</v>
      </c>
      <c r="J262" s="60">
        <f>IF(ISNA(VLOOKUP(G262,Round2_Transactions!$A$2:$F$800,4,FALSE)), 0,VLOOKUP(G262,Round2_Transactions!$A$2:$F$800,4,FALSE))</f>
        <v>0</v>
      </c>
      <c r="K262" s="60">
        <f>IF(ISNA(VLOOKUP(G262,Round2_Transactions!$A$2:$F$800,5,FALSE)), 0,VLOOKUP(G262,Round2_Transactions!$A$2:$F$800,5,FALSE))</f>
        <v>0</v>
      </c>
      <c r="L262" s="86">
        <f>IF(ISNA(VLOOKUP(G262,Round2_Transactions!$A$2:$F$800,6,FALSE)), 0,VLOOKUP(G262,Round2_Transactions!$A$2:$F$800,6,FALSE))</f>
        <v>0</v>
      </c>
      <c r="M262" s="107">
        <f t="shared" si="1"/>
        <v>0</v>
      </c>
      <c r="N262" s="107">
        <f t="shared" si="3"/>
        <v>0</v>
      </c>
      <c r="O262" s="107">
        <f t="shared" si="4"/>
        <v>0</v>
      </c>
      <c r="P262" s="107">
        <f t="shared" si="5"/>
        <v>0</v>
      </c>
      <c r="Q262" s="107">
        <f t="shared" si="6"/>
        <v>0</v>
      </c>
      <c r="R262" s="107">
        <f t="shared" si="7"/>
        <v>0</v>
      </c>
      <c r="S262" s="107">
        <f t="shared" si="8"/>
        <v>0</v>
      </c>
      <c r="T262" s="107">
        <f t="shared" si="9"/>
        <v>0</v>
      </c>
      <c r="U262" s="107">
        <f t="shared" si="10"/>
        <v>0</v>
      </c>
      <c r="V262" s="107">
        <f t="shared" si="11"/>
        <v>0</v>
      </c>
      <c r="W262" s="107">
        <f t="shared" si="12"/>
        <v>0</v>
      </c>
      <c r="X262" s="107">
        <f t="shared" si="13"/>
        <v>0</v>
      </c>
      <c r="Y262" s="107">
        <f t="shared" si="14"/>
        <v>0</v>
      </c>
      <c r="Z262" s="107">
        <f t="shared" si="54"/>
        <v>0</v>
      </c>
      <c r="AA262" s="107">
        <f t="shared" si="55"/>
        <v>0</v>
      </c>
      <c r="AB262" s="107">
        <f t="shared" si="56"/>
        <v>0</v>
      </c>
      <c r="AC262" s="107">
        <f t="shared" si="57"/>
        <v>0</v>
      </c>
      <c r="AD262" s="107">
        <f t="shared" si="58"/>
        <v>0</v>
      </c>
      <c r="AE262" s="107">
        <f t="shared" si="59"/>
        <v>0</v>
      </c>
      <c r="AF262" s="107">
        <f t="shared" si="60"/>
        <v>0</v>
      </c>
      <c r="AG262" s="107">
        <f t="shared" si="61"/>
        <v>0</v>
      </c>
      <c r="AH262" s="107">
        <f t="shared" si="62"/>
        <v>0</v>
      </c>
      <c r="AI262" s="107">
        <f t="shared" si="63"/>
        <v>0</v>
      </c>
      <c r="AJ262" s="107">
        <f t="shared" si="64"/>
        <v>0</v>
      </c>
      <c r="AK262" s="107">
        <f t="shared" si="65"/>
        <v>0</v>
      </c>
    </row>
    <row r="263">
      <c r="A263" s="107"/>
      <c r="B263" s="107"/>
      <c r="C263" s="107"/>
      <c r="D263" s="107"/>
      <c r="E263" s="107"/>
      <c r="F263" s="108">
        <f t="shared" si="53"/>
        <v>5994</v>
      </c>
      <c r="G263" s="90" t="s">
        <v>458</v>
      </c>
      <c r="H263" s="14">
        <f>IF(ISNA(VLOOKUP(G263,Round2_Transactions!$A$2:$F$800,2,FALSE)), 0,VLOOKUP(G263,Round2_Transactions!$A$2:$F$800,2,FALSE))</f>
        <v>0</v>
      </c>
      <c r="I263" s="60">
        <f>IF(ISNA(VLOOKUP(G263,Round2_Transactions!$A$2:$F$800,3,FALSE)), 0,VLOOKUP(G263,Round2_Transactions!$A$2:$F$800,3,FALSE))</f>
        <v>0</v>
      </c>
      <c r="J263" s="60">
        <f>IF(ISNA(VLOOKUP(G263,Round2_Transactions!$A$2:$F$800,4,FALSE)), 0,VLOOKUP(G263,Round2_Transactions!$A$2:$F$800,4,FALSE))</f>
        <v>0</v>
      </c>
      <c r="K263" s="60">
        <f>IF(ISNA(VLOOKUP(G263,Round2_Transactions!$A$2:$F$800,5,FALSE)), 0,VLOOKUP(G263,Round2_Transactions!$A$2:$F$800,5,FALSE))</f>
        <v>0</v>
      </c>
      <c r="L263" s="86">
        <f>IF(ISNA(VLOOKUP(G263,Round2_Transactions!$A$2:$F$800,6,FALSE)), 0,VLOOKUP(G263,Round2_Transactions!$A$2:$F$800,6,FALSE))</f>
        <v>0</v>
      </c>
      <c r="M263" s="107">
        <f t="shared" si="1"/>
        <v>0</v>
      </c>
      <c r="N263" s="107">
        <f t="shared" si="3"/>
        <v>0</v>
      </c>
      <c r="O263" s="107">
        <f t="shared" si="4"/>
        <v>0</v>
      </c>
      <c r="P263" s="107">
        <f t="shared" si="5"/>
        <v>0</v>
      </c>
      <c r="Q263" s="107">
        <f t="shared" si="6"/>
        <v>0</v>
      </c>
      <c r="R263" s="107">
        <f t="shared" si="7"/>
        <v>0</v>
      </c>
      <c r="S263" s="107">
        <f t="shared" si="8"/>
        <v>0</v>
      </c>
      <c r="T263" s="107">
        <f t="shared" si="9"/>
        <v>0</v>
      </c>
      <c r="U263" s="107">
        <f t="shared" si="10"/>
        <v>0</v>
      </c>
      <c r="V263" s="107">
        <f t="shared" si="11"/>
        <v>0</v>
      </c>
      <c r="W263" s="107">
        <f t="shared" si="12"/>
        <v>0</v>
      </c>
      <c r="X263" s="107">
        <f t="shared" si="13"/>
        <v>0</v>
      </c>
      <c r="Y263" s="107">
        <f t="shared" si="14"/>
        <v>0</v>
      </c>
      <c r="Z263" s="107">
        <f t="shared" si="54"/>
        <v>0</v>
      </c>
      <c r="AA263" s="107">
        <f t="shared" si="55"/>
        <v>0</v>
      </c>
      <c r="AB263" s="107">
        <f t="shared" si="56"/>
        <v>0</v>
      </c>
      <c r="AC263" s="107">
        <f t="shared" si="57"/>
        <v>0</v>
      </c>
      <c r="AD263" s="107">
        <f t="shared" si="58"/>
        <v>0</v>
      </c>
      <c r="AE263" s="107">
        <f t="shared" si="59"/>
        <v>0</v>
      </c>
      <c r="AF263" s="107">
        <f t="shared" si="60"/>
        <v>0</v>
      </c>
      <c r="AG263" s="107">
        <f t="shared" si="61"/>
        <v>0</v>
      </c>
      <c r="AH263" s="107">
        <f t="shared" si="62"/>
        <v>0</v>
      </c>
      <c r="AI263" s="107">
        <f t="shared" si="63"/>
        <v>0</v>
      </c>
      <c r="AJ263" s="107">
        <f t="shared" si="64"/>
        <v>0</v>
      </c>
      <c r="AK263" s="107">
        <f t="shared" si="65"/>
        <v>0</v>
      </c>
    </row>
    <row r="264">
      <c r="A264" s="107"/>
      <c r="B264" s="107"/>
      <c r="C264" s="107"/>
      <c r="D264" s="107"/>
      <c r="E264" s="107"/>
      <c r="F264" s="108">
        <f t="shared" si="53"/>
        <v>5994</v>
      </c>
      <c r="G264" s="90" t="s">
        <v>459</v>
      </c>
      <c r="H264" s="14">
        <f>IF(ISNA(VLOOKUP(G264,Round2_Transactions!$A$2:$F$800,2,FALSE)), 0,VLOOKUP(G264,Round2_Transactions!$A$2:$F$800,2,FALSE))</f>
        <v>0</v>
      </c>
      <c r="I264" s="60">
        <f>IF(ISNA(VLOOKUP(G264,Round2_Transactions!$A$2:$F$800,3,FALSE)), 0,VLOOKUP(G264,Round2_Transactions!$A$2:$F$800,3,FALSE))</f>
        <v>0</v>
      </c>
      <c r="J264" s="60">
        <f>IF(ISNA(VLOOKUP(G264,Round2_Transactions!$A$2:$F$800,4,FALSE)), 0,VLOOKUP(G264,Round2_Transactions!$A$2:$F$800,4,FALSE))</f>
        <v>0</v>
      </c>
      <c r="K264" s="60">
        <f>IF(ISNA(VLOOKUP(G264,Round2_Transactions!$A$2:$F$800,5,FALSE)), 0,VLOOKUP(G264,Round2_Transactions!$A$2:$F$800,5,FALSE))</f>
        <v>0</v>
      </c>
      <c r="L264" s="86">
        <f>IF(ISNA(VLOOKUP(G264,Round2_Transactions!$A$2:$F$800,6,FALSE)), 0,VLOOKUP(G264,Round2_Transactions!$A$2:$F$800,6,FALSE))</f>
        <v>0</v>
      </c>
      <c r="M264" s="107">
        <f t="shared" si="1"/>
        <v>0</v>
      </c>
      <c r="N264" s="107">
        <f t="shared" si="3"/>
        <v>0</v>
      </c>
      <c r="O264" s="107">
        <f t="shared" si="4"/>
        <v>0</v>
      </c>
      <c r="P264" s="107">
        <f t="shared" si="5"/>
        <v>0</v>
      </c>
      <c r="Q264" s="107">
        <f t="shared" si="6"/>
        <v>0</v>
      </c>
      <c r="R264" s="107">
        <f t="shared" si="7"/>
        <v>0</v>
      </c>
      <c r="S264" s="107">
        <f t="shared" si="8"/>
        <v>0</v>
      </c>
      <c r="T264" s="107">
        <f t="shared" si="9"/>
        <v>0</v>
      </c>
      <c r="U264" s="107">
        <f t="shared" si="10"/>
        <v>0</v>
      </c>
      <c r="V264" s="107">
        <f t="shared" si="11"/>
        <v>0</v>
      </c>
      <c r="W264" s="107">
        <f t="shared" si="12"/>
        <v>0</v>
      </c>
      <c r="X264" s="107">
        <f t="shared" si="13"/>
        <v>0</v>
      </c>
      <c r="Y264" s="107">
        <f t="shared" si="14"/>
        <v>0</v>
      </c>
      <c r="Z264" s="107">
        <f t="shared" si="54"/>
        <v>0</v>
      </c>
      <c r="AA264" s="107">
        <f t="shared" si="55"/>
        <v>0</v>
      </c>
      <c r="AB264" s="107">
        <f t="shared" si="56"/>
        <v>0</v>
      </c>
      <c r="AC264" s="107">
        <f t="shared" si="57"/>
        <v>0</v>
      </c>
      <c r="AD264" s="107">
        <f t="shared" si="58"/>
        <v>0</v>
      </c>
      <c r="AE264" s="107">
        <f t="shared" si="59"/>
        <v>0</v>
      </c>
      <c r="AF264" s="107">
        <f t="shared" si="60"/>
        <v>0</v>
      </c>
      <c r="AG264" s="107">
        <f t="shared" si="61"/>
        <v>0</v>
      </c>
      <c r="AH264" s="107">
        <f t="shared" si="62"/>
        <v>0</v>
      </c>
      <c r="AI264" s="107">
        <f t="shared" si="63"/>
        <v>0</v>
      </c>
      <c r="AJ264" s="107">
        <f t="shared" si="64"/>
        <v>0</v>
      </c>
      <c r="AK264" s="107">
        <f t="shared" si="65"/>
        <v>0</v>
      </c>
    </row>
    <row r="265">
      <c r="A265" s="107"/>
      <c r="B265" s="107"/>
      <c r="C265" s="107"/>
      <c r="D265" s="107"/>
      <c r="E265" s="107"/>
      <c r="F265" s="108">
        <f t="shared" si="53"/>
        <v>5994</v>
      </c>
      <c r="G265" s="90" t="s">
        <v>460</v>
      </c>
      <c r="H265" s="14">
        <f>IF(ISNA(VLOOKUP(G265,Round2_Transactions!$A$2:$F$800,2,FALSE)), 0,VLOOKUP(G265,Round2_Transactions!$A$2:$F$800,2,FALSE))</f>
        <v>0</v>
      </c>
      <c r="I265" s="60">
        <f>IF(ISNA(VLOOKUP(G265,Round2_Transactions!$A$2:$F$800,3,FALSE)), 0,VLOOKUP(G265,Round2_Transactions!$A$2:$F$800,3,FALSE))</f>
        <v>0</v>
      </c>
      <c r="J265" s="60">
        <f>IF(ISNA(VLOOKUP(G265,Round2_Transactions!$A$2:$F$800,4,FALSE)), 0,VLOOKUP(G265,Round2_Transactions!$A$2:$F$800,4,FALSE))</f>
        <v>0</v>
      </c>
      <c r="K265" s="60">
        <f>IF(ISNA(VLOOKUP(G265,Round2_Transactions!$A$2:$F$800,5,FALSE)), 0,VLOOKUP(G265,Round2_Transactions!$A$2:$F$800,5,FALSE))</f>
        <v>0</v>
      </c>
      <c r="L265" s="86">
        <f>IF(ISNA(VLOOKUP(G265,Round2_Transactions!$A$2:$F$800,6,FALSE)), 0,VLOOKUP(G265,Round2_Transactions!$A$2:$F$800,6,FALSE))</f>
        <v>0</v>
      </c>
      <c r="M265" s="107">
        <f t="shared" si="1"/>
        <v>0</v>
      </c>
      <c r="N265" s="107">
        <f t="shared" si="3"/>
        <v>0</v>
      </c>
      <c r="O265" s="107">
        <f t="shared" si="4"/>
        <v>0</v>
      </c>
      <c r="P265" s="107">
        <f t="shared" si="5"/>
        <v>0</v>
      </c>
      <c r="Q265" s="107">
        <f t="shared" si="6"/>
        <v>0</v>
      </c>
      <c r="R265" s="107">
        <f t="shared" si="7"/>
        <v>0</v>
      </c>
      <c r="S265" s="107">
        <f t="shared" si="8"/>
        <v>0</v>
      </c>
      <c r="T265" s="107">
        <f t="shared" si="9"/>
        <v>0</v>
      </c>
      <c r="U265" s="107">
        <f t="shared" si="10"/>
        <v>0</v>
      </c>
      <c r="V265" s="107">
        <f t="shared" si="11"/>
        <v>0</v>
      </c>
      <c r="W265" s="107">
        <f t="shared" si="12"/>
        <v>0</v>
      </c>
      <c r="X265" s="107">
        <f t="shared" si="13"/>
        <v>0</v>
      </c>
      <c r="Y265" s="107">
        <f t="shared" si="14"/>
        <v>0</v>
      </c>
      <c r="Z265" s="107">
        <f t="shared" si="54"/>
        <v>0</v>
      </c>
      <c r="AA265" s="107">
        <f t="shared" si="55"/>
        <v>0</v>
      </c>
      <c r="AB265" s="107">
        <f t="shared" si="56"/>
        <v>0</v>
      </c>
      <c r="AC265" s="107">
        <f t="shared" si="57"/>
        <v>0</v>
      </c>
      <c r="AD265" s="107">
        <f t="shared" si="58"/>
        <v>0</v>
      </c>
      <c r="AE265" s="107">
        <f t="shared" si="59"/>
        <v>0</v>
      </c>
      <c r="AF265" s="107">
        <f t="shared" si="60"/>
        <v>0</v>
      </c>
      <c r="AG265" s="107">
        <f t="shared" si="61"/>
        <v>0</v>
      </c>
      <c r="AH265" s="107">
        <f t="shared" si="62"/>
        <v>0</v>
      </c>
      <c r="AI265" s="107">
        <f t="shared" si="63"/>
        <v>0</v>
      </c>
      <c r="AJ265" s="107">
        <f t="shared" si="64"/>
        <v>0</v>
      </c>
      <c r="AK265" s="107">
        <f t="shared" si="65"/>
        <v>0</v>
      </c>
    </row>
    <row r="266">
      <c r="A266" s="107"/>
      <c r="B266" s="107"/>
      <c r="C266" s="107"/>
      <c r="D266" s="107"/>
      <c r="E266" s="107"/>
      <c r="F266" s="108">
        <f t="shared" si="53"/>
        <v>5994</v>
      </c>
      <c r="G266" s="90" t="s">
        <v>461</v>
      </c>
      <c r="H266" s="14">
        <f>IF(ISNA(VLOOKUP(G266,Round2_Transactions!$A$2:$F$800,2,FALSE)), 0,VLOOKUP(G266,Round2_Transactions!$A$2:$F$800,2,FALSE))</f>
        <v>0</v>
      </c>
      <c r="I266" s="60">
        <f>IF(ISNA(VLOOKUP(G266,Round2_Transactions!$A$2:$F$800,3,FALSE)), 0,VLOOKUP(G266,Round2_Transactions!$A$2:$F$800,3,FALSE))</f>
        <v>0</v>
      </c>
      <c r="J266" s="60">
        <f>IF(ISNA(VLOOKUP(G266,Round2_Transactions!$A$2:$F$800,4,FALSE)), 0,VLOOKUP(G266,Round2_Transactions!$A$2:$F$800,4,FALSE))</f>
        <v>0</v>
      </c>
      <c r="K266" s="60">
        <f>IF(ISNA(VLOOKUP(G266,Round2_Transactions!$A$2:$F$800,5,FALSE)), 0,VLOOKUP(G266,Round2_Transactions!$A$2:$F$800,5,FALSE))</f>
        <v>0</v>
      </c>
      <c r="L266" s="86">
        <f>IF(ISNA(VLOOKUP(G266,Round2_Transactions!$A$2:$F$800,6,FALSE)), 0,VLOOKUP(G266,Round2_Transactions!$A$2:$F$800,6,FALSE))</f>
        <v>0</v>
      </c>
      <c r="M266" s="107">
        <f t="shared" si="1"/>
        <v>0</v>
      </c>
      <c r="N266" s="107">
        <f t="shared" si="3"/>
        <v>0</v>
      </c>
      <c r="O266" s="107">
        <f t="shared" si="4"/>
        <v>0</v>
      </c>
      <c r="P266" s="107">
        <f t="shared" si="5"/>
        <v>0</v>
      </c>
      <c r="Q266" s="107">
        <f t="shared" si="6"/>
        <v>0</v>
      </c>
      <c r="R266" s="107">
        <f t="shared" si="7"/>
        <v>0</v>
      </c>
      <c r="S266" s="107">
        <f t="shared" si="8"/>
        <v>0</v>
      </c>
      <c r="T266" s="107">
        <f t="shared" si="9"/>
        <v>0</v>
      </c>
      <c r="U266" s="107">
        <f t="shared" si="10"/>
        <v>0</v>
      </c>
      <c r="V266" s="107">
        <f t="shared" si="11"/>
        <v>0</v>
      </c>
      <c r="W266" s="107">
        <f t="shared" si="12"/>
        <v>0</v>
      </c>
      <c r="X266" s="107">
        <f t="shared" si="13"/>
        <v>0</v>
      </c>
      <c r="Y266" s="107">
        <f t="shared" si="14"/>
        <v>0</v>
      </c>
      <c r="Z266" s="107">
        <f t="shared" si="54"/>
        <v>0</v>
      </c>
      <c r="AA266" s="107">
        <f t="shared" si="55"/>
        <v>0</v>
      </c>
      <c r="AB266" s="107">
        <f t="shared" si="56"/>
        <v>0</v>
      </c>
      <c r="AC266" s="107">
        <f t="shared" si="57"/>
        <v>0</v>
      </c>
      <c r="AD266" s="107">
        <f t="shared" si="58"/>
        <v>0</v>
      </c>
      <c r="AE266" s="107">
        <f t="shared" si="59"/>
        <v>0</v>
      </c>
      <c r="AF266" s="107">
        <f t="shared" si="60"/>
        <v>0</v>
      </c>
      <c r="AG266" s="107">
        <f t="shared" si="61"/>
        <v>0</v>
      </c>
      <c r="AH266" s="107">
        <f t="shared" si="62"/>
        <v>0</v>
      </c>
      <c r="AI266" s="107">
        <f t="shared" si="63"/>
        <v>0</v>
      </c>
      <c r="AJ266" s="107">
        <f t="shared" si="64"/>
        <v>0</v>
      </c>
      <c r="AK266" s="107">
        <f t="shared" si="65"/>
        <v>0</v>
      </c>
    </row>
    <row r="267">
      <c r="A267" s="107"/>
      <c r="B267" s="107"/>
      <c r="C267" s="107"/>
      <c r="D267" s="107"/>
      <c r="E267" s="107"/>
      <c r="F267" s="108">
        <f t="shared" si="53"/>
        <v>5994</v>
      </c>
      <c r="G267" s="90" t="s">
        <v>462</v>
      </c>
      <c r="H267" s="14">
        <f>IF(ISNA(VLOOKUP(G267,Round2_Transactions!$A$2:$F$800,2,FALSE)), 0,VLOOKUP(G267,Round2_Transactions!$A$2:$F$800,2,FALSE))</f>
        <v>0</v>
      </c>
      <c r="I267" s="60">
        <f>IF(ISNA(VLOOKUP(G267,Round2_Transactions!$A$2:$F$800,3,FALSE)), 0,VLOOKUP(G267,Round2_Transactions!$A$2:$F$800,3,FALSE))</f>
        <v>0</v>
      </c>
      <c r="J267" s="60">
        <f>IF(ISNA(VLOOKUP(G267,Round2_Transactions!$A$2:$F$800,4,FALSE)), 0,VLOOKUP(G267,Round2_Transactions!$A$2:$F$800,4,FALSE))</f>
        <v>0</v>
      </c>
      <c r="K267" s="60">
        <f>IF(ISNA(VLOOKUP(G267,Round2_Transactions!$A$2:$F$800,5,FALSE)), 0,VLOOKUP(G267,Round2_Transactions!$A$2:$F$800,5,FALSE))</f>
        <v>0</v>
      </c>
      <c r="L267" s="86">
        <f>IF(ISNA(VLOOKUP(G267,Round2_Transactions!$A$2:$F$800,6,FALSE)), 0,VLOOKUP(G267,Round2_Transactions!$A$2:$F$800,6,FALSE))</f>
        <v>0</v>
      </c>
      <c r="M267" s="107">
        <f t="shared" si="1"/>
        <v>0</v>
      </c>
      <c r="N267" s="107">
        <f t="shared" si="3"/>
        <v>0</v>
      </c>
      <c r="O267" s="107">
        <f t="shared" si="4"/>
        <v>0</v>
      </c>
      <c r="P267" s="107">
        <f t="shared" si="5"/>
        <v>0</v>
      </c>
      <c r="Q267" s="107">
        <f t="shared" si="6"/>
        <v>0</v>
      </c>
      <c r="R267" s="107">
        <f t="shared" si="7"/>
        <v>0</v>
      </c>
      <c r="S267" s="107">
        <f t="shared" si="8"/>
        <v>0</v>
      </c>
      <c r="T267" s="107">
        <f t="shared" si="9"/>
        <v>0</v>
      </c>
      <c r="U267" s="107">
        <f t="shared" si="10"/>
        <v>0</v>
      </c>
      <c r="V267" s="107">
        <f t="shared" si="11"/>
        <v>0</v>
      </c>
      <c r="W267" s="107">
        <f t="shared" si="12"/>
        <v>0</v>
      </c>
      <c r="X267" s="107">
        <f t="shared" si="13"/>
        <v>0</v>
      </c>
      <c r="Y267" s="107">
        <f t="shared" si="14"/>
        <v>0</v>
      </c>
      <c r="Z267" s="107">
        <f t="shared" si="54"/>
        <v>0</v>
      </c>
      <c r="AA267" s="107">
        <f t="shared" si="55"/>
        <v>0</v>
      </c>
      <c r="AB267" s="107">
        <f t="shared" si="56"/>
        <v>0</v>
      </c>
      <c r="AC267" s="107">
        <f t="shared" si="57"/>
        <v>0</v>
      </c>
      <c r="AD267" s="107">
        <f t="shared" si="58"/>
        <v>0</v>
      </c>
      <c r="AE267" s="107">
        <f t="shared" si="59"/>
        <v>0</v>
      </c>
      <c r="AF267" s="107">
        <f t="shared" si="60"/>
        <v>0</v>
      </c>
      <c r="AG267" s="107">
        <f t="shared" si="61"/>
        <v>0</v>
      </c>
      <c r="AH267" s="107">
        <f t="shared" si="62"/>
        <v>0</v>
      </c>
      <c r="AI267" s="107">
        <f t="shared" si="63"/>
        <v>0</v>
      </c>
      <c r="AJ267" s="107">
        <f t="shared" si="64"/>
        <v>0</v>
      </c>
      <c r="AK267" s="107">
        <f t="shared" si="65"/>
        <v>0</v>
      </c>
    </row>
    <row r="268">
      <c r="A268" s="107"/>
      <c r="B268" s="107"/>
      <c r="C268" s="107"/>
      <c r="D268" s="107"/>
      <c r="E268" s="107"/>
      <c r="F268" s="108">
        <f t="shared" si="53"/>
        <v>5994</v>
      </c>
      <c r="G268" s="90" t="s">
        <v>463</v>
      </c>
      <c r="H268" s="14">
        <f>IF(ISNA(VLOOKUP(G268,Round2_Transactions!$A$2:$F$800,2,FALSE)), 0,VLOOKUP(G268,Round2_Transactions!$A$2:$F$800,2,FALSE))</f>
        <v>0</v>
      </c>
      <c r="I268" s="60">
        <f>IF(ISNA(VLOOKUP(G268,Round2_Transactions!$A$2:$F$800,3,FALSE)), 0,VLOOKUP(G268,Round2_Transactions!$A$2:$F$800,3,FALSE))</f>
        <v>0</v>
      </c>
      <c r="J268" s="60">
        <f>IF(ISNA(VLOOKUP(G268,Round2_Transactions!$A$2:$F$800,4,FALSE)), 0,VLOOKUP(G268,Round2_Transactions!$A$2:$F$800,4,FALSE))</f>
        <v>0</v>
      </c>
      <c r="K268" s="60">
        <f>IF(ISNA(VLOOKUP(G268,Round2_Transactions!$A$2:$F$800,5,FALSE)), 0,VLOOKUP(G268,Round2_Transactions!$A$2:$F$800,5,FALSE))</f>
        <v>0</v>
      </c>
      <c r="L268" s="86">
        <f>IF(ISNA(VLOOKUP(G268,Round2_Transactions!$A$2:$F$800,6,FALSE)), 0,VLOOKUP(G268,Round2_Transactions!$A$2:$F$800,6,FALSE))</f>
        <v>0</v>
      </c>
      <c r="M268" s="107">
        <f t="shared" si="1"/>
        <v>0</v>
      </c>
      <c r="N268" s="107">
        <f t="shared" si="3"/>
        <v>0</v>
      </c>
      <c r="O268" s="107">
        <f t="shared" si="4"/>
        <v>0</v>
      </c>
      <c r="P268" s="107">
        <f t="shared" si="5"/>
        <v>0</v>
      </c>
      <c r="Q268" s="107">
        <f t="shared" si="6"/>
        <v>0</v>
      </c>
      <c r="R268" s="107">
        <f t="shared" si="7"/>
        <v>0</v>
      </c>
      <c r="S268" s="107">
        <f t="shared" si="8"/>
        <v>0</v>
      </c>
      <c r="T268" s="107">
        <f t="shared" si="9"/>
        <v>0</v>
      </c>
      <c r="U268" s="107">
        <f t="shared" si="10"/>
        <v>0</v>
      </c>
      <c r="V268" s="107">
        <f t="shared" si="11"/>
        <v>0</v>
      </c>
      <c r="W268" s="107">
        <f t="shared" si="12"/>
        <v>0</v>
      </c>
      <c r="X268" s="107">
        <f t="shared" si="13"/>
        <v>0</v>
      </c>
      <c r="Y268" s="107">
        <f t="shared" si="14"/>
        <v>0</v>
      </c>
      <c r="Z268" s="107">
        <f t="shared" si="54"/>
        <v>0</v>
      </c>
      <c r="AA268" s="107">
        <f t="shared" si="55"/>
        <v>0</v>
      </c>
      <c r="AB268" s="107">
        <f t="shared" si="56"/>
        <v>0</v>
      </c>
      <c r="AC268" s="107">
        <f t="shared" si="57"/>
        <v>0</v>
      </c>
      <c r="AD268" s="107">
        <f t="shared" si="58"/>
        <v>0</v>
      </c>
      <c r="AE268" s="107">
        <f t="shared" si="59"/>
        <v>0</v>
      </c>
      <c r="AF268" s="107">
        <f t="shared" si="60"/>
        <v>0</v>
      </c>
      <c r="AG268" s="107">
        <f t="shared" si="61"/>
        <v>0</v>
      </c>
      <c r="AH268" s="107">
        <f t="shared" si="62"/>
        <v>0</v>
      </c>
      <c r="AI268" s="107">
        <f t="shared" si="63"/>
        <v>0</v>
      </c>
      <c r="AJ268" s="107">
        <f t="shared" si="64"/>
        <v>0</v>
      </c>
      <c r="AK268" s="107">
        <f t="shared" si="65"/>
        <v>0</v>
      </c>
    </row>
    <row r="269">
      <c r="A269" s="107"/>
      <c r="B269" s="107"/>
      <c r="C269" s="107"/>
      <c r="D269" s="107"/>
      <c r="E269" s="107"/>
      <c r="F269" s="108">
        <f t="shared" si="53"/>
        <v>5994</v>
      </c>
      <c r="G269" s="90" t="s">
        <v>464</v>
      </c>
      <c r="H269" s="14">
        <f>IF(ISNA(VLOOKUP(G269,Round2_Transactions!$A$2:$F$800,2,FALSE)), 0,VLOOKUP(G269,Round2_Transactions!$A$2:$F$800,2,FALSE))</f>
        <v>0</v>
      </c>
      <c r="I269" s="60">
        <f>IF(ISNA(VLOOKUP(G269,Round2_Transactions!$A$2:$F$800,3,FALSE)), 0,VLOOKUP(G269,Round2_Transactions!$A$2:$F$800,3,FALSE))</f>
        <v>0</v>
      </c>
      <c r="J269" s="60">
        <f>IF(ISNA(VLOOKUP(G269,Round2_Transactions!$A$2:$F$800,4,FALSE)), 0,VLOOKUP(G269,Round2_Transactions!$A$2:$F$800,4,FALSE))</f>
        <v>0</v>
      </c>
      <c r="K269" s="60">
        <f>IF(ISNA(VLOOKUP(G269,Round2_Transactions!$A$2:$F$800,5,FALSE)), 0,VLOOKUP(G269,Round2_Transactions!$A$2:$F$800,5,FALSE))</f>
        <v>0</v>
      </c>
      <c r="L269" s="86">
        <f>IF(ISNA(VLOOKUP(G269,Round2_Transactions!$A$2:$F$800,6,FALSE)), 0,VLOOKUP(G269,Round2_Transactions!$A$2:$F$800,6,FALSE))</f>
        <v>0</v>
      </c>
      <c r="M269" s="107">
        <f t="shared" si="1"/>
        <v>0</v>
      </c>
      <c r="N269" s="107">
        <f t="shared" si="3"/>
        <v>0</v>
      </c>
      <c r="O269" s="107">
        <f t="shared" si="4"/>
        <v>0</v>
      </c>
      <c r="P269" s="107">
        <f t="shared" si="5"/>
        <v>0</v>
      </c>
      <c r="Q269" s="107">
        <f t="shared" si="6"/>
        <v>0</v>
      </c>
      <c r="R269" s="107">
        <f t="shared" si="7"/>
        <v>0</v>
      </c>
      <c r="S269" s="107">
        <f t="shared" si="8"/>
        <v>0</v>
      </c>
      <c r="T269" s="107">
        <f t="shared" si="9"/>
        <v>0</v>
      </c>
      <c r="U269" s="107">
        <f t="shared" si="10"/>
        <v>0</v>
      </c>
      <c r="V269" s="107">
        <f t="shared" si="11"/>
        <v>0</v>
      </c>
      <c r="W269" s="107">
        <f t="shared" si="12"/>
        <v>0</v>
      </c>
      <c r="X269" s="107">
        <f t="shared" si="13"/>
        <v>0</v>
      </c>
      <c r="Y269" s="107">
        <f t="shared" si="14"/>
        <v>0</v>
      </c>
      <c r="Z269" s="107">
        <f t="shared" si="54"/>
        <v>0</v>
      </c>
      <c r="AA269" s="107">
        <f t="shared" si="55"/>
        <v>0</v>
      </c>
      <c r="AB269" s="107">
        <f t="shared" si="56"/>
        <v>0</v>
      </c>
      <c r="AC269" s="107">
        <f t="shared" si="57"/>
        <v>0</v>
      </c>
      <c r="AD269" s="107">
        <f t="shared" si="58"/>
        <v>0</v>
      </c>
      <c r="AE269" s="107">
        <f t="shared" si="59"/>
        <v>0</v>
      </c>
      <c r="AF269" s="107">
        <f t="shared" si="60"/>
        <v>0</v>
      </c>
      <c r="AG269" s="107">
        <f t="shared" si="61"/>
        <v>0</v>
      </c>
      <c r="AH269" s="107">
        <f t="shared" si="62"/>
        <v>0</v>
      </c>
      <c r="AI269" s="107">
        <f t="shared" si="63"/>
        <v>0</v>
      </c>
      <c r="AJ269" s="107">
        <f t="shared" si="64"/>
        <v>0</v>
      </c>
      <c r="AK269" s="107">
        <f t="shared" si="65"/>
        <v>0</v>
      </c>
    </row>
    <row r="270">
      <c r="A270" s="107"/>
      <c r="B270" s="107"/>
      <c r="C270" s="107"/>
      <c r="D270" s="107"/>
      <c r="E270" s="107"/>
      <c r="F270" s="108">
        <f t="shared" si="53"/>
        <v>5994</v>
      </c>
      <c r="G270" s="90" t="s">
        <v>465</v>
      </c>
      <c r="H270" s="14">
        <f>IF(ISNA(VLOOKUP(G270,Round2_Transactions!$A$2:$F$800,2,FALSE)), 0,VLOOKUP(G270,Round2_Transactions!$A$2:$F$800,2,FALSE))</f>
        <v>0</v>
      </c>
      <c r="I270" s="60">
        <f>IF(ISNA(VLOOKUP(G270,Round2_Transactions!$A$2:$F$800,3,FALSE)), 0,VLOOKUP(G270,Round2_Transactions!$A$2:$F$800,3,FALSE))</f>
        <v>0</v>
      </c>
      <c r="J270" s="60">
        <f>IF(ISNA(VLOOKUP(G270,Round2_Transactions!$A$2:$F$800,4,FALSE)), 0,VLOOKUP(G270,Round2_Transactions!$A$2:$F$800,4,FALSE))</f>
        <v>0</v>
      </c>
      <c r="K270" s="60">
        <f>IF(ISNA(VLOOKUP(G270,Round2_Transactions!$A$2:$F$800,5,FALSE)), 0,VLOOKUP(G270,Round2_Transactions!$A$2:$F$800,5,FALSE))</f>
        <v>0</v>
      </c>
      <c r="L270" s="86">
        <f>IF(ISNA(VLOOKUP(G270,Round2_Transactions!$A$2:$F$800,6,FALSE)), 0,VLOOKUP(G270,Round2_Transactions!$A$2:$F$800,6,FALSE))</f>
        <v>0</v>
      </c>
      <c r="M270" s="107">
        <f t="shared" si="1"/>
        <v>0</v>
      </c>
      <c r="N270" s="107">
        <f t="shared" si="3"/>
        <v>0</v>
      </c>
      <c r="O270" s="107">
        <f t="shared" si="4"/>
        <v>0</v>
      </c>
      <c r="P270" s="107">
        <f t="shared" si="5"/>
        <v>0</v>
      </c>
      <c r="Q270" s="107">
        <f t="shared" si="6"/>
        <v>0</v>
      </c>
      <c r="R270" s="107">
        <f t="shared" si="7"/>
        <v>0</v>
      </c>
      <c r="S270" s="107">
        <f t="shared" si="8"/>
        <v>0</v>
      </c>
      <c r="T270" s="107">
        <f t="shared" si="9"/>
        <v>0</v>
      </c>
      <c r="U270" s="107">
        <f t="shared" si="10"/>
        <v>0</v>
      </c>
      <c r="V270" s="107">
        <f t="shared" si="11"/>
        <v>0</v>
      </c>
      <c r="W270" s="107">
        <f t="shared" si="12"/>
        <v>0</v>
      </c>
      <c r="X270" s="107">
        <f t="shared" si="13"/>
        <v>0</v>
      </c>
      <c r="Y270" s="107">
        <f t="shared" si="14"/>
        <v>0</v>
      </c>
      <c r="Z270" s="107">
        <f t="shared" si="54"/>
        <v>0</v>
      </c>
      <c r="AA270" s="107">
        <f t="shared" si="55"/>
        <v>0</v>
      </c>
      <c r="AB270" s="107">
        <f t="shared" si="56"/>
        <v>0</v>
      </c>
      <c r="AC270" s="107">
        <f t="shared" si="57"/>
        <v>0</v>
      </c>
      <c r="AD270" s="107">
        <f t="shared" si="58"/>
        <v>0</v>
      </c>
      <c r="AE270" s="107">
        <f t="shared" si="59"/>
        <v>0</v>
      </c>
      <c r="AF270" s="107">
        <f t="shared" si="60"/>
        <v>0</v>
      </c>
      <c r="AG270" s="107">
        <f t="shared" si="61"/>
        <v>0</v>
      </c>
      <c r="AH270" s="107">
        <f t="shared" si="62"/>
        <v>0</v>
      </c>
      <c r="AI270" s="107">
        <f t="shared" si="63"/>
        <v>0</v>
      </c>
      <c r="AJ270" s="107">
        <f t="shared" si="64"/>
        <v>0</v>
      </c>
      <c r="AK270" s="107">
        <f t="shared" si="65"/>
        <v>0</v>
      </c>
    </row>
    <row r="271">
      <c r="A271" s="107"/>
      <c r="B271" s="107"/>
      <c r="C271" s="107"/>
      <c r="D271" s="107"/>
      <c r="E271" s="107"/>
      <c r="F271" s="108">
        <f t="shared" si="53"/>
        <v>5994</v>
      </c>
      <c r="G271" s="90" t="s">
        <v>466</v>
      </c>
      <c r="H271" s="14">
        <f>IF(ISNA(VLOOKUP(G271,Round2_Transactions!$A$2:$F$800,2,FALSE)), 0,VLOOKUP(G271,Round2_Transactions!$A$2:$F$800,2,FALSE))</f>
        <v>0</v>
      </c>
      <c r="I271" s="60">
        <f>IF(ISNA(VLOOKUP(G271,Round2_Transactions!$A$2:$F$800,3,FALSE)), 0,VLOOKUP(G271,Round2_Transactions!$A$2:$F$800,3,FALSE))</f>
        <v>0</v>
      </c>
      <c r="J271" s="60">
        <f>IF(ISNA(VLOOKUP(G271,Round2_Transactions!$A$2:$F$800,4,FALSE)), 0,VLOOKUP(G271,Round2_Transactions!$A$2:$F$800,4,FALSE))</f>
        <v>0</v>
      </c>
      <c r="K271" s="60">
        <f>IF(ISNA(VLOOKUP(G271,Round2_Transactions!$A$2:$F$800,5,FALSE)), 0,VLOOKUP(G271,Round2_Transactions!$A$2:$F$800,5,FALSE))</f>
        <v>0</v>
      </c>
      <c r="L271" s="86">
        <f>IF(ISNA(VLOOKUP(G271,Round2_Transactions!$A$2:$F$800,6,FALSE)), 0,VLOOKUP(G271,Round2_Transactions!$A$2:$F$800,6,FALSE))</f>
        <v>0</v>
      </c>
      <c r="M271" s="107">
        <f t="shared" si="1"/>
        <v>0</v>
      </c>
      <c r="N271" s="107">
        <f t="shared" si="3"/>
        <v>0</v>
      </c>
      <c r="O271" s="107">
        <f t="shared" si="4"/>
        <v>0</v>
      </c>
      <c r="P271" s="107">
        <f t="shared" si="5"/>
        <v>0</v>
      </c>
      <c r="Q271" s="107">
        <f t="shared" si="6"/>
        <v>0</v>
      </c>
      <c r="R271" s="107">
        <f t="shared" si="7"/>
        <v>0</v>
      </c>
      <c r="S271" s="107">
        <f t="shared" si="8"/>
        <v>0</v>
      </c>
      <c r="T271" s="107">
        <f t="shared" si="9"/>
        <v>0</v>
      </c>
      <c r="U271" s="107">
        <f t="shared" si="10"/>
        <v>0</v>
      </c>
      <c r="V271" s="107">
        <f t="shared" si="11"/>
        <v>0</v>
      </c>
      <c r="W271" s="107">
        <f t="shared" si="12"/>
        <v>0</v>
      </c>
      <c r="X271" s="107">
        <f t="shared" si="13"/>
        <v>0</v>
      </c>
      <c r="Y271" s="107">
        <f t="shared" si="14"/>
        <v>0</v>
      </c>
      <c r="Z271" s="107">
        <f t="shared" si="54"/>
        <v>0</v>
      </c>
      <c r="AA271" s="107">
        <f t="shared" si="55"/>
        <v>0</v>
      </c>
      <c r="AB271" s="107">
        <f t="shared" si="56"/>
        <v>0</v>
      </c>
      <c r="AC271" s="107">
        <f t="shared" si="57"/>
        <v>0</v>
      </c>
      <c r="AD271" s="107">
        <f t="shared" si="58"/>
        <v>0</v>
      </c>
      <c r="AE271" s="107">
        <f t="shared" si="59"/>
        <v>0</v>
      </c>
      <c r="AF271" s="107">
        <f t="shared" si="60"/>
        <v>0</v>
      </c>
      <c r="AG271" s="107">
        <f t="shared" si="61"/>
        <v>0</v>
      </c>
      <c r="AH271" s="107">
        <f t="shared" si="62"/>
        <v>0</v>
      </c>
      <c r="AI271" s="107">
        <f t="shared" si="63"/>
        <v>0</v>
      </c>
      <c r="AJ271" s="107">
        <f t="shared" si="64"/>
        <v>0</v>
      </c>
      <c r="AK271" s="107">
        <f t="shared" si="65"/>
        <v>0</v>
      </c>
    </row>
    <row r="272">
      <c r="A272" s="107"/>
      <c r="B272" s="107"/>
      <c r="C272" s="107"/>
      <c r="D272" s="107"/>
      <c r="E272" s="107"/>
      <c r="F272" s="108">
        <f t="shared" si="53"/>
        <v>5994</v>
      </c>
      <c r="G272" s="90" t="s">
        <v>467</v>
      </c>
      <c r="H272" s="14">
        <f>IF(ISNA(VLOOKUP(G272,Round2_Transactions!$A$2:$F$800,2,FALSE)), 0,VLOOKUP(G272,Round2_Transactions!$A$2:$F$800,2,FALSE))</f>
        <v>0</v>
      </c>
      <c r="I272" s="60">
        <f>IF(ISNA(VLOOKUP(G272,Round2_Transactions!$A$2:$F$800,3,FALSE)), 0,VLOOKUP(G272,Round2_Transactions!$A$2:$F$800,3,FALSE))</f>
        <v>0</v>
      </c>
      <c r="J272" s="60">
        <f>IF(ISNA(VLOOKUP(G272,Round2_Transactions!$A$2:$F$800,4,FALSE)), 0,VLOOKUP(G272,Round2_Transactions!$A$2:$F$800,4,FALSE))</f>
        <v>0</v>
      </c>
      <c r="K272" s="60">
        <f>IF(ISNA(VLOOKUP(G272,Round2_Transactions!$A$2:$F$800,5,FALSE)), 0,VLOOKUP(G272,Round2_Transactions!$A$2:$F$800,5,FALSE))</f>
        <v>0</v>
      </c>
      <c r="L272" s="86">
        <f>IF(ISNA(VLOOKUP(G272,Round2_Transactions!$A$2:$F$800,6,FALSE)), 0,VLOOKUP(G272,Round2_Transactions!$A$2:$F$800,6,FALSE))</f>
        <v>0</v>
      </c>
      <c r="M272" s="107">
        <f t="shared" si="1"/>
        <v>0</v>
      </c>
      <c r="N272" s="107">
        <f t="shared" si="3"/>
        <v>0</v>
      </c>
      <c r="O272" s="107">
        <f t="shared" si="4"/>
        <v>0</v>
      </c>
      <c r="P272" s="107">
        <f t="shared" si="5"/>
        <v>0</v>
      </c>
      <c r="Q272" s="107">
        <f t="shared" si="6"/>
        <v>0</v>
      </c>
      <c r="R272" s="107">
        <f t="shared" si="7"/>
        <v>0</v>
      </c>
      <c r="S272" s="107">
        <f t="shared" si="8"/>
        <v>0</v>
      </c>
      <c r="T272" s="107">
        <f t="shared" si="9"/>
        <v>0</v>
      </c>
      <c r="U272" s="107">
        <f t="shared" si="10"/>
        <v>0</v>
      </c>
      <c r="V272" s="107">
        <f t="shared" si="11"/>
        <v>0</v>
      </c>
      <c r="W272" s="107">
        <f t="shared" si="12"/>
        <v>0</v>
      </c>
      <c r="X272" s="107">
        <f t="shared" si="13"/>
        <v>0</v>
      </c>
      <c r="Y272" s="107">
        <f t="shared" si="14"/>
        <v>0</v>
      </c>
      <c r="Z272" s="107">
        <f t="shared" si="54"/>
        <v>0</v>
      </c>
      <c r="AA272" s="107">
        <f t="shared" si="55"/>
        <v>0</v>
      </c>
      <c r="AB272" s="107">
        <f t="shared" si="56"/>
        <v>0</v>
      </c>
      <c r="AC272" s="107">
        <f t="shared" si="57"/>
        <v>0</v>
      </c>
      <c r="AD272" s="107">
        <f t="shared" si="58"/>
        <v>0</v>
      </c>
      <c r="AE272" s="107">
        <f t="shared" si="59"/>
        <v>0</v>
      </c>
      <c r="AF272" s="107">
        <f t="shared" si="60"/>
        <v>0</v>
      </c>
      <c r="AG272" s="107">
        <f t="shared" si="61"/>
        <v>0</v>
      </c>
      <c r="AH272" s="107">
        <f t="shared" si="62"/>
        <v>0</v>
      </c>
      <c r="AI272" s="107">
        <f t="shared" si="63"/>
        <v>0</v>
      </c>
      <c r="AJ272" s="107">
        <f t="shared" si="64"/>
        <v>0</v>
      </c>
      <c r="AK272" s="107">
        <f t="shared" si="65"/>
        <v>0</v>
      </c>
    </row>
    <row r="273">
      <c r="A273" s="107"/>
      <c r="B273" s="107"/>
      <c r="C273" s="107"/>
      <c r="D273" s="107"/>
      <c r="E273" s="107"/>
      <c r="F273" s="108">
        <f t="shared" si="53"/>
        <v>5994</v>
      </c>
      <c r="G273" s="90" t="s">
        <v>468</v>
      </c>
      <c r="H273" s="14">
        <f>IF(ISNA(VLOOKUP(G273,Round2_Transactions!$A$2:$F$800,2,FALSE)), 0,VLOOKUP(G273,Round2_Transactions!$A$2:$F$800,2,FALSE))</f>
        <v>0</v>
      </c>
      <c r="I273" s="60">
        <f>IF(ISNA(VLOOKUP(G273,Round2_Transactions!$A$2:$F$800,3,FALSE)), 0,VLOOKUP(G273,Round2_Transactions!$A$2:$F$800,3,FALSE))</f>
        <v>0</v>
      </c>
      <c r="J273" s="60">
        <f>IF(ISNA(VLOOKUP(G273,Round2_Transactions!$A$2:$F$800,4,FALSE)), 0,VLOOKUP(G273,Round2_Transactions!$A$2:$F$800,4,FALSE))</f>
        <v>0</v>
      </c>
      <c r="K273" s="60">
        <f>IF(ISNA(VLOOKUP(G273,Round2_Transactions!$A$2:$F$800,5,FALSE)), 0,VLOOKUP(G273,Round2_Transactions!$A$2:$F$800,5,FALSE))</f>
        <v>0</v>
      </c>
      <c r="L273" s="86">
        <f>IF(ISNA(VLOOKUP(G273,Round2_Transactions!$A$2:$F$800,6,FALSE)), 0,VLOOKUP(G273,Round2_Transactions!$A$2:$F$800,6,FALSE))</f>
        <v>0</v>
      </c>
      <c r="M273" s="107">
        <f t="shared" si="1"/>
        <v>0</v>
      </c>
      <c r="N273" s="107">
        <f t="shared" si="3"/>
        <v>0</v>
      </c>
      <c r="O273" s="107">
        <f t="shared" si="4"/>
        <v>0</v>
      </c>
      <c r="P273" s="107">
        <f t="shared" si="5"/>
        <v>0</v>
      </c>
      <c r="Q273" s="107">
        <f t="shared" si="6"/>
        <v>0</v>
      </c>
      <c r="R273" s="107">
        <f t="shared" si="7"/>
        <v>0</v>
      </c>
      <c r="S273" s="107">
        <f t="shared" si="8"/>
        <v>0</v>
      </c>
      <c r="T273" s="107">
        <f t="shared" si="9"/>
        <v>0</v>
      </c>
      <c r="U273" s="107">
        <f t="shared" si="10"/>
        <v>0</v>
      </c>
      <c r="V273" s="107">
        <f t="shared" si="11"/>
        <v>0</v>
      </c>
      <c r="W273" s="107">
        <f t="shared" si="12"/>
        <v>0</v>
      </c>
      <c r="X273" s="107">
        <f t="shared" si="13"/>
        <v>0</v>
      </c>
      <c r="Y273" s="107">
        <f t="shared" si="14"/>
        <v>0</v>
      </c>
      <c r="Z273" s="107">
        <f t="shared" si="54"/>
        <v>0</v>
      </c>
      <c r="AA273" s="107">
        <f t="shared" si="55"/>
        <v>0</v>
      </c>
      <c r="AB273" s="107">
        <f t="shared" si="56"/>
        <v>0</v>
      </c>
      <c r="AC273" s="107">
        <f t="shared" si="57"/>
        <v>0</v>
      </c>
      <c r="AD273" s="107">
        <f t="shared" si="58"/>
        <v>0</v>
      </c>
      <c r="AE273" s="107">
        <f t="shared" si="59"/>
        <v>0</v>
      </c>
      <c r="AF273" s="107">
        <f t="shared" si="60"/>
        <v>0</v>
      </c>
      <c r="AG273" s="107">
        <f t="shared" si="61"/>
        <v>0</v>
      </c>
      <c r="AH273" s="107">
        <f t="shared" si="62"/>
        <v>0</v>
      </c>
      <c r="AI273" s="107">
        <f t="shared" si="63"/>
        <v>0</v>
      </c>
      <c r="AJ273" s="107">
        <f t="shared" si="64"/>
        <v>0</v>
      </c>
      <c r="AK273" s="107">
        <f t="shared" si="65"/>
        <v>0</v>
      </c>
    </row>
    <row r="274">
      <c r="A274" s="107"/>
      <c r="B274" s="107"/>
      <c r="C274" s="107"/>
      <c r="D274" s="107"/>
      <c r="E274" s="107"/>
      <c r="F274" s="108">
        <f t="shared" si="53"/>
        <v>5994</v>
      </c>
      <c r="G274" s="90" t="s">
        <v>469</v>
      </c>
      <c r="H274" s="14">
        <f>IF(ISNA(VLOOKUP(G274,Round2_Transactions!$A$2:$F$800,2,FALSE)), 0,VLOOKUP(G274,Round2_Transactions!$A$2:$F$800,2,FALSE))</f>
        <v>0</v>
      </c>
      <c r="I274" s="60">
        <f>IF(ISNA(VLOOKUP(G274,Round2_Transactions!$A$2:$F$800,3,FALSE)), 0,VLOOKUP(G274,Round2_Transactions!$A$2:$F$800,3,FALSE))</f>
        <v>0</v>
      </c>
      <c r="J274" s="60">
        <f>IF(ISNA(VLOOKUP(G274,Round2_Transactions!$A$2:$F$800,4,FALSE)), 0,VLOOKUP(G274,Round2_Transactions!$A$2:$F$800,4,FALSE))</f>
        <v>0</v>
      </c>
      <c r="K274" s="60">
        <f>IF(ISNA(VLOOKUP(G274,Round2_Transactions!$A$2:$F$800,5,FALSE)), 0,VLOOKUP(G274,Round2_Transactions!$A$2:$F$800,5,FALSE))</f>
        <v>0</v>
      </c>
      <c r="L274" s="86">
        <f>IF(ISNA(VLOOKUP(G274,Round2_Transactions!$A$2:$F$800,6,FALSE)), 0,VLOOKUP(G274,Round2_Transactions!$A$2:$F$800,6,FALSE))</f>
        <v>0</v>
      </c>
      <c r="M274" s="107">
        <f t="shared" si="1"/>
        <v>0</v>
      </c>
      <c r="N274" s="107">
        <f t="shared" si="3"/>
        <v>0</v>
      </c>
      <c r="O274" s="107">
        <f t="shared" si="4"/>
        <v>0</v>
      </c>
      <c r="P274" s="107">
        <f t="shared" si="5"/>
        <v>0</v>
      </c>
      <c r="Q274" s="107">
        <f t="shared" si="6"/>
        <v>0</v>
      </c>
      <c r="R274" s="107">
        <f t="shared" si="7"/>
        <v>0</v>
      </c>
      <c r="S274" s="107">
        <f t="shared" si="8"/>
        <v>0</v>
      </c>
      <c r="T274" s="107">
        <f t="shared" si="9"/>
        <v>0</v>
      </c>
      <c r="U274" s="107">
        <f t="shared" si="10"/>
        <v>0</v>
      </c>
      <c r="V274" s="107">
        <f t="shared" si="11"/>
        <v>0</v>
      </c>
      <c r="W274" s="107">
        <f t="shared" si="12"/>
        <v>0</v>
      </c>
      <c r="X274" s="107">
        <f t="shared" si="13"/>
        <v>0</v>
      </c>
      <c r="Y274" s="107">
        <f t="shared" si="14"/>
        <v>0</v>
      </c>
      <c r="Z274" s="107">
        <f t="shared" si="54"/>
        <v>0</v>
      </c>
      <c r="AA274" s="107">
        <f t="shared" si="55"/>
        <v>0</v>
      </c>
      <c r="AB274" s="107">
        <f t="shared" si="56"/>
        <v>0</v>
      </c>
      <c r="AC274" s="107">
        <f t="shared" si="57"/>
        <v>0</v>
      </c>
      <c r="AD274" s="107">
        <f t="shared" si="58"/>
        <v>0</v>
      </c>
      <c r="AE274" s="107">
        <f t="shared" si="59"/>
        <v>0</v>
      </c>
      <c r="AF274" s="107">
        <f t="shared" si="60"/>
        <v>0</v>
      </c>
      <c r="AG274" s="107">
        <f t="shared" si="61"/>
        <v>0</v>
      </c>
      <c r="AH274" s="107">
        <f t="shared" si="62"/>
        <v>0</v>
      </c>
      <c r="AI274" s="107">
        <f t="shared" si="63"/>
        <v>0</v>
      </c>
      <c r="AJ274" s="107">
        <f t="shared" si="64"/>
        <v>0</v>
      </c>
      <c r="AK274" s="107">
        <f t="shared" si="65"/>
        <v>0</v>
      </c>
    </row>
    <row r="275">
      <c r="A275" s="107"/>
      <c r="B275" s="107"/>
      <c r="C275" s="107"/>
      <c r="D275" s="107"/>
      <c r="E275" s="107"/>
      <c r="F275" s="108">
        <f t="shared" si="53"/>
        <v>5994</v>
      </c>
      <c r="G275" s="90" t="s">
        <v>470</v>
      </c>
      <c r="H275" s="14">
        <f>IF(ISNA(VLOOKUP(G275,Round2_Transactions!$A$2:$F$800,2,FALSE)), 0,VLOOKUP(G275,Round2_Transactions!$A$2:$F$800,2,FALSE))</f>
        <v>0</v>
      </c>
      <c r="I275" s="60">
        <f>IF(ISNA(VLOOKUP(G275,Round2_Transactions!$A$2:$F$800,3,FALSE)), 0,VLOOKUP(G275,Round2_Transactions!$A$2:$F$800,3,FALSE))</f>
        <v>0</v>
      </c>
      <c r="J275" s="60">
        <f>IF(ISNA(VLOOKUP(G275,Round2_Transactions!$A$2:$F$800,4,FALSE)), 0,VLOOKUP(G275,Round2_Transactions!$A$2:$F$800,4,FALSE))</f>
        <v>0</v>
      </c>
      <c r="K275" s="60">
        <f>IF(ISNA(VLOOKUP(G275,Round2_Transactions!$A$2:$F$800,5,FALSE)), 0,VLOOKUP(G275,Round2_Transactions!$A$2:$F$800,5,FALSE))</f>
        <v>0</v>
      </c>
      <c r="L275" s="86">
        <f>IF(ISNA(VLOOKUP(G275,Round2_Transactions!$A$2:$F$800,6,FALSE)), 0,VLOOKUP(G275,Round2_Transactions!$A$2:$F$800,6,FALSE))</f>
        <v>0</v>
      </c>
      <c r="M275" s="107">
        <f t="shared" si="1"/>
        <v>0</v>
      </c>
      <c r="N275" s="107">
        <f t="shared" si="3"/>
        <v>0</v>
      </c>
      <c r="O275" s="107">
        <f t="shared" si="4"/>
        <v>0</v>
      </c>
      <c r="P275" s="107">
        <f t="shared" si="5"/>
        <v>0</v>
      </c>
      <c r="Q275" s="107">
        <f t="shared" si="6"/>
        <v>0</v>
      </c>
      <c r="R275" s="107">
        <f t="shared" si="7"/>
        <v>0</v>
      </c>
      <c r="S275" s="107">
        <f t="shared" si="8"/>
        <v>0</v>
      </c>
      <c r="T275" s="107">
        <f t="shared" si="9"/>
        <v>0</v>
      </c>
      <c r="U275" s="107">
        <f t="shared" si="10"/>
        <v>0</v>
      </c>
      <c r="V275" s="107">
        <f t="shared" si="11"/>
        <v>0</v>
      </c>
      <c r="W275" s="107">
        <f t="shared" si="12"/>
        <v>0</v>
      </c>
      <c r="X275" s="107">
        <f t="shared" si="13"/>
        <v>0</v>
      </c>
      <c r="Y275" s="107">
        <f t="shared" si="14"/>
        <v>0</v>
      </c>
      <c r="Z275" s="107">
        <f t="shared" si="54"/>
        <v>0</v>
      </c>
      <c r="AA275" s="107">
        <f t="shared" si="55"/>
        <v>0</v>
      </c>
      <c r="AB275" s="107">
        <f t="shared" si="56"/>
        <v>0</v>
      </c>
      <c r="AC275" s="107">
        <f t="shared" si="57"/>
        <v>0</v>
      </c>
      <c r="AD275" s="107">
        <f t="shared" si="58"/>
        <v>0</v>
      </c>
      <c r="AE275" s="107">
        <f t="shared" si="59"/>
        <v>0</v>
      </c>
      <c r="AF275" s="107">
        <f t="shared" si="60"/>
        <v>0</v>
      </c>
      <c r="AG275" s="107">
        <f t="shared" si="61"/>
        <v>0</v>
      </c>
      <c r="AH275" s="107">
        <f t="shared" si="62"/>
        <v>0</v>
      </c>
      <c r="AI275" s="107">
        <f t="shared" si="63"/>
        <v>0</v>
      </c>
      <c r="AJ275" s="107">
        <f t="shared" si="64"/>
        <v>0</v>
      </c>
      <c r="AK275" s="107">
        <f t="shared" si="65"/>
        <v>0</v>
      </c>
    </row>
    <row r="276">
      <c r="A276" s="107"/>
      <c r="B276" s="107"/>
      <c r="C276" s="107"/>
      <c r="D276" s="107"/>
      <c r="E276" s="107"/>
      <c r="F276" s="108">
        <f t="shared" si="53"/>
        <v>5994</v>
      </c>
      <c r="G276" s="90" t="s">
        <v>471</v>
      </c>
      <c r="H276" s="14">
        <f>IF(ISNA(VLOOKUP(G276,Round2_Transactions!$A$2:$F$800,2,FALSE)), 0,VLOOKUP(G276,Round2_Transactions!$A$2:$F$800,2,FALSE))</f>
        <v>0</v>
      </c>
      <c r="I276" s="60">
        <f>IF(ISNA(VLOOKUP(G276,Round2_Transactions!$A$2:$F$800,3,FALSE)), 0,VLOOKUP(G276,Round2_Transactions!$A$2:$F$800,3,FALSE))</f>
        <v>0</v>
      </c>
      <c r="J276" s="60">
        <f>IF(ISNA(VLOOKUP(G276,Round2_Transactions!$A$2:$F$800,4,FALSE)), 0,VLOOKUP(G276,Round2_Transactions!$A$2:$F$800,4,FALSE))</f>
        <v>0</v>
      </c>
      <c r="K276" s="60">
        <f>IF(ISNA(VLOOKUP(G276,Round2_Transactions!$A$2:$F$800,5,FALSE)), 0,VLOOKUP(G276,Round2_Transactions!$A$2:$F$800,5,FALSE))</f>
        <v>0</v>
      </c>
      <c r="L276" s="86">
        <f>IF(ISNA(VLOOKUP(G276,Round2_Transactions!$A$2:$F$800,6,FALSE)), 0,VLOOKUP(G276,Round2_Transactions!$A$2:$F$800,6,FALSE))</f>
        <v>0</v>
      </c>
      <c r="M276" s="107">
        <f t="shared" si="1"/>
        <v>0</v>
      </c>
      <c r="N276" s="107">
        <f t="shared" si="3"/>
        <v>0</v>
      </c>
      <c r="O276" s="107">
        <f t="shared" si="4"/>
        <v>0</v>
      </c>
      <c r="P276" s="107">
        <f t="shared" si="5"/>
        <v>0</v>
      </c>
      <c r="Q276" s="107">
        <f t="shared" si="6"/>
        <v>0</v>
      </c>
      <c r="R276" s="107">
        <f t="shared" si="7"/>
        <v>0</v>
      </c>
      <c r="S276" s="107">
        <f t="shared" si="8"/>
        <v>0</v>
      </c>
      <c r="T276" s="107">
        <f t="shared" si="9"/>
        <v>0</v>
      </c>
      <c r="U276" s="107">
        <f t="shared" si="10"/>
        <v>0</v>
      </c>
      <c r="V276" s="107">
        <f t="shared" si="11"/>
        <v>0</v>
      </c>
      <c r="W276" s="107">
        <f t="shared" si="12"/>
        <v>0</v>
      </c>
      <c r="X276" s="107">
        <f t="shared" si="13"/>
        <v>0</v>
      </c>
      <c r="Y276" s="107">
        <f t="shared" si="14"/>
        <v>0</v>
      </c>
      <c r="Z276" s="107">
        <f t="shared" si="54"/>
        <v>0</v>
      </c>
      <c r="AA276" s="107">
        <f t="shared" si="55"/>
        <v>0</v>
      </c>
      <c r="AB276" s="107">
        <f t="shared" si="56"/>
        <v>0</v>
      </c>
      <c r="AC276" s="107">
        <f t="shared" si="57"/>
        <v>0</v>
      </c>
      <c r="AD276" s="107">
        <f t="shared" si="58"/>
        <v>0</v>
      </c>
      <c r="AE276" s="107">
        <f t="shared" si="59"/>
        <v>0</v>
      </c>
      <c r="AF276" s="107">
        <f t="shared" si="60"/>
        <v>0</v>
      </c>
      <c r="AG276" s="107">
        <f t="shared" si="61"/>
        <v>0</v>
      </c>
      <c r="AH276" s="107">
        <f t="shared" si="62"/>
        <v>0</v>
      </c>
      <c r="AI276" s="107">
        <f t="shared" si="63"/>
        <v>0</v>
      </c>
      <c r="AJ276" s="107">
        <f t="shared" si="64"/>
        <v>0</v>
      </c>
      <c r="AK276" s="107">
        <f t="shared" si="65"/>
        <v>0</v>
      </c>
    </row>
    <row r="277">
      <c r="A277" s="107"/>
      <c r="B277" s="107"/>
      <c r="C277" s="107"/>
      <c r="D277" s="107"/>
      <c r="E277" s="107"/>
      <c r="F277" s="108">
        <f t="shared" si="53"/>
        <v>5994</v>
      </c>
      <c r="G277" s="90" t="s">
        <v>472</v>
      </c>
      <c r="H277" s="14">
        <f>IF(ISNA(VLOOKUP(G277,Round2_Transactions!$A$2:$F$800,2,FALSE)), 0,VLOOKUP(G277,Round2_Transactions!$A$2:$F$800,2,FALSE))</f>
        <v>0</v>
      </c>
      <c r="I277" s="60">
        <f>IF(ISNA(VLOOKUP(G277,Round2_Transactions!$A$2:$F$800,3,FALSE)), 0,VLOOKUP(G277,Round2_Transactions!$A$2:$F$800,3,FALSE))</f>
        <v>0</v>
      </c>
      <c r="J277" s="60">
        <f>IF(ISNA(VLOOKUP(G277,Round2_Transactions!$A$2:$F$800,4,FALSE)), 0,VLOOKUP(G277,Round2_Transactions!$A$2:$F$800,4,FALSE))</f>
        <v>0</v>
      </c>
      <c r="K277" s="60">
        <f>IF(ISNA(VLOOKUP(G277,Round2_Transactions!$A$2:$F$800,5,FALSE)), 0,VLOOKUP(G277,Round2_Transactions!$A$2:$F$800,5,FALSE))</f>
        <v>0</v>
      </c>
      <c r="L277" s="86">
        <f>IF(ISNA(VLOOKUP(G277,Round2_Transactions!$A$2:$F$800,6,FALSE)), 0,VLOOKUP(G277,Round2_Transactions!$A$2:$F$800,6,FALSE))</f>
        <v>0</v>
      </c>
      <c r="M277" s="107">
        <f t="shared" si="1"/>
        <v>0</v>
      </c>
      <c r="N277" s="107">
        <f t="shared" si="3"/>
        <v>0</v>
      </c>
      <c r="O277" s="107">
        <f t="shared" si="4"/>
        <v>0</v>
      </c>
      <c r="P277" s="107">
        <f t="shared" si="5"/>
        <v>0</v>
      </c>
      <c r="Q277" s="107">
        <f t="shared" si="6"/>
        <v>0</v>
      </c>
      <c r="R277" s="107">
        <f t="shared" si="7"/>
        <v>0</v>
      </c>
      <c r="S277" s="107">
        <f t="shared" si="8"/>
        <v>0</v>
      </c>
      <c r="T277" s="107">
        <f t="shared" si="9"/>
        <v>0</v>
      </c>
      <c r="U277" s="107">
        <f t="shared" si="10"/>
        <v>0</v>
      </c>
      <c r="V277" s="107">
        <f t="shared" si="11"/>
        <v>0</v>
      </c>
      <c r="W277" s="107">
        <f t="shared" si="12"/>
        <v>0</v>
      </c>
      <c r="X277" s="107">
        <f t="shared" si="13"/>
        <v>0</v>
      </c>
      <c r="Y277" s="107">
        <f t="shared" si="14"/>
        <v>0</v>
      </c>
      <c r="Z277" s="107">
        <f t="shared" si="54"/>
        <v>0</v>
      </c>
      <c r="AA277" s="107">
        <f t="shared" si="55"/>
        <v>0</v>
      </c>
      <c r="AB277" s="107">
        <f t="shared" si="56"/>
        <v>0</v>
      </c>
      <c r="AC277" s="107">
        <f t="shared" si="57"/>
        <v>0</v>
      </c>
      <c r="AD277" s="107">
        <f t="shared" si="58"/>
        <v>0</v>
      </c>
      <c r="AE277" s="107">
        <f t="shared" si="59"/>
        <v>0</v>
      </c>
      <c r="AF277" s="107">
        <f t="shared" si="60"/>
        <v>0</v>
      </c>
      <c r="AG277" s="107">
        <f t="shared" si="61"/>
        <v>0</v>
      </c>
      <c r="AH277" s="107">
        <f t="shared" si="62"/>
        <v>0</v>
      </c>
      <c r="AI277" s="107">
        <f t="shared" si="63"/>
        <v>0</v>
      </c>
      <c r="AJ277" s="107">
        <f t="shared" si="64"/>
        <v>0</v>
      </c>
      <c r="AK277" s="107">
        <f t="shared" si="65"/>
        <v>0</v>
      </c>
    </row>
    <row r="278">
      <c r="A278" s="107"/>
      <c r="B278" s="107"/>
      <c r="C278" s="107"/>
      <c r="D278" s="107"/>
      <c r="E278" s="107"/>
      <c r="F278" s="108">
        <f t="shared" si="53"/>
        <v>5994</v>
      </c>
      <c r="G278" s="90" t="s">
        <v>473</v>
      </c>
      <c r="H278" s="14">
        <f>IF(ISNA(VLOOKUP(G278,Round2_Transactions!$A$2:$F$800,2,FALSE)), 0,VLOOKUP(G278,Round2_Transactions!$A$2:$F$800,2,FALSE))</f>
        <v>0</v>
      </c>
      <c r="I278" s="60">
        <f>IF(ISNA(VLOOKUP(G278,Round2_Transactions!$A$2:$F$800,3,FALSE)), 0,VLOOKUP(G278,Round2_Transactions!$A$2:$F$800,3,FALSE))</f>
        <v>0</v>
      </c>
      <c r="J278" s="60">
        <f>IF(ISNA(VLOOKUP(G278,Round2_Transactions!$A$2:$F$800,4,FALSE)), 0,VLOOKUP(G278,Round2_Transactions!$A$2:$F$800,4,FALSE))</f>
        <v>0</v>
      </c>
      <c r="K278" s="60">
        <f>IF(ISNA(VLOOKUP(G278,Round2_Transactions!$A$2:$F$800,5,FALSE)), 0,VLOOKUP(G278,Round2_Transactions!$A$2:$F$800,5,FALSE))</f>
        <v>0</v>
      </c>
      <c r="L278" s="86">
        <f>IF(ISNA(VLOOKUP(G278,Round2_Transactions!$A$2:$F$800,6,FALSE)), 0,VLOOKUP(G278,Round2_Transactions!$A$2:$F$800,6,FALSE))</f>
        <v>0</v>
      </c>
      <c r="M278" s="107">
        <f t="shared" si="1"/>
        <v>0</v>
      </c>
      <c r="N278" s="107">
        <f t="shared" si="3"/>
        <v>0</v>
      </c>
      <c r="O278" s="107">
        <f t="shared" si="4"/>
        <v>0</v>
      </c>
      <c r="P278" s="107">
        <f t="shared" si="5"/>
        <v>0</v>
      </c>
      <c r="Q278" s="107">
        <f t="shared" si="6"/>
        <v>0</v>
      </c>
      <c r="R278" s="107">
        <f t="shared" si="7"/>
        <v>0</v>
      </c>
      <c r="S278" s="107">
        <f t="shared" si="8"/>
        <v>0</v>
      </c>
      <c r="T278" s="107">
        <f t="shared" si="9"/>
        <v>0</v>
      </c>
      <c r="U278" s="107">
        <f t="shared" si="10"/>
        <v>0</v>
      </c>
      <c r="V278" s="107">
        <f t="shared" si="11"/>
        <v>0</v>
      </c>
      <c r="W278" s="107">
        <f t="shared" si="12"/>
        <v>0</v>
      </c>
      <c r="X278" s="107">
        <f t="shared" si="13"/>
        <v>0</v>
      </c>
      <c r="Y278" s="107">
        <f t="shared" si="14"/>
        <v>0</v>
      </c>
      <c r="Z278" s="107">
        <f t="shared" si="54"/>
        <v>0</v>
      </c>
      <c r="AA278" s="107">
        <f t="shared" si="55"/>
        <v>0</v>
      </c>
      <c r="AB278" s="107">
        <f t="shared" si="56"/>
        <v>0</v>
      </c>
      <c r="AC278" s="107">
        <f t="shared" si="57"/>
        <v>0</v>
      </c>
      <c r="AD278" s="107">
        <f t="shared" si="58"/>
        <v>0</v>
      </c>
      <c r="AE278" s="107">
        <f t="shared" si="59"/>
        <v>0</v>
      </c>
      <c r="AF278" s="107">
        <f t="shared" si="60"/>
        <v>0</v>
      </c>
      <c r="AG278" s="107">
        <f t="shared" si="61"/>
        <v>0</v>
      </c>
      <c r="AH278" s="107">
        <f t="shared" si="62"/>
        <v>0</v>
      </c>
      <c r="AI278" s="107">
        <f t="shared" si="63"/>
        <v>0</v>
      </c>
      <c r="AJ278" s="107">
        <f t="shared" si="64"/>
        <v>0</v>
      </c>
      <c r="AK278" s="107">
        <f t="shared" si="65"/>
        <v>0</v>
      </c>
    </row>
    <row r="279">
      <c r="A279" s="107"/>
      <c r="B279" s="107"/>
      <c r="C279" s="107"/>
      <c r="D279" s="107"/>
      <c r="E279" s="107"/>
      <c r="F279" s="108">
        <f t="shared" si="53"/>
        <v>5994</v>
      </c>
      <c r="G279" s="90" t="s">
        <v>474</v>
      </c>
      <c r="H279" s="14">
        <f>IF(ISNA(VLOOKUP(G279,Round2_Transactions!$A$2:$F$800,2,FALSE)), 0,VLOOKUP(G279,Round2_Transactions!$A$2:$F$800,2,FALSE))</f>
        <v>0</v>
      </c>
      <c r="I279" s="60">
        <f>IF(ISNA(VLOOKUP(G279,Round2_Transactions!$A$2:$F$800,3,FALSE)), 0,VLOOKUP(G279,Round2_Transactions!$A$2:$F$800,3,FALSE))</f>
        <v>0</v>
      </c>
      <c r="J279" s="60">
        <f>IF(ISNA(VLOOKUP(G279,Round2_Transactions!$A$2:$F$800,4,FALSE)), 0,VLOOKUP(G279,Round2_Transactions!$A$2:$F$800,4,FALSE))</f>
        <v>0</v>
      </c>
      <c r="K279" s="60">
        <f>IF(ISNA(VLOOKUP(G279,Round2_Transactions!$A$2:$F$800,5,FALSE)), 0,VLOOKUP(G279,Round2_Transactions!$A$2:$F$800,5,FALSE))</f>
        <v>0</v>
      </c>
      <c r="L279" s="86">
        <f>IF(ISNA(VLOOKUP(G279,Round2_Transactions!$A$2:$F$800,6,FALSE)), 0,VLOOKUP(G279,Round2_Transactions!$A$2:$F$800,6,FALSE))</f>
        <v>0</v>
      </c>
      <c r="M279" s="107">
        <f t="shared" si="1"/>
        <v>0</v>
      </c>
      <c r="N279" s="107">
        <f t="shared" si="3"/>
        <v>0</v>
      </c>
      <c r="O279" s="107">
        <f t="shared" si="4"/>
        <v>0</v>
      </c>
      <c r="P279" s="107">
        <f t="shared" si="5"/>
        <v>0</v>
      </c>
      <c r="Q279" s="107">
        <f t="shared" si="6"/>
        <v>0</v>
      </c>
      <c r="R279" s="107">
        <f t="shared" si="7"/>
        <v>0</v>
      </c>
      <c r="S279" s="107">
        <f t="shared" si="8"/>
        <v>0</v>
      </c>
      <c r="T279" s="107">
        <f t="shared" si="9"/>
        <v>0</v>
      </c>
      <c r="U279" s="107">
        <f t="shared" si="10"/>
        <v>0</v>
      </c>
      <c r="V279" s="107">
        <f t="shared" si="11"/>
        <v>0</v>
      </c>
      <c r="W279" s="107">
        <f t="shared" si="12"/>
        <v>0</v>
      </c>
      <c r="X279" s="107">
        <f t="shared" si="13"/>
        <v>0</v>
      </c>
      <c r="Y279" s="107">
        <f t="shared" si="14"/>
        <v>0</v>
      </c>
      <c r="Z279" s="107">
        <f t="shared" si="54"/>
        <v>0</v>
      </c>
      <c r="AA279" s="107">
        <f t="shared" si="55"/>
        <v>0</v>
      </c>
      <c r="AB279" s="107">
        <f t="shared" si="56"/>
        <v>0</v>
      </c>
      <c r="AC279" s="107">
        <f t="shared" si="57"/>
        <v>0</v>
      </c>
      <c r="AD279" s="107">
        <f t="shared" si="58"/>
        <v>0</v>
      </c>
      <c r="AE279" s="107">
        <f t="shared" si="59"/>
        <v>0</v>
      </c>
      <c r="AF279" s="107">
        <f t="shared" si="60"/>
        <v>0</v>
      </c>
      <c r="AG279" s="107">
        <f t="shared" si="61"/>
        <v>0</v>
      </c>
      <c r="AH279" s="107">
        <f t="shared" si="62"/>
        <v>0</v>
      </c>
      <c r="AI279" s="107">
        <f t="shared" si="63"/>
        <v>0</v>
      </c>
      <c r="AJ279" s="107">
        <f t="shared" si="64"/>
        <v>0</v>
      </c>
      <c r="AK279" s="107">
        <f t="shared" si="65"/>
        <v>0</v>
      </c>
    </row>
    <row r="280">
      <c r="A280" s="107"/>
      <c r="B280" s="107"/>
      <c r="C280" s="107"/>
      <c r="D280" s="107"/>
      <c r="E280" s="107"/>
      <c r="F280" s="108">
        <f t="shared" si="53"/>
        <v>5994</v>
      </c>
      <c r="G280" s="90" t="s">
        <v>475</v>
      </c>
      <c r="H280" s="14">
        <f>IF(ISNA(VLOOKUP(G280,Round2_Transactions!$A$2:$F$800,2,FALSE)), 0,VLOOKUP(G280,Round2_Transactions!$A$2:$F$800,2,FALSE))</f>
        <v>0</v>
      </c>
      <c r="I280" s="60">
        <f>IF(ISNA(VLOOKUP(G280,Round2_Transactions!$A$2:$F$800,3,FALSE)), 0,VLOOKUP(G280,Round2_Transactions!$A$2:$F$800,3,FALSE))</f>
        <v>0</v>
      </c>
      <c r="J280" s="60">
        <f>IF(ISNA(VLOOKUP(G280,Round2_Transactions!$A$2:$F$800,4,FALSE)), 0,VLOOKUP(G280,Round2_Transactions!$A$2:$F$800,4,FALSE))</f>
        <v>0</v>
      </c>
      <c r="K280" s="60">
        <f>IF(ISNA(VLOOKUP(G280,Round2_Transactions!$A$2:$F$800,5,FALSE)), 0,VLOOKUP(G280,Round2_Transactions!$A$2:$F$800,5,FALSE))</f>
        <v>0</v>
      </c>
      <c r="L280" s="86">
        <f>IF(ISNA(VLOOKUP(G280,Round2_Transactions!$A$2:$F$800,6,FALSE)), 0,VLOOKUP(G280,Round2_Transactions!$A$2:$F$800,6,FALSE))</f>
        <v>0</v>
      </c>
      <c r="M280" s="107">
        <f t="shared" si="1"/>
        <v>0</v>
      </c>
      <c r="N280" s="107">
        <f t="shared" si="3"/>
        <v>0</v>
      </c>
      <c r="O280" s="107">
        <f t="shared" si="4"/>
        <v>0</v>
      </c>
      <c r="P280" s="107">
        <f t="shared" si="5"/>
        <v>0</v>
      </c>
      <c r="Q280" s="107">
        <f t="shared" si="6"/>
        <v>0</v>
      </c>
      <c r="R280" s="107">
        <f t="shared" si="7"/>
        <v>0</v>
      </c>
      <c r="S280" s="107">
        <f t="shared" si="8"/>
        <v>0</v>
      </c>
      <c r="T280" s="107">
        <f t="shared" si="9"/>
        <v>0</v>
      </c>
      <c r="U280" s="107">
        <f t="shared" si="10"/>
        <v>0</v>
      </c>
      <c r="V280" s="107">
        <f t="shared" si="11"/>
        <v>0</v>
      </c>
      <c r="W280" s="107">
        <f t="shared" si="12"/>
        <v>0</v>
      </c>
      <c r="X280" s="107">
        <f t="shared" si="13"/>
        <v>0</v>
      </c>
      <c r="Y280" s="107">
        <f t="shared" si="14"/>
        <v>0</v>
      </c>
      <c r="Z280" s="107">
        <f t="shared" si="54"/>
        <v>0</v>
      </c>
      <c r="AA280" s="107">
        <f t="shared" si="55"/>
        <v>0</v>
      </c>
      <c r="AB280" s="107">
        <f t="shared" si="56"/>
        <v>0</v>
      </c>
      <c r="AC280" s="107">
        <f t="shared" si="57"/>
        <v>0</v>
      </c>
      <c r="AD280" s="107">
        <f t="shared" si="58"/>
        <v>0</v>
      </c>
      <c r="AE280" s="107">
        <f t="shared" si="59"/>
        <v>0</v>
      </c>
      <c r="AF280" s="107">
        <f t="shared" si="60"/>
        <v>0</v>
      </c>
      <c r="AG280" s="107">
        <f t="shared" si="61"/>
        <v>0</v>
      </c>
      <c r="AH280" s="107">
        <f t="shared" si="62"/>
        <v>0</v>
      </c>
      <c r="AI280" s="107">
        <f t="shared" si="63"/>
        <v>0</v>
      </c>
      <c r="AJ280" s="107">
        <f t="shared" si="64"/>
        <v>0</v>
      </c>
      <c r="AK280" s="107">
        <f t="shared" si="65"/>
        <v>0</v>
      </c>
    </row>
    <row r="281">
      <c r="A281" s="107"/>
      <c r="B281" s="107"/>
      <c r="C281" s="107"/>
      <c r="D281" s="107"/>
      <c r="E281" s="107"/>
      <c r="F281" s="108">
        <f t="shared" si="53"/>
        <v>5994</v>
      </c>
      <c r="G281" s="90" t="s">
        <v>476</v>
      </c>
      <c r="H281" s="14">
        <f>IF(ISNA(VLOOKUP(G281,Round2_Transactions!$A$2:$F$800,2,FALSE)), 0,VLOOKUP(G281,Round2_Transactions!$A$2:$F$800,2,FALSE))</f>
        <v>0</v>
      </c>
      <c r="I281" s="60">
        <f>IF(ISNA(VLOOKUP(G281,Round2_Transactions!$A$2:$F$800,3,FALSE)), 0,VLOOKUP(G281,Round2_Transactions!$A$2:$F$800,3,FALSE))</f>
        <v>0</v>
      </c>
      <c r="J281" s="60">
        <f>IF(ISNA(VLOOKUP(G281,Round2_Transactions!$A$2:$F$800,4,FALSE)), 0,VLOOKUP(G281,Round2_Transactions!$A$2:$F$800,4,FALSE))</f>
        <v>0</v>
      </c>
      <c r="K281" s="60">
        <f>IF(ISNA(VLOOKUP(G281,Round2_Transactions!$A$2:$F$800,5,FALSE)), 0,VLOOKUP(G281,Round2_Transactions!$A$2:$F$800,5,FALSE))</f>
        <v>0</v>
      </c>
      <c r="L281" s="86">
        <f>IF(ISNA(VLOOKUP(G281,Round2_Transactions!$A$2:$F$800,6,FALSE)), 0,VLOOKUP(G281,Round2_Transactions!$A$2:$F$800,6,FALSE))</f>
        <v>0</v>
      </c>
      <c r="M281" s="107">
        <f t="shared" si="1"/>
        <v>0</v>
      </c>
      <c r="N281" s="107">
        <f t="shared" si="3"/>
        <v>0</v>
      </c>
      <c r="O281" s="107">
        <f t="shared" si="4"/>
        <v>0</v>
      </c>
      <c r="P281" s="107">
        <f t="shared" si="5"/>
        <v>0</v>
      </c>
      <c r="Q281" s="107">
        <f t="shared" si="6"/>
        <v>0</v>
      </c>
      <c r="R281" s="107">
        <f t="shared" si="7"/>
        <v>0</v>
      </c>
      <c r="S281" s="107">
        <f t="shared" si="8"/>
        <v>0</v>
      </c>
      <c r="T281" s="107">
        <f t="shared" si="9"/>
        <v>0</v>
      </c>
      <c r="U281" s="107">
        <f t="shared" si="10"/>
        <v>0</v>
      </c>
      <c r="V281" s="107">
        <f t="shared" si="11"/>
        <v>0</v>
      </c>
      <c r="W281" s="107">
        <f t="shared" si="12"/>
        <v>0</v>
      </c>
      <c r="X281" s="107">
        <f t="shared" si="13"/>
        <v>0</v>
      </c>
      <c r="Y281" s="107">
        <f t="shared" si="14"/>
        <v>0</v>
      </c>
      <c r="Z281" s="107">
        <f t="shared" si="54"/>
        <v>0</v>
      </c>
      <c r="AA281" s="107">
        <f t="shared" si="55"/>
        <v>0</v>
      </c>
      <c r="AB281" s="107">
        <f t="shared" si="56"/>
        <v>0</v>
      </c>
      <c r="AC281" s="107">
        <f t="shared" si="57"/>
        <v>0</v>
      </c>
      <c r="AD281" s="107">
        <f t="shared" si="58"/>
        <v>0</v>
      </c>
      <c r="AE281" s="107">
        <f t="shared" si="59"/>
        <v>0</v>
      </c>
      <c r="AF281" s="107">
        <f t="shared" si="60"/>
        <v>0</v>
      </c>
      <c r="AG281" s="107">
        <f t="shared" si="61"/>
        <v>0</v>
      </c>
      <c r="AH281" s="107">
        <f t="shared" si="62"/>
        <v>0</v>
      </c>
      <c r="AI281" s="107">
        <f t="shared" si="63"/>
        <v>0</v>
      </c>
      <c r="AJ281" s="107">
        <f t="shared" si="64"/>
        <v>0</v>
      </c>
      <c r="AK281" s="107">
        <f t="shared" si="65"/>
        <v>0</v>
      </c>
    </row>
    <row r="282">
      <c r="A282" s="107"/>
      <c r="B282" s="107"/>
      <c r="C282" s="107"/>
      <c r="D282" s="107"/>
      <c r="E282" s="107"/>
      <c r="F282" s="108">
        <f t="shared" si="53"/>
        <v>5994</v>
      </c>
      <c r="G282" s="90" t="s">
        <v>477</v>
      </c>
      <c r="H282" s="14">
        <f>IF(ISNA(VLOOKUP(G282,Round2_Transactions!$A$2:$F$800,2,FALSE)), 0,VLOOKUP(G282,Round2_Transactions!$A$2:$F$800,2,FALSE))</f>
        <v>0</v>
      </c>
      <c r="I282" s="60">
        <f>IF(ISNA(VLOOKUP(G282,Round2_Transactions!$A$2:$F$800,3,FALSE)), 0,VLOOKUP(G282,Round2_Transactions!$A$2:$F$800,3,FALSE))</f>
        <v>0</v>
      </c>
      <c r="J282" s="60">
        <f>IF(ISNA(VLOOKUP(G282,Round2_Transactions!$A$2:$F$800,4,FALSE)), 0,VLOOKUP(G282,Round2_Transactions!$A$2:$F$800,4,FALSE))</f>
        <v>0</v>
      </c>
      <c r="K282" s="60">
        <f>IF(ISNA(VLOOKUP(G282,Round2_Transactions!$A$2:$F$800,5,FALSE)), 0,VLOOKUP(G282,Round2_Transactions!$A$2:$F$800,5,FALSE))</f>
        <v>0</v>
      </c>
      <c r="L282" s="86">
        <f>IF(ISNA(VLOOKUP(G282,Round2_Transactions!$A$2:$F$800,6,FALSE)), 0,VLOOKUP(G282,Round2_Transactions!$A$2:$F$800,6,FALSE))</f>
        <v>0</v>
      </c>
      <c r="M282" s="107">
        <f t="shared" si="1"/>
        <v>0</v>
      </c>
      <c r="N282" s="107">
        <f t="shared" si="3"/>
        <v>0</v>
      </c>
      <c r="O282" s="107">
        <f t="shared" si="4"/>
        <v>0</v>
      </c>
      <c r="P282" s="107">
        <f t="shared" si="5"/>
        <v>0</v>
      </c>
      <c r="Q282" s="107">
        <f t="shared" si="6"/>
        <v>0</v>
      </c>
      <c r="R282" s="107">
        <f t="shared" si="7"/>
        <v>0</v>
      </c>
      <c r="S282" s="107">
        <f t="shared" si="8"/>
        <v>0</v>
      </c>
      <c r="T282" s="107">
        <f t="shared" si="9"/>
        <v>0</v>
      </c>
      <c r="U282" s="107">
        <f t="shared" si="10"/>
        <v>0</v>
      </c>
      <c r="V282" s="107">
        <f t="shared" si="11"/>
        <v>0</v>
      </c>
      <c r="W282" s="107">
        <f t="shared" si="12"/>
        <v>0</v>
      </c>
      <c r="X282" s="107">
        <f t="shared" si="13"/>
        <v>0</v>
      </c>
      <c r="Y282" s="107">
        <f t="shared" si="14"/>
        <v>0</v>
      </c>
      <c r="Z282" s="107">
        <f t="shared" si="54"/>
        <v>0</v>
      </c>
      <c r="AA282" s="107">
        <f t="shared" si="55"/>
        <v>0</v>
      </c>
      <c r="AB282" s="107">
        <f t="shared" si="56"/>
        <v>0</v>
      </c>
      <c r="AC282" s="107">
        <f t="shared" si="57"/>
        <v>0</v>
      </c>
      <c r="AD282" s="107">
        <f t="shared" si="58"/>
        <v>0</v>
      </c>
      <c r="AE282" s="107">
        <f t="shared" si="59"/>
        <v>0</v>
      </c>
      <c r="AF282" s="107">
        <f t="shared" si="60"/>
        <v>0</v>
      </c>
      <c r="AG282" s="107">
        <f t="shared" si="61"/>
        <v>0</v>
      </c>
      <c r="AH282" s="107">
        <f t="shared" si="62"/>
        <v>0</v>
      </c>
      <c r="AI282" s="107">
        <f t="shared" si="63"/>
        <v>0</v>
      </c>
      <c r="AJ282" s="107">
        <f t="shared" si="64"/>
        <v>0</v>
      </c>
      <c r="AK282" s="107">
        <f t="shared" si="65"/>
        <v>0</v>
      </c>
    </row>
    <row r="283">
      <c r="A283" s="107"/>
      <c r="B283" s="107"/>
      <c r="C283" s="107"/>
      <c r="D283" s="107"/>
      <c r="E283" s="107"/>
      <c r="F283" s="108">
        <f t="shared" si="53"/>
        <v>5994</v>
      </c>
      <c r="G283" s="90" t="s">
        <v>478</v>
      </c>
      <c r="H283" s="14">
        <f>IF(ISNA(VLOOKUP(G283,Round2_Transactions!$A$2:$F$800,2,FALSE)), 0,VLOOKUP(G283,Round2_Transactions!$A$2:$F$800,2,FALSE))</f>
        <v>0</v>
      </c>
      <c r="I283" s="60">
        <f>IF(ISNA(VLOOKUP(G283,Round2_Transactions!$A$2:$F$800,3,FALSE)), 0,VLOOKUP(G283,Round2_Transactions!$A$2:$F$800,3,FALSE))</f>
        <v>0</v>
      </c>
      <c r="J283" s="60">
        <f>IF(ISNA(VLOOKUP(G283,Round2_Transactions!$A$2:$F$800,4,FALSE)), 0,VLOOKUP(G283,Round2_Transactions!$A$2:$F$800,4,FALSE))</f>
        <v>0</v>
      </c>
      <c r="K283" s="60">
        <f>IF(ISNA(VLOOKUP(G283,Round2_Transactions!$A$2:$F$800,5,FALSE)), 0,VLOOKUP(G283,Round2_Transactions!$A$2:$F$800,5,FALSE))</f>
        <v>0</v>
      </c>
      <c r="L283" s="86">
        <f>IF(ISNA(VLOOKUP(G283,Round2_Transactions!$A$2:$F$800,6,FALSE)), 0,VLOOKUP(G283,Round2_Transactions!$A$2:$F$800,6,FALSE))</f>
        <v>0</v>
      </c>
      <c r="M283" s="107">
        <f t="shared" si="1"/>
        <v>0</v>
      </c>
      <c r="N283" s="107">
        <f t="shared" si="3"/>
        <v>0</v>
      </c>
      <c r="O283" s="107">
        <f t="shared" si="4"/>
        <v>0</v>
      </c>
      <c r="P283" s="107">
        <f t="shared" si="5"/>
        <v>0</v>
      </c>
      <c r="Q283" s="107">
        <f t="shared" si="6"/>
        <v>0</v>
      </c>
      <c r="R283" s="107">
        <f t="shared" si="7"/>
        <v>0</v>
      </c>
      <c r="S283" s="107">
        <f t="shared" si="8"/>
        <v>0</v>
      </c>
      <c r="T283" s="107">
        <f t="shared" si="9"/>
        <v>0</v>
      </c>
      <c r="U283" s="107">
        <f t="shared" si="10"/>
        <v>0</v>
      </c>
      <c r="V283" s="107">
        <f t="shared" si="11"/>
        <v>0</v>
      </c>
      <c r="W283" s="107">
        <f t="shared" si="12"/>
        <v>0</v>
      </c>
      <c r="X283" s="107">
        <f t="shared" si="13"/>
        <v>0</v>
      </c>
      <c r="Y283" s="107">
        <f t="shared" si="14"/>
        <v>0</v>
      </c>
      <c r="Z283" s="107">
        <f t="shared" si="54"/>
        <v>0</v>
      </c>
      <c r="AA283" s="107">
        <f t="shared" si="55"/>
        <v>0</v>
      </c>
      <c r="AB283" s="107">
        <f t="shared" si="56"/>
        <v>0</v>
      </c>
      <c r="AC283" s="107">
        <f t="shared" si="57"/>
        <v>0</v>
      </c>
      <c r="AD283" s="107">
        <f t="shared" si="58"/>
        <v>0</v>
      </c>
      <c r="AE283" s="107">
        <f t="shared" si="59"/>
        <v>0</v>
      </c>
      <c r="AF283" s="107">
        <f t="shared" si="60"/>
        <v>0</v>
      </c>
      <c r="AG283" s="107">
        <f t="shared" si="61"/>
        <v>0</v>
      </c>
      <c r="AH283" s="107">
        <f t="shared" si="62"/>
        <v>0</v>
      </c>
      <c r="AI283" s="107">
        <f t="shared" si="63"/>
        <v>0</v>
      </c>
      <c r="AJ283" s="107">
        <f t="shared" si="64"/>
        <v>0</v>
      </c>
      <c r="AK283" s="107">
        <f t="shared" si="65"/>
        <v>0</v>
      </c>
    </row>
    <row r="284">
      <c r="A284" s="107"/>
      <c r="B284" s="107"/>
      <c r="C284" s="107"/>
      <c r="D284" s="107"/>
      <c r="E284" s="107"/>
      <c r="F284" s="108">
        <f t="shared" si="53"/>
        <v>5994</v>
      </c>
      <c r="G284" s="90" t="s">
        <v>479</v>
      </c>
      <c r="H284" s="14">
        <f>IF(ISNA(VLOOKUP(G284,Round2_Transactions!$A$2:$F$800,2,FALSE)), 0,VLOOKUP(G284,Round2_Transactions!$A$2:$F$800,2,FALSE))</f>
        <v>0</v>
      </c>
      <c r="I284" s="60">
        <f>IF(ISNA(VLOOKUP(G284,Round2_Transactions!$A$2:$F$800,3,FALSE)), 0,VLOOKUP(G284,Round2_Transactions!$A$2:$F$800,3,FALSE))</f>
        <v>0</v>
      </c>
      <c r="J284" s="60">
        <f>IF(ISNA(VLOOKUP(G284,Round2_Transactions!$A$2:$F$800,4,FALSE)), 0,VLOOKUP(G284,Round2_Transactions!$A$2:$F$800,4,FALSE))</f>
        <v>0</v>
      </c>
      <c r="K284" s="60">
        <f>IF(ISNA(VLOOKUP(G284,Round2_Transactions!$A$2:$F$800,5,FALSE)), 0,VLOOKUP(G284,Round2_Transactions!$A$2:$F$800,5,FALSE))</f>
        <v>0</v>
      </c>
      <c r="L284" s="86">
        <f>IF(ISNA(VLOOKUP(G284,Round2_Transactions!$A$2:$F$800,6,FALSE)), 0,VLOOKUP(G284,Round2_Transactions!$A$2:$F$800,6,FALSE))</f>
        <v>0</v>
      </c>
      <c r="M284" s="107">
        <f t="shared" si="1"/>
        <v>0</v>
      </c>
      <c r="N284" s="107">
        <f t="shared" si="3"/>
        <v>0</v>
      </c>
      <c r="O284" s="107">
        <f t="shared" si="4"/>
        <v>0</v>
      </c>
      <c r="P284" s="107">
        <f t="shared" si="5"/>
        <v>0</v>
      </c>
      <c r="Q284" s="107">
        <f t="shared" si="6"/>
        <v>0</v>
      </c>
      <c r="R284" s="107">
        <f t="shared" si="7"/>
        <v>0</v>
      </c>
      <c r="S284" s="107">
        <f t="shared" si="8"/>
        <v>0</v>
      </c>
      <c r="T284" s="107">
        <f t="shared" si="9"/>
        <v>0</v>
      </c>
      <c r="U284" s="107">
        <f t="shared" si="10"/>
        <v>0</v>
      </c>
      <c r="V284" s="107">
        <f t="shared" si="11"/>
        <v>0</v>
      </c>
      <c r="W284" s="107">
        <f t="shared" si="12"/>
        <v>0</v>
      </c>
      <c r="X284" s="107">
        <f t="shared" si="13"/>
        <v>0</v>
      </c>
      <c r="Y284" s="107">
        <f t="shared" si="14"/>
        <v>0</v>
      </c>
      <c r="Z284" s="107">
        <f t="shared" si="54"/>
        <v>0</v>
      </c>
      <c r="AA284" s="107">
        <f t="shared" si="55"/>
        <v>0</v>
      </c>
      <c r="AB284" s="107">
        <f t="shared" si="56"/>
        <v>0</v>
      </c>
      <c r="AC284" s="107">
        <f t="shared" si="57"/>
        <v>0</v>
      </c>
      <c r="AD284" s="107">
        <f t="shared" si="58"/>
        <v>0</v>
      </c>
      <c r="AE284" s="107">
        <f t="shared" si="59"/>
        <v>0</v>
      </c>
      <c r="AF284" s="107">
        <f t="shared" si="60"/>
        <v>0</v>
      </c>
      <c r="AG284" s="107">
        <f t="shared" si="61"/>
        <v>0</v>
      </c>
      <c r="AH284" s="107">
        <f t="shared" si="62"/>
        <v>0</v>
      </c>
      <c r="AI284" s="107">
        <f t="shared" si="63"/>
        <v>0</v>
      </c>
      <c r="AJ284" s="107">
        <f t="shared" si="64"/>
        <v>0</v>
      </c>
      <c r="AK284" s="107">
        <f t="shared" si="65"/>
        <v>0</v>
      </c>
    </row>
    <row r="285">
      <c r="A285" s="107"/>
      <c r="B285" s="107"/>
      <c r="C285" s="107"/>
      <c r="D285" s="107"/>
      <c r="E285" s="107"/>
      <c r="F285" s="108">
        <f t="shared" si="53"/>
        <v>5994</v>
      </c>
      <c r="G285" s="90" t="s">
        <v>480</v>
      </c>
      <c r="H285" s="14">
        <f>IF(ISNA(VLOOKUP(G285,Round2_Transactions!$A$2:$F$800,2,FALSE)), 0,VLOOKUP(G285,Round2_Transactions!$A$2:$F$800,2,FALSE))</f>
        <v>0</v>
      </c>
      <c r="I285" s="60">
        <f>IF(ISNA(VLOOKUP(G285,Round2_Transactions!$A$2:$F$800,3,FALSE)), 0,VLOOKUP(G285,Round2_Transactions!$A$2:$F$800,3,FALSE))</f>
        <v>0</v>
      </c>
      <c r="J285" s="60">
        <f>IF(ISNA(VLOOKUP(G285,Round2_Transactions!$A$2:$F$800,4,FALSE)), 0,VLOOKUP(G285,Round2_Transactions!$A$2:$F$800,4,FALSE))</f>
        <v>0</v>
      </c>
      <c r="K285" s="60">
        <f>IF(ISNA(VLOOKUP(G285,Round2_Transactions!$A$2:$F$800,5,FALSE)), 0,VLOOKUP(G285,Round2_Transactions!$A$2:$F$800,5,FALSE))</f>
        <v>0</v>
      </c>
      <c r="L285" s="86">
        <f>IF(ISNA(VLOOKUP(G285,Round2_Transactions!$A$2:$F$800,6,FALSE)), 0,VLOOKUP(G285,Round2_Transactions!$A$2:$F$800,6,FALSE))</f>
        <v>0</v>
      </c>
      <c r="M285" s="107">
        <f t="shared" si="1"/>
        <v>0</v>
      </c>
      <c r="N285" s="107">
        <f t="shared" si="3"/>
        <v>0</v>
      </c>
      <c r="O285" s="107">
        <f t="shared" si="4"/>
        <v>0</v>
      </c>
      <c r="P285" s="107">
        <f t="shared" si="5"/>
        <v>0</v>
      </c>
      <c r="Q285" s="107">
        <f t="shared" si="6"/>
        <v>0</v>
      </c>
      <c r="R285" s="107">
        <f t="shared" si="7"/>
        <v>0</v>
      </c>
      <c r="S285" s="107">
        <f t="shared" si="8"/>
        <v>0</v>
      </c>
      <c r="T285" s="107">
        <f t="shared" si="9"/>
        <v>0</v>
      </c>
      <c r="U285" s="107">
        <f t="shared" si="10"/>
        <v>0</v>
      </c>
      <c r="V285" s="107">
        <f t="shared" si="11"/>
        <v>0</v>
      </c>
      <c r="W285" s="107">
        <f t="shared" si="12"/>
        <v>0</v>
      </c>
      <c r="X285" s="107">
        <f t="shared" si="13"/>
        <v>0</v>
      </c>
      <c r="Y285" s="107">
        <f t="shared" si="14"/>
        <v>0</v>
      </c>
      <c r="Z285" s="107">
        <f t="shared" si="54"/>
        <v>0</v>
      </c>
      <c r="AA285" s="107">
        <f t="shared" si="55"/>
        <v>0</v>
      </c>
      <c r="AB285" s="107">
        <f t="shared" si="56"/>
        <v>0</v>
      </c>
      <c r="AC285" s="107">
        <f t="shared" si="57"/>
        <v>0</v>
      </c>
      <c r="AD285" s="107">
        <f t="shared" si="58"/>
        <v>0</v>
      </c>
      <c r="AE285" s="107">
        <f t="shared" si="59"/>
        <v>0</v>
      </c>
      <c r="AF285" s="107">
        <f t="shared" si="60"/>
        <v>0</v>
      </c>
      <c r="AG285" s="107">
        <f t="shared" si="61"/>
        <v>0</v>
      </c>
      <c r="AH285" s="107">
        <f t="shared" si="62"/>
        <v>0</v>
      </c>
      <c r="AI285" s="107">
        <f t="shared" si="63"/>
        <v>0</v>
      </c>
      <c r="AJ285" s="107">
        <f t="shared" si="64"/>
        <v>0</v>
      </c>
      <c r="AK285" s="107">
        <f t="shared" si="65"/>
        <v>0</v>
      </c>
    </row>
    <row r="286">
      <c r="A286" s="107"/>
      <c r="B286" s="107"/>
      <c r="C286" s="107"/>
      <c r="D286" s="107"/>
      <c r="E286" s="107"/>
      <c r="F286" s="108">
        <f t="shared" si="53"/>
        <v>5994</v>
      </c>
      <c r="G286" s="90" t="s">
        <v>481</v>
      </c>
      <c r="H286" s="14">
        <f>IF(ISNA(VLOOKUP(G286,Round2_Transactions!$A$2:$F$800,2,FALSE)), 0,VLOOKUP(G286,Round2_Transactions!$A$2:$F$800,2,FALSE))</f>
        <v>0</v>
      </c>
      <c r="I286" s="60">
        <f>IF(ISNA(VLOOKUP(G286,Round2_Transactions!$A$2:$F$800,3,FALSE)), 0,VLOOKUP(G286,Round2_Transactions!$A$2:$F$800,3,FALSE))</f>
        <v>0</v>
      </c>
      <c r="J286" s="60">
        <f>IF(ISNA(VLOOKUP(G286,Round2_Transactions!$A$2:$F$800,4,FALSE)), 0,VLOOKUP(G286,Round2_Transactions!$A$2:$F$800,4,FALSE))</f>
        <v>0</v>
      </c>
      <c r="K286" s="60">
        <f>IF(ISNA(VLOOKUP(G286,Round2_Transactions!$A$2:$F$800,5,FALSE)), 0,VLOOKUP(G286,Round2_Transactions!$A$2:$F$800,5,FALSE))</f>
        <v>0</v>
      </c>
      <c r="L286" s="86">
        <f>IF(ISNA(VLOOKUP(G286,Round2_Transactions!$A$2:$F$800,6,FALSE)), 0,VLOOKUP(G286,Round2_Transactions!$A$2:$F$800,6,FALSE))</f>
        <v>0</v>
      </c>
      <c r="M286" s="107">
        <f t="shared" si="1"/>
        <v>0</v>
      </c>
      <c r="N286" s="107">
        <f t="shared" si="3"/>
        <v>0</v>
      </c>
      <c r="O286" s="107">
        <f t="shared" si="4"/>
        <v>0</v>
      </c>
      <c r="P286" s="107">
        <f t="shared" si="5"/>
        <v>0</v>
      </c>
      <c r="Q286" s="107">
        <f t="shared" si="6"/>
        <v>0</v>
      </c>
      <c r="R286" s="107">
        <f t="shared" si="7"/>
        <v>0</v>
      </c>
      <c r="S286" s="107">
        <f t="shared" si="8"/>
        <v>0</v>
      </c>
      <c r="T286" s="107">
        <f t="shared" si="9"/>
        <v>0</v>
      </c>
      <c r="U286" s="107">
        <f t="shared" si="10"/>
        <v>0</v>
      </c>
      <c r="V286" s="107">
        <f t="shared" si="11"/>
        <v>0</v>
      </c>
      <c r="W286" s="107">
        <f t="shared" si="12"/>
        <v>0</v>
      </c>
      <c r="X286" s="107">
        <f t="shared" si="13"/>
        <v>0</v>
      </c>
      <c r="Y286" s="107">
        <f t="shared" si="14"/>
        <v>0</v>
      </c>
      <c r="Z286" s="107">
        <f t="shared" si="54"/>
        <v>0</v>
      </c>
      <c r="AA286" s="107">
        <f t="shared" si="55"/>
        <v>0</v>
      </c>
      <c r="AB286" s="107">
        <f t="shared" si="56"/>
        <v>0</v>
      </c>
      <c r="AC286" s="107">
        <f t="shared" si="57"/>
        <v>0</v>
      </c>
      <c r="AD286" s="107">
        <f t="shared" si="58"/>
        <v>0</v>
      </c>
      <c r="AE286" s="107">
        <f t="shared" si="59"/>
        <v>0</v>
      </c>
      <c r="AF286" s="107">
        <f t="shared" si="60"/>
        <v>0</v>
      </c>
      <c r="AG286" s="107">
        <f t="shared" si="61"/>
        <v>0</v>
      </c>
      <c r="AH286" s="107">
        <f t="shared" si="62"/>
        <v>0</v>
      </c>
      <c r="AI286" s="107">
        <f t="shared" si="63"/>
        <v>0</v>
      </c>
      <c r="AJ286" s="107">
        <f t="shared" si="64"/>
        <v>0</v>
      </c>
      <c r="AK286" s="107">
        <f t="shared" si="65"/>
        <v>0</v>
      </c>
    </row>
    <row r="287">
      <c r="A287" s="107"/>
      <c r="B287" s="107"/>
      <c r="C287" s="107"/>
      <c r="D287" s="107"/>
      <c r="E287" s="107"/>
      <c r="F287" s="108">
        <f t="shared" si="53"/>
        <v>5994</v>
      </c>
      <c r="G287" s="90" t="s">
        <v>482</v>
      </c>
      <c r="H287" s="14">
        <f>IF(ISNA(VLOOKUP(G287,Round2_Transactions!$A$2:$F$800,2,FALSE)), 0,VLOOKUP(G287,Round2_Transactions!$A$2:$F$800,2,FALSE))</f>
        <v>0</v>
      </c>
      <c r="I287" s="60">
        <f>IF(ISNA(VLOOKUP(G287,Round2_Transactions!$A$2:$F$800,3,FALSE)), 0,VLOOKUP(G287,Round2_Transactions!$A$2:$F$800,3,FALSE))</f>
        <v>0</v>
      </c>
      <c r="J287" s="60">
        <f>IF(ISNA(VLOOKUP(G287,Round2_Transactions!$A$2:$F$800,4,FALSE)), 0,VLOOKUP(G287,Round2_Transactions!$A$2:$F$800,4,FALSE))</f>
        <v>0</v>
      </c>
      <c r="K287" s="60">
        <f>IF(ISNA(VLOOKUP(G287,Round2_Transactions!$A$2:$F$800,5,FALSE)), 0,VLOOKUP(G287,Round2_Transactions!$A$2:$F$800,5,FALSE))</f>
        <v>0</v>
      </c>
      <c r="L287" s="86">
        <f>IF(ISNA(VLOOKUP(G287,Round2_Transactions!$A$2:$F$800,6,FALSE)), 0,VLOOKUP(G287,Round2_Transactions!$A$2:$F$800,6,FALSE))</f>
        <v>0</v>
      </c>
      <c r="M287" s="107">
        <f t="shared" si="1"/>
        <v>0</v>
      </c>
      <c r="N287" s="107">
        <f t="shared" si="3"/>
        <v>0</v>
      </c>
      <c r="O287" s="107">
        <f t="shared" si="4"/>
        <v>0</v>
      </c>
      <c r="P287" s="107">
        <f t="shared" si="5"/>
        <v>0</v>
      </c>
      <c r="Q287" s="107">
        <f t="shared" si="6"/>
        <v>0</v>
      </c>
      <c r="R287" s="107">
        <f t="shared" si="7"/>
        <v>0</v>
      </c>
      <c r="S287" s="107">
        <f t="shared" si="8"/>
        <v>0</v>
      </c>
      <c r="T287" s="107">
        <f t="shared" si="9"/>
        <v>0</v>
      </c>
      <c r="U287" s="107">
        <f t="shared" si="10"/>
        <v>0</v>
      </c>
      <c r="V287" s="107">
        <f t="shared" si="11"/>
        <v>0</v>
      </c>
      <c r="W287" s="107">
        <f t="shared" si="12"/>
        <v>0</v>
      </c>
      <c r="X287" s="107">
        <f t="shared" si="13"/>
        <v>0</v>
      </c>
      <c r="Y287" s="107">
        <f t="shared" si="14"/>
        <v>0</v>
      </c>
      <c r="Z287" s="107">
        <f t="shared" si="54"/>
        <v>0</v>
      </c>
      <c r="AA287" s="107">
        <f t="shared" si="55"/>
        <v>0</v>
      </c>
      <c r="AB287" s="107">
        <f t="shared" si="56"/>
        <v>0</v>
      </c>
      <c r="AC287" s="107">
        <f t="shared" si="57"/>
        <v>0</v>
      </c>
      <c r="AD287" s="107">
        <f t="shared" si="58"/>
        <v>0</v>
      </c>
      <c r="AE287" s="107">
        <f t="shared" si="59"/>
        <v>0</v>
      </c>
      <c r="AF287" s="107">
        <f t="shared" si="60"/>
        <v>0</v>
      </c>
      <c r="AG287" s="107">
        <f t="shared" si="61"/>
        <v>0</v>
      </c>
      <c r="AH287" s="107">
        <f t="shared" si="62"/>
        <v>0</v>
      </c>
      <c r="AI287" s="107">
        <f t="shared" si="63"/>
        <v>0</v>
      </c>
      <c r="AJ287" s="107">
        <f t="shared" si="64"/>
        <v>0</v>
      </c>
      <c r="AK287" s="107">
        <f t="shared" si="65"/>
        <v>0</v>
      </c>
    </row>
    <row r="288">
      <c r="A288" s="107"/>
      <c r="B288" s="107"/>
      <c r="C288" s="107"/>
      <c r="D288" s="107"/>
      <c r="E288" s="107"/>
      <c r="F288" s="108">
        <f t="shared" si="53"/>
        <v>5994</v>
      </c>
      <c r="G288" s="90" t="s">
        <v>483</v>
      </c>
      <c r="H288" s="14">
        <f>IF(ISNA(VLOOKUP(G288,Round2_Transactions!$A$2:$F$800,2,FALSE)), 0,VLOOKUP(G288,Round2_Transactions!$A$2:$F$800,2,FALSE))</f>
        <v>0</v>
      </c>
      <c r="I288" s="60">
        <f>IF(ISNA(VLOOKUP(G288,Round2_Transactions!$A$2:$F$800,3,FALSE)), 0,VLOOKUP(G288,Round2_Transactions!$A$2:$F$800,3,FALSE))</f>
        <v>0</v>
      </c>
      <c r="J288" s="60">
        <f>IF(ISNA(VLOOKUP(G288,Round2_Transactions!$A$2:$F$800,4,FALSE)), 0,VLOOKUP(G288,Round2_Transactions!$A$2:$F$800,4,FALSE))</f>
        <v>0</v>
      </c>
      <c r="K288" s="60">
        <f>IF(ISNA(VLOOKUP(G288,Round2_Transactions!$A$2:$F$800,5,FALSE)), 0,VLOOKUP(G288,Round2_Transactions!$A$2:$F$800,5,FALSE))</f>
        <v>0</v>
      </c>
      <c r="L288" s="86">
        <f>IF(ISNA(VLOOKUP(G288,Round2_Transactions!$A$2:$F$800,6,FALSE)), 0,VLOOKUP(G288,Round2_Transactions!$A$2:$F$800,6,FALSE))</f>
        <v>0</v>
      </c>
      <c r="M288" s="107">
        <f t="shared" si="1"/>
        <v>0</v>
      </c>
      <c r="N288" s="107">
        <f t="shared" si="3"/>
        <v>0</v>
      </c>
      <c r="O288" s="107">
        <f t="shared" si="4"/>
        <v>0</v>
      </c>
      <c r="P288" s="107">
        <f t="shared" si="5"/>
        <v>0</v>
      </c>
      <c r="Q288" s="107">
        <f t="shared" si="6"/>
        <v>0</v>
      </c>
      <c r="R288" s="107">
        <f t="shared" si="7"/>
        <v>0</v>
      </c>
      <c r="S288" s="107">
        <f t="shared" si="8"/>
        <v>0</v>
      </c>
      <c r="T288" s="107">
        <f t="shared" si="9"/>
        <v>0</v>
      </c>
      <c r="U288" s="107">
        <f t="shared" si="10"/>
        <v>0</v>
      </c>
      <c r="V288" s="107">
        <f t="shared" si="11"/>
        <v>0</v>
      </c>
      <c r="W288" s="107">
        <f t="shared" si="12"/>
        <v>0</v>
      </c>
      <c r="X288" s="107">
        <f t="shared" si="13"/>
        <v>0</v>
      </c>
      <c r="Y288" s="107">
        <f t="shared" si="14"/>
        <v>0</v>
      </c>
      <c r="Z288" s="107">
        <f t="shared" si="54"/>
        <v>0</v>
      </c>
      <c r="AA288" s="107">
        <f t="shared" si="55"/>
        <v>0</v>
      </c>
      <c r="AB288" s="107">
        <f t="shared" si="56"/>
        <v>0</v>
      </c>
      <c r="AC288" s="107">
        <f t="shared" si="57"/>
        <v>0</v>
      </c>
      <c r="AD288" s="107">
        <f t="shared" si="58"/>
        <v>0</v>
      </c>
      <c r="AE288" s="107">
        <f t="shared" si="59"/>
        <v>0</v>
      </c>
      <c r="AF288" s="107">
        <f t="shared" si="60"/>
        <v>0</v>
      </c>
      <c r="AG288" s="107">
        <f t="shared" si="61"/>
        <v>0</v>
      </c>
      <c r="AH288" s="107">
        <f t="shared" si="62"/>
        <v>0</v>
      </c>
      <c r="AI288" s="107">
        <f t="shared" si="63"/>
        <v>0</v>
      </c>
      <c r="AJ288" s="107">
        <f t="shared" si="64"/>
        <v>0</v>
      </c>
      <c r="AK288" s="107">
        <f t="shared" si="65"/>
        <v>0</v>
      </c>
    </row>
    <row r="289">
      <c r="A289" s="107"/>
      <c r="B289" s="107"/>
      <c r="C289" s="107"/>
      <c r="D289" s="107"/>
      <c r="E289" s="107"/>
      <c r="F289" s="108">
        <f t="shared" si="53"/>
        <v>5994</v>
      </c>
      <c r="G289" s="90" t="s">
        <v>484</v>
      </c>
      <c r="H289" s="14">
        <f>IF(ISNA(VLOOKUP(G289,Round2_Transactions!$A$2:$F$800,2,FALSE)), 0,VLOOKUP(G289,Round2_Transactions!$A$2:$F$800,2,FALSE))</f>
        <v>0</v>
      </c>
      <c r="I289" s="60">
        <f>IF(ISNA(VLOOKUP(G289,Round2_Transactions!$A$2:$F$800,3,FALSE)), 0,VLOOKUP(G289,Round2_Transactions!$A$2:$F$800,3,FALSE))</f>
        <v>0</v>
      </c>
      <c r="J289" s="60">
        <f>IF(ISNA(VLOOKUP(G289,Round2_Transactions!$A$2:$F$800,4,FALSE)), 0,VLOOKUP(G289,Round2_Transactions!$A$2:$F$800,4,FALSE))</f>
        <v>0</v>
      </c>
      <c r="K289" s="60">
        <f>IF(ISNA(VLOOKUP(G289,Round2_Transactions!$A$2:$F$800,5,FALSE)), 0,VLOOKUP(G289,Round2_Transactions!$A$2:$F$800,5,FALSE))</f>
        <v>0</v>
      </c>
      <c r="L289" s="86">
        <f>IF(ISNA(VLOOKUP(G289,Round2_Transactions!$A$2:$F$800,6,FALSE)), 0,VLOOKUP(G289,Round2_Transactions!$A$2:$F$800,6,FALSE))</f>
        <v>0</v>
      </c>
      <c r="M289" s="107">
        <f t="shared" si="1"/>
        <v>0</v>
      </c>
      <c r="N289" s="107">
        <f t="shared" si="3"/>
        <v>0</v>
      </c>
      <c r="O289" s="107">
        <f t="shared" si="4"/>
        <v>0</v>
      </c>
      <c r="P289" s="107">
        <f t="shared" si="5"/>
        <v>0</v>
      </c>
      <c r="Q289" s="107">
        <f t="shared" si="6"/>
        <v>0</v>
      </c>
      <c r="R289" s="107">
        <f t="shared" si="7"/>
        <v>0</v>
      </c>
      <c r="S289" s="107">
        <f t="shared" si="8"/>
        <v>0</v>
      </c>
      <c r="T289" s="107">
        <f t="shared" si="9"/>
        <v>0</v>
      </c>
      <c r="U289" s="107">
        <f t="shared" si="10"/>
        <v>0</v>
      </c>
      <c r="V289" s="107">
        <f t="shared" si="11"/>
        <v>0</v>
      </c>
      <c r="W289" s="107">
        <f t="shared" si="12"/>
        <v>0</v>
      </c>
      <c r="X289" s="107">
        <f t="shared" si="13"/>
        <v>0</v>
      </c>
      <c r="Y289" s="107">
        <f t="shared" si="14"/>
        <v>0</v>
      </c>
      <c r="Z289" s="107">
        <f t="shared" si="54"/>
        <v>0</v>
      </c>
      <c r="AA289" s="107">
        <f t="shared" si="55"/>
        <v>0</v>
      </c>
      <c r="AB289" s="107">
        <f t="shared" si="56"/>
        <v>0</v>
      </c>
      <c r="AC289" s="107">
        <f t="shared" si="57"/>
        <v>0</v>
      </c>
      <c r="AD289" s="107">
        <f t="shared" si="58"/>
        <v>0</v>
      </c>
      <c r="AE289" s="107">
        <f t="shared" si="59"/>
        <v>0</v>
      </c>
      <c r="AF289" s="107">
        <f t="shared" si="60"/>
        <v>0</v>
      </c>
      <c r="AG289" s="107">
        <f t="shared" si="61"/>
        <v>0</v>
      </c>
      <c r="AH289" s="107">
        <f t="shared" si="62"/>
        <v>0</v>
      </c>
      <c r="AI289" s="107">
        <f t="shared" si="63"/>
        <v>0</v>
      </c>
      <c r="AJ289" s="107">
        <f t="shared" si="64"/>
        <v>0</v>
      </c>
      <c r="AK289" s="107">
        <f t="shared" si="65"/>
        <v>0</v>
      </c>
    </row>
    <row r="290">
      <c r="A290" s="107"/>
      <c r="B290" s="107"/>
      <c r="C290" s="107"/>
      <c r="D290" s="107"/>
      <c r="E290" s="107"/>
      <c r="F290" s="108">
        <f t="shared" si="53"/>
        <v>5994</v>
      </c>
      <c r="G290" s="90" t="s">
        <v>485</v>
      </c>
      <c r="H290" s="14">
        <f>IF(ISNA(VLOOKUP(G290,Round2_Transactions!$A$2:$F$800,2,FALSE)), 0,VLOOKUP(G290,Round2_Transactions!$A$2:$F$800,2,FALSE))</f>
        <v>0</v>
      </c>
      <c r="I290" s="60">
        <f>IF(ISNA(VLOOKUP(G290,Round2_Transactions!$A$2:$F$800,3,FALSE)), 0,VLOOKUP(G290,Round2_Transactions!$A$2:$F$800,3,FALSE))</f>
        <v>0</v>
      </c>
      <c r="J290" s="60">
        <f>IF(ISNA(VLOOKUP(G290,Round2_Transactions!$A$2:$F$800,4,FALSE)), 0,VLOOKUP(G290,Round2_Transactions!$A$2:$F$800,4,FALSE))</f>
        <v>0</v>
      </c>
      <c r="K290" s="60">
        <f>IF(ISNA(VLOOKUP(G290,Round2_Transactions!$A$2:$F$800,5,FALSE)), 0,VLOOKUP(G290,Round2_Transactions!$A$2:$F$800,5,FALSE))</f>
        <v>0</v>
      </c>
      <c r="L290" s="86">
        <f>IF(ISNA(VLOOKUP(G290,Round2_Transactions!$A$2:$F$800,6,FALSE)), 0,VLOOKUP(G290,Round2_Transactions!$A$2:$F$800,6,FALSE))</f>
        <v>0</v>
      </c>
      <c r="M290" s="107">
        <f t="shared" si="1"/>
        <v>0</v>
      </c>
      <c r="N290" s="107">
        <f t="shared" si="3"/>
        <v>0</v>
      </c>
      <c r="O290" s="107">
        <f t="shared" si="4"/>
        <v>0</v>
      </c>
      <c r="P290" s="107">
        <f t="shared" si="5"/>
        <v>0</v>
      </c>
      <c r="Q290" s="107">
        <f t="shared" si="6"/>
        <v>0</v>
      </c>
      <c r="R290" s="107">
        <f t="shared" si="7"/>
        <v>0</v>
      </c>
      <c r="S290" s="107">
        <f t="shared" si="8"/>
        <v>0</v>
      </c>
      <c r="T290" s="107">
        <f t="shared" si="9"/>
        <v>0</v>
      </c>
      <c r="U290" s="107">
        <f t="shared" si="10"/>
        <v>0</v>
      </c>
      <c r="V290" s="107">
        <f t="shared" si="11"/>
        <v>0</v>
      </c>
      <c r="W290" s="107">
        <f t="shared" si="12"/>
        <v>0</v>
      </c>
      <c r="X290" s="107">
        <f t="shared" si="13"/>
        <v>0</v>
      </c>
      <c r="Y290" s="107">
        <f t="shared" si="14"/>
        <v>0</v>
      </c>
      <c r="Z290" s="107">
        <f t="shared" si="54"/>
        <v>0</v>
      </c>
      <c r="AA290" s="107">
        <f t="shared" si="55"/>
        <v>0</v>
      </c>
      <c r="AB290" s="107">
        <f t="shared" si="56"/>
        <v>0</v>
      </c>
      <c r="AC290" s="107">
        <f t="shared" si="57"/>
        <v>0</v>
      </c>
      <c r="AD290" s="107">
        <f t="shared" si="58"/>
        <v>0</v>
      </c>
      <c r="AE290" s="107">
        <f t="shared" si="59"/>
        <v>0</v>
      </c>
      <c r="AF290" s="107">
        <f t="shared" si="60"/>
        <v>0</v>
      </c>
      <c r="AG290" s="107">
        <f t="shared" si="61"/>
        <v>0</v>
      </c>
      <c r="AH290" s="107">
        <f t="shared" si="62"/>
        <v>0</v>
      </c>
      <c r="AI290" s="107">
        <f t="shared" si="63"/>
        <v>0</v>
      </c>
      <c r="AJ290" s="107">
        <f t="shared" si="64"/>
        <v>0</v>
      </c>
      <c r="AK290" s="107">
        <f t="shared" si="65"/>
        <v>0</v>
      </c>
    </row>
    <row r="291">
      <c r="A291" s="107"/>
      <c r="B291" s="107"/>
      <c r="C291" s="107"/>
      <c r="D291" s="107"/>
      <c r="E291" s="107"/>
      <c r="F291" s="108">
        <f t="shared" si="53"/>
        <v>5994</v>
      </c>
      <c r="G291" s="90" t="s">
        <v>486</v>
      </c>
      <c r="H291" s="14">
        <f>IF(ISNA(VLOOKUP(G291,Round2_Transactions!$A$2:$F$800,2,FALSE)), 0,VLOOKUP(G291,Round2_Transactions!$A$2:$F$800,2,FALSE))</f>
        <v>0</v>
      </c>
      <c r="I291" s="60">
        <f>IF(ISNA(VLOOKUP(G291,Round2_Transactions!$A$2:$F$800,3,FALSE)), 0,VLOOKUP(G291,Round2_Transactions!$A$2:$F$800,3,FALSE))</f>
        <v>0</v>
      </c>
      <c r="J291" s="60">
        <f>IF(ISNA(VLOOKUP(G291,Round2_Transactions!$A$2:$F$800,4,FALSE)), 0,VLOOKUP(G291,Round2_Transactions!$A$2:$F$800,4,FALSE))</f>
        <v>0</v>
      </c>
      <c r="K291" s="60">
        <f>IF(ISNA(VLOOKUP(G291,Round2_Transactions!$A$2:$F$800,5,FALSE)), 0,VLOOKUP(G291,Round2_Transactions!$A$2:$F$800,5,FALSE))</f>
        <v>0</v>
      </c>
      <c r="L291" s="86">
        <f>IF(ISNA(VLOOKUP(G291,Round2_Transactions!$A$2:$F$800,6,FALSE)), 0,VLOOKUP(G291,Round2_Transactions!$A$2:$F$800,6,FALSE))</f>
        <v>0</v>
      </c>
      <c r="M291" s="107">
        <f t="shared" si="1"/>
        <v>0</v>
      </c>
      <c r="N291" s="107">
        <f t="shared" si="3"/>
        <v>0</v>
      </c>
      <c r="O291" s="107">
        <f t="shared" si="4"/>
        <v>0</v>
      </c>
      <c r="P291" s="107">
        <f t="shared" si="5"/>
        <v>0</v>
      </c>
      <c r="Q291" s="107">
        <f t="shared" si="6"/>
        <v>0</v>
      </c>
      <c r="R291" s="107">
        <f t="shared" si="7"/>
        <v>0</v>
      </c>
      <c r="S291" s="107">
        <f t="shared" si="8"/>
        <v>0</v>
      </c>
      <c r="T291" s="107">
        <f t="shared" si="9"/>
        <v>0</v>
      </c>
      <c r="U291" s="107">
        <f t="shared" si="10"/>
        <v>0</v>
      </c>
      <c r="V291" s="107">
        <f t="shared" si="11"/>
        <v>0</v>
      </c>
      <c r="W291" s="107">
        <f t="shared" si="12"/>
        <v>0</v>
      </c>
      <c r="X291" s="107">
        <f t="shared" si="13"/>
        <v>0</v>
      </c>
      <c r="Y291" s="107">
        <f t="shared" si="14"/>
        <v>0</v>
      </c>
      <c r="Z291" s="107">
        <f t="shared" si="54"/>
        <v>0</v>
      </c>
      <c r="AA291" s="107">
        <f t="shared" si="55"/>
        <v>0</v>
      </c>
      <c r="AB291" s="107">
        <f t="shared" si="56"/>
        <v>0</v>
      </c>
      <c r="AC291" s="107">
        <f t="shared" si="57"/>
        <v>0</v>
      </c>
      <c r="AD291" s="107">
        <f t="shared" si="58"/>
        <v>0</v>
      </c>
      <c r="AE291" s="107">
        <f t="shared" si="59"/>
        <v>0</v>
      </c>
      <c r="AF291" s="107">
        <f t="shared" si="60"/>
        <v>0</v>
      </c>
      <c r="AG291" s="107">
        <f t="shared" si="61"/>
        <v>0</v>
      </c>
      <c r="AH291" s="107">
        <f t="shared" si="62"/>
        <v>0</v>
      </c>
      <c r="AI291" s="107">
        <f t="shared" si="63"/>
        <v>0</v>
      </c>
      <c r="AJ291" s="107">
        <f t="shared" si="64"/>
        <v>0</v>
      </c>
      <c r="AK291" s="107">
        <f t="shared" si="65"/>
        <v>0</v>
      </c>
    </row>
    <row r="292">
      <c r="A292" s="107"/>
      <c r="B292" s="107"/>
      <c r="C292" s="107"/>
      <c r="D292" s="107"/>
      <c r="E292" s="107"/>
      <c r="F292" s="108">
        <f t="shared" si="53"/>
        <v>5994</v>
      </c>
      <c r="G292" s="90" t="s">
        <v>487</v>
      </c>
      <c r="H292" s="14">
        <f>IF(ISNA(VLOOKUP(G292,Round2_Transactions!$A$2:$F$800,2,FALSE)), 0,VLOOKUP(G292,Round2_Transactions!$A$2:$F$800,2,FALSE))</f>
        <v>0</v>
      </c>
      <c r="I292" s="60">
        <f>IF(ISNA(VLOOKUP(G292,Round2_Transactions!$A$2:$F$800,3,FALSE)), 0,VLOOKUP(G292,Round2_Transactions!$A$2:$F$800,3,FALSE))</f>
        <v>0</v>
      </c>
      <c r="J292" s="60">
        <f>IF(ISNA(VLOOKUP(G292,Round2_Transactions!$A$2:$F$800,4,FALSE)), 0,VLOOKUP(G292,Round2_Transactions!$A$2:$F$800,4,FALSE))</f>
        <v>0</v>
      </c>
      <c r="K292" s="60">
        <f>IF(ISNA(VLOOKUP(G292,Round2_Transactions!$A$2:$F$800,5,FALSE)), 0,VLOOKUP(G292,Round2_Transactions!$A$2:$F$800,5,FALSE))</f>
        <v>0</v>
      </c>
      <c r="L292" s="86">
        <f>IF(ISNA(VLOOKUP(G292,Round2_Transactions!$A$2:$F$800,6,FALSE)), 0,VLOOKUP(G292,Round2_Transactions!$A$2:$F$800,6,FALSE))</f>
        <v>0</v>
      </c>
      <c r="M292" s="107">
        <f t="shared" si="1"/>
        <v>0</v>
      </c>
      <c r="N292" s="107">
        <f t="shared" si="3"/>
        <v>0</v>
      </c>
      <c r="O292" s="107">
        <f t="shared" si="4"/>
        <v>0</v>
      </c>
      <c r="P292" s="107">
        <f t="shared" si="5"/>
        <v>0</v>
      </c>
      <c r="Q292" s="107">
        <f t="shared" si="6"/>
        <v>0</v>
      </c>
      <c r="R292" s="107">
        <f t="shared" si="7"/>
        <v>0</v>
      </c>
      <c r="S292" s="107">
        <f t="shared" si="8"/>
        <v>0</v>
      </c>
      <c r="T292" s="107">
        <f t="shared" si="9"/>
        <v>0</v>
      </c>
      <c r="U292" s="107">
        <f t="shared" si="10"/>
        <v>0</v>
      </c>
      <c r="V292" s="107">
        <f t="shared" si="11"/>
        <v>0</v>
      </c>
      <c r="W292" s="107">
        <f t="shared" si="12"/>
        <v>0</v>
      </c>
      <c r="X292" s="107">
        <f t="shared" si="13"/>
        <v>0</v>
      </c>
      <c r="Y292" s="107">
        <f t="shared" si="14"/>
        <v>0</v>
      </c>
      <c r="Z292" s="107">
        <f t="shared" si="54"/>
        <v>0</v>
      </c>
      <c r="AA292" s="107">
        <f t="shared" si="55"/>
        <v>0</v>
      </c>
      <c r="AB292" s="107">
        <f t="shared" si="56"/>
        <v>0</v>
      </c>
      <c r="AC292" s="107">
        <f t="shared" si="57"/>
        <v>0</v>
      </c>
      <c r="AD292" s="107">
        <f t="shared" si="58"/>
        <v>0</v>
      </c>
      <c r="AE292" s="107">
        <f t="shared" si="59"/>
        <v>0</v>
      </c>
      <c r="AF292" s="107">
        <f t="shared" si="60"/>
        <v>0</v>
      </c>
      <c r="AG292" s="107">
        <f t="shared" si="61"/>
        <v>0</v>
      </c>
      <c r="AH292" s="107">
        <f t="shared" si="62"/>
        <v>0</v>
      </c>
      <c r="AI292" s="107">
        <f t="shared" si="63"/>
        <v>0</v>
      </c>
      <c r="AJ292" s="107">
        <f t="shared" si="64"/>
        <v>0</v>
      </c>
      <c r="AK292" s="107">
        <f t="shared" si="65"/>
        <v>0</v>
      </c>
    </row>
    <row r="293">
      <c r="A293" s="107"/>
      <c r="B293" s="107"/>
      <c r="C293" s="107"/>
      <c r="D293" s="107"/>
      <c r="E293" s="107"/>
      <c r="F293" s="108">
        <f t="shared" si="53"/>
        <v>5994</v>
      </c>
      <c r="G293" s="90" t="s">
        <v>488</v>
      </c>
      <c r="H293" s="14">
        <f>IF(ISNA(VLOOKUP(G293,Round2_Transactions!$A$2:$F$800,2,FALSE)), 0,VLOOKUP(G293,Round2_Transactions!$A$2:$F$800,2,FALSE))</f>
        <v>0</v>
      </c>
      <c r="I293" s="60">
        <f>IF(ISNA(VLOOKUP(G293,Round2_Transactions!$A$2:$F$800,3,FALSE)), 0,VLOOKUP(G293,Round2_Transactions!$A$2:$F$800,3,FALSE))</f>
        <v>0</v>
      </c>
      <c r="J293" s="60">
        <f>IF(ISNA(VLOOKUP(G293,Round2_Transactions!$A$2:$F$800,4,FALSE)), 0,VLOOKUP(G293,Round2_Transactions!$A$2:$F$800,4,FALSE))</f>
        <v>0</v>
      </c>
      <c r="K293" s="60">
        <f>IF(ISNA(VLOOKUP(G293,Round2_Transactions!$A$2:$F$800,5,FALSE)), 0,VLOOKUP(G293,Round2_Transactions!$A$2:$F$800,5,FALSE))</f>
        <v>0</v>
      </c>
      <c r="L293" s="86">
        <f>IF(ISNA(VLOOKUP(G293,Round2_Transactions!$A$2:$F$800,6,FALSE)), 0,VLOOKUP(G293,Round2_Transactions!$A$2:$F$800,6,FALSE))</f>
        <v>0</v>
      </c>
      <c r="M293" s="107">
        <f t="shared" si="1"/>
        <v>0</v>
      </c>
      <c r="N293" s="107">
        <f t="shared" si="3"/>
        <v>0</v>
      </c>
      <c r="O293" s="107">
        <f t="shared" si="4"/>
        <v>0</v>
      </c>
      <c r="P293" s="107">
        <f t="shared" si="5"/>
        <v>0</v>
      </c>
      <c r="Q293" s="107">
        <f t="shared" si="6"/>
        <v>0</v>
      </c>
      <c r="R293" s="107">
        <f t="shared" si="7"/>
        <v>0</v>
      </c>
      <c r="S293" s="107">
        <f t="shared" si="8"/>
        <v>0</v>
      </c>
      <c r="T293" s="107">
        <f t="shared" si="9"/>
        <v>0</v>
      </c>
      <c r="U293" s="107">
        <f t="shared" si="10"/>
        <v>0</v>
      </c>
      <c r="V293" s="107">
        <f t="shared" si="11"/>
        <v>0</v>
      </c>
      <c r="W293" s="107">
        <f t="shared" si="12"/>
        <v>0</v>
      </c>
      <c r="X293" s="107">
        <f t="shared" si="13"/>
        <v>0</v>
      </c>
      <c r="Y293" s="107">
        <f t="shared" si="14"/>
        <v>0</v>
      </c>
      <c r="Z293" s="107">
        <f t="shared" si="54"/>
        <v>0</v>
      </c>
      <c r="AA293" s="107">
        <f t="shared" si="55"/>
        <v>0</v>
      </c>
      <c r="AB293" s="107">
        <f t="shared" si="56"/>
        <v>0</v>
      </c>
      <c r="AC293" s="107">
        <f t="shared" si="57"/>
        <v>0</v>
      </c>
      <c r="AD293" s="107">
        <f t="shared" si="58"/>
        <v>0</v>
      </c>
      <c r="AE293" s="107">
        <f t="shared" si="59"/>
        <v>0</v>
      </c>
      <c r="AF293" s="107">
        <f t="shared" si="60"/>
        <v>0</v>
      </c>
      <c r="AG293" s="107">
        <f t="shared" si="61"/>
        <v>0</v>
      </c>
      <c r="AH293" s="107">
        <f t="shared" si="62"/>
        <v>0</v>
      </c>
      <c r="AI293" s="107">
        <f t="shared" si="63"/>
        <v>0</v>
      </c>
      <c r="AJ293" s="107">
        <f t="shared" si="64"/>
        <v>0</v>
      </c>
      <c r="AK293" s="107">
        <f t="shared" si="65"/>
        <v>0</v>
      </c>
    </row>
    <row r="294">
      <c r="A294" s="107"/>
      <c r="B294" s="107"/>
      <c r="C294" s="107"/>
      <c r="D294" s="107"/>
      <c r="E294" s="107"/>
      <c r="F294" s="108">
        <f t="shared" si="53"/>
        <v>5994</v>
      </c>
      <c r="G294" s="90" t="s">
        <v>489</v>
      </c>
      <c r="H294" s="14">
        <f>IF(ISNA(VLOOKUP(G294,Round2_Transactions!$A$2:$F$800,2,FALSE)), 0,VLOOKUP(G294,Round2_Transactions!$A$2:$F$800,2,FALSE))</f>
        <v>0</v>
      </c>
      <c r="I294" s="60">
        <f>IF(ISNA(VLOOKUP(G294,Round2_Transactions!$A$2:$F$800,3,FALSE)), 0,VLOOKUP(G294,Round2_Transactions!$A$2:$F$800,3,FALSE))</f>
        <v>0</v>
      </c>
      <c r="J294" s="60">
        <f>IF(ISNA(VLOOKUP(G294,Round2_Transactions!$A$2:$F$800,4,FALSE)), 0,VLOOKUP(G294,Round2_Transactions!$A$2:$F$800,4,FALSE))</f>
        <v>0</v>
      </c>
      <c r="K294" s="60">
        <f>IF(ISNA(VLOOKUP(G294,Round2_Transactions!$A$2:$F$800,5,FALSE)), 0,VLOOKUP(G294,Round2_Transactions!$A$2:$F$800,5,FALSE))</f>
        <v>0</v>
      </c>
      <c r="L294" s="86">
        <f>IF(ISNA(VLOOKUP(G294,Round2_Transactions!$A$2:$F$800,6,FALSE)), 0,VLOOKUP(G294,Round2_Transactions!$A$2:$F$800,6,FALSE))</f>
        <v>0</v>
      </c>
      <c r="M294" s="107">
        <f t="shared" si="1"/>
        <v>0</v>
      </c>
      <c r="N294" s="107">
        <f t="shared" si="3"/>
        <v>0</v>
      </c>
      <c r="O294" s="107">
        <f t="shared" si="4"/>
        <v>0</v>
      </c>
      <c r="P294" s="107">
        <f t="shared" si="5"/>
        <v>0</v>
      </c>
      <c r="Q294" s="107">
        <f t="shared" si="6"/>
        <v>0</v>
      </c>
      <c r="R294" s="107">
        <f t="shared" si="7"/>
        <v>0</v>
      </c>
      <c r="S294" s="107">
        <f t="shared" si="8"/>
        <v>0</v>
      </c>
      <c r="T294" s="107">
        <f t="shared" si="9"/>
        <v>0</v>
      </c>
      <c r="U294" s="107">
        <f t="shared" si="10"/>
        <v>0</v>
      </c>
      <c r="V294" s="107">
        <f t="shared" si="11"/>
        <v>0</v>
      </c>
      <c r="W294" s="107">
        <f t="shared" si="12"/>
        <v>0</v>
      </c>
      <c r="X294" s="107">
        <f t="shared" si="13"/>
        <v>0</v>
      </c>
      <c r="Y294" s="107">
        <f t="shared" si="14"/>
        <v>0</v>
      </c>
      <c r="Z294" s="107">
        <f t="shared" si="54"/>
        <v>0</v>
      </c>
      <c r="AA294" s="107">
        <f t="shared" si="55"/>
        <v>0</v>
      </c>
      <c r="AB294" s="107">
        <f t="shared" si="56"/>
        <v>0</v>
      </c>
      <c r="AC294" s="107">
        <f t="shared" si="57"/>
        <v>0</v>
      </c>
      <c r="AD294" s="107">
        <f t="shared" si="58"/>
        <v>0</v>
      </c>
      <c r="AE294" s="107">
        <f t="shared" si="59"/>
        <v>0</v>
      </c>
      <c r="AF294" s="107">
        <f t="shared" si="60"/>
        <v>0</v>
      </c>
      <c r="AG294" s="107">
        <f t="shared" si="61"/>
        <v>0</v>
      </c>
      <c r="AH294" s="107">
        <f t="shared" si="62"/>
        <v>0</v>
      </c>
      <c r="AI294" s="107">
        <f t="shared" si="63"/>
        <v>0</v>
      </c>
      <c r="AJ294" s="107">
        <f t="shared" si="64"/>
        <v>0</v>
      </c>
      <c r="AK294" s="107">
        <f t="shared" si="65"/>
        <v>0</v>
      </c>
    </row>
    <row r="295">
      <c r="A295" s="107"/>
      <c r="B295" s="107"/>
      <c r="C295" s="107"/>
      <c r="D295" s="107"/>
      <c r="E295" s="107"/>
      <c r="F295" s="108">
        <f t="shared" si="53"/>
        <v>5994</v>
      </c>
      <c r="G295" s="90" t="s">
        <v>490</v>
      </c>
      <c r="H295" s="14">
        <f>IF(ISNA(VLOOKUP(G295,Round2_Transactions!$A$2:$F$800,2,FALSE)), 0,VLOOKUP(G295,Round2_Transactions!$A$2:$F$800,2,FALSE))</f>
        <v>0</v>
      </c>
      <c r="I295" s="60">
        <f>IF(ISNA(VLOOKUP(G295,Round2_Transactions!$A$2:$F$800,3,FALSE)), 0,VLOOKUP(G295,Round2_Transactions!$A$2:$F$800,3,FALSE))</f>
        <v>0</v>
      </c>
      <c r="J295" s="60">
        <f>IF(ISNA(VLOOKUP(G295,Round2_Transactions!$A$2:$F$800,4,FALSE)), 0,VLOOKUP(G295,Round2_Transactions!$A$2:$F$800,4,FALSE))</f>
        <v>0</v>
      </c>
      <c r="K295" s="60">
        <f>IF(ISNA(VLOOKUP(G295,Round2_Transactions!$A$2:$F$800,5,FALSE)), 0,VLOOKUP(G295,Round2_Transactions!$A$2:$F$800,5,FALSE))</f>
        <v>0</v>
      </c>
      <c r="L295" s="86">
        <f>IF(ISNA(VLOOKUP(G295,Round2_Transactions!$A$2:$F$800,6,FALSE)), 0,VLOOKUP(G295,Round2_Transactions!$A$2:$F$800,6,FALSE))</f>
        <v>0</v>
      </c>
      <c r="M295" s="107">
        <f t="shared" si="1"/>
        <v>0</v>
      </c>
      <c r="N295" s="107">
        <f t="shared" si="3"/>
        <v>0</v>
      </c>
      <c r="O295" s="107">
        <f t="shared" si="4"/>
        <v>0</v>
      </c>
      <c r="P295" s="107">
        <f t="shared" si="5"/>
        <v>0</v>
      </c>
      <c r="Q295" s="107">
        <f t="shared" si="6"/>
        <v>0</v>
      </c>
      <c r="R295" s="107">
        <f t="shared" si="7"/>
        <v>0</v>
      </c>
      <c r="S295" s="107">
        <f t="shared" si="8"/>
        <v>0</v>
      </c>
      <c r="T295" s="107">
        <f t="shared" si="9"/>
        <v>0</v>
      </c>
      <c r="U295" s="107">
        <f t="shared" si="10"/>
        <v>0</v>
      </c>
      <c r="V295" s="107">
        <f t="shared" si="11"/>
        <v>0</v>
      </c>
      <c r="W295" s="107">
        <f t="shared" si="12"/>
        <v>0</v>
      </c>
      <c r="X295" s="107">
        <f t="shared" si="13"/>
        <v>0</v>
      </c>
      <c r="Y295" s="107">
        <f t="shared" si="14"/>
        <v>0</v>
      </c>
      <c r="Z295" s="107">
        <f t="shared" si="54"/>
        <v>0</v>
      </c>
      <c r="AA295" s="107">
        <f t="shared" si="55"/>
        <v>0</v>
      </c>
      <c r="AB295" s="107">
        <f t="shared" si="56"/>
        <v>0</v>
      </c>
      <c r="AC295" s="107">
        <f t="shared" si="57"/>
        <v>0</v>
      </c>
      <c r="AD295" s="107">
        <f t="shared" si="58"/>
        <v>0</v>
      </c>
      <c r="AE295" s="107">
        <f t="shared" si="59"/>
        <v>0</v>
      </c>
      <c r="AF295" s="107">
        <f t="shared" si="60"/>
        <v>0</v>
      </c>
      <c r="AG295" s="107">
        <f t="shared" si="61"/>
        <v>0</v>
      </c>
      <c r="AH295" s="107">
        <f t="shared" si="62"/>
        <v>0</v>
      </c>
      <c r="AI295" s="107">
        <f t="shared" si="63"/>
        <v>0</v>
      </c>
      <c r="AJ295" s="107">
        <f t="shared" si="64"/>
        <v>0</v>
      </c>
      <c r="AK295" s="107">
        <f t="shared" si="65"/>
        <v>0</v>
      </c>
    </row>
    <row r="296">
      <c r="A296" s="107"/>
      <c r="B296" s="107"/>
      <c r="C296" s="107"/>
      <c r="D296" s="107"/>
      <c r="E296" s="107"/>
      <c r="F296" s="108">
        <f t="shared" si="53"/>
        <v>5994</v>
      </c>
      <c r="G296" s="90" t="s">
        <v>491</v>
      </c>
      <c r="H296" s="14">
        <f>IF(ISNA(VLOOKUP(G296,Round2_Transactions!$A$2:$F$800,2,FALSE)), 0,VLOOKUP(G296,Round2_Transactions!$A$2:$F$800,2,FALSE))</f>
        <v>0</v>
      </c>
      <c r="I296" s="60">
        <f>IF(ISNA(VLOOKUP(G296,Round2_Transactions!$A$2:$F$800,3,FALSE)), 0,VLOOKUP(G296,Round2_Transactions!$A$2:$F$800,3,FALSE))</f>
        <v>0</v>
      </c>
      <c r="J296" s="60">
        <f>IF(ISNA(VLOOKUP(G296,Round2_Transactions!$A$2:$F$800,4,FALSE)), 0,VLOOKUP(G296,Round2_Transactions!$A$2:$F$800,4,FALSE))</f>
        <v>0</v>
      </c>
      <c r="K296" s="60">
        <f>IF(ISNA(VLOOKUP(G296,Round2_Transactions!$A$2:$F$800,5,FALSE)), 0,VLOOKUP(G296,Round2_Transactions!$A$2:$F$800,5,FALSE))</f>
        <v>0</v>
      </c>
      <c r="L296" s="86">
        <f>IF(ISNA(VLOOKUP(G296,Round2_Transactions!$A$2:$F$800,6,FALSE)), 0,VLOOKUP(G296,Round2_Transactions!$A$2:$F$800,6,FALSE))</f>
        <v>0</v>
      </c>
      <c r="M296" s="107">
        <f t="shared" si="1"/>
        <v>0</v>
      </c>
      <c r="N296" s="107">
        <f t="shared" si="3"/>
        <v>0</v>
      </c>
      <c r="O296" s="107">
        <f t="shared" si="4"/>
        <v>0</v>
      </c>
      <c r="P296" s="107">
        <f t="shared" si="5"/>
        <v>0</v>
      </c>
      <c r="Q296" s="107">
        <f t="shared" si="6"/>
        <v>0</v>
      </c>
      <c r="R296" s="107">
        <f t="shared" si="7"/>
        <v>0</v>
      </c>
      <c r="S296" s="107">
        <f t="shared" si="8"/>
        <v>0</v>
      </c>
      <c r="T296" s="107">
        <f t="shared" si="9"/>
        <v>0</v>
      </c>
      <c r="U296" s="107">
        <f t="shared" si="10"/>
        <v>0</v>
      </c>
      <c r="V296" s="107">
        <f t="shared" si="11"/>
        <v>0</v>
      </c>
      <c r="W296" s="107">
        <f t="shared" si="12"/>
        <v>0</v>
      </c>
      <c r="X296" s="107">
        <f t="shared" si="13"/>
        <v>0</v>
      </c>
      <c r="Y296" s="107">
        <f t="shared" si="14"/>
        <v>0</v>
      </c>
      <c r="Z296" s="107">
        <f t="shared" si="54"/>
        <v>0</v>
      </c>
      <c r="AA296" s="107">
        <f t="shared" si="55"/>
        <v>0</v>
      </c>
      <c r="AB296" s="107">
        <f t="shared" si="56"/>
        <v>0</v>
      </c>
      <c r="AC296" s="107">
        <f t="shared" si="57"/>
        <v>0</v>
      </c>
      <c r="AD296" s="107">
        <f t="shared" si="58"/>
        <v>0</v>
      </c>
      <c r="AE296" s="107">
        <f t="shared" si="59"/>
        <v>0</v>
      </c>
      <c r="AF296" s="107">
        <f t="shared" si="60"/>
        <v>0</v>
      </c>
      <c r="AG296" s="107">
        <f t="shared" si="61"/>
        <v>0</v>
      </c>
      <c r="AH296" s="107">
        <f t="shared" si="62"/>
        <v>0</v>
      </c>
      <c r="AI296" s="107">
        <f t="shared" si="63"/>
        <v>0</v>
      </c>
      <c r="AJ296" s="107">
        <f t="shared" si="64"/>
        <v>0</v>
      </c>
      <c r="AK296" s="107">
        <f t="shared" si="65"/>
        <v>0</v>
      </c>
    </row>
    <row r="297">
      <c r="A297" s="107"/>
      <c r="B297" s="107"/>
      <c r="C297" s="107"/>
      <c r="D297" s="107"/>
      <c r="E297" s="107"/>
      <c r="F297" s="108">
        <f t="shared" si="53"/>
        <v>5994</v>
      </c>
      <c r="G297" s="90" t="s">
        <v>492</v>
      </c>
      <c r="H297" s="14">
        <f>IF(ISNA(VLOOKUP(G297,Round2_Transactions!$A$2:$F$800,2,FALSE)), 0,VLOOKUP(G297,Round2_Transactions!$A$2:$F$800,2,FALSE))</f>
        <v>0</v>
      </c>
      <c r="I297" s="60">
        <f>IF(ISNA(VLOOKUP(G297,Round2_Transactions!$A$2:$F$800,3,FALSE)), 0,VLOOKUP(G297,Round2_Transactions!$A$2:$F$800,3,FALSE))</f>
        <v>0</v>
      </c>
      <c r="J297" s="60">
        <f>IF(ISNA(VLOOKUP(G297,Round2_Transactions!$A$2:$F$800,4,FALSE)), 0,VLOOKUP(G297,Round2_Transactions!$A$2:$F$800,4,FALSE))</f>
        <v>0</v>
      </c>
      <c r="K297" s="60">
        <f>IF(ISNA(VLOOKUP(G297,Round2_Transactions!$A$2:$F$800,5,FALSE)), 0,VLOOKUP(G297,Round2_Transactions!$A$2:$F$800,5,FALSE))</f>
        <v>0</v>
      </c>
      <c r="L297" s="86">
        <f>IF(ISNA(VLOOKUP(G297,Round2_Transactions!$A$2:$F$800,6,FALSE)), 0,VLOOKUP(G297,Round2_Transactions!$A$2:$F$800,6,FALSE))</f>
        <v>0</v>
      </c>
      <c r="M297" s="107">
        <f t="shared" si="1"/>
        <v>0</v>
      </c>
      <c r="N297" s="107">
        <f t="shared" si="3"/>
        <v>0</v>
      </c>
      <c r="O297" s="107">
        <f t="shared" si="4"/>
        <v>0</v>
      </c>
      <c r="P297" s="107">
        <f t="shared" si="5"/>
        <v>0</v>
      </c>
      <c r="Q297" s="107">
        <f t="shared" si="6"/>
        <v>0</v>
      </c>
      <c r="R297" s="107">
        <f t="shared" si="7"/>
        <v>0</v>
      </c>
      <c r="S297" s="107">
        <f t="shared" si="8"/>
        <v>0</v>
      </c>
      <c r="T297" s="107">
        <f t="shared" si="9"/>
        <v>0</v>
      </c>
      <c r="U297" s="107">
        <f t="shared" si="10"/>
        <v>0</v>
      </c>
      <c r="V297" s="107">
        <f t="shared" si="11"/>
        <v>0</v>
      </c>
      <c r="W297" s="107">
        <f t="shared" si="12"/>
        <v>0</v>
      </c>
      <c r="X297" s="107">
        <f t="shared" si="13"/>
        <v>0</v>
      </c>
      <c r="Y297" s="107">
        <f t="shared" si="14"/>
        <v>0</v>
      </c>
      <c r="Z297" s="107">
        <f t="shared" si="54"/>
        <v>0</v>
      </c>
      <c r="AA297" s="107">
        <f t="shared" si="55"/>
        <v>0</v>
      </c>
      <c r="AB297" s="107">
        <f t="shared" si="56"/>
        <v>0</v>
      </c>
      <c r="AC297" s="107">
        <f t="shared" si="57"/>
        <v>0</v>
      </c>
      <c r="AD297" s="107">
        <f t="shared" si="58"/>
        <v>0</v>
      </c>
      <c r="AE297" s="107">
        <f t="shared" si="59"/>
        <v>0</v>
      </c>
      <c r="AF297" s="107">
        <f t="shared" si="60"/>
        <v>0</v>
      </c>
      <c r="AG297" s="107">
        <f t="shared" si="61"/>
        <v>0</v>
      </c>
      <c r="AH297" s="107">
        <f t="shared" si="62"/>
        <v>0</v>
      </c>
      <c r="AI297" s="107">
        <f t="shared" si="63"/>
        <v>0</v>
      </c>
      <c r="AJ297" s="107">
        <f t="shared" si="64"/>
        <v>0</v>
      </c>
      <c r="AK297" s="107">
        <f t="shared" si="65"/>
        <v>0</v>
      </c>
    </row>
    <row r="298">
      <c r="A298" s="107"/>
      <c r="B298" s="107"/>
      <c r="C298" s="107"/>
      <c r="D298" s="107"/>
      <c r="E298" s="107"/>
      <c r="F298" s="108">
        <f t="shared" si="53"/>
        <v>5994</v>
      </c>
      <c r="G298" s="90" t="s">
        <v>493</v>
      </c>
      <c r="H298" s="14">
        <f>IF(ISNA(VLOOKUP(G298,Round2_Transactions!$A$2:$F$800,2,FALSE)), 0,VLOOKUP(G298,Round2_Transactions!$A$2:$F$800,2,FALSE))</f>
        <v>0</v>
      </c>
      <c r="I298" s="60">
        <f>IF(ISNA(VLOOKUP(G298,Round2_Transactions!$A$2:$F$800,3,FALSE)), 0,VLOOKUP(G298,Round2_Transactions!$A$2:$F$800,3,FALSE))</f>
        <v>0</v>
      </c>
      <c r="J298" s="60">
        <f>IF(ISNA(VLOOKUP(G298,Round2_Transactions!$A$2:$F$800,4,FALSE)), 0,VLOOKUP(G298,Round2_Transactions!$A$2:$F$800,4,FALSE))</f>
        <v>0</v>
      </c>
      <c r="K298" s="60">
        <f>IF(ISNA(VLOOKUP(G298,Round2_Transactions!$A$2:$F$800,5,FALSE)), 0,VLOOKUP(G298,Round2_Transactions!$A$2:$F$800,5,FALSE))</f>
        <v>0</v>
      </c>
      <c r="L298" s="86">
        <f>IF(ISNA(VLOOKUP(G298,Round2_Transactions!$A$2:$F$800,6,FALSE)), 0,VLOOKUP(G298,Round2_Transactions!$A$2:$F$800,6,FALSE))</f>
        <v>0</v>
      </c>
      <c r="M298" s="107">
        <f t="shared" si="1"/>
        <v>0</v>
      </c>
      <c r="N298" s="107">
        <f t="shared" si="3"/>
        <v>0</v>
      </c>
      <c r="O298" s="107">
        <f t="shared" si="4"/>
        <v>0</v>
      </c>
      <c r="P298" s="107">
        <f t="shared" si="5"/>
        <v>0</v>
      </c>
      <c r="Q298" s="107">
        <f t="shared" si="6"/>
        <v>0</v>
      </c>
      <c r="R298" s="107">
        <f t="shared" si="7"/>
        <v>0</v>
      </c>
      <c r="S298" s="107">
        <f t="shared" si="8"/>
        <v>0</v>
      </c>
      <c r="T298" s="107">
        <f t="shared" si="9"/>
        <v>0</v>
      </c>
      <c r="U298" s="107">
        <f t="shared" si="10"/>
        <v>0</v>
      </c>
      <c r="V298" s="107">
        <f t="shared" si="11"/>
        <v>0</v>
      </c>
      <c r="W298" s="107">
        <f t="shared" si="12"/>
        <v>0</v>
      </c>
      <c r="X298" s="107">
        <f t="shared" si="13"/>
        <v>0</v>
      </c>
      <c r="Y298" s="107">
        <f t="shared" si="14"/>
        <v>0</v>
      </c>
      <c r="Z298" s="107">
        <f t="shared" si="54"/>
        <v>0</v>
      </c>
      <c r="AA298" s="107">
        <f t="shared" si="55"/>
        <v>0</v>
      </c>
      <c r="AB298" s="107">
        <f t="shared" si="56"/>
        <v>0</v>
      </c>
      <c r="AC298" s="107">
        <f t="shared" si="57"/>
        <v>0</v>
      </c>
      <c r="AD298" s="107">
        <f t="shared" si="58"/>
        <v>0</v>
      </c>
      <c r="AE298" s="107">
        <f t="shared" si="59"/>
        <v>0</v>
      </c>
      <c r="AF298" s="107">
        <f t="shared" si="60"/>
        <v>0</v>
      </c>
      <c r="AG298" s="107">
        <f t="shared" si="61"/>
        <v>0</v>
      </c>
      <c r="AH298" s="107">
        <f t="shared" si="62"/>
        <v>0</v>
      </c>
      <c r="AI298" s="107">
        <f t="shared" si="63"/>
        <v>0</v>
      </c>
      <c r="AJ298" s="107">
        <f t="shared" si="64"/>
        <v>0</v>
      </c>
      <c r="AK298" s="107">
        <f t="shared" si="65"/>
        <v>0</v>
      </c>
    </row>
    <row r="299">
      <c r="A299" s="107"/>
      <c r="B299" s="107"/>
      <c r="C299" s="107"/>
      <c r="D299" s="107"/>
      <c r="E299" s="107"/>
      <c r="F299" s="108">
        <f t="shared" si="53"/>
        <v>5994</v>
      </c>
      <c r="G299" s="90" t="s">
        <v>494</v>
      </c>
      <c r="H299" s="14">
        <f>IF(ISNA(VLOOKUP(G299,Round2_Transactions!$A$2:$F$800,2,FALSE)), 0,VLOOKUP(G299,Round2_Transactions!$A$2:$F$800,2,FALSE))</f>
        <v>0</v>
      </c>
      <c r="I299" s="60">
        <f>IF(ISNA(VLOOKUP(G299,Round2_Transactions!$A$2:$F$800,3,FALSE)), 0,VLOOKUP(G299,Round2_Transactions!$A$2:$F$800,3,FALSE))</f>
        <v>0</v>
      </c>
      <c r="J299" s="60">
        <f>IF(ISNA(VLOOKUP(G299,Round2_Transactions!$A$2:$F$800,4,FALSE)), 0,VLOOKUP(G299,Round2_Transactions!$A$2:$F$800,4,FALSE))</f>
        <v>0</v>
      </c>
      <c r="K299" s="60">
        <f>IF(ISNA(VLOOKUP(G299,Round2_Transactions!$A$2:$F$800,5,FALSE)), 0,VLOOKUP(G299,Round2_Transactions!$A$2:$F$800,5,FALSE))</f>
        <v>0</v>
      </c>
      <c r="L299" s="86">
        <f>IF(ISNA(VLOOKUP(G299,Round2_Transactions!$A$2:$F$800,6,FALSE)), 0,VLOOKUP(G299,Round2_Transactions!$A$2:$F$800,6,FALSE))</f>
        <v>0</v>
      </c>
      <c r="M299" s="107">
        <f t="shared" si="1"/>
        <v>0</v>
      </c>
      <c r="N299" s="107">
        <f t="shared" si="3"/>
        <v>0</v>
      </c>
      <c r="O299" s="107">
        <f t="shared" si="4"/>
        <v>0</v>
      </c>
      <c r="P299" s="107">
        <f t="shared" si="5"/>
        <v>0</v>
      </c>
      <c r="Q299" s="107">
        <f t="shared" si="6"/>
        <v>0</v>
      </c>
      <c r="R299" s="107">
        <f t="shared" si="7"/>
        <v>0</v>
      </c>
      <c r="S299" s="107">
        <f t="shared" si="8"/>
        <v>0</v>
      </c>
      <c r="T299" s="107">
        <f t="shared" si="9"/>
        <v>0</v>
      </c>
      <c r="U299" s="107">
        <f t="shared" si="10"/>
        <v>0</v>
      </c>
      <c r="V299" s="107">
        <f t="shared" si="11"/>
        <v>0</v>
      </c>
      <c r="W299" s="107">
        <f t="shared" si="12"/>
        <v>0</v>
      </c>
      <c r="X299" s="107">
        <f t="shared" si="13"/>
        <v>0</v>
      </c>
      <c r="Y299" s="107">
        <f t="shared" si="14"/>
        <v>0</v>
      </c>
      <c r="Z299" s="107">
        <f t="shared" si="54"/>
        <v>0</v>
      </c>
      <c r="AA299" s="107">
        <f t="shared" si="55"/>
        <v>0</v>
      </c>
      <c r="AB299" s="107">
        <f t="shared" si="56"/>
        <v>0</v>
      </c>
      <c r="AC299" s="107">
        <f t="shared" si="57"/>
        <v>0</v>
      </c>
      <c r="AD299" s="107">
        <f t="shared" si="58"/>
        <v>0</v>
      </c>
      <c r="AE299" s="107">
        <f t="shared" si="59"/>
        <v>0</v>
      </c>
      <c r="AF299" s="107">
        <f t="shared" si="60"/>
        <v>0</v>
      </c>
      <c r="AG299" s="107">
        <f t="shared" si="61"/>
        <v>0</v>
      </c>
      <c r="AH299" s="107">
        <f t="shared" si="62"/>
        <v>0</v>
      </c>
      <c r="AI299" s="107">
        <f t="shared" si="63"/>
        <v>0</v>
      </c>
      <c r="AJ299" s="107">
        <f t="shared" si="64"/>
        <v>0</v>
      </c>
      <c r="AK299" s="107">
        <f t="shared" si="65"/>
        <v>0</v>
      </c>
    </row>
    <row r="300">
      <c r="A300" s="107"/>
      <c r="B300" s="107"/>
      <c r="C300" s="107"/>
      <c r="D300" s="107"/>
      <c r="E300" s="107"/>
      <c r="F300" s="108">
        <f t="shared" si="53"/>
        <v>5994</v>
      </c>
      <c r="G300" s="90" t="s">
        <v>495</v>
      </c>
      <c r="H300" s="14">
        <f>IF(ISNA(VLOOKUP(G300,Round2_Transactions!$A$2:$F$800,2,FALSE)), 0,VLOOKUP(G300,Round2_Transactions!$A$2:$F$800,2,FALSE))</f>
        <v>0</v>
      </c>
      <c r="I300" s="60">
        <f>IF(ISNA(VLOOKUP(G300,Round2_Transactions!$A$2:$F$800,3,FALSE)), 0,VLOOKUP(G300,Round2_Transactions!$A$2:$F$800,3,FALSE))</f>
        <v>0</v>
      </c>
      <c r="J300" s="60">
        <f>IF(ISNA(VLOOKUP(G300,Round2_Transactions!$A$2:$F$800,4,FALSE)), 0,VLOOKUP(G300,Round2_Transactions!$A$2:$F$800,4,FALSE))</f>
        <v>0</v>
      </c>
      <c r="K300" s="60">
        <f>IF(ISNA(VLOOKUP(G300,Round2_Transactions!$A$2:$F$800,5,FALSE)), 0,VLOOKUP(G300,Round2_Transactions!$A$2:$F$800,5,FALSE))</f>
        <v>0</v>
      </c>
      <c r="L300" s="86">
        <f>IF(ISNA(VLOOKUP(G300,Round2_Transactions!$A$2:$F$800,6,FALSE)), 0,VLOOKUP(G300,Round2_Transactions!$A$2:$F$800,6,FALSE))</f>
        <v>0</v>
      </c>
      <c r="M300" s="107">
        <f t="shared" si="1"/>
        <v>0</v>
      </c>
      <c r="N300" s="107">
        <f t="shared" si="3"/>
        <v>0</v>
      </c>
      <c r="O300" s="107">
        <f t="shared" si="4"/>
        <v>0</v>
      </c>
      <c r="P300" s="107">
        <f t="shared" si="5"/>
        <v>0</v>
      </c>
      <c r="Q300" s="107">
        <f t="shared" si="6"/>
        <v>0</v>
      </c>
      <c r="R300" s="107">
        <f t="shared" si="7"/>
        <v>0</v>
      </c>
      <c r="S300" s="107">
        <f t="shared" si="8"/>
        <v>0</v>
      </c>
      <c r="T300" s="107">
        <f t="shared" si="9"/>
        <v>0</v>
      </c>
      <c r="U300" s="107">
        <f t="shared" si="10"/>
        <v>0</v>
      </c>
      <c r="V300" s="107">
        <f t="shared" si="11"/>
        <v>0</v>
      </c>
      <c r="W300" s="107">
        <f t="shared" si="12"/>
        <v>0</v>
      </c>
      <c r="X300" s="107">
        <f t="shared" si="13"/>
        <v>0</v>
      </c>
      <c r="Y300" s="107">
        <f t="shared" si="14"/>
        <v>0</v>
      </c>
      <c r="Z300" s="107">
        <f t="shared" si="54"/>
        <v>0</v>
      </c>
      <c r="AA300" s="107">
        <f t="shared" si="55"/>
        <v>0</v>
      </c>
      <c r="AB300" s="107">
        <f t="shared" si="56"/>
        <v>0</v>
      </c>
      <c r="AC300" s="107">
        <f t="shared" si="57"/>
        <v>0</v>
      </c>
      <c r="AD300" s="107">
        <f t="shared" si="58"/>
        <v>0</v>
      </c>
      <c r="AE300" s="107">
        <f t="shared" si="59"/>
        <v>0</v>
      </c>
      <c r="AF300" s="107">
        <f t="shared" si="60"/>
        <v>0</v>
      </c>
      <c r="AG300" s="107">
        <f t="shared" si="61"/>
        <v>0</v>
      </c>
      <c r="AH300" s="107">
        <f t="shared" si="62"/>
        <v>0</v>
      </c>
      <c r="AI300" s="107">
        <f t="shared" si="63"/>
        <v>0</v>
      </c>
      <c r="AJ300" s="107">
        <f t="shared" si="64"/>
        <v>0</v>
      </c>
      <c r="AK300" s="107">
        <f t="shared" si="65"/>
        <v>0</v>
      </c>
    </row>
    <row r="301">
      <c r="A301" s="107"/>
      <c r="B301" s="107"/>
      <c r="C301" s="107"/>
      <c r="D301" s="107"/>
      <c r="E301" s="107"/>
      <c r="F301" s="108">
        <f t="shared" si="53"/>
        <v>5994</v>
      </c>
      <c r="G301" s="90" t="s">
        <v>496</v>
      </c>
      <c r="H301" s="14">
        <f>IF(ISNA(VLOOKUP(G301,Round2_Transactions!$A$2:$F$800,2,FALSE)), 0,VLOOKUP(G301,Round2_Transactions!$A$2:$F$800,2,FALSE))</f>
        <v>0</v>
      </c>
      <c r="I301" s="60">
        <f>IF(ISNA(VLOOKUP(G301,Round2_Transactions!$A$2:$F$800,3,FALSE)), 0,VLOOKUP(G301,Round2_Transactions!$A$2:$F$800,3,FALSE))</f>
        <v>0</v>
      </c>
      <c r="J301" s="60">
        <f>IF(ISNA(VLOOKUP(G301,Round2_Transactions!$A$2:$F$800,4,FALSE)), 0,VLOOKUP(G301,Round2_Transactions!$A$2:$F$800,4,FALSE))</f>
        <v>0</v>
      </c>
      <c r="K301" s="60">
        <f>IF(ISNA(VLOOKUP(G301,Round2_Transactions!$A$2:$F$800,5,FALSE)), 0,VLOOKUP(G301,Round2_Transactions!$A$2:$F$800,5,FALSE))</f>
        <v>0</v>
      </c>
      <c r="L301" s="86">
        <f>IF(ISNA(VLOOKUP(G301,Round2_Transactions!$A$2:$F$800,6,FALSE)), 0,VLOOKUP(G301,Round2_Transactions!$A$2:$F$800,6,FALSE))</f>
        <v>0</v>
      </c>
      <c r="M301" s="107">
        <f t="shared" si="1"/>
        <v>0</v>
      </c>
      <c r="N301" s="107">
        <f t="shared" si="3"/>
        <v>0</v>
      </c>
      <c r="O301" s="107">
        <f t="shared" si="4"/>
        <v>0</v>
      </c>
      <c r="P301" s="107">
        <f t="shared" si="5"/>
        <v>0</v>
      </c>
      <c r="Q301" s="107">
        <f t="shared" si="6"/>
        <v>0</v>
      </c>
      <c r="R301" s="107">
        <f t="shared" si="7"/>
        <v>0</v>
      </c>
      <c r="S301" s="107">
        <f t="shared" si="8"/>
        <v>0</v>
      </c>
      <c r="T301" s="107">
        <f t="shared" si="9"/>
        <v>0</v>
      </c>
      <c r="U301" s="107">
        <f t="shared" si="10"/>
        <v>0</v>
      </c>
      <c r="V301" s="107">
        <f t="shared" si="11"/>
        <v>0</v>
      </c>
      <c r="W301" s="107">
        <f t="shared" si="12"/>
        <v>0</v>
      </c>
      <c r="X301" s="107">
        <f t="shared" si="13"/>
        <v>0</v>
      </c>
      <c r="Y301" s="107">
        <f t="shared" si="14"/>
        <v>0</v>
      </c>
      <c r="Z301" s="107">
        <f t="shared" si="54"/>
        <v>0</v>
      </c>
      <c r="AA301" s="107">
        <f t="shared" si="55"/>
        <v>0</v>
      </c>
      <c r="AB301" s="107">
        <f t="shared" si="56"/>
        <v>0</v>
      </c>
      <c r="AC301" s="107">
        <f t="shared" si="57"/>
        <v>0</v>
      </c>
      <c r="AD301" s="107">
        <f t="shared" si="58"/>
        <v>0</v>
      </c>
      <c r="AE301" s="107">
        <f t="shared" si="59"/>
        <v>0</v>
      </c>
      <c r="AF301" s="107">
        <f t="shared" si="60"/>
        <v>0</v>
      </c>
      <c r="AG301" s="107">
        <f t="shared" si="61"/>
        <v>0</v>
      </c>
      <c r="AH301" s="107">
        <f t="shared" si="62"/>
        <v>0</v>
      </c>
      <c r="AI301" s="107">
        <f t="shared" si="63"/>
        <v>0</v>
      </c>
      <c r="AJ301" s="107">
        <f t="shared" si="64"/>
        <v>0</v>
      </c>
      <c r="AK301" s="107">
        <f t="shared" si="65"/>
        <v>0</v>
      </c>
    </row>
    <row r="302">
      <c r="A302" s="107"/>
      <c r="B302" s="107"/>
      <c r="C302" s="107"/>
      <c r="D302" s="107"/>
      <c r="E302" s="107"/>
      <c r="F302" s="108">
        <f t="shared" si="53"/>
        <v>5994</v>
      </c>
      <c r="G302" s="90" t="s">
        <v>497</v>
      </c>
      <c r="H302" s="14">
        <f>IF(ISNA(VLOOKUP(G302,Round2_Transactions!$A$2:$F$800,2,FALSE)), 0,VLOOKUP(G302,Round2_Transactions!$A$2:$F$800,2,FALSE))</f>
        <v>0</v>
      </c>
      <c r="I302" s="60">
        <f>IF(ISNA(VLOOKUP(G302,Round2_Transactions!$A$2:$F$800,3,FALSE)), 0,VLOOKUP(G302,Round2_Transactions!$A$2:$F$800,3,FALSE))</f>
        <v>0</v>
      </c>
      <c r="J302" s="60">
        <f>IF(ISNA(VLOOKUP(G302,Round2_Transactions!$A$2:$F$800,4,FALSE)), 0,VLOOKUP(G302,Round2_Transactions!$A$2:$F$800,4,FALSE))</f>
        <v>0</v>
      </c>
      <c r="K302" s="60">
        <f>IF(ISNA(VLOOKUP(G302,Round2_Transactions!$A$2:$F$800,5,FALSE)), 0,VLOOKUP(G302,Round2_Transactions!$A$2:$F$800,5,FALSE))</f>
        <v>0</v>
      </c>
      <c r="L302" s="86">
        <f>IF(ISNA(VLOOKUP(G302,Round2_Transactions!$A$2:$F$800,6,FALSE)), 0,VLOOKUP(G302,Round2_Transactions!$A$2:$F$800,6,FALSE))</f>
        <v>0</v>
      </c>
      <c r="M302" s="107">
        <f t="shared" si="1"/>
        <v>0</v>
      </c>
      <c r="N302" s="107">
        <f t="shared" si="3"/>
        <v>0</v>
      </c>
      <c r="O302" s="107">
        <f t="shared" si="4"/>
        <v>0</v>
      </c>
      <c r="P302" s="107">
        <f t="shared" si="5"/>
        <v>0</v>
      </c>
      <c r="Q302" s="107">
        <f t="shared" si="6"/>
        <v>0</v>
      </c>
      <c r="R302" s="107">
        <f t="shared" si="7"/>
        <v>0</v>
      </c>
      <c r="S302" s="107">
        <f t="shared" si="8"/>
        <v>0</v>
      </c>
      <c r="T302" s="107">
        <f t="shared" si="9"/>
        <v>0</v>
      </c>
      <c r="U302" s="107">
        <f t="shared" si="10"/>
        <v>0</v>
      </c>
      <c r="V302" s="107">
        <f t="shared" si="11"/>
        <v>0</v>
      </c>
      <c r="W302" s="107">
        <f t="shared" si="12"/>
        <v>0</v>
      </c>
      <c r="X302" s="107">
        <f t="shared" si="13"/>
        <v>0</v>
      </c>
      <c r="Y302" s="107">
        <f t="shared" si="14"/>
        <v>0</v>
      </c>
      <c r="Z302" s="107">
        <f t="shared" si="54"/>
        <v>0</v>
      </c>
      <c r="AA302" s="107">
        <f t="shared" si="55"/>
        <v>0</v>
      </c>
      <c r="AB302" s="107">
        <f t="shared" si="56"/>
        <v>0</v>
      </c>
      <c r="AC302" s="107">
        <f t="shared" si="57"/>
        <v>0</v>
      </c>
      <c r="AD302" s="107">
        <f t="shared" si="58"/>
        <v>0</v>
      </c>
      <c r="AE302" s="107">
        <f t="shared" si="59"/>
        <v>0</v>
      </c>
      <c r="AF302" s="107">
        <f t="shared" si="60"/>
        <v>0</v>
      </c>
      <c r="AG302" s="107">
        <f t="shared" si="61"/>
        <v>0</v>
      </c>
      <c r="AH302" s="107">
        <f t="shared" si="62"/>
        <v>0</v>
      </c>
      <c r="AI302" s="107">
        <f t="shared" si="63"/>
        <v>0</v>
      </c>
      <c r="AJ302" s="107">
        <f t="shared" si="64"/>
        <v>0</v>
      </c>
      <c r="AK302" s="107">
        <f t="shared" si="65"/>
        <v>0</v>
      </c>
    </row>
    <row r="303">
      <c r="A303" s="107"/>
      <c r="B303" s="107"/>
      <c r="C303" s="107"/>
      <c r="D303" s="107"/>
      <c r="E303" s="107"/>
      <c r="F303" s="108">
        <f t="shared" si="53"/>
        <v>5994</v>
      </c>
      <c r="G303" s="90" t="s">
        <v>498</v>
      </c>
      <c r="H303" s="14">
        <f>IF(ISNA(VLOOKUP(G303,Round2_Transactions!$A$2:$F$800,2,FALSE)), 0,VLOOKUP(G303,Round2_Transactions!$A$2:$F$800,2,FALSE))</f>
        <v>0</v>
      </c>
      <c r="I303" s="60">
        <f>IF(ISNA(VLOOKUP(G303,Round2_Transactions!$A$2:$F$800,3,FALSE)), 0,VLOOKUP(G303,Round2_Transactions!$A$2:$F$800,3,FALSE))</f>
        <v>0</v>
      </c>
      <c r="J303" s="60">
        <f>IF(ISNA(VLOOKUP(G303,Round2_Transactions!$A$2:$F$800,4,FALSE)), 0,VLOOKUP(G303,Round2_Transactions!$A$2:$F$800,4,FALSE))</f>
        <v>0</v>
      </c>
      <c r="K303" s="60">
        <f>IF(ISNA(VLOOKUP(G303,Round2_Transactions!$A$2:$F$800,5,FALSE)), 0,VLOOKUP(G303,Round2_Transactions!$A$2:$F$800,5,FALSE))</f>
        <v>0</v>
      </c>
      <c r="L303" s="86">
        <f>IF(ISNA(VLOOKUP(G303,Round2_Transactions!$A$2:$F$800,6,FALSE)), 0,VLOOKUP(G303,Round2_Transactions!$A$2:$F$800,6,FALSE))</f>
        <v>0</v>
      </c>
      <c r="M303" s="107">
        <f t="shared" si="1"/>
        <v>0</v>
      </c>
      <c r="N303" s="107">
        <f t="shared" si="3"/>
        <v>0</v>
      </c>
      <c r="O303" s="107">
        <f t="shared" si="4"/>
        <v>0</v>
      </c>
      <c r="P303" s="107">
        <f t="shared" si="5"/>
        <v>0</v>
      </c>
      <c r="Q303" s="107">
        <f t="shared" si="6"/>
        <v>0</v>
      </c>
      <c r="R303" s="107">
        <f t="shared" si="7"/>
        <v>0</v>
      </c>
      <c r="S303" s="107">
        <f t="shared" si="8"/>
        <v>0</v>
      </c>
      <c r="T303" s="107">
        <f t="shared" si="9"/>
        <v>0</v>
      </c>
      <c r="U303" s="107">
        <f t="shared" si="10"/>
        <v>0</v>
      </c>
      <c r="V303" s="107">
        <f t="shared" si="11"/>
        <v>0</v>
      </c>
      <c r="W303" s="107">
        <f t="shared" si="12"/>
        <v>0</v>
      </c>
      <c r="X303" s="107">
        <f t="shared" si="13"/>
        <v>0</v>
      </c>
      <c r="Y303" s="107">
        <f t="shared" si="14"/>
        <v>0</v>
      </c>
      <c r="Z303" s="107">
        <f t="shared" si="54"/>
        <v>0</v>
      </c>
      <c r="AA303" s="107">
        <f t="shared" si="55"/>
        <v>0</v>
      </c>
      <c r="AB303" s="107">
        <f t="shared" si="56"/>
        <v>0</v>
      </c>
      <c r="AC303" s="107">
        <f t="shared" si="57"/>
        <v>0</v>
      </c>
      <c r="AD303" s="107">
        <f t="shared" si="58"/>
        <v>0</v>
      </c>
      <c r="AE303" s="107">
        <f t="shared" si="59"/>
        <v>0</v>
      </c>
      <c r="AF303" s="107">
        <f t="shared" si="60"/>
        <v>0</v>
      </c>
      <c r="AG303" s="107">
        <f t="shared" si="61"/>
        <v>0</v>
      </c>
      <c r="AH303" s="107">
        <f t="shared" si="62"/>
        <v>0</v>
      </c>
      <c r="AI303" s="107">
        <f t="shared" si="63"/>
        <v>0</v>
      </c>
      <c r="AJ303" s="107">
        <f t="shared" si="64"/>
        <v>0</v>
      </c>
      <c r="AK303" s="107">
        <f t="shared" si="65"/>
        <v>0</v>
      </c>
    </row>
    <row r="304">
      <c r="A304" s="107"/>
      <c r="B304" s="107"/>
      <c r="C304" s="107"/>
      <c r="D304" s="107"/>
      <c r="E304" s="107"/>
      <c r="F304" s="108">
        <f t="shared" si="53"/>
        <v>5994</v>
      </c>
      <c r="G304" s="90" t="s">
        <v>499</v>
      </c>
      <c r="H304" s="14">
        <f>IF(ISNA(VLOOKUP(G304,Round2_Transactions!$A$2:$F$800,2,FALSE)), 0,VLOOKUP(G304,Round2_Transactions!$A$2:$F$800,2,FALSE))</f>
        <v>0</v>
      </c>
      <c r="I304" s="60">
        <f>IF(ISNA(VLOOKUP(G304,Round2_Transactions!$A$2:$F$800,3,FALSE)), 0,VLOOKUP(G304,Round2_Transactions!$A$2:$F$800,3,FALSE))</f>
        <v>0</v>
      </c>
      <c r="J304" s="60">
        <f>IF(ISNA(VLOOKUP(G304,Round2_Transactions!$A$2:$F$800,4,FALSE)), 0,VLOOKUP(G304,Round2_Transactions!$A$2:$F$800,4,FALSE))</f>
        <v>0</v>
      </c>
      <c r="K304" s="60">
        <f>IF(ISNA(VLOOKUP(G304,Round2_Transactions!$A$2:$F$800,5,FALSE)), 0,VLOOKUP(G304,Round2_Transactions!$A$2:$F$800,5,FALSE))</f>
        <v>0</v>
      </c>
      <c r="L304" s="86">
        <f>IF(ISNA(VLOOKUP(G304,Round2_Transactions!$A$2:$F$800,6,FALSE)), 0,VLOOKUP(G304,Round2_Transactions!$A$2:$F$800,6,FALSE))</f>
        <v>0</v>
      </c>
      <c r="M304" s="107">
        <f t="shared" si="1"/>
        <v>0</v>
      </c>
      <c r="N304" s="107">
        <f t="shared" si="3"/>
        <v>0</v>
      </c>
      <c r="O304" s="107">
        <f t="shared" si="4"/>
        <v>0</v>
      </c>
      <c r="P304" s="107">
        <f t="shared" si="5"/>
        <v>0</v>
      </c>
      <c r="Q304" s="107">
        <f t="shared" si="6"/>
        <v>0</v>
      </c>
      <c r="R304" s="107">
        <f t="shared" si="7"/>
        <v>0</v>
      </c>
      <c r="S304" s="107">
        <f t="shared" si="8"/>
        <v>0</v>
      </c>
      <c r="T304" s="107">
        <f t="shared" si="9"/>
        <v>0</v>
      </c>
      <c r="U304" s="107">
        <f t="shared" si="10"/>
        <v>0</v>
      </c>
      <c r="V304" s="107">
        <f t="shared" si="11"/>
        <v>0</v>
      </c>
      <c r="W304" s="107">
        <f t="shared" si="12"/>
        <v>0</v>
      </c>
      <c r="X304" s="107">
        <f t="shared" si="13"/>
        <v>0</v>
      </c>
      <c r="Y304" s="107">
        <f t="shared" si="14"/>
        <v>0</v>
      </c>
      <c r="Z304" s="107">
        <f t="shared" si="54"/>
        <v>0</v>
      </c>
      <c r="AA304" s="107">
        <f t="shared" si="55"/>
        <v>0</v>
      </c>
      <c r="AB304" s="107">
        <f t="shared" si="56"/>
        <v>0</v>
      </c>
      <c r="AC304" s="107">
        <f t="shared" si="57"/>
        <v>0</v>
      </c>
      <c r="AD304" s="107">
        <f t="shared" si="58"/>
        <v>0</v>
      </c>
      <c r="AE304" s="107">
        <f t="shared" si="59"/>
        <v>0</v>
      </c>
      <c r="AF304" s="107">
        <f t="shared" si="60"/>
        <v>0</v>
      </c>
      <c r="AG304" s="107">
        <f t="shared" si="61"/>
        <v>0</v>
      </c>
      <c r="AH304" s="107">
        <f t="shared" si="62"/>
        <v>0</v>
      </c>
      <c r="AI304" s="107">
        <f t="shared" si="63"/>
        <v>0</v>
      </c>
      <c r="AJ304" s="107">
        <f t="shared" si="64"/>
        <v>0</v>
      </c>
      <c r="AK304" s="107">
        <f t="shared" si="65"/>
        <v>0</v>
      </c>
    </row>
    <row r="305">
      <c r="A305" s="107"/>
      <c r="B305" s="107"/>
      <c r="C305" s="107"/>
      <c r="D305" s="107"/>
      <c r="E305" s="107"/>
      <c r="F305" s="108">
        <f t="shared" si="53"/>
        <v>5994</v>
      </c>
      <c r="G305" s="90" t="s">
        <v>500</v>
      </c>
      <c r="H305" s="14">
        <f>IF(ISNA(VLOOKUP(G305,Round2_Transactions!$A$2:$F$800,2,FALSE)), 0,VLOOKUP(G305,Round2_Transactions!$A$2:$F$800,2,FALSE))</f>
        <v>0</v>
      </c>
      <c r="I305" s="60">
        <f>IF(ISNA(VLOOKUP(G305,Round2_Transactions!$A$2:$F$800,3,FALSE)), 0,VLOOKUP(G305,Round2_Transactions!$A$2:$F$800,3,FALSE))</f>
        <v>0</v>
      </c>
      <c r="J305" s="60">
        <f>IF(ISNA(VLOOKUP(G305,Round2_Transactions!$A$2:$F$800,4,FALSE)), 0,VLOOKUP(G305,Round2_Transactions!$A$2:$F$800,4,FALSE))</f>
        <v>0</v>
      </c>
      <c r="K305" s="60">
        <f>IF(ISNA(VLOOKUP(G305,Round2_Transactions!$A$2:$F$800,5,FALSE)), 0,VLOOKUP(G305,Round2_Transactions!$A$2:$F$800,5,FALSE))</f>
        <v>0</v>
      </c>
      <c r="L305" s="86">
        <f>IF(ISNA(VLOOKUP(G305,Round2_Transactions!$A$2:$F$800,6,FALSE)), 0,VLOOKUP(G305,Round2_Transactions!$A$2:$F$800,6,FALSE))</f>
        <v>0</v>
      </c>
      <c r="M305" s="107">
        <f t="shared" si="1"/>
        <v>0</v>
      </c>
      <c r="N305" s="107">
        <f t="shared" si="3"/>
        <v>0</v>
      </c>
      <c r="O305" s="107">
        <f t="shared" si="4"/>
        <v>0</v>
      </c>
      <c r="P305" s="107">
        <f t="shared" si="5"/>
        <v>0</v>
      </c>
      <c r="Q305" s="107">
        <f t="shared" si="6"/>
        <v>0</v>
      </c>
      <c r="R305" s="107">
        <f t="shared" si="7"/>
        <v>0</v>
      </c>
      <c r="S305" s="107">
        <f t="shared" si="8"/>
        <v>0</v>
      </c>
      <c r="T305" s="107">
        <f t="shared" si="9"/>
        <v>0</v>
      </c>
      <c r="U305" s="107">
        <f t="shared" si="10"/>
        <v>0</v>
      </c>
      <c r="V305" s="107">
        <f t="shared" si="11"/>
        <v>0</v>
      </c>
      <c r="W305" s="107">
        <f t="shared" si="12"/>
        <v>0</v>
      </c>
      <c r="X305" s="107">
        <f t="shared" si="13"/>
        <v>0</v>
      </c>
      <c r="Y305" s="107">
        <f t="shared" si="14"/>
        <v>0</v>
      </c>
      <c r="Z305" s="107">
        <f t="shared" si="54"/>
        <v>0</v>
      </c>
      <c r="AA305" s="107">
        <f t="shared" si="55"/>
        <v>0</v>
      </c>
      <c r="AB305" s="107">
        <f t="shared" si="56"/>
        <v>0</v>
      </c>
      <c r="AC305" s="107">
        <f t="shared" si="57"/>
        <v>0</v>
      </c>
      <c r="AD305" s="107">
        <f t="shared" si="58"/>
        <v>0</v>
      </c>
      <c r="AE305" s="107">
        <f t="shared" si="59"/>
        <v>0</v>
      </c>
      <c r="AF305" s="107">
        <f t="shared" si="60"/>
        <v>0</v>
      </c>
      <c r="AG305" s="107">
        <f t="shared" si="61"/>
        <v>0</v>
      </c>
      <c r="AH305" s="107">
        <f t="shared" si="62"/>
        <v>0</v>
      </c>
      <c r="AI305" s="107">
        <f t="shared" si="63"/>
        <v>0</v>
      </c>
      <c r="AJ305" s="107">
        <f t="shared" si="64"/>
        <v>0</v>
      </c>
      <c r="AK305" s="107">
        <f t="shared" si="65"/>
        <v>0</v>
      </c>
    </row>
    <row r="306">
      <c r="A306" s="107"/>
      <c r="B306" s="107"/>
      <c r="C306" s="107"/>
      <c r="D306" s="107"/>
      <c r="E306" s="107"/>
      <c r="F306" s="108">
        <f t="shared" si="53"/>
        <v>5994</v>
      </c>
      <c r="G306" s="90" t="s">
        <v>501</v>
      </c>
      <c r="H306" s="14">
        <f>IF(ISNA(VLOOKUP(G306,Round2_Transactions!$A$2:$F$800,2,FALSE)), 0,VLOOKUP(G306,Round2_Transactions!$A$2:$F$800,2,FALSE))</f>
        <v>0</v>
      </c>
      <c r="I306" s="60">
        <f>IF(ISNA(VLOOKUP(G306,Round2_Transactions!$A$2:$F$800,3,FALSE)), 0,VLOOKUP(G306,Round2_Transactions!$A$2:$F$800,3,FALSE))</f>
        <v>0</v>
      </c>
      <c r="J306" s="60">
        <f>IF(ISNA(VLOOKUP(G306,Round2_Transactions!$A$2:$F$800,4,FALSE)), 0,VLOOKUP(G306,Round2_Transactions!$A$2:$F$800,4,FALSE))</f>
        <v>0</v>
      </c>
      <c r="K306" s="60">
        <f>IF(ISNA(VLOOKUP(G306,Round2_Transactions!$A$2:$F$800,5,FALSE)), 0,VLOOKUP(G306,Round2_Transactions!$A$2:$F$800,5,FALSE))</f>
        <v>0</v>
      </c>
      <c r="L306" s="86">
        <f>IF(ISNA(VLOOKUP(G306,Round2_Transactions!$A$2:$F$800,6,FALSE)), 0,VLOOKUP(G306,Round2_Transactions!$A$2:$F$800,6,FALSE))</f>
        <v>0</v>
      </c>
      <c r="M306" s="107">
        <f t="shared" si="1"/>
        <v>0</v>
      </c>
      <c r="N306" s="107">
        <f t="shared" si="3"/>
        <v>0</v>
      </c>
      <c r="O306" s="107">
        <f t="shared" si="4"/>
        <v>0</v>
      </c>
      <c r="P306" s="107">
        <f t="shared" si="5"/>
        <v>0</v>
      </c>
      <c r="Q306" s="107">
        <f t="shared" si="6"/>
        <v>0</v>
      </c>
      <c r="R306" s="107">
        <f t="shared" si="7"/>
        <v>0</v>
      </c>
      <c r="S306" s="107">
        <f t="shared" si="8"/>
        <v>0</v>
      </c>
      <c r="T306" s="107">
        <f t="shared" si="9"/>
        <v>0</v>
      </c>
      <c r="U306" s="107">
        <f t="shared" si="10"/>
        <v>0</v>
      </c>
      <c r="V306" s="107">
        <f t="shared" si="11"/>
        <v>0</v>
      </c>
      <c r="W306" s="107">
        <f t="shared" si="12"/>
        <v>0</v>
      </c>
      <c r="X306" s="107">
        <f t="shared" si="13"/>
        <v>0</v>
      </c>
      <c r="Y306" s="107">
        <f t="shared" si="14"/>
        <v>0</v>
      </c>
      <c r="Z306" s="107">
        <f t="shared" si="54"/>
        <v>0</v>
      </c>
      <c r="AA306" s="107">
        <f t="shared" si="55"/>
        <v>0</v>
      </c>
      <c r="AB306" s="107">
        <f t="shared" si="56"/>
        <v>0</v>
      </c>
      <c r="AC306" s="107">
        <f t="shared" si="57"/>
        <v>0</v>
      </c>
      <c r="AD306" s="107">
        <f t="shared" si="58"/>
        <v>0</v>
      </c>
      <c r="AE306" s="107">
        <f t="shared" si="59"/>
        <v>0</v>
      </c>
      <c r="AF306" s="107">
        <f t="shared" si="60"/>
        <v>0</v>
      </c>
      <c r="AG306" s="107">
        <f t="shared" si="61"/>
        <v>0</v>
      </c>
      <c r="AH306" s="107">
        <f t="shared" si="62"/>
        <v>0</v>
      </c>
      <c r="AI306" s="107">
        <f t="shared" si="63"/>
        <v>0</v>
      </c>
      <c r="AJ306" s="107">
        <f t="shared" si="64"/>
        <v>0</v>
      </c>
      <c r="AK306" s="107">
        <f t="shared" si="65"/>
        <v>0</v>
      </c>
    </row>
    <row r="307">
      <c r="A307" s="107"/>
      <c r="B307" s="107"/>
      <c r="C307" s="107"/>
      <c r="D307" s="107"/>
      <c r="E307" s="107"/>
      <c r="F307" s="108">
        <f t="shared" si="53"/>
        <v>5994</v>
      </c>
      <c r="G307" s="90" t="s">
        <v>502</v>
      </c>
      <c r="H307" s="14">
        <f>IF(ISNA(VLOOKUP(G307,Round2_Transactions!$A$2:$F$800,2,FALSE)), 0,VLOOKUP(G307,Round2_Transactions!$A$2:$F$800,2,FALSE))</f>
        <v>0</v>
      </c>
      <c r="I307" s="60">
        <f>IF(ISNA(VLOOKUP(G307,Round2_Transactions!$A$2:$F$800,3,FALSE)), 0,VLOOKUP(G307,Round2_Transactions!$A$2:$F$800,3,FALSE))</f>
        <v>0</v>
      </c>
      <c r="J307" s="60">
        <f>IF(ISNA(VLOOKUP(G307,Round2_Transactions!$A$2:$F$800,4,FALSE)), 0,VLOOKUP(G307,Round2_Transactions!$A$2:$F$800,4,FALSE))</f>
        <v>0</v>
      </c>
      <c r="K307" s="60">
        <f>IF(ISNA(VLOOKUP(G307,Round2_Transactions!$A$2:$F$800,5,FALSE)), 0,VLOOKUP(G307,Round2_Transactions!$A$2:$F$800,5,FALSE))</f>
        <v>0</v>
      </c>
      <c r="L307" s="86">
        <f>IF(ISNA(VLOOKUP(G307,Round2_Transactions!$A$2:$F$800,6,FALSE)), 0,VLOOKUP(G307,Round2_Transactions!$A$2:$F$800,6,FALSE))</f>
        <v>0</v>
      </c>
      <c r="M307" s="107">
        <f t="shared" si="1"/>
        <v>0</v>
      </c>
      <c r="N307" s="107">
        <f t="shared" si="3"/>
        <v>0</v>
      </c>
      <c r="O307" s="107">
        <f t="shared" si="4"/>
        <v>0</v>
      </c>
      <c r="P307" s="107">
        <f t="shared" si="5"/>
        <v>0</v>
      </c>
      <c r="Q307" s="107">
        <f t="shared" si="6"/>
        <v>0</v>
      </c>
      <c r="R307" s="107">
        <f t="shared" si="7"/>
        <v>0</v>
      </c>
      <c r="S307" s="107">
        <f t="shared" si="8"/>
        <v>0</v>
      </c>
      <c r="T307" s="107">
        <f t="shared" si="9"/>
        <v>0</v>
      </c>
      <c r="U307" s="107">
        <f t="shared" si="10"/>
        <v>0</v>
      </c>
      <c r="V307" s="107">
        <f t="shared" si="11"/>
        <v>0</v>
      </c>
      <c r="W307" s="107">
        <f t="shared" si="12"/>
        <v>0</v>
      </c>
      <c r="X307" s="107">
        <f t="shared" si="13"/>
        <v>0</v>
      </c>
      <c r="Y307" s="107">
        <f t="shared" si="14"/>
        <v>0</v>
      </c>
      <c r="Z307" s="107">
        <f t="shared" si="54"/>
        <v>0</v>
      </c>
      <c r="AA307" s="107">
        <f t="shared" si="55"/>
        <v>0</v>
      </c>
      <c r="AB307" s="107">
        <f t="shared" si="56"/>
        <v>0</v>
      </c>
      <c r="AC307" s="107">
        <f t="shared" si="57"/>
        <v>0</v>
      </c>
      <c r="AD307" s="107">
        <f t="shared" si="58"/>
        <v>0</v>
      </c>
      <c r="AE307" s="107">
        <f t="shared" si="59"/>
        <v>0</v>
      </c>
      <c r="AF307" s="107">
        <f t="shared" si="60"/>
        <v>0</v>
      </c>
      <c r="AG307" s="107">
        <f t="shared" si="61"/>
        <v>0</v>
      </c>
      <c r="AH307" s="107">
        <f t="shared" si="62"/>
        <v>0</v>
      </c>
      <c r="AI307" s="107">
        <f t="shared" si="63"/>
        <v>0</v>
      </c>
      <c r="AJ307" s="107">
        <f t="shared" si="64"/>
        <v>0</v>
      </c>
      <c r="AK307" s="107">
        <f t="shared" si="65"/>
        <v>0</v>
      </c>
    </row>
    <row r="308">
      <c r="A308" s="107"/>
      <c r="B308" s="107"/>
      <c r="C308" s="107"/>
      <c r="D308" s="107"/>
      <c r="E308" s="107"/>
      <c r="F308" s="108">
        <f t="shared" si="53"/>
        <v>5994</v>
      </c>
      <c r="G308" s="90" t="s">
        <v>503</v>
      </c>
      <c r="H308" s="14">
        <f>IF(ISNA(VLOOKUP(G308,Round2_Transactions!$A$2:$F$800,2,FALSE)), 0,VLOOKUP(G308,Round2_Transactions!$A$2:$F$800,2,FALSE))</f>
        <v>0</v>
      </c>
      <c r="I308" s="60">
        <f>IF(ISNA(VLOOKUP(G308,Round2_Transactions!$A$2:$F$800,3,FALSE)), 0,VLOOKUP(G308,Round2_Transactions!$A$2:$F$800,3,FALSE))</f>
        <v>0</v>
      </c>
      <c r="J308" s="60">
        <f>IF(ISNA(VLOOKUP(G308,Round2_Transactions!$A$2:$F$800,4,FALSE)), 0,VLOOKUP(G308,Round2_Transactions!$A$2:$F$800,4,FALSE))</f>
        <v>0</v>
      </c>
      <c r="K308" s="60">
        <f>IF(ISNA(VLOOKUP(G308,Round2_Transactions!$A$2:$F$800,5,FALSE)), 0,VLOOKUP(G308,Round2_Transactions!$A$2:$F$800,5,FALSE))</f>
        <v>0</v>
      </c>
      <c r="L308" s="86">
        <f>IF(ISNA(VLOOKUP(G308,Round2_Transactions!$A$2:$F$800,6,FALSE)), 0,VLOOKUP(G308,Round2_Transactions!$A$2:$F$800,6,FALSE))</f>
        <v>0</v>
      </c>
      <c r="M308" s="107">
        <f t="shared" si="1"/>
        <v>0</v>
      </c>
      <c r="N308" s="107">
        <f t="shared" si="3"/>
        <v>0</v>
      </c>
      <c r="O308" s="107">
        <f t="shared" si="4"/>
        <v>0</v>
      </c>
      <c r="P308" s="107">
        <f t="shared" si="5"/>
        <v>0</v>
      </c>
      <c r="Q308" s="107">
        <f t="shared" si="6"/>
        <v>0</v>
      </c>
      <c r="R308" s="107">
        <f t="shared" si="7"/>
        <v>0</v>
      </c>
      <c r="S308" s="107">
        <f t="shared" si="8"/>
        <v>0</v>
      </c>
      <c r="T308" s="107">
        <f t="shared" si="9"/>
        <v>0</v>
      </c>
      <c r="U308" s="107">
        <f t="shared" si="10"/>
        <v>0</v>
      </c>
      <c r="V308" s="107">
        <f t="shared" si="11"/>
        <v>0</v>
      </c>
      <c r="W308" s="107">
        <f t="shared" si="12"/>
        <v>0</v>
      </c>
      <c r="X308" s="107">
        <f t="shared" si="13"/>
        <v>0</v>
      </c>
      <c r="Y308" s="107">
        <f t="shared" si="14"/>
        <v>0</v>
      </c>
      <c r="Z308" s="107">
        <f t="shared" si="54"/>
        <v>0</v>
      </c>
      <c r="AA308" s="107">
        <f t="shared" si="55"/>
        <v>0</v>
      </c>
      <c r="AB308" s="107">
        <f t="shared" si="56"/>
        <v>0</v>
      </c>
      <c r="AC308" s="107">
        <f t="shared" si="57"/>
        <v>0</v>
      </c>
      <c r="AD308" s="107">
        <f t="shared" si="58"/>
        <v>0</v>
      </c>
      <c r="AE308" s="107">
        <f t="shared" si="59"/>
        <v>0</v>
      </c>
      <c r="AF308" s="107">
        <f t="shared" si="60"/>
        <v>0</v>
      </c>
      <c r="AG308" s="107">
        <f t="shared" si="61"/>
        <v>0</v>
      </c>
      <c r="AH308" s="107">
        <f t="shared" si="62"/>
        <v>0</v>
      </c>
      <c r="AI308" s="107">
        <f t="shared" si="63"/>
        <v>0</v>
      </c>
      <c r="AJ308" s="107">
        <f t="shared" si="64"/>
        <v>0</v>
      </c>
      <c r="AK308" s="107">
        <f t="shared" si="65"/>
        <v>0</v>
      </c>
    </row>
    <row r="309">
      <c r="A309" s="107"/>
      <c r="B309" s="107"/>
      <c r="C309" s="107"/>
      <c r="D309" s="107"/>
      <c r="E309" s="107"/>
      <c r="F309" s="108">
        <f t="shared" si="53"/>
        <v>5994</v>
      </c>
      <c r="G309" s="90" t="s">
        <v>504</v>
      </c>
      <c r="H309" s="14">
        <f>IF(ISNA(VLOOKUP(G309,Round2_Transactions!$A$2:$F$800,2,FALSE)), 0,VLOOKUP(G309,Round2_Transactions!$A$2:$F$800,2,FALSE))</f>
        <v>0</v>
      </c>
      <c r="I309" s="60">
        <f>IF(ISNA(VLOOKUP(G309,Round2_Transactions!$A$2:$F$800,3,FALSE)), 0,VLOOKUP(G309,Round2_Transactions!$A$2:$F$800,3,FALSE))</f>
        <v>0</v>
      </c>
      <c r="J309" s="60">
        <f>IF(ISNA(VLOOKUP(G309,Round2_Transactions!$A$2:$F$800,4,FALSE)), 0,VLOOKUP(G309,Round2_Transactions!$A$2:$F$800,4,FALSE))</f>
        <v>0</v>
      </c>
      <c r="K309" s="60">
        <f>IF(ISNA(VLOOKUP(G309,Round2_Transactions!$A$2:$F$800,5,FALSE)), 0,VLOOKUP(G309,Round2_Transactions!$A$2:$F$800,5,FALSE))</f>
        <v>0</v>
      </c>
      <c r="L309" s="86">
        <f>IF(ISNA(VLOOKUP(G309,Round2_Transactions!$A$2:$F$800,6,FALSE)), 0,VLOOKUP(G309,Round2_Transactions!$A$2:$F$800,6,FALSE))</f>
        <v>0</v>
      </c>
      <c r="M309" s="107">
        <f t="shared" si="1"/>
        <v>0</v>
      </c>
      <c r="N309" s="107">
        <f t="shared" si="3"/>
        <v>0</v>
      </c>
      <c r="O309" s="107">
        <f t="shared" si="4"/>
        <v>0</v>
      </c>
      <c r="P309" s="107">
        <f t="shared" si="5"/>
        <v>0</v>
      </c>
      <c r="Q309" s="107">
        <f t="shared" si="6"/>
        <v>0</v>
      </c>
      <c r="R309" s="107">
        <f t="shared" si="7"/>
        <v>0</v>
      </c>
      <c r="S309" s="107">
        <f t="shared" si="8"/>
        <v>0</v>
      </c>
      <c r="T309" s="107">
        <f t="shared" si="9"/>
        <v>0</v>
      </c>
      <c r="U309" s="107">
        <f t="shared" si="10"/>
        <v>0</v>
      </c>
      <c r="V309" s="107">
        <f t="shared" si="11"/>
        <v>0</v>
      </c>
      <c r="W309" s="107">
        <f t="shared" si="12"/>
        <v>0</v>
      </c>
      <c r="X309" s="107">
        <f t="shared" si="13"/>
        <v>0</v>
      </c>
      <c r="Y309" s="107">
        <f t="shared" si="14"/>
        <v>0</v>
      </c>
      <c r="Z309" s="107">
        <f t="shared" si="54"/>
        <v>0</v>
      </c>
      <c r="AA309" s="107">
        <f t="shared" si="55"/>
        <v>0</v>
      </c>
      <c r="AB309" s="107">
        <f t="shared" si="56"/>
        <v>0</v>
      </c>
      <c r="AC309" s="107">
        <f t="shared" si="57"/>
        <v>0</v>
      </c>
      <c r="AD309" s="107">
        <f t="shared" si="58"/>
        <v>0</v>
      </c>
      <c r="AE309" s="107">
        <f t="shared" si="59"/>
        <v>0</v>
      </c>
      <c r="AF309" s="107">
        <f t="shared" si="60"/>
        <v>0</v>
      </c>
      <c r="AG309" s="107">
        <f t="shared" si="61"/>
        <v>0</v>
      </c>
      <c r="AH309" s="107">
        <f t="shared" si="62"/>
        <v>0</v>
      </c>
      <c r="AI309" s="107">
        <f t="shared" si="63"/>
        <v>0</v>
      </c>
      <c r="AJ309" s="107">
        <f t="shared" si="64"/>
        <v>0</v>
      </c>
      <c r="AK309" s="107">
        <f t="shared" si="65"/>
        <v>0</v>
      </c>
    </row>
    <row r="310">
      <c r="A310" s="107"/>
      <c r="B310" s="107"/>
      <c r="C310" s="107"/>
      <c r="D310" s="107"/>
      <c r="E310" s="107"/>
      <c r="F310" s="108">
        <f t="shared" si="53"/>
        <v>5994</v>
      </c>
      <c r="G310" s="90" t="s">
        <v>505</v>
      </c>
      <c r="H310" s="14">
        <f>IF(ISNA(VLOOKUP(G310,Round2_Transactions!$A$2:$F$800,2,FALSE)), 0,VLOOKUP(G310,Round2_Transactions!$A$2:$F$800,2,FALSE))</f>
        <v>0</v>
      </c>
      <c r="I310" s="60">
        <f>IF(ISNA(VLOOKUP(G310,Round2_Transactions!$A$2:$F$800,3,FALSE)), 0,VLOOKUP(G310,Round2_Transactions!$A$2:$F$800,3,FALSE))</f>
        <v>0</v>
      </c>
      <c r="J310" s="60">
        <f>IF(ISNA(VLOOKUP(G310,Round2_Transactions!$A$2:$F$800,4,FALSE)), 0,VLOOKUP(G310,Round2_Transactions!$A$2:$F$800,4,FALSE))</f>
        <v>0</v>
      </c>
      <c r="K310" s="60">
        <f>IF(ISNA(VLOOKUP(G310,Round2_Transactions!$A$2:$F$800,5,FALSE)), 0,VLOOKUP(G310,Round2_Transactions!$A$2:$F$800,5,FALSE))</f>
        <v>0</v>
      </c>
      <c r="L310" s="86">
        <f>IF(ISNA(VLOOKUP(G310,Round2_Transactions!$A$2:$F$800,6,FALSE)), 0,VLOOKUP(G310,Round2_Transactions!$A$2:$F$800,6,FALSE))</f>
        <v>0</v>
      </c>
      <c r="M310" s="107">
        <f t="shared" si="1"/>
        <v>0</v>
      </c>
      <c r="N310" s="107">
        <f t="shared" si="3"/>
        <v>0</v>
      </c>
      <c r="O310" s="107">
        <f t="shared" si="4"/>
        <v>0</v>
      </c>
      <c r="P310" s="107">
        <f t="shared" si="5"/>
        <v>0</v>
      </c>
      <c r="Q310" s="107">
        <f t="shared" si="6"/>
        <v>0</v>
      </c>
      <c r="R310" s="107">
        <f t="shared" si="7"/>
        <v>0</v>
      </c>
      <c r="S310" s="107">
        <f t="shared" si="8"/>
        <v>0</v>
      </c>
      <c r="T310" s="107">
        <f t="shared" si="9"/>
        <v>0</v>
      </c>
      <c r="U310" s="107">
        <f t="shared" si="10"/>
        <v>0</v>
      </c>
      <c r="V310" s="107">
        <f t="shared" si="11"/>
        <v>0</v>
      </c>
      <c r="W310" s="107">
        <f t="shared" si="12"/>
        <v>0</v>
      </c>
      <c r="X310" s="107">
        <f t="shared" si="13"/>
        <v>0</v>
      </c>
      <c r="Y310" s="107">
        <f t="shared" si="14"/>
        <v>0</v>
      </c>
      <c r="Z310" s="107">
        <f t="shared" si="54"/>
        <v>0</v>
      </c>
      <c r="AA310" s="107">
        <f t="shared" si="55"/>
        <v>0</v>
      </c>
      <c r="AB310" s="107">
        <f t="shared" si="56"/>
        <v>0</v>
      </c>
      <c r="AC310" s="107">
        <f t="shared" si="57"/>
        <v>0</v>
      </c>
      <c r="AD310" s="107">
        <f t="shared" si="58"/>
        <v>0</v>
      </c>
      <c r="AE310" s="107">
        <f t="shared" si="59"/>
        <v>0</v>
      </c>
      <c r="AF310" s="107">
        <f t="shared" si="60"/>
        <v>0</v>
      </c>
      <c r="AG310" s="107">
        <f t="shared" si="61"/>
        <v>0</v>
      </c>
      <c r="AH310" s="107">
        <f t="shared" si="62"/>
        <v>0</v>
      </c>
      <c r="AI310" s="107">
        <f t="shared" si="63"/>
        <v>0</v>
      </c>
      <c r="AJ310" s="107">
        <f t="shared" si="64"/>
        <v>0</v>
      </c>
      <c r="AK310" s="107">
        <f t="shared" si="65"/>
        <v>0</v>
      </c>
    </row>
    <row r="311">
      <c r="A311" s="107"/>
      <c r="B311" s="107"/>
      <c r="C311" s="107"/>
      <c r="D311" s="107"/>
      <c r="E311" s="107"/>
      <c r="F311" s="108">
        <f t="shared" si="53"/>
        <v>5994</v>
      </c>
      <c r="G311" s="90" t="s">
        <v>506</v>
      </c>
      <c r="H311" s="14">
        <f>IF(ISNA(VLOOKUP(G311,Round2_Transactions!$A$2:$F$800,2,FALSE)), 0,VLOOKUP(G311,Round2_Transactions!$A$2:$F$800,2,FALSE))</f>
        <v>0</v>
      </c>
      <c r="I311" s="60">
        <f>IF(ISNA(VLOOKUP(G311,Round2_Transactions!$A$2:$F$800,3,FALSE)), 0,VLOOKUP(G311,Round2_Transactions!$A$2:$F$800,3,FALSE))</f>
        <v>0</v>
      </c>
      <c r="J311" s="60">
        <f>IF(ISNA(VLOOKUP(G311,Round2_Transactions!$A$2:$F$800,4,FALSE)), 0,VLOOKUP(G311,Round2_Transactions!$A$2:$F$800,4,FALSE))</f>
        <v>0</v>
      </c>
      <c r="K311" s="60">
        <f>IF(ISNA(VLOOKUP(G311,Round2_Transactions!$A$2:$F$800,5,FALSE)), 0,VLOOKUP(G311,Round2_Transactions!$A$2:$F$800,5,FALSE))</f>
        <v>0</v>
      </c>
      <c r="L311" s="86">
        <f>IF(ISNA(VLOOKUP(G311,Round2_Transactions!$A$2:$F$800,6,FALSE)), 0,VLOOKUP(G311,Round2_Transactions!$A$2:$F$800,6,FALSE))</f>
        <v>0</v>
      </c>
      <c r="M311" s="107">
        <f t="shared" si="1"/>
        <v>0</v>
      </c>
      <c r="N311" s="107">
        <f t="shared" si="3"/>
        <v>0</v>
      </c>
      <c r="O311" s="107">
        <f t="shared" si="4"/>
        <v>0</v>
      </c>
      <c r="P311" s="107">
        <f t="shared" si="5"/>
        <v>0</v>
      </c>
      <c r="Q311" s="107">
        <f t="shared" si="6"/>
        <v>0</v>
      </c>
      <c r="R311" s="107">
        <f t="shared" si="7"/>
        <v>0</v>
      </c>
      <c r="S311" s="107">
        <f t="shared" si="8"/>
        <v>0</v>
      </c>
      <c r="T311" s="107">
        <f t="shared" si="9"/>
        <v>0</v>
      </c>
      <c r="U311" s="107">
        <f t="shared" si="10"/>
        <v>0</v>
      </c>
      <c r="V311" s="107">
        <f t="shared" si="11"/>
        <v>0</v>
      </c>
      <c r="W311" s="107">
        <f t="shared" si="12"/>
        <v>0</v>
      </c>
      <c r="X311" s="107">
        <f t="shared" si="13"/>
        <v>0</v>
      </c>
      <c r="Y311" s="107">
        <f t="shared" si="14"/>
        <v>0</v>
      </c>
      <c r="Z311" s="107">
        <f t="shared" si="54"/>
        <v>0</v>
      </c>
      <c r="AA311" s="107">
        <f t="shared" si="55"/>
        <v>0</v>
      </c>
      <c r="AB311" s="107">
        <f t="shared" si="56"/>
        <v>0</v>
      </c>
      <c r="AC311" s="107">
        <f t="shared" si="57"/>
        <v>0</v>
      </c>
      <c r="AD311" s="107">
        <f t="shared" si="58"/>
        <v>0</v>
      </c>
      <c r="AE311" s="107">
        <f t="shared" si="59"/>
        <v>0</v>
      </c>
      <c r="AF311" s="107">
        <f t="shared" si="60"/>
        <v>0</v>
      </c>
      <c r="AG311" s="107">
        <f t="shared" si="61"/>
        <v>0</v>
      </c>
      <c r="AH311" s="107">
        <f t="shared" si="62"/>
        <v>0</v>
      </c>
      <c r="AI311" s="107">
        <f t="shared" si="63"/>
        <v>0</v>
      </c>
      <c r="AJ311" s="107">
        <f t="shared" si="64"/>
        <v>0</v>
      </c>
      <c r="AK311" s="107">
        <f t="shared" si="65"/>
        <v>0</v>
      </c>
    </row>
    <row r="312">
      <c r="A312" s="107"/>
      <c r="B312" s="107"/>
      <c r="C312" s="107"/>
      <c r="D312" s="107"/>
      <c r="E312" s="107"/>
      <c r="F312" s="108">
        <f t="shared" si="53"/>
        <v>5994</v>
      </c>
      <c r="G312" s="90" t="s">
        <v>507</v>
      </c>
      <c r="H312" s="14">
        <f>IF(ISNA(VLOOKUP(G312,Round2_Transactions!$A$2:$F$800,2,FALSE)), 0,VLOOKUP(G312,Round2_Transactions!$A$2:$F$800,2,FALSE))</f>
        <v>0</v>
      </c>
      <c r="I312" s="60">
        <f>IF(ISNA(VLOOKUP(G312,Round2_Transactions!$A$2:$F$800,3,FALSE)), 0,VLOOKUP(G312,Round2_Transactions!$A$2:$F$800,3,FALSE))</f>
        <v>0</v>
      </c>
      <c r="J312" s="60">
        <f>IF(ISNA(VLOOKUP(G312,Round2_Transactions!$A$2:$F$800,4,FALSE)), 0,VLOOKUP(G312,Round2_Transactions!$A$2:$F$800,4,FALSE))</f>
        <v>0</v>
      </c>
      <c r="K312" s="60">
        <f>IF(ISNA(VLOOKUP(G312,Round2_Transactions!$A$2:$F$800,5,FALSE)), 0,VLOOKUP(G312,Round2_Transactions!$A$2:$F$800,5,FALSE))</f>
        <v>0</v>
      </c>
      <c r="L312" s="86">
        <f>IF(ISNA(VLOOKUP(G312,Round2_Transactions!$A$2:$F$800,6,FALSE)), 0,VLOOKUP(G312,Round2_Transactions!$A$2:$F$800,6,FALSE))</f>
        <v>0</v>
      </c>
      <c r="M312" s="107">
        <f t="shared" si="1"/>
        <v>0</v>
      </c>
      <c r="N312" s="107">
        <f t="shared" si="3"/>
        <v>0</v>
      </c>
      <c r="O312" s="107">
        <f t="shared" si="4"/>
        <v>0</v>
      </c>
      <c r="P312" s="107">
        <f t="shared" si="5"/>
        <v>0</v>
      </c>
      <c r="Q312" s="107">
        <f t="shared" si="6"/>
        <v>0</v>
      </c>
      <c r="R312" s="107">
        <f t="shared" si="7"/>
        <v>0</v>
      </c>
      <c r="S312" s="107">
        <f t="shared" si="8"/>
        <v>0</v>
      </c>
      <c r="T312" s="107">
        <f t="shared" si="9"/>
        <v>0</v>
      </c>
      <c r="U312" s="107">
        <f t="shared" si="10"/>
        <v>0</v>
      </c>
      <c r="V312" s="107">
        <f t="shared" si="11"/>
        <v>0</v>
      </c>
      <c r="W312" s="107">
        <f t="shared" si="12"/>
        <v>0</v>
      </c>
      <c r="X312" s="107">
        <f t="shared" si="13"/>
        <v>0</v>
      </c>
      <c r="Y312" s="107">
        <f t="shared" si="14"/>
        <v>0</v>
      </c>
      <c r="Z312" s="107">
        <f t="shared" si="54"/>
        <v>0</v>
      </c>
      <c r="AA312" s="107">
        <f t="shared" si="55"/>
        <v>0</v>
      </c>
      <c r="AB312" s="107">
        <f t="shared" si="56"/>
        <v>0</v>
      </c>
      <c r="AC312" s="107">
        <f t="shared" si="57"/>
        <v>0</v>
      </c>
      <c r="AD312" s="107">
        <f t="shared" si="58"/>
        <v>0</v>
      </c>
      <c r="AE312" s="107">
        <f t="shared" si="59"/>
        <v>0</v>
      </c>
      <c r="AF312" s="107">
        <f t="shared" si="60"/>
        <v>0</v>
      </c>
      <c r="AG312" s="107">
        <f t="shared" si="61"/>
        <v>0</v>
      </c>
      <c r="AH312" s="107">
        <f t="shared" si="62"/>
        <v>0</v>
      </c>
      <c r="AI312" s="107">
        <f t="shared" si="63"/>
        <v>0</v>
      </c>
      <c r="AJ312" s="107">
        <f t="shared" si="64"/>
        <v>0</v>
      </c>
      <c r="AK312" s="107">
        <f t="shared" si="65"/>
        <v>0</v>
      </c>
    </row>
    <row r="313">
      <c r="A313" s="107"/>
      <c r="B313" s="107"/>
      <c r="C313" s="107"/>
      <c r="D313" s="107"/>
      <c r="E313" s="107"/>
      <c r="F313" s="108">
        <f t="shared" si="53"/>
        <v>5994</v>
      </c>
      <c r="G313" s="90" t="s">
        <v>508</v>
      </c>
      <c r="H313" s="14">
        <f>IF(ISNA(VLOOKUP(G313,Round2_Transactions!$A$2:$F$800,2,FALSE)), 0,VLOOKUP(G313,Round2_Transactions!$A$2:$F$800,2,FALSE))</f>
        <v>0</v>
      </c>
      <c r="I313" s="60">
        <f>IF(ISNA(VLOOKUP(G313,Round2_Transactions!$A$2:$F$800,3,FALSE)), 0,VLOOKUP(G313,Round2_Transactions!$A$2:$F$800,3,FALSE))</f>
        <v>0</v>
      </c>
      <c r="J313" s="60">
        <f>IF(ISNA(VLOOKUP(G313,Round2_Transactions!$A$2:$F$800,4,FALSE)), 0,VLOOKUP(G313,Round2_Transactions!$A$2:$F$800,4,FALSE))</f>
        <v>0</v>
      </c>
      <c r="K313" s="60">
        <f>IF(ISNA(VLOOKUP(G313,Round2_Transactions!$A$2:$F$800,5,FALSE)), 0,VLOOKUP(G313,Round2_Transactions!$A$2:$F$800,5,FALSE))</f>
        <v>0</v>
      </c>
      <c r="L313" s="86">
        <f>IF(ISNA(VLOOKUP(G313,Round2_Transactions!$A$2:$F$800,6,FALSE)), 0,VLOOKUP(G313,Round2_Transactions!$A$2:$F$800,6,FALSE))</f>
        <v>0</v>
      </c>
      <c r="M313" s="107">
        <f t="shared" si="1"/>
        <v>0</v>
      </c>
      <c r="N313" s="107">
        <f t="shared" si="3"/>
        <v>0</v>
      </c>
      <c r="O313" s="107">
        <f t="shared" si="4"/>
        <v>0</v>
      </c>
      <c r="P313" s="107">
        <f t="shared" si="5"/>
        <v>0</v>
      </c>
      <c r="Q313" s="107">
        <f t="shared" si="6"/>
        <v>0</v>
      </c>
      <c r="R313" s="107">
        <f t="shared" si="7"/>
        <v>0</v>
      </c>
      <c r="S313" s="107">
        <f t="shared" si="8"/>
        <v>0</v>
      </c>
      <c r="T313" s="107">
        <f t="shared" si="9"/>
        <v>0</v>
      </c>
      <c r="U313" s="107">
        <f t="shared" si="10"/>
        <v>0</v>
      </c>
      <c r="V313" s="107">
        <f t="shared" si="11"/>
        <v>0</v>
      </c>
      <c r="W313" s="107">
        <f t="shared" si="12"/>
        <v>0</v>
      </c>
      <c r="X313" s="107">
        <f t="shared" si="13"/>
        <v>0</v>
      </c>
      <c r="Y313" s="107">
        <f t="shared" si="14"/>
        <v>0</v>
      </c>
      <c r="Z313" s="107">
        <f t="shared" si="54"/>
        <v>0</v>
      </c>
      <c r="AA313" s="107">
        <f t="shared" si="55"/>
        <v>0</v>
      </c>
      <c r="AB313" s="107">
        <f t="shared" si="56"/>
        <v>0</v>
      </c>
      <c r="AC313" s="107">
        <f t="shared" si="57"/>
        <v>0</v>
      </c>
      <c r="AD313" s="107">
        <f t="shared" si="58"/>
        <v>0</v>
      </c>
      <c r="AE313" s="107">
        <f t="shared" si="59"/>
        <v>0</v>
      </c>
      <c r="AF313" s="107">
        <f t="shared" si="60"/>
        <v>0</v>
      </c>
      <c r="AG313" s="107">
        <f t="shared" si="61"/>
        <v>0</v>
      </c>
      <c r="AH313" s="107">
        <f t="shared" si="62"/>
        <v>0</v>
      </c>
      <c r="AI313" s="107">
        <f t="shared" si="63"/>
        <v>0</v>
      </c>
      <c r="AJ313" s="107">
        <f t="shared" si="64"/>
        <v>0</v>
      </c>
      <c r="AK313" s="107">
        <f t="shared" si="65"/>
        <v>0</v>
      </c>
    </row>
    <row r="314">
      <c r="A314" s="107"/>
      <c r="B314" s="107"/>
      <c r="C314" s="107"/>
      <c r="D314" s="107"/>
      <c r="E314" s="107"/>
      <c r="F314" s="108">
        <f t="shared" si="53"/>
        <v>5994</v>
      </c>
      <c r="G314" s="90" t="s">
        <v>509</v>
      </c>
      <c r="H314" s="14">
        <f>IF(ISNA(VLOOKUP(G314,Round2_Transactions!$A$2:$F$800,2,FALSE)), 0,VLOOKUP(G314,Round2_Transactions!$A$2:$F$800,2,FALSE))</f>
        <v>0</v>
      </c>
      <c r="I314" s="60">
        <f>IF(ISNA(VLOOKUP(G314,Round2_Transactions!$A$2:$F$800,3,FALSE)), 0,VLOOKUP(G314,Round2_Transactions!$A$2:$F$800,3,FALSE))</f>
        <v>0</v>
      </c>
      <c r="J314" s="60">
        <f>IF(ISNA(VLOOKUP(G314,Round2_Transactions!$A$2:$F$800,4,FALSE)), 0,VLOOKUP(G314,Round2_Transactions!$A$2:$F$800,4,FALSE))</f>
        <v>0</v>
      </c>
      <c r="K314" s="60">
        <f>IF(ISNA(VLOOKUP(G314,Round2_Transactions!$A$2:$F$800,5,FALSE)), 0,VLOOKUP(G314,Round2_Transactions!$A$2:$F$800,5,FALSE))</f>
        <v>0</v>
      </c>
      <c r="L314" s="86">
        <f>IF(ISNA(VLOOKUP(G314,Round2_Transactions!$A$2:$F$800,6,FALSE)), 0,VLOOKUP(G314,Round2_Transactions!$A$2:$F$800,6,FALSE))</f>
        <v>0</v>
      </c>
      <c r="M314" s="107">
        <f t="shared" si="1"/>
        <v>0</v>
      </c>
      <c r="N314" s="107">
        <f t="shared" si="3"/>
        <v>0</v>
      </c>
      <c r="O314" s="107">
        <f t="shared" si="4"/>
        <v>0</v>
      </c>
      <c r="P314" s="107">
        <f t="shared" si="5"/>
        <v>0</v>
      </c>
      <c r="Q314" s="107">
        <f t="shared" si="6"/>
        <v>0</v>
      </c>
      <c r="R314" s="107">
        <f t="shared" si="7"/>
        <v>0</v>
      </c>
      <c r="S314" s="107">
        <f t="shared" si="8"/>
        <v>0</v>
      </c>
      <c r="T314" s="107">
        <f t="shared" si="9"/>
        <v>0</v>
      </c>
      <c r="U314" s="107">
        <f t="shared" si="10"/>
        <v>0</v>
      </c>
      <c r="V314" s="107">
        <f t="shared" si="11"/>
        <v>0</v>
      </c>
      <c r="W314" s="107">
        <f t="shared" si="12"/>
        <v>0</v>
      </c>
      <c r="X314" s="107">
        <f t="shared" si="13"/>
        <v>0</v>
      </c>
      <c r="Y314" s="107">
        <f t="shared" si="14"/>
        <v>0</v>
      </c>
      <c r="Z314" s="107">
        <f t="shared" si="54"/>
        <v>0</v>
      </c>
      <c r="AA314" s="107">
        <f t="shared" si="55"/>
        <v>0</v>
      </c>
      <c r="AB314" s="107">
        <f t="shared" si="56"/>
        <v>0</v>
      </c>
      <c r="AC314" s="107">
        <f t="shared" si="57"/>
        <v>0</v>
      </c>
      <c r="AD314" s="107">
        <f t="shared" si="58"/>
        <v>0</v>
      </c>
      <c r="AE314" s="107">
        <f t="shared" si="59"/>
        <v>0</v>
      </c>
      <c r="AF314" s="107">
        <f t="shared" si="60"/>
        <v>0</v>
      </c>
      <c r="AG314" s="107">
        <f t="shared" si="61"/>
        <v>0</v>
      </c>
      <c r="AH314" s="107">
        <f t="shared" si="62"/>
        <v>0</v>
      </c>
      <c r="AI314" s="107">
        <f t="shared" si="63"/>
        <v>0</v>
      </c>
      <c r="AJ314" s="107">
        <f t="shared" si="64"/>
        <v>0</v>
      </c>
      <c r="AK314" s="107">
        <f t="shared" si="65"/>
        <v>0</v>
      </c>
    </row>
    <row r="315">
      <c r="A315" s="107"/>
      <c r="B315" s="107"/>
      <c r="C315" s="107"/>
      <c r="D315" s="107"/>
      <c r="E315" s="107"/>
      <c r="F315" s="108">
        <f t="shared" si="53"/>
        <v>5994</v>
      </c>
      <c r="G315" s="90" t="s">
        <v>510</v>
      </c>
      <c r="H315" s="14">
        <f>IF(ISNA(VLOOKUP(G315,Round2_Transactions!$A$2:$F$800,2,FALSE)), 0,VLOOKUP(G315,Round2_Transactions!$A$2:$F$800,2,FALSE))</f>
        <v>0</v>
      </c>
      <c r="I315" s="60">
        <f>IF(ISNA(VLOOKUP(G315,Round2_Transactions!$A$2:$F$800,3,FALSE)), 0,VLOOKUP(G315,Round2_Transactions!$A$2:$F$800,3,FALSE))</f>
        <v>0</v>
      </c>
      <c r="J315" s="60">
        <f>IF(ISNA(VLOOKUP(G315,Round2_Transactions!$A$2:$F$800,4,FALSE)), 0,VLOOKUP(G315,Round2_Transactions!$A$2:$F$800,4,FALSE))</f>
        <v>0</v>
      </c>
      <c r="K315" s="60">
        <f>IF(ISNA(VLOOKUP(G315,Round2_Transactions!$A$2:$F$800,5,FALSE)), 0,VLOOKUP(G315,Round2_Transactions!$A$2:$F$800,5,FALSE))</f>
        <v>0</v>
      </c>
      <c r="L315" s="86">
        <f>IF(ISNA(VLOOKUP(G315,Round2_Transactions!$A$2:$F$800,6,FALSE)), 0,VLOOKUP(G315,Round2_Transactions!$A$2:$F$800,6,FALSE))</f>
        <v>0</v>
      </c>
      <c r="M315" s="107">
        <f t="shared" si="1"/>
        <v>0</v>
      </c>
      <c r="N315" s="107">
        <f t="shared" si="3"/>
        <v>0</v>
      </c>
      <c r="O315" s="107">
        <f t="shared" si="4"/>
        <v>0</v>
      </c>
      <c r="P315" s="107">
        <f t="shared" si="5"/>
        <v>0</v>
      </c>
      <c r="Q315" s="107">
        <f t="shared" si="6"/>
        <v>0</v>
      </c>
      <c r="R315" s="107">
        <f t="shared" si="7"/>
        <v>0</v>
      </c>
      <c r="S315" s="107">
        <f t="shared" si="8"/>
        <v>0</v>
      </c>
      <c r="T315" s="107">
        <f t="shared" si="9"/>
        <v>0</v>
      </c>
      <c r="U315" s="107">
        <f t="shared" si="10"/>
        <v>0</v>
      </c>
      <c r="V315" s="107">
        <f t="shared" si="11"/>
        <v>0</v>
      </c>
      <c r="W315" s="107">
        <f t="shared" si="12"/>
        <v>0</v>
      </c>
      <c r="X315" s="107">
        <f t="shared" si="13"/>
        <v>0</v>
      </c>
      <c r="Y315" s="107">
        <f t="shared" si="14"/>
        <v>0</v>
      </c>
      <c r="Z315" s="107">
        <f t="shared" si="54"/>
        <v>0</v>
      </c>
      <c r="AA315" s="107">
        <f t="shared" si="55"/>
        <v>0</v>
      </c>
      <c r="AB315" s="107">
        <f t="shared" si="56"/>
        <v>0</v>
      </c>
      <c r="AC315" s="107">
        <f t="shared" si="57"/>
        <v>0</v>
      </c>
      <c r="AD315" s="107">
        <f t="shared" si="58"/>
        <v>0</v>
      </c>
      <c r="AE315" s="107">
        <f t="shared" si="59"/>
        <v>0</v>
      </c>
      <c r="AF315" s="107">
        <f t="shared" si="60"/>
        <v>0</v>
      </c>
      <c r="AG315" s="107">
        <f t="shared" si="61"/>
        <v>0</v>
      </c>
      <c r="AH315" s="107">
        <f t="shared" si="62"/>
        <v>0</v>
      </c>
      <c r="AI315" s="107">
        <f t="shared" si="63"/>
        <v>0</v>
      </c>
      <c r="AJ315" s="107">
        <f t="shared" si="64"/>
        <v>0</v>
      </c>
      <c r="AK315" s="107">
        <f t="shared" si="65"/>
        <v>0</v>
      </c>
    </row>
    <row r="316">
      <c r="A316" s="107"/>
      <c r="B316" s="107"/>
      <c r="C316" s="107"/>
      <c r="D316" s="107"/>
      <c r="E316" s="107"/>
      <c r="F316" s="108">
        <f t="shared" si="53"/>
        <v>5994</v>
      </c>
      <c r="G316" s="90" t="s">
        <v>511</v>
      </c>
      <c r="H316" s="14">
        <f>IF(ISNA(VLOOKUP(G316,Round2_Transactions!$A$2:$F$800,2,FALSE)), 0,VLOOKUP(G316,Round2_Transactions!$A$2:$F$800,2,FALSE))</f>
        <v>0</v>
      </c>
      <c r="I316" s="60">
        <f>IF(ISNA(VLOOKUP(G316,Round2_Transactions!$A$2:$F$800,3,FALSE)), 0,VLOOKUP(G316,Round2_Transactions!$A$2:$F$800,3,FALSE))</f>
        <v>0</v>
      </c>
      <c r="J316" s="60">
        <f>IF(ISNA(VLOOKUP(G316,Round2_Transactions!$A$2:$F$800,4,FALSE)), 0,VLOOKUP(G316,Round2_Transactions!$A$2:$F$800,4,FALSE))</f>
        <v>0</v>
      </c>
      <c r="K316" s="60">
        <f>IF(ISNA(VLOOKUP(G316,Round2_Transactions!$A$2:$F$800,5,FALSE)), 0,VLOOKUP(G316,Round2_Transactions!$A$2:$F$800,5,FALSE))</f>
        <v>0</v>
      </c>
      <c r="L316" s="86">
        <f>IF(ISNA(VLOOKUP(G316,Round2_Transactions!$A$2:$F$800,6,FALSE)), 0,VLOOKUP(G316,Round2_Transactions!$A$2:$F$800,6,FALSE))</f>
        <v>0</v>
      </c>
      <c r="M316" s="107">
        <f t="shared" si="1"/>
        <v>0</v>
      </c>
      <c r="N316" s="107">
        <f t="shared" si="3"/>
        <v>0</v>
      </c>
      <c r="O316" s="107">
        <f t="shared" si="4"/>
        <v>0</v>
      </c>
      <c r="P316" s="107">
        <f t="shared" si="5"/>
        <v>0</v>
      </c>
      <c r="Q316" s="107">
        <f t="shared" si="6"/>
        <v>0</v>
      </c>
      <c r="R316" s="107">
        <f t="shared" si="7"/>
        <v>0</v>
      </c>
      <c r="S316" s="107">
        <f t="shared" si="8"/>
        <v>0</v>
      </c>
      <c r="T316" s="107">
        <f t="shared" si="9"/>
        <v>0</v>
      </c>
      <c r="U316" s="107">
        <f t="shared" si="10"/>
        <v>0</v>
      </c>
      <c r="V316" s="107">
        <f t="shared" si="11"/>
        <v>0</v>
      </c>
      <c r="W316" s="107">
        <f t="shared" si="12"/>
        <v>0</v>
      </c>
      <c r="X316" s="107">
        <f t="shared" si="13"/>
        <v>0</v>
      </c>
      <c r="Y316" s="107">
        <f t="shared" si="14"/>
        <v>0</v>
      </c>
      <c r="Z316" s="107">
        <f t="shared" si="54"/>
        <v>0</v>
      </c>
      <c r="AA316" s="107">
        <f t="shared" si="55"/>
        <v>0</v>
      </c>
      <c r="AB316" s="107">
        <f t="shared" si="56"/>
        <v>0</v>
      </c>
      <c r="AC316" s="107">
        <f t="shared" si="57"/>
        <v>0</v>
      </c>
      <c r="AD316" s="107">
        <f t="shared" si="58"/>
        <v>0</v>
      </c>
      <c r="AE316" s="107">
        <f t="shared" si="59"/>
        <v>0</v>
      </c>
      <c r="AF316" s="107">
        <f t="shared" si="60"/>
        <v>0</v>
      </c>
      <c r="AG316" s="107">
        <f t="shared" si="61"/>
        <v>0</v>
      </c>
      <c r="AH316" s="107">
        <f t="shared" si="62"/>
        <v>0</v>
      </c>
      <c r="AI316" s="107">
        <f t="shared" si="63"/>
        <v>0</v>
      </c>
      <c r="AJ316" s="107">
        <f t="shared" si="64"/>
        <v>0</v>
      </c>
      <c r="AK316" s="107">
        <f t="shared" si="65"/>
        <v>0</v>
      </c>
    </row>
    <row r="317">
      <c r="A317" s="107"/>
      <c r="B317" s="107"/>
      <c r="C317" s="107"/>
      <c r="D317" s="107"/>
      <c r="E317" s="107"/>
      <c r="F317" s="108">
        <f t="shared" si="53"/>
        <v>5994</v>
      </c>
      <c r="G317" s="90" t="s">
        <v>512</v>
      </c>
      <c r="H317" s="14">
        <f>IF(ISNA(VLOOKUP(G317,Round2_Transactions!$A$2:$F$800,2,FALSE)), 0,VLOOKUP(G317,Round2_Transactions!$A$2:$F$800,2,FALSE))</f>
        <v>0</v>
      </c>
      <c r="I317" s="60">
        <f>IF(ISNA(VLOOKUP(G317,Round2_Transactions!$A$2:$F$800,3,FALSE)), 0,VLOOKUP(G317,Round2_Transactions!$A$2:$F$800,3,FALSE))</f>
        <v>0</v>
      </c>
      <c r="J317" s="60">
        <f>IF(ISNA(VLOOKUP(G317,Round2_Transactions!$A$2:$F$800,4,FALSE)), 0,VLOOKUP(G317,Round2_Transactions!$A$2:$F$800,4,FALSE))</f>
        <v>0</v>
      </c>
      <c r="K317" s="60">
        <f>IF(ISNA(VLOOKUP(G317,Round2_Transactions!$A$2:$F$800,5,FALSE)), 0,VLOOKUP(G317,Round2_Transactions!$A$2:$F$800,5,FALSE))</f>
        <v>0</v>
      </c>
      <c r="L317" s="86">
        <f>IF(ISNA(VLOOKUP(G317,Round2_Transactions!$A$2:$F$800,6,FALSE)), 0,VLOOKUP(G317,Round2_Transactions!$A$2:$F$800,6,FALSE))</f>
        <v>0</v>
      </c>
      <c r="M317" s="107">
        <f t="shared" si="1"/>
        <v>0</v>
      </c>
      <c r="N317" s="107">
        <f t="shared" si="3"/>
        <v>0</v>
      </c>
      <c r="O317" s="107">
        <f t="shared" si="4"/>
        <v>0</v>
      </c>
      <c r="P317" s="107">
        <f t="shared" si="5"/>
        <v>0</v>
      </c>
      <c r="Q317" s="107">
        <f t="shared" si="6"/>
        <v>0</v>
      </c>
      <c r="R317" s="107">
        <f t="shared" si="7"/>
        <v>0</v>
      </c>
      <c r="S317" s="107">
        <f t="shared" si="8"/>
        <v>0</v>
      </c>
      <c r="T317" s="107">
        <f t="shared" si="9"/>
        <v>0</v>
      </c>
      <c r="U317" s="107">
        <f t="shared" si="10"/>
        <v>0</v>
      </c>
      <c r="V317" s="107">
        <f t="shared" si="11"/>
        <v>0</v>
      </c>
      <c r="W317" s="107">
        <f t="shared" si="12"/>
        <v>0</v>
      </c>
      <c r="X317" s="107">
        <f t="shared" si="13"/>
        <v>0</v>
      </c>
      <c r="Y317" s="107">
        <f t="shared" si="14"/>
        <v>0</v>
      </c>
      <c r="Z317" s="107">
        <f t="shared" si="54"/>
        <v>0</v>
      </c>
      <c r="AA317" s="107">
        <f t="shared" si="55"/>
        <v>0</v>
      </c>
      <c r="AB317" s="107">
        <f t="shared" si="56"/>
        <v>0</v>
      </c>
      <c r="AC317" s="107">
        <f t="shared" si="57"/>
        <v>0</v>
      </c>
      <c r="AD317" s="107">
        <f t="shared" si="58"/>
        <v>0</v>
      </c>
      <c r="AE317" s="107">
        <f t="shared" si="59"/>
        <v>0</v>
      </c>
      <c r="AF317" s="107">
        <f t="shared" si="60"/>
        <v>0</v>
      </c>
      <c r="AG317" s="107">
        <f t="shared" si="61"/>
        <v>0</v>
      </c>
      <c r="AH317" s="107">
        <f t="shared" si="62"/>
        <v>0</v>
      </c>
      <c r="AI317" s="107">
        <f t="shared" si="63"/>
        <v>0</v>
      </c>
      <c r="AJ317" s="107">
        <f t="shared" si="64"/>
        <v>0</v>
      </c>
      <c r="AK317" s="107">
        <f t="shared" si="65"/>
        <v>0</v>
      </c>
    </row>
    <row r="318">
      <c r="A318" s="107"/>
      <c r="B318" s="107"/>
      <c r="C318" s="107"/>
      <c r="D318" s="107"/>
      <c r="E318" s="107"/>
      <c r="F318" s="108">
        <f t="shared" si="53"/>
        <v>5994</v>
      </c>
      <c r="G318" s="90" t="s">
        <v>513</v>
      </c>
      <c r="H318" s="14">
        <f>IF(ISNA(VLOOKUP(G318,Round2_Transactions!$A$2:$F$800,2,FALSE)), 0,VLOOKUP(G318,Round2_Transactions!$A$2:$F$800,2,FALSE))</f>
        <v>0</v>
      </c>
      <c r="I318" s="60">
        <f>IF(ISNA(VLOOKUP(G318,Round2_Transactions!$A$2:$F$800,3,FALSE)), 0,VLOOKUP(G318,Round2_Transactions!$A$2:$F$800,3,FALSE))</f>
        <v>0</v>
      </c>
      <c r="J318" s="60">
        <f>IF(ISNA(VLOOKUP(G318,Round2_Transactions!$A$2:$F$800,4,FALSE)), 0,VLOOKUP(G318,Round2_Transactions!$A$2:$F$800,4,FALSE))</f>
        <v>0</v>
      </c>
      <c r="K318" s="60">
        <f>IF(ISNA(VLOOKUP(G318,Round2_Transactions!$A$2:$F$800,5,FALSE)), 0,VLOOKUP(G318,Round2_Transactions!$A$2:$F$800,5,FALSE))</f>
        <v>0</v>
      </c>
      <c r="L318" s="86">
        <f>IF(ISNA(VLOOKUP(G318,Round2_Transactions!$A$2:$F$800,6,FALSE)), 0,VLOOKUP(G318,Round2_Transactions!$A$2:$F$800,6,FALSE))</f>
        <v>0</v>
      </c>
      <c r="M318" s="107">
        <f t="shared" si="1"/>
        <v>0</v>
      </c>
      <c r="N318" s="107">
        <f t="shared" si="3"/>
        <v>0</v>
      </c>
      <c r="O318" s="107">
        <f t="shared" si="4"/>
        <v>0</v>
      </c>
      <c r="P318" s="107">
        <f t="shared" si="5"/>
        <v>0</v>
      </c>
      <c r="Q318" s="107">
        <f t="shared" si="6"/>
        <v>0</v>
      </c>
      <c r="R318" s="107">
        <f t="shared" si="7"/>
        <v>0</v>
      </c>
      <c r="S318" s="107">
        <f t="shared" si="8"/>
        <v>0</v>
      </c>
      <c r="T318" s="107">
        <f t="shared" si="9"/>
        <v>0</v>
      </c>
      <c r="U318" s="107">
        <f t="shared" si="10"/>
        <v>0</v>
      </c>
      <c r="V318" s="107">
        <f t="shared" si="11"/>
        <v>0</v>
      </c>
      <c r="W318" s="107">
        <f t="shared" si="12"/>
        <v>0</v>
      </c>
      <c r="X318" s="107">
        <f t="shared" si="13"/>
        <v>0</v>
      </c>
      <c r="Y318" s="107">
        <f t="shared" si="14"/>
        <v>0</v>
      </c>
      <c r="Z318" s="107">
        <f t="shared" si="54"/>
        <v>0</v>
      </c>
      <c r="AA318" s="107">
        <f t="shared" si="55"/>
        <v>0</v>
      </c>
      <c r="AB318" s="107">
        <f t="shared" si="56"/>
        <v>0</v>
      </c>
      <c r="AC318" s="107">
        <f t="shared" si="57"/>
        <v>0</v>
      </c>
      <c r="AD318" s="107">
        <f t="shared" si="58"/>
        <v>0</v>
      </c>
      <c r="AE318" s="107">
        <f t="shared" si="59"/>
        <v>0</v>
      </c>
      <c r="AF318" s="107">
        <f t="shared" si="60"/>
        <v>0</v>
      </c>
      <c r="AG318" s="107">
        <f t="shared" si="61"/>
        <v>0</v>
      </c>
      <c r="AH318" s="107">
        <f t="shared" si="62"/>
        <v>0</v>
      </c>
      <c r="AI318" s="107">
        <f t="shared" si="63"/>
        <v>0</v>
      </c>
      <c r="AJ318" s="107">
        <f t="shared" si="64"/>
        <v>0</v>
      </c>
      <c r="AK318" s="107">
        <f t="shared" si="65"/>
        <v>0</v>
      </c>
    </row>
    <row r="319">
      <c r="A319" s="107"/>
      <c r="B319" s="107"/>
      <c r="C319" s="107"/>
      <c r="D319" s="107"/>
      <c r="E319" s="107"/>
      <c r="F319" s="108">
        <f t="shared" si="53"/>
        <v>5994</v>
      </c>
      <c r="G319" s="90" t="s">
        <v>514</v>
      </c>
      <c r="H319" s="14">
        <f>IF(ISNA(VLOOKUP(G319,Round2_Transactions!$A$2:$F$800,2,FALSE)), 0,VLOOKUP(G319,Round2_Transactions!$A$2:$F$800,2,FALSE))</f>
        <v>0</v>
      </c>
      <c r="I319" s="60">
        <f>IF(ISNA(VLOOKUP(G319,Round2_Transactions!$A$2:$F$800,3,FALSE)), 0,VLOOKUP(G319,Round2_Transactions!$A$2:$F$800,3,FALSE))</f>
        <v>0</v>
      </c>
      <c r="J319" s="60">
        <f>IF(ISNA(VLOOKUP(G319,Round2_Transactions!$A$2:$F$800,4,FALSE)), 0,VLOOKUP(G319,Round2_Transactions!$A$2:$F$800,4,FALSE))</f>
        <v>0</v>
      </c>
      <c r="K319" s="60">
        <f>IF(ISNA(VLOOKUP(G319,Round2_Transactions!$A$2:$F$800,5,FALSE)), 0,VLOOKUP(G319,Round2_Transactions!$A$2:$F$800,5,FALSE))</f>
        <v>0</v>
      </c>
      <c r="L319" s="86">
        <f>IF(ISNA(VLOOKUP(G319,Round2_Transactions!$A$2:$F$800,6,FALSE)), 0,VLOOKUP(G319,Round2_Transactions!$A$2:$F$800,6,FALSE))</f>
        <v>0</v>
      </c>
      <c r="M319" s="107">
        <f t="shared" si="1"/>
        <v>0</v>
      </c>
      <c r="N319" s="107">
        <f t="shared" si="3"/>
        <v>0</v>
      </c>
      <c r="O319" s="107">
        <f t="shared" si="4"/>
        <v>0</v>
      </c>
      <c r="P319" s="107">
        <f t="shared" si="5"/>
        <v>0</v>
      </c>
      <c r="Q319" s="107">
        <f t="shared" si="6"/>
        <v>0</v>
      </c>
      <c r="R319" s="107">
        <f t="shared" si="7"/>
        <v>0</v>
      </c>
      <c r="S319" s="107">
        <f t="shared" si="8"/>
        <v>0</v>
      </c>
      <c r="T319" s="107">
        <f t="shared" si="9"/>
        <v>0</v>
      </c>
      <c r="U319" s="107">
        <f t="shared" si="10"/>
        <v>0</v>
      </c>
      <c r="V319" s="107">
        <f t="shared" si="11"/>
        <v>0</v>
      </c>
      <c r="W319" s="107">
        <f t="shared" si="12"/>
        <v>0</v>
      </c>
      <c r="X319" s="107">
        <f t="shared" si="13"/>
        <v>0</v>
      </c>
      <c r="Y319" s="107">
        <f t="shared" si="14"/>
        <v>0</v>
      </c>
      <c r="Z319" s="107">
        <f t="shared" si="54"/>
        <v>0</v>
      </c>
      <c r="AA319" s="107">
        <f t="shared" si="55"/>
        <v>0</v>
      </c>
      <c r="AB319" s="107">
        <f t="shared" si="56"/>
        <v>0</v>
      </c>
      <c r="AC319" s="107">
        <f t="shared" si="57"/>
        <v>0</v>
      </c>
      <c r="AD319" s="107">
        <f t="shared" si="58"/>
        <v>0</v>
      </c>
      <c r="AE319" s="107">
        <f t="shared" si="59"/>
        <v>0</v>
      </c>
      <c r="AF319" s="107">
        <f t="shared" si="60"/>
        <v>0</v>
      </c>
      <c r="AG319" s="107">
        <f t="shared" si="61"/>
        <v>0</v>
      </c>
      <c r="AH319" s="107">
        <f t="shared" si="62"/>
        <v>0</v>
      </c>
      <c r="AI319" s="107">
        <f t="shared" si="63"/>
        <v>0</v>
      </c>
      <c r="AJ319" s="107">
        <f t="shared" si="64"/>
        <v>0</v>
      </c>
      <c r="AK319" s="107">
        <f t="shared" si="65"/>
        <v>0</v>
      </c>
    </row>
    <row r="320">
      <c r="A320" s="107"/>
      <c r="B320" s="107"/>
      <c r="C320" s="107"/>
      <c r="D320" s="107"/>
      <c r="E320" s="107"/>
      <c r="F320" s="108">
        <f t="shared" si="53"/>
        <v>5994</v>
      </c>
      <c r="G320" s="90" t="s">
        <v>515</v>
      </c>
      <c r="H320" s="14">
        <f>IF(ISNA(VLOOKUP(G320,Round2_Transactions!$A$2:$F$800,2,FALSE)), 0,VLOOKUP(G320,Round2_Transactions!$A$2:$F$800,2,FALSE))</f>
        <v>0</v>
      </c>
      <c r="I320" s="60">
        <f>IF(ISNA(VLOOKUP(G320,Round2_Transactions!$A$2:$F$800,3,FALSE)), 0,VLOOKUP(G320,Round2_Transactions!$A$2:$F$800,3,FALSE))</f>
        <v>0</v>
      </c>
      <c r="J320" s="60">
        <f>IF(ISNA(VLOOKUP(G320,Round2_Transactions!$A$2:$F$800,4,FALSE)), 0,VLOOKUP(G320,Round2_Transactions!$A$2:$F$800,4,FALSE))</f>
        <v>0</v>
      </c>
      <c r="K320" s="60">
        <f>IF(ISNA(VLOOKUP(G320,Round2_Transactions!$A$2:$F$800,5,FALSE)), 0,VLOOKUP(G320,Round2_Transactions!$A$2:$F$800,5,FALSE))</f>
        <v>0</v>
      </c>
      <c r="L320" s="86">
        <f>IF(ISNA(VLOOKUP(G320,Round2_Transactions!$A$2:$F$800,6,FALSE)), 0,VLOOKUP(G320,Round2_Transactions!$A$2:$F$800,6,FALSE))</f>
        <v>0</v>
      </c>
      <c r="M320" s="107">
        <f t="shared" si="1"/>
        <v>0</v>
      </c>
      <c r="N320" s="107">
        <f t="shared" si="3"/>
        <v>0</v>
      </c>
      <c r="O320" s="107">
        <f t="shared" si="4"/>
        <v>0</v>
      </c>
      <c r="P320" s="107">
        <f t="shared" si="5"/>
        <v>0</v>
      </c>
      <c r="Q320" s="107">
        <f t="shared" si="6"/>
        <v>0</v>
      </c>
      <c r="R320" s="107">
        <f t="shared" si="7"/>
        <v>0</v>
      </c>
      <c r="S320" s="107">
        <f t="shared" si="8"/>
        <v>0</v>
      </c>
      <c r="T320" s="107">
        <f t="shared" si="9"/>
        <v>0</v>
      </c>
      <c r="U320" s="107">
        <f t="shared" si="10"/>
        <v>0</v>
      </c>
      <c r="V320" s="107">
        <f t="shared" si="11"/>
        <v>0</v>
      </c>
      <c r="W320" s="107">
        <f t="shared" si="12"/>
        <v>0</v>
      </c>
      <c r="X320" s="107">
        <f t="shared" si="13"/>
        <v>0</v>
      </c>
      <c r="Y320" s="107">
        <f t="shared" si="14"/>
        <v>0</v>
      </c>
      <c r="Z320" s="107">
        <f t="shared" si="54"/>
        <v>0</v>
      </c>
      <c r="AA320" s="107">
        <f t="shared" si="55"/>
        <v>0</v>
      </c>
      <c r="AB320" s="107">
        <f t="shared" si="56"/>
        <v>0</v>
      </c>
      <c r="AC320" s="107">
        <f t="shared" si="57"/>
        <v>0</v>
      </c>
      <c r="AD320" s="107">
        <f t="shared" si="58"/>
        <v>0</v>
      </c>
      <c r="AE320" s="107">
        <f t="shared" si="59"/>
        <v>0</v>
      </c>
      <c r="AF320" s="107">
        <f t="shared" si="60"/>
        <v>0</v>
      </c>
      <c r="AG320" s="107">
        <f t="shared" si="61"/>
        <v>0</v>
      </c>
      <c r="AH320" s="107">
        <f t="shared" si="62"/>
        <v>0</v>
      </c>
      <c r="AI320" s="107">
        <f t="shared" si="63"/>
        <v>0</v>
      </c>
      <c r="AJ320" s="107">
        <f t="shared" si="64"/>
        <v>0</v>
      </c>
      <c r="AK320" s="107">
        <f t="shared" si="65"/>
        <v>0</v>
      </c>
    </row>
    <row r="321">
      <c r="A321" s="115"/>
      <c r="B321" s="115"/>
      <c r="C321" s="115"/>
      <c r="D321" s="115"/>
      <c r="E321" s="115"/>
      <c r="F321" s="116"/>
      <c r="G321" s="114"/>
      <c r="H321" s="14" t="str">
        <f>IF(ISNA(VLOOKUP(G321,Round2_Transactions!$A$2:$F$800,2,FALSE)), 0,VLOOKUP(G321,Round2_Transactions!$A$2:$F$800,2,FALSE))</f>
        <v/>
      </c>
      <c r="I321" s="60" t="str">
        <f>IF(ISNA(VLOOKUP(G321,Round2_Transactions!$A$2:$F$800,3,FALSE)), 0,VLOOKUP(G321,Round2_Transactions!$A$2:$F$800,3,FALSE))</f>
        <v/>
      </c>
      <c r="J321" s="60" t="str">
        <f>IF(ISNA(VLOOKUP(G321,Round2_Transactions!$A$2:$F$800,4,FALSE)), 0,VLOOKUP(G321,Round2_Transactions!$A$2:$F$800,4,FALSE))</f>
        <v/>
      </c>
      <c r="K321" s="60" t="str">
        <f>IF(ISNA(VLOOKUP(G321,Round2_Transactions!$A$2:$F$800,5,FALSE)), 0,VLOOKUP(G321,Round2_Transactions!$A$2:$F$800,5,FALSE))</f>
        <v/>
      </c>
      <c r="L321" s="86" t="str">
        <f>IF(ISNA(VLOOKUP(G321,Round2_Transactions!$A$2:$F$800,6,FALSE)), 0,VLOOKUP(G321,Round2_Transactions!$A$2:$F$800,6,FALSE))</f>
        <v/>
      </c>
      <c r="M321" s="115">
        <f t="shared" si="1"/>
        <v>0</v>
      </c>
      <c r="N321" s="115">
        <f t="shared" si="3"/>
        <v>0</v>
      </c>
      <c r="O321" s="115">
        <f t="shared" si="4"/>
        <v>0</v>
      </c>
      <c r="P321" s="115">
        <f t="shared" si="5"/>
        <v>0</v>
      </c>
      <c r="Q321" s="115">
        <f t="shared" si="6"/>
        <v>0</v>
      </c>
      <c r="R321" s="115">
        <f t="shared" si="7"/>
        <v>0</v>
      </c>
      <c r="S321" s="115">
        <f t="shared" si="8"/>
        <v>0</v>
      </c>
      <c r="T321" s="115">
        <f t="shared" si="9"/>
        <v>0</v>
      </c>
      <c r="U321" s="115">
        <f t="shared" si="10"/>
        <v>0</v>
      </c>
      <c r="V321" s="115">
        <f t="shared" si="11"/>
        <v>0</v>
      </c>
      <c r="W321" s="115">
        <f t="shared" si="12"/>
        <v>0</v>
      </c>
      <c r="X321" s="115">
        <f t="shared" si="13"/>
        <v>0</v>
      </c>
      <c r="Y321" s="115">
        <f t="shared" si="14"/>
        <v>0</v>
      </c>
      <c r="Z321" s="115"/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  <c r="AL321" s="117"/>
      <c r="AM321" s="117"/>
      <c r="AN321" s="117"/>
      <c r="AO321" s="117"/>
      <c r="AP321" s="117"/>
    </row>
    <row r="322">
      <c r="A322" s="102" t="str">
        <f>Stock_Prices!A11</f>
        <v>CON</v>
      </c>
      <c r="B322" s="102" t="str">
        <f>Stock_Prices!B11</f>
        <v>Continental AG</v>
      </c>
      <c r="C322" s="103">
        <f>Stock_Prices!C11-D322</f>
        <v>100000</v>
      </c>
      <c r="D322" s="104">
        <f>SUM(H322:H400)-SUM(J322:J400)</f>
        <v>0</v>
      </c>
      <c r="E322" s="118">
        <f>Stock_Prices!I11</f>
        <v>0.5</v>
      </c>
      <c r="F322" s="106">
        <f>Stock_Prices!J11</f>
        <v>11340</v>
      </c>
      <c r="G322" s="85" t="s">
        <v>516</v>
      </c>
      <c r="H322" s="14">
        <f>IF(ISNA(VLOOKUP(G322,Round2_Transactions!$A$2:$F$800,2,FALSE)), 0,VLOOKUP(G322,Round2_Transactions!$A$2:$F$800,2,FALSE))</f>
        <v>0</v>
      </c>
      <c r="I322" s="60">
        <f>IF(ISNA(VLOOKUP(G322,Round2_Transactions!$A$2:$F$800,3,FALSE)), 0,VLOOKUP(G322,Round2_Transactions!$A$2:$F$800,3,FALSE))</f>
        <v>0</v>
      </c>
      <c r="J322" s="60">
        <f>IF(ISNA(VLOOKUP(G322,Round2_Transactions!$A$2:$F$800,4,FALSE)), 0,VLOOKUP(G322,Round2_Transactions!$A$2:$F$800,4,FALSE))</f>
        <v>0</v>
      </c>
      <c r="K322" s="60">
        <f>IF(ISNA(VLOOKUP(G322,Round2_Transactions!$A$2:$F$800,5,FALSE)), 0,VLOOKUP(G322,Round2_Transactions!$A$2:$F$800,5,FALSE))</f>
        <v>0</v>
      </c>
      <c r="L322" s="86">
        <f>IF(ISNA(VLOOKUP(G322,Round2_Transactions!$A$2:$F$800,6,FALSE)), 0,VLOOKUP(G322,Round2_Transactions!$A$2:$F$800,6,FALSE))</f>
        <v>0</v>
      </c>
      <c r="M322" s="107">
        <f t="shared" si="1"/>
        <v>0</v>
      </c>
      <c r="N322" s="107">
        <f t="shared" si="3"/>
        <v>0</v>
      </c>
      <c r="O322" s="107">
        <f t="shared" si="4"/>
        <v>0</v>
      </c>
      <c r="P322" s="107">
        <f t="shared" si="5"/>
        <v>0</v>
      </c>
      <c r="Q322" s="107">
        <f t="shared" si="6"/>
        <v>0</v>
      </c>
      <c r="R322" s="107">
        <f t="shared" si="7"/>
        <v>0</v>
      </c>
      <c r="S322" s="107">
        <f t="shared" si="8"/>
        <v>0</v>
      </c>
      <c r="T322" s="107">
        <f t="shared" si="9"/>
        <v>0</v>
      </c>
      <c r="U322" s="107">
        <f t="shared" si="10"/>
        <v>0</v>
      </c>
      <c r="V322" s="107">
        <f t="shared" si="11"/>
        <v>0</v>
      </c>
      <c r="W322" s="107">
        <f t="shared" si="12"/>
        <v>0</v>
      </c>
      <c r="X322" s="107">
        <f t="shared" si="13"/>
        <v>0</v>
      </c>
      <c r="Y322" s="107">
        <f t="shared" si="14"/>
        <v>0</v>
      </c>
      <c r="Z322" s="107">
        <f>if($L322=1,H322-J322,0)</f>
        <v>0</v>
      </c>
      <c r="AA322" s="107">
        <f>if($L322=2,$H322-$J322,0)</f>
        <v>0</v>
      </c>
      <c r="AB322" s="107">
        <f>if($L322=3,$H322-$J322,0)</f>
        <v>0</v>
      </c>
      <c r="AC322" s="107">
        <f>if($L322=4,$H322-$J322,0)</f>
        <v>0</v>
      </c>
      <c r="AD322" s="107">
        <f>if($L322=5,$H322-$J322,0)</f>
        <v>0</v>
      </c>
      <c r="AE322" s="107">
        <f>if($L322=6,$H322-$J322,0)</f>
        <v>0</v>
      </c>
      <c r="AF322" s="107">
        <f>if($L322=7,$H322-$J322,0)</f>
        <v>0</v>
      </c>
      <c r="AG322" s="107">
        <f>if($L322=8,$H322-$J322,0)</f>
        <v>0</v>
      </c>
      <c r="AH322" s="107">
        <f>if($L322=9,$H322-$J322,0)</f>
        <v>0</v>
      </c>
      <c r="AI322" s="107">
        <f>if($L322=10,$H322-$J322,0)</f>
        <v>0</v>
      </c>
      <c r="AJ322" s="107">
        <f>if($L322=11,$H322-$J322,0)</f>
        <v>0</v>
      </c>
      <c r="AK322" s="107">
        <f>if($L322=12,$H322-$J322,0)</f>
        <v>0</v>
      </c>
    </row>
    <row r="323">
      <c r="A323" s="107"/>
      <c r="B323" s="107"/>
      <c r="C323" s="107"/>
      <c r="D323" s="107"/>
      <c r="E323" s="107"/>
      <c r="F323" s="108">
        <f t="shared" ref="F323:F400" si="66">if(H322&gt;0,I322+$E$322*(I322-F322)+$E$322,if(J322&gt;0,K322+$E$322*(K322-F322)-$E$322,F322))</f>
        <v>11340</v>
      </c>
      <c r="G323" s="90" t="s">
        <v>517</v>
      </c>
      <c r="H323" s="14">
        <f>IF(ISNA(VLOOKUP(G323,Round2_Transactions!$A$2:$F$800,2,FALSE)), 0,VLOOKUP(G323,Round2_Transactions!$A$2:$F$800,2,FALSE))</f>
        <v>0</v>
      </c>
      <c r="I323" s="60">
        <f>IF(ISNA(VLOOKUP(G323,Round2_Transactions!$A$2:$F$800,3,FALSE)), 0,VLOOKUP(G323,Round2_Transactions!$A$2:$F$800,3,FALSE))</f>
        <v>0</v>
      </c>
      <c r="J323" s="60">
        <f>IF(ISNA(VLOOKUP(G323,Round2_Transactions!$A$2:$F$800,4,FALSE)), 0,VLOOKUP(G323,Round2_Transactions!$A$2:$F$800,4,FALSE))</f>
        <v>0</v>
      </c>
      <c r="K323" s="60">
        <f>IF(ISNA(VLOOKUP(G323,Round2_Transactions!$A$2:$F$800,5,FALSE)), 0,VLOOKUP(G323,Round2_Transactions!$A$2:$F$800,5,FALSE))</f>
        <v>0</v>
      </c>
      <c r="L323" s="86">
        <f>IF(ISNA(VLOOKUP(G323,Round2_Transactions!$A$2:$F$800,6,FALSE)), 0,VLOOKUP(G323,Round2_Transactions!$A$2:$F$800,6,FALSE))</f>
        <v>0</v>
      </c>
      <c r="M323" s="107">
        <f t="shared" si="1"/>
        <v>0</v>
      </c>
      <c r="N323" s="107">
        <f t="shared" si="3"/>
        <v>0</v>
      </c>
      <c r="O323" s="107">
        <f t="shared" si="4"/>
        <v>0</v>
      </c>
      <c r="P323" s="107">
        <f t="shared" si="5"/>
        <v>0</v>
      </c>
      <c r="Q323" s="107">
        <f t="shared" si="6"/>
        <v>0</v>
      </c>
      <c r="R323" s="107">
        <f t="shared" si="7"/>
        <v>0</v>
      </c>
      <c r="S323" s="107">
        <f t="shared" si="8"/>
        <v>0</v>
      </c>
      <c r="T323" s="107">
        <f t="shared" si="9"/>
        <v>0</v>
      </c>
      <c r="U323" s="107">
        <f t="shared" si="10"/>
        <v>0</v>
      </c>
      <c r="V323" s="107">
        <f t="shared" si="11"/>
        <v>0</v>
      </c>
      <c r="W323" s="107">
        <f t="shared" si="12"/>
        <v>0</v>
      </c>
      <c r="X323" s="107">
        <f t="shared" si="13"/>
        <v>0</v>
      </c>
      <c r="Y323" s="107">
        <f t="shared" si="14"/>
        <v>0</v>
      </c>
      <c r="Z323" s="107">
        <f t="shared" ref="Z323:Z400" si="67">if($L323=1,$H323-$J323+Z322,Z322)</f>
        <v>0</v>
      </c>
      <c r="AA323" s="107">
        <f t="shared" ref="AA323:AA400" si="68">if($L323=2,$H323-$J323+AA322,AA322)</f>
        <v>0</v>
      </c>
      <c r="AB323" s="107">
        <f t="shared" ref="AB323:AB400" si="69">if($L323=3,$H323-$J323+AB322,AB322)</f>
        <v>0</v>
      </c>
      <c r="AC323" s="107">
        <f t="shared" ref="AC323:AC400" si="70">if($L323=4,$H323-$J323+AC322,AC322)</f>
        <v>0</v>
      </c>
      <c r="AD323" s="107">
        <f t="shared" ref="AD323:AD400" si="71">if($L323=5,$H323-$J323+AD322,AD322)</f>
        <v>0</v>
      </c>
      <c r="AE323" s="107">
        <f t="shared" ref="AE323:AE400" si="72">if($L323=6,$H323-$J323+AE322,AE322)</f>
        <v>0</v>
      </c>
      <c r="AF323" s="107">
        <f t="shared" ref="AF323:AF400" si="73">if($L323=7,$H323-$J323+AF322,AF322)</f>
        <v>0</v>
      </c>
      <c r="AG323" s="107">
        <f t="shared" ref="AG323:AG400" si="74">if($L323=8,$H323-$J323+AG322,AG322)</f>
        <v>0</v>
      </c>
      <c r="AH323" s="107">
        <f t="shared" ref="AH323:AH400" si="75">if($L323=9,$H323-$J323+AH322,AH322)</f>
        <v>0</v>
      </c>
      <c r="AI323" s="107">
        <f t="shared" ref="AI323:AI400" si="76">if($L323=10,$H323-$J323+AI322,AI322)</f>
        <v>0</v>
      </c>
      <c r="AJ323" s="107">
        <f t="shared" ref="AJ323:AJ400" si="77">if($L323=11,$H323-$J323+AJ322,AJ322)</f>
        <v>0</v>
      </c>
      <c r="AK323" s="107">
        <f t="shared" ref="AK323:AK400" si="78">if($L323=12,$H323-$J323+AK322,AK322)</f>
        <v>0</v>
      </c>
    </row>
    <row r="324">
      <c r="A324" s="107"/>
      <c r="B324" s="107"/>
      <c r="C324" s="107"/>
      <c r="D324" s="107"/>
      <c r="E324" s="107"/>
      <c r="F324" s="108">
        <f t="shared" si="66"/>
        <v>11340</v>
      </c>
      <c r="G324" s="90" t="s">
        <v>518</v>
      </c>
      <c r="H324" s="14">
        <f>IF(ISNA(VLOOKUP(G324,Round2_Transactions!$A$2:$F$800,2,FALSE)), 0,VLOOKUP(G324,Round2_Transactions!$A$2:$F$800,2,FALSE))</f>
        <v>0</v>
      </c>
      <c r="I324" s="60">
        <f>IF(ISNA(VLOOKUP(G324,Round2_Transactions!$A$2:$F$800,3,FALSE)), 0,VLOOKUP(G324,Round2_Transactions!$A$2:$F$800,3,FALSE))</f>
        <v>0</v>
      </c>
      <c r="J324" s="60">
        <f>IF(ISNA(VLOOKUP(G324,Round2_Transactions!$A$2:$F$800,4,FALSE)), 0,VLOOKUP(G324,Round2_Transactions!$A$2:$F$800,4,FALSE))</f>
        <v>0</v>
      </c>
      <c r="K324" s="60">
        <f>IF(ISNA(VLOOKUP(G324,Round2_Transactions!$A$2:$F$800,5,FALSE)), 0,VLOOKUP(G324,Round2_Transactions!$A$2:$F$800,5,FALSE))</f>
        <v>0</v>
      </c>
      <c r="L324" s="86">
        <f>IF(ISNA(VLOOKUP(G324,Round2_Transactions!$A$2:$F$800,6,FALSE)), 0,VLOOKUP(G324,Round2_Transactions!$A$2:$F$800,6,FALSE))</f>
        <v>0</v>
      </c>
      <c r="M324" s="107">
        <f t="shared" si="1"/>
        <v>0</v>
      </c>
      <c r="N324" s="107">
        <f t="shared" si="3"/>
        <v>0</v>
      </c>
      <c r="O324" s="107">
        <f t="shared" si="4"/>
        <v>0</v>
      </c>
      <c r="P324" s="107">
        <f t="shared" si="5"/>
        <v>0</v>
      </c>
      <c r="Q324" s="107">
        <f t="shared" si="6"/>
        <v>0</v>
      </c>
      <c r="R324" s="107">
        <f t="shared" si="7"/>
        <v>0</v>
      </c>
      <c r="S324" s="107">
        <f t="shared" si="8"/>
        <v>0</v>
      </c>
      <c r="T324" s="107">
        <f t="shared" si="9"/>
        <v>0</v>
      </c>
      <c r="U324" s="107">
        <f t="shared" si="10"/>
        <v>0</v>
      </c>
      <c r="V324" s="107">
        <f t="shared" si="11"/>
        <v>0</v>
      </c>
      <c r="W324" s="107">
        <f t="shared" si="12"/>
        <v>0</v>
      </c>
      <c r="X324" s="107">
        <f t="shared" si="13"/>
        <v>0</v>
      </c>
      <c r="Y324" s="107">
        <f t="shared" si="14"/>
        <v>0</v>
      </c>
      <c r="Z324" s="107">
        <f t="shared" si="67"/>
        <v>0</v>
      </c>
      <c r="AA324" s="107">
        <f t="shared" si="68"/>
        <v>0</v>
      </c>
      <c r="AB324" s="107">
        <f t="shared" si="69"/>
        <v>0</v>
      </c>
      <c r="AC324" s="107">
        <f t="shared" si="70"/>
        <v>0</v>
      </c>
      <c r="AD324" s="107">
        <f t="shared" si="71"/>
        <v>0</v>
      </c>
      <c r="AE324" s="107">
        <f t="shared" si="72"/>
        <v>0</v>
      </c>
      <c r="AF324" s="107">
        <f t="shared" si="73"/>
        <v>0</v>
      </c>
      <c r="AG324" s="107">
        <f t="shared" si="74"/>
        <v>0</v>
      </c>
      <c r="AH324" s="107">
        <f t="shared" si="75"/>
        <v>0</v>
      </c>
      <c r="AI324" s="107">
        <f t="shared" si="76"/>
        <v>0</v>
      </c>
      <c r="AJ324" s="107">
        <f t="shared" si="77"/>
        <v>0</v>
      </c>
      <c r="AK324" s="107">
        <f t="shared" si="78"/>
        <v>0</v>
      </c>
    </row>
    <row r="325">
      <c r="A325" s="107"/>
      <c r="B325" s="107"/>
      <c r="C325" s="107"/>
      <c r="D325" s="107"/>
      <c r="E325" s="107"/>
      <c r="F325" s="108">
        <f t="shared" si="66"/>
        <v>11340</v>
      </c>
      <c r="G325" s="90" t="s">
        <v>519</v>
      </c>
      <c r="H325" s="14">
        <f>IF(ISNA(VLOOKUP(G325,Round2_Transactions!$A$2:$F$800,2,FALSE)), 0,VLOOKUP(G325,Round2_Transactions!$A$2:$F$800,2,FALSE))</f>
        <v>0</v>
      </c>
      <c r="I325" s="60">
        <f>IF(ISNA(VLOOKUP(G325,Round2_Transactions!$A$2:$F$800,3,FALSE)), 0,VLOOKUP(G325,Round2_Transactions!$A$2:$F$800,3,FALSE))</f>
        <v>0</v>
      </c>
      <c r="J325" s="60">
        <f>IF(ISNA(VLOOKUP(G325,Round2_Transactions!$A$2:$F$800,4,FALSE)), 0,VLOOKUP(G325,Round2_Transactions!$A$2:$F$800,4,FALSE))</f>
        <v>0</v>
      </c>
      <c r="K325" s="60">
        <f>IF(ISNA(VLOOKUP(G325,Round2_Transactions!$A$2:$F$800,5,FALSE)), 0,VLOOKUP(G325,Round2_Transactions!$A$2:$F$800,5,FALSE))</f>
        <v>0</v>
      </c>
      <c r="L325" s="86">
        <f>IF(ISNA(VLOOKUP(G325,Round2_Transactions!$A$2:$F$800,6,FALSE)), 0,VLOOKUP(G325,Round2_Transactions!$A$2:$F$800,6,FALSE))</f>
        <v>0</v>
      </c>
      <c r="M325" s="107">
        <f t="shared" si="1"/>
        <v>0</v>
      </c>
      <c r="N325" s="107">
        <f t="shared" si="3"/>
        <v>0</v>
      </c>
      <c r="O325" s="107">
        <f t="shared" si="4"/>
        <v>0</v>
      </c>
      <c r="P325" s="107">
        <f t="shared" si="5"/>
        <v>0</v>
      </c>
      <c r="Q325" s="107">
        <f t="shared" si="6"/>
        <v>0</v>
      </c>
      <c r="R325" s="107">
        <f t="shared" si="7"/>
        <v>0</v>
      </c>
      <c r="S325" s="107">
        <f t="shared" si="8"/>
        <v>0</v>
      </c>
      <c r="T325" s="107">
        <f t="shared" si="9"/>
        <v>0</v>
      </c>
      <c r="U325" s="107">
        <f t="shared" si="10"/>
        <v>0</v>
      </c>
      <c r="V325" s="107">
        <f t="shared" si="11"/>
        <v>0</v>
      </c>
      <c r="W325" s="107">
        <f t="shared" si="12"/>
        <v>0</v>
      </c>
      <c r="X325" s="107">
        <f t="shared" si="13"/>
        <v>0</v>
      </c>
      <c r="Y325" s="107">
        <f t="shared" si="14"/>
        <v>0</v>
      </c>
      <c r="Z325" s="107">
        <f t="shared" si="67"/>
        <v>0</v>
      </c>
      <c r="AA325" s="107">
        <f t="shared" si="68"/>
        <v>0</v>
      </c>
      <c r="AB325" s="107">
        <f t="shared" si="69"/>
        <v>0</v>
      </c>
      <c r="AC325" s="107">
        <f t="shared" si="70"/>
        <v>0</v>
      </c>
      <c r="AD325" s="107">
        <f t="shared" si="71"/>
        <v>0</v>
      </c>
      <c r="AE325" s="107">
        <f t="shared" si="72"/>
        <v>0</v>
      </c>
      <c r="AF325" s="107">
        <f t="shared" si="73"/>
        <v>0</v>
      </c>
      <c r="AG325" s="107">
        <f t="shared" si="74"/>
        <v>0</v>
      </c>
      <c r="AH325" s="107">
        <f t="shared" si="75"/>
        <v>0</v>
      </c>
      <c r="AI325" s="107">
        <f t="shared" si="76"/>
        <v>0</v>
      </c>
      <c r="AJ325" s="107">
        <f t="shared" si="77"/>
        <v>0</v>
      </c>
      <c r="AK325" s="107">
        <f t="shared" si="78"/>
        <v>0</v>
      </c>
    </row>
    <row r="326">
      <c r="A326" s="107"/>
      <c r="B326" s="107"/>
      <c r="C326" s="107"/>
      <c r="D326" s="107"/>
      <c r="E326" s="107"/>
      <c r="F326" s="108">
        <f t="shared" si="66"/>
        <v>11340</v>
      </c>
      <c r="G326" s="90" t="s">
        <v>520</v>
      </c>
      <c r="H326" s="14">
        <f>IF(ISNA(VLOOKUP(G326,Round2_Transactions!$A$2:$F$800,2,FALSE)), 0,VLOOKUP(G326,Round2_Transactions!$A$2:$F$800,2,FALSE))</f>
        <v>0</v>
      </c>
      <c r="I326" s="60">
        <f>IF(ISNA(VLOOKUP(G326,Round2_Transactions!$A$2:$F$800,3,FALSE)), 0,VLOOKUP(G326,Round2_Transactions!$A$2:$F$800,3,FALSE))</f>
        <v>0</v>
      </c>
      <c r="J326" s="60">
        <f>IF(ISNA(VLOOKUP(G326,Round2_Transactions!$A$2:$F$800,4,FALSE)), 0,VLOOKUP(G326,Round2_Transactions!$A$2:$F$800,4,FALSE))</f>
        <v>0</v>
      </c>
      <c r="K326" s="60">
        <f>IF(ISNA(VLOOKUP(G326,Round2_Transactions!$A$2:$F$800,5,FALSE)), 0,VLOOKUP(G326,Round2_Transactions!$A$2:$F$800,5,FALSE))</f>
        <v>0</v>
      </c>
      <c r="L326" s="86">
        <f>IF(ISNA(VLOOKUP(G326,Round2_Transactions!$A$2:$F$800,6,FALSE)), 0,VLOOKUP(G326,Round2_Transactions!$A$2:$F$800,6,FALSE))</f>
        <v>0</v>
      </c>
      <c r="M326" s="107">
        <f t="shared" si="1"/>
        <v>0</v>
      </c>
      <c r="N326" s="107">
        <f t="shared" si="3"/>
        <v>0</v>
      </c>
      <c r="O326" s="107">
        <f t="shared" si="4"/>
        <v>0</v>
      </c>
      <c r="P326" s="107">
        <f t="shared" si="5"/>
        <v>0</v>
      </c>
      <c r="Q326" s="107">
        <f t="shared" si="6"/>
        <v>0</v>
      </c>
      <c r="R326" s="107">
        <f t="shared" si="7"/>
        <v>0</v>
      </c>
      <c r="S326" s="107">
        <f t="shared" si="8"/>
        <v>0</v>
      </c>
      <c r="T326" s="107">
        <f t="shared" si="9"/>
        <v>0</v>
      </c>
      <c r="U326" s="107">
        <f t="shared" si="10"/>
        <v>0</v>
      </c>
      <c r="V326" s="107">
        <f t="shared" si="11"/>
        <v>0</v>
      </c>
      <c r="W326" s="107">
        <f t="shared" si="12"/>
        <v>0</v>
      </c>
      <c r="X326" s="107">
        <f t="shared" si="13"/>
        <v>0</v>
      </c>
      <c r="Y326" s="107">
        <f t="shared" si="14"/>
        <v>0</v>
      </c>
      <c r="Z326" s="107">
        <f t="shared" si="67"/>
        <v>0</v>
      </c>
      <c r="AA326" s="107">
        <f t="shared" si="68"/>
        <v>0</v>
      </c>
      <c r="AB326" s="107">
        <f t="shared" si="69"/>
        <v>0</v>
      </c>
      <c r="AC326" s="107">
        <f t="shared" si="70"/>
        <v>0</v>
      </c>
      <c r="AD326" s="107">
        <f t="shared" si="71"/>
        <v>0</v>
      </c>
      <c r="AE326" s="107">
        <f t="shared" si="72"/>
        <v>0</v>
      </c>
      <c r="AF326" s="107">
        <f t="shared" si="73"/>
        <v>0</v>
      </c>
      <c r="AG326" s="107">
        <f t="shared" si="74"/>
        <v>0</v>
      </c>
      <c r="AH326" s="107">
        <f t="shared" si="75"/>
        <v>0</v>
      </c>
      <c r="AI326" s="107">
        <f t="shared" si="76"/>
        <v>0</v>
      </c>
      <c r="AJ326" s="107">
        <f t="shared" si="77"/>
        <v>0</v>
      </c>
      <c r="AK326" s="107">
        <f t="shared" si="78"/>
        <v>0</v>
      </c>
    </row>
    <row r="327">
      <c r="A327" s="107"/>
      <c r="B327" s="107"/>
      <c r="C327" s="107"/>
      <c r="D327" s="107"/>
      <c r="E327" s="107"/>
      <c r="F327" s="108">
        <f t="shared" si="66"/>
        <v>11340</v>
      </c>
      <c r="G327" s="90" t="s">
        <v>521</v>
      </c>
      <c r="H327" s="14">
        <f>IF(ISNA(VLOOKUP(G327,Round2_Transactions!$A$2:$F$800,2,FALSE)), 0,VLOOKUP(G327,Round2_Transactions!$A$2:$F$800,2,FALSE))</f>
        <v>0</v>
      </c>
      <c r="I327" s="60">
        <f>IF(ISNA(VLOOKUP(G327,Round2_Transactions!$A$2:$F$800,3,FALSE)), 0,VLOOKUP(G327,Round2_Transactions!$A$2:$F$800,3,FALSE))</f>
        <v>0</v>
      </c>
      <c r="J327" s="60">
        <f>IF(ISNA(VLOOKUP(G327,Round2_Transactions!$A$2:$F$800,4,FALSE)), 0,VLOOKUP(G327,Round2_Transactions!$A$2:$F$800,4,FALSE))</f>
        <v>0</v>
      </c>
      <c r="K327" s="60">
        <f>IF(ISNA(VLOOKUP(G327,Round2_Transactions!$A$2:$F$800,5,FALSE)), 0,VLOOKUP(G327,Round2_Transactions!$A$2:$F$800,5,FALSE))</f>
        <v>0</v>
      </c>
      <c r="L327" s="86">
        <f>IF(ISNA(VLOOKUP(G327,Round2_Transactions!$A$2:$F$800,6,FALSE)), 0,VLOOKUP(G327,Round2_Transactions!$A$2:$F$800,6,FALSE))</f>
        <v>0</v>
      </c>
      <c r="M327" s="107">
        <f t="shared" si="1"/>
        <v>0</v>
      </c>
      <c r="N327" s="107">
        <f t="shared" si="3"/>
        <v>0</v>
      </c>
      <c r="O327" s="107">
        <f t="shared" si="4"/>
        <v>0</v>
      </c>
      <c r="P327" s="107">
        <f t="shared" si="5"/>
        <v>0</v>
      </c>
      <c r="Q327" s="107">
        <f t="shared" si="6"/>
        <v>0</v>
      </c>
      <c r="R327" s="107">
        <f t="shared" si="7"/>
        <v>0</v>
      </c>
      <c r="S327" s="107">
        <f t="shared" si="8"/>
        <v>0</v>
      </c>
      <c r="T327" s="107">
        <f t="shared" si="9"/>
        <v>0</v>
      </c>
      <c r="U327" s="107">
        <f t="shared" si="10"/>
        <v>0</v>
      </c>
      <c r="V327" s="107">
        <f t="shared" si="11"/>
        <v>0</v>
      </c>
      <c r="W327" s="107">
        <f t="shared" si="12"/>
        <v>0</v>
      </c>
      <c r="X327" s="107">
        <f t="shared" si="13"/>
        <v>0</v>
      </c>
      <c r="Y327" s="107">
        <f t="shared" si="14"/>
        <v>0</v>
      </c>
      <c r="Z327" s="107">
        <f t="shared" si="67"/>
        <v>0</v>
      </c>
      <c r="AA327" s="107">
        <f t="shared" si="68"/>
        <v>0</v>
      </c>
      <c r="AB327" s="107">
        <f t="shared" si="69"/>
        <v>0</v>
      </c>
      <c r="AC327" s="107">
        <f t="shared" si="70"/>
        <v>0</v>
      </c>
      <c r="AD327" s="107">
        <f t="shared" si="71"/>
        <v>0</v>
      </c>
      <c r="AE327" s="107">
        <f t="shared" si="72"/>
        <v>0</v>
      </c>
      <c r="AF327" s="107">
        <f t="shared" si="73"/>
        <v>0</v>
      </c>
      <c r="AG327" s="107">
        <f t="shared" si="74"/>
        <v>0</v>
      </c>
      <c r="AH327" s="107">
        <f t="shared" si="75"/>
        <v>0</v>
      </c>
      <c r="AI327" s="107">
        <f t="shared" si="76"/>
        <v>0</v>
      </c>
      <c r="AJ327" s="107">
        <f t="shared" si="77"/>
        <v>0</v>
      </c>
      <c r="AK327" s="107">
        <f t="shared" si="78"/>
        <v>0</v>
      </c>
    </row>
    <row r="328">
      <c r="A328" s="107"/>
      <c r="B328" s="107"/>
      <c r="C328" s="107"/>
      <c r="D328" s="107"/>
      <c r="E328" s="107"/>
      <c r="F328" s="108">
        <f t="shared" si="66"/>
        <v>11340</v>
      </c>
      <c r="G328" s="90" t="s">
        <v>522</v>
      </c>
      <c r="H328" s="14">
        <f>IF(ISNA(VLOOKUP(G328,Round2_Transactions!$A$2:$F$800,2,FALSE)), 0,VLOOKUP(G328,Round2_Transactions!$A$2:$F$800,2,FALSE))</f>
        <v>0</v>
      </c>
      <c r="I328" s="60">
        <f>IF(ISNA(VLOOKUP(G328,Round2_Transactions!$A$2:$F$800,3,FALSE)), 0,VLOOKUP(G328,Round2_Transactions!$A$2:$F$800,3,FALSE))</f>
        <v>0</v>
      </c>
      <c r="J328" s="60">
        <f>IF(ISNA(VLOOKUP(G328,Round2_Transactions!$A$2:$F$800,4,FALSE)), 0,VLOOKUP(G328,Round2_Transactions!$A$2:$F$800,4,FALSE))</f>
        <v>0</v>
      </c>
      <c r="K328" s="60">
        <f>IF(ISNA(VLOOKUP(G328,Round2_Transactions!$A$2:$F$800,5,FALSE)), 0,VLOOKUP(G328,Round2_Transactions!$A$2:$F$800,5,FALSE))</f>
        <v>0</v>
      </c>
      <c r="L328" s="86">
        <f>IF(ISNA(VLOOKUP(G328,Round2_Transactions!$A$2:$F$800,6,FALSE)), 0,VLOOKUP(G328,Round2_Transactions!$A$2:$F$800,6,FALSE))</f>
        <v>0</v>
      </c>
      <c r="M328" s="107">
        <f t="shared" si="1"/>
        <v>0</v>
      </c>
      <c r="N328" s="107">
        <f t="shared" si="3"/>
        <v>0</v>
      </c>
      <c r="O328" s="107">
        <f t="shared" si="4"/>
        <v>0</v>
      </c>
      <c r="P328" s="107">
        <f t="shared" si="5"/>
        <v>0</v>
      </c>
      <c r="Q328" s="107">
        <f t="shared" si="6"/>
        <v>0</v>
      </c>
      <c r="R328" s="107">
        <f t="shared" si="7"/>
        <v>0</v>
      </c>
      <c r="S328" s="107">
        <f t="shared" si="8"/>
        <v>0</v>
      </c>
      <c r="T328" s="107">
        <f t="shared" si="9"/>
        <v>0</v>
      </c>
      <c r="U328" s="107">
        <f t="shared" si="10"/>
        <v>0</v>
      </c>
      <c r="V328" s="107">
        <f t="shared" si="11"/>
        <v>0</v>
      </c>
      <c r="W328" s="107">
        <f t="shared" si="12"/>
        <v>0</v>
      </c>
      <c r="X328" s="107">
        <f t="shared" si="13"/>
        <v>0</v>
      </c>
      <c r="Y328" s="107">
        <f t="shared" si="14"/>
        <v>0</v>
      </c>
      <c r="Z328" s="107">
        <f t="shared" si="67"/>
        <v>0</v>
      </c>
      <c r="AA328" s="107">
        <f t="shared" si="68"/>
        <v>0</v>
      </c>
      <c r="AB328" s="107">
        <f t="shared" si="69"/>
        <v>0</v>
      </c>
      <c r="AC328" s="107">
        <f t="shared" si="70"/>
        <v>0</v>
      </c>
      <c r="AD328" s="107">
        <f t="shared" si="71"/>
        <v>0</v>
      </c>
      <c r="AE328" s="107">
        <f t="shared" si="72"/>
        <v>0</v>
      </c>
      <c r="AF328" s="107">
        <f t="shared" si="73"/>
        <v>0</v>
      </c>
      <c r="AG328" s="107">
        <f t="shared" si="74"/>
        <v>0</v>
      </c>
      <c r="AH328" s="107">
        <f t="shared" si="75"/>
        <v>0</v>
      </c>
      <c r="AI328" s="107">
        <f t="shared" si="76"/>
        <v>0</v>
      </c>
      <c r="AJ328" s="107">
        <f t="shared" si="77"/>
        <v>0</v>
      </c>
      <c r="AK328" s="107">
        <f t="shared" si="78"/>
        <v>0</v>
      </c>
    </row>
    <row r="329">
      <c r="A329" s="107"/>
      <c r="B329" s="107"/>
      <c r="C329" s="107"/>
      <c r="D329" s="107"/>
      <c r="E329" s="107"/>
      <c r="F329" s="108">
        <f t="shared" si="66"/>
        <v>11340</v>
      </c>
      <c r="G329" s="90" t="s">
        <v>523</v>
      </c>
      <c r="H329" s="14">
        <f>IF(ISNA(VLOOKUP(G329,Round2_Transactions!$A$2:$F$800,2,FALSE)), 0,VLOOKUP(G329,Round2_Transactions!$A$2:$F$800,2,FALSE))</f>
        <v>0</v>
      </c>
      <c r="I329" s="60">
        <f>IF(ISNA(VLOOKUP(G329,Round2_Transactions!$A$2:$F$800,3,FALSE)), 0,VLOOKUP(G329,Round2_Transactions!$A$2:$F$800,3,FALSE))</f>
        <v>0</v>
      </c>
      <c r="J329" s="60">
        <f>IF(ISNA(VLOOKUP(G329,Round2_Transactions!$A$2:$F$800,4,FALSE)), 0,VLOOKUP(G329,Round2_Transactions!$A$2:$F$800,4,FALSE))</f>
        <v>0</v>
      </c>
      <c r="K329" s="60">
        <f>IF(ISNA(VLOOKUP(G329,Round2_Transactions!$A$2:$F$800,5,FALSE)), 0,VLOOKUP(G329,Round2_Transactions!$A$2:$F$800,5,FALSE))</f>
        <v>0</v>
      </c>
      <c r="L329" s="86">
        <f>IF(ISNA(VLOOKUP(G329,Round2_Transactions!$A$2:$F$800,6,FALSE)), 0,VLOOKUP(G329,Round2_Transactions!$A$2:$F$800,6,FALSE))</f>
        <v>0</v>
      </c>
      <c r="M329" s="107">
        <f t="shared" si="1"/>
        <v>0</v>
      </c>
      <c r="N329" s="107">
        <f t="shared" si="3"/>
        <v>0</v>
      </c>
      <c r="O329" s="107">
        <f t="shared" si="4"/>
        <v>0</v>
      </c>
      <c r="P329" s="107">
        <f t="shared" si="5"/>
        <v>0</v>
      </c>
      <c r="Q329" s="107">
        <f t="shared" si="6"/>
        <v>0</v>
      </c>
      <c r="R329" s="107">
        <f t="shared" si="7"/>
        <v>0</v>
      </c>
      <c r="S329" s="107">
        <f t="shared" si="8"/>
        <v>0</v>
      </c>
      <c r="T329" s="107">
        <f t="shared" si="9"/>
        <v>0</v>
      </c>
      <c r="U329" s="107">
        <f t="shared" si="10"/>
        <v>0</v>
      </c>
      <c r="V329" s="107">
        <f t="shared" si="11"/>
        <v>0</v>
      </c>
      <c r="W329" s="107">
        <f t="shared" si="12"/>
        <v>0</v>
      </c>
      <c r="X329" s="107">
        <f t="shared" si="13"/>
        <v>0</v>
      </c>
      <c r="Y329" s="107">
        <f t="shared" si="14"/>
        <v>0</v>
      </c>
      <c r="Z329" s="107">
        <f t="shared" si="67"/>
        <v>0</v>
      </c>
      <c r="AA329" s="107">
        <f t="shared" si="68"/>
        <v>0</v>
      </c>
      <c r="AB329" s="107">
        <f t="shared" si="69"/>
        <v>0</v>
      </c>
      <c r="AC329" s="107">
        <f t="shared" si="70"/>
        <v>0</v>
      </c>
      <c r="AD329" s="107">
        <f t="shared" si="71"/>
        <v>0</v>
      </c>
      <c r="AE329" s="107">
        <f t="shared" si="72"/>
        <v>0</v>
      </c>
      <c r="AF329" s="107">
        <f t="shared" si="73"/>
        <v>0</v>
      </c>
      <c r="AG329" s="107">
        <f t="shared" si="74"/>
        <v>0</v>
      </c>
      <c r="AH329" s="107">
        <f t="shared" si="75"/>
        <v>0</v>
      </c>
      <c r="AI329" s="107">
        <f t="shared" si="76"/>
        <v>0</v>
      </c>
      <c r="AJ329" s="107">
        <f t="shared" si="77"/>
        <v>0</v>
      </c>
      <c r="AK329" s="107">
        <f t="shared" si="78"/>
        <v>0</v>
      </c>
    </row>
    <row r="330">
      <c r="A330" s="107"/>
      <c r="B330" s="107"/>
      <c r="C330" s="107"/>
      <c r="D330" s="107"/>
      <c r="E330" s="107"/>
      <c r="F330" s="108">
        <f t="shared" si="66"/>
        <v>11340</v>
      </c>
      <c r="G330" s="90" t="s">
        <v>524</v>
      </c>
      <c r="H330" s="14">
        <f>IF(ISNA(VLOOKUP(G330,Round2_Transactions!$A$2:$F$800,2,FALSE)), 0,VLOOKUP(G330,Round2_Transactions!$A$2:$F$800,2,FALSE))</f>
        <v>0</v>
      </c>
      <c r="I330" s="60">
        <f>IF(ISNA(VLOOKUP(G330,Round2_Transactions!$A$2:$F$800,3,FALSE)), 0,VLOOKUP(G330,Round2_Transactions!$A$2:$F$800,3,FALSE))</f>
        <v>0</v>
      </c>
      <c r="J330" s="60">
        <f>IF(ISNA(VLOOKUP(G330,Round2_Transactions!$A$2:$F$800,4,FALSE)), 0,VLOOKUP(G330,Round2_Transactions!$A$2:$F$800,4,FALSE))</f>
        <v>0</v>
      </c>
      <c r="K330" s="60">
        <f>IF(ISNA(VLOOKUP(G330,Round2_Transactions!$A$2:$F$800,5,FALSE)), 0,VLOOKUP(G330,Round2_Transactions!$A$2:$F$800,5,FALSE))</f>
        <v>0</v>
      </c>
      <c r="L330" s="86">
        <f>IF(ISNA(VLOOKUP(G330,Round2_Transactions!$A$2:$F$800,6,FALSE)), 0,VLOOKUP(G330,Round2_Transactions!$A$2:$F$800,6,FALSE))</f>
        <v>0</v>
      </c>
      <c r="M330" s="107">
        <f t="shared" si="1"/>
        <v>0</v>
      </c>
      <c r="N330" s="107">
        <f t="shared" si="3"/>
        <v>0</v>
      </c>
      <c r="O330" s="107">
        <f t="shared" si="4"/>
        <v>0</v>
      </c>
      <c r="P330" s="107">
        <f t="shared" si="5"/>
        <v>0</v>
      </c>
      <c r="Q330" s="107">
        <f t="shared" si="6"/>
        <v>0</v>
      </c>
      <c r="R330" s="107">
        <f t="shared" si="7"/>
        <v>0</v>
      </c>
      <c r="S330" s="107">
        <f t="shared" si="8"/>
        <v>0</v>
      </c>
      <c r="T330" s="107">
        <f t="shared" si="9"/>
        <v>0</v>
      </c>
      <c r="U330" s="107">
        <f t="shared" si="10"/>
        <v>0</v>
      </c>
      <c r="V330" s="107">
        <f t="shared" si="11"/>
        <v>0</v>
      </c>
      <c r="W330" s="107">
        <f t="shared" si="12"/>
        <v>0</v>
      </c>
      <c r="X330" s="107">
        <f t="shared" si="13"/>
        <v>0</v>
      </c>
      <c r="Y330" s="107">
        <f t="shared" si="14"/>
        <v>0</v>
      </c>
      <c r="Z330" s="107">
        <f t="shared" si="67"/>
        <v>0</v>
      </c>
      <c r="AA330" s="107">
        <f t="shared" si="68"/>
        <v>0</v>
      </c>
      <c r="AB330" s="107">
        <f t="shared" si="69"/>
        <v>0</v>
      </c>
      <c r="AC330" s="107">
        <f t="shared" si="70"/>
        <v>0</v>
      </c>
      <c r="AD330" s="107">
        <f t="shared" si="71"/>
        <v>0</v>
      </c>
      <c r="AE330" s="107">
        <f t="shared" si="72"/>
        <v>0</v>
      </c>
      <c r="AF330" s="107">
        <f t="shared" si="73"/>
        <v>0</v>
      </c>
      <c r="AG330" s="107">
        <f t="shared" si="74"/>
        <v>0</v>
      </c>
      <c r="AH330" s="107">
        <f t="shared" si="75"/>
        <v>0</v>
      </c>
      <c r="AI330" s="107">
        <f t="shared" si="76"/>
        <v>0</v>
      </c>
      <c r="AJ330" s="107">
        <f t="shared" si="77"/>
        <v>0</v>
      </c>
      <c r="AK330" s="107">
        <f t="shared" si="78"/>
        <v>0</v>
      </c>
    </row>
    <row r="331">
      <c r="A331" s="107"/>
      <c r="B331" s="107"/>
      <c r="C331" s="107"/>
      <c r="D331" s="109"/>
      <c r="E331" s="107"/>
      <c r="F331" s="108">
        <f t="shared" si="66"/>
        <v>11340</v>
      </c>
      <c r="G331" s="90" t="s">
        <v>525</v>
      </c>
      <c r="H331" s="14">
        <f>IF(ISNA(VLOOKUP(G331,Round2_Transactions!$A$2:$F$800,2,FALSE)), 0,VLOOKUP(G331,Round2_Transactions!$A$2:$F$800,2,FALSE))</f>
        <v>0</v>
      </c>
      <c r="I331" s="60">
        <f>IF(ISNA(VLOOKUP(G331,Round2_Transactions!$A$2:$F$800,3,FALSE)), 0,VLOOKUP(G331,Round2_Transactions!$A$2:$F$800,3,FALSE))</f>
        <v>0</v>
      </c>
      <c r="J331" s="60">
        <f>IF(ISNA(VLOOKUP(G331,Round2_Transactions!$A$2:$F$800,4,FALSE)), 0,VLOOKUP(G331,Round2_Transactions!$A$2:$F$800,4,FALSE))</f>
        <v>0</v>
      </c>
      <c r="K331" s="60">
        <f>IF(ISNA(VLOOKUP(G331,Round2_Transactions!$A$2:$F$800,5,FALSE)), 0,VLOOKUP(G331,Round2_Transactions!$A$2:$F$800,5,FALSE))</f>
        <v>0</v>
      </c>
      <c r="L331" s="86">
        <f>IF(ISNA(VLOOKUP(G331,Round2_Transactions!$A$2:$F$800,6,FALSE)), 0,VLOOKUP(G331,Round2_Transactions!$A$2:$F$800,6,FALSE))</f>
        <v>0</v>
      </c>
      <c r="M331" s="107">
        <f t="shared" si="1"/>
        <v>0</v>
      </c>
      <c r="N331" s="107">
        <f t="shared" si="3"/>
        <v>0</v>
      </c>
      <c r="O331" s="107">
        <f t="shared" si="4"/>
        <v>0</v>
      </c>
      <c r="P331" s="107">
        <f t="shared" si="5"/>
        <v>0</v>
      </c>
      <c r="Q331" s="107">
        <f t="shared" si="6"/>
        <v>0</v>
      </c>
      <c r="R331" s="107">
        <f t="shared" si="7"/>
        <v>0</v>
      </c>
      <c r="S331" s="107">
        <f t="shared" si="8"/>
        <v>0</v>
      </c>
      <c r="T331" s="107">
        <f t="shared" si="9"/>
        <v>0</v>
      </c>
      <c r="U331" s="107">
        <f t="shared" si="10"/>
        <v>0</v>
      </c>
      <c r="V331" s="107">
        <f t="shared" si="11"/>
        <v>0</v>
      </c>
      <c r="W331" s="107">
        <f t="shared" si="12"/>
        <v>0</v>
      </c>
      <c r="X331" s="107">
        <f t="shared" si="13"/>
        <v>0</v>
      </c>
      <c r="Y331" s="107">
        <f t="shared" si="14"/>
        <v>0</v>
      </c>
      <c r="Z331" s="107">
        <f t="shared" si="67"/>
        <v>0</v>
      </c>
      <c r="AA331" s="107">
        <f t="shared" si="68"/>
        <v>0</v>
      </c>
      <c r="AB331" s="107">
        <f t="shared" si="69"/>
        <v>0</v>
      </c>
      <c r="AC331" s="107">
        <f t="shared" si="70"/>
        <v>0</v>
      </c>
      <c r="AD331" s="107">
        <f t="shared" si="71"/>
        <v>0</v>
      </c>
      <c r="AE331" s="107">
        <f t="shared" si="72"/>
        <v>0</v>
      </c>
      <c r="AF331" s="107">
        <f t="shared" si="73"/>
        <v>0</v>
      </c>
      <c r="AG331" s="107">
        <f t="shared" si="74"/>
        <v>0</v>
      </c>
      <c r="AH331" s="107">
        <f t="shared" si="75"/>
        <v>0</v>
      </c>
      <c r="AI331" s="107">
        <f t="shared" si="76"/>
        <v>0</v>
      </c>
      <c r="AJ331" s="107">
        <f t="shared" si="77"/>
        <v>0</v>
      </c>
      <c r="AK331" s="107">
        <f t="shared" si="78"/>
        <v>0</v>
      </c>
    </row>
    <row r="332">
      <c r="A332" s="107"/>
      <c r="B332" s="107"/>
      <c r="C332" s="107"/>
      <c r="D332" s="107"/>
      <c r="E332" s="107"/>
      <c r="F332" s="108">
        <f t="shared" si="66"/>
        <v>11340</v>
      </c>
      <c r="G332" s="90" t="s">
        <v>526</v>
      </c>
      <c r="H332" s="14">
        <f>IF(ISNA(VLOOKUP(G332,Round2_Transactions!$A$2:$F$800,2,FALSE)), 0,VLOOKUP(G332,Round2_Transactions!$A$2:$F$800,2,FALSE))</f>
        <v>0</v>
      </c>
      <c r="I332" s="60">
        <f>IF(ISNA(VLOOKUP(G332,Round2_Transactions!$A$2:$F$800,3,FALSE)), 0,VLOOKUP(G332,Round2_Transactions!$A$2:$F$800,3,FALSE))</f>
        <v>0</v>
      </c>
      <c r="J332" s="60">
        <f>IF(ISNA(VLOOKUP(G332,Round2_Transactions!$A$2:$F$800,4,FALSE)), 0,VLOOKUP(G332,Round2_Transactions!$A$2:$F$800,4,FALSE))</f>
        <v>0</v>
      </c>
      <c r="K332" s="60">
        <f>IF(ISNA(VLOOKUP(G332,Round2_Transactions!$A$2:$F$800,5,FALSE)), 0,VLOOKUP(G332,Round2_Transactions!$A$2:$F$800,5,FALSE))</f>
        <v>0</v>
      </c>
      <c r="L332" s="86">
        <f>IF(ISNA(VLOOKUP(G332,Round2_Transactions!$A$2:$F$800,6,FALSE)), 0,VLOOKUP(G332,Round2_Transactions!$A$2:$F$800,6,FALSE))</f>
        <v>0</v>
      </c>
      <c r="M332" s="107">
        <f t="shared" si="1"/>
        <v>0</v>
      </c>
      <c r="N332" s="107">
        <f t="shared" si="3"/>
        <v>0</v>
      </c>
      <c r="O332" s="107">
        <f t="shared" si="4"/>
        <v>0</v>
      </c>
      <c r="P332" s="107">
        <f t="shared" si="5"/>
        <v>0</v>
      </c>
      <c r="Q332" s="107">
        <f t="shared" si="6"/>
        <v>0</v>
      </c>
      <c r="R332" s="107">
        <f t="shared" si="7"/>
        <v>0</v>
      </c>
      <c r="S332" s="107">
        <f t="shared" si="8"/>
        <v>0</v>
      </c>
      <c r="T332" s="107">
        <f t="shared" si="9"/>
        <v>0</v>
      </c>
      <c r="U332" s="107">
        <f t="shared" si="10"/>
        <v>0</v>
      </c>
      <c r="V332" s="107">
        <f t="shared" si="11"/>
        <v>0</v>
      </c>
      <c r="W332" s="107">
        <f t="shared" si="12"/>
        <v>0</v>
      </c>
      <c r="X332" s="107">
        <f t="shared" si="13"/>
        <v>0</v>
      </c>
      <c r="Y332" s="107">
        <f t="shared" si="14"/>
        <v>0</v>
      </c>
      <c r="Z332" s="107">
        <f t="shared" si="67"/>
        <v>0</v>
      </c>
      <c r="AA332" s="107">
        <f t="shared" si="68"/>
        <v>0</v>
      </c>
      <c r="AB332" s="107">
        <f t="shared" si="69"/>
        <v>0</v>
      </c>
      <c r="AC332" s="107">
        <f t="shared" si="70"/>
        <v>0</v>
      </c>
      <c r="AD332" s="107">
        <f t="shared" si="71"/>
        <v>0</v>
      </c>
      <c r="AE332" s="107">
        <f t="shared" si="72"/>
        <v>0</v>
      </c>
      <c r="AF332" s="107">
        <f t="shared" si="73"/>
        <v>0</v>
      </c>
      <c r="AG332" s="107">
        <f t="shared" si="74"/>
        <v>0</v>
      </c>
      <c r="AH332" s="107">
        <f t="shared" si="75"/>
        <v>0</v>
      </c>
      <c r="AI332" s="107">
        <f t="shared" si="76"/>
        <v>0</v>
      </c>
      <c r="AJ332" s="107">
        <f t="shared" si="77"/>
        <v>0</v>
      </c>
      <c r="AK332" s="107">
        <f t="shared" si="78"/>
        <v>0</v>
      </c>
    </row>
    <row r="333">
      <c r="A333" s="107"/>
      <c r="B333" s="107"/>
      <c r="C333" s="107"/>
      <c r="D333" s="107"/>
      <c r="E333" s="107"/>
      <c r="F333" s="108">
        <f t="shared" si="66"/>
        <v>11340</v>
      </c>
      <c r="G333" s="90" t="s">
        <v>527</v>
      </c>
      <c r="H333" s="14">
        <f>IF(ISNA(VLOOKUP(G333,Round2_Transactions!$A$2:$F$800,2,FALSE)), 0,VLOOKUP(G333,Round2_Transactions!$A$2:$F$800,2,FALSE))</f>
        <v>0</v>
      </c>
      <c r="I333" s="60">
        <f>IF(ISNA(VLOOKUP(G333,Round2_Transactions!$A$2:$F$800,3,FALSE)), 0,VLOOKUP(G333,Round2_Transactions!$A$2:$F$800,3,FALSE))</f>
        <v>0</v>
      </c>
      <c r="J333" s="60">
        <f>IF(ISNA(VLOOKUP(G333,Round2_Transactions!$A$2:$F$800,4,FALSE)), 0,VLOOKUP(G333,Round2_Transactions!$A$2:$F$800,4,FALSE))</f>
        <v>0</v>
      </c>
      <c r="K333" s="60">
        <f>IF(ISNA(VLOOKUP(G333,Round2_Transactions!$A$2:$F$800,5,FALSE)), 0,VLOOKUP(G333,Round2_Transactions!$A$2:$F$800,5,FALSE))</f>
        <v>0</v>
      </c>
      <c r="L333" s="86">
        <f>IF(ISNA(VLOOKUP(G333,Round2_Transactions!$A$2:$F$800,6,FALSE)), 0,VLOOKUP(G333,Round2_Transactions!$A$2:$F$800,6,FALSE))</f>
        <v>0</v>
      </c>
      <c r="M333" s="107">
        <f t="shared" si="1"/>
        <v>0</v>
      </c>
      <c r="N333" s="107">
        <f t="shared" si="3"/>
        <v>0</v>
      </c>
      <c r="O333" s="107">
        <f t="shared" si="4"/>
        <v>0</v>
      </c>
      <c r="P333" s="107">
        <f t="shared" si="5"/>
        <v>0</v>
      </c>
      <c r="Q333" s="107">
        <f t="shared" si="6"/>
        <v>0</v>
      </c>
      <c r="R333" s="107">
        <f t="shared" si="7"/>
        <v>0</v>
      </c>
      <c r="S333" s="107">
        <f t="shared" si="8"/>
        <v>0</v>
      </c>
      <c r="T333" s="107">
        <f t="shared" si="9"/>
        <v>0</v>
      </c>
      <c r="U333" s="107">
        <f t="shared" si="10"/>
        <v>0</v>
      </c>
      <c r="V333" s="107">
        <f t="shared" si="11"/>
        <v>0</v>
      </c>
      <c r="W333" s="107">
        <f t="shared" si="12"/>
        <v>0</v>
      </c>
      <c r="X333" s="107">
        <f t="shared" si="13"/>
        <v>0</v>
      </c>
      <c r="Y333" s="107">
        <f t="shared" si="14"/>
        <v>0</v>
      </c>
      <c r="Z333" s="107">
        <f t="shared" si="67"/>
        <v>0</v>
      </c>
      <c r="AA333" s="107">
        <f t="shared" si="68"/>
        <v>0</v>
      </c>
      <c r="AB333" s="107">
        <f t="shared" si="69"/>
        <v>0</v>
      </c>
      <c r="AC333" s="107">
        <f t="shared" si="70"/>
        <v>0</v>
      </c>
      <c r="AD333" s="107">
        <f t="shared" si="71"/>
        <v>0</v>
      </c>
      <c r="AE333" s="107">
        <f t="shared" si="72"/>
        <v>0</v>
      </c>
      <c r="AF333" s="107">
        <f t="shared" si="73"/>
        <v>0</v>
      </c>
      <c r="AG333" s="107">
        <f t="shared" si="74"/>
        <v>0</v>
      </c>
      <c r="AH333" s="107">
        <f t="shared" si="75"/>
        <v>0</v>
      </c>
      <c r="AI333" s="107">
        <f t="shared" si="76"/>
        <v>0</v>
      </c>
      <c r="AJ333" s="107">
        <f t="shared" si="77"/>
        <v>0</v>
      </c>
      <c r="AK333" s="107">
        <f t="shared" si="78"/>
        <v>0</v>
      </c>
    </row>
    <row r="334">
      <c r="A334" s="107"/>
      <c r="B334" s="107"/>
      <c r="C334" s="107"/>
      <c r="D334" s="107"/>
      <c r="E334" s="107"/>
      <c r="F334" s="108">
        <f t="shared" si="66"/>
        <v>11340</v>
      </c>
      <c r="G334" s="90" t="s">
        <v>528</v>
      </c>
      <c r="H334" s="14">
        <f>IF(ISNA(VLOOKUP(G334,Round2_Transactions!$A$2:$F$800,2,FALSE)), 0,VLOOKUP(G334,Round2_Transactions!$A$2:$F$800,2,FALSE))</f>
        <v>0</v>
      </c>
      <c r="I334" s="60">
        <f>IF(ISNA(VLOOKUP(G334,Round2_Transactions!$A$2:$F$800,3,FALSE)), 0,VLOOKUP(G334,Round2_Transactions!$A$2:$F$800,3,FALSE))</f>
        <v>0</v>
      </c>
      <c r="J334" s="60">
        <f>IF(ISNA(VLOOKUP(G334,Round2_Transactions!$A$2:$F$800,4,FALSE)), 0,VLOOKUP(G334,Round2_Transactions!$A$2:$F$800,4,FALSE))</f>
        <v>0</v>
      </c>
      <c r="K334" s="60">
        <f>IF(ISNA(VLOOKUP(G334,Round2_Transactions!$A$2:$F$800,5,FALSE)), 0,VLOOKUP(G334,Round2_Transactions!$A$2:$F$800,5,FALSE))</f>
        <v>0</v>
      </c>
      <c r="L334" s="86">
        <f>IF(ISNA(VLOOKUP(G334,Round2_Transactions!$A$2:$F$800,6,FALSE)), 0,VLOOKUP(G334,Round2_Transactions!$A$2:$F$800,6,FALSE))</f>
        <v>0</v>
      </c>
      <c r="M334" s="107">
        <f t="shared" si="1"/>
        <v>0</v>
      </c>
      <c r="N334" s="107">
        <f t="shared" si="3"/>
        <v>0</v>
      </c>
      <c r="O334" s="107">
        <f t="shared" si="4"/>
        <v>0</v>
      </c>
      <c r="P334" s="107">
        <f t="shared" si="5"/>
        <v>0</v>
      </c>
      <c r="Q334" s="107">
        <f t="shared" si="6"/>
        <v>0</v>
      </c>
      <c r="R334" s="107">
        <f t="shared" si="7"/>
        <v>0</v>
      </c>
      <c r="S334" s="107">
        <f t="shared" si="8"/>
        <v>0</v>
      </c>
      <c r="T334" s="107">
        <f t="shared" si="9"/>
        <v>0</v>
      </c>
      <c r="U334" s="107">
        <f t="shared" si="10"/>
        <v>0</v>
      </c>
      <c r="V334" s="107">
        <f t="shared" si="11"/>
        <v>0</v>
      </c>
      <c r="W334" s="107">
        <f t="shared" si="12"/>
        <v>0</v>
      </c>
      <c r="X334" s="107">
        <f t="shared" si="13"/>
        <v>0</v>
      </c>
      <c r="Y334" s="107">
        <f t="shared" si="14"/>
        <v>0</v>
      </c>
      <c r="Z334" s="107">
        <f t="shared" si="67"/>
        <v>0</v>
      </c>
      <c r="AA334" s="107">
        <f t="shared" si="68"/>
        <v>0</v>
      </c>
      <c r="AB334" s="107">
        <f t="shared" si="69"/>
        <v>0</v>
      </c>
      <c r="AC334" s="107">
        <f t="shared" si="70"/>
        <v>0</v>
      </c>
      <c r="AD334" s="107">
        <f t="shared" si="71"/>
        <v>0</v>
      </c>
      <c r="AE334" s="107">
        <f t="shared" si="72"/>
        <v>0</v>
      </c>
      <c r="AF334" s="107">
        <f t="shared" si="73"/>
        <v>0</v>
      </c>
      <c r="AG334" s="107">
        <f t="shared" si="74"/>
        <v>0</v>
      </c>
      <c r="AH334" s="107">
        <f t="shared" si="75"/>
        <v>0</v>
      </c>
      <c r="AI334" s="107">
        <f t="shared" si="76"/>
        <v>0</v>
      </c>
      <c r="AJ334" s="107">
        <f t="shared" si="77"/>
        <v>0</v>
      </c>
      <c r="AK334" s="107">
        <f t="shared" si="78"/>
        <v>0</v>
      </c>
    </row>
    <row r="335">
      <c r="A335" s="107"/>
      <c r="B335" s="107"/>
      <c r="C335" s="107"/>
      <c r="D335" s="107"/>
      <c r="E335" s="107"/>
      <c r="F335" s="108">
        <f t="shared" si="66"/>
        <v>11340</v>
      </c>
      <c r="G335" s="90" t="s">
        <v>529</v>
      </c>
      <c r="H335" s="14">
        <f>IF(ISNA(VLOOKUP(G335,Round2_Transactions!$A$2:$F$800,2,FALSE)), 0,VLOOKUP(G335,Round2_Transactions!$A$2:$F$800,2,FALSE))</f>
        <v>0</v>
      </c>
      <c r="I335" s="60">
        <f>IF(ISNA(VLOOKUP(G335,Round2_Transactions!$A$2:$F$800,3,FALSE)), 0,VLOOKUP(G335,Round2_Transactions!$A$2:$F$800,3,FALSE))</f>
        <v>0</v>
      </c>
      <c r="J335" s="60">
        <f>IF(ISNA(VLOOKUP(G335,Round2_Transactions!$A$2:$F$800,4,FALSE)), 0,VLOOKUP(G335,Round2_Transactions!$A$2:$F$800,4,FALSE))</f>
        <v>0</v>
      </c>
      <c r="K335" s="60">
        <f>IF(ISNA(VLOOKUP(G335,Round2_Transactions!$A$2:$F$800,5,FALSE)), 0,VLOOKUP(G335,Round2_Transactions!$A$2:$F$800,5,FALSE))</f>
        <v>0</v>
      </c>
      <c r="L335" s="86">
        <f>IF(ISNA(VLOOKUP(G335,Round2_Transactions!$A$2:$F$800,6,FALSE)), 0,VLOOKUP(G335,Round2_Transactions!$A$2:$F$800,6,FALSE))</f>
        <v>0</v>
      </c>
      <c r="M335" s="107">
        <f t="shared" si="1"/>
        <v>0</v>
      </c>
      <c r="N335" s="107">
        <f t="shared" si="3"/>
        <v>0</v>
      </c>
      <c r="O335" s="107">
        <f t="shared" si="4"/>
        <v>0</v>
      </c>
      <c r="P335" s="107">
        <f t="shared" si="5"/>
        <v>0</v>
      </c>
      <c r="Q335" s="107">
        <f t="shared" si="6"/>
        <v>0</v>
      </c>
      <c r="R335" s="107">
        <f t="shared" si="7"/>
        <v>0</v>
      </c>
      <c r="S335" s="107">
        <f t="shared" si="8"/>
        <v>0</v>
      </c>
      <c r="T335" s="107">
        <f t="shared" si="9"/>
        <v>0</v>
      </c>
      <c r="U335" s="107">
        <f t="shared" si="10"/>
        <v>0</v>
      </c>
      <c r="V335" s="107">
        <f t="shared" si="11"/>
        <v>0</v>
      </c>
      <c r="W335" s="107">
        <f t="shared" si="12"/>
        <v>0</v>
      </c>
      <c r="X335" s="107">
        <f t="shared" si="13"/>
        <v>0</v>
      </c>
      <c r="Y335" s="107">
        <f t="shared" si="14"/>
        <v>0</v>
      </c>
      <c r="Z335" s="107">
        <f t="shared" si="67"/>
        <v>0</v>
      </c>
      <c r="AA335" s="107">
        <f t="shared" si="68"/>
        <v>0</v>
      </c>
      <c r="AB335" s="107">
        <f t="shared" si="69"/>
        <v>0</v>
      </c>
      <c r="AC335" s="107">
        <f t="shared" si="70"/>
        <v>0</v>
      </c>
      <c r="AD335" s="107">
        <f t="shared" si="71"/>
        <v>0</v>
      </c>
      <c r="AE335" s="107">
        <f t="shared" si="72"/>
        <v>0</v>
      </c>
      <c r="AF335" s="107">
        <f t="shared" si="73"/>
        <v>0</v>
      </c>
      <c r="AG335" s="107">
        <f t="shared" si="74"/>
        <v>0</v>
      </c>
      <c r="AH335" s="107">
        <f t="shared" si="75"/>
        <v>0</v>
      </c>
      <c r="AI335" s="107">
        <f t="shared" si="76"/>
        <v>0</v>
      </c>
      <c r="AJ335" s="107">
        <f t="shared" si="77"/>
        <v>0</v>
      </c>
      <c r="AK335" s="107">
        <f t="shared" si="78"/>
        <v>0</v>
      </c>
    </row>
    <row r="336">
      <c r="A336" s="107"/>
      <c r="B336" s="107"/>
      <c r="C336" s="107"/>
      <c r="D336" s="107"/>
      <c r="E336" s="107"/>
      <c r="F336" s="108">
        <f t="shared" si="66"/>
        <v>11340</v>
      </c>
      <c r="G336" s="90" t="s">
        <v>530</v>
      </c>
      <c r="H336" s="14">
        <f>IF(ISNA(VLOOKUP(G336,Round2_Transactions!$A$2:$F$800,2,FALSE)), 0,VLOOKUP(G336,Round2_Transactions!$A$2:$F$800,2,FALSE))</f>
        <v>0</v>
      </c>
      <c r="I336" s="60">
        <f>IF(ISNA(VLOOKUP(G336,Round2_Transactions!$A$2:$F$800,3,FALSE)), 0,VLOOKUP(G336,Round2_Transactions!$A$2:$F$800,3,FALSE))</f>
        <v>0</v>
      </c>
      <c r="J336" s="60">
        <f>IF(ISNA(VLOOKUP(G336,Round2_Transactions!$A$2:$F$800,4,FALSE)), 0,VLOOKUP(G336,Round2_Transactions!$A$2:$F$800,4,FALSE))</f>
        <v>0</v>
      </c>
      <c r="K336" s="60">
        <f>IF(ISNA(VLOOKUP(G336,Round2_Transactions!$A$2:$F$800,5,FALSE)), 0,VLOOKUP(G336,Round2_Transactions!$A$2:$F$800,5,FALSE))</f>
        <v>0</v>
      </c>
      <c r="L336" s="86">
        <f>IF(ISNA(VLOOKUP(G336,Round2_Transactions!$A$2:$F$800,6,FALSE)), 0,VLOOKUP(G336,Round2_Transactions!$A$2:$F$800,6,FALSE))</f>
        <v>0</v>
      </c>
      <c r="M336" s="107">
        <f t="shared" si="1"/>
        <v>0</v>
      </c>
      <c r="N336" s="107">
        <f t="shared" si="3"/>
        <v>0</v>
      </c>
      <c r="O336" s="107">
        <f t="shared" si="4"/>
        <v>0</v>
      </c>
      <c r="P336" s="107">
        <f t="shared" si="5"/>
        <v>0</v>
      </c>
      <c r="Q336" s="107">
        <f t="shared" si="6"/>
        <v>0</v>
      </c>
      <c r="R336" s="107">
        <f t="shared" si="7"/>
        <v>0</v>
      </c>
      <c r="S336" s="107">
        <f t="shared" si="8"/>
        <v>0</v>
      </c>
      <c r="T336" s="107">
        <f t="shared" si="9"/>
        <v>0</v>
      </c>
      <c r="U336" s="107">
        <f t="shared" si="10"/>
        <v>0</v>
      </c>
      <c r="V336" s="107">
        <f t="shared" si="11"/>
        <v>0</v>
      </c>
      <c r="W336" s="107">
        <f t="shared" si="12"/>
        <v>0</v>
      </c>
      <c r="X336" s="107">
        <f t="shared" si="13"/>
        <v>0</v>
      </c>
      <c r="Y336" s="107">
        <f t="shared" si="14"/>
        <v>0</v>
      </c>
      <c r="Z336" s="107">
        <f t="shared" si="67"/>
        <v>0</v>
      </c>
      <c r="AA336" s="107">
        <f t="shared" si="68"/>
        <v>0</v>
      </c>
      <c r="AB336" s="107">
        <f t="shared" si="69"/>
        <v>0</v>
      </c>
      <c r="AC336" s="107">
        <f t="shared" si="70"/>
        <v>0</v>
      </c>
      <c r="AD336" s="107">
        <f t="shared" si="71"/>
        <v>0</v>
      </c>
      <c r="AE336" s="107">
        <f t="shared" si="72"/>
        <v>0</v>
      </c>
      <c r="AF336" s="107">
        <f t="shared" si="73"/>
        <v>0</v>
      </c>
      <c r="AG336" s="107">
        <f t="shared" si="74"/>
        <v>0</v>
      </c>
      <c r="AH336" s="107">
        <f t="shared" si="75"/>
        <v>0</v>
      </c>
      <c r="AI336" s="107">
        <f t="shared" si="76"/>
        <v>0</v>
      </c>
      <c r="AJ336" s="107">
        <f t="shared" si="77"/>
        <v>0</v>
      </c>
      <c r="AK336" s="107">
        <f t="shared" si="78"/>
        <v>0</v>
      </c>
    </row>
    <row r="337">
      <c r="A337" s="107"/>
      <c r="B337" s="107"/>
      <c r="C337" s="107"/>
      <c r="D337" s="107"/>
      <c r="E337" s="107"/>
      <c r="F337" s="108">
        <f t="shared" si="66"/>
        <v>11340</v>
      </c>
      <c r="G337" s="90" t="s">
        <v>531</v>
      </c>
      <c r="H337" s="14">
        <f>IF(ISNA(VLOOKUP(G337,Round2_Transactions!$A$2:$F$800,2,FALSE)), 0,VLOOKUP(G337,Round2_Transactions!$A$2:$F$800,2,FALSE))</f>
        <v>0</v>
      </c>
      <c r="I337" s="60">
        <f>IF(ISNA(VLOOKUP(G337,Round2_Transactions!$A$2:$F$800,3,FALSE)), 0,VLOOKUP(G337,Round2_Transactions!$A$2:$F$800,3,FALSE))</f>
        <v>0</v>
      </c>
      <c r="J337" s="60">
        <f>IF(ISNA(VLOOKUP(G337,Round2_Transactions!$A$2:$F$800,4,FALSE)), 0,VLOOKUP(G337,Round2_Transactions!$A$2:$F$800,4,FALSE))</f>
        <v>0</v>
      </c>
      <c r="K337" s="60">
        <f>IF(ISNA(VLOOKUP(G337,Round2_Transactions!$A$2:$F$800,5,FALSE)), 0,VLOOKUP(G337,Round2_Transactions!$A$2:$F$800,5,FALSE))</f>
        <v>0</v>
      </c>
      <c r="L337" s="86">
        <f>IF(ISNA(VLOOKUP(G337,Round2_Transactions!$A$2:$F$800,6,FALSE)), 0,VLOOKUP(G337,Round2_Transactions!$A$2:$F$800,6,FALSE))</f>
        <v>0</v>
      </c>
      <c r="M337" s="107">
        <f t="shared" si="1"/>
        <v>0</v>
      </c>
      <c r="N337" s="107">
        <f t="shared" si="3"/>
        <v>0</v>
      </c>
      <c r="O337" s="107">
        <f t="shared" si="4"/>
        <v>0</v>
      </c>
      <c r="P337" s="107">
        <f t="shared" si="5"/>
        <v>0</v>
      </c>
      <c r="Q337" s="107">
        <f t="shared" si="6"/>
        <v>0</v>
      </c>
      <c r="R337" s="107">
        <f t="shared" si="7"/>
        <v>0</v>
      </c>
      <c r="S337" s="107">
        <f t="shared" si="8"/>
        <v>0</v>
      </c>
      <c r="T337" s="107">
        <f t="shared" si="9"/>
        <v>0</v>
      </c>
      <c r="U337" s="107">
        <f t="shared" si="10"/>
        <v>0</v>
      </c>
      <c r="V337" s="107">
        <f t="shared" si="11"/>
        <v>0</v>
      </c>
      <c r="W337" s="107">
        <f t="shared" si="12"/>
        <v>0</v>
      </c>
      <c r="X337" s="107">
        <f t="shared" si="13"/>
        <v>0</v>
      </c>
      <c r="Y337" s="107">
        <f t="shared" si="14"/>
        <v>0</v>
      </c>
      <c r="Z337" s="107">
        <f t="shared" si="67"/>
        <v>0</v>
      </c>
      <c r="AA337" s="107">
        <f t="shared" si="68"/>
        <v>0</v>
      </c>
      <c r="AB337" s="107">
        <f t="shared" si="69"/>
        <v>0</v>
      </c>
      <c r="AC337" s="107">
        <f t="shared" si="70"/>
        <v>0</v>
      </c>
      <c r="AD337" s="107">
        <f t="shared" si="71"/>
        <v>0</v>
      </c>
      <c r="AE337" s="107">
        <f t="shared" si="72"/>
        <v>0</v>
      </c>
      <c r="AF337" s="107">
        <f t="shared" si="73"/>
        <v>0</v>
      </c>
      <c r="AG337" s="107">
        <f t="shared" si="74"/>
        <v>0</v>
      </c>
      <c r="AH337" s="107">
        <f t="shared" si="75"/>
        <v>0</v>
      </c>
      <c r="AI337" s="107">
        <f t="shared" si="76"/>
        <v>0</v>
      </c>
      <c r="AJ337" s="107">
        <f t="shared" si="77"/>
        <v>0</v>
      </c>
      <c r="AK337" s="107">
        <f t="shared" si="78"/>
        <v>0</v>
      </c>
    </row>
    <row r="338">
      <c r="A338" s="107"/>
      <c r="B338" s="107"/>
      <c r="C338" s="107"/>
      <c r="D338" s="107"/>
      <c r="E338" s="107"/>
      <c r="F338" s="108">
        <f t="shared" si="66"/>
        <v>11340</v>
      </c>
      <c r="G338" s="90" t="s">
        <v>532</v>
      </c>
      <c r="H338" s="14">
        <f>IF(ISNA(VLOOKUP(G338,Round2_Transactions!$A$2:$F$800,2,FALSE)), 0,VLOOKUP(G338,Round2_Transactions!$A$2:$F$800,2,FALSE))</f>
        <v>0</v>
      </c>
      <c r="I338" s="60">
        <f>IF(ISNA(VLOOKUP(G338,Round2_Transactions!$A$2:$F$800,3,FALSE)), 0,VLOOKUP(G338,Round2_Transactions!$A$2:$F$800,3,FALSE))</f>
        <v>0</v>
      </c>
      <c r="J338" s="60">
        <f>IF(ISNA(VLOOKUP(G338,Round2_Transactions!$A$2:$F$800,4,FALSE)), 0,VLOOKUP(G338,Round2_Transactions!$A$2:$F$800,4,FALSE))</f>
        <v>0</v>
      </c>
      <c r="K338" s="60">
        <f>IF(ISNA(VLOOKUP(G338,Round2_Transactions!$A$2:$F$800,5,FALSE)), 0,VLOOKUP(G338,Round2_Transactions!$A$2:$F$800,5,FALSE))</f>
        <v>0</v>
      </c>
      <c r="L338" s="86">
        <f>IF(ISNA(VLOOKUP(G338,Round2_Transactions!$A$2:$F$800,6,FALSE)), 0,VLOOKUP(G338,Round2_Transactions!$A$2:$F$800,6,FALSE))</f>
        <v>0</v>
      </c>
      <c r="M338" s="107">
        <f t="shared" si="1"/>
        <v>0</v>
      </c>
      <c r="N338" s="107">
        <f t="shared" si="3"/>
        <v>0</v>
      </c>
      <c r="O338" s="107">
        <f t="shared" si="4"/>
        <v>0</v>
      </c>
      <c r="P338" s="107">
        <f t="shared" si="5"/>
        <v>0</v>
      </c>
      <c r="Q338" s="107">
        <f t="shared" si="6"/>
        <v>0</v>
      </c>
      <c r="R338" s="107">
        <f t="shared" si="7"/>
        <v>0</v>
      </c>
      <c r="S338" s="107">
        <f t="shared" si="8"/>
        <v>0</v>
      </c>
      <c r="T338" s="107">
        <f t="shared" si="9"/>
        <v>0</v>
      </c>
      <c r="U338" s="107">
        <f t="shared" si="10"/>
        <v>0</v>
      </c>
      <c r="V338" s="107">
        <f t="shared" si="11"/>
        <v>0</v>
      </c>
      <c r="W338" s="107">
        <f t="shared" si="12"/>
        <v>0</v>
      </c>
      <c r="X338" s="107">
        <f t="shared" si="13"/>
        <v>0</v>
      </c>
      <c r="Y338" s="107">
        <f t="shared" si="14"/>
        <v>0</v>
      </c>
      <c r="Z338" s="107">
        <f t="shared" si="67"/>
        <v>0</v>
      </c>
      <c r="AA338" s="107">
        <f t="shared" si="68"/>
        <v>0</v>
      </c>
      <c r="AB338" s="107">
        <f t="shared" si="69"/>
        <v>0</v>
      </c>
      <c r="AC338" s="107">
        <f t="shared" si="70"/>
        <v>0</v>
      </c>
      <c r="AD338" s="107">
        <f t="shared" si="71"/>
        <v>0</v>
      </c>
      <c r="AE338" s="107">
        <f t="shared" si="72"/>
        <v>0</v>
      </c>
      <c r="AF338" s="107">
        <f t="shared" si="73"/>
        <v>0</v>
      </c>
      <c r="AG338" s="107">
        <f t="shared" si="74"/>
        <v>0</v>
      </c>
      <c r="AH338" s="107">
        <f t="shared" si="75"/>
        <v>0</v>
      </c>
      <c r="AI338" s="107">
        <f t="shared" si="76"/>
        <v>0</v>
      </c>
      <c r="AJ338" s="107">
        <f t="shared" si="77"/>
        <v>0</v>
      </c>
      <c r="AK338" s="107">
        <f t="shared" si="78"/>
        <v>0</v>
      </c>
    </row>
    <row r="339">
      <c r="A339" s="107"/>
      <c r="B339" s="107"/>
      <c r="C339" s="107"/>
      <c r="D339" s="107"/>
      <c r="E339" s="107"/>
      <c r="F339" s="108">
        <f t="shared" si="66"/>
        <v>11340</v>
      </c>
      <c r="G339" s="90" t="s">
        <v>533</v>
      </c>
      <c r="H339" s="14">
        <f>IF(ISNA(VLOOKUP(G339,Round2_Transactions!$A$2:$F$800,2,FALSE)), 0,VLOOKUP(G339,Round2_Transactions!$A$2:$F$800,2,FALSE))</f>
        <v>0</v>
      </c>
      <c r="I339" s="60">
        <f>IF(ISNA(VLOOKUP(G339,Round2_Transactions!$A$2:$F$800,3,FALSE)), 0,VLOOKUP(G339,Round2_Transactions!$A$2:$F$800,3,FALSE))</f>
        <v>0</v>
      </c>
      <c r="J339" s="60">
        <f>IF(ISNA(VLOOKUP(G339,Round2_Transactions!$A$2:$F$800,4,FALSE)), 0,VLOOKUP(G339,Round2_Transactions!$A$2:$F$800,4,FALSE))</f>
        <v>0</v>
      </c>
      <c r="K339" s="60">
        <f>IF(ISNA(VLOOKUP(G339,Round2_Transactions!$A$2:$F$800,5,FALSE)), 0,VLOOKUP(G339,Round2_Transactions!$A$2:$F$800,5,FALSE))</f>
        <v>0</v>
      </c>
      <c r="L339" s="86">
        <f>IF(ISNA(VLOOKUP(G339,Round2_Transactions!$A$2:$F$800,6,FALSE)), 0,VLOOKUP(G339,Round2_Transactions!$A$2:$F$800,6,FALSE))</f>
        <v>0</v>
      </c>
      <c r="M339" s="107">
        <f t="shared" si="1"/>
        <v>0</v>
      </c>
      <c r="N339" s="107">
        <f t="shared" si="3"/>
        <v>0</v>
      </c>
      <c r="O339" s="107">
        <f t="shared" si="4"/>
        <v>0</v>
      </c>
      <c r="P339" s="107">
        <f t="shared" si="5"/>
        <v>0</v>
      </c>
      <c r="Q339" s="107">
        <f t="shared" si="6"/>
        <v>0</v>
      </c>
      <c r="R339" s="107">
        <f t="shared" si="7"/>
        <v>0</v>
      </c>
      <c r="S339" s="107">
        <f t="shared" si="8"/>
        <v>0</v>
      </c>
      <c r="T339" s="107">
        <f t="shared" si="9"/>
        <v>0</v>
      </c>
      <c r="U339" s="107">
        <f t="shared" si="10"/>
        <v>0</v>
      </c>
      <c r="V339" s="107">
        <f t="shared" si="11"/>
        <v>0</v>
      </c>
      <c r="W339" s="107">
        <f t="shared" si="12"/>
        <v>0</v>
      </c>
      <c r="X339" s="107">
        <f t="shared" si="13"/>
        <v>0</v>
      </c>
      <c r="Y339" s="107">
        <f t="shared" si="14"/>
        <v>0</v>
      </c>
      <c r="Z339" s="107">
        <f t="shared" si="67"/>
        <v>0</v>
      </c>
      <c r="AA339" s="107">
        <f t="shared" si="68"/>
        <v>0</v>
      </c>
      <c r="AB339" s="107">
        <f t="shared" si="69"/>
        <v>0</v>
      </c>
      <c r="AC339" s="107">
        <f t="shared" si="70"/>
        <v>0</v>
      </c>
      <c r="AD339" s="107">
        <f t="shared" si="71"/>
        <v>0</v>
      </c>
      <c r="AE339" s="107">
        <f t="shared" si="72"/>
        <v>0</v>
      </c>
      <c r="AF339" s="107">
        <f t="shared" si="73"/>
        <v>0</v>
      </c>
      <c r="AG339" s="107">
        <f t="shared" si="74"/>
        <v>0</v>
      </c>
      <c r="AH339" s="107">
        <f t="shared" si="75"/>
        <v>0</v>
      </c>
      <c r="AI339" s="107">
        <f t="shared" si="76"/>
        <v>0</v>
      </c>
      <c r="AJ339" s="107">
        <f t="shared" si="77"/>
        <v>0</v>
      </c>
      <c r="AK339" s="107">
        <f t="shared" si="78"/>
        <v>0</v>
      </c>
    </row>
    <row r="340">
      <c r="A340" s="107"/>
      <c r="B340" s="107"/>
      <c r="C340" s="107"/>
      <c r="D340" s="107"/>
      <c r="E340" s="107"/>
      <c r="F340" s="108">
        <f t="shared" si="66"/>
        <v>11340</v>
      </c>
      <c r="G340" s="90" t="s">
        <v>534</v>
      </c>
      <c r="H340" s="14">
        <f>IF(ISNA(VLOOKUP(G340,Round2_Transactions!$A$2:$F$800,2,FALSE)), 0,VLOOKUP(G340,Round2_Transactions!$A$2:$F$800,2,FALSE))</f>
        <v>0</v>
      </c>
      <c r="I340" s="60">
        <f>IF(ISNA(VLOOKUP(G340,Round2_Transactions!$A$2:$F$800,3,FALSE)), 0,VLOOKUP(G340,Round2_Transactions!$A$2:$F$800,3,FALSE))</f>
        <v>0</v>
      </c>
      <c r="J340" s="60">
        <f>IF(ISNA(VLOOKUP(G340,Round2_Transactions!$A$2:$F$800,4,FALSE)), 0,VLOOKUP(G340,Round2_Transactions!$A$2:$F$800,4,FALSE))</f>
        <v>0</v>
      </c>
      <c r="K340" s="60">
        <f>IF(ISNA(VLOOKUP(G340,Round2_Transactions!$A$2:$F$800,5,FALSE)), 0,VLOOKUP(G340,Round2_Transactions!$A$2:$F$800,5,FALSE))</f>
        <v>0</v>
      </c>
      <c r="L340" s="86">
        <f>IF(ISNA(VLOOKUP(G340,Round2_Transactions!$A$2:$F$800,6,FALSE)), 0,VLOOKUP(G340,Round2_Transactions!$A$2:$F$800,6,FALSE))</f>
        <v>0</v>
      </c>
      <c r="M340" s="107">
        <f t="shared" si="1"/>
        <v>0</v>
      </c>
      <c r="N340" s="107">
        <f t="shared" si="3"/>
        <v>0</v>
      </c>
      <c r="O340" s="107">
        <f t="shared" si="4"/>
        <v>0</v>
      </c>
      <c r="P340" s="107">
        <f t="shared" si="5"/>
        <v>0</v>
      </c>
      <c r="Q340" s="107">
        <f t="shared" si="6"/>
        <v>0</v>
      </c>
      <c r="R340" s="107">
        <f t="shared" si="7"/>
        <v>0</v>
      </c>
      <c r="S340" s="107">
        <f t="shared" si="8"/>
        <v>0</v>
      </c>
      <c r="T340" s="107">
        <f t="shared" si="9"/>
        <v>0</v>
      </c>
      <c r="U340" s="107">
        <f t="shared" si="10"/>
        <v>0</v>
      </c>
      <c r="V340" s="107">
        <f t="shared" si="11"/>
        <v>0</v>
      </c>
      <c r="W340" s="107">
        <f t="shared" si="12"/>
        <v>0</v>
      </c>
      <c r="X340" s="107">
        <f t="shared" si="13"/>
        <v>0</v>
      </c>
      <c r="Y340" s="107">
        <f t="shared" si="14"/>
        <v>0</v>
      </c>
      <c r="Z340" s="107">
        <f t="shared" si="67"/>
        <v>0</v>
      </c>
      <c r="AA340" s="107">
        <f t="shared" si="68"/>
        <v>0</v>
      </c>
      <c r="AB340" s="107">
        <f t="shared" si="69"/>
        <v>0</v>
      </c>
      <c r="AC340" s="107">
        <f t="shared" si="70"/>
        <v>0</v>
      </c>
      <c r="AD340" s="107">
        <f t="shared" si="71"/>
        <v>0</v>
      </c>
      <c r="AE340" s="107">
        <f t="shared" si="72"/>
        <v>0</v>
      </c>
      <c r="AF340" s="107">
        <f t="shared" si="73"/>
        <v>0</v>
      </c>
      <c r="AG340" s="107">
        <f t="shared" si="74"/>
        <v>0</v>
      </c>
      <c r="AH340" s="107">
        <f t="shared" si="75"/>
        <v>0</v>
      </c>
      <c r="AI340" s="107">
        <f t="shared" si="76"/>
        <v>0</v>
      </c>
      <c r="AJ340" s="107">
        <f t="shared" si="77"/>
        <v>0</v>
      </c>
      <c r="AK340" s="107">
        <f t="shared" si="78"/>
        <v>0</v>
      </c>
    </row>
    <row r="341">
      <c r="A341" s="107"/>
      <c r="B341" s="107"/>
      <c r="C341" s="107"/>
      <c r="D341" s="107"/>
      <c r="E341" s="107"/>
      <c r="F341" s="108">
        <f t="shared" si="66"/>
        <v>11340</v>
      </c>
      <c r="G341" s="90" t="s">
        <v>535</v>
      </c>
      <c r="H341" s="14">
        <f>IF(ISNA(VLOOKUP(G341,Round2_Transactions!$A$2:$F$800,2,FALSE)), 0,VLOOKUP(G341,Round2_Transactions!$A$2:$F$800,2,FALSE))</f>
        <v>0</v>
      </c>
      <c r="I341" s="60">
        <f>IF(ISNA(VLOOKUP(G341,Round2_Transactions!$A$2:$F$800,3,FALSE)), 0,VLOOKUP(G341,Round2_Transactions!$A$2:$F$800,3,FALSE))</f>
        <v>0</v>
      </c>
      <c r="J341" s="60">
        <f>IF(ISNA(VLOOKUP(G341,Round2_Transactions!$A$2:$F$800,4,FALSE)), 0,VLOOKUP(G341,Round2_Transactions!$A$2:$F$800,4,FALSE))</f>
        <v>0</v>
      </c>
      <c r="K341" s="60">
        <f>IF(ISNA(VLOOKUP(G341,Round2_Transactions!$A$2:$F$800,5,FALSE)), 0,VLOOKUP(G341,Round2_Transactions!$A$2:$F$800,5,FALSE))</f>
        <v>0</v>
      </c>
      <c r="L341" s="86">
        <f>IF(ISNA(VLOOKUP(G341,Round2_Transactions!$A$2:$F$800,6,FALSE)), 0,VLOOKUP(G341,Round2_Transactions!$A$2:$F$800,6,FALSE))</f>
        <v>0</v>
      </c>
      <c r="M341" s="107">
        <f t="shared" si="1"/>
        <v>0</v>
      </c>
      <c r="N341" s="107">
        <f t="shared" si="3"/>
        <v>0</v>
      </c>
      <c r="O341" s="107">
        <f t="shared" si="4"/>
        <v>0</v>
      </c>
      <c r="P341" s="107">
        <f t="shared" si="5"/>
        <v>0</v>
      </c>
      <c r="Q341" s="107">
        <f t="shared" si="6"/>
        <v>0</v>
      </c>
      <c r="R341" s="107">
        <f t="shared" si="7"/>
        <v>0</v>
      </c>
      <c r="S341" s="107">
        <f t="shared" si="8"/>
        <v>0</v>
      </c>
      <c r="T341" s="107">
        <f t="shared" si="9"/>
        <v>0</v>
      </c>
      <c r="U341" s="107">
        <f t="shared" si="10"/>
        <v>0</v>
      </c>
      <c r="V341" s="107">
        <f t="shared" si="11"/>
        <v>0</v>
      </c>
      <c r="W341" s="107">
        <f t="shared" si="12"/>
        <v>0</v>
      </c>
      <c r="X341" s="107">
        <f t="shared" si="13"/>
        <v>0</v>
      </c>
      <c r="Y341" s="107">
        <f t="shared" si="14"/>
        <v>0</v>
      </c>
      <c r="Z341" s="107">
        <f t="shared" si="67"/>
        <v>0</v>
      </c>
      <c r="AA341" s="107">
        <f t="shared" si="68"/>
        <v>0</v>
      </c>
      <c r="AB341" s="107">
        <f t="shared" si="69"/>
        <v>0</v>
      </c>
      <c r="AC341" s="107">
        <f t="shared" si="70"/>
        <v>0</v>
      </c>
      <c r="AD341" s="107">
        <f t="shared" si="71"/>
        <v>0</v>
      </c>
      <c r="AE341" s="107">
        <f t="shared" si="72"/>
        <v>0</v>
      </c>
      <c r="AF341" s="107">
        <f t="shared" si="73"/>
        <v>0</v>
      </c>
      <c r="AG341" s="107">
        <f t="shared" si="74"/>
        <v>0</v>
      </c>
      <c r="AH341" s="107">
        <f t="shared" si="75"/>
        <v>0</v>
      </c>
      <c r="AI341" s="107">
        <f t="shared" si="76"/>
        <v>0</v>
      </c>
      <c r="AJ341" s="107">
        <f t="shared" si="77"/>
        <v>0</v>
      </c>
      <c r="AK341" s="107">
        <f t="shared" si="78"/>
        <v>0</v>
      </c>
    </row>
    <row r="342">
      <c r="A342" s="107"/>
      <c r="B342" s="107"/>
      <c r="C342" s="107"/>
      <c r="D342" s="107"/>
      <c r="E342" s="107"/>
      <c r="F342" s="108">
        <f t="shared" si="66"/>
        <v>11340</v>
      </c>
      <c r="G342" s="90" t="s">
        <v>536</v>
      </c>
      <c r="H342" s="14">
        <f>IF(ISNA(VLOOKUP(G342,Round2_Transactions!$A$2:$F$800,2,FALSE)), 0,VLOOKUP(G342,Round2_Transactions!$A$2:$F$800,2,FALSE))</f>
        <v>0</v>
      </c>
      <c r="I342" s="60">
        <f>IF(ISNA(VLOOKUP(G342,Round2_Transactions!$A$2:$F$800,3,FALSE)), 0,VLOOKUP(G342,Round2_Transactions!$A$2:$F$800,3,FALSE))</f>
        <v>0</v>
      </c>
      <c r="J342" s="60">
        <f>IF(ISNA(VLOOKUP(G342,Round2_Transactions!$A$2:$F$800,4,FALSE)), 0,VLOOKUP(G342,Round2_Transactions!$A$2:$F$800,4,FALSE))</f>
        <v>0</v>
      </c>
      <c r="K342" s="60">
        <f>IF(ISNA(VLOOKUP(G342,Round2_Transactions!$A$2:$F$800,5,FALSE)), 0,VLOOKUP(G342,Round2_Transactions!$A$2:$F$800,5,FALSE))</f>
        <v>0</v>
      </c>
      <c r="L342" s="86">
        <f>IF(ISNA(VLOOKUP(G342,Round2_Transactions!$A$2:$F$800,6,FALSE)), 0,VLOOKUP(G342,Round2_Transactions!$A$2:$F$800,6,FALSE))</f>
        <v>0</v>
      </c>
      <c r="M342" s="107">
        <f t="shared" si="1"/>
        <v>0</v>
      </c>
      <c r="N342" s="107">
        <f t="shared" si="3"/>
        <v>0</v>
      </c>
      <c r="O342" s="107">
        <f t="shared" si="4"/>
        <v>0</v>
      </c>
      <c r="P342" s="107">
        <f t="shared" si="5"/>
        <v>0</v>
      </c>
      <c r="Q342" s="107">
        <f t="shared" si="6"/>
        <v>0</v>
      </c>
      <c r="R342" s="107">
        <f t="shared" si="7"/>
        <v>0</v>
      </c>
      <c r="S342" s="107">
        <f t="shared" si="8"/>
        <v>0</v>
      </c>
      <c r="T342" s="107">
        <f t="shared" si="9"/>
        <v>0</v>
      </c>
      <c r="U342" s="107">
        <f t="shared" si="10"/>
        <v>0</v>
      </c>
      <c r="V342" s="107">
        <f t="shared" si="11"/>
        <v>0</v>
      </c>
      <c r="W342" s="107">
        <f t="shared" si="12"/>
        <v>0</v>
      </c>
      <c r="X342" s="107">
        <f t="shared" si="13"/>
        <v>0</v>
      </c>
      <c r="Y342" s="107">
        <f t="shared" si="14"/>
        <v>0</v>
      </c>
      <c r="Z342" s="107">
        <f t="shared" si="67"/>
        <v>0</v>
      </c>
      <c r="AA342" s="107">
        <f t="shared" si="68"/>
        <v>0</v>
      </c>
      <c r="AB342" s="107">
        <f t="shared" si="69"/>
        <v>0</v>
      </c>
      <c r="AC342" s="107">
        <f t="shared" si="70"/>
        <v>0</v>
      </c>
      <c r="AD342" s="107">
        <f t="shared" si="71"/>
        <v>0</v>
      </c>
      <c r="AE342" s="107">
        <f t="shared" si="72"/>
        <v>0</v>
      </c>
      <c r="AF342" s="107">
        <f t="shared" si="73"/>
        <v>0</v>
      </c>
      <c r="AG342" s="107">
        <f t="shared" si="74"/>
        <v>0</v>
      </c>
      <c r="AH342" s="107">
        <f t="shared" si="75"/>
        <v>0</v>
      </c>
      <c r="AI342" s="107">
        <f t="shared" si="76"/>
        <v>0</v>
      </c>
      <c r="AJ342" s="107">
        <f t="shared" si="77"/>
        <v>0</v>
      </c>
      <c r="AK342" s="107">
        <f t="shared" si="78"/>
        <v>0</v>
      </c>
    </row>
    <row r="343">
      <c r="A343" s="107"/>
      <c r="B343" s="107"/>
      <c r="C343" s="107"/>
      <c r="D343" s="107"/>
      <c r="E343" s="107"/>
      <c r="F343" s="108">
        <f t="shared" si="66"/>
        <v>11340</v>
      </c>
      <c r="G343" s="90" t="s">
        <v>537</v>
      </c>
      <c r="H343" s="14">
        <f>IF(ISNA(VLOOKUP(G343,Round2_Transactions!$A$2:$F$800,2,FALSE)), 0,VLOOKUP(G343,Round2_Transactions!$A$2:$F$800,2,FALSE))</f>
        <v>0</v>
      </c>
      <c r="I343" s="60">
        <f>IF(ISNA(VLOOKUP(G343,Round2_Transactions!$A$2:$F$800,3,FALSE)), 0,VLOOKUP(G343,Round2_Transactions!$A$2:$F$800,3,FALSE))</f>
        <v>0</v>
      </c>
      <c r="J343" s="60">
        <f>IF(ISNA(VLOOKUP(G343,Round2_Transactions!$A$2:$F$800,4,FALSE)), 0,VLOOKUP(G343,Round2_Transactions!$A$2:$F$800,4,FALSE))</f>
        <v>0</v>
      </c>
      <c r="K343" s="60">
        <f>IF(ISNA(VLOOKUP(G343,Round2_Transactions!$A$2:$F$800,5,FALSE)), 0,VLOOKUP(G343,Round2_Transactions!$A$2:$F$800,5,FALSE))</f>
        <v>0</v>
      </c>
      <c r="L343" s="86">
        <f>IF(ISNA(VLOOKUP(G343,Round2_Transactions!$A$2:$F$800,6,FALSE)), 0,VLOOKUP(G343,Round2_Transactions!$A$2:$F$800,6,FALSE))</f>
        <v>0</v>
      </c>
      <c r="M343" s="107">
        <f t="shared" si="1"/>
        <v>0</v>
      </c>
      <c r="N343" s="107">
        <f t="shared" si="3"/>
        <v>0</v>
      </c>
      <c r="O343" s="107">
        <f t="shared" si="4"/>
        <v>0</v>
      </c>
      <c r="P343" s="107">
        <f t="shared" si="5"/>
        <v>0</v>
      </c>
      <c r="Q343" s="107">
        <f t="shared" si="6"/>
        <v>0</v>
      </c>
      <c r="R343" s="107">
        <f t="shared" si="7"/>
        <v>0</v>
      </c>
      <c r="S343" s="107">
        <f t="shared" si="8"/>
        <v>0</v>
      </c>
      <c r="T343" s="107">
        <f t="shared" si="9"/>
        <v>0</v>
      </c>
      <c r="U343" s="107">
        <f t="shared" si="10"/>
        <v>0</v>
      </c>
      <c r="V343" s="107">
        <f t="shared" si="11"/>
        <v>0</v>
      </c>
      <c r="W343" s="107">
        <f t="shared" si="12"/>
        <v>0</v>
      </c>
      <c r="X343" s="107">
        <f t="shared" si="13"/>
        <v>0</v>
      </c>
      <c r="Y343" s="107">
        <f t="shared" si="14"/>
        <v>0</v>
      </c>
      <c r="Z343" s="107">
        <f t="shared" si="67"/>
        <v>0</v>
      </c>
      <c r="AA343" s="107">
        <f t="shared" si="68"/>
        <v>0</v>
      </c>
      <c r="AB343" s="107">
        <f t="shared" si="69"/>
        <v>0</v>
      </c>
      <c r="AC343" s="107">
        <f t="shared" si="70"/>
        <v>0</v>
      </c>
      <c r="AD343" s="107">
        <f t="shared" si="71"/>
        <v>0</v>
      </c>
      <c r="AE343" s="107">
        <f t="shared" si="72"/>
        <v>0</v>
      </c>
      <c r="AF343" s="107">
        <f t="shared" si="73"/>
        <v>0</v>
      </c>
      <c r="AG343" s="107">
        <f t="shared" si="74"/>
        <v>0</v>
      </c>
      <c r="AH343" s="107">
        <f t="shared" si="75"/>
        <v>0</v>
      </c>
      <c r="AI343" s="107">
        <f t="shared" si="76"/>
        <v>0</v>
      </c>
      <c r="AJ343" s="107">
        <f t="shared" si="77"/>
        <v>0</v>
      </c>
      <c r="AK343" s="107">
        <f t="shared" si="78"/>
        <v>0</v>
      </c>
    </row>
    <row r="344">
      <c r="A344" s="107"/>
      <c r="B344" s="107"/>
      <c r="C344" s="107"/>
      <c r="D344" s="107"/>
      <c r="E344" s="107"/>
      <c r="F344" s="108">
        <f t="shared" si="66"/>
        <v>11340</v>
      </c>
      <c r="G344" s="90" t="s">
        <v>538</v>
      </c>
      <c r="H344" s="14">
        <f>IF(ISNA(VLOOKUP(G344,Round2_Transactions!$A$2:$F$800,2,FALSE)), 0,VLOOKUP(G344,Round2_Transactions!$A$2:$F$800,2,FALSE))</f>
        <v>0</v>
      </c>
      <c r="I344" s="60">
        <f>IF(ISNA(VLOOKUP(G344,Round2_Transactions!$A$2:$F$800,3,FALSE)), 0,VLOOKUP(G344,Round2_Transactions!$A$2:$F$800,3,FALSE))</f>
        <v>0</v>
      </c>
      <c r="J344" s="60">
        <f>IF(ISNA(VLOOKUP(G344,Round2_Transactions!$A$2:$F$800,4,FALSE)), 0,VLOOKUP(G344,Round2_Transactions!$A$2:$F$800,4,FALSE))</f>
        <v>0</v>
      </c>
      <c r="K344" s="60">
        <f>IF(ISNA(VLOOKUP(G344,Round2_Transactions!$A$2:$F$800,5,FALSE)), 0,VLOOKUP(G344,Round2_Transactions!$A$2:$F$800,5,FALSE))</f>
        <v>0</v>
      </c>
      <c r="L344" s="86">
        <f>IF(ISNA(VLOOKUP(G344,Round2_Transactions!$A$2:$F$800,6,FALSE)), 0,VLOOKUP(G344,Round2_Transactions!$A$2:$F$800,6,FALSE))</f>
        <v>0</v>
      </c>
      <c r="M344" s="107">
        <f t="shared" si="1"/>
        <v>0</v>
      </c>
      <c r="N344" s="107">
        <f t="shared" si="3"/>
        <v>0</v>
      </c>
      <c r="O344" s="107">
        <f t="shared" si="4"/>
        <v>0</v>
      </c>
      <c r="P344" s="107">
        <f t="shared" si="5"/>
        <v>0</v>
      </c>
      <c r="Q344" s="107">
        <f t="shared" si="6"/>
        <v>0</v>
      </c>
      <c r="R344" s="107">
        <f t="shared" si="7"/>
        <v>0</v>
      </c>
      <c r="S344" s="107">
        <f t="shared" si="8"/>
        <v>0</v>
      </c>
      <c r="T344" s="107">
        <f t="shared" si="9"/>
        <v>0</v>
      </c>
      <c r="U344" s="107">
        <f t="shared" si="10"/>
        <v>0</v>
      </c>
      <c r="V344" s="107">
        <f t="shared" si="11"/>
        <v>0</v>
      </c>
      <c r="W344" s="107">
        <f t="shared" si="12"/>
        <v>0</v>
      </c>
      <c r="X344" s="107">
        <f t="shared" si="13"/>
        <v>0</v>
      </c>
      <c r="Y344" s="107">
        <f t="shared" si="14"/>
        <v>0</v>
      </c>
      <c r="Z344" s="107">
        <f t="shared" si="67"/>
        <v>0</v>
      </c>
      <c r="AA344" s="107">
        <f t="shared" si="68"/>
        <v>0</v>
      </c>
      <c r="AB344" s="107">
        <f t="shared" si="69"/>
        <v>0</v>
      </c>
      <c r="AC344" s="107">
        <f t="shared" si="70"/>
        <v>0</v>
      </c>
      <c r="AD344" s="107">
        <f t="shared" si="71"/>
        <v>0</v>
      </c>
      <c r="AE344" s="107">
        <f t="shared" si="72"/>
        <v>0</v>
      </c>
      <c r="AF344" s="107">
        <f t="shared" si="73"/>
        <v>0</v>
      </c>
      <c r="AG344" s="107">
        <f t="shared" si="74"/>
        <v>0</v>
      </c>
      <c r="AH344" s="107">
        <f t="shared" si="75"/>
        <v>0</v>
      </c>
      <c r="AI344" s="107">
        <f t="shared" si="76"/>
        <v>0</v>
      </c>
      <c r="AJ344" s="107">
        <f t="shared" si="77"/>
        <v>0</v>
      </c>
      <c r="AK344" s="107">
        <f t="shared" si="78"/>
        <v>0</v>
      </c>
    </row>
    <row r="345">
      <c r="A345" s="107"/>
      <c r="B345" s="107"/>
      <c r="C345" s="107"/>
      <c r="D345" s="107"/>
      <c r="E345" s="107"/>
      <c r="F345" s="108">
        <f t="shared" si="66"/>
        <v>11340</v>
      </c>
      <c r="G345" s="90" t="s">
        <v>539</v>
      </c>
      <c r="H345" s="14">
        <f>IF(ISNA(VLOOKUP(G345,Round2_Transactions!$A$2:$F$800,2,FALSE)), 0,VLOOKUP(G345,Round2_Transactions!$A$2:$F$800,2,FALSE))</f>
        <v>0</v>
      </c>
      <c r="I345" s="60">
        <f>IF(ISNA(VLOOKUP(G345,Round2_Transactions!$A$2:$F$800,3,FALSE)), 0,VLOOKUP(G345,Round2_Transactions!$A$2:$F$800,3,FALSE))</f>
        <v>0</v>
      </c>
      <c r="J345" s="60">
        <f>IF(ISNA(VLOOKUP(G345,Round2_Transactions!$A$2:$F$800,4,FALSE)), 0,VLOOKUP(G345,Round2_Transactions!$A$2:$F$800,4,FALSE))</f>
        <v>0</v>
      </c>
      <c r="K345" s="60">
        <f>IF(ISNA(VLOOKUP(G345,Round2_Transactions!$A$2:$F$800,5,FALSE)), 0,VLOOKUP(G345,Round2_Transactions!$A$2:$F$800,5,FALSE))</f>
        <v>0</v>
      </c>
      <c r="L345" s="86">
        <f>IF(ISNA(VLOOKUP(G345,Round2_Transactions!$A$2:$F$800,6,FALSE)), 0,VLOOKUP(G345,Round2_Transactions!$A$2:$F$800,6,FALSE))</f>
        <v>0</v>
      </c>
      <c r="M345" s="107">
        <f t="shared" si="1"/>
        <v>0</v>
      </c>
      <c r="N345" s="107">
        <f t="shared" si="3"/>
        <v>0</v>
      </c>
      <c r="O345" s="107">
        <f t="shared" si="4"/>
        <v>0</v>
      </c>
      <c r="P345" s="107">
        <f t="shared" si="5"/>
        <v>0</v>
      </c>
      <c r="Q345" s="107">
        <f t="shared" si="6"/>
        <v>0</v>
      </c>
      <c r="R345" s="107">
        <f t="shared" si="7"/>
        <v>0</v>
      </c>
      <c r="S345" s="107">
        <f t="shared" si="8"/>
        <v>0</v>
      </c>
      <c r="T345" s="107">
        <f t="shared" si="9"/>
        <v>0</v>
      </c>
      <c r="U345" s="107">
        <f t="shared" si="10"/>
        <v>0</v>
      </c>
      <c r="V345" s="107">
        <f t="shared" si="11"/>
        <v>0</v>
      </c>
      <c r="W345" s="107">
        <f t="shared" si="12"/>
        <v>0</v>
      </c>
      <c r="X345" s="107">
        <f t="shared" si="13"/>
        <v>0</v>
      </c>
      <c r="Y345" s="107">
        <f t="shared" si="14"/>
        <v>0</v>
      </c>
      <c r="Z345" s="107">
        <f t="shared" si="67"/>
        <v>0</v>
      </c>
      <c r="AA345" s="107">
        <f t="shared" si="68"/>
        <v>0</v>
      </c>
      <c r="AB345" s="107">
        <f t="shared" si="69"/>
        <v>0</v>
      </c>
      <c r="AC345" s="107">
        <f t="shared" si="70"/>
        <v>0</v>
      </c>
      <c r="AD345" s="107">
        <f t="shared" si="71"/>
        <v>0</v>
      </c>
      <c r="AE345" s="107">
        <f t="shared" si="72"/>
        <v>0</v>
      </c>
      <c r="AF345" s="107">
        <f t="shared" si="73"/>
        <v>0</v>
      </c>
      <c r="AG345" s="107">
        <f t="shared" si="74"/>
        <v>0</v>
      </c>
      <c r="AH345" s="107">
        <f t="shared" si="75"/>
        <v>0</v>
      </c>
      <c r="AI345" s="107">
        <f t="shared" si="76"/>
        <v>0</v>
      </c>
      <c r="AJ345" s="107">
        <f t="shared" si="77"/>
        <v>0</v>
      </c>
      <c r="AK345" s="107">
        <f t="shared" si="78"/>
        <v>0</v>
      </c>
    </row>
    <row r="346">
      <c r="A346" s="107"/>
      <c r="B346" s="107"/>
      <c r="C346" s="107"/>
      <c r="D346" s="107"/>
      <c r="E346" s="107"/>
      <c r="F346" s="108">
        <f t="shared" si="66"/>
        <v>11340</v>
      </c>
      <c r="G346" s="90" t="s">
        <v>540</v>
      </c>
      <c r="H346" s="14">
        <f>IF(ISNA(VLOOKUP(G346,Round2_Transactions!$A$2:$F$800,2,FALSE)), 0,VLOOKUP(G346,Round2_Transactions!$A$2:$F$800,2,FALSE))</f>
        <v>0</v>
      </c>
      <c r="I346" s="60">
        <f>IF(ISNA(VLOOKUP(G346,Round2_Transactions!$A$2:$F$800,3,FALSE)), 0,VLOOKUP(G346,Round2_Transactions!$A$2:$F$800,3,FALSE))</f>
        <v>0</v>
      </c>
      <c r="J346" s="60">
        <f>IF(ISNA(VLOOKUP(G346,Round2_Transactions!$A$2:$F$800,4,FALSE)), 0,VLOOKUP(G346,Round2_Transactions!$A$2:$F$800,4,FALSE))</f>
        <v>0</v>
      </c>
      <c r="K346" s="60">
        <f>IF(ISNA(VLOOKUP(G346,Round2_Transactions!$A$2:$F$800,5,FALSE)), 0,VLOOKUP(G346,Round2_Transactions!$A$2:$F$800,5,FALSE))</f>
        <v>0</v>
      </c>
      <c r="L346" s="86">
        <f>IF(ISNA(VLOOKUP(G346,Round2_Transactions!$A$2:$F$800,6,FALSE)), 0,VLOOKUP(G346,Round2_Transactions!$A$2:$F$800,6,FALSE))</f>
        <v>0</v>
      </c>
      <c r="M346" s="107">
        <f t="shared" si="1"/>
        <v>0</v>
      </c>
      <c r="N346" s="107">
        <f t="shared" si="3"/>
        <v>0</v>
      </c>
      <c r="O346" s="107">
        <f t="shared" si="4"/>
        <v>0</v>
      </c>
      <c r="P346" s="107">
        <f t="shared" si="5"/>
        <v>0</v>
      </c>
      <c r="Q346" s="107">
        <f t="shared" si="6"/>
        <v>0</v>
      </c>
      <c r="R346" s="107">
        <f t="shared" si="7"/>
        <v>0</v>
      </c>
      <c r="S346" s="107">
        <f t="shared" si="8"/>
        <v>0</v>
      </c>
      <c r="T346" s="107">
        <f t="shared" si="9"/>
        <v>0</v>
      </c>
      <c r="U346" s="107">
        <f t="shared" si="10"/>
        <v>0</v>
      </c>
      <c r="V346" s="107">
        <f t="shared" si="11"/>
        <v>0</v>
      </c>
      <c r="W346" s="107">
        <f t="shared" si="12"/>
        <v>0</v>
      </c>
      <c r="X346" s="107">
        <f t="shared" si="13"/>
        <v>0</v>
      </c>
      <c r="Y346" s="107">
        <f t="shared" si="14"/>
        <v>0</v>
      </c>
      <c r="Z346" s="107">
        <f t="shared" si="67"/>
        <v>0</v>
      </c>
      <c r="AA346" s="107">
        <f t="shared" si="68"/>
        <v>0</v>
      </c>
      <c r="AB346" s="107">
        <f t="shared" si="69"/>
        <v>0</v>
      </c>
      <c r="AC346" s="107">
        <f t="shared" si="70"/>
        <v>0</v>
      </c>
      <c r="AD346" s="107">
        <f t="shared" si="71"/>
        <v>0</v>
      </c>
      <c r="AE346" s="107">
        <f t="shared" si="72"/>
        <v>0</v>
      </c>
      <c r="AF346" s="107">
        <f t="shared" si="73"/>
        <v>0</v>
      </c>
      <c r="AG346" s="107">
        <f t="shared" si="74"/>
        <v>0</v>
      </c>
      <c r="AH346" s="107">
        <f t="shared" si="75"/>
        <v>0</v>
      </c>
      <c r="AI346" s="107">
        <f t="shared" si="76"/>
        <v>0</v>
      </c>
      <c r="AJ346" s="107">
        <f t="shared" si="77"/>
        <v>0</v>
      </c>
      <c r="AK346" s="107">
        <f t="shared" si="78"/>
        <v>0</v>
      </c>
    </row>
    <row r="347">
      <c r="A347" s="107"/>
      <c r="B347" s="107"/>
      <c r="C347" s="107"/>
      <c r="D347" s="107"/>
      <c r="E347" s="107"/>
      <c r="F347" s="108">
        <f t="shared" si="66"/>
        <v>11340</v>
      </c>
      <c r="G347" s="90" t="s">
        <v>541</v>
      </c>
      <c r="H347" s="14">
        <f>IF(ISNA(VLOOKUP(G347,Round2_Transactions!$A$2:$F$800,2,FALSE)), 0,VLOOKUP(G347,Round2_Transactions!$A$2:$F$800,2,FALSE))</f>
        <v>0</v>
      </c>
      <c r="I347" s="60">
        <f>IF(ISNA(VLOOKUP(G347,Round2_Transactions!$A$2:$F$800,3,FALSE)), 0,VLOOKUP(G347,Round2_Transactions!$A$2:$F$800,3,FALSE))</f>
        <v>0</v>
      </c>
      <c r="J347" s="60">
        <f>IF(ISNA(VLOOKUP(G347,Round2_Transactions!$A$2:$F$800,4,FALSE)), 0,VLOOKUP(G347,Round2_Transactions!$A$2:$F$800,4,FALSE))</f>
        <v>0</v>
      </c>
      <c r="K347" s="60">
        <f>IF(ISNA(VLOOKUP(G347,Round2_Transactions!$A$2:$F$800,5,FALSE)), 0,VLOOKUP(G347,Round2_Transactions!$A$2:$F$800,5,FALSE))</f>
        <v>0</v>
      </c>
      <c r="L347" s="86">
        <f>IF(ISNA(VLOOKUP(G347,Round2_Transactions!$A$2:$F$800,6,FALSE)), 0,VLOOKUP(G347,Round2_Transactions!$A$2:$F$800,6,FALSE))</f>
        <v>0</v>
      </c>
      <c r="M347" s="107">
        <f t="shared" si="1"/>
        <v>0</v>
      </c>
      <c r="N347" s="107">
        <f t="shared" si="3"/>
        <v>0</v>
      </c>
      <c r="O347" s="107">
        <f t="shared" si="4"/>
        <v>0</v>
      </c>
      <c r="P347" s="107">
        <f t="shared" si="5"/>
        <v>0</v>
      </c>
      <c r="Q347" s="107">
        <f t="shared" si="6"/>
        <v>0</v>
      </c>
      <c r="R347" s="107">
        <f t="shared" si="7"/>
        <v>0</v>
      </c>
      <c r="S347" s="107">
        <f t="shared" si="8"/>
        <v>0</v>
      </c>
      <c r="T347" s="107">
        <f t="shared" si="9"/>
        <v>0</v>
      </c>
      <c r="U347" s="107">
        <f t="shared" si="10"/>
        <v>0</v>
      </c>
      <c r="V347" s="107">
        <f t="shared" si="11"/>
        <v>0</v>
      </c>
      <c r="W347" s="107">
        <f t="shared" si="12"/>
        <v>0</v>
      </c>
      <c r="X347" s="107">
        <f t="shared" si="13"/>
        <v>0</v>
      </c>
      <c r="Y347" s="107">
        <f t="shared" si="14"/>
        <v>0</v>
      </c>
      <c r="Z347" s="107">
        <f t="shared" si="67"/>
        <v>0</v>
      </c>
      <c r="AA347" s="107">
        <f t="shared" si="68"/>
        <v>0</v>
      </c>
      <c r="AB347" s="107">
        <f t="shared" si="69"/>
        <v>0</v>
      </c>
      <c r="AC347" s="107">
        <f t="shared" si="70"/>
        <v>0</v>
      </c>
      <c r="AD347" s="107">
        <f t="shared" si="71"/>
        <v>0</v>
      </c>
      <c r="AE347" s="107">
        <f t="shared" si="72"/>
        <v>0</v>
      </c>
      <c r="AF347" s="107">
        <f t="shared" si="73"/>
        <v>0</v>
      </c>
      <c r="AG347" s="107">
        <f t="shared" si="74"/>
        <v>0</v>
      </c>
      <c r="AH347" s="107">
        <f t="shared" si="75"/>
        <v>0</v>
      </c>
      <c r="AI347" s="107">
        <f t="shared" si="76"/>
        <v>0</v>
      </c>
      <c r="AJ347" s="107">
        <f t="shared" si="77"/>
        <v>0</v>
      </c>
      <c r="AK347" s="107">
        <f t="shared" si="78"/>
        <v>0</v>
      </c>
    </row>
    <row r="348">
      <c r="A348" s="107"/>
      <c r="B348" s="107"/>
      <c r="C348" s="107"/>
      <c r="D348" s="107"/>
      <c r="E348" s="107"/>
      <c r="F348" s="108">
        <f t="shared" si="66"/>
        <v>11340</v>
      </c>
      <c r="G348" s="90" t="s">
        <v>542</v>
      </c>
      <c r="H348" s="14">
        <f>IF(ISNA(VLOOKUP(G348,Round2_Transactions!$A$2:$F$800,2,FALSE)), 0,VLOOKUP(G348,Round2_Transactions!$A$2:$F$800,2,FALSE))</f>
        <v>0</v>
      </c>
      <c r="I348" s="60">
        <f>IF(ISNA(VLOOKUP(G348,Round2_Transactions!$A$2:$F$800,3,FALSE)), 0,VLOOKUP(G348,Round2_Transactions!$A$2:$F$800,3,FALSE))</f>
        <v>0</v>
      </c>
      <c r="J348" s="60">
        <f>IF(ISNA(VLOOKUP(G348,Round2_Transactions!$A$2:$F$800,4,FALSE)), 0,VLOOKUP(G348,Round2_Transactions!$A$2:$F$800,4,FALSE))</f>
        <v>0</v>
      </c>
      <c r="K348" s="60">
        <f>IF(ISNA(VLOOKUP(G348,Round2_Transactions!$A$2:$F$800,5,FALSE)), 0,VLOOKUP(G348,Round2_Transactions!$A$2:$F$800,5,FALSE))</f>
        <v>0</v>
      </c>
      <c r="L348" s="86">
        <f>IF(ISNA(VLOOKUP(G348,Round2_Transactions!$A$2:$F$800,6,FALSE)), 0,VLOOKUP(G348,Round2_Transactions!$A$2:$F$800,6,FALSE))</f>
        <v>0</v>
      </c>
      <c r="M348" s="107">
        <f t="shared" si="1"/>
        <v>0</v>
      </c>
      <c r="N348" s="107">
        <f t="shared" si="3"/>
        <v>0</v>
      </c>
      <c r="O348" s="107">
        <f t="shared" si="4"/>
        <v>0</v>
      </c>
      <c r="P348" s="107">
        <f t="shared" si="5"/>
        <v>0</v>
      </c>
      <c r="Q348" s="107">
        <f t="shared" si="6"/>
        <v>0</v>
      </c>
      <c r="R348" s="107">
        <f t="shared" si="7"/>
        <v>0</v>
      </c>
      <c r="S348" s="107">
        <f t="shared" si="8"/>
        <v>0</v>
      </c>
      <c r="T348" s="107">
        <f t="shared" si="9"/>
        <v>0</v>
      </c>
      <c r="U348" s="107">
        <f t="shared" si="10"/>
        <v>0</v>
      </c>
      <c r="V348" s="107">
        <f t="shared" si="11"/>
        <v>0</v>
      </c>
      <c r="W348" s="107">
        <f t="shared" si="12"/>
        <v>0</v>
      </c>
      <c r="X348" s="107">
        <f t="shared" si="13"/>
        <v>0</v>
      </c>
      <c r="Y348" s="107">
        <f t="shared" si="14"/>
        <v>0</v>
      </c>
      <c r="Z348" s="107">
        <f t="shared" si="67"/>
        <v>0</v>
      </c>
      <c r="AA348" s="107">
        <f t="shared" si="68"/>
        <v>0</v>
      </c>
      <c r="AB348" s="107">
        <f t="shared" si="69"/>
        <v>0</v>
      </c>
      <c r="AC348" s="107">
        <f t="shared" si="70"/>
        <v>0</v>
      </c>
      <c r="AD348" s="107">
        <f t="shared" si="71"/>
        <v>0</v>
      </c>
      <c r="AE348" s="107">
        <f t="shared" si="72"/>
        <v>0</v>
      </c>
      <c r="AF348" s="107">
        <f t="shared" si="73"/>
        <v>0</v>
      </c>
      <c r="AG348" s="107">
        <f t="shared" si="74"/>
        <v>0</v>
      </c>
      <c r="AH348" s="107">
        <f t="shared" si="75"/>
        <v>0</v>
      </c>
      <c r="AI348" s="107">
        <f t="shared" si="76"/>
        <v>0</v>
      </c>
      <c r="AJ348" s="107">
        <f t="shared" si="77"/>
        <v>0</v>
      </c>
      <c r="AK348" s="107">
        <f t="shared" si="78"/>
        <v>0</v>
      </c>
    </row>
    <row r="349">
      <c r="A349" s="107"/>
      <c r="B349" s="107"/>
      <c r="C349" s="107"/>
      <c r="D349" s="107"/>
      <c r="E349" s="107"/>
      <c r="F349" s="108">
        <f t="shared" si="66"/>
        <v>11340</v>
      </c>
      <c r="G349" s="90" t="s">
        <v>543</v>
      </c>
      <c r="H349" s="14">
        <f>IF(ISNA(VLOOKUP(G349,Round2_Transactions!$A$2:$F$800,2,FALSE)), 0,VLOOKUP(G349,Round2_Transactions!$A$2:$F$800,2,FALSE))</f>
        <v>0</v>
      </c>
      <c r="I349" s="60">
        <f>IF(ISNA(VLOOKUP(G349,Round2_Transactions!$A$2:$F$800,3,FALSE)), 0,VLOOKUP(G349,Round2_Transactions!$A$2:$F$800,3,FALSE))</f>
        <v>0</v>
      </c>
      <c r="J349" s="60">
        <f>IF(ISNA(VLOOKUP(G349,Round2_Transactions!$A$2:$F$800,4,FALSE)), 0,VLOOKUP(G349,Round2_Transactions!$A$2:$F$800,4,FALSE))</f>
        <v>0</v>
      </c>
      <c r="K349" s="60">
        <f>IF(ISNA(VLOOKUP(G349,Round2_Transactions!$A$2:$F$800,5,FALSE)), 0,VLOOKUP(G349,Round2_Transactions!$A$2:$F$800,5,FALSE))</f>
        <v>0</v>
      </c>
      <c r="L349" s="86">
        <f>IF(ISNA(VLOOKUP(G349,Round2_Transactions!$A$2:$F$800,6,FALSE)), 0,VLOOKUP(G349,Round2_Transactions!$A$2:$F$800,6,FALSE))</f>
        <v>0</v>
      </c>
      <c r="M349" s="107">
        <f t="shared" si="1"/>
        <v>0</v>
      </c>
      <c r="N349" s="107">
        <f t="shared" si="3"/>
        <v>0</v>
      </c>
      <c r="O349" s="107">
        <f t="shared" si="4"/>
        <v>0</v>
      </c>
      <c r="P349" s="107">
        <f t="shared" si="5"/>
        <v>0</v>
      </c>
      <c r="Q349" s="107">
        <f t="shared" si="6"/>
        <v>0</v>
      </c>
      <c r="R349" s="107">
        <f t="shared" si="7"/>
        <v>0</v>
      </c>
      <c r="S349" s="107">
        <f t="shared" si="8"/>
        <v>0</v>
      </c>
      <c r="T349" s="107">
        <f t="shared" si="9"/>
        <v>0</v>
      </c>
      <c r="U349" s="107">
        <f t="shared" si="10"/>
        <v>0</v>
      </c>
      <c r="V349" s="107">
        <f t="shared" si="11"/>
        <v>0</v>
      </c>
      <c r="W349" s="107">
        <f t="shared" si="12"/>
        <v>0</v>
      </c>
      <c r="X349" s="107">
        <f t="shared" si="13"/>
        <v>0</v>
      </c>
      <c r="Y349" s="107">
        <f t="shared" si="14"/>
        <v>0</v>
      </c>
      <c r="Z349" s="107">
        <f t="shared" si="67"/>
        <v>0</v>
      </c>
      <c r="AA349" s="107">
        <f t="shared" si="68"/>
        <v>0</v>
      </c>
      <c r="AB349" s="107">
        <f t="shared" si="69"/>
        <v>0</v>
      </c>
      <c r="AC349" s="107">
        <f t="shared" si="70"/>
        <v>0</v>
      </c>
      <c r="AD349" s="107">
        <f t="shared" si="71"/>
        <v>0</v>
      </c>
      <c r="AE349" s="107">
        <f t="shared" si="72"/>
        <v>0</v>
      </c>
      <c r="AF349" s="107">
        <f t="shared" si="73"/>
        <v>0</v>
      </c>
      <c r="AG349" s="107">
        <f t="shared" si="74"/>
        <v>0</v>
      </c>
      <c r="AH349" s="107">
        <f t="shared" si="75"/>
        <v>0</v>
      </c>
      <c r="AI349" s="107">
        <f t="shared" si="76"/>
        <v>0</v>
      </c>
      <c r="AJ349" s="107">
        <f t="shared" si="77"/>
        <v>0</v>
      </c>
      <c r="AK349" s="107">
        <f t="shared" si="78"/>
        <v>0</v>
      </c>
    </row>
    <row r="350">
      <c r="A350" s="107"/>
      <c r="B350" s="107"/>
      <c r="C350" s="107"/>
      <c r="D350" s="107"/>
      <c r="E350" s="107"/>
      <c r="F350" s="108">
        <f t="shared" si="66"/>
        <v>11340</v>
      </c>
      <c r="G350" s="90" t="s">
        <v>544</v>
      </c>
      <c r="H350" s="14">
        <f>IF(ISNA(VLOOKUP(G350,Round2_Transactions!$A$2:$F$800,2,FALSE)), 0,VLOOKUP(G350,Round2_Transactions!$A$2:$F$800,2,FALSE))</f>
        <v>0</v>
      </c>
      <c r="I350" s="60">
        <f>IF(ISNA(VLOOKUP(G350,Round2_Transactions!$A$2:$F$800,3,FALSE)), 0,VLOOKUP(G350,Round2_Transactions!$A$2:$F$800,3,FALSE))</f>
        <v>0</v>
      </c>
      <c r="J350" s="60">
        <f>IF(ISNA(VLOOKUP(G350,Round2_Transactions!$A$2:$F$800,4,FALSE)), 0,VLOOKUP(G350,Round2_Transactions!$A$2:$F$800,4,FALSE))</f>
        <v>0</v>
      </c>
      <c r="K350" s="60">
        <f>IF(ISNA(VLOOKUP(G350,Round2_Transactions!$A$2:$F$800,5,FALSE)), 0,VLOOKUP(G350,Round2_Transactions!$A$2:$F$800,5,FALSE))</f>
        <v>0</v>
      </c>
      <c r="L350" s="86">
        <f>IF(ISNA(VLOOKUP(G350,Round2_Transactions!$A$2:$F$800,6,FALSE)), 0,VLOOKUP(G350,Round2_Transactions!$A$2:$F$800,6,FALSE))</f>
        <v>0</v>
      </c>
      <c r="M350" s="107">
        <f t="shared" si="1"/>
        <v>0</v>
      </c>
      <c r="N350" s="107">
        <f t="shared" si="3"/>
        <v>0</v>
      </c>
      <c r="O350" s="107">
        <f t="shared" si="4"/>
        <v>0</v>
      </c>
      <c r="P350" s="107">
        <f t="shared" si="5"/>
        <v>0</v>
      </c>
      <c r="Q350" s="107">
        <f t="shared" si="6"/>
        <v>0</v>
      </c>
      <c r="R350" s="107">
        <f t="shared" si="7"/>
        <v>0</v>
      </c>
      <c r="S350" s="107">
        <f t="shared" si="8"/>
        <v>0</v>
      </c>
      <c r="T350" s="107">
        <f t="shared" si="9"/>
        <v>0</v>
      </c>
      <c r="U350" s="107">
        <f t="shared" si="10"/>
        <v>0</v>
      </c>
      <c r="V350" s="107">
        <f t="shared" si="11"/>
        <v>0</v>
      </c>
      <c r="W350" s="107">
        <f t="shared" si="12"/>
        <v>0</v>
      </c>
      <c r="X350" s="107">
        <f t="shared" si="13"/>
        <v>0</v>
      </c>
      <c r="Y350" s="107">
        <f t="shared" si="14"/>
        <v>0</v>
      </c>
      <c r="Z350" s="107">
        <f t="shared" si="67"/>
        <v>0</v>
      </c>
      <c r="AA350" s="107">
        <f t="shared" si="68"/>
        <v>0</v>
      </c>
      <c r="AB350" s="107">
        <f t="shared" si="69"/>
        <v>0</v>
      </c>
      <c r="AC350" s="107">
        <f t="shared" si="70"/>
        <v>0</v>
      </c>
      <c r="AD350" s="107">
        <f t="shared" si="71"/>
        <v>0</v>
      </c>
      <c r="AE350" s="107">
        <f t="shared" si="72"/>
        <v>0</v>
      </c>
      <c r="AF350" s="107">
        <f t="shared" si="73"/>
        <v>0</v>
      </c>
      <c r="AG350" s="107">
        <f t="shared" si="74"/>
        <v>0</v>
      </c>
      <c r="AH350" s="107">
        <f t="shared" si="75"/>
        <v>0</v>
      </c>
      <c r="AI350" s="107">
        <f t="shared" si="76"/>
        <v>0</v>
      </c>
      <c r="AJ350" s="107">
        <f t="shared" si="77"/>
        <v>0</v>
      </c>
      <c r="AK350" s="107">
        <f t="shared" si="78"/>
        <v>0</v>
      </c>
    </row>
    <row r="351">
      <c r="A351" s="107"/>
      <c r="B351" s="107"/>
      <c r="C351" s="107"/>
      <c r="D351" s="107"/>
      <c r="E351" s="107"/>
      <c r="F351" s="108">
        <f t="shared" si="66"/>
        <v>11340</v>
      </c>
      <c r="G351" s="90" t="s">
        <v>545</v>
      </c>
      <c r="H351" s="14">
        <f>IF(ISNA(VLOOKUP(G351,Round2_Transactions!$A$2:$F$800,2,FALSE)), 0,VLOOKUP(G351,Round2_Transactions!$A$2:$F$800,2,FALSE))</f>
        <v>0</v>
      </c>
      <c r="I351" s="60">
        <f>IF(ISNA(VLOOKUP(G351,Round2_Transactions!$A$2:$F$800,3,FALSE)), 0,VLOOKUP(G351,Round2_Transactions!$A$2:$F$800,3,FALSE))</f>
        <v>0</v>
      </c>
      <c r="J351" s="60">
        <f>IF(ISNA(VLOOKUP(G351,Round2_Transactions!$A$2:$F$800,4,FALSE)), 0,VLOOKUP(G351,Round2_Transactions!$A$2:$F$800,4,FALSE))</f>
        <v>0</v>
      </c>
      <c r="K351" s="60">
        <f>IF(ISNA(VLOOKUP(G351,Round2_Transactions!$A$2:$F$800,5,FALSE)), 0,VLOOKUP(G351,Round2_Transactions!$A$2:$F$800,5,FALSE))</f>
        <v>0</v>
      </c>
      <c r="L351" s="86">
        <f>IF(ISNA(VLOOKUP(G351,Round2_Transactions!$A$2:$F$800,6,FALSE)), 0,VLOOKUP(G351,Round2_Transactions!$A$2:$F$800,6,FALSE))</f>
        <v>0</v>
      </c>
      <c r="M351" s="107">
        <f t="shared" si="1"/>
        <v>0</v>
      </c>
      <c r="N351" s="107">
        <f t="shared" si="3"/>
        <v>0</v>
      </c>
      <c r="O351" s="107">
        <f t="shared" si="4"/>
        <v>0</v>
      </c>
      <c r="P351" s="107">
        <f t="shared" si="5"/>
        <v>0</v>
      </c>
      <c r="Q351" s="107">
        <f t="shared" si="6"/>
        <v>0</v>
      </c>
      <c r="R351" s="107">
        <f t="shared" si="7"/>
        <v>0</v>
      </c>
      <c r="S351" s="107">
        <f t="shared" si="8"/>
        <v>0</v>
      </c>
      <c r="T351" s="107">
        <f t="shared" si="9"/>
        <v>0</v>
      </c>
      <c r="U351" s="107">
        <f t="shared" si="10"/>
        <v>0</v>
      </c>
      <c r="V351" s="107">
        <f t="shared" si="11"/>
        <v>0</v>
      </c>
      <c r="W351" s="107">
        <f t="shared" si="12"/>
        <v>0</v>
      </c>
      <c r="X351" s="107">
        <f t="shared" si="13"/>
        <v>0</v>
      </c>
      <c r="Y351" s="107">
        <f t="shared" si="14"/>
        <v>0</v>
      </c>
      <c r="Z351" s="107">
        <f t="shared" si="67"/>
        <v>0</v>
      </c>
      <c r="AA351" s="107">
        <f t="shared" si="68"/>
        <v>0</v>
      </c>
      <c r="AB351" s="107">
        <f t="shared" si="69"/>
        <v>0</v>
      </c>
      <c r="AC351" s="107">
        <f t="shared" si="70"/>
        <v>0</v>
      </c>
      <c r="AD351" s="107">
        <f t="shared" si="71"/>
        <v>0</v>
      </c>
      <c r="AE351" s="107">
        <f t="shared" si="72"/>
        <v>0</v>
      </c>
      <c r="AF351" s="107">
        <f t="shared" si="73"/>
        <v>0</v>
      </c>
      <c r="AG351" s="107">
        <f t="shared" si="74"/>
        <v>0</v>
      </c>
      <c r="AH351" s="107">
        <f t="shared" si="75"/>
        <v>0</v>
      </c>
      <c r="AI351" s="107">
        <f t="shared" si="76"/>
        <v>0</v>
      </c>
      <c r="AJ351" s="107">
        <f t="shared" si="77"/>
        <v>0</v>
      </c>
      <c r="AK351" s="107">
        <f t="shared" si="78"/>
        <v>0</v>
      </c>
    </row>
    <row r="352">
      <c r="A352" s="107"/>
      <c r="B352" s="107"/>
      <c r="C352" s="107"/>
      <c r="D352" s="107"/>
      <c r="E352" s="107"/>
      <c r="F352" s="108">
        <f t="shared" si="66"/>
        <v>11340</v>
      </c>
      <c r="G352" s="90" t="s">
        <v>546</v>
      </c>
      <c r="H352" s="14">
        <f>IF(ISNA(VLOOKUP(G352,Round2_Transactions!$A$2:$F$800,2,FALSE)), 0,VLOOKUP(G352,Round2_Transactions!$A$2:$F$800,2,FALSE))</f>
        <v>0</v>
      </c>
      <c r="I352" s="60">
        <f>IF(ISNA(VLOOKUP(G352,Round2_Transactions!$A$2:$F$800,3,FALSE)), 0,VLOOKUP(G352,Round2_Transactions!$A$2:$F$800,3,FALSE))</f>
        <v>0</v>
      </c>
      <c r="J352" s="60">
        <f>IF(ISNA(VLOOKUP(G352,Round2_Transactions!$A$2:$F$800,4,FALSE)), 0,VLOOKUP(G352,Round2_Transactions!$A$2:$F$800,4,FALSE))</f>
        <v>0</v>
      </c>
      <c r="K352" s="60">
        <f>IF(ISNA(VLOOKUP(G352,Round2_Transactions!$A$2:$F$800,5,FALSE)), 0,VLOOKUP(G352,Round2_Transactions!$A$2:$F$800,5,FALSE))</f>
        <v>0</v>
      </c>
      <c r="L352" s="86">
        <f>IF(ISNA(VLOOKUP(G352,Round2_Transactions!$A$2:$F$800,6,FALSE)), 0,VLOOKUP(G352,Round2_Transactions!$A$2:$F$800,6,FALSE))</f>
        <v>0</v>
      </c>
      <c r="M352" s="107">
        <f t="shared" si="1"/>
        <v>0</v>
      </c>
      <c r="N352" s="107">
        <f t="shared" si="3"/>
        <v>0</v>
      </c>
      <c r="O352" s="107">
        <f t="shared" si="4"/>
        <v>0</v>
      </c>
      <c r="P352" s="107">
        <f t="shared" si="5"/>
        <v>0</v>
      </c>
      <c r="Q352" s="107">
        <f t="shared" si="6"/>
        <v>0</v>
      </c>
      <c r="R352" s="107">
        <f t="shared" si="7"/>
        <v>0</v>
      </c>
      <c r="S352" s="107">
        <f t="shared" si="8"/>
        <v>0</v>
      </c>
      <c r="T352" s="107">
        <f t="shared" si="9"/>
        <v>0</v>
      </c>
      <c r="U352" s="107">
        <f t="shared" si="10"/>
        <v>0</v>
      </c>
      <c r="V352" s="107">
        <f t="shared" si="11"/>
        <v>0</v>
      </c>
      <c r="W352" s="107">
        <f t="shared" si="12"/>
        <v>0</v>
      </c>
      <c r="X352" s="107">
        <f t="shared" si="13"/>
        <v>0</v>
      </c>
      <c r="Y352" s="107">
        <f t="shared" si="14"/>
        <v>0</v>
      </c>
      <c r="Z352" s="107">
        <f t="shared" si="67"/>
        <v>0</v>
      </c>
      <c r="AA352" s="107">
        <f t="shared" si="68"/>
        <v>0</v>
      </c>
      <c r="AB352" s="107">
        <f t="shared" si="69"/>
        <v>0</v>
      </c>
      <c r="AC352" s="107">
        <f t="shared" si="70"/>
        <v>0</v>
      </c>
      <c r="AD352" s="107">
        <f t="shared" si="71"/>
        <v>0</v>
      </c>
      <c r="AE352" s="107">
        <f t="shared" si="72"/>
        <v>0</v>
      </c>
      <c r="AF352" s="107">
        <f t="shared" si="73"/>
        <v>0</v>
      </c>
      <c r="AG352" s="107">
        <f t="shared" si="74"/>
        <v>0</v>
      </c>
      <c r="AH352" s="107">
        <f t="shared" si="75"/>
        <v>0</v>
      </c>
      <c r="AI352" s="107">
        <f t="shared" si="76"/>
        <v>0</v>
      </c>
      <c r="AJ352" s="107">
        <f t="shared" si="77"/>
        <v>0</v>
      </c>
      <c r="AK352" s="107">
        <f t="shared" si="78"/>
        <v>0</v>
      </c>
    </row>
    <row r="353">
      <c r="A353" s="107"/>
      <c r="B353" s="107"/>
      <c r="C353" s="107"/>
      <c r="D353" s="107"/>
      <c r="E353" s="107"/>
      <c r="F353" s="108">
        <f t="shared" si="66"/>
        <v>11340</v>
      </c>
      <c r="G353" s="90" t="s">
        <v>547</v>
      </c>
      <c r="H353" s="14">
        <f>IF(ISNA(VLOOKUP(G353,Round2_Transactions!$A$2:$F$800,2,FALSE)), 0,VLOOKUP(G353,Round2_Transactions!$A$2:$F$800,2,FALSE))</f>
        <v>0</v>
      </c>
      <c r="I353" s="60">
        <f>IF(ISNA(VLOOKUP(G353,Round2_Transactions!$A$2:$F$800,3,FALSE)), 0,VLOOKUP(G353,Round2_Transactions!$A$2:$F$800,3,FALSE))</f>
        <v>0</v>
      </c>
      <c r="J353" s="60">
        <f>IF(ISNA(VLOOKUP(G353,Round2_Transactions!$A$2:$F$800,4,FALSE)), 0,VLOOKUP(G353,Round2_Transactions!$A$2:$F$800,4,FALSE))</f>
        <v>0</v>
      </c>
      <c r="K353" s="60">
        <f>IF(ISNA(VLOOKUP(G353,Round2_Transactions!$A$2:$F$800,5,FALSE)), 0,VLOOKUP(G353,Round2_Transactions!$A$2:$F$800,5,FALSE))</f>
        <v>0</v>
      </c>
      <c r="L353" s="86">
        <f>IF(ISNA(VLOOKUP(G353,Round2_Transactions!$A$2:$F$800,6,FALSE)), 0,VLOOKUP(G353,Round2_Transactions!$A$2:$F$800,6,FALSE))</f>
        <v>0</v>
      </c>
      <c r="M353" s="107">
        <f t="shared" si="1"/>
        <v>0</v>
      </c>
      <c r="N353" s="107">
        <f t="shared" si="3"/>
        <v>0</v>
      </c>
      <c r="O353" s="107">
        <f t="shared" si="4"/>
        <v>0</v>
      </c>
      <c r="P353" s="107">
        <f t="shared" si="5"/>
        <v>0</v>
      </c>
      <c r="Q353" s="107">
        <f t="shared" si="6"/>
        <v>0</v>
      </c>
      <c r="R353" s="107">
        <f t="shared" si="7"/>
        <v>0</v>
      </c>
      <c r="S353" s="107">
        <f t="shared" si="8"/>
        <v>0</v>
      </c>
      <c r="T353" s="107">
        <f t="shared" si="9"/>
        <v>0</v>
      </c>
      <c r="U353" s="107">
        <f t="shared" si="10"/>
        <v>0</v>
      </c>
      <c r="V353" s="107">
        <f t="shared" si="11"/>
        <v>0</v>
      </c>
      <c r="W353" s="107">
        <f t="shared" si="12"/>
        <v>0</v>
      </c>
      <c r="X353" s="107">
        <f t="shared" si="13"/>
        <v>0</v>
      </c>
      <c r="Y353" s="107">
        <f t="shared" si="14"/>
        <v>0</v>
      </c>
      <c r="Z353" s="107">
        <f t="shared" si="67"/>
        <v>0</v>
      </c>
      <c r="AA353" s="107">
        <f t="shared" si="68"/>
        <v>0</v>
      </c>
      <c r="AB353" s="107">
        <f t="shared" si="69"/>
        <v>0</v>
      </c>
      <c r="AC353" s="107">
        <f t="shared" si="70"/>
        <v>0</v>
      </c>
      <c r="AD353" s="107">
        <f t="shared" si="71"/>
        <v>0</v>
      </c>
      <c r="AE353" s="107">
        <f t="shared" si="72"/>
        <v>0</v>
      </c>
      <c r="AF353" s="107">
        <f t="shared" si="73"/>
        <v>0</v>
      </c>
      <c r="AG353" s="107">
        <f t="shared" si="74"/>
        <v>0</v>
      </c>
      <c r="AH353" s="107">
        <f t="shared" si="75"/>
        <v>0</v>
      </c>
      <c r="AI353" s="107">
        <f t="shared" si="76"/>
        <v>0</v>
      </c>
      <c r="AJ353" s="107">
        <f t="shared" si="77"/>
        <v>0</v>
      </c>
      <c r="AK353" s="107">
        <f t="shared" si="78"/>
        <v>0</v>
      </c>
    </row>
    <row r="354">
      <c r="A354" s="107"/>
      <c r="B354" s="107"/>
      <c r="C354" s="107"/>
      <c r="D354" s="107"/>
      <c r="E354" s="107"/>
      <c r="F354" s="108">
        <f t="shared" si="66"/>
        <v>11340</v>
      </c>
      <c r="G354" s="90" t="s">
        <v>548</v>
      </c>
      <c r="H354" s="14">
        <f>IF(ISNA(VLOOKUP(G354,Round2_Transactions!$A$2:$F$800,2,FALSE)), 0,VLOOKUP(G354,Round2_Transactions!$A$2:$F$800,2,FALSE))</f>
        <v>0</v>
      </c>
      <c r="I354" s="60">
        <f>IF(ISNA(VLOOKUP(G354,Round2_Transactions!$A$2:$F$800,3,FALSE)), 0,VLOOKUP(G354,Round2_Transactions!$A$2:$F$800,3,FALSE))</f>
        <v>0</v>
      </c>
      <c r="J354" s="60">
        <f>IF(ISNA(VLOOKUP(G354,Round2_Transactions!$A$2:$F$800,4,FALSE)), 0,VLOOKUP(G354,Round2_Transactions!$A$2:$F$800,4,FALSE))</f>
        <v>0</v>
      </c>
      <c r="K354" s="60">
        <f>IF(ISNA(VLOOKUP(G354,Round2_Transactions!$A$2:$F$800,5,FALSE)), 0,VLOOKUP(G354,Round2_Transactions!$A$2:$F$800,5,FALSE))</f>
        <v>0</v>
      </c>
      <c r="L354" s="86">
        <f>IF(ISNA(VLOOKUP(G354,Round2_Transactions!$A$2:$F$800,6,FALSE)), 0,VLOOKUP(G354,Round2_Transactions!$A$2:$F$800,6,FALSE))</f>
        <v>0</v>
      </c>
      <c r="M354" s="107">
        <f t="shared" si="1"/>
        <v>0</v>
      </c>
      <c r="N354" s="107">
        <f t="shared" si="3"/>
        <v>0</v>
      </c>
      <c r="O354" s="107">
        <f t="shared" si="4"/>
        <v>0</v>
      </c>
      <c r="P354" s="107">
        <f t="shared" si="5"/>
        <v>0</v>
      </c>
      <c r="Q354" s="107">
        <f t="shared" si="6"/>
        <v>0</v>
      </c>
      <c r="R354" s="107">
        <f t="shared" si="7"/>
        <v>0</v>
      </c>
      <c r="S354" s="107">
        <f t="shared" si="8"/>
        <v>0</v>
      </c>
      <c r="T354" s="107">
        <f t="shared" si="9"/>
        <v>0</v>
      </c>
      <c r="U354" s="107">
        <f t="shared" si="10"/>
        <v>0</v>
      </c>
      <c r="V354" s="107">
        <f t="shared" si="11"/>
        <v>0</v>
      </c>
      <c r="W354" s="107">
        <f t="shared" si="12"/>
        <v>0</v>
      </c>
      <c r="X354" s="107">
        <f t="shared" si="13"/>
        <v>0</v>
      </c>
      <c r="Y354" s="107">
        <f t="shared" si="14"/>
        <v>0</v>
      </c>
      <c r="Z354" s="107">
        <f t="shared" si="67"/>
        <v>0</v>
      </c>
      <c r="AA354" s="107">
        <f t="shared" si="68"/>
        <v>0</v>
      </c>
      <c r="AB354" s="107">
        <f t="shared" si="69"/>
        <v>0</v>
      </c>
      <c r="AC354" s="107">
        <f t="shared" si="70"/>
        <v>0</v>
      </c>
      <c r="AD354" s="107">
        <f t="shared" si="71"/>
        <v>0</v>
      </c>
      <c r="AE354" s="107">
        <f t="shared" si="72"/>
        <v>0</v>
      </c>
      <c r="AF354" s="107">
        <f t="shared" si="73"/>
        <v>0</v>
      </c>
      <c r="AG354" s="107">
        <f t="shared" si="74"/>
        <v>0</v>
      </c>
      <c r="AH354" s="107">
        <f t="shared" si="75"/>
        <v>0</v>
      </c>
      <c r="AI354" s="107">
        <f t="shared" si="76"/>
        <v>0</v>
      </c>
      <c r="AJ354" s="107">
        <f t="shared" si="77"/>
        <v>0</v>
      </c>
      <c r="AK354" s="107">
        <f t="shared" si="78"/>
        <v>0</v>
      </c>
    </row>
    <row r="355">
      <c r="A355" s="107"/>
      <c r="B355" s="107"/>
      <c r="C355" s="107"/>
      <c r="D355" s="107"/>
      <c r="E355" s="107"/>
      <c r="F355" s="108">
        <f t="shared" si="66"/>
        <v>11340</v>
      </c>
      <c r="G355" s="90" t="s">
        <v>549</v>
      </c>
      <c r="H355" s="14">
        <f>IF(ISNA(VLOOKUP(G355,Round2_Transactions!$A$2:$F$800,2,FALSE)), 0,VLOOKUP(G355,Round2_Transactions!$A$2:$F$800,2,FALSE))</f>
        <v>0</v>
      </c>
      <c r="I355" s="60">
        <f>IF(ISNA(VLOOKUP(G355,Round2_Transactions!$A$2:$F$800,3,FALSE)), 0,VLOOKUP(G355,Round2_Transactions!$A$2:$F$800,3,FALSE))</f>
        <v>0</v>
      </c>
      <c r="J355" s="60">
        <f>IF(ISNA(VLOOKUP(G355,Round2_Transactions!$A$2:$F$800,4,FALSE)), 0,VLOOKUP(G355,Round2_Transactions!$A$2:$F$800,4,FALSE))</f>
        <v>0</v>
      </c>
      <c r="K355" s="60">
        <f>IF(ISNA(VLOOKUP(G355,Round2_Transactions!$A$2:$F$800,5,FALSE)), 0,VLOOKUP(G355,Round2_Transactions!$A$2:$F$800,5,FALSE))</f>
        <v>0</v>
      </c>
      <c r="L355" s="86">
        <f>IF(ISNA(VLOOKUP(G355,Round2_Transactions!$A$2:$F$800,6,FALSE)), 0,VLOOKUP(G355,Round2_Transactions!$A$2:$F$800,6,FALSE))</f>
        <v>0</v>
      </c>
      <c r="M355" s="107">
        <f t="shared" si="1"/>
        <v>0</v>
      </c>
      <c r="N355" s="107">
        <f t="shared" si="3"/>
        <v>0</v>
      </c>
      <c r="O355" s="107">
        <f t="shared" si="4"/>
        <v>0</v>
      </c>
      <c r="P355" s="107">
        <f t="shared" si="5"/>
        <v>0</v>
      </c>
      <c r="Q355" s="107">
        <f t="shared" si="6"/>
        <v>0</v>
      </c>
      <c r="R355" s="107">
        <f t="shared" si="7"/>
        <v>0</v>
      </c>
      <c r="S355" s="107">
        <f t="shared" si="8"/>
        <v>0</v>
      </c>
      <c r="T355" s="107">
        <f t="shared" si="9"/>
        <v>0</v>
      </c>
      <c r="U355" s="107">
        <f t="shared" si="10"/>
        <v>0</v>
      </c>
      <c r="V355" s="107">
        <f t="shared" si="11"/>
        <v>0</v>
      </c>
      <c r="W355" s="107">
        <f t="shared" si="12"/>
        <v>0</v>
      </c>
      <c r="X355" s="107">
        <f t="shared" si="13"/>
        <v>0</v>
      </c>
      <c r="Y355" s="107">
        <f t="shared" si="14"/>
        <v>0</v>
      </c>
      <c r="Z355" s="107">
        <f t="shared" si="67"/>
        <v>0</v>
      </c>
      <c r="AA355" s="107">
        <f t="shared" si="68"/>
        <v>0</v>
      </c>
      <c r="AB355" s="107">
        <f t="shared" si="69"/>
        <v>0</v>
      </c>
      <c r="AC355" s="107">
        <f t="shared" si="70"/>
        <v>0</v>
      </c>
      <c r="AD355" s="107">
        <f t="shared" si="71"/>
        <v>0</v>
      </c>
      <c r="AE355" s="107">
        <f t="shared" si="72"/>
        <v>0</v>
      </c>
      <c r="AF355" s="107">
        <f t="shared" si="73"/>
        <v>0</v>
      </c>
      <c r="AG355" s="107">
        <f t="shared" si="74"/>
        <v>0</v>
      </c>
      <c r="AH355" s="107">
        <f t="shared" si="75"/>
        <v>0</v>
      </c>
      <c r="AI355" s="107">
        <f t="shared" si="76"/>
        <v>0</v>
      </c>
      <c r="AJ355" s="107">
        <f t="shared" si="77"/>
        <v>0</v>
      </c>
      <c r="AK355" s="107">
        <f t="shared" si="78"/>
        <v>0</v>
      </c>
    </row>
    <row r="356">
      <c r="A356" s="107"/>
      <c r="B356" s="107"/>
      <c r="C356" s="107"/>
      <c r="D356" s="107"/>
      <c r="E356" s="107"/>
      <c r="F356" s="108">
        <f t="shared" si="66"/>
        <v>11340</v>
      </c>
      <c r="G356" s="90" t="s">
        <v>550</v>
      </c>
      <c r="H356" s="14">
        <f>IF(ISNA(VLOOKUP(G356,Round2_Transactions!$A$2:$F$800,2,FALSE)), 0,VLOOKUP(G356,Round2_Transactions!$A$2:$F$800,2,FALSE))</f>
        <v>0</v>
      </c>
      <c r="I356" s="60">
        <f>IF(ISNA(VLOOKUP(G356,Round2_Transactions!$A$2:$F$800,3,FALSE)), 0,VLOOKUP(G356,Round2_Transactions!$A$2:$F$800,3,FALSE))</f>
        <v>0</v>
      </c>
      <c r="J356" s="60">
        <f>IF(ISNA(VLOOKUP(G356,Round2_Transactions!$A$2:$F$800,4,FALSE)), 0,VLOOKUP(G356,Round2_Transactions!$A$2:$F$800,4,FALSE))</f>
        <v>0</v>
      </c>
      <c r="K356" s="60">
        <f>IF(ISNA(VLOOKUP(G356,Round2_Transactions!$A$2:$F$800,5,FALSE)), 0,VLOOKUP(G356,Round2_Transactions!$A$2:$F$800,5,FALSE))</f>
        <v>0</v>
      </c>
      <c r="L356" s="86">
        <f>IF(ISNA(VLOOKUP(G356,Round2_Transactions!$A$2:$F$800,6,FALSE)), 0,VLOOKUP(G356,Round2_Transactions!$A$2:$F$800,6,FALSE))</f>
        <v>0</v>
      </c>
      <c r="M356" s="107">
        <f t="shared" si="1"/>
        <v>0</v>
      </c>
      <c r="N356" s="107">
        <f t="shared" si="3"/>
        <v>0</v>
      </c>
      <c r="O356" s="107">
        <f t="shared" si="4"/>
        <v>0</v>
      </c>
      <c r="P356" s="107">
        <f t="shared" si="5"/>
        <v>0</v>
      </c>
      <c r="Q356" s="107">
        <f t="shared" si="6"/>
        <v>0</v>
      </c>
      <c r="R356" s="107">
        <f t="shared" si="7"/>
        <v>0</v>
      </c>
      <c r="S356" s="107">
        <f t="shared" si="8"/>
        <v>0</v>
      </c>
      <c r="T356" s="107">
        <f t="shared" si="9"/>
        <v>0</v>
      </c>
      <c r="U356" s="107">
        <f t="shared" si="10"/>
        <v>0</v>
      </c>
      <c r="V356" s="107">
        <f t="shared" si="11"/>
        <v>0</v>
      </c>
      <c r="W356" s="107">
        <f t="shared" si="12"/>
        <v>0</v>
      </c>
      <c r="X356" s="107">
        <f t="shared" si="13"/>
        <v>0</v>
      </c>
      <c r="Y356" s="107">
        <f t="shared" si="14"/>
        <v>0</v>
      </c>
      <c r="Z356" s="107">
        <f t="shared" si="67"/>
        <v>0</v>
      </c>
      <c r="AA356" s="107">
        <f t="shared" si="68"/>
        <v>0</v>
      </c>
      <c r="AB356" s="107">
        <f t="shared" si="69"/>
        <v>0</v>
      </c>
      <c r="AC356" s="107">
        <f t="shared" si="70"/>
        <v>0</v>
      </c>
      <c r="AD356" s="107">
        <f t="shared" si="71"/>
        <v>0</v>
      </c>
      <c r="AE356" s="107">
        <f t="shared" si="72"/>
        <v>0</v>
      </c>
      <c r="AF356" s="107">
        <f t="shared" si="73"/>
        <v>0</v>
      </c>
      <c r="AG356" s="107">
        <f t="shared" si="74"/>
        <v>0</v>
      </c>
      <c r="AH356" s="107">
        <f t="shared" si="75"/>
        <v>0</v>
      </c>
      <c r="AI356" s="107">
        <f t="shared" si="76"/>
        <v>0</v>
      </c>
      <c r="AJ356" s="107">
        <f t="shared" si="77"/>
        <v>0</v>
      </c>
      <c r="AK356" s="107">
        <f t="shared" si="78"/>
        <v>0</v>
      </c>
    </row>
    <row r="357">
      <c r="A357" s="107"/>
      <c r="B357" s="107"/>
      <c r="C357" s="107"/>
      <c r="D357" s="107"/>
      <c r="E357" s="107"/>
      <c r="F357" s="108">
        <f t="shared" si="66"/>
        <v>11340</v>
      </c>
      <c r="G357" s="90" t="s">
        <v>551</v>
      </c>
      <c r="H357" s="14">
        <f>IF(ISNA(VLOOKUP(G357,Round2_Transactions!$A$2:$F$800,2,FALSE)), 0,VLOOKUP(G357,Round2_Transactions!$A$2:$F$800,2,FALSE))</f>
        <v>0</v>
      </c>
      <c r="I357" s="60">
        <f>IF(ISNA(VLOOKUP(G357,Round2_Transactions!$A$2:$F$800,3,FALSE)), 0,VLOOKUP(G357,Round2_Transactions!$A$2:$F$800,3,FALSE))</f>
        <v>0</v>
      </c>
      <c r="J357" s="60">
        <f>IF(ISNA(VLOOKUP(G357,Round2_Transactions!$A$2:$F$800,4,FALSE)), 0,VLOOKUP(G357,Round2_Transactions!$A$2:$F$800,4,FALSE))</f>
        <v>0</v>
      </c>
      <c r="K357" s="60">
        <f>IF(ISNA(VLOOKUP(G357,Round2_Transactions!$A$2:$F$800,5,FALSE)), 0,VLOOKUP(G357,Round2_Transactions!$A$2:$F$800,5,FALSE))</f>
        <v>0</v>
      </c>
      <c r="L357" s="86">
        <f>IF(ISNA(VLOOKUP(G357,Round2_Transactions!$A$2:$F$800,6,FALSE)), 0,VLOOKUP(G357,Round2_Transactions!$A$2:$F$800,6,FALSE))</f>
        <v>0</v>
      </c>
      <c r="M357" s="107">
        <f t="shared" si="1"/>
        <v>0</v>
      </c>
      <c r="N357" s="107">
        <f t="shared" si="3"/>
        <v>0</v>
      </c>
      <c r="O357" s="107">
        <f t="shared" si="4"/>
        <v>0</v>
      </c>
      <c r="P357" s="107">
        <f t="shared" si="5"/>
        <v>0</v>
      </c>
      <c r="Q357" s="107">
        <f t="shared" si="6"/>
        <v>0</v>
      </c>
      <c r="R357" s="107">
        <f t="shared" si="7"/>
        <v>0</v>
      </c>
      <c r="S357" s="107">
        <f t="shared" si="8"/>
        <v>0</v>
      </c>
      <c r="T357" s="107">
        <f t="shared" si="9"/>
        <v>0</v>
      </c>
      <c r="U357" s="107">
        <f t="shared" si="10"/>
        <v>0</v>
      </c>
      <c r="V357" s="107">
        <f t="shared" si="11"/>
        <v>0</v>
      </c>
      <c r="W357" s="107">
        <f t="shared" si="12"/>
        <v>0</v>
      </c>
      <c r="X357" s="107">
        <f t="shared" si="13"/>
        <v>0</v>
      </c>
      <c r="Y357" s="107">
        <f t="shared" si="14"/>
        <v>0</v>
      </c>
      <c r="Z357" s="107">
        <f t="shared" si="67"/>
        <v>0</v>
      </c>
      <c r="AA357" s="107">
        <f t="shared" si="68"/>
        <v>0</v>
      </c>
      <c r="AB357" s="107">
        <f t="shared" si="69"/>
        <v>0</v>
      </c>
      <c r="AC357" s="107">
        <f t="shared" si="70"/>
        <v>0</v>
      </c>
      <c r="AD357" s="107">
        <f t="shared" si="71"/>
        <v>0</v>
      </c>
      <c r="AE357" s="107">
        <f t="shared" si="72"/>
        <v>0</v>
      </c>
      <c r="AF357" s="107">
        <f t="shared" si="73"/>
        <v>0</v>
      </c>
      <c r="AG357" s="107">
        <f t="shared" si="74"/>
        <v>0</v>
      </c>
      <c r="AH357" s="107">
        <f t="shared" si="75"/>
        <v>0</v>
      </c>
      <c r="AI357" s="107">
        <f t="shared" si="76"/>
        <v>0</v>
      </c>
      <c r="AJ357" s="107">
        <f t="shared" si="77"/>
        <v>0</v>
      </c>
      <c r="AK357" s="107">
        <f t="shared" si="78"/>
        <v>0</v>
      </c>
    </row>
    <row r="358">
      <c r="A358" s="107"/>
      <c r="B358" s="107"/>
      <c r="C358" s="107"/>
      <c r="D358" s="107"/>
      <c r="E358" s="107"/>
      <c r="F358" s="108">
        <f t="shared" si="66"/>
        <v>11340</v>
      </c>
      <c r="G358" s="90" t="s">
        <v>552</v>
      </c>
      <c r="H358" s="14">
        <f>IF(ISNA(VLOOKUP(G358,Round2_Transactions!$A$2:$F$800,2,FALSE)), 0,VLOOKUP(G358,Round2_Transactions!$A$2:$F$800,2,FALSE))</f>
        <v>0</v>
      </c>
      <c r="I358" s="60">
        <f>IF(ISNA(VLOOKUP(G358,Round2_Transactions!$A$2:$F$800,3,FALSE)), 0,VLOOKUP(G358,Round2_Transactions!$A$2:$F$800,3,FALSE))</f>
        <v>0</v>
      </c>
      <c r="J358" s="60">
        <f>IF(ISNA(VLOOKUP(G358,Round2_Transactions!$A$2:$F$800,4,FALSE)), 0,VLOOKUP(G358,Round2_Transactions!$A$2:$F$800,4,FALSE))</f>
        <v>0</v>
      </c>
      <c r="K358" s="60">
        <f>IF(ISNA(VLOOKUP(G358,Round2_Transactions!$A$2:$F$800,5,FALSE)), 0,VLOOKUP(G358,Round2_Transactions!$A$2:$F$800,5,FALSE))</f>
        <v>0</v>
      </c>
      <c r="L358" s="86">
        <f>IF(ISNA(VLOOKUP(G358,Round2_Transactions!$A$2:$F$800,6,FALSE)), 0,VLOOKUP(G358,Round2_Transactions!$A$2:$F$800,6,FALSE))</f>
        <v>0</v>
      </c>
      <c r="M358" s="107">
        <f t="shared" si="1"/>
        <v>0</v>
      </c>
      <c r="N358" s="107">
        <f t="shared" si="3"/>
        <v>0</v>
      </c>
      <c r="O358" s="107">
        <f t="shared" si="4"/>
        <v>0</v>
      </c>
      <c r="P358" s="107">
        <f t="shared" si="5"/>
        <v>0</v>
      </c>
      <c r="Q358" s="107">
        <f t="shared" si="6"/>
        <v>0</v>
      </c>
      <c r="R358" s="107">
        <f t="shared" si="7"/>
        <v>0</v>
      </c>
      <c r="S358" s="107">
        <f t="shared" si="8"/>
        <v>0</v>
      </c>
      <c r="T358" s="107">
        <f t="shared" si="9"/>
        <v>0</v>
      </c>
      <c r="U358" s="107">
        <f t="shared" si="10"/>
        <v>0</v>
      </c>
      <c r="V358" s="107">
        <f t="shared" si="11"/>
        <v>0</v>
      </c>
      <c r="W358" s="107">
        <f t="shared" si="12"/>
        <v>0</v>
      </c>
      <c r="X358" s="107">
        <f t="shared" si="13"/>
        <v>0</v>
      </c>
      <c r="Y358" s="107">
        <f t="shared" si="14"/>
        <v>0</v>
      </c>
      <c r="Z358" s="107">
        <f t="shared" si="67"/>
        <v>0</v>
      </c>
      <c r="AA358" s="107">
        <f t="shared" si="68"/>
        <v>0</v>
      </c>
      <c r="AB358" s="107">
        <f t="shared" si="69"/>
        <v>0</v>
      </c>
      <c r="AC358" s="107">
        <f t="shared" si="70"/>
        <v>0</v>
      </c>
      <c r="AD358" s="107">
        <f t="shared" si="71"/>
        <v>0</v>
      </c>
      <c r="AE358" s="107">
        <f t="shared" si="72"/>
        <v>0</v>
      </c>
      <c r="AF358" s="107">
        <f t="shared" si="73"/>
        <v>0</v>
      </c>
      <c r="AG358" s="107">
        <f t="shared" si="74"/>
        <v>0</v>
      </c>
      <c r="AH358" s="107">
        <f t="shared" si="75"/>
        <v>0</v>
      </c>
      <c r="AI358" s="107">
        <f t="shared" si="76"/>
        <v>0</v>
      </c>
      <c r="AJ358" s="107">
        <f t="shared" si="77"/>
        <v>0</v>
      </c>
      <c r="AK358" s="107">
        <f t="shared" si="78"/>
        <v>0</v>
      </c>
    </row>
    <row r="359">
      <c r="A359" s="107"/>
      <c r="B359" s="107"/>
      <c r="C359" s="107"/>
      <c r="D359" s="107"/>
      <c r="E359" s="107"/>
      <c r="F359" s="108">
        <f t="shared" si="66"/>
        <v>11340</v>
      </c>
      <c r="G359" s="90" t="s">
        <v>553</v>
      </c>
      <c r="H359" s="14">
        <f>IF(ISNA(VLOOKUP(G359,Round2_Transactions!$A$2:$F$800,2,FALSE)), 0,VLOOKUP(G359,Round2_Transactions!$A$2:$F$800,2,FALSE))</f>
        <v>0</v>
      </c>
      <c r="I359" s="60">
        <f>IF(ISNA(VLOOKUP(G359,Round2_Transactions!$A$2:$F$800,3,FALSE)), 0,VLOOKUP(G359,Round2_Transactions!$A$2:$F$800,3,FALSE))</f>
        <v>0</v>
      </c>
      <c r="J359" s="60">
        <f>IF(ISNA(VLOOKUP(G359,Round2_Transactions!$A$2:$F$800,4,FALSE)), 0,VLOOKUP(G359,Round2_Transactions!$A$2:$F$800,4,FALSE))</f>
        <v>0</v>
      </c>
      <c r="K359" s="60">
        <f>IF(ISNA(VLOOKUP(G359,Round2_Transactions!$A$2:$F$800,5,FALSE)), 0,VLOOKUP(G359,Round2_Transactions!$A$2:$F$800,5,FALSE))</f>
        <v>0</v>
      </c>
      <c r="L359" s="86">
        <f>IF(ISNA(VLOOKUP(G359,Round2_Transactions!$A$2:$F$800,6,FALSE)), 0,VLOOKUP(G359,Round2_Transactions!$A$2:$F$800,6,FALSE))</f>
        <v>0</v>
      </c>
      <c r="M359" s="107">
        <f t="shared" si="1"/>
        <v>0</v>
      </c>
      <c r="N359" s="107">
        <f t="shared" si="3"/>
        <v>0</v>
      </c>
      <c r="O359" s="107">
        <f t="shared" si="4"/>
        <v>0</v>
      </c>
      <c r="P359" s="107">
        <f t="shared" si="5"/>
        <v>0</v>
      </c>
      <c r="Q359" s="107">
        <f t="shared" si="6"/>
        <v>0</v>
      </c>
      <c r="R359" s="107">
        <f t="shared" si="7"/>
        <v>0</v>
      </c>
      <c r="S359" s="107">
        <f t="shared" si="8"/>
        <v>0</v>
      </c>
      <c r="T359" s="107">
        <f t="shared" si="9"/>
        <v>0</v>
      </c>
      <c r="U359" s="107">
        <f t="shared" si="10"/>
        <v>0</v>
      </c>
      <c r="V359" s="107">
        <f t="shared" si="11"/>
        <v>0</v>
      </c>
      <c r="W359" s="107">
        <f t="shared" si="12"/>
        <v>0</v>
      </c>
      <c r="X359" s="107">
        <f t="shared" si="13"/>
        <v>0</v>
      </c>
      <c r="Y359" s="107">
        <f t="shared" si="14"/>
        <v>0</v>
      </c>
      <c r="Z359" s="107">
        <f t="shared" si="67"/>
        <v>0</v>
      </c>
      <c r="AA359" s="107">
        <f t="shared" si="68"/>
        <v>0</v>
      </c>
      <c r="AB359" s="107">
        <f t="shared" si="69"/>
        <v>0</v>
      </c>
      <c r="AC359" s="107">
        <f t="shared" si="70"/>
        <v>0</v>
      </c>
      <c r="AD359" s="107">
        <f t="shared" si="71"/>
        <v>0</v>
      </c>
      <c r="AE359" s="107">
        <f t="shared" si="72"/>
        <v>0</v>
      </c>
      <c r="AF359" s="107">
        <f t="shared" si="73"/>
        <v>0</v>
      </c>
      <c r="AG359" s="107">
        <f t="shared" si="74"/>
        <v>0</v>
      </c>
      <c r="AH359" s="107">
        <f t="shared" si="75"/>
        <v>0</v>
      </c>
      <c r="AI359" s="107">
        <f t="shared" si="76"/>
        <v>0</v>
      </c>
      <c r="AJ359" s="107">
        <f t="shared" si="77"/>
        <v>0</v>
      </c>
      <c r="AK359" s="107">
        <f t="shared" si="78"/>
        <v>0</v>
      </c>
    </row>
    <row r="360">
      <c r="A360" s="107"/>
      <c r="B360" s="107"/>
      <c r="C360" s="107"/>
      <c r="D360" s="107"/>
      <c r="E360" s="107"/>
      <c r="F360" s="108">
        <f t="shared" si="66"/>
        <v>11340</v>
      </c>
      <c r="G360" s="90" t="s">
        <v>554</v>
      </c>
      <c r="H360" s="14">
        <f>IF(ISNA(VLOOKUP(G360,Round2_Transactions!$A$2:$F$800,2,FALSE)), 0,VLOOKUP(G360,Round2_Transactions!$A$2:$F$800,2,FALSE))</f>
        <v>0</v>
      </c>
      <c r="I360" s="60">
        <f>IF(ISNA(VLOOKUP(G360,Round2_Transactions!$A$2:$F$800,3,FALSE)), 0,VLOOKUP(G360,Round2_Transactions!$A$2:$F$800,3,FALSE))</f>
        <v>0</v>
      </c>
      <c r="J360" s="60">
        <f>IF(ISNA(VLOOKUP(G360,Round2_Transactions!$A$2:$F$800,4,FALSE)), 0,VLOOKUP(G360,Round2_Transactions!$A$2:$F$800,4,FALSE))</f>
        <v>0</v>
      </c>
      <c r="K360" s="60">
        <f>IF(ISNA(VLOOKUP(G360,Round2_Transactions!$A$2:$F$800,5,FALSE)), 0,VLOOKUP(G360,Round2_Transactions!$A$2:$F$800,5,FALSE))</f>
        <v>0</v>
      </c>
      <c r="L360" s="86">
        <f>IF(ISNA(VLOOKUP(G360,Round2_Transactions!$A$2:$F$800,6,FALSE)), 0,VLOOKUP(G360,Round2_Transactions!$A$2:$F$800,6,FALSE))</f>
        <v>0</v>
      </c>
      <c r="M360" s="107">
        <f t="shared" si="1"/>
        <v>0</v>
      </c>
      <c r="N360" s="107">
        <f t="shared" si="3"/>
        <v>0</v>
      </c>
      <c r="O360" s="107">
        <f t="shared" si="4"/>
        <v>0</v>
      </c>
      <c r="P360" s="107">
        <f t="shared" si="5"/>
        <v>0</v>
      </c>
      <c r="Q360" s="107">
        <f t="shared" si="6"/>
        <v>0</v>
      </c>
      <c r="R360" s="107">
        <f t="shared" si="7"/>
        <v>0</v>
      </c>
      <c r="S360" s="107">
        <f t="shared" si="8"/>
        <v>0</v>
      </c>
      <c r="T360" s="107">
        <f t="shared" si="9"/>
        <v>0</v>
      </c>
      <c r="U360" s="107">
        <f t="shared" si="10"/>
        <v>0</v>
      </c>
      <c r="V360" s="107">
        <f t="shared" si="11"/>
        <v>0</v>
      </c>
      <c r="W360" s="107">
        <f t="shared" si="12"/>
        <v>0</v>
      </c>
      <c r="X360" s="107">
        <f t="shared" si="13"/>
        <v>0</v>
      </c>
      <c r="Y360" s="107">
        <f t="shared" si="14"/>
        <v>0</v>
      </c>
      <c r="Z360" s="107">
        <f t="shared" si="67"/>
        <v>0</v>
      </c>
      <c r="AA360" s="107">
        <f t="shared" si="68"/>
        <v>0</v>
      </c>
      <c r="AB360" s="107">
        <f t="shared" si="69"/>
        <v>0</v>
      </c>
      <c r="AC360" s="107">
        <f t="shared" si="70"/>
        <v>0</v>
      </c>
      <c r="AD360" s="107">
        <f t="shared" si="71"/>
        <v>0</v>
      </c>
      <c r="AE360" s="107">
        <f t="shared" si="72"/>
        <v>0</v>
      </c>
      <c r="AF360" s="107">
        <f t="shared" si="73"/>
        <v>0</v>
      </c>
      <c r="AG360" s="107">
        <f t="shared" si="74"/>
        <v>0</v>
      </c>
      <c r="AH360" s="107">
        <f t="shared" si="75"/>
        <v>0</v>
      </c>
      <c r="AI360" s="107">
        <f t="shared" si="76"/>
        <v>0</v>
      </c>
      <c r="AJ360" s="107">
        <f t="shared" si="77"/>
        <v>0</v>
      </c>
      <c r="AK360" s="107">
        <f t="shared" si="78"/>
        <v>0</v>
      </c>
    </row>
    <row r="361">
      <c r="A361" s="107"/>
      <c r="B361" s="107"/>
      <c r="C361" s="107"/>
      <c r="D361" s="107"/>
      <c r="E361" s="107"/>
      <c r="F361" s="108">
        <f t="shared" si="66"/>
        <v>11340</v>
      </c>
      <c r="G361" s="90" t="s">
        <v>555</v>
      </c>
      <c r="H361" s="14">
        <f>IF(ISNA(VLOOKUP(G361,Round2_Transactions!$A$2:$F$800,2,FALSE)), 0,VLOOKUP(G361,Round2_Transactions!$A$2:$F$800,2,FALSE))</f>
        <v>0</v>
      </c>
      <c r="I361" s="60">
        <f>IF(ISNA(VLOOKUP(G361,Round2_Transactions!$A$2:$F$800,3,FALSE)), 0,VLOOKUP(G361,Round2_Transactions!$A$2:$F$800,3,FALSE))</f>
        <v>0</v>
      </c>
      <c r="J361" s="60">
        <f>IF(ISNA(VLOOKUP(G361,Round2_Transactions!$A$2:$F$800,4,FALSE)), 0,VLOOKUP(G361,Round2_Transactions!$A$2:$F$800,4,FALSE))</f>
        <v>0</v>
      </c>
      <c r="K361" s="60">
        <f>IF(ISNA(VLOOKUP(G361,Round2_Transactions!$A$2:$F$800,5,FALSE)), 0,VLOOKUP(G361,Round2_Transactions!$A$2:$F$800,5,FALSE))</f>
        <v>0</v>
      </c>
      <c r="L361" s="86">
        <f>IF(ISNA(VLOOKUP(G361,Round2_Transactions!$A$2:$F$800,6,FALSE)), 0,VLOOKUP(G361,Round2_Transactions!$A$2:$F$800,6,FALSE))</f>
        <v>0</v>
      </c>
      <c r="M361" s="107">
        <f t="shared" si="1"/>
        <v>0</v>
      </c>
      <c r="N361" s="107">
        <f t="shared" si="3"/>
        <v>0</v>
      </c>
      <c r="O361" s="107">
        <f t="shared" si="4"/>
        <v>0</v>
      </c>
      <c r="P361" s="107">
        <f t="shared" si="5"/>
        <v>0</v>
      </c>
      <c r="Q361" s="107">
        <f t="shared" si="6"/>
        <v>0</v>
      </c>
      <c r="R361" s="107">
        <f t="shared" si="7"/>
        <v>0</v>
      </c>
      <c r="S361" s="107">
        <f t="shared" si="8"/>
        <v>0</v>
      </c>
      <c r="T361" s="107">
        <f t="shared" si="9"/>
        <v>0</v>
      </c>
      <c r="U361" s="107">
        <f t="shared" si="10"/>
        <v>0</v>
      </c>
      <c r="V361" s="107">
        <f t="shared" si="11"/>
        <v>0</v>
      </c>
      <c r="W361" s="107">
        <f t="shared" si="12"/>
        <v>0</v>
      </c>
      <c r="X361" s="107">
        <f t="shared" si="13"/>
        <v>0</v>
      </c>
      <c r="Y361" s="107">
        <f t="shared" si="14"/>
        <v>0</v>
      </c>
      <c r="Z361" s="107">
        <f t="shared" si="67"/>
        <v>0</v>
      </c>
      <c r="AA361" s="107">
        <f t="shared" si="68"/>
        <v>0</v>
      </c>
      <c r="AB361" s="107">
        <f t="shared" si="69"/>
        <v>0</v>
      </c>
      <c r="AC361" s="107">
        <f t="shared" si="70"/>
        <v>0</v>
      </c>
      <c r="AD361" s="107">
        <f t="shared" si="71"/>
        <v>0</v>
      </c>
      <c r="AE361" s="107">
        <f t="shared" si="72"/>
        <v>0</v>
      </c>
      <c r="AF361" s="107">
        <f t="shared" si="73"/>
        <v>0</v>
      </c>
      <c r="AG361" s="107">
        <f t="shared" si="74"/>
        <v>0</v>
      </c>
      <c r="AH361" s="107">
        <f t="shared" si="75"/>
        <v>0</v>
      </c>
      <c r="AI361" s="107">
        <f t="shared" si="76"/>
        <v>0</v>
      </c>
      <c r="AJ361" s="107">
        <f t="shared" si="77"/>
        <v>0</v>
      </c>
      <c r="AK361" s="107">
        <f t="shared" si="78"/>
        <v>0</v>
      </c>
    </row>
    <row r="362">
      <c r="A362" s="107"/>
      <c r="B362" s="107"/>
      <c r="C362" s="107"/>
      <c r="D362" s="107"/>
      <c r="E362" s="107"/>
      <c r="F362" s="108">
        <f t="shared" si="66"/>
        <v>11340</v>
      </c>
      <c r="G362" s="90" t="s">
        <v>556</v>
      </c>
      <c r="H362" s="14">
        <f>IF(ISNA(VLOOKUP(G362,Round2_Transactions!$A$2:$F$800,2,FALSE)), 0,VLOOKUP(G362,Round2_Transactions!$A$2:$F$800,2,FALSE))</f>
        <v>0</v>
      </c>
      <c r="I362" s="60">
        <f>IF(ISNA(VLOOKUP(G362,Round2_Transactions!$A$2:$F$800,3,FALSE)), 0,VLOOKUP(G362,Round2_Transactions!$A$2:$F$800,3,FALSE))</f>
        <v>0</v>
      </c>
      <c r="J362" s="60">
        <f>IF(ISNA(VLOOKUP(G362,Round2_Transactions!$A$2:$F$800,4,FALSE)), 0,VLOOKUP(G362,Round2_Transactions!$A$2:$F$800,4,FALSE))</f>
        <v>0</v>
      </c>
      <c r="K362" s="60">
        <f>IF(ISNA(VLOOKUP(G362,Round2_Transactions!$A$2:$F$800,5,FALSE)), 0,VLOOKUP(G362,Round2_Transactions!$A$2:$F$800,5,FALSE))</f>
        <v>0</v>
      </c>
      <c r="L362" s="86">
        <f>IF(ISNA(VLOOKUP(G362,Round2_Transactions!$A$2:$F$800,6,FALSE)), 0,VLOOKUP(G362,Round2_Transactions!$A$2:$F$800,6,FALSE))</f>
        <v>0</v>
      </c>
      <c r="M362" s="107">
        <f t="shared" si="1"/>
        <v>0</v>
      </c>
      <c r="N362" s="107">
        <f t="shared" si="3"/>
        <v>0</v>
      </c>
      <c r="O362" s="107">
        <f t="shared" si="4"/>
        <v>0</v>
      </c>
      <c r="P362" s="107">
        <f t="shared" si="5"/>
        <v>0</v>
      </c>
      <c r="Q362" s="107">
        <f t="shared" si="6"/>
        <v>0</v>
      </c>
      <c r="R362" s="107">
        <f t="shared" si="7"/>
        <v>0</v>
      </c>
      <c r="S362" s="107">
        <f t="shared" si="8"/>
        <v>0</v>
      </c>
      <c r="T362" s="107">
        <f t="shared" si="9"/>
        <v>0</v>
      </c>
      <c r="U362" s="107">
        <f t="shared" si="10"/>
        <v>0</v>
      </c>
      <c r="V362" s="107">
        <f t="shared" si="11"/>
        <v>0</v>
      </c>
      <c r="W362" s="107">
        <f t="shared" si="12"/>
        <v>0</v>
      </c>
      <c r="X362" s="107">
        <f t="shared" si="13"/>
        <v>0</v>
      </c>
      <c r="Y362" s="107">
        <f t="shared" si="14"/>
        <v>0</v>
      </c>
      <c r="Z362" s="107">
        <f t="shared" si="67"/>
        <v>0</v>
      </c>
      <c r="AA362" s="107">
        <f t="shared" si="68"/>
        <v>0</v>
      </c>
      <c r="AB362" s="107">
        <f t="shared" si="69"/>
        <v>0</v>
      </c>
      <c r="AC362" s="107">
        <f t="shared" si="70"/>
        <v>0</v>
      </c>
      <c r="AD362" s="107">
        <f t="shared" si="71"/>
        <v>0</v>
      </c>
      <c r="AE362" s="107">
        <f t="shared" si="72"/>
        <v>0</v>
      </c>
      <c r="AF362" s="107">
        <f t="shared" si="73"/>
        <v>0</v>
      </c>
      <c r="AG362" s="107">
        <f t="shared" si="74"/>
        <v>0</v>
      </c>
      <c r="AH362" s="107">
        <f t="shared" si="75"/>
        <v>0</v>
      </c>
      <c r="AI362" s="107">
        <f t="shared" si="76"/>
        <v>0</v>
      </c>
      <c r="AJ362" s="107">
        <f t="shared" si="77"/>
        <v>0</v>
      </c>
      <c r="AK362" s="107">
        <f t="shared" si="78"/>
        <v>0</v>
      </c>
    </row>
    <row r="363">
      <c r="A363" s="107"/>
      <c r="B363" s="107"/>
      <c r="C363" s="107"/>
      <c r="D363" s="107"/>
      <c r="E363" s="107"/>
      <c r="F363" s="108">
        <f t="shared" si="66"/>
        <v>11340</v>
      </c>
      <c r="G363" s="90" t="s">
        <v>557</v>
      </c>
      <c r="H363" s="14">
        <f>IF(ISNA(VLOOKUP(G363,Round2_Transactions!$A$2:$F$800,2,FALSE)), 0,VLOOKUP(G363,Round2_Transactions!$A$2:$F$800,2,FALSE))</f>
        <v>0</v>
      </c>
      <c r="I363" s="60">
        <f>IF(ISNA(VLOOKUP(G363,Round2_Transactions!$A$2:$F$800,3,FALSE)), 0,VLOOKUP(G363,Round2_Transactions!$A$2:$F$800,3,FALSE))</f>
        <v>0</v>
      </c>
      <c r="J363" s="60">
        <f>IF(ISNA(VLOOKUP(G363,Round2_Transactions!$A$2:$F$800,4,FALSE)), 0,VLOOKUP(G363,Round2_Transactions!$A$2:$F$800,4,FALSE))</f>
        <v>0</v>
      </c>
      <c r="K363" s="60">
        <f>IF(ISNA(VLOOKUP(G363,Round2_Transactions!$A$2:$F$800,5,FALSE)), 0,VLOOKUP(G363,Round2_Transactions!$A$2:$F$800,5,FALSE))</f>
        <v>0</v>
      </c>
      <c r="L363" s="86">
        <f>IF(ISNA(VLOOKUP(G363,Round2_Transactions!$A$2:$F$800,6,FALSE)), 0,VLOOKUP(G363,Round2_Transactions!$A$2:$F$800,6,FALSE))</f>
        <v>0</v>
      </c>
      <c r="M363" s="107">
        <f t="shared" si="1"/>
        <v>0</v>
      </c>
      <c r="N363" s="107">
        <f t="shared" si="3"/>
        <v>0</v>
      </c>
      <c r="O363" s="107">
        <f t="shared" si="4"/>
        <v>0</v>
      </c>
      <c r="P363" s="107">
        <f t="shared" si="5"/>
        <v>0</v>
      </c>
      <c r="Q363" s="107">
        <f t="shared" si="6"/>
        <v>0</v>
      </c>
      <c r="R363" s="107">
        <f t="shared" si="7"/>
        <v>0</v>
      </c>
      <c r="S363" s="107">
        <f t="shared" si="8"/>
        <v>0</v>
      </c>
      <c r="T363" s="107">
        <f t="shared" si="9"/>
        <v>0</v>
      </c>
      <c r="U363" s="107">
        <f t="shared" si="10"/>
        <v>0</v>
      </c>
      <c r="V363" s="107">
        <f t="shared" si="11"/>
        <v>0</v>
      </c>
      <c r="W363" s="107">
        <f t="shared" si="12"/>
        <v>0</v>
      </c>
      <c r="X363" s="107">
        <f t="shared" si="13"/>
        <v>0</v>
      </c>
      <c r="Y363" s="107">
        <f t="shared" si="14"/>
        <v>0</v>
      </c>
      <c r="Z363" s="107">
        <f t="shared" si="67"/>
        <v>0</v>
      </c>
      <c r="AA363" s="107">
        <f t="shared" si="68"/>
        <v>0</v>
      </c>
      <c r="AB363" s="107">
        <f t="shared" si="69"/>
        <v>0</v>
      </c>
      <c r="AC363" s="107">
        <f t="shared" si="70"/>
        <v>0</v>
      </c>
      <c r="AD363" s="107">
        <f t="shared" si="71"/>
        <v>0</v>
      </c>
      <c r="AE363" s="107">
        <f t="shared" si="72"/>
        <v>0</v>
      </c>
      <c r="AF363" s="107">
        <f t="shared" si="73"/>
        <v>0</v>
      </c>
      <c r="AG363" s="107">
        <f t="shared" si="74"/>
        <v>0</v>
      </c>
      <c r="AH363" s="107">
        <f t="shared" si="75"/>
        <v>0</v>
      </c>
      <c r="AI363" s="107">
        <f t="shared" si="76"/>
        <v>0</v>
      </c>
      <c r="AJ363" s="107">
        <f t="shared" si="77"/>
        <v>0</v>
      </c>
      <c r="AK363" s="107">
        <f t="shared" si="78"/>
        <v>0</v>
      </c>
    </row>
    <row r="364">
      <c r="A364" s="107"/>
      <c r="B364" s="107"/>
      <c r="C364" s="107"/>
      <c r="D364" s="107"/>
      <c r="E364" s="107"/>
      <c r="F364" s="108">
        <f t="shared" si="66"/>
        <v>11340</v>
      </c>
      <c r="G364" s="90" t="s">
        <v>558</v>
      </c>
      <c r="H364" s="14">
        <f>IF(ISNA(VLOOKUP(G364,Round2_Transactions!$A$2:$F$800,2,FALSE)), 0,VLOOKUP(G364,Round2_Transactions!$A$2:$F$800,2,FALSE))</f>
        <v>0</v>
      </c>
      <c r="I364" s="60">
        <f>IF(ISNA(VLOOKUP(G364,Round2_Transactions!$A$2:$F$800,3,FALSE)), 0,VLOOKUP(G364,Round2_Transactions!$A$2:$F$800,3,FALSE))</f>
        <v>0</v>
      </c>
      <c r="J364" s="60">
        <f>IF(ISNA(VLOOKUP(G364,Round2_Transactions!$A$2:$F$800,4,FALSE)), 0,VLOOKUP(G364,Round2_Transactions!$A$2:$F$800,4,FALSE))</f>
        <v>0</v>
      </c>
      <c r="K364" s="60">
        <f>IF(ISNA(VLOOKUP(G364,Round2_Transactions!$A$2:$F$800,5,FALSE)), 0,VLOOKUP(G364,Round2_Transactions!$A$2:$F$800,5,FALSE))</f>
        <v>0</v>
      </c>
      <c r="L364" s="86">
        <f>IF(ISNA(VLOOKUP(G364,Round2_Transactions!$A$2:$F$800,6,FALSE)), 0,VLOOKUP(G364,Round2_Transactions!$A$2:$F$800,6,FALSE))</f>
        <v>0</v>
      </c>
      <c r="M364" s="107">
        <f t="shared" si="1"/>
        <v>0</v>
      </c>
      <c r="N364" s="107">
        <f t="shared" si="3"/>
        <v>0</v>
      </c>
      <c r="O364" s="107">
        <f t="shared" si="4"/>
        <v>0</v>
      </c>
      <c r="P364" s="107">
        <f t="shared" si="5"/>
        <v>0</v>
      </c>
      <c r="Q364" s="107">
        <f t="shared" si="6"/>
        <v>0</v>
      </c>
      <c r="R364" s="107">
        <f t="shared" si="7"/>
        <v>0</v>
      </c>
      <c r="S364" s="107">
        <f t="shared" si="8"/>
        <v>0</v>
      </c>
      <c r="T364" s="107">
        <f t="shared" si="9"/>
        <v>0</v>
      </c>
      <c r="U364" s="107">
        <f t="shared" si="10"/>
        <v>0</v>
      </c>
      <c r="V364" s="107">
        <f t="shared" si="11"/>
        <v>0</v>
      </c>
      <c r="W364" s="107">
        <f t="shared" si="12"/>
        <v>0</v>
      </c>
      <c r="X364" s="107">
        <f t="shared" si="13"/>
        <v>0</v>
      </c>
      <c r="Y364" s="107">
        <f t="shared" si="14"/>
        <v>0</v>
      </c>
      <c r="Z364" s="107">
        <f t="shared" si="67"/>
        <v>0</v>
      </c>
      <c r="AA364" s="107">
        <f t="shared" si="68"/>
        <v>0</v>
      </c>
      <c r="AB364" s="107">
        <f t="shared" si="69"/>
        <v>0</v>
      </c>
      <c r="AC364" s="107">
        <f t="shared" si="70"/>
        <v>0</v>
      </c>
      <c r="AD364" s="107">
        <f t="shared" si="71"/>
        <v>0</v>
      </c>
      <c r="AE364" s="107">
        <f t="shared" si="72"/>
        <v>0</v>
      </c>
      <c r="AF364" s="107">
        <f t="shared" si="73"/>
        <v>0</v>
      </c>
      <c r="AG364" s="107">
        <f t="shared" si="74"/>
        <v>0</v>
      </c>
      <c r="AH364" s="107">
        <f t="shared" si="75"/>
        <v>0</v>
      </c>
      <c r="AI364" s="107">
        <f t="shared" si="76"/>
        <v>0</v>
      </c>
      <c r="AJ364" s="107">
        <f t="shared" si="77"/>
        <v>0</v>
      </c>
      <c r="AK364" s="107">
        <f t="shared" si="78"/>
        <v>0</v>
      </c>
    </row>
    <row r="365">
      <c r="A365" s="107"/>
      <c r="B365" s="107"/>
      <c r="C365" s="107"/>
      <c r="D365" s="107"/>
      <c r="E365" s="107"/>
      <c r="F365" s="108">
        <f t="shared" si="66"/>
        <v>11340</v>
      </c>
      <c r="G365" s="90" t="s">
        <v>559</v>
      </c>
      <c r="H365" s="14">
        <f>IF(ISNA(VLOOKUP(G365,Round2_Transactions!$A$2:$F$800,2,FALSE)), 0,VLOOKUP(G365,Round2_Transactions!$A$2:$F$800,2,FALSE))</f>
        <v>0</v>
      </c>
      <c r="I365" s="60">
        <f>IF(ISNA(VLOOKUP(G365,Round2_Transactions!$A$2:$F$800,3,FALSE)), 0,VLOOKUP(G365,Round2_Transactions!$A$2:$F$800,3,FALSE))</f>
        <v>0</v>
      </c>
      <c r="J365" s="60">
        <f>IF(ISNA(VLOOKUP(G365,Round2_Transactions!$A$2:$F$800,4,FALSE)), 0,VLOOKUP(G365,Round2_Transactions!$A$2:$F$800,4,FALSE))</f>
        <v>0</v>
      </c>
      <c r="K365" s="60">
        <f>IF(ISNA(VLOOKUP(G365,Round2_Transactions!$A$2:$F$800,5,FALSE)), 0,VLOOKUP(G365,Round2_Transactions!$A$2:$F$800,5,FALSE))</f>
        <v>0</v>
      </c>
      <c r="L365" s="86">
        <f>IF(ISNA(VLOOKUP(G365,Round2_Transactions!$A$2:$F$800,6,FALSE)), 0,VLOOKUP(G365,Round2_Transactions!$A$2:$F$800,6,FALSE))</f>
        <v>0</v>
      </c>
      <c r="M365" s="107">
        <f t="shared" si="1"/>
        <v>0</v>
      </c>
      <c r="N365" s="107">
        <f t="shared" si="3"/>
        <v>0</v>
      </c>
      <c r="O365" s="107">
        <f t="shared" si="4"/>
        <v>0</v>
      </c>
      <c r="P365" s="107">
        <f t="shared" si="5"/>
        <v>0</v>
      </c>
      <c r="Q365" s="107">
        <f t="shared" si="6"/>
        <v>0</v>
      </c>
      <c r="R365" s="107">
        <f t="shared" si="7"/>
        <v>0</v>
      </c>
      <c r="S365" s="107">
        <f t="shared" si="8"/>
        <v>0</v>
      </c>
      <c r="T365" s="107">
        <f t="shared" si="9"/>
        <v>0</v>
      </c>
      <c r="U365" s="107">
        <f t="shared" si="10"/>
        <v>0</v>
      </c>
      <c r="V365" s="107">
        <f t="shared" si="11"/>
        <v>0</v>
      </c>
      <c r="W365" s="107">
        <f t="shared" si="12"/>
        <v>0</v>
      </c>
      <c r="X365" s="107">
        <f t="shared" si="13"/>
        <v>0</v>
      </c>
      <c r="Y365" s="107">
        <f t="shared" si="14"/>
        <v>0</v>
      </c>
      <c r="Z365" s="107">
        <f t="shared" si="67"/>
        <v>0</v>
      </c>
      <c r="AA365" s="107">
        <f t="shared" si="68"/>
        <v>0</v>
      </c>
      <c r="AB365" s="107">
        <f t="shared" si="69"/>
        <v>0</v>
      </c>
      <c r="AC365" s="107">
        <f t="shared" si="70"/>
        <v>0</v>
      </c>
      <c r="AD365" s="107">
        <f t="shared" si="71"/>
        <v>0</v>
      </c>
      <c r="AE365" s="107">
        <f t="shared" si="72"/>
        <v>0</v>
      </c>
      <c r="AF365" s="107">
        <f t="shared" si="73"/>
        <v>0</v>
      </c>
      <c r="AG365" s="107">
        <f t="shared" si="74"/>
        <v>0</v>
      </c>
      <c r="AH365" s="107">
        <f t="shared" si="75"/>
        <v>0</v>
      </c>
      <c r="AI365" s="107">
        <f t="shared" si="76"/>
        <v>0</v>
      </c>
      <c r="AJ365" s="107">
        <f t="shared" si="77"/>
        <v>0</v>
      </c>
      <c r="AK365" s="107">
        <f t="shared" si="78"/>
        <v>0</v>
      </c>
    </row>
    <row r="366">
      <c r="A366" s="107"/>
      <c r="B366" s="107"/>
      <c r="C366" s="107"/>
      <c r="D366" s="107"/>
      <c r="E366" s="107"/>
      <c r="F366" s="108">
        <f t="shared" si="66"/>
        <v>11340</v>
      </c>
      <c r="G366" s="90" t="s">
        <v>560</v>
      </c>
      <c r="H366" s="14">
        <f>IF(ISNA(VLOOKUP(G366,Round2_Transactions!$A$2:$F$800,2,FALSE)), 0,VLOOKUP(G366,Round2_Transactions!$A$2:$F$800,2,FALSE))</f>
        <v>0</v>
      </c>
      <c r="I366" s="60">
        <f>IF(ISNA(VLOOKUP(G366,Round2_Transactions!$A$2:$F$800,3,FALSE)), 0,VLOOKUP(G366,Round2_Transactions!$A$2:$F$800,3,FALSE))</f>
        <v>0</v>
      </c>
      <c r="J366" s="60">
        <f>IF(ISNA(VLOOKUP(G366,Round2_Transactions!$A$2:$F$800,4,FALSE)), 0,VLOOKUP(G366,Round2_Transactions!$A$2:$F$800,4,FALSE))</f>
        <v>0</v>
      </c>
      <c r="K366" s="60">
        <f>IF(ISNA(VLOOKUP(G366,Round2_Transactions!$A$2:$F$800,5,FALSE)), 0,VLOOKUP(G366,Round2_Transactions!$A$2:$F$800,5,FALSE))</f>
        <v>0</v>
      </c>
      <c r="L366" s="86">
        <f>IF(ISNA(VLOOKUP(G366,Round2_Transactions!$A$2:$F$800,6,FALSE)), 0,VLOOKUP(G366,Round2_Transactions!$A$2:$F$800,6,FALSE))</f>
        <v>0</v>
      </c>
      <c r="M366" s="107">
        <f t="shared" si="1"/>
        <v>0</v>
      </c>
      <c r="N366" s="107">
        <f t="shared" si="3"/>
        <v>0</v>
      </c>
      <c r="O366" s="107">
        <f t="shared" si="4"/>
        <v>0</v>
      </c>
      <c r="P366" s="107">
        <f t="shared" si="5"/>
        <v>0</v>
      </c>
      <c r="Q366" s="107">
        <f t="shared" si="6"/>
        <v>0</v>
      </c>
      <c r="R366" s="107">
        <f t="shared" si="7"/>
        <v>0</v>
      </c>
      <c r="S366" s="107">
        <f t="shared" si="8"/>
        <v>0</v>
      </c>
      <c r="T366" s="107">
        <f t="shared" si="9"/>
        <v>0</v>
      </c>
      <c r="U366" s="107">
        <f t="shared" si="10"/>
        <v>0</v>
      </c>
      <c r="V366" s="107">
        <f t="shared" si="11"/>
        <v>0</v>
      </c>
      <c r="W366" s="107">
        <f t="shared" si="12"/>
        <v>0</v>
      </c>
      <c r="X366" s="107">
        <f t="shared" si="13"/>
        <v>0</v>
      </c>
      <c r="Y366" s="107">
        <f t="shared" si="14"/>
        <v>0</v>
      </c>
      <c r="Z366" s="107">
        <f t="shared" si="67"/>
        <v>0</v>
      </c>
      <c r="AA366" s="107">
        <f t="shared" si="68"/>
        <v>0</v>
      </c>
      <c r="AB366" s="107">
        <f t="shared" si="69"/>
        <v>0</v>
      </c>
      <c r="AC366" s="107">
        <f t="shared" si="70"/>
        <v>0</v>
      </c>
      <c r="AD366" s="107">
        <f t="shared" si="71"/>
        <v>0</v>
      </c>
      <c r="AE366" s="107">
        <f t="shared" si="72"/>
        <v>0</v>
      </c>
      <c r="AF366" s="107">
        <f t="shared" si="73"/>
        <v>0</v>
      </c>
      <c r="AG366" s="107">
        <f t="shared" si="74"/>
        <v>0</v>
      </c>
      <c r="AH366" s="107">
        <f t="shared" si="75"/>
        <v>0</v>
      </c>
      <c r="AI366" s="107">
        <f t="shared" si="76"/>
        <v>0</v>
      </c>
      <c r="AJ366" s="107">
        <f t="shared" si="77"/>
        <v>0</v>
      </c>
      <c r="AK366" s="107">
        <f t="shared" si="78"/>
        <v>0</v>
      </c>
    </row>
    <row r="367">
      <c r="A367" s="107"/>
      <c r="B367" s="107"/>
      <c r="C367" s="107"/>
      <c r="D367" s="107"/>
      <c r="E367" s="107"/>
      <c r="F367" s="108">
        <f t="shared" si="66"/>
        <v>11340</v>
      </c>
      <c r="G367" s="90" t="s">
        <v>561</v>
      </c>
      <c r="H367" s="14">
        <f>IF(ISNA(VLOOKUP(G367,Round2_Transactions!$A$2:$F$800,2,FALSE)), 0,VLOOKUP(G367,Round2_Transactions!$A$2:$F$800,2,FALSE))</f>
        <v>0</v>
      </c>
      <c r="I367" s="60">
        <f>IF(ISNA(VLOOKUP(G367,Round2_Transactions!$A$2:$F$800,3,FALSE)), 0,VLOOKUP(G367,Round2_Transactions!$A$2:$F$800,3,FALSE))</f>
        <v>0</v>
      </c>
      <c r="J367" s="60">
        <f>IF(ISNA(VLOOKUP(G367,Round2_Transactions!$A$2:$F$800,4,FALSE)), 0,VLOOKUP(G367,Round2_Transactions!$A$2:$F$800,4,FALSE))</f>
        <v>0</v>
      </c>
      <c r="K367" s="60">
        <f>IF(ISNA(VLOOKUP(G367,Round2_Transactions!$A$2:$F$800,5,FALSE)), 0,VLOOKUP(G367,Round2_Transactions!$A$2:$F$800,5,FALSE))</f>
        <v>0</v>
      </c>
      <c r="L367" s="86">
        <f>IF(ISNA(VLOOKUP(G367,Round2_Transactions!$A$2:$F$800,6,FALSE)), 0,VLOOKUP(G367,Round2_Transactions!$A$2:$F$800,6,FALSE))</f>
        <v>0</v>
      </c>
      <c r="M367" s="107">
        <f t="shared" si="1"/>
        <v>0</v>
      </c>
      <c r="N367" s="107">
        <f t="shared" si="3"/>
        <v>0</v>
      </c>
      <c r="O367" s="107">
        <f t="shared" si="4"/>
        <v>0</v>
      </c>
      <c r="P367" s="107">
        <f t="shared" si="5"/>
        <v>0</v>
      </c>
      <c r="Q367" s="107">
        <f t="shared" si="6"/>
        <v>0</v>
      </c>
      <c r="R367" s="107">
        <f t="shared" si="7"/>
        <v>0</v>
      </c>
      <c r="S367" s="107">
        <f t="shared" si="8"/>
        <v>0</v>
      </c>
      <c r="T367" s="107">
        <f t="shared" si="9"/>
        <v>0</v>
      </c>
      <c r="U367" s="107">
        <f t="shared" si="10"/>
        <v>0</v>
      </c>
      <c r="V367" s="107">
        <f t="shared" si="11"/>
        <v>0</v>
      </c>
      <c r="W367" s="107">
        <f t="shared" si="12"/>
        <v>0</v>
      </c>
      <c r="X367" s="107">
        <f t="shared" si="13"/>
        <v>0</v>
      </c>
      <c r="Y367" s="107">
        <f t="shared" si="14"/>
        <v>0</v>
      </c>
      <c r="Z367" s="107">
        <f t="shared" si="67"/>
        <v>0</v>
      </c>
      <c r="AA367" s="107">
        <f t="shared" si="68"/>
        <v>0</v>
      </c>
      <c r="AB367" s="107">
        <f t="shared" si="69"/>
        <v>0</v>
      </c>
      <c r="AC367" s="107">
        <f t="shared" si="70"/>
        <v>0</v>
      </c>
      <c r="AD367" s="107">
        <f t="shared" si="71"/>
        <v>0</v>
      </c>
      <c r="AE367" s="107">
        <f t="shared" si="72"/>
        <v>0</v>
      </c>
      <c r="AF367" s="107">
        <f t="shared" si="73"/>
        <v>0</v>
      </c>
      <c r="AG367" s="107">
        <f t="shared" si="74"/>
        <v>0</v>
      </c>
      <c r="AH367" s="107">
        <f t="shared" si="75"/>
        <v>0</v>
      </c>
      <c r="AI367" s="107">
        <f t="shared" si="76"/>
        <v>0</v>
      </c>
      <c r="AJ367" s="107">
        <f t="shared" si="77"/>
        <v>0</v>
      </c>
      <c r="AK367" s="107">
        <f t="shared" si="78"/>
        <v>0</v>
      </c>
    </row>
    <row r="368">
      <c r="A368" s="107"/>
      <c r="B368" s="107"/>
      <c r="C368" s="107"/>
      <c r="D368" s="107"/>
      <c r="E368" s="107"/>
      <c r="F368" s="108">
        <f t="shared" si="66"/>
        <v>11340</v>
      </c>
      <c r="G368" s="90" t="s">
        <v>562</v>
      </c>
      <c r="H368" s="14">
        <f>IF(ISNA(VLOOKUP(G368,Round2_Transactions!$A$2:$F$800,2,FALSE)), 0,VLOOKUP(G368,Round2_Transactions!$A$2:$F$800,2,FALSE))</f>
        <v>0</v>
      </c>
      <c r="I368" s="60">
        <f>IF(ISNA(VLOOKUP(G368,Round2_Transactions!$A$2:$F$800,3,FALSE)), 0,VLOOKUP(G368,Round2_Transactions!$A$2:$F$800,3,FALSE))</f>
        <v>0</v>
      </c>
      <c r="J368" s="60">
        <f>IF(ISNA(VLOOKUP(G368,Round2_Transactions!$A$2:$F$800,4,FALSE)), 0,VLOOKUP(G368,Round2_Transactions!$A$2:$F$800,4,FALSE))</f>
        <v>0</v>
      </c>
      <c r="K368" s="60">
        <f>IF(ISNA(VLOOKUP(G368,Round2_Transactions!$A$2:$F$800,5,FALSE)), 0,VLOOKUP(G368,Round2_Transactions!$A$2:$F$800,5,FALSE))</f>
        <v>0</v>
      </c>
      <c r="L368" s="86">
        <f>IF(ISNA(VLOOKUP(G368,Round2_Transactions!$A$2:$F$800,6,FALSE)), 0,VLOOKUP(G368,Round2_Transactions!$A$2:$F$800,6,FALSE))</f>
        <v>0</v>
      </c>
      <c r="M368" s="107">
        <f t="shared" si="1"/>
        <v>0</v>
      </c>
      <c r="N368" s="107">
        <f t="shared" si="3"/>
        <v>0</v>
      </c>
      <c r="O368" s="107">
        <f t="shared" si="4"/>
        <v>0</v>
      </c>
      <c r="P368" s="107">
        <f t="shared" si="5"/>
        <v>0</v>
      </c>
      <c r="Q368" s="107">
        <f t="shared" si="6"/>
        <v>0</v>
      </c>
      <c r="R368" s="107">
        <f t="shared" si="7"/>
        <v>0</v>
      </c>
      <c r="S368" s="107">
        <f t="shared" si="8"/>
        <v>0</v>
      </c>
      <c r="T368" s="107">
        <f t="shared" si="9"/>
        <v>0</v>
      </c>
      <c r="U368" s="107">
        <f t="shared" si="10"/>
        <v>0</v>
      </c>
      <c r="V368" s="107">
        <f t="shared" si="11"/>
        <v>0</v>
      </c>
      <c r="W368" s="107">
        <f t="shared" si="12"/>
        <v>0</v>
      </c>
      <c r="X368" s="107">
        <f t="shared" si="13"/>
        <v>0</v>
      </c>
      <c r="Y368" s="107">
        <f t="shared" si="14"/>
        <v>0</v>
      </c>
      <c r="Z368" s="107">
        <f t="shared" si="67"/>
        <v>0</v>
      </c>
      <c r="AA368" s="107">
        <f t="shared" si="68"/>
        <v>0</v>
      </c>
      <c r="AB368" s="107">
        <f t="shared" si="69"/>
        <v>0</v>
      </c>
      <c r="AC368" s="107">
        <f t="shared" si="70"/>
        <v>0</v>
      </c>
      <c r="AD368" s="107">
        <f t="shared" si="71"/>
        <v>0</v>
      </c>
      <c r="AE368" s="107">
        <f t="shared" si="72"/>
        <v>0</v>
      </c>
      <c r="AF368" s="107">
        <f t="shared" si="73"/>
        <v>0</v>
      </c>
      <c r="AG368" s="107">
        <f t="shared" si="74"/>
        <v>0</v>
      </c>
      <c r="AH368" s="107">
        <f t="shared" si="75"/>
        <v>0</v>
      </c>
      <c r="AI368" s="107">
        <f t="shared" si="76"/>
        <v>0</v>
      </c>
      <c r="AJ368" s="107">
        <f t="shared" si="77"/>
        <v>0</v>
      </c>
      <c r="AK368" s="107">
        <f t="shared" si="78"/>
        <v>0</v>
      </c>
    </row>
    <row r="369">
      <c r="A369" s="107"/>
      <c r="B369" s="107"/>
      <c r="C369" s="107"/>
      <c r="D369" s="107"/>
      <c r="E369" s="107"/>
      <c r="F369" s="108">
        <f t="shared" si="66"/>
        <v>11340</v>
      </c>
      <c r="G369" s="90" t="s">
        <v>563</v>
      </c>
      <c r="H369" s="14">
        <f>IF(ISNA(VLOOKUP(G369,Round2_Transactions!$A$2:$F$800,2,FALSE)), 0,VLOOKUP(G369,Round2_Transactions!$A$2:$F$800,2,FALSE))</f>
        <v>0</v>
      </c>
      <c r="I369" s="60">
        <f>IF(ISNA(VLOOKUP(G369,Round2_Transactions!$A$2:$F$800,3,FALSE)), 0,VLOOKUP(G369,Round2_Transactions!$A$2:$F$800,3,FALSE))</f>
        <v>0</v>
      </c>
      <c r="J369" s="60">
        <f>IF(ISNA(VLOOKUP(G369,Round2_Transactions!$A$2:$F$800,4,FALSE)), 0,VLOOKUP(G369,Round2_Transactions!$A$2:$F$800,4,FALSE))</f>
        <v>0</v>
      </c>
      <c r="K369" s="60">
        <f>IF(ISNA(VLOOKUP(G369,Round2_Transactions!$A$2:$F$800,5,FALSE)), 0,VLOOKUP(G369,Round2_Transactions!$A$2:$F$800,5,FALSE))</f>
        <v>0</v>
      </c>
      <c r="L369" s="86">
        <f>IF(ISNA(VLOOKUP(G369,Round2_Transactions!$A$2:$F$800,6,FALSE)), 0,VLOOKUP(G369,Round2_Transactions!$A$2:$F$800,6,FALSE))</f>
        <v>0</v>
      </c>
      <c r="M369" s="107">
        <f t="shared" si="1"/>
        <v>0</v>
      </c>
      <c r="N369" s="107">
        <f t="shared" si="3"/>
        <v>0</v>
      </c>
      <c r="O369" s="107">
        <f t="shared" si="4"/>
        <v>0</v>
      </c>
      <c r="P369" s="107">
        <f t="shared" si="5"/>
        <v>0</v>
      </c>
      <c r="Q369" s="107">
        <f t="shared" si="6"/>
        <v>0</v>
      </c>
      <c r="R369" s="107">
        <f t="shared" si="7"/>
        <v>0</v>
      </c>
      <c r="S369" s="107">
        <f t="shared" si="8"/>
        <v>0</v>
      </c>
      <c r="T369" s="107">
        <f t="shared" si="9"/>
        <v>0</v>
      </c>
      <c r="U369" s="107">
        <f t="shared" si="10"/>
        <v>0</v>
      </c>
      <c r="V369" s="107">
        <f t="shared" si="11"/>
        <v>0</v>
      </c>
      <c r="W369" s="107">
        <f t="shared" si="12"/>
        <v>0</v>
      </c>
      <c r="X369" s="107">
        <f t="shared" si="13"/>
        <v>0</v>
      </c>
      <c r="Y369" s="107">
        <f t="shared" si="14"/>
        <v>0</v>
      </c>
      <c r="Z369" s="107">
        <f t="shared" si="67"/>
        <v>0</v>
      </c>
      <c r="AA369" s="107">
        <f t="shared" si="68"/>
        <v>0</v>
      </c>
      <c r="AB369" s="107">
        <f t="shared" si="69"/>
        <v>0</v>
      </c>
      <c r="AC369" s="107">
        <f t="shared" si="70"/>
        <v>0</v>
      </c>
      <c r="AD369" s="107">
        <f t="shared" si="71"/>
        <v>0</v>
      </c>
      <c r="AE369" s="107">
        <f t="shared" si="72"/>
        <v>0</v>
      </c>
      <c r="AF369" s="107">
        <f t="shared" si="73"/>
        <v>0</v>
      </c>
      <c r="AG369" s="107">
        <f t="shared" si="74"/>
        <v>0</v>
      </c>
      <c r="AH369" s="107">
        <f t="shared" si="75"/>
        <v>0</v>
      </c>
      <c r="AI369" s="107">
        <f t="shared" si="76"/>
        <v>0</v>
      </c>
      <c r="AJ369" s="107">
        <f t="shared" si="77"/>
        <v>0</v>
      </c>
      <c r="AK369" s="107">
        <f t="shared" si="78"/>
        <v>0</v>
      </c>
    </row>
    <row r="370">
      <c r="A370" s="107"/>
      <c r="B370" s="107"/>
      <c r="C370" s="107"/>
      <c r="D370" s="107"/>
      <c r="E370" s="107"/>
      <c r="F370" s="108">
        <f t="shared" si="66"/>
        <v>11340</v>
      </c>
      <c r="G370" s="90" t="s">
        <v>564</v>
      </c>
      <c r="H370" s="14">
        <f>IF(ISNA(VLOOKUP(G370,Round2_Transactions!$A$2:$F$800,2,FALSE)), 0,VLOOKUP(G370,Round2_Transactions!$A$2:$F$800,2,FALSE))</f>
        <v>0</v>
      </c>
      <c r="I370" s="60">
        <f>IF(ISNA(VLOOKUP(G370,Round2_Transactions!$A$2:$F$800,3,FALSE)), 0,VLOOKUP(G370,Round2_Transactions!$A$2:$F$800,3,FALSE))</f>
        <v>0</v>
      </c>
      <c r="J370" s="60">
        <f>IF(ISNA(VLOOKUP(G370,Round2_Transactions!$A$2:$F$800,4,FALSE)), 0,VLOOKUP(G370,Round2_Transactions!$A$2:$F$800,4,FALSE))</f>
        <v>0</v>
      </c>
      <c r="K370" s="60">
        <f>IF(ISNA(VLOOKUP(G370,Round2_Transactions!$A$2:$F$800,5,FALSE)), 0,VLOOKUP(G370,Round2_Transactions!$A$2:$F$800,5,FALSE))</f>
        <v>0</v>
      </c>
      <c r="L370" s="86">
        <f>IF(ISNA(VLOOKUP(G370,Round2_Transactions!$A$2:$F$800,6,FALSE)), 0,VLOOKUP(G370,Round2_Transactions!$A$2:$F$800,6,FALSE))</f>
        <v>0</v>
      </c>
      <c r="M370" s="107">
        <f t="shared" si="1"/>
        <v>0</v>
      </c>
      <c r="N370" s="107">
        <f t="shared" si="3"/>
        <v>0</v>
      </c>
      <c r="O370" s="107">
        <f t="shared" si="4"/>
        <v>0</v>
      </c>
      <c r="P370" s="107">
        <f t="shared" si="5"/>
        <v>0</v>
      </c>
      <c r="Q370" s="107">
        <f t="shared" si="6"/>
        <v>0</v>
      </c>
      <c r="R370" s="107">
        <f t="shared" si="7"/>
        <v>0</v>
      </c>
      <c r="S370" s="107">
        <f t="shared" si="8"/>
        <v>0</v>
      </c>
      <c r="T370" s="107">
        <f t="shared" si="9"/>
        <v>0</v>
      </c>
      <c r="U370" s="107">
        <f t="shared" si="10"/>
        <v>0</v>
      </c>
      <c r="V370" s="107">
        <f t="shared" si="11"/>
        <v>0</v>
      </c>
      <c r="W370" s="107">
        <f t="shared" si="12"/>
        <v>0</v>
      </c>
      <c r="X370" s="107">
        <f t="shared" si="13"/>
        <v>0</v>
      </c>
      <c r="Y370" s="107">
        <f t="shared" si="14"/>
        <v>0</v>
      </c>
      <c r="Z370" s="107">
        <f t="shared" si="67"/>
        <v>0</v>
      </c>
      <c r="AA370" s="107">
        <f t="shared" si="68"/>
        <v>0</v>
      </c>
      <c r="AB370" s="107">
        <f t="shared" si="69"/>
        <v>0</v>
      </c>
      <c r="AC370" s="107">
        <f t="shared" si="70"/>
        <v>0</v>
      </c>
      <c r="AD370" s="107">
        <f t="shared" si="71"/>
        <v>0</v>
      </c>
      <c r="AE370" s="107">
        <f t="shared" si="72"/>
        <v>0</v>
      </c>
      <c r="AF370" s="107">
        <f t="shared" si="73"/>
        <v>0</v>
      </c>
      <c r="AG370" s="107">
        <f t="shared" si="74"/>
        <v>0</v>
      </c>
      <c r="AH370" s="107">
        <f t="shared" si="75"/>
        <v>0</v>
      </c>
      <c r="AI370" s="107">
        <f t="shared" si="76"/>
        <v>0</v>
      </c>
      <c r="AJ370" s="107">
        <f t="shared" si="77"/>
        <v>0</v>
      </c>
      <c r="AK370" s="107">
        <f t="shared" si="78"/>
        <v>0</v>
      </c>
    </row>
    <row r="371">
      <c r="A371" s="107"/>
      <c r="B371" s="107"/>
      <c r="C371" s="107"/>
      <c r="D371" s="107"/>
      <c r="E371" s="107"/>
      <c r="F371" s="108">
        <f t="shared" si="66"/>
        <v>11340</v>
      </c>
      <c r="G371" s="90" t="s">
        <v>565</v>
      </c>
      <c r="H371" s="14">
        <f>IF(ISNA(VLOOKUP(G371,Round2_Transactions!$A$2:$F$800,2,FALSE)), 0,VLOOKUP(G371,Round2_Transactions!$A$2:$F$800,2,FALSE))</f>
        <v>0</v>
      </c>
      <c r="I371" s="60">
        <f>IF(ISNA(VLOOKUP(G371,Round2_Transactions!$A$2:$F$800,3,FALSE)), 0,VLOOKUP(G371,Round2_Transactions!$A$2:$F$800,3,FALSE))</f>
        <v>0</v>
      </c>
      <c r="J371" s="60">
        <f>IF(ISNA(VLOOKUP(G371,Round2_Transactions!$A$2:$F$800,4,FALSE)), 0,VLOOKUP(G371,Round2_Transactions!$A$2:$F$800,4,FALSE))</f>
        <v>0</v>
      </c>
      <c r="K371" s="60">
        <f>IF(ISNA(VLOOKUP(G371,Round2_Transactions!$A$2:$F$800,5,FALSE)), 0,VLOOKUP(G371,Round2_Transactions!$A$2:$F$800,5,FALSE))</f>
        <v>0</v>
      </c>
      <c r="L371" s="86">
        <f>IF(ISNA(VLOOKUP(G371,Round2_Transactions!$A$2:$F$800,6,FALSE)), 0,VLOOKUP(G371,Round2_Transactions!$A$2:$F$800,6,FALSE))</f>
        <v>0</v>
      </c>
      <c r="M371" s="107">
        <f t="shared" si="1"/>
        <v>0</v>
      </c>
      <c r="N371" s="107">
        <f t="shared" si="3"/>
        <v>0</v>
      </c>
      <c r="O371" s="107">
        <f t="shared" si="4"/>
        <v>0</v>
      </c>
      <c r="P371" s="107">
        <f t="shared" si="5"/>
        <v>0</v>
      </c>
      <c r="Q371" s="107">
        <f t="shared" si="6"/>
        <v>0</v>
      </c>
      <c r="R371" s="107">
        <f t="shared" si="7"/>
        <v>0</v>
      </c>
      <c r="S371" s="107">
        <f t="shared" si="8"/>
        <v>0</v>
      </c>
      <c r="T371" s="107">
        <f t="shared" si="9"/>
        <v>0</v>
      </c>
      <c r="U371" s="107">
        <f t="shared" si="10"/>
        <v>0</v>
      </c>
      <c r="V371" s="107">
        <f t="shared" si="11"/>
        <v>0</v>
      </c>
      <c r="W371" s="107">
        <f t="shared" si="12"/>
        <v>0</v>
      </c>
      <c r="X371" s="107">
        <f t="shared" si="13"/>
        <v>0</v>
      </c>
      <c r="Y371" s="107">
        <f t="shared" si="14"/>
        <v>0</v>
      </c>
      <c r="Z371" s="107">
        <f t="shared" si="67"/>
        <v>0</v>
      </c>
      <c r="AA371" s="107">
        <f t="shared" si="68"/>
        <v>0</v>
      </c>
      <c r="AB371" s="107">
        <f t="shared" si="69"/>
        <v>0</v>
      </c>
      <c r="AC371" s="107">
        <f t="shared" si="70"/>
        <v>0</v>
      </c>
      <c r="AD371" s="107">
        <f t="shared" si="71"/>
        <v>0</v>
      </c>
      <c r="AE371" s="107">
        <f t="shared" si="72"/>
        <v>0</v>
      </c>
      <c r="AF371" s="107">
        <f t="shared" si="73"/>
        <v>0</v>
      </c>
      <c r="AG371" s="107">
        <f t="shared" si="74"/>
        <v>0</v>
      </c>
      <c r="AH371" s="107">
        <f t="shared" si="75"/>
        <v>0</v>
      </c>
      <c r="AI371" s="107">
        <f t="shared" si="76"/>
        <v>0</v>
      </c>
      <c r="AJ371" s="107">
        <f t="shared" si="77"/>
        <v>0</v>
      </c>
      <c r="AK371" s="107">
        <f t="shared" si="78"/>
        <v>0</v>
      </c>
    </row>
    <row r="372">
      <c r="A372" s="107"/>
      <c r="B372" s="107"/>
      <c r="C372" s="107"/>
      <c r="D372" s="107"/>
      <c r="E372" s="107"/>
      <c r="F372" s="108">
        <f t="shared" si="66"/>
        <v>11340</v>
      </c>
      <c r="G372" s="90" t="s">
        <v>566</v>
      </c>
      <c r="H372" s="14">
        <f>IF(ISNA(VLOOKUP(G372,Round2_Transactions!$A$2:$F$800,2,FALSE)), 0,VLOOKUP(G372,Round2_Transactions!$A$2:$F$800,2,FALSE))</f>
        <v>0</v>
      </c>
      <c r="I372" s="60">
        <f>IF(ISNA(VLOOKUP(G372,Round2_Transactions!$A$2:$F$800,3,FALSE)), 0,VLOOKUP(G372,Round2_Transactions!$A$2:$F$800,3,FALSE))</f>
        <v>0</v>
      </c>
      <c r="J372" s="60">
        <f>IF(ISNA(VLOOKUP(G372,Round2_Transactions!$A$2:$F$800,4,FALSE)), 0,VLOOKUP(G372,Round2_Transactions!$A$2:$F$800,4,FALSE))</f>
        <v>0</v>
      </c>
      <c r="K372" s="60">
        <f>IF(ISNA(VLOOKUP(G372,Round2_Transactions!$A$2:$F$800,5,FALSE)), 0,VLOOKUP(G372,Round2_Transactions!$A$2:$F$800,5,FALSE))</f>
        <v>0</v>
      </c>
      <c r="L372" s="86">
        <f>IF(ISNA(VLOOKUP(G372,Round2_Transactions!$A$2:$F$800,6,FALSE)), 0,VLOOKUP(G372,Round2_Transactions!$A$2:$F$800,6,FALSE))</f>
        <v>0</v>
      </c>
      <c r="M372" s="107">
        <f t="shared" si="1"/>
        <v>0</v>
      </c>
      <c r="N372" s="107">
        <f t="shared" si="3"/>
        <v>0</v>
      </c>
      <c r="O372" s="107">
        <f t="shared" si="4"/>
        <v>0</v>
      </c>
      <c r="P372" s="107">
        <f t="shared" si="5"/>
        <v>0</v>
      </c>
      <c r="Q372" s="107">
        <f t="shared" si="6"/>
        <v>0</v>
      </c>
      <c r="R372" s="107">
        <f t="shared" si="7"/>
        <v>0</v>
      </c>
      <c r="S372" s="107">
        <f t="shared" si="8"/>
        <v>0</v>
      </c>
      <c r="T372" s="107">
        <f t="shared" si="9"/>
        <v>0</v>
      </c>
      <c r="U372" s="107">
        <f t="shared" si="10"/>
        <v>0</v>
      </c>
      <c r="V372" s="107">
        <f t="shared" si="11"/>
        <v>0</v>
      </c>
      <c r="W372" s="107">
        <f t="shared" si="12"/>
        <v>0</v>
      </c>
      <c r="X372" s="107">
        <f t="shared" si="13"/>
        <v>0</v>
      </c>
      <c r="Y372" s="107">
        <f t="shared" si="14"/>
        <v>0</v>
      </c>
      <c r="Z372" s="107">
        <f t="shared" si="67"/>
        <v>0</v>
      </c>
      <c r="AA372" s="107">
        <f t="shared" si="68"/>
        <v>0</v>
      </c>
      <c r="AB372" s="107">
        <f t="shared" si="69"/>
        <v>0</v>
      </c>
      <c r="AC372" s="107">
        <f t="shared" si="70"/>
        <v>0</v>
      </c>
      <c r="AD372" s="107">
        <f t="shared" si="71"/>
        <v>0</v>
      </c>
      <c r="AE372" s="107">
        <f t="shared" si="72"/>
        <v>0</v>
      </c>
      <c r="AF372" s="107">
        <f t="shared" si="73"/>
        <v>0</v>
      </c>
      <c r="AG372" s="107">
        <f t="shared" si="74"/>
        <v>0</v>
      </c>
      <c r="AH372" s="107">
        <f t="shared" si="75"/>
        <v>0</v>
      </c>
      <c r="AI372" s="107">
        <f t="shared" si="76"/>
        <v>0</v>
      </c>
      <c r="AJ372" s="107">
        <f t="shared" si="77"/>
        <v>0</v>
      </c>
      <c r="AK372" s="107">
        <f t="shared" si="78"/>
        <v>0</v>
      </c>
    </row>
    <row r="373">
      <c r="A373" s="107"/>
      <c r="B373" s="107"/>
      <c r="C373" s="107"/>
      <c r="D373" s="107"/>
      <c r="E373" s="107"/>
      <c r="F373" s="108">
        <f t="shared" si="66"/>
        <v>11340</v>
      </c>
      <c r="G373" s="90" t="s">
        <v>567</v>
      </c>
      <c r="H373" s="14">
        <f>IF(ISNA(VLOOKUP(G373,Round2_Transactions!$A$2:$F$800,2,FALSE)), 0,VLOOKUP(G373,Round2_Transactions!$A$2:$F$800,2,FALSE))</f>
        <v>0</v>
      </c>
      <c r="I373" s="60">
        <f>IF(ISNA(VLOOKUP(G373,Round2_Transactions!$A$2:$F$800,3,FALSE)), 0,VLOOKUP(G373,Round2_Transactions!$A$2:$F$800,3,FALSE))</f>
        <v>0</v>
      </c>
      <c r="J373" s="60">
        <f>IF(ISNA(VLOOKUP(G373,Round2_Transactions!$A$2:$F$800,4,FALSE)), 0,VLOOKUP(G373,Round2_Transactions!$A$2:$F$800,4,FALSE))</f>
        <v>0</v>
      </c>
      <c r="K373" s="60">
        <f>IF(ISNA(VLOOKUP(G373,Round2_Transactions!$A$2:$F$800,5,FALSE)), 0,VLOOKUP(G373,Round2_Transactions!$A$2:$F$800,5,FALSE))</f>
        <v>0</v>
      </c>
      <c r="L373" s="86">
        <f>IF(ISNA(VLOOKUP(G373,Round2_Transactions!$A$2:$F$800,6,FALSE)), 0,VLOOKUP(G373,Round2_Transactions!$A$2:$F$800,6,FALSE))</f>
        <v>0</v>
      </c>
      <c r="M373" s="107">
        <f t="shared" si="1"/>
        <v>0</v>
      </c>
      <c r="N373" s="107">
        <f t="shared" si="3"/>
        <v>0</v>
      </c>
      <c r="O373" s="107">
        <f t="shared" si="4"/>
        <v>0</v>
      </c>
      <c r="P373" s="107">
        <f t="shared" si="5"/>
        <v>0</v>
      </c>
      <c r="Q373" s="107">
        <f t="shared" si="6"/>
        <v>0</v>
      </c>
      <c r="R373" s="107">
        <f t="shared" si="7"/>
        <v>0</v>
      </c>
      <c r="S373" s="107">
        <f t="shared" si="8"/>
        <v>0</v>
      </c>
      <c r="T373" s="107">
        <f t="shared" si="9"/>
        <v>0</v>
      </c>
      <c r="U373" s="107">
        <f t="shared" si="10"/>
        <v>0</v>
      </c>
      <c r="V373" s="107">
        <f t="shared" si="11"/>
        <v>0</v>
      </c>
      <c r="W373" s="107">
        <f t="shared" si="12"/>
        <v>0</v>
      </c>
      <c r="X373" s="107">
        <f t="shared" si="13"/>
        <v>0</v>
      </c>
      <c r="Y373" s="107">
        <f t="shared" si="14"/>
        <v>0</v>
      </c>
      <c r="Z373" s="107">
        <f t="shared" si="67"/>
        <v>0</v>
      </c>
      <c r="AA373" s="107">
        <f t="shared" si="68"/>
        <v>0</v>
      </c>
      <c r="AB373" s="107">
        <f t="shared" si="69"/>
        <v>0</v>
      </c>
      <c r="AC373" s="107">
        <f t="shared" si="70"/>
        <v>0</v>
      </c>
      <c r="AD373" s="107">
        <f t="shared" si="71"/>
        <v>0</v>
      </c>
      <c r="AE373" s="107">
        <f t="shared" si="72"/>
        <v>0</v>
      </c>
      <c r="AF373" s="107">
        <f t="shared" si="73"/>
        <v>0</v>
      </c>
      <c r="AG373" s="107">
        <f t="shared" si="74"/>
        <v>0</v>
      </c>
      <c r="AH373" s="107">
        <f t="shared" si="75"/>
        <v>0</v>
      </c>
      <c r="AI373" s="107">
        <f t="shared" si="76"/>
        <v>0</v>
      </c>
      <c r="AJ373" s="107">
        <f t="shared" si="77"/>
        <v>0</v>
      </c>
      <c r="AK373" s="107">
        <f t="shared" si="78"/>
        <v>0</v>
      </c>
    </row>
    <row r="374">
      <c r="A374" s="107"/>
      <c r="B374" s="107"/>
      <c r="C374" s="107"/>
      <c r="D374" s="107"/>
      <c r="E374" s="107"/>
      <c r="F374" s="108">
        <f t="shared" si="66"/>
        <v>11340</v>
      </c>
      <c r="G374" s="90" t="s">
        <v>568</v>
      </c>
      <c r="H374" s="14">
        <f>IF(ISNA(VLOOKUP(G374,Round2_Transactions!$A$2:$F$800,2,FALSE)), 0,VLOOKUP(G374,Round2_Transactions!$A$2:$F$800,2,FALSE))</f>
        <v>0</v>
      </c>
      <c r="I374" s="60">
        <f>IF(ISNA(VLOOKUP(G374,Round2_Transactions!$A$2:$F$800,3,FALSE)), 0,VLOOKUP(G374,Round2_Transactions!$A$2:$F$800,3,FALSE))</f>
        <v>0</v>
      </c>
      <c r="J374" s="60">
        <f>IF(ISNA(VLOOKUP(G374,Round2_Transactions!$A$2:$F$800,4,FALSE)), 0,VLOOKUP(G374,Round2_Transactions!$A$2:$F$800,4,FALSE))</f>
        <v>0</v>
      </c>
      <c r="K374" s="60">
        <f>IF(ISNA(VLOOKUP(G374,Round2_Transactions!$A$2:$F$800,5,FALSE)), 0,VLOOKUP(G374,Round2_Transactions!$A$2:$F$800,5,FALSE))</f>
        <v>0</v>
      </c>
      <c r="L374" s="86">
        <f>IF(ISNA(VLOOKUP(G374,Round2_Transactions!$A$2:$F$800,6,FALSE)), 0,VLOOKUP(G374,Round2_Transactions!$A$2:$F$800,6,FALSE))</f>
        <v>0</v>
      </c>
      <c r="M374" s="107">
        <f t="shared" si="1"/>
        <v>0</v>
      </c>
      <c r="N374" s="107">
        <f t="shared" si="3"/>
        <v>0</v>
      </c>
      <c r="O374" s="107">
        <f t="shared" si="4"/>
        <v>0</v>
      </c>
      <c r="P374" s="107">
        <f t="shared" si="5"/>
        <v>0</v>
      </c>
      <c r="Q374" s="107">
        <f t="shared" si="6"/>
        <v>0</v>
      </c>
      <c r="R374" s="107">
        <f t="shared" si="7"/>
        <v>0</v>
      </c>
      <c r="S374" s="107">
        <f t="shared" si="8"/>
        <v>0</v>
      </c>
      <c r="T374" s="107">
        <f t="shared" si="9"/>
        <v>0</v>
      </c>
      <c r="U374" s="107">
        <f t="shared" si="10"/>
        <v>0</v>
      </c>
      <c r="V374" s="107">
        <f t="shared" si="11"/>
        <v>0</v>
      </c>
      <c r="W374" s="107">
        <f t="shared" si="12"/>
        <v>0</v>
      </c>
      <c r="X374" s="107">
        <f t="shared" si="13"/>
        <v>0</v>
      </c>
      <c r="Y374" s="107">
        <f t="shared" si="14"/>
        <v>0</v>
      </c>
      <c r="Z374" s="107">
        <f t="shared" si="67"/>
        <v>0</v>
      </c>
      <c r="AA374" s="107">
        <f t="shared" si="68"/>
        <v>0</v>
      </c>
      <c r="AB374" s="107">
        <f t="shared" si="69"/>
        <v>0</v>
      </c>
      <c r="AC374" s="107">
        <f t="shared" si="70"/>
        <v>0</v>
      </c>
      <c r="AD374" s="107">
        <f t="shared" si="71"/>
        <v>0</v>
      </c>
      <c r="AE374" s="107">
        <f t="shared" si="72"/>
        <v>0</v>
      </c>
      <c r="AF374" s="107">
        <f t="shared" si="73"/>
        <v>0</v>
      </c>
      <c r="AG374" s="107">
        <f t="shared" si="74"/>
        <v>0</v>
      </c>
      <c r="AH374" s="107">
        <f t="shared" si="75"/>
        <v>0</v>
      </c>
      <c r="AI374" s="107">
        <f t="shared" si="76"/>
        <v>0</v>
      </c>
      <c r="AJ374" s="107">
        <f t="shared" si="77"/>
        <v>0</v>
      </c>
      <c r="AK374" s="107">
        <f t="shared" si="78"/>
        <v>0</v>
      </c>
    </row>
    <row r="375">
      <c r="A375" s="107"/>
      <c r="B375" s="107"/>
      <c r="C375" s="107"/>
      <c r="D375" s="107"/>
      <c r="E375" s="107"/>
      <c r="F375" s="108">
        <f t="shared" si="66"/>
        <v>11340</v>
      </c>
      <c r="G375" s="90" t="s">
        <v>569</v>
      </c>
      <c r="H375" s="14">
        <f>IF(ISNA(VLOOKUP(G375,Round2_Transactions!$A$2:$F$800,2,FALSE)), 0,VLOOKUP(G375,Round2_Transactions!$A$2:$F$800,2,FALSE))</f>
        <v>0</v>
      </c>
      <c r="I375" s="60">
        <f>IF(ISNA(VLOOKUP(G375,Round2_Transactions!$A$2:$F$800,3,FALSE)), 0,VLOOKUP(G375,Round2_Transactions!$A$2:$F$800,3,FALSE))</f>
        <v>0</v>
      </c>
      <c r="J375" s="60">
        <f>IF(ISNA(VLOOKUP(G375,Round2_Transactions!$A$2:$F$800,4,FALSE)), 0,VLOOKUP(G375,Round2_Transactions!$A$2:$F$800,4,FALSE))</f>
        <v>0</v>
      </c>
      <c r="K375" s="60">
        <f>IF(ISNA(VLOOKUP(G375,Round2_Transactions!$A$2:$F$800,5,FALSE)), 0,VLOOKUP(G375,Round2_Transactions!$A$2:$F$800,5,FALSE))</f>
        <v>0</v>
      </c>
      <c r="L375" s="86">
        <f>IF(ISNA(VLOOKUP(G375,Round2_Transactions!$A$2:$F$800,6,FALSE)), 0,VLOOKUP(G375,Round2_Transactions!$A$2:$F$800,6,FALSE))</f>
        <v>0</v>
      </c>
      <c r="M375" s="107">
        <f t="shared" si="1"/>
        <v>0</v>
      </c>
      <c r="N375" s="107">
        <f t="shared" si="3"/>
        <v>0</v>
      </c>
      <c r="O375" s="107">
        <f t="shared" si="4"/>
        <v>0</v>
      </c>
      <c r="P375" s="107">
        <f t="shared" si="5"/>
        <v>0</v>
      </c>
      <c r="Q375" s="107">
        <f t="shared" si="6"/>
        <v>0</v>
      </c>
      <c r="R375" s="107">
        <f t="shared" si="7"/>
        <v>0</v>
      </c>
      <c r="S375" s="107">
        <f t="shared" si="8"/>
        <v>0</v>
      </c>
      <c r="T375" s="107">
        <f t="shared" si="9"/>
        <v>0</v>
      </c>
      <c r="U375" s="107">
        <f t="shared" si="10"/>
        <v>0</v>
      </c>
      <c r="V375" s="107">
        <f t="shared" si="11"/>
        <v>0</v>
      </c>
      <c r="W375" s="107">
        <f t="shared" si="12"/>
        <v>0</v>
      </c>
      <c r="X375" s="107">
        <f t="shared" si="13"/>
        <v>0</v>
      </c>
      <c r="Y375" s="107">
        <f t="shared" si="14"/>
        <v>0</v>
      </c>
      <c r="Z375" s="107">
        <f t="shared" si="67"/>
        <v>0</v>
      </c>
      <c r="AA375" s="107">
        <f t="shared" si="68"/>
        <v>0</v>
      </c>
      <c r="AB375" s="107">
        <f t="shared" si="69"/>
        <v>0</v>
      </c>
      <c r="AC375" s="107">
        <f t="shared" si="70"/>
        <v>0</v>
      </c>
      <c r="AD375" s="107">
        <f t="shared" si="71"/>
        <v>0</v>
      </c>
      <c r="AE375" s="107">
        <f t="shared" si="72"/>
        <v>0</v>
      </c>
      <c r="AF375" s="107">
        <f t="shared" si="73"/>
        <v>0</v>
      </c>
      <c r="AG375" s="107">
        <f t="shared" si="74"/>
        <v>0</v>
      </c>
      <c r="AH375" s="107">
        <f t="shared" si="75"/>
        <v>0</v>
      </c>
      <c r="AI375" s="107">
        <f t="shared" si="76"/>
        <v>0</v>
      </c>
      <c r="AJ375" s="107">
        <f t="shared" si="77"/>
        <v>0</v>
      </c>
      <c r="AK375" s="107">
        <f t="shared" si="78"/>
        <v>0</v>
      </c>
    </row>
    <row r="376">
      <c r="A376" s="107"/>
      <c r="B376" s="107"/>
      <c r="C376" s="107"/>
      <c r="D376" s="107"/>
      <c r="E376" s="107"/>
      <c r="F376" s="108">
        <f t="shared" si="66"/>
        <v>11340</v>
      </c>
      <c r="G376" s="90" t="s">
        <v>570</v>
      </c>
      <c r="H376" s="14">
        <f>IF(ISNA(VLOOKUP(G376,Round2_Transactions!$A$2:$F$800,2,FALSE)), 0,VLOOKUP(G376,Round2_Transactions!$A$2:$F$800,2,FALSE))</f>
        <v>0</v>
      </c>
      <c r="I376" s="60">
        <f>IF(ISNA(VLOOKUP(G376,Round2_Transactions!$A$2:$F$800,3,FALSE)), 0,VLOOKUP(G376,Round2_Transactions!$A$2:$F$800,3,FALSE))</f>
        <v>0</v>
      </c>
      <c r="J376" s="60">
        <f>IF(ISNA(VLOOKUP(G376,Round2_Transactions!$A$2:$F$800,4,FALSE)), 0,VLOOKUP(G376,Round2_Transactions!$A$2:$F$800,4,FALSE))</f>
        <v>0</v>
      </c>
      <c r="K376" s="60">
        <f>IF(ISNA(VLOOKUP(G376,Round2_Transactions!$A$2:$F$800,5,FALSE)), 0,VLOOKUP(G376,Round2_Transactions!$A$2:$F$800,5,FALSE))</f>
        <v>0</v>
      </c>
      <c r="L376" s="86">
        <f>IF(ISNA(VLOOKUP(G376,Round2_Transactions!$A$2:$F$800,6,FALSE)), 0,VLOOKUP(G376,Round2_Transactions!$A$2:$F$800,6,FALSE))</f>
        <v>0</v>
      </c>
      <c r="M376" s="107">
        <f t="shared" si="1"/>
        <v>0</v>
      </c>
      <c r="N376" s="107">
        <f t="shared" si="3"/>
        <v>0</v>
      </c>
      <c r="O376" s="107">
        <f t="shared" si="4"/>
        <v>0</v>
      </c>
      <c r="P376" s="107">
        <f t="shared" si="5"/>
        <v>0</v>
      </c>
      <c r="Q376" s="107">
        <f t="shared" si="6"/>
        <v>0</v>
      </c>
      <c r="R376" s="107">
        <f t="shared" si="7"/>
        <v>0</v>
      </c>
      <c r="S376" s="107">
        <f t="shared" si="8"/>
        <v>0</v>
      </c>
      <c r="T376" s="107">
        <f t="shared" si="9"/>
        <v>0</v>
      </c>
      <c r="U376" s="107">
        <f t="shared" si="10"/>
        <v>0</v>
      </c>
      <c r="V376" s="107">
        <f t="shared" si="11"/>
        <v>0</v>
      </c>
      <c r="W376" s="107">
        <f t="shared" si="12"/>
        <v>0</v>
      </c>
      <c r="X376" s="107">
        <f t="shared" si="13"/>
        <v>0</v>
      </c>
      <c r="Y376" s="107">
        <f t="shared" si="14"/>
        <v>0</v>
      </c>
      <c r="Z376" s="107">
        <f t="shared" si="67"/>
        <v>0</v>
      </c>
      <c r="AA376" s="107">
        <f t="shared" si="68"/>
        <v>0</v>
      </c>
      <c r="AB376" s="107">
        <f t="shared" si="69"/>
        <v>0</v>
      </c>
      <c r="AC376" s="107">
        <f t="shared" si="70"/>
        <v>0</v>
      </c>
      <c r="AD376" s="107">
        <f t="shared" si="71"/>
        <v>0</v>
      </c>
      <c r="AE376" s="107">
        <f t="shared" si="72"/>
        <v>0</v>
      </c>
      <c r="AF376" s="107">
        <f t="shared" si="73"/>
        <v>0</v>
      </c>
      <c r="AG376" s="107">
        <f t="shared" si="74"/>
        <v>0</v>
      </c>
      <c r="AH376" s="107">
        <f t="shared" si="75"/>
        <v>0</v>
      </c>
      <c r="AI376" s="107">
        <f t="shared" si="76"/>
        <v>0</v>
      </c>
      <c r="AJ376" s="107">
        <f t="shared" si="77"/>
        <v>0</v>
      </c>
      <c r="AK376" s="107">
        <f t="shared" si="78"/>
        <v>0</v>
      </c>
    </row>
    <row r="377">
      <c r="A377" s="107"/>
      <c r="B377" s="107"/>
      <c r="C377" s="107"/>
      <c r="D377" s="107"/>
      <c r="E377" s="107"/>
      <c r="F377" s="108">
        <f t="shared" si="66"/>
        <v>11340</v>
      </c>
      <c r="G377" s="90" t="s">
        <v>571</v>
      </c>
      <c r="H377" s="14">
        <f>IF(ISNA(VLOOKUP(G377,Round2_Transactions!$A$2:$F$800,2,FALSE)), 0,VLOOKUP(G377,Round2_Transactions!$A$2:$F$800,2,FALSE))</f>
        <v>0</v>
      </c>
      <c r="I377" s="60">
        <f>IF(ISNA(VLOOKUP(G377,Round2_Transactions!$A$2:$F$800,3,FALSE)), 0,VLOOKUP(G377,Round2_Transactions!$A$2:$F$800,3,FALSE))</f>
        <v>0</v>
      </c>
      <c r="J377" s="60">
        <f>IF(ISNA(VLOOKUP(G377,Round2_Transactions!$A$2:$F$800,4,FALSE)), 0,VLOOKUP(G377,Round2_Transactions!$A$2:$F$800,4,FALSE))</f>
        <v>0</v>
      </c>
      <c r="K377" s="60">
        <f>IF(ISNA(VLOOKUP(G377,Round2_Transactions!$A$2:$F$800,5,FALSE)), 0,VLOOKUP(G377,Round2_Transactions!$A$2:$F$800,5,FALSE))</f>
        <v>0</v>
      </c>
      <c r="L377" s="86">
        <f>IF(ISNA(VLOOKUP(G377,Round2_Transactions!$A$2:$F$800,6,FALSE)), 0,VLOOKUP(G377,Round2_Transactions!$A$2:$F$800,6,FALSE))</f>
        <v>0</v>
      </c>
      <c r="M377" s="107">
        <f t="shared" si="1"/>
        <v>0</v>
      </c>
      <c r="N377" s="107">
        <f t="shared" si="3"/>
        <v>0</v>
      </c>
      <c r="O377" s="107">
        <f t="shared" si="4"/>
        <v>0</v>
      </c>
      <c r="P377" s="107">
        <f t="shared" si="5"/>
        <v>0</v>
      </c>
      <c r="Q377" s="107">
        <f t="shared" si="6"/>
        <v>0</v>
      </c>
      <c r="R377" s="107">
        <f t="shared" si="7"/>
        <v>0</v>
      </c>
      <c r="S377" s="107">
        <f t="shared" si="8"/>
        <v>0</v>
      </c>
      <c r="T377" s="107">
        <f t="shared" si="9"/>
        <v>0</v>
      </c>
      <c r="U377" s="107">
        <f t="shared" si="10"/>
        <v>0</v>
      </c>
      <c r="V377" s="107">
        <f t="shared" si="11"/>
        <v>0</v>
      </c>
      <c r="W377" s="107">
        <f t="shared" si="12"/>
        <v>0</v>
      </c>
      <c r="X377" s="107">
        <f t="shared" si="13"/>
        <v>0</v>
      </c>
      <c r="Y377" s="107">
        <f t="shared" si="14"/>
        <v>0</v>
      </c>
      <c r="Z377" s="107">
        <f t="shared" si="67"/>
        <v>0</v>
      </c>
      <c r="AA377" s="107">
        <f t="shared" si="68"/>
        <v>0</v>
      </c>
      <c r="AB377" s="107">
        <f t="shared" si="69"/>
        <v>0</v>
      </c>
      <c r="AC377" s="107">
        <f t="shared" si="70"/>
        <v>0</v>
      </c>
      <c r="AD377" s="107">
        <f t="shared" si="71"/>
        <v>0</v>
      </c>
      <c r="AE377" s="107">
        <f t="shared" si="72"/>
        <v>0</v>
      </c>
      <c r="AF377" s="107">
        <f t="shared" si="73"/>
        <v>0</v>
      </c>
      <c r="AG377" s="107">
        <f t="shared" si="74"/>
        <v>0</v>
      </c>
      <c r="AH377" s="107">
        <f t="shared" si="75"/>
        <v>0</v>
      </c>
      <c r="AI377" s="107">
        <f t="shared" si="76"/>
        <v>0</v>
      </c>
      <c r="AJ377" s="107">
        <f t="shared" si="77"/>
        <v>0</v>
      </c>
      <c r="AK377" s="107">
        <f t="shared" si="78"/>
        <v>0</v>
      </c>
    </row>
    <row r="378">
      <c r="A378" s="107"/>
      <c r="B378" s="107"/>
      <c r="C378" s="107"/>
      <c r="D378" s="107"/>
      <c r="E378" s="107"/>
      <c r="F378" s="108">
        <f t="shared" si="66"/>
        <v>11340</v>
      </c>
      <c r="G378" s="90" t="s">
        <v>572</v>
      </c>
      <c r="H378" s="14">
        <f>IF(ISNA(VLOOKUP(G378,Round2_Transactions!$A$2:$F$800,2,FALSE)), 0,VLOOKUP(G378,Round2_Transactions!$A$2:$F$800,2,FALSE))</f>
        <v>0</v>
      </c>
      <c r="I378" s="60">
        <f>IF(ISNA(VLOOKUP(G378,Round2_Transactions!$A$2:$F$800,3,FALSE)), 0,VLOOKUP(G378,Round2_Transactions!$A$2:$F$800,3,FALSE))</f>
        <v>0</v>
      </c>
      <c r="J378" s="60">
        <f>IF(ISNA(VLOOKUP(G378,Round2_Transactions!$A$2:$F$800,4,FALSE)), 0,VLOOKUP(G378,Round2_Transactions!$A$2:$F$800,4,FALSE))</f>
        <v>0</v>
      </c>
      <c r="K378" s="60">
        <f>IF(ISNA(VLOOKUP(G378,Round2_Transactions!$A$2:$F$800,5,FALSE)), 0,VLOOKUP(G378,Round2_Transactions!$A$2:$F$800,5,FALSE))</f>
        <v>0</v>
      </c>
      <c r="L378" s="86">
        <f>IF(ISNA(VLOOKUP(G378,Round2_Transactions!$A$2:$F$800,6,FALSE)), 0,VLOOKUP(G378,Round2_Transactions!$A$2:$F$800,6,FALSE))</f>
        <v>0</v>
      </c>
      <c r="M378" s="107">
        <f t="shared" si="1"/>
        <v>0</v>
      </c>
      <c r="N378" s="107">
        <f t="shared" si="3"/>
        <v>0</v>
      </c>
      <c r="O378" s="107">
        <f t="shared" si="4"/>
        <v>0</v>
      </c>
      <c r="P378" s="107">
        <f t="shared" si="5"/>
        <v>0</v>
      </c>
      <c r="Q378" s="107">
        <f t="shared" si="6"/>
        <v>0</v>
      </c>
      <c r="R378" s="107">
        <f t="shared" si="7"/>
        <v>0</v>
      </c>
      <c r="S378" s="107">
        <f t="shared" si="8"/>
        <v>0</v>
      </c>
      <c r="T378" s="107">
        <f t="shared" si="9"/>
        <v>0</v>
      </c>
      <c r="U378" s="107">
        <f t="shared" si="10"/>
        <v>0</v>
      </c>
      <c r="V378" s="107">
        <f t="shared" si="11"/>
        <v>0</v>
      </c>
      <c r="W378" s="107">
        <f t="shared" si="12"/>
        <v>0</v>
      </c>
      <c r="X378" s="107">
        <f t="shared" si="13"/>
        <v>0</v>
      </c>
      <c r="Y378" s="107">
        <f t="shared" si="14"/>
        <v>0</v>
      </c>
      <c r="Z378" s="107">
        <f t="shared" si="67"/>
        <v>0</v>
      </c>
      <c r="AA378" s="107">
        <f t="shared" si="68"/>
        <v>0</v>
      </c>
      <c r="AB378" s="107">
        <f t="shared" si="69"/>
        <v>0</v>
      </c>
      <c r="AC378" s="107">
        <f t="shared" si="70"/>
        <v>0</v>
      </c>
      <c r="AD378" s="107">
        <f t="shared" si="71"/>
        <v>0</v>
      </c>
      <c r="AE378" s="107">
        <f t="shared" si="72"/>
        <v>0</v>
      </c>
      <c r="AF378" s="107">
        <f t="shared" si="73"/>
        <v>0</v>
      </c>
      <c r="AG378" s="107">
        <f t="shared" si="74"/>
        <v>0</v>
      </c>
      <c r="AH378" s="107">
        <f t="shared" si="75"/>
        <v>0</v>
      </c>
      <c r="AI378" s="107">
        <f t="shared" si="76"/>
        <v>0</v>
      </c>
      <c r="AJ378" s="107">
        <f t="shared" si="77"/>
        <v>0</v>
      </c>
      <c r="AK378" s="107">
        <f t="shared" si="78"/>
        <v>0</v>
      </c>
    </row>
    <row r="379">
      <c r="A379" s="107"/>
      <c r="B379" s="107"/>
      <c r="C379" s="107"/>
      <c r="D379" s="107"/>
      <c r="E379" s="107"/>
      <c r="F379" s="108">
        <f t="shared" si="66"/>
        <v>11340</v>
      </c>
      <c r="G379" s="90" t="s">
        <v>573</v>
      </c>
      <c r="H379" s="14">
        <f>IF(ISNA(VLOOKUP(G379,Round2_Transactions!$A$2:$F$800,2,FALSE)), 0,VLOOKUP(G379,Round2_Transactions!$A$2:$F$800,2,FALSE))</f>
        <v>0</v>
      </c>
      <c r="I379" s="60">
        <f>IF(ISNA(VLOOKUP(G379,Round2_Transactions!$A$2:$F$800,3,FALSE)), 0,VLOOKUP(G379,Round2_Transactions!$A$2:$F$800,3,FALSE))</f>
        <v>0</v>
      </c>
      <c r="J379" s="60">
        <f>IF(ISNA(VLOOKUP(G379,Round2_Transactions!$A$2:$F$800,4,FALSE)), 0,VLOOKUP(G379,Round2_Transactions!$A$2:$F$800,4,FALSE))</f>
        <v>0</v>
      </c>
      <c r="K379" s="60">
        <f>IF(ISNA(VLOOKUP(G379,Round2_Transactions!$A$2:$F$800,5,FALSE)), 0,VLOOKUP(G379,Round2_Transactions!$A$2:$F$800,5,FALSE))</f>
        <v>0</v>
      </c>
      <c r="L379" s="86">
        <f>IF(ISNA(VLOOKUP(G379,Round2_Transactions!$A$2:$F$800,6,FALSE)), 0,VLOOKUP(G379,Round2_Transactions!$A$2:$F$800,6,FALSE))</f>
        <v>0</v>
      </c>
      <c r="M379" s="107">
        <f t="shared" si="1"/>
        <v>0</v>
      </c>
      <c r="N379" s="107">
        <f t="shared" si="3"/>
        <v>0</v>
      </c>
      <c r="O379" s="107">
        <f t="shared" si="4"/>
        <v>0</v>
      </c>
      <c r="P379" s="107">
        <f t="shared" si="5"/>
        <v>0</v>
      </c>
      <c r="Q379" s="107">
        <f t="shared" si="6"/>
        <v>0</v>
      </c>
      <c r="R379" s="107">
        <f t="shared" si="7"/>
        <v>0</v>
      </c>
      <c r="S379" s="107">
        <f t="shared" si="8"/>
        <v>0</v>
      </c>
      <c r="T379" s="107">
        <f t="shared" si="9"/>
        <v>0</v>
      </c>
      <c r="U379" s="107">
        <f t="shared" si="10"/>
        <v>0</v>
      </c>
      <c r="V379" s="107">
        <f t="shared" si="11"/>
        <v>0</v>
      </c>
      <c r="W379" s="107">
        <f t="shared" si="12"/>
        <v>0</v>
      </c>
      <c r="X379" s="107">
        <f t="shared" si="13"/>
        <v>0</v>
      </c>
      <c r="Y379" s="107">
        <f t="shared" si="14"/>
        <v>0</v>
      </c>
      <c r="Z379" s="107">
        <f t="shared" si="67"/>
        <v>0</v>
      </c>
      <c r="AA379" s="107">
        <f t="shared" si="68"/>
        <v>0</v>
      </c>
      <c r="AB379" s="107">
        <f t="shared" si="69"/>
        <v>0</v>
      </c>
      <c r="AC379" s="107">
        <f t="shared" si="70"/>
        <v>0</v>
      </c>
      <c r="AD379" s="107">
        <f t="shared" si="71"/>
        <v>0</v>
      </c>
      <c r="AE379" s="107">
        <f t="shared" si="72"/>
        <v>0</v>
      </c>
      <c r="AF379" s="107">
        <f t="shared" si="73"/>
        <v>0</v>
      </c>
      <c r="AG379" s="107">
        <f t="shared" si="74"/>
        <v>0</v>
      </c>
      <c r="AH379" s="107">
        <f t="shared" si="75"/>
        <v>0</v>
      </c>
      <c r="AI379" s="107">
        <f t="shared" si="76"/>
        <v>0</v>
      </c>
      <c r="AJ379" s="107">
        <f t="shared" si="77"/>
        <v>0</v>
      </c>
      <c r="AK379" s="107">
        <f t="shared" si="78"/>
        <v>0</v>
      </c>
    </row>
    <row r="380">
      <c r="A380" s="107"/>
      <c r="B380" s="107"/>
      <c r="C380" s="107"/>
      <c r="D380" s="107"/>
      <c r="E380" s="107"/>
      <c r="F380" s="108">
        <f t="shared" si="66"/>
        <v>11340</v>
      </c>
      <c r="G380" s="90" t="s">
        <v>574</v>
      </c>
      <c r="H380" s="14">
        <f>IF(ISNA(VLOOKUP(G380,Round2_Transactions!$A$2:$F$800,2,FALSE)), 0,VLOOKUP(G380,Round2_Transactions!$A$2:$F$800,2,FALSE))</f>
        <v>0</v>
      </c>
      <c r="I380" s="60">
        <f>IF(ISNA(VLOOKUP(G380,Round2_Transactions!$A$2:$F$800,3,FALSE)), 0,VLOOKUP(G380,Round2_Transactions!$A$2:$F$800,3,FALSE))</f>
        <v>0</v>
      </c>
      <c r="J380" s="60">
        <f>IF(ISNA(VLOOKUP(G380,Round2_Transactions!$A$2:$F$800,4,FALSE)), 0,VLOOKUP(G380,Round2_Transactions!$A$2:$F$800,4,FALSE))</f>
        <v>0</v>
      </c>
      <c r="K380" s="60">
        <f>IF(ISNA(VLOOKUP(G380,Round2_Transactions!$A$2:$F$800,5,FALSE)), 0,VLOOKUP(G380,Round2_Transactions!$A$2:$F$800,5,FALSE))</f>
        <v>0</v>
      </c>
      <c r="L380" s="86">
        <f>IF(ISNA(VLOOKUP(G380,Round2_Transactions!$A$2:$F$800,6,FALSE)), 0,VLOOKUP(G380,Round2_Transactions!$A$2:$F$800,6,FALSE))</f>
        <v>0</v>
      </c>
      <c r="M380" s="107">
        <f t="shared" si="1"/>
        <v>0</v>
      </c>
      <c r="N380" s="107">
        <f t="shared" si="3"/>
        <v>0</v>
      </c>
      <c r="O380" s="107">
        <f t="shared" si="4"/>
        <v>0</v>
      </c>
      <c r="P380" s="107">
        <f t="shared" si="5"/>
        <v>0</v>
      </c>
      <c r="Q380" s="107">
        <f t="shared" si="6"/>
        <v>0</v>
      </c>
      <c r="R380" s="107">
        <f t="shared" si="7"/>
        <v>0</v>
      </c>
      <c r="S380" s="107">
        <f t="shared" si="8"/>
        <v>0</v>
      </c>
      <c r="T380" s="107">
        <f t="shared" si="9"/>
        <v>0</v>
      </c>
      <c r="U380" s="107">
        <f t="shared" si="10"/>
        <v>0</v>
      </c>
      <c r="V380" s="107">
        <f t="shared" si="11"/>
        <v>0</v>
      </c>
      <c r="W380" s="107">
        <f t="shared" si="12"/>
        <v>0</v>
      </c>
      <c r="X380" s="107">
        <f t="shared" si="13"/>
        <v>0</v>
      </c>
      <c r="Y380" s="107">
        <f t="shared" si="14"/>
        <v>0</v>
      </c>
      <c r="Z380" s="107">
        <f t="shared" si="67"/>
        <v>0</v>
      </c>
      <c r="AA380" s="107">
        <f t="shared" si="68"/>
        <v>0</v>
      </c>
      <c r="AB380" s="107">
        <f t="shared" si="69"/>
        <v>0</v>
      </c>
      <c r="AC380" s="107">
        <f t="shared" si="70"/>
        <v>0</v>
      </c>
      <c r="AD380" s="107">
        <f t="shared" si="71"/>
        <v>0</v>
      </c>
      <c r="AE380" s="107">
        <f t="shared" si="72"/>
        <v>0</v>
      </c>
      <c r="AF380" s="107">
        <f t="shared" si="73"/>
        <v>0</v>
      </c>
      <c r="AG380" s="107">
        <f t="shared" si="74"/>
        <v>0</v>
      </c>
      <c r="AH380" s="107">
        <f t="shared" si="75"/>
        <v>0</v>
      </c>
      <c r="AI380" s="107">
        <f t="shared" si="76"/>
        <v>0</v>
      </c>
      <c r="AJ380" s="107">
        <f t="shared" si="77"/>
        <v>0</v>
      </c>
      <c r="AK380" s="107">
        <f t="shared" si="78"/>
        <v>0</v>
      </c>
    </row>
    <row r="381">
      <c r="A381" s="107"/>
      <c r="B381" s="107"/>
      <c r="C381" s="107"/>
      <c r="D381" s="107"/>
      <c r="E381" s="107"/>
      <c r="F381" s="108">
        <f t="shared" si="66"/>
        <v>11340</v>
      </c>
      <c r="G381" s="90" t="s">
        <v>575</v>
      </c>
      <c r="H381" s="14">
        <f>IF(ISNA(VLOOKUP(G381,Round2_Transactions!$A$2:$F$800,2,FALSE)), 0,VLOOKUP(G381,Round2_Transactions!$A$2:$F$800,2,FALSE))</f>
        <v>0</v>
      </c>
      <c r="I381" s="60">
        <f>IF(ISNA(VLOOKUP(G381,Round2_Transactions!$A$2:$F$800,3,FALSE)), 0,VLOOKUP(G381,Round2_Transactions!$A$2:$F$800,3,FALSE))</f>
        <v>0</v>
      </c>
      <c r="J381" s="60">
        <f>IF(ISNA(VLOOKUP(G381,Round2_Transactions!$A$2:$F$800,4,FALSE)), 0,VLOOKUP(G381,Round2_Transactions!$A$2:$F$800,4,FALSE))</f>
        <v>0</v>
      </c>
      <c r="K381" s="60">
        <f>IF(ISNA(VLOOKUP(G381,Round2_Transactions!$A$2:$F$800,5,FALSE)), 0,VLOOKUP(G381,Round2_Transactions!$A$2:$F$800,5,FALSE))</f>
        <v>0</v>
      </c>
      <c r="L381" s="86">
        <f>IF(ISNA(VLOOKUP(G381,Round2_Transactions!$A$2:$F$800,6,FALSE)), 0,VLOOKUP(G381,Round2_Transactions!$A$2:$F$800,6,FALSE))</f>
        <v>0</v>
      </c>
      <c r="M381" s="107">
        <f t="shared" si="1"/>
        <v>0</v>
      </c>
      <c r="N381" s="107">
        <f t="shared" si="3"/>
        <v>0</v>
      </c>
      <c r="O381" s="107">
        <f t="shared" si="4"/>
        <v>0</v>
      </c>
      <c r="P381" s="107">
        <f t="shared" si="5"/>
        <v>0</v>
      </c>
      <c r="Q381" s="107">
        <f t="shared" si="6"/>
        <v>0</v>
      </c>
      <c r="R381" s="107">
        <f t="shared" si="7"/>
        <v>0</v>
      </c>
      <c r="S381" s="107">
        <f t="shared" si="8"/>
        <v>0</v>
      </c>
      <c r="T381" s="107">
        <f t="shared" si="9"/>
        <v>0</v>
      </c>
      <c r="U381" s="107">
        <f t="shared" si="10"/>
        <v>0</v>
      </c>
      <c r="V381" s="107">
        <f t="shared" si="11"/>
        <v>0</v>
      </c>
      <c r="W381" s="107">
        <f t="shared" si="12"/>
        <v>0</v>
      </c>
      <c r="X381" s="107">
        <f t="shared" si="13"/>
        <v>0</v>
      </c>
      <c r="Y381" s="107">
        <f t="shared" si="14"/>
        <v>0</v>
      </c>
      <c r="Z381" s="107">
        <f t="shared" si="67"/>
        <v>0</v>
      </c>
      <c r="AA381" s="107">
        <f t="shared" si="68"/>
        <v>0</v>
      </c>
      <c r="AB381" s="107">
        <f t="shared" si="69"/>
        <v>0</v>
      </c>
      <c r="AC381" s="107">
        <f t="shared" si="70"/>
        <v>0</v>
      </c>
      <c r="AD381" s="107">
        <f t="shared" si="71"/>
        <v>0</v>
      </c>
      <c r="AE381" s="107">
        <f t="shared" si="72"/>
        <v>0</v>
      </c>
      <c r="AF381" s="107">
        <f t="shared" si="73"/>
        <v>0</v>
      </c>
      <c r="AG381" s="107">
        <f t="shared" si="74"/>
        <v>0</v>
      </c>
      <c r="AH381" s="107">
        <f t="shared" si="75"/>
        <v>0</v>
      </c>
      <c r="AI381" s="107">
        <f t="shared" si="76"/>
        <v>0</v>
      </c>
      <c r="AJ381" s="107">
        <f t="shared" si="77"/>
        <v>0</v>
      </c>
      <c r="AK381" s="107">
        <f t="shared" si="78"/>
        <v>0</v>
      </c>
    </row>
    <row r="382">
      <c r="A382" s="107"/>
      <c r="B382" s="107"/>
      <c r="C382" s="107"/>
      <c r="D382" s="107"/>
      <c r="E382" s="107"/>
      <c r="F382" s="108">
        <f t="shared" si="66"/>
        <v>11340</v>
      </c>
      <c r="G382" s="90" t="s">
        <v>576</v>
      </c>
      <c r="H382" s="14">
        <f>IF(ISNA(VLOOKUP(G382,Round2_Transactions!$A$2:$F$800,2,FALSE)), 0,VLOOKUP(G382,Round2_Transactions!$A$2:$F$800,2,FALSE))</f>
        <v>0</v>
      </c>
      <c r="I382" s="60">
        <f>IF(ISNA(VLOOKUP(G382,Round2_Transactions!$A$2:$F$800,3,FALSE)), 0,VLOOKUP(G382,Round2_Transactions!$A$2:$F$800,3,FALSE))</f>
        <v>0</v>
      </c>
      <c r="J382" s="60">
        <f>IF(ISNA(VLOOKUP(G382,Round2_Transactions!$A$2:$F$800,4,FALSE)), 0,VLOOKUP(G382,Round2_Transactions!$A$2:$F$800,4,FALSE))</f>
        <v>0</v>
      </c>
      <c r="K382" s="60">
        <f>IF(ISNA(VLOOKUP(G382,Round2_Transactions!$A$2:$F$800,5,FALSE)), 0,VLOOKUP(G382,Round2_Transactions!$A$2:$F$800,5,FALSE))</f>
        <v>0</v>
      </c>
      <c r="L382" s="86">
        <f>IF(ISNA(VLOOKUP(G382,Round2_Transactions!$A$2:$F$800,6,FALSE)), 0,VLOOKUP(G382,Round2_Transactions!$A$2:$F$800,6,FALSE))</f>
        <v>0</v>
      </c>
      <c r="M382" s="107">
        <f t="shared" si="1"/>
        <v>0</v>
      </c>
      <c r="N382" s="107">
        <f t="shared" si="3"/>
        <v>0</v>
      </c>
      <c r="O382" s="107">
        <f t="shared" si="4"/>
        <v>0</v>
      </c>
      <c r="P382" s="107">
        <f t="shared" si="5"/>
        <v>0</v>
      </c>
      <c r="Q382" s="107">
        <f t="shared" si="6"/>
        <v>0</v>
      </c>
      <c r="R382" s="107">
        <f t="shared" si="7"/>
        <v>0</v>
      </c>
      <c r="S382" s="107">
        <f t="shared" si="8"/>
        <v>0</v>
      </c>
      <c r="T382" s="107">
        <f t="shared" si="9"/>
        <v>0</v>
      </c>
      <c r="U382" s="107">
        <f t="shared" si="10"/>
        <v>0</v>
      </c>
      <c r="V382" s="107">
        <f t="shared" si="11"/>
        <v>0</v>
      </c>
      <c r="W382" s="107">
        <f t="shared" si="12"/>
        <v>0</v>
      </c>
      <c r="X382" s="107">
        <f t="shared" si="13"/>
        <v>0</v>
      </c>
      <c r="Y382" s="107">
        <f t="shared" si="14"/>
        <v>0</v>
      </c>
      <c r="Z382" s="107">
        <f t="shared" si="67"/>
        <v>0</v>
      </c>
      <c r="AA382" s="107">
        <f t="shared" si="68"/>
        <v>0</v>
      </c>
      <c r="AB382" s="107">
        <f t="shared" si="69"/>
        <v>0</v>
      </c>
      <c r="AC382" s="107">
        <f t="shared" si="70"/>
        <v>0</v>
      </c>
      <c r="AD382" s="107">
        <f t="shared" si="71"/>
        <v>0</v>
      </c>
      <c r="AE382" s="107">
        <f t="shared" si="72"/>
        <v>0</v>
      </c>
      <c r="AF382" s="107">
        <f t="shared" si="73"/>
        <v>0</v>
      </c>
      <c r="AG382" s="107">
        <f t="shared" si="74"/>
        <v>0</v>
      </c>
      <c r="AH382" s="107">
        <f t="shared" si="75"/>
        <v>0</v>
      </c>
      <c r="AI382" s="107">
        <f t="shared" si="76"/>
        <v>0</v>
      </c>
      <c r="AJ382" s="107">
        <f t="shared" si="77"/>
        <v>0</v>
      </c>
      <c r="AK382" s="107">
        <f t="shared" si="78"/>
        <v>0</v>
      </c>
    </row>
    <row r="383">
      <c r="A383" s="107"/>
      <c r="B383" s="107"/>
      <c r="C383" s="107"/>
      <c r="D383" s="107"/>
      <c r="E383" s="107"/>
      <c r="F383" s="108">
        <f t="shared" si="66"/>
        <v>11340</v>
      </c>
      <c r="G383" s="90" t="s">
        <v>577</v>
      </c>
      <c r="H383" s="14">
        <f>IF(ISNA(VLOOKUP(G383,Round2_Transactions!$A$2:$F$800,2,FALSE)), 0,VLOOKUP(G383,Round2_Transactions!$A$2:$F$800,2,FALSE))</f>
        <v>0</v>
      </c>
      <c r="I383" s="60">
        <f>IF(ISNA(VLOOKUP(G383,Round2_Transactions!$A$2:$F$800,3,FALSE)), 0,VLOOKUP(G383,Round2_Transactions!$A$2:$F$800,3,FALSE))</f>
        <v>0</v>
      </c>
      <c r="J383" s="60">
        <f>IF(ISNA(VLOOKUP(G383,Round2_Transactions!$A$2:$F$800,4,FALSE)), 0,VLOOKUP(G383,Round2_Transactions!$A$2:$F$800,4,FALSE))</f>
        <v>0</v>
      </c>
      <c r="K383" s="60">
        <f>IF(ISNA(VLOOKUP(G383,Round2_Transactions!$A$2:$F$800,5,FALSE)), 0,VLOOKUP(G383,Round2_Transactions!$A$2:$F$800,5,FALSE))</f>
        <v>0</v>
      </c>
      <c r="L383" s="86">
        <f>IF(ISNA(VLOOKUP(G383,Round2_Transactions!$A$2:$F$800,6,FALSE)), 0,VLOOKUP(G383,Round2_Transactions!$A$2:$F$800,6,FALSE))</f>
        <v>0</v>
      </c>
      <c r="M383" s="107">
        <f t="shared" si="1"/>
        <v>0</v>
      </c>
      <c r="N383" s="107">
        <f t="shared" si="3"/>
        <v>0</v>
      </c>
      <c r="O383" s="107">
        <f t="shared" si="4"/>
        <v>0</v>
      </c>
      <c r="P383" s="107">
        <f t="shared" si="5"/>
        <v>0</v>
      </c>
      <c r="Q383" s="107">
        <f t="shared" si="6"/>
        <v>0</v>
      </c>
      <c r="R383" s="107">
        <f t="shared" si="7"/>
        <v>0</v>
      </c>
      <c r="S383" s="107">
        <f t="shared" si="8"/>
        <v>0</v>
      </c>
      <c r="T383" s="107">
        <f t="shared" si="9"/>
        <v>0</v>
      </c>
      <c r="U383" s="107">
        <f t="shared" si="10"/>
        <v>0</v>
      </c>
      <c r="V383" s="107">
        <f t="shared" si="11"/>
        <v>0</v>
      </c>
      <c r="W383" s="107">
        <f t="shared" si="12"/>
        <v>0</v>
      </c>
      <c r="X383" s="107">
        <f t="shared" si="13"/>
        <v>0</v>
      </c>
      <c r="Y383" s="107">
        <f t="shared" si="14"/>
        <v>0</v>
      </c>
      <c r="Z383" s="107">
        <f t="shared" si="67"/>
        <v>0</v>
      </c>
      <c r="AA383" s="107">
        <f t="shared" si="68"/>
        <v>0</v>
      </c>
      <c r="AB383" s="107">
        <f t="shared" si="69"/>
        <v>0</v>
      </c>
      <c r="AC383" s="107">
        <f t="shared" si="70"/>
        <v>0</v>
      </c>
      <c r="AD383" s="107">
        <f t="shared" si="71"/>
        <v>0</v>
      </c>
      <c r="AE383" s="107">
        <f t="shared" si="72"/>
        <v>0</v>
      </c>
      <c r="AF383" s="107">
        <f t="shared" si="73"/>
        <v>0</v>
      </c>
      <c r="AG383" s="107">
        <f t="shared" si="74"/>
        <v>0</v>
      </c>
      <c r="AH383" s="107">
        <f t="shared" si="75"/>
        <v>0</v>
      </c>
      <c r="AI383" s="107">
        <f t="shared" si="76"/>
        <v>0</v>
      </c>
      <c r="AJ383" s="107">
        <f t="shared" si="77"/>
        <v>0</v>
      </c>
      <c r="AK383" s="107">
        <f t="shared" si="78"/>
        <v>0</v>
      </c>
    </row>
    <row r="384">
      <c r="A384" s="107"/>
      <c r="B384" s="107"/>
      <c r="C384" s="107"/>
      <c r="D384" s="107"/>
      <c r="E384" s="107"/>
      <c r="F384" s="108">
        <f t="shared" si="66"/>
        <v>11340</v>
      </c>
      <c r="G384" s="90" t="s">
        <v>578</v>
      </c>
      <c r="H384" s="14">
        <f>IF(ISNA(VLOOKUP(G384,Round2_Transactions!$A$2:$F$800,2,FALSE)), 0,VLOOKUP(G384,Round2_Transactions!$A$2:$F$800,2,FALSE))</f>
        <v>0</v>
      </c>
      <c r="I384" s="60">
        <f>IF(ISNA(VLOOKUP(G384,Round2_Transactions!$A$2:$F$800,3,FALSE)), 0,VLOOKUP(G384,Round2_Transactions!$A$2:$F$800,3,FALSE))</f>
        <v>0</v>
      </c>
      <c r="J384" s="60">
        <f>IF(ISNA(VLOOKUP(G384,Round2_Transactions!$A$2:$F$800,4,FALSE)), 0,VLOOKUP(G384,Round2_Transactions!$A$2:$F$800,4,FALSE))</f>
        <v>0</v>
      </c>
      <c r="K384" s="60">
        <f>IF(ISNA(VLOOKUP(G384,Round2_Transactions!$A$2:$F$800,5,FALSE)), 0,VLOOKUP(G384,Round2_Transactions!$A$2:$F$800,5,FALSE))</f>
        <v>0</v>
      </c>
      <c r="L384" s="86">
        <f>IF(ISNA(VLOOKUP(G384,Round2_Transactions!$A$2:$F$800,6,FALSE)), 0,VLOOKUP(G384,Round2_Transactions!$A$2:$F$800,6,FALSE))</f>
        <v>0</v>
      </c>
      <c r="M384" s="107">
        <f t="shared" si="1"/>
        <v>0</v>
      </c>
      <c r="N384" s="107">
        <f t="shared" si="3"/>
        <v>0</v>
      </c>
      <c r="O384" s="107">
        <f t="shared" si="4"/>
        <v>0</v>
      </c>
      <c r="P384" s="107">
        <f t="shared" si="5"/>
        <v>0</v>
      </c>
      <c r="Q384" s="107">
        <f t="shared" si="6"/>
        <v>0</v>
      </c>
      <c r="R384" s="107">
        <f t="shared" si="7"/>
        <v>0</v>
      </c>
      <c r="S384" s="107">
        <f t="shared" si="8"/>
        <v>0</v>
      </c>
      <c r="T384" s="107">
        <f t="shared" si="9"/>
        <v>0</v>
      </c>
      <c r="U384" s="107">
        <f t="shared" si="10"/>
        <v>0</v>
      </c>
      <c r="V384" s="107">
        <f t="shared" si="11"/>
        <v>0</v>
      </c>
      <c r="W384" s="107">
        <f t="shared" si="12"/>
        <v>0</v>
      </c>
      <c r="X384" s="107">
        <f t="shared" si="13"/>
        <v>0</v>
      </c>
      <c r="Y384" s="107">
        <f t="shared" si="14"/>
        <v>0</v>
      </c>
      <c r="Z384" s="107">
        <f t="shared" si="67"/>
        <v>0</v>
      </c>
      <c r="AA384" s="107">
        <f t="shared" si="68"/>
        <v>0</v>
      </c>
      <c r="AB384" s="107">
        <f t="shared" si="69"/>
        <v>0</v>
      </c>
      <c r="AC384" s="107">
        <f t="shared" si="70"/>
        <v>0</v>
      </c>
      <c r="AD384" s="107">
        <f t="shared" si="71"/>
        <v>0</v>
      </c>
      <c r="AE384" s="107">
        <f t="shared" si="72"/>
        <v>0</v>
      </c>
      <c r="AF384" s="107">
        <f t="shared" si="73"/>
        <v>0</v>
      </c>
      <c r="AG384" s="107">
        <f t="shared" si="74"/>
        <v>0</v>
      </c>
      <c r="AH384" s="107">
        <f t="shared" si="75"/>
        <v>0</v>
      </c>
      <c r="AI384" s="107">
        <f t="shared" si="76"/>
        <v>0</v>
      </c>
      <c r="AJ384" s="107">
        <f t="shared" si="77"/>
        <v>0</v>
      </c>
      <c r="AK384" s="107">
        <f t="shared" si="78"/>
        <v>0</v>
      </c>
    </row>
    <row r="385">
      <c r="A385" s="107"/>
      <c r="B385" s="107"/>
      <c r="C385" s="107"/>
      <c r="D385" s="107"/>
      <c r="E385" s="107"/>
      <c r="F385" s="108">
        <f t="shared" si="66"/>
        <v>11340</v>
      </c>
      <c r="G385" s="90" t="s">
        <v>579</v>
      </c>
      <c r="H385" s="14">
        <f>IF(ISNA(VLOOKUP(G385,Round2_Transactions!$A$2:$F$800,2,FALSE)), 0,VLOOKUP(G385,Round2_Transactions!$A$2:$F$800,2,FALSE))</f>
        <v>0</v>
      </c>
      <c r="I385" s="60">
        <f>IF(ISNA(VLOOKUP(G385,Round2_Transactions!$A$2:$F$800,3,FALSE)), 0,VLOOKUP(G385,Round2_Transactions!$A$2:$F$800,3,FALSE))</f>
        <v>0</v>
      </c>
      <c r="J385" s="60">
        <f>IF(ISNA(VLOOKUP(G385,Round2_Transactions!$A$2:$F$800,4,FALSE)), 0,VLOOKUP(G385,Round2_Transactions!$A$2:$F$800,4,FALSE))</f>
        <v>0</v>
      </c>
      <c r="K385" s="60">
        <f>IF(ISNA(VLOOKUP(G385,Round2_Transactions!$A$2:$F$800,5,FALSE)), 0,VLOOKUP(G385,Round2_Transactions!$A$2:$F$800,5,FALSE))</f>
        <v>0</v>
      </c>
      <c r="L385" s="86">
        <f>IF(ISNA(VLOOKUP(G385,Round2_Transactions!$A$2:$F$800,6,FALSE)), 0,VLOOKUP(G385,Round2_Transactions!$A$2:$F$800,6,FALSE))</f>
        <v>0</v>
      </c>
      <c r="M385" s="107">
        <f t="shared" si="1"/>
        <v>0</v>
      </c>
      <c r="N385" s="107">
        <f t="shared" si="3"/>
        <v>0</v>
      </c>
      <c r="O385" s="107">
        <f t="shared" si="4"/>
        <v>0</v>
      </c>
      <c r="P385" s="107">
        <f t="shared" si="5"/>
        <v>0</v>
      </c>
      <c r="Q385" s="107">
        <f t="shared" si="6"/>
        <v>0</v>
      </c>
      <c r="R385" s="107">
        <f t="shared" si="7"/>
        <v>0</v>
      </c>
      <c r="S385" s="107">
        <f t="shared" si="8"/>
        <v>0</v>
      </c>
      <c r="T385" s="107">
        <f t="shared" si="9"/>
        <v>0</v>
      </c>
      <c r="U385" s="107">
        <f t="shared" si="10"/>
        <v>0</v>
      </c>
      <c r="V385" s="107">
        <f t="shared" si="11"/>
        <v>0</v>
      </c>
      <c r="W385" s="107">
        <f t="shared" si="12"/>
        <v>0</v>
      </c>
      <c r="X385" s="107">
        <f t="shared" si="13"/>
        <v>0</v>
      </c>
      <c r="Y385" s="107">
        <f t="shared" si="14"/>
        <v>0</v>
      </c>
      <c r="Z385" s="107">
        <f t="shared" si="67"/>
        <v>0</v>
      </c>
      <c r="AA385" s="107">
        <f t="shared" si="68"/>
        <v>0</v>
      </c>
      <c r="AB385" s="107">
        <f t="shared" si="69"/>
        <v>0</v>
      </c>
      <c r="AC385" s="107">
        <f t="shared" si="70"/>
        <v>0</v>
      </c>
      <c r="AD385" s="107">
        <f t="shared" si="71"/>
        <v>0</v>
      </c>
      <c r="AE385" s="107">
        <f t="shared" si="72"/>
        <v>0</v>
      </c>
      <c r="AF385" s="107">
        <f t="shared" si="73"/>
        <v>0</v>
      </c>
      <c r="AG385" s="107">
        <f t="shared" si="74"/>
        <v>0</v>
      </c>
      <c r="AH385" s="107">
        <f t="shared" si="75"/>
        <v>0</v>
      </c>
      <c r="AI385" s="107">
        <f t="shared" si="76"/>
        <v>0</v>
      </c>
      <c r="AJ385" s="107">
        <f t="shared" si="77"/>
        <v>0</v>
      </c>
      <c r="AK385" s="107">
        <f t="shared" si="78"/>
        <v>0</v>
      </c>
    </row>
    <row r="386">
      <c r="A386" s="107"/>
      <c r="B386" s="107"/>
      <c r="C386" s="107"/>
      <c r="D386" s="107"/>
      <c r="E386" s="107"/>
      <c r="F386" s="108">
        <f t="shared" si="66"/>
        <v>11340</v>
      </c>
      <c r="G386" s="90" t="s">
        <v>580</v>
      </c>
      <c r="H386" s="14">
        <f>IF(ISNA(VLOOKUP(G386,Round2_Transactions!$A$2:$F$800,2,FALSE)), 0,VLOOKUP(G386,Round2_Transactions!$A$2:$F$800,2,FALSE))</f>
        <v>0</v>
      </c>
      <c r="I386" s="60">
        <f>IF(ISNA(VLOOKUP(G386,Round2_Transactions!$A$2:$F$800,3,FALSE)), 0,VLOOKUP(G386,Round2_Transactions!$A$2:$F$800,3,FALSE))</f>
        <v>0</v>
      </c>
      <c r="J386" s="60">
        <f>IF(ISNA(VLOOKUP(G386,Round2_Transactions!$A$2:$F$800,4,FALSE)), 0,VLOOKUP(G386,Round2_Transactions!$A$2:$F$800,4,FALSE))</f>
        <v>0</v>
      </c>
      <c r="K386" s="60">
        <f>IF(ISNA(VLOOKUP(G386,Round2_Transactions!$A$2:$F$800,5,FALSE)), 0,VLOOKUP(G386,Round2_Transactions!$A$2:$F$800,5,FALSE))</f>
        <v>0</v>
      </c>
      <c r="L386" s="86">
        <f>IF(ISNA(VLOOKUP(G386,Round2_Transactions!$A$2:$F$800,6,FALSE)), 0,VLOOKUP(G386,Round2_Transactions!$A$2:$F$800,6,FALSE))</f>
        <v>0</v>
      </c>
      <c r="M386" s="107">
        <f t="shared" si="1"/>
        <v>0</v>
      </c>
      <c r="N386" s="107">
        <f t="shared" si="3"/>
        <v>0</v>
      </c>
      <c r="O386" s="107">
        <f t="shared" si="4"/>
        <v>0</v>
      </c>
      <c r="P386" s="107">
        <f t="shared" si="5"/>
        <v>0</v>
      </c>
      <c r="Q386" s="107">
        <f t="shared" si="6"/>
        <v>0</v>
      </c>
      <c r="R386" s="107">
        <f t="shared" si="7"/>
        <v>0</v>
      </c>
      <c r="S386" s="107">
        <f t="shared" si="8"/>
        <v>0</v>
      </c>
      <c r="T386" s="107">
        <f t="shared" si="9"/>
        <v>0</v>
      </c>
      <c r="U386" s="107">
        <f t="shared" si="10"/>
        <v>0</v>
      </c>
      <c r="V386" s="107">
        <f t="shared" si="11"/>
        <v>0</v>
      </c>
      <c r="W386" s="107">
        <f t="shared" si="12"/>
        <v>0</v>
      </c>
      <c r="X386" s="107">
        <f t="shared" si="13"/>
        <v>0</v>
      </c>
      <c r="Y386" s="107">
        <f t="shared" si="14"/>
        <v>0</v>
      </c>
      <c r="Z386" s="107">
        <f t="shared" si="67"/>
        <v>0</v>
      </c>
      <c r="AA386" s="107">
        <f t="shared" si="68"/>
        <v>0</v>
      </c>
      <c r="AB386" s="107">
        <f t="shared" si="69"/>
        <v>0</v>
      </c>
      <c r="AC386" s="107">
        <f t="shared" si="70"/>
        <v>0</v>
      </c>
      <c r="AD386" s="107">
        <f t="shared" si="71"/>
        <v>0</v>
      </c>
      <c r="AE386" s="107">
        <f t="shared" si="72"/>
        <v>0</v>
      </c>
      <c r="AF386" s="107">
        <f t="shared" si="73"/>
        <v>0</v>
      </c>
      <c r="AG386" s="107">
        <f t="shared" si="74"/>
        <v>0</v>
      </c>
      <c r="AH386" s="107">
        <f t="shared" si="75"/>
        <v>0</v>
      </c>
      <c r="AI386" s="107">
        <f t="shared" si="76"/>
        <v>0</v>
      </c>
      <c r="AJ386" s="107">
        <f t="shared" si="77"/>
        <v>0</v>
      </c>
      <c r="AK386" s="107">
        <f t="shared" si="78"/>
        <v>0</v>
      </c>
    </row>
    <row r="387">
      <c r="A387" s="107"/>
      <c r="B387" s="107"/>
      <c r="C387" s="107"/>
      <c r="D387" s="107"/>
      <c r="E387" s="107"/>
      <c r="F387" s="108">
        <f t="shared" si="66"/>
        <v>11340</v>
      </c>
      <c r="G387" s="90" t="s">
        <v>581</v>
      </c>
      <c r="H387" s="14">
        <f>IF(ISNA(VLOOKUP(G387,Round2_Transactions!$A$2:$F$800,2,FALSE)), 0,VLOOKUP(G387,Round2_Transactions!$A$2:$F$800,2,FALSE))</f>
        <v>0</v>
      </c>
      <c r="I387" s="60">
        <f>IF(ISNA(VLOOKUP(G387,Round2_Transactions!$A$2:$F$800,3,FALSE)), 0,VLOOKUP(G387,Round2_Transactions!$A$2:$F$800,3,FALSE))</f>
        <v>0</v>
      </c>
      <c r="J387" s="60">
        <f>IF(ISNA(VLOOKUP(G387,Round2_Transactions!$A$2:$F$800,4,FALSE)), 0,VLOOKUP(G387,Round2_Transactions!$A$2:$F$800,4,FALSE))</f>
        <v>0</v>
      </c>
      <c r="K387" s="60">
        <f>IF(ISNA(VLOOKUP(G387,Round2_Transactions!$A$2:$F$800,5,FALSE)), 0,VLOOKUP(G387,Round2_Transactions!$A$2:$F$800,5,FALSE))</f>
        <v>0</v>
      </c>
      <c r="L387" s="86">
        <f>IF(ISNA(VLOOKUP(G387,Round2_Transactions!$A$2:$F$800,6,FALSE)), 0,VLOOKUP(G387,Round2_Transactions!$A$2:$F$800,6,FALSE))</f>
        <v>0</v>
      </c>
      <c r="M387" s="107">
        <f t="shared" si="1"/>
        <v>0</v>
      </c>
      <c r="N387" s="107">
        <f t="shared" si="3"/>
        <v>0</v>
      </c>
      <c r="O387" s="107">
        <f t="shared" si="4"/>
        <v>0</v>
      </c>
      <c r="P387" s="107">
        <f t="shared" si="5"/>
        <v>0</v>
      </c>
      <c r="Q387" s="107">
        <f t="shared" si="6"/>
        <v>0</v>
      </c>
      <c r="R387" s="107">
        <f t="shared" si="7"/>
        <v>0</v>
      </c>
      <c r="S387" s="107">
        <f t="shared" si="8"/>
        <v>0</v>
      </c>
      <c r="T387" s="107">
        <f t="shared" si="9"/>
        <v>0</v>
      </c>
      <c r="U387" s="107">
        <f t="shared" si="10"/>
        <v>0</v>
      </c>
      <c r="V387" s="107">
        <f t="shared" si="11"/>
        <v>0</v>
      </c>
      <c r="W387" s="107">
        <f t="shared" si="12"/>
        <v>0</v>
      </c>
      <c r="X387" s="107">
        <f t="shared" si="13"/>
        <v>0</v>
      </c>
      <c r="Y387" s="107">
        <f t="shared" si="14"/>
        <v>0</v>
      </c>
      <c r="Z387" s="107">
        <f t="shared" si="67"/>
        <v>0</v>
      </c>
      <c r="AA387" s="107">
        <f t="shared" si="68"/>
        <v>0</v>
      </c>
      <c r="AB387" s="107">
        <f t="shared" si="69"/>
        <v>0</v>
      </c>
      <c r="AC387" s="107">
        <f t="shared" si="70"/>
        <v>0</v>
      </c>
      <c r="AD387" s="107">
        <f t="shared" si="71"/>
        <v>0</v>
      </c>
      <c r="AE387" s="107">
        <f t="shared" si="72"/>
        <v>0</v>
      </c>
      <c r="AF387" s="107">
        <f t="shared" si="73"/>
        <v>0</v>
      </c>
      <c r="AG387" s="107">
        <f t="shared" si="74"/>
        <v>0</v>
      </c>
      <c r="AH387" s="107">
        <f t="shared" si="75"/>
        <v>0</v>
      </c>
      <c r="AI387" s="107">
        <f t="shared" si="76"/>
        <v>0</v>
      </c>
      <c r="AJ387" s="107">
        <f t="shared" si="77"/>
        <v>0</v>
      </c>
      <c r="AK387" s="107">
        <f t="shared" si="78"/>
        <v>0</v>
      </c>
    </row>
    <row r="388">
      <c r="A388" s="107"/>
      <c r="B388" s="107"/>
      <c r="C388" s="107"/>
      <c r="D388" s="107"/>
      <c r="E388" s="107"/>
      <c r="F388" s="108">
        <f t="shared" si="66"/>
        <v>11340</v>
      </c>
      <c r="G388" s="90" t="s">
        <v>582</v>
      </c>
      <c r="H388" s="14">
        <f>IF(ISNA(VLOOKUP(G388,Round2_Transactions!$A$2:$F$800,2,FALSE)), 0,VLOOKUP(G388,Round2_Transactions!$A$2:$F$800,2,FALSE))</f>
        <v>0</v>
      </c>
      <c r="I388" s="60">
        <f>IF(ISNA(VLOOKUP(G388,Round2_Transactions!$A$2:$F$800,3,FALSE)), 0,VLOOKUP(G388,Round2_Transactions!$A$2:$F$800,3,FALSE))</f>
        <v>0</v>
      </c>
      <c r="J388" s="60">
        <f>IF(ISNA(VLOOKUP(G388,Round2_Transactions!$A$2:$F$800,4,FALSE)), 0,VLOOKUP(G388,Round2_Transactions!$A$2:$F$800,4,FALSE))</f>
        <v>0</v>
      </c>
      <c r="K388" s="60">
        <f>IF(ISNA(VLOOKUP(G388,Round2_Transactions!$A$2:$F$800,5,FALSE)), 0,VLOOKUP(G388,Round2_Transactions!$A$2:$F$800,5,FALSE))</f>
        <v>0</v>
      </c>
      <c r="L388" s="86">
        <f>IF(ISNA(VLOOKUP(G388,Round2_Transactions!$A$2:$F$800,6,FALSE)), 0,VLOOKUP(G388,Round2_Transactions!$A$2:$F$800,6,FALSE))</f>
        <v>0</v>
      </c>
      <c r="M388" s="107">
        <f t="shared" si="1"/>
        <v>0</v>
      </c>
      <c r="N388" s="107">
        <f t="shared" si="3"/>
        <v>0</v>
      </c>
      <c r="O388" s="107">
        <f t="shared" si="4"/>
        <v>0</v>
      </c>
      <c r="P388" s="107">
        <f t="shared" si="5"/>
        <v>0</v>
      </c>
      <c r="Q388" s="107">
        <f t="shared" si="6"/>
        <v>0</v>
      </c>
      <c r="R388" s="107">
        <f t="shared" si="7"/>
        <v>0</v>
      </c>
      <c r="S388" s="107">
        <f t="shared" si="8"/>
        <v>0</v>
      </c>
      <c r="T388" s="107">
        <f t="shared" si="9"/>
        <v>0</v>
      </c>
      <c r="U388" s="107">
        <f t="shared" si="10"/>
        <v>0</v>
      </c>
      <c r="V388" s="107">
        <f t="shared" si="11"/>
        <v>0</v>
      </c>
      <c r="W388" s="107">
        <f t="shared" si="12"/>
        <v>0</v>
      </c>
      <c r="X388" s="107">
        <f t="shared" si="13"/>
        <v>0</v>
      </c>
      <c r="Y388" s="107">
        <f t="shared" si="14"/>
        <v>0</v>
      </c>
      <c r="Z388" s="107">
        <f t="shared" si="67"/>
        <v>0</v>
      </c>
      <c r="AA388" s="107">
        <f t="shared" si="68"/>
        <v>0</v>
      </c>
      <c r="AB388" s="107">
        <f t="shared" si="69"/>
        <v>0</v>
      </c>
      <c r="AC388" s="107">
        <f t="shared" si="70"/>
        <v>0</v>
      </c>
      <c r="AD388" s="107">
        <f t="shared" si="71"/>
        <v>0</v>
      </c>
      <c r="AE388" s="107">
        <f t="shared" si="72"/>
        <v>0</v>
      </c>
      <c r="AF388" s="107">
        <f t="shared" si="73"/>
        <v>0</v>
      </c>
      <c r="AG388" s="107">
        <f t="shared" si="74"/>
        <v>0</v>
      </c>
      <c r="AH388" s="107">
        <f t="shared" si="75"/>
        <v>0</v>
      </c>
      <c r="AI388" s="107">
        <f t="shared" si="76"/>
        <v>0</v>
      </c>
      <c r="AJ388" s="107">
        <f t="shared" si="77"/>
        <v>0</v>
      </c>
      <c r="AK388" s="107">
        <f t="shared" si="78"/>
        <v>0</v>
      </c>
    </row>
    <row r="389">
      <c r="A389" s="107"/>
      <c r="B389" s="107"/>
      <c r="C389" s="107"/>
      <c r="D389" s="107"/>
      <c r="E389" s="107"/>
      <c r="F389" s="108">
        <f t="shared" si="66"/>
        <v>11340</v>
      </c>
      <c r="G389" s="90" t="s">
        <v>583</v>
      </c>
      <c r="H389" s="14">
        <f>IF(ISNA(VLOOKUP(G389,Round2_Transactions!$A$2:$F$800,2,FALSE)), 0,VLOOKUP(G389,Round2_Transactions!$A$2:$F$800,2,FALSE))</f>
        <v>0</v>
      </c>
      <c r="I389" s="60">
        <f>IF(ISNA(VLOOKUP(G389,Round2_Transactions!$A$2:$F$800,3,FALSE)), 0,VLOOKUP(G389,Round2_Transactions!$A$2:$F$800,3,FALSE))</f>
        <v>0</v>
      </c>
      <c r="J389" s="60">
        <f>IF(ISNA(VLOOKUP(G389,Round2_Transactions!$A$2:$F$800,4,FALSE)), 0,VLOOKUP(G389,Round2_Transactions!$A$2:$F$800,4,FALSE))</f>
        <v>0</v>
      </c>
      <c r="K389" s="60">
        <f>IF(ISNA(VLOOKUP(G389,Round2_Transactions!$A$2:$F$800,5,FALSE)), 0,VLOOKUP(G389,Round2_Transactions!$A$2:$F$800,5,FALSE))</f>
        <v>0</v>
      </c>
      <c r="L389" s="86">
        <f>IF(ISNA(VLOOKUP(G389,Round2_Transactions!$A$2:$F$800,6,FALSE)), 0,VLOOKUP(G389,Round2_Transactions!$A$2:$F$800,6,FALSE))</f>
        <v>0</v>
      </c>
      <c r="M389" s="107">
        <f t="shared" si="1"/>
        <v>0</v>
      </c>
      <c r="N389" s="107">
        <f t="shared" si="3"/>
        <v>0</v>
      </c>
      <c r="O389" s="107">
        <f t="shared" si="4"/>
        <v>0</v>
      </c>
      <c r="P389" s="107">
        <f t="shared" si="5"/>
        <v>0</v>
      </c>
      <c r="Q389" s="107">
        <f t="shared" si="6"/>
        <v>0</v>
      </c>
      <c r="R389" s="107">
        <f t="shared" si="7"/>
        <v>0</v>
      </c>
      <c r="S389" s="107">
        <f t="shared" si="8"/>
        <v>0</v>
      </c>
      <c r="T389" s="107">
        <f t="shared" si="9"/>
        <v>0</v>
      </c>
      <c r="U389" s="107">
        <f t="shared" si="10"/>
        <v>0</v>
      </c>
      <c r="V389" s="107">
        <f t="shared" si="11"/>
        <v>0</v>
      </c>
      <c r="W389" s="107">
        <f t="shared" si="12"/>
        <v>0</v>
      </c>
      <c r="X389" s="107">
        <f t="shared" si="13"/>
        <v>0</v>
      </c>
      <c r="Y389" s="107">
        <f t="shared" si="14"/>
        <v>0</v>
      </c>
      <c r="Z389" s="107">
        <f t="shared" si="67"/>
        <v>0</v>
      </c>
      <c r="AA389" s="107">
        <f t="shared" si="68"/>
        <v>0</v>
      </c>
      <c r="AB389" s="107">
        <f t="shared" si="69"/>
        <v>0</v>
      </c>
      <c r="AC389" s="107">
        <f t="shared" si="70"/>
        <v>0</v>
      </c>
      <c r="AD389" s="107">
        <f t="shared" si="71"/>
        <v>0</v>
      </c>
      <c r="AE389" s="107">
        <f t="shared" si="72"/>
        <v>0</v>
      </c>
      <c r="AF389" s="107">
        <f t="shared" si="73"/>
        <v>0</v>
      </c>
      <c r="AG389" s="107">
        <f t="shared" si="74"/>
        <v>0</v>
      </c>
      <c r="AH389" s="107">
        <f t="shared" si="75"/>
        <v>0</v>
      </c>
      <c r="AI389" s="107">
        <f t="shared" si="76"/>
        <v>0</v>
      </c>
      <c r="AJ389" s="107">
        <f t="shared" si="77"/>
        <v>0</v>
      </c>
      <c r="AK389" s="107">
        <f t="shared" si="78"/>
        <v>0</v>
      </c>
    </row>
    <row r="390">
      <c r="A390" s="107"/>
      <c r="B390" s="107"/>
      <c r="C390" s="107"/>
      <c r="D390" s="107"/>
      <c r="E390" s="107"/>
      <c r="F390" s="108">
        <f t="shared" si="66"/>
        <v>11340</v>
      </c>
      <c r="G390" s="90" t="s">
        <v>584</v>
      </c>
      <c r="H390" s="14">
        <f>IF(ISNA(VLOOKUP(G390,Round2_Transactions!$A$2:$F$800,2,FALSE)), 0,VLOOKUP(G390,Round2_Transactions!$A$2:$F$800,2,FALSE))</f>
        <v>0</v>
      </c>
      <c r="I390" s="60">
        <f>IF(ISNA(VLOOKUP(G390,Round2_Transactions!$A$2:$F$800,3,FALSE)), 0,VLOOKUP(G390,Round2_Transactions!$A$2:$F$800,3,FALSE))</f>
        <v>0</v>
      </c>
      <c r="J390" s="60">
        <f>IF(ISNA(VLOOKUP(G390,Round2_Transactions!$A$2:$F$800,4,FALSE)), 0,VLOOKUP(G390,Round2_Transactions!$A$2:$F$800,4,FALSE))</f>
        <v>0</v>
      </c>
      <c r="K390" s="60">
        <f>IF(ISNA(VLOOKUP(G390,Round2_Transactions!$A$2:$F$800,5,FALSE)), 0,VLOOKUP(G390,Round2_Transactions!$A$2:$F$800,5,FALSE))</f>
        <v>0</v>
      </c>
      <c r="L390" s="86">
        <f>IF(ISNA(VLOOKUP(G390,Round2_Transactions!$A$2:$F$800,6,FALSE)), 0,VLOOKUP(G390,Round2_Transactions!$A$2:$F$800,6,FALSE))</f>
        <v>0</v>
      </c>
      <c r="M390" s="107">
        <f t="shared" si="1"/>
        <v>0</v>
      </c>
      <c r="N390" s="107">
        <f t="shared" si="3"/>
        <v>0</v>
      </c>
      <c r="O390" s="107">
        <f t="shared" si="4"/>
        <v>0</v>
      </c>
      <c r="P390" s="107">
        <f t="shared" si="5"/>
        <v>0</v>
      </c>
      <c r="Q390" s="107">
        <f t="shared" si="6"/>
        <v>0</v>
      </c>
      <c r="R390" s="107">
        <f t="shared" si="7"/>
        <v>0</v>
      </c>
      <c r="S390" s="107">
        <f t="shared" si="8"/>
        <v>0</v>
      </c>
      <c r="T390" s="107">
        <f t="shared" si="9"/>
        <v>0</v>
      </c>
      <c r="U390" s="107">
        <f t="shared" si="10"/>
        <v>0</v>
      </c>
      <c r="V390" s="107">
        <f t="shared" si="11"/>
        <v>0</v>
      </c>
      <c r="W390" s="107">
        <f t="shared" si="12"/>
        <v>0</v>
      </c>
      <c r="X390" s="107">
        <f t="shared" si="13"/>
        <v>0</v>
      </c>
      <c r="Y390" s="107">
        <f t="shared" si="14"/>
        <v>0</v>
      </c>
      <c r="Z390" s="107">
        <f t="shared" si="67"/>
        <v>0</v>
      </c>
      <c r="AA390" s="107">
        <f t="shared" si="68"/>
        <v>0</v>
      </c>
      <c r="AB390" s="107">
        <f t="shared" si="69"/>
        <v>0</v>
      </c>
      <c r="AC390" s="107">
        <f t="shared" si="70"/>
        <v>0</v>
      </c>
      <c r="AD390" s="107">
        <f t="shared" si="71"/>
        <v>0</v>
      </c>
      <c r="AE390" s="107">
        <f t="shared" si="72"/>
        <v>0</v>
      </c>
      <c r="AF390" s="107">
        <f t="shared" si="73"/>
        <v>0</v>
      </c>
      <c r="AG390" s="107">
        <f t="shared" si="74"/>
        <v>0</v>
      </c>
      <c r="AH390" s="107">
        <f t="shared" si="75"/>
        <v>0</v>
      </c>
      <c r="AI390" s="107">
        <f t="shared" si="76"/>
        <v>0</v>
      </c>
      <c r="AJ390" s="107">
        <f t="shared" si="77"/>
        <v>0</v>
      </c>
      <c r="AK390" s="107">
        <f t="shared" si="78"/>
        <v>0</v>
      </c>
    </row>
    <row r="391">
      <c r="A391" s="107"/>
      <c r="B391" s="107"/>
      <c r="C391" s="107"/>
      <c r="D391" s="107"/>
      <c r="E391" s="107"/>
      <c r="F391" s="108">
        <f t="shared" si="66"/>
        <v>11340</v>
      </c>
      <c r="G391" s="90" t="s">
        <v>585</v>
      </c>
      <c r="H391" s="14">
        <f>IF(ISNA(VLOOKUP(G391,Round2_Transactions!$A$2:$F$800,2,FALSE)), 0,VLOOKUP(G391,Round2_Transactions!$A$2:$F$800,2,FALSE))</f>
        <v>0</v>
      </c>
      <c r="I391" s="60">
        <f>IF(ISNA(VLOOKUP(G391,Round2_Transactions!$A$2:$F$800,3,FALSE)), 0,VLOOKUP(G391,Round2_Transactions!$A$2:$F$800,3,FALSE))</f>
        <v>0</v>
      </c>
      <c r="J391" s="60">
        <f>IF(ISNA(VLOOKUP(G391,Round2_Transactions!$A$2:$F$800,4,FALSE)), 0,VLOOKUP(G391,Round2_Transactions!$A$2:$F$800,4,FALSE))</f>
        <v>0</v>
      </c>
      <c r="K391" s="60">
        <f>IF(ISNA(VLOOKUP(G391,Round2_Transactions!$A$2:$F$800,5,FALSE)), 0,VLOOKUP(G391,Round2_Transactions!$A$2:$F$800,5,FALSE))</f>
        <v>0</v>
      </c>
      <c r="L391" s="86">
        <f>IF(ISNA(VLOOKUP(G391,Round2_Transactions!$A$2:$F$800,6,FALSE)), 0,VLOOKUP(G391,Round2_Transactions!$A$2:$F$800,6,FALSE))</f>
        <v>0</v>
      </c>
      <c r="M391" s="107">
        <f t="shared" si="1"/>
        <v>0</v>
      </c>
      <c r="N391" s="107">
        <f t="shared" si="3"/>
        <v>0</v>
      </c>
      <c r="O391" s="107">
        <f t="shared" si="4"/>
        <v>0</v>
      </c>
      <c r="P391" s="107">
        <f t="shared" si="5"/>
        <v>0</v>
      </c>
      <c r="Q391" s="107">
        <f t="shared" si="6"/>
        <v>0</v>
      </c>
      <c r="R391" s="107">
        <f t="shared" si="7"/>
        <v>0</v>
      </c>
      <c r="S391" s="107">
        <f t="shared" si="8"/>
        <v>0</v>
      </c>
      <c r="T391" s="107">
        <f t="shared" si="9"/>
        <v>0</v>
      </c>
      <c r="U391" s="107">
        <f t="shared" si="10"/>
        <v>0</v>
      </c>
      <c r="V391" s="107">
        <f t="shared" si="11"/>
        <v>0</v>
      </c>
      <c r="W391" s="107">
        <f t="shared" si="12"/>
        <v>0</v>
      </c>
      <c r="X391" s="107">
        <f t="shared" si="13"/>
        <v>0</v>
      </c>
      <c r="Y391" s="107">
        <f t="shared" si="14"/>
        <v>0</v>
      </c>
      <c r="Z391" s="107">
        <f t="shared" si="67"/>
        <v>0</v>
      </c>
      <c r="AA391" s="107">
        <f t="shared" si="68"/>
        <v>0</v>
      </c>
      <c r="AB391" s="107">
        <f t="shared" si="69"/>
        <v>0</v>
      </c>
      <c r="AC391" s="107">
        <f t="shared" si="70"/>
        <v>0</v>
      </c>
      <c r="AD391" s="107">
        <f t="shared" si="71"/>
        <v>0</v>
      </c>
      <c r="AE391" s="107">
        <f t="shared" si="72"/>
        <v>0</v>
      </c>
      <c r="AF391" s="107">
        <f t="shared" si="73"/>
        <v>0</v>
      </c>
      <c r="AG391" s="107">
        <f t="shared" si="74"/>
        <v>0</v>
      </c>
      <c r="AH391" s="107">
        <f t="shared" si="75"/>
        <v>0</v>
      </c>
      <c r="AI391" s="107">
        <f t="shared" si="76"/>
        <v>0</v>
      </c>
      <c r="AJ391" s="107">
        <f t="shared" si="77"/>
        <v>0</v>
      </c>
      <c r="AK391" s="107">
        <f t="shared" si="78"/>
        <v>0</v>
      </c>
    </row>
    <row r="392">
      <c r="A392" s="107"/>
      <c r="B392" s="107"/>
      <c r="C392" s="107"/>
      <c r="D392" s="107"/>
      <c r="E392" s="107"/>
      <c r="F392" s="108">
        <f t="shared" si="66"/>
        <v>11340</v>
      </c>
      <c r="G392" s="90" t="s">
        <v>586</v>
      </c>
      <c r="H392" s="14">
        <f>IF(ISNA(VLOOKUP(G392,Round2_Transactions!$A$2:$F$800,2,FALSE)), 0,VLOOKUP(G392,Round2_Transactions!$A$2:$F$800,2,FALSE))</f>
        <v>0</v>
      </c>
      <c r="I392" s="60">
        <f>IF(ISNA(VLOOKUP(G392,Round2_Transactions!$A$2:$F$800,3,FALSE)), 0,VLOOKUP(G392,Round2_Transactions!$A$2:$F$800,3,FALSE))</f>
        <v>0</v>
      </c>
      <c r="J392" s="60">
        <f>IF(ISNA(VLOOKUP(G392,Round2_Transactions!$A$2:$F$800,4,FALSE)), 0,VLOOKUP(G392,Round2_Transactions!$A$2:$F$800,4,FALSE))</f>
        <v>0</v>
      </c>
      <c r="K392" s="60">
        <f>IF(ISNA(VLOOKUP(G392,Round2_Transactions!$A$2:$F$800,5,FALSE)), 0,VLOOKUP(G392,Round2_Transactions!$A$2:$F$800,5,FALSE))</f>
        <v>0</v>
      </c>
      <c r="L392" s="86">
        <f>IF(ISNA(VLOOKUP(G392,Round2_Transactions!$A$2:$F$800,6,FALSE)), 0,VLOOKUP(G392,Round2_Transactions!$A$2:$F$800,6,FALSE))</f>
        <v>0</v>
      </c>
      <c r="M392" s="107">
        <f t="shared" si="1"/>
        <v>0</v>
      </c>
      <c r="N392" s="107">
        <f t="shared" si="3"/>
        <v>0</v>
      </c>
      <c r="O392" s="107">
        <f t="shared" si="4"/>
        <v>0</v>
      </c>
      <c r="P392" s="107">
        <f t="shared" si="5"/>
        <v>0</v>
      </c>
      <c r="Q392" s="107">
        <f t="shared" si="6"/>
        <v>0</v>
      </c>
      <c r="R392" s="107">
        <f t="shared" si="7"/>
        <v>0</v>
      </c>
      <c r="S392" s="107">
        <f t="shared" si="8"/>
        <v>0</v>
      </c>
      <c r="T392" s="107">
        <f t="shared" si="9"/>
        <v>0</v>
      </c>
      <c r="U392" s="107">
        <f t="shared" si="10"/>
        <v>0</v>
      </c>
      <c r="V392" s="107">
        <f t="shared" si="11"/>
        <v>0</v>
      </c>
      <c r="W392" s="107">
        <f t="shared" si="12"/>
        <v>0</v>
      </c>
      <c r="X392" s="107">
        <f t="shared" si="13"/>
        <v>0</v>
      </c>
      <c r="Y392" s="107">
        <f t="shared" si="14"/>
        <v>0</v>
      </c>
      <c r="Z392" s="107">
        <f t="shared" si="67"/>
        <v>0</v>
      </c>
      <c r="AA392" s="107">
        <f t="shared" si="68"/>
        <v>0</v>
      </c>
      <c r="AB392" s="107">
        <f t="shared" si="69"/>
        <v>0</v>
      </c>
      <c r="AC392" s="107">
        <f t="shared" si="70"/>
        <v>0</v>
      </c>
      <c r="AD392" s="107">
        <f t="shared" si="71"/>
        <v>0</v>
      </c>
      <c r="AE392" s="107">
        <f t="shared" si="72"/>
        <v>0</v>
      </c>
      <c r="AF392" s="107">
        <f t="shared" si="73"/>
        <v>0</v>
      </c>
      <c r="AG392" s="107">
        <f t="shared" si="74"/>
        <v>0</v>
      </c>
      <c r="AH392" s="107">
        <f t="shared" si="75"/>
        <v>0</v>
      </c>
      <c r="AI392" s="107">
        <f t="shared" si="76"/>
        <v>0</v>
      </c>
      <c r="AJ392" s="107">
        <f t="shared" si="77"/>
        <v>0</v>
      </c>
      <c r="AK392" s="107">
        <f t="shared" si="78"/>
        <v>0</v>
      </c>
    </row>
    <row r="393">
      <c r="A393" s="107"/>
      <c r="B393" s="107"/>
      <c r="C393" s="107"/>
      <c r="D393" s="107"/>
      <c r="E393" s="107"/>
      <c r="F393" s="108">
        <f t="shared" si="66"/>
        <v>11340</v>
      </c>
      <c r="G393" s="90" t="s">
        <v>587</v>
      </c>
      <c r="H393" s="14">
        <f>IF(ISNA(VLOOKUP(G393,Round2_Transactions!$A$2:$F$800,2,FALSE)), 0,VLOOKUP(G393,Round2_Transactions!$A$2:$F$800,2,FALSE))</f>
        <v>0</v>
      </c>
      <c r="I393" s="60">
        <f>IF(ISNA(VLOOKUP(G393,Round2_Transactions!$A$2:$F$800,3,FALSE)), 0,VLOOKUP(G393,Round2_Transactions!$A$2:$F$800,3,FALSE))</f>
        <v>0</v>
      </c>
      <c r="J393" s="60">
        <f>IF(ISNA(VLOOKUP(G393,Round2_Transactions!$A$2:$F$800,4,FALSE)), 0,VLOOKUP(G393,Round2_Transactions!$A$2:$F$800,4,FALSE))</f>
        <v>0</v>
      </c>
      <c r="K393" s="60">
        <f>IF(ISNA(VLOOKUP(G393,Round2_Transactions!$A$2:$F$800,5,FALSE)), 0,VLOOKUP(G393,Round2_Transactions!$A$2:$F$800,5,FALSE))</f>
        <v>0</v>
      </c>
      <c r="L393" s="86">
        <f>IF(ISNA(VLOOKUP(G393,Round2_Transactions!$A$2:$F$800,6,FALSE)), 0,VLOOKUP(G393,Round2_Transactions!$A$2:$F$800,6,FALSE))</f>
        <v>0</v>
      </c>
      <c r="M393" s="107">
        <f t="shared" si="1"/>
        <v>0</v>
      </c>
      <c r="N393" s="107">
        <f t="shared" si="3"/>
        <v>0</v>
      </c>
      <c r="O393" s="107">
        <f t="shared" si="4"/>
        <v>0</v>
      </c>
      <c r="P393" s="107">
        <f t="shared" si="5"/>
        <v>0</v>
      </c>
      <c r="Q393" s="107">
        <f t="shared" si="6"/>
        <v>0</v>
      </c>
      <c r="R393" s="107">
        <f t="shared" si="7"/>
        <v>0</v>
      </c>
      <c r="S393" s="107">
        <f t="shared" si="8"/>
        <v>0</v>
      </c>
      <c r="T393" s="107">
        <f t="shared" si="9"/>
        <v>0</v>
      </c>
      <c r="U393" s="107">
        <f t="shared" si="10"/>
        <v>0</v>
      </c>
      <c r="V393" s="107">
        <f t="shared" si="11"/>
        <v>0</v>
      </c>
      <c r="W393" s="107">
        <f t="shared" si="12"/>
        <v>0</v>
      </c>
      <c r="X393" s="107">
        <f t="shared" si="13"/>
        <v>0</v>
      </c>
      <c r="Y393" s="107">
        <f t="shared" si="14"/>
        <v>0</v>
      </c>
      <c r="Z393" s="107">
        <f t="shared" si="67"/>
        <v>0</v>
      </c>
      <c r="AA393" s="107">
        <f t="shared" si="68"/>
        <v>0</v>
      </c>
      <c r="AB393" s="107">
        <f t="shared" si="69"/>
        <v>0</v>
      </c>
      <c r="AC393" s="107">
        <f t="shared" si="70"/>
        <v>0</v>
      </c>
      <c r="AD393" s="107">
        <f t="shared" si="71"/>
        <v>0</v>
      </c>
      <c r="AE393" s="107">
        <f t="shared" si="72"/>
        <v>0</v>
      </c>
      <c r="AF393" s="107">
        <f t="shared" si="73"/>
        <v>0</v>
      </c>
      <c r="AG393" s="107">
        <f t="shared" si="74"/>
        <v>0</v>
      </c>
      <c r="AH393" s="107">
        <f t="shared" si="75"/>
        <v>0</v>
      </c>
      <c r="AI393" s="107">
        <f t="shared" si="76"/>
        <v>0</v>
      </c>
      <c r="AJ393" s="107">
        <f t="shared" si="77"/>
        <v>0</v>
      </c>
      <c r="AK393" s="107">
        <f t="shared" si="78"/>
        <v>0</v>
      </c>
    </row>
    <row r="394">
      <c r="A394" s="107"/>
      <c r="B394" s="107"/>
      <c r="C394" s="107"/>
      <c r="D394" s="107"/>
      <c r="E394" s="107"/>
      <c r="F394" s="108">
        <f t="shared" si="66"/>
        <v>11340</v>
      </c>
      <c r="G394" s="90" t="s">
        <v>588</v>
      </c>
      <c r="H394" s="14">
        <f>IF(ISNA(VLOOKUP(G394,Round2_Transactions!$A$2:$F$800,2,FALSE)), 0,VLOOKUP(G394,Round2_Transactions!$A$2:$F$800,2,FALSE))</f>
        <v>0</v>
      </c>
      <c r="I394" s="60">
        <f>IF(ISNA(VLOOKUP(G394,Round2_Transactions!$A$2:$F$800,3,FALSE)), 0,VLOOKUP(G394,Round2_Transactions!$A$2:$F$800,3,FALSE))</f>
        <v>0</v>
      </c>
      <c r="J394" s="60">
        <f>IF(ISNA(VLOOKUP(G394,Round2_Transactions!$A$2:$F$800,4,FALSE)), 0,VLOOKUP(G394,Round2_Transactions!$A$2:$F$800,4,FALSE))</f>
        <v>0</v>
      </c>
      <c r="K394" s="60">
        <f>IF(ISNA(VLOOKUP(G394,Round2_Transactions!$A$2:$F$800,5,FALSE)), 0,VLOOKUP(G394,Round2_Transactions!$A$2:$F$800,5,FALSE))</f>
        <v>0</v>
      </c>
      <c r="L394" s="86">
        <f>IF(ISNA(VLOOKUP(G394,Round2_Transactions!$A$2:$F$800,6,FALSE)), 0,VLOOKUP(G394,Round2_Transactions!$A$2:$F$800,6,FALSE))</f>
        <v>0</v>
      </c>
      <c r="M394" s="107">
        <f t="shared" si="1"/>
        <v>0</v>
      </c>
      <c r="N394" s="107">
        <f t="shared" si="3"/>
        <v>0</v>
      </c>
      <c r="O394" s="107">
        <f t="shared" si="4"/>
        <v>0</v>
      </c>
      <c r="P394" s="107">
        <f t="shared" si="5"/>
        <v>0</v>
      </c>
      <c r="Q394" s="107">
        <f t="shared" si="6"/>
        <v>0</v>
      </c>
      <c r="R394" s="107">
        <f t="shared" si="7"/>
        <v>0</v>
      </c>
      <c r="S394" s="107">
        <f t="shared" si="8"/>
        <v>0</v>
      </c>
      <c r="T394" s="107">
        <f t="shared" si="9"/>
        <v>0</v>
      </c>
      <c r="U394" s="107">
        <f t="shared" si="10"/>
        <v>0</v>
      </c>
      <c r="V394" s="107">
        <f t="shared" si="11"/>
        <v>0</v>
      </c>
      <c r="W394" s="107">
        <f t="shared" si="12"/>
        <v>0</v>
      </c>
      <c r="X394" s="107">
        <f t="shared" si="13"/>
        <v>0</v>
      </c>
      <c r="Y394" s="107">
        <f t="shared" si="14"/>
        <v>0</v>
      </c>
      <c r="Z394" s="107">
        <f t="shared" si="67"/>
        <v>0</v>
      </c>
      <c r="AA394" s="107">
        <f t="shared" si="68"/>
        <v>0</v>
      </c>
      <c r="AB394" s="107">
        <f t="shared" si="69"/>
        <v>0</v>
      </c>
      <c r="AC394" s="107">
        <f t="shared" si="70"/>
        <v>0</v>
      </c>
      <c r="AD394" s="107">
        <f t="shared" si="71"/>
        <v>0</v>
      </c>
      <c r="AE394" s="107">
        <f t="shared" si="72"/>
        <v>0</v>
      </c>
      <c r="AF394" s="107">
        <f t="shared" si="73"/>
        <v>0</v>
      </c>
      <c r="AG394" s="107">
        <f t="shared" si="74"/>
        <v>0</v>
      </c>
      <c r="AH394" s="107">
        <f t="shared" si="75"/>
        <v>0</v>
      </c>
      <c r="AI394" s="107">
        <f t="shared" si="76"/>
        <v>0</v>
      </c>
      <c r="AJ394" s="107">
        <f t="shared" si="77"/>
        <v>0</v>
      </c>
      <c r="AK394" s="107">
        <f t="shared" si="78"/>
        <v>0</v>
      </c>
    </row>
    <row r="395">
      <c r="A395" s="107"/>
      <c r="B395" s="107"/>
      <c r="C395" s="107"/>
      <c r="D395" s="107"/>
      <c r="E395" s="107"/>
      <c r="F395" s="108">
        <f t="shared" si="66"/>
        <v>11340</v>
      </c>
      <c r="G395" s="90" t="s">
        <v>589</v>
      </c>
      <c r="H395" s="14">
        <f>IF(ISNA(VLOOKUP(G395,Round2_Transactions!$A$2:$F$800,2,FALSE)), 0,VLOOKUP(G395,Round2_Transactions!$A$2:$F$800,2,FALSE))</f>
        <v>0</v>
      </c>
      <c r="I395" s="60">
        <f>IF(ISNA(VLOOKUP(G395,Round2_Transactions!$A$2:$F$800,3,FALSE)), 0,VLOOKUP(G395,Round2_Transactions!$A$2:$F$800,3,FALSE))</f>
        <v>0</v>
      </c>
      <c r="J395" s="60">
        <f>IF(ISNA(VLOOKUP(G395,Round2_Transactions!$A$2:$F$800,4,FALSE)), 0,VLOOKUP(G395,Round2_Transactions!$A$2:$F$800,4,FALSE))</f>
        <v>0</v>
      </c>
      <c r="K395" s="60">
        <f>IF(ISNA(VLOOKUP(G395,Round2_Transactions!$A$2:$F$800,5,FALSE)), 0,VLOOKUP(G395,Round2_Transactions!$A$2:$F$800,5,FALSE))</f>
        <v>0</v>
      </c>
      <c r="L395" s="86">
        <f>IF(ISNA(VLOOKUP(G395,Round2_Transactions!$A$2:$F$800,6,FALSE)), 0,VLOOKUP(G395,Round2_Transactions!$A$2:$F$800,6,FALSE))</f>
        <v>0</v>
      </c>
      <c r="M395" s="107">
        <f t="shared" si="1"/>
        <v>0</v>
      </c>
      <c r="N395" s="107">
        <f t="shared" si="3"/>
        <v>0</v>
      </c>
      <c r="O395" s="107">
        <f t="shared" si="4"/>
        <v>0</v>
      </c>
      <c r="P395" s="107">
        <f t="shared" si="5"/>
        <v>0</v>
      </c>
      <c r="Q395" s="107">
        <f t="shared" si="6"/>
        <v>0</v>
      </c>
      <c r="R395" s="107">
        <f t="shared" si="7"/>
        <v>0</v>
      </c>
      <c r="S395" s="107">
        <f t="shared" si="8"/>
        <v>0</v>
      </c>
      <c r="T395" s="107">
        <f t="shared" si="9"/>
        <v>0</v>
      </c>
      <c r="U395" s="107">
        <f t="shared" si="10"/>
        <v>0</v>
      </c>
      <c r="V395" s="107">
        <f t="shared" si="11"/>
        <v>0</v>
      </c>
      <c r="W395" s="107">
        <f t="shared" si="12"/>
        <v>0</v>
      </c>
      <c r="X395" s="107">
        <f t="shared" si="13"/>
        <v>0</v>
      </c>
      <c r="Y395" s="107">
        <f t="shared" si="14"/>
        <v>0</v>
      </c>
      <c r="Z395" s="107">
        <f t="shared" si="67"/>
        <v>0</v>
      </c>
      <c r="AA395" s="107">
        <f t="shared" si="68"/>
        <v>0</v>
      </c>
      <c r="AB395" s="107">
        <f t="shared" si="69"/>
        <v>0</v>
      </c>
      <c r="AC395" s="107">
        <f t="shared" si="70"/>
        <v>0</v>
      </c>
      <c r="AD395" s="107">
        <f t="shared" si="71"/>
        <v>0</v>
      </c>
      <c r="AE395" s="107">
        <f t="shared" si="72"/>
        <v>0</v>
      </c>
      <c r="AF395" s="107">
        <f t="shared" si="73"/>
        <v>0</v>
      </c>
      <c r="AG395" s="107">
        <f t="shared" si="74"/>
        <v>0</v>
      </c>
      <c r="AH395" s="107">
        <f t="shared" si="75"/>
        <v>0</v>
      </c>
      <c r="AI395" s="107">
        <f t="shared" si="76"/>
        <v>0</v>
      </c>
      <c r="AJ395" s="107">
        <f t="shared" si="77"/>
        <v>0</v>
      </c>
      <c r="AK395" s="107">
        <f t="shared" si="78"/>
        <v>0</v>
      </c>
    </row>
    <row r="396">
      <c r="A396" s="107"/>
      <c r="B396" s="107"/>
      <c r="C396" s="107"/>
      <c r="D396" s="107"/>
      <c r="E396" s="107"/>
      <c r="F396" s="108">
        <f t="shared" si="66"/>
        <v>11340</v>
      </c>
      <c r="G396" s="90" t="s">
        <v>590</v>
      </c>
      <c r="H396" s="14">
        <f>IF(ISNA(VLOOKUP(G396,Round2_Transactions!$A$2:$F$800,2,FALSE)), 0,VLOOKUP(G396,Round2_Transactions!$A$2:$F$800,2,FALSE))</f>
        <v>0</v>
      </c>
      <c r="I396" s="60">
        <f>IF(ISNA(VLOOKUP(G396,Round2_Transactions!$A$2:$F$800,3,FALSE)), 0,VLOOKUP(G396,Round2_Transactions!$A$2:$F$800,3,FALSE))</f>
        <v>0</v>
      </c>
      <c r="J396" s="60">
        <f>IF(ISNA(VLOOKUP(G396,Round2_Transactions!$A$2:$F$800,4,FALSE)), 0,VLOOKUP(G396,Round2_Transactions!$A$2:$F$800,4,FALSE))</f>
        <v>0</v>
      </c>
      <c r="K396" s="60">
        <f>IF(ISNA(VLOOKUP(G396,Round2_Transactions!$A$2:$F$800,5,FALSE)), 0,VLOOKUP(G396,Round2_Transactions!$A$2:$F$800,5,FALSE))</f>
        <v>0</v>
      </c>
      <c r="L396" s="86">
        <f>IF(ISNA(VLOOKUP(G396,Round2_Transactions!$A$2:$F$800,6,FALSE)), 0,VLOOKUP(G396,Round2_Transactions!$A$2:$F$800,6,FALSE))</f>
        <v>0</v>
      </c>
      <c r="M396" s="107">
        <f t="shared" si="1"/>
        <v>0</v>
      </c>
      <c r="N396" s="107">
        <f t="shared" si="3"/>
        <v>0</v>
      </c>
      <c r="O396" s="107">
        <f t="shared" si="4"/>
        <v>0</v>
      </c>
      <c r="P396" s="107">
        <f t="shared" si="5"/>
        <v>0</v>
      </c>
      <c r="Q396" s="107">
        <f t="shared" si="6"/>
        <v>0</v>
      </c>
      <c r="R396" s="107">
        <f t="shared" si="7"/>
        <v>0</v>
      </c>
      <c r="S396" s="107">
        <f t="shared" si="8"/>
        <v>0</v>
      </c>
      <c r="T396" s="107">
        <f t="shared" si="9"/>
        <v>0</v>
      </c>
      <c r="U396" s="107">
        <f t="shared" si="10"/>
        <v>0</v>
      </c>
      <c r="V396" s="107">
        <f t="shared" si="11"/>
        <v>0</v>
      </c>
      <c r="W396" s="107">
        <f t="shared" si="12"/>
        <v>0</v>
      </c>
      <c r="X396" s="107">
        <f t="shared" si="13"/>
        <v>0</v>
      </c>
      <c r="Y396" s="107">
        <f t="shared" si="14"/>
        <v>0</v>
      </c>
      <c r="Z396" s="107">
        <f t="shared" si="67"/>
        <v>0</v>
      </c>
      <c r="AA396" s="107">
        <f t="shared" si="68"/>
        <v>0</v>
      </c>
      <c r="AB396" s="107">
        <f t="shared" si="69"/>
        <v>0</v>
      </c>
      <c r="AC396" s="107">
        <f t="shared" si="70"/>
        <v>0</v>
      </c>
      <c r="AD396" s="107">
        <f t="shared" si="71"/>
        <v>0</v>
      </c>
      <c r="AE396" s="107">
        <f t="shared" si="72"/>
        <v>0</v>
      </c>
      <c r="AF396" s="107">
        <f t="shared" si="73"/>
        <v>0</v>
      </c>
      <c r="AG396" s="107">
        <f t="shared" si="74"/>
        <v>0</v>
      </c>
      <c r="AH396" s="107">
        <f t="shared" si="75"/>
        <v>0</v>
      </c>
      <c r="AI396" s="107">
        <f t="shared" si="76"/>
        <v>0</v>
      </c>
      <c r="AJ396" s="107">
        <f t="shared" si="77"/>
        <v>0</v>
      </c>
      <c r="AK396" s="107">
        <f t="shared" si="78"/>
        <v>0</v>
      </c>
    </row>
    <row r="397">
      <c r="A397" s="107"/>
      <c r="B397" s="107"/>
      <c r="C397" s="107"/>
      <c r="D397" s="107"/>
      <c r="E397" s="107"/>
      <c r="F397" s="108">
        <f t="shared" si="66"/>
        <v>11340</v>
      </c>
      <c r="G397" s="90" t="s">
        <v>591</v>
      </c>
      <c r="H397" s="14">
        <f>IF(ISNA(VLOOKUP(G397,Round2_Transactions!$A$2:$F$800,2,FALSE)), 0,VLOOKUP(G397,Round2_Transactions!$A$2:$F$800,2,FALSE))</f>
        <v>0</v>
      </c>
      <c r="I397" s="60">
        <f>IF(ISNA(VLOOKUP(G397,Round2_Transactions!$A$2:$F$800,3,FALSE)), 0,VLOOKUP(G397,Round2_Transactions!$A$2:$F$800,3,FALSE))</f>
        <v>0</v>
      </c>
      <c r="J397" s="60">
        <f>IF(ISNA(VLOOKUP(G397,Round2_Transactions!$A$2:$F$800,4,FALSE)), 0,VLOOKUP(G397,Round2_Transactions!$A$2:$F$800,4,FALSE))</f>
        <v>0</v>
      </c>
      <c r="K397" s="60">
        <f>IF(ISNA(VLOOKUP(G397,Round2_Transactions!$A$2:$F$800,5,FALSE)), 0,VLOOKUP(G397,Round2_Transactions!$A$2:$F$800,5,FALSE))</f>
        <v>0</v>
      </c>
      <c r="L397" s="86">
        <f>IF(ISNA(VLOOKUP(G397,Round2_Transactions!$A$2:$F$800,6,FALSE)), 0,VLOOKUP(G397,Round2_Transactions!$A$2:$F$800,6,FALSE))</f>
        <v>0</v>
      </c>
      <c r="M397" s="107">
        <f t="shared" si="1"/>
        <v>0</v>
      </c>
      <c r="N397" s="107">
        <f t="shared" si="3"/>
        <v>0</v>
      </c>
      <c r="O397" s="107">
        <f t="shared" si="4"/>
        <v>0</v>
      </c>
      <c r="P397" s="107">
        <f t="shared" si="5"/>
        <v>0</v>
      </c>
      <c r="Q397" s="107">
        <f t="shared" si="6"/>
        <v>0</v>
      </c>
      <c r="R397" s="107">
        <f t="shared" si="7"/>
        <v>0</v>
      </c>
      <c r="S397" s="107">
        <f t="shared" si="8"/>
        <v>0</v>
      </c>
      <c r="T397" s="107">
        <f t="shared" si="9"/>
        <v>0</v>
      </c>
      <c r="U397" s="107">
        <f t="shared" si="10"/>
        <v>0</v>
      </c>
      <c r="V397" s="107">
        <f t="shared" si="11"/>
        <v>0</v>
      </c>
      <c r="W397" s="107">
        <f t="shared" si="12"/>
        <v>0</v>
      </c>
      <c r="X397" s="107">
        <f t="shared" si="13"/>
        <v>0</v>
      </c>
      <c r="Y397" s="107">
        <f t="shared" si="14"/>
        <v>0</v>
      </c>
      <c r="Z397" s="107">
        <f t="shared" si="67"/>
        <v>0</v>
      </c>
      <c r="AA397" s="107">
        <f t="shared" si="68"/>
        <v>0</v>
      </c>
      <c r="AB397" s="107">
        <f t="shared" si="69"/>
        <v>0</v>
      </c>
      <c r="AC397" s="107">
        <f t="shared" si="70"/>
        <v>0</v>
      </c>
      <c r="AD397" s="107">
        <f t="shared" si="71"/>
        <v>0</v>
      </c>
      <c r="AE397" s="107">
        <f t="shared" si="72"/>
        <v>0</v>
      </c>
      <c r="AF397" s="107">
        <f t="shared" si="73"/>
        <v>0</v>
      </c>
      <c r="AG397" s="107">
        <f t="shared" si="74"/>
        <v>0</v>
      </c>
      <c r="AH397" s="107">
        <f t="shared" si="75"/>
        <v>0</v>
      </c>
      <c r="AI397" s="107">
        <f t="shared" si="76"/>
        <v>0</v>
      </c>
      <c r="AJ397" s="107">
        <f t="shared" si="77"/>
        <v>0</v>
      </c>
      <c r="AK397" s="107">
        <f t="shared" si="78"/>
        <v>0</v>
      </c>
    </row>
    <row r="398">
      <c r="A398" s="107"/>
      <c r="B398" s="107"/>
      <c r="C398" s="107"/>
      <c r="D398" s="107"/>
      <c r="E398" s="107"/>
      <c r="F398" s="108">
        <f t="shared" si="66"/>
        <v>11340</v>
      </c>
      <c r="G398" s="90" t="s">
        <v>592</v>
      </c>
      <c r="H398" s="14">
        <f>IF(ISNA(VLOOKUP(G398,Round2_Transactions!$A$2:$F$800,2,FALSE)), 0,VLOOKUP(G398,Round2_Transactions!$A$2:$F$800,2,FALSE))</f>
        <v>0</v>
      </c>
      <c r="I398" s="60">
        <f>IF(ISNA(VLOOKUP(G398,Round2_Transactions!$A$2:$F$800,3,FALSE)), 0,VLOOKUP(G398,Round2_Transactions!$A$2:$F$800,3,FALSE))</f>
        <v>0</v>
      </c>
      <c r="J398" s="60">
        <f>IF(ISNA(VLOOKUP(G398,Round2_Transactions!$A$2:$F$800,4,FALSE)), 0,VLOOKUP(G398,Round2_Transactions!$A$2:$F$800,4,FALSE))</f>
        <v>0</v>
      </c>
      <c r="K398" s="60">
        <f>IF(ISNA(VLOOKUP(G398,Round2_Transactions!$A$2:$F$800,5,FALSE)), 0,VLOOKUP(G398,Round2_Transactions!$A$2:$F$800,5,FALSE))</f>
        <v>0</v>
      </c>
      <c r="L398" s="86">
        <f>IF(ISNA(VLOOKUP(G398,Round2_Transactions!$A$2:$F$800,6,FALSE)), 0,VLOOKUP(G398,Round2_Transactions!$A$2:$F$800,6,FALSE))</f>
        <v>0</v>
      </c>
      <c r="M398" s="107">
        <f t="shared" si="1"/>
        <v>0</v>
      </c>
      <c r="N398" s="107">
        <f t="shared" si="3"/>
        <v>0</v>
      </c>
      <c r="O398" s="107">
        <f t="shared" si="4"/>
        <v>0</v>
      </c>
      <c r="P398" s="107">
        <f t="shared" si="5"/>
        <v>0</v>
      </c>
      <c r="Q398" s="107">
        <f t="shared" si="6"/>
        <v>0</v>
      </c>
      <c r="R398" s="107">
        <f t="shared" si="7"/>
        <v>0</v>
      </c>
      <c r="S398" s="107">
        <f t="shared" si="8"/>
        <v>0</v>
      </c>
      <c r="T398" s="107">
        <f t="shared" si="9"/>
        <v>0</v>
      </c>
      <c r="U398" s="107">
        <f t="shared" si="10"/>
        <v>0</v>
      </c>
      <c r="V398" s="107">
        <f t="shared" si="11"/>
        <v>0</v>
      </c>
      <c r="W398" s="107">
        <f t="shared" si="12"/>
        <v>0</v>
      </c>
      <c r="X398" s="107">
        <f t="shared" si="13"/>
        <v>0</v>
      </c>
      <c r="Y398" s="107">
        <f t="shared" si="14"/>
        <v>0</v>
      </c>
      <c r="Z398" s="107">
        <f t="shared" si="67"/>
        <v>0</v>
      </c>
      <c r="AA398" s="107">
        <f t="shared" si="68"/>
        <v>0</v>
      </c>
      <c r="AB398" s="107">
        <f t="shared" si="69"/>
        <v>0</v>
      </c>
      <c r="AC398" s="107">
        <f t="shared" si="70"/>
        <v>0</v>
      </c>
      <c r="AD398" s="107">
        <f t="shared" si="71"/>
        <v>0</v>
      </c>
      <c r="AE398" s="107">
        <f t="shared" si="72"/>
        <v>0</v>
      </c>
      <c r="AF398" s="107">
        <f t="shared" si="73"/>
        <v>0</v>
      </c>
      <c r="AG398" s="107">
        <f t="shared" si="74"/>
        <v>0</v>
      </c>
      <c r="AH398" s="107">
        <f t="shared" si="75"/>
        <v>0</v>
      </c>
      <c r="AI398" s="107">
        <f t="shared" si="76"/>
        <v>0</v>
      </c>
      <c r="AJ398" s="107">
        <f t="shared" si="77"/>
        <v>0</v>
      </c>
      <c r="AK398" s="107">
        <f t="shared" si="78"/>
        <v>0</v>
      </c>
    </row>
    <row r="399">
      <c r="A399" s="107"/>
      <c r="B399" s="107"/>
      <c r="C399" s="107"/>
      <c r="D399" s="107"/>
      <c r="E399" s="107"/>
      <c r="F399" s="108">
        <f t="shared" si="66"/>
        <v>11340</v>
      </c>
      <c r="G399" s="90" t="s">
        <v>593</v>
      </c>
      <c r="H399" s="14">
        <f>IF(ISNA(VLOOKUP(G399,Round2_Transactions!$A$2:$F$800,2,FALSE)), 0,VLOOKUP(G399,Round2_Transactions!$A$2:$F$800,2,FALSE))</f>
        <v>0</v>
      </c>
      <c r="I399" s="60">
        <f>IF(ISNA(VLOOKUP(G399,Round2_Transactions!$A$2:$F$800,3,FALSE)), 0,VLOOKUP(G399,Round2_Transactions!$A$2:$F$800,3,FALSE))</f>
        <v>0</v>
      </c>
      <c r="J399" s="60">
        <f>IF(ISNA(VLOOKUP(G399,Round2_Transactions!$A$2:$F$800,4,FALSE)), 0,VLOOKUP(G399,Round2_Transactions!$A$2:$F$800,4,FALSE))</f>
        <v>0</v>
      </c>
      <c r="K399" s="60">
        <f>IF(ISNA(VLOOKUP(G399,Round2_Transactions!$A$2:$F$800,5,FALSE)), 0,VLOOKUP(G399,Round2_Transactions!$A$2:$F$800,5,FALSE))</f>
        <v>0</v>
      </c>
      <c r="L399" s="86">
        <f>IF(ISNA(VLOOKUP(G399,Round2_Transactions!$A$2:$F$800,6,FALSE)), 0,VLOOKUP(G399,Round2_Transactions!$A$2:$F$800,6,FALSE))</f>
        <v>0</v>
      </c>
      <c r="M399" s="107">
        <f t="shared" si="1"/>
        <v>0</v>
      </c>
      <c r="N399" s="107">
        <f t="shared" si="3"/>
        <v>0</v>
      </c>
      <c r="O399" s="107">
        <f t="shared" si="4"/>
        <v>0</v>
      </c>
      <c r="P399" s="107">
        <f t="shared" si="5"/>
        <v>0</v>
      </c>
      <c r="Q399" s="107">
        <f t="shared" si="6"/>
        <v>0</v>
      </c>
      <c r="R399" s="107">
        <f t="shared" si="7"/>
        <v>0</v>
      </c>
      <c r="S399" s="107">
        <f t="shared" si="8"/>
        <v>0</v>
      </c>
      <c r="T399" s="107">
        <f t="shared" si="9"/>
        <v>0</v>
      </c>
      <c r="U399" s="107">
        <f t="shared" si="10"/>
        <v>0</v>
      </c>
      <c r="V399" s="107">
        <f t="shared" si="11"/>
        <v>0</v>
      </c>
      <c r="W399" s="107">
        <f t="shared" si="12"/>
        <v>0</v>
      </c>
      <c r="X399" s="107">
        <f t="shared" si="13"/>
        <v>0</v>
      </c>
      <c r="Y399" s="107">
        <f t="shared" si="14"/>
        <v>0</v>
      </c>
      <c r="Z399" s="107">
        <f t="shared" si="67"/>
        <v>0</v>
      </c>
      <c r="AA399" s="107">
        <f t="shared" si="68"/>
        <v>0</v>
      </c>
      <c r="AB399" s="107">
        <f t="shared" si="69"/>
        <v>0</v>
      </c>
      <c r="AC399" s="107">
        <f t="shared" si="70"/>
        <v>0</v>
      </c>
      <c r="AD399" s="107">
        <f t="shared" si="71"/>
        <v>0</v>
      </c>
      <c r="AE399" s="107">
        <f t="shared" si="72"/>
        <v>0</v>
      </c>
      <c r="AF399" s="107">
        <f t="shared" si="73"/>
        <v>0</v>
      </c>
      <c r="AG399" s="107">
        <f t="shared" si="74"/>
        <v>0</v>
      </c>
      <c r="AH399" s="107">
        <f t="shared" si="75"/>
        <v>0</v>
      </c>
      <c r="AI399" s="107">
        <f t="shared" si="76"/>
        <v>0</v>
      </c>
      <c r="AJ399" s="107">
        <f t="shared" si="77"/>
        <v>0</v>
      </c>
      <c r="AK399" s="107">
        <f t="shared" si="78"/>
        <v>0</v>
      </c>
    </row>
    <row r="400">
      <c r="A400" s="107"/>
      <c r="B400" s="107"/>
      <c r="C400" s="107"/>
      <c r="D400" s="107"/>
      <c r="E400" s="107"/>
      <c r="F400" s="108">
        <f t="shared" si="66"/>
        <v>11340</v>
      </c>
      <c r="G400" s="90" t="s">
        <v>594</v>
      </c>
      <c r="H400" s="14">
        <f>IF(ISNA(VLOOKUP(G400,Round2_Transactions!$A$2:$F$800,2,FALSE)), 0,VLOOKUP(G400,Round2_Transactions!$A$2:$F$800,2,FALSE))</f>
        <v>0</v>
      </c>
      <c r="I400" s="60">
        <f>IF(ISNA(VLOOKUP(G400,Round2_Transactions!$A$2:$F$800,3,FALSE)), 0,VLOOKUP(G400,Round2_Transactions!$A$2:$F$800,3,FALSE))</f>
        <v>0</v>
      </c>
      <c r="J400" s="60">
        <f>IF(ISNA(VLOOKUP(G400,Round2_Transactions!$A$2:$F$800,4,FALSE)), 0,VLOOKUP(G400,Round2_Transactions!$A$2:$F$800,4,FALSE))</f>
        <v>0</v>
      </c>
      <c r="K400" s="60">
        <f>IF(ISNA(VLOOKUP(G400,Round2_Transactions!$A$2:$F$800,5,FALSE)), 0,VLOOKUP(G400,Round2_Transactions!$A$2:$F$800,5,FALSE))</f>
        <v>0</v>
      </c>
      <c r="L400" s="86">
        <f>IF(ISNA(VLOOKUP(G400,Round2_Transactions!$A$2:$F$800,6,FALSE)), 0,VLOOKUP(G400,Round2_Transactions!$A$2:$F$800,6,FALSE))</f>
        <v>0</v>
      </c>
      <c r="M400" s="107">
        <f t="shared" si="1"/>
        <v>0</v>
      </c>
      <c r="N400" s="107">
        <f t="shared" si="3"/>
        <v>0</v>
      </c>
      <c r="O400" s="107">
        <f t="shared" si="4"/>
        <v>0</v>
      </c>
      <c r="P400" s="107">
        <f t="shared" si="5"/>
        <v>0</v>
      </c>
      <c r="Q400" s="107">
        <f t="shared" si="6"/>
        <v>0</v>
      </c>
      <c r="R400" s="107">
        <f t="shared" si="7"/>
        <v>0</v>
      </c>
      <c r="S400" s="107">
        <f t="shared" si="8"/>
        <v>0</v>
      </c>
      <c r="T400" s="107">
        <f t="shared" si="9"/>
        <v>0</v>
      </c>
      <c r="U400" s="107">
        <f t="shared" si="10"/>
        <v>0</v>
      </c>
      <c r="V400" s="107">
        <f t="shared" si="11"/>
        <v>0</v>
      </c>
      <c r="W400" s="107">
        <f t="shared" si="12"/>
        <v>0</v>
      </c>
      <c r="X400" s="107">
        <f t="shared" si="13"/>
        <v>0</v>
      </c>
      <c r="Y400" s="107">
        <f t="shared" si="14"/>
        <v>0</v>
      </c>
      <c r="Z400" s="107">
        <f t="shared" si="67"/>
        <v>0</v>
      </c>
      <c r="AA400" s="107">
        <f t="shared" si="68"/>
        <v>0</v>
      </c>
      <c r="AB400" s="107">
        <f t="shared" si="69"/>
        <v>0</v>
      </c>
      <c r="AC400" s="107">
        <f t="shared" si="70"/>
        <v>0</v>
      </c>
      <c r="AD400" s="107">
        <f t="shared" si="71"/>
        <v>0</v>
      </c>
      <c r="AE400" s="107">
        <f t="shared" si="72"/>
        <v>0</v>
      </c>
      <c r="AF400" s="107">
        <f t="shared" si="73"/>
        <v>0</v>
      </c>
      <c r="AG400" s="107">
        <f t="shared" si="74"/>
        <v>0</v>
      </c>
      <c r="AH400" s="107">
        <f t="shared" si="75"/>
        <v>0</v>
      </c>
      <c r="AI400" s="107">
        <f t="shared" si="76"/>
        <v>0</v>
      </c>
      <c r="AJ400" s="107">
        <f t="shared" si="77"/>
        <v>0</v>
      </c>
      <c r="AK400" s="107">
        <f t="shared" si="78"/>
        <v>0</v>
      </c>
    </row>
    <row r="401">
      <c r="A401" s="115"/>
      <c r="B401" s="115"/>
      <c r="C401" s="115"/>
      <c r="D401" s="115"/>
      <c r="E401" s="115"/>
      <c r="F401" s="116"/>
      <c r="G401" s="122"/>
      <c r="H401" s="14" t="str">
        <f>IF(ISNA(VLOOKUP(G401,Round2_Transactions!$A$2:$F$800,2,FALSE)), 0,VLOOKUP(G401,Round2_Transactions!$A$2:$F$800,2,FALSE))</f>
        <v/>
      </c>
      <c r="I401" s="60" t="str">
        <f>IF(ISNA(VLOOKUP(G401,Round2_Transactions!$A$2:$F$800,3,FALSE)), 0,VLOOKUP(G401,Round2_Transactions!$A$2:$F$800,3,FALSE))</f>
        <v/>
      </c>
      <c r="J401" s="60" t="str">
        <f>IF(ISNA(VLOOKUP(G401,Round2_Transactions!$A$2:$F$800,4,FALSE)), 0,VLOOKUP(G401,Round2_Transactions!$A$2:$F$800,4,FALSE))</f>
        <v/>
      </c>
      <c r="K401" s="60" t="str">
        <f>IF(ISNA(VLOOKUP(G401,Round2_Transactions!$A$2:$F$800,5,FALSE)), 0,VLOOKUP(G401,Round2_Transactions!$A$2:$F$800,5,FALSE))</f>
        <v/>
      </c>
      <c r="L401" s="86" t="str">
        <f>IF(ISNA(VLOOKUP(G401,Round2_Transactions!$A$2:$F$800,6,FALSE)), 0,VLOOKUP(G401,Round2_Transactions!$A$2:$F$800,6,FALSE))</f>
        <v/>
      </c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  <c r="AA401" s="115"/>
      <c r="AB401" s="115"/>
      <c r="AC401" s="115"/>
      <c r="AD401" s="115"/>
      <c r="AE401" s="115"/>
      <c r="AF401" s="115"/>
      <c r="AG401" s="115"/>
      <c r="AH401" s="115"/>
      <c r="AI401" s="115"/>
      <c r="AJ401" s="115"/>
      <c r="AK401" s="115"/>
      <c r="AL401" s="117"/>
      <c r="AM401" s="117"/>
      <c r="AN401" s="117"/>
      <c r="AO401" s="117"/>
      <c r="AP401" s="117"/>
    </row>
    <row r="402">
      <c r="A402" s="102" t="str">
        <f>Stock_Prices!A12</f>
        <v>BHP</v>
      </c>
      <c r="B402" s="102" t="str">
        <f>Stock_Prices!B12</f>
        <v>BHP Biliton</v>
      </c>
      <c r="C402" s="103">
        <f>Stock_Prices!C12-D402</f>
        <v>100000</v>
      </c>
      <c r="D402" s="104">
        <f>SUM(H402:H480)-SUM(J402:J480)</f>
        <v>0</v>
      </c>
      <c r="E402" s="118">
        <f>Stock_Prices!I12</f>
        <v>0.6</v>
      </c>
      <c r="F402" s="106">
        <f>Stock_Prices!J12</f>
        <v>1785</v>
      </c>
      <c r="G402" s="90" t="s">
        <v>595</v>
      </c>
      <c r="H402" s="14">
        <f>IF(ISNA(VLOOKUP(G402,Round2_Transactions!$A$2:$F$800,2,FALSE)), 0,VLOOKUP(G402,Round2_Transactions!$A$2:$F$800,2,FALSE))</f>
        <v>0</v>
      </c>
      <c r="I402" s="60">
        <f>IF(ISNA(VLOOKUP(G402,Round2_Transactions!$A$2:$F$800,3,FALSE)), 0,VLOOKUP(G402,Round2_Transactions!$A$2:$F$800,3,FALSE))</f>
        <v>0</v>
      </c>
      <c r="J402" s="60">
        <f>IF(ISNA(VLOOKUP(G402,Round2_Transactions!$A$2:$F$800,4,FALSE)), 0,VLOOKUP(G402,Round2_Transactions!$A$2:$F$800,4,FALSE))</f>
        <v>0</v>
      </c>
      <c r="K402" s="60">
        <f>IF(ISNA(VLOOKUP(G402,Round2_Transactions!$A$2:$F$800,5,FALSE)), 0,VLOOKUP(G402,Round2_Transactions!$A$2:$F$800,5,FALSE))</f>
        <v>0</v>
      </c>
      <c r="L402" s="86">
        <f>IF(ISNA(VLOOKUP(G402,Round2_Transactions!$A$2:$F$800,6,FALSE)), 0,VLOOKUP(G402,Round2_Transactions!$A$2:$F$800,6,FALSE))</f>
        <v>0</v>
      </c>
      <c r="M402" s="107">
        <f t="shared" ref="M402:M800" si="79">-I402*H402+J402*K402</f>
        <v>0</v>
      </c>
      <c r="N402" s="107">
        <f>if($L402=1,$M402,0)</f>
        <v>0</v>
      </c>
      <c r="O402" s="107">
        <f>if($L402=2,$M402,0)</f>
        <v>0</v>
      </c>
      <c r="P402" s="107">
        <f>if($L402=3,$M402,0)</f>
        <v>0</v>
      </c>
      <c r="Q402" s="107">
        <f>if($L402=4,$M402,0)</f>
        <v>0</v>
      </c>
      <c r="R402" s="107">
        <f>if($L402=5,$M402,0)</f>
        <v>0</v>
      </c>
      <c r="S402" s="107">
        <f>if($L402=6,$M402,0)</f>
        <v>0</v>
      </c>
      <c r="T402" s="107">
        <f>if($L402=7,$M402,0)</f>
        <v>0</v>
      </c>
      <c r="U402" s="107">
        <f>if($L402=8,$M402,0)</f>
        <v>0</v>
      </c>
      <c r="V402" s="107">
        <f>if($L402=9,$M402,0)</f>
        <v>0</v>
      </c>
      <c r="W402" s="107">
        <f>if($L402=10,$M402,0)</f>
        <v>0</v>
      </c>
      <c r="X402" s="107">
        <f>if($L402=11,$M402,0)</f>
        <v>0</v>
      </c>
      <c r="Y402" s="107">
        <f>if($L402=12,$M402,0)</f>
        <v>0</v>
      </c>
      <c r="Z402" s="107">
        <f>if($L402=1,$H402-$J402,0)</f>
        <v>0</v>
      </c>
      <c r="AA402" s="107">
        <f>if($L402=2,$H402-$J402,0)</f>
        <v>0</v>
      </c>
      <c r="AB402" s="107">
        <f>if($L402=3,$H402-$J402,0)</f>
        <v>0</v>
      </c>
      <c r="AC402" s="107">
        <f>if($L402=4,$H402-$J402,0)</f>
        <v>0</v>
      </c>
      <c r="AD402" s="107">
        <f>if($L402=5,$H402-$J402,0)</f>
        <v>0</v>
      </c>
      <c r="AE402" s="107">
        <f>if($L402=6,$H402-$J402,0)</f>
        <v>0</v>
      </c>
      <c r="AF402" s="107">
        <f>if($L402=7,$H402-$J402,0)</f>
        <v>0</v>
      </c>
      <c r="AG402" s="107">
        <f>if($L402=8,$H402-$J402,0)</f>
        <v>0</v>
      </c>
      <c r="AH402" s="107">
        <f>if($L402=9,$H402-$J402,0)</f>
        <v>0</v>
      </c>
      <c r="AI402" s="107">
        <f>if($L402=10,$H402-$J402,0)</f>
        <v>0</v>
      </c>
      <c r="AJ402" s="107">
        <f>if($L402=11,$H402-$J402,0)</f>
        <v>0</v>
      </c>
      <c r="AK402" s="107">
        <f>if($L402=12,$H402-$J402,0)</f>
        <v>0</v>
      </c>
    </row>
    <row r="403">
      <c r="A403" s="107"/>
      <c r="B403" s="107"/>
      <c r="C403" s="107"/>
      <c r="D403" s="107"/>
      <c r="E403" s="107"/>
      <c r="F403" s="108">
        <f t="shared" ref="F403:F480" si="80">if(H402&gt;0,I402+$E$402*(I402-F402)+$E$402,if(J402&gt;0,K402+$E$402*(K402-F402)-$E$402,F402))</f>
        <v>1785</v>
      </c>
      <c r="G403" s="90" t="s">
        <v>596</v>
      </c>
      <c r="H403" s="14">
        <f>IF(ISNA(VLOOKUP(G403,Round2_Transactions!$A$2:$F$800,2,FALSE)), 0,VLOOKUP(G403,Round2_Transactions!$A$2:$F$800,2,FALSE))</f>
        <v>0</v>
      </c>
      <c r="I403" s="60">
        <f>IF(ISNA(VLOOKUP(G403,Round2_Transactions!$A$2:$F$800,3,FALSE)), 0,VLOOKUP(G403,Round2_Transactions!$A$2:$F$800,3,FALSE))</f>
        <v>0</v>
      </c>
      <c r="J403" s="60">
        <f>IF(ISNA(VLOOKUP(G403,Round2_Transactions!$A$2:$F$800,4,FALSE)), 0,VLOOKUP(G403,Round2_Transactions!$A$2:$F$800,4,FALSE))</f>
        <v>0</v>
      </c>
      <c r="K403" s="60">
        <f>IF(ISNA(VLOOKUP(G403,Round2_Transactions!$A$2:$F$800,5,FALSE)), 0,VLOOKUP(G403,Round2_Transactions!$A$2:$F$800,5,FALSE))</f>
        <v>0</v>
      </c>
      <c r="L403" s="86">
        <f>IF(ISNA(VLOOKUP(G403,Round2_Transactions!$A$2:$F$800,6,FALSE)), 0,VLOOKUP(G403,Round2_Transactions!$A$2:$F$800,6,FALSE))</f>
        <v>0</v>
      </c>
      <c r="M403" s="107">
        <f t="shared" si="79"/>
        <v>0</v>
      </c>
      <c r="N403" s="107">
        <f t="shared" ref="N403:N800" si="81">if($L403=1,$M403+N402,N402)</f>
        <v>0</v>
      </c>
      <c r="O403" s="107">
        <f t="shared" ref="O403:O800" si="82">if($L403=2,$M403+O402,O402)</f>
        <v>0</v>
      </c>
      <c r="P403" s="107">
        <f t="shared" ref="P403:P800" si="83">if($L403=3,$M403+P402,P402)</f>
        <v>0</v>
      </c>
      <c r="Q403" s="107">
        <f t="shared" ref="Q403:Q800" si="84">if($L403=4,$M403+Q402,Q402)</f>
        <v>0</v>
      </c>
      <c r="R403" s="107">
        <f t="shared" ref="R403:R800" si="85">if($L403=5,$M403+R402,R402)</f>
        <v>0</v>
      </c>
      <c r="S403" s="107">
        <f t="shared" ref="S403:S800" si="86">if($L403=6,$M403+S402,S402)</f>
        <v>0</v>
      </c>
      <c r="T403" s="107">
        <f t="shared" ref="T403:T800" si="87">if($L403=7,$M403+T402,T402)</f>
        <v>0</v>
      </c>
      <c r="U403" s="107">
        <f t="shared" ref="U403:U800" si="88">if($L403=8,$M403+U402,U402)</f>
        <v>0</v>
      </c>
      <c r="V403" s="107">
        <f t="shared" ref="V403:V800" si="89">if($L403=9,$M403+V402,V402)</f>
        <v>0</v>
      </c>
      <c r="W403" s="107">
        <f t="shared" ref="W403:W800" si="90">if($L403=10,$M403+W402,W402)</f>
        <v>0</v>
      </c>
      <c r="X403" s="107">
        <f t="shared" ref="X403:X800" si="91">if($L403=11,$M403+X402,X402)</f>
        <v>0</v>
      </c>
      <c r="Y403" s="107">
        <f t="shared" ref="Y403:Y800" si="92">if($L403=12,$M403+Y402,Y402)</f>
        <v>0</v>
      </c>
      <c r="Z403" s="107">
        <f t="shared" ref="Z403:Z480" si="93">if($L403=1,$H403-$J403+Z402,Z402)</f>
        <v>0</v>
      </c>
      <c r="AA403" s="107">
        <f t="shared" ref="AA403:AA480" si="94">if($L403=2,$H403-$J403+AA402,AA402)</f>
        <v>0</v>
      </c>
      <c r="AB403" s="107">
        <f t="shared" ref="AB403:AB480" si="95">if($L403=3,$H403-$J403+AB402,AB402)</f>
        <v>0</v>
      </c>
      <c r="AC403" s="107">
        <f t="shared" ref="AC403:AC480" si="96">if($L403=4,$H403-$J403+AC402,AC402)</f>
        <v>0</v>
      </c>
      <c r="AD403" s="107">
        <f t="shared" ref="AD403:AD480" si="97">if($L403=5,$H403-$J403+AD402,AD402)</f>
        <v>0</v>
      </c>
      <c r="AE403" s="107">
        <f t="shared" ref="AE403:AE480" si="98">if($L403=6,$H403-$J403+AE402,AE402)</f>
        <v>0</v>
      </c>
      <c r="AF403" s="107">
        <f t="shared" ref="AF403:AF480" si="99">if($L403=7,$H403-$J403+AF402,AF402)</f>
        <v>0</v>
      </c>
      <c r="AG403" s="107">
        <f t="shared" ref="AG403:AG480" si="100">if($L403=8,$H403-$J403+AG402,AG402)</f>
        <v>0</v>
      </c>
      <c r="AH403" s="107">
        <f t="shared" ref="AH403:AH480" si="101">if($L403=9,$H403-$J403+AH402,AH402)</f>
        <v>0</v>
      </c>
      <c r="AI403" s="107">
        <f t="shared" ref="AI403:AI480" si="102">if($L403=10,$H403-$J403+AI402,AI402)</f>
        <v>0</v>
      </c>
      <c r="AJ403" s="107">
        <f t="shared" ref="AJ403:AJ480" si="103">if($L403=11,$H403-$J403+AJ402,AJ402)</f>
        <v>0</v>
      </c>
      <c r="AK403" s="107">
        <f t="shared" ref="AK403:AK480" si="104">if($L403=12,$H403-$J403+AK402,AK402)</f>
        <v>0</v>
      </c>
    </row>
    <row r="404">
      <c r="A404" s="107"/>
      <c r="B404" s="107"/>
      <c r="C404" s="107"/>
      <c r="D404" s="107"/>
      <c r="E404" s="107"/>
      <c r="F404" s="108">
        <f t="shared" si="80"/>
        <v>1785</v>
      </c>
      <c r="G404" s="90" t="s">
        <v>597</v>
      </c>
      <c r="H404" s="14">
        <f>IF(ISNA(VLOOKUP(G404,Round2_Transactions!$A$2:$F$800,2,FALSE)), 0,VLOOKUP(G404,Round2_Transactions!$A$2:$F$800,2,FALSE))</f>
        <v>0</v>
      </c>
      <c r="I404" s="60">
        <f>IF(ISNA(VLOOKUP(G404,Round2_Transactions!$A$2:$F$800,3,FALSE)), 0,VLOOKUP(G404,Round2_Transactions!$A$2:$F$800,3,FALSE))</f>
        <v>0</v>
      </c>
      <c r="J404" s="60">
        <f>IF(ISNA(VLOOKUP(G404,Round2_Transactions!$A$2:$F$800,4,FALSE)), 0,VLOOKUP(G404,Round2_Transactions!$A$2:$F$800,4,FALSE))</f>
        <v>0</v>
      </c>
      <c r="K404" s="60">
        <f>IF(ISNA(VLOOKUP(G404,Round2_Transactions!$A$2:$F$800,5,FALSE)), 0,VLOOKUP(G404,Round2_Transactions!$A$2:$F$800,5,FALSE))</f>
        <v>0</v>
      </c>
      <c r="L404" s="86">
        <f>IF(ISNA(VLOOKUP(G404,Round2_Transactions!$A$2:$F$800,6,FALSE)), 0,VLOOKUP(G404,Round2_Transactions!$A$2:$F$800,6,FALSE))</f>
        <v>0</v>
      </c>
      <c r="M404" s="107">
        <f t="shared" si="79"/>
        <v>0</v>
      </c>
      <c r="N404" s="107">
        <f t="shared" si="81"/>
        <v>0</v>
      </c>
      <c r="O404" s="107">
        <f t="shared" si="82"/>
        <v>0</v>
      </c>
      <c r="P404" s="107">
        <f t="shared" si="83"/>
        <v>0</v>
      </c>
      <c r="Q404" s="107">
        <f t="shared" si="84"/>
        <v>0</v>
      </c>
      <c r="R404" s="107">
        <f t="shared" si="85"/>
        <v>0</v>
      </c>
      <c r="S404" s="107">
        <f t="shared" si="86"/>
        <v>0</v>
      </c>
      <c r="T404" s="107">
        <f t="shared" si="87"/>
        <v>0</v>
      </c>
      <c r="U404" s="107">
        <f t="shared" si="88"/>
        <v>0</v>
      </c>
      <c r="V404" s="107">
        <f t="shared" si="89"/>
        <v>0</v>
      </c>
      <c r="W404" s="107">
        <f t="shared" si="90"/>
        <v>0</v>
      </c>
      <c r="X404" s="107">
        <f t="shared" si="91"/>
        <v>0</v>
      </c>
      <c r="Y404" s="107">
        <f t="shared" si="92"/>
        <v>0</v>
      </c>
      <c r="Z404" s="107">
        <f t="shared" si="93"/>
        <v>0</v>
      </c>
      <c r="AA404" s="107">
        <f t="shared" si="94"/>
        <v>0</v>
      </c>
      <c r="AB404" s="107">
        <f t="shared" si="95"/>
        <v>0</v>
      </c>
      <c r="AC404" s="107">
        <f t="shared" si="96"/>
        <v>0</v>
      </c>
      <c r="AD404" s="107">
        <f t="shared" si="97"/>
        <v>0</v>
      </c>
      <c r="AE404" s="107">
        <f t="shared" si="98"/>
        <v>0</v>
      </c>
      <c r="AF404" s="107">
        <f t="shared" si="99"/>
        <v>0</v>
      </c>
      <c r="AG404" s="107">
        <f t="shared" si="100"/>
        <v>0</v>
      </c>
      <c r="AH404" s="107">
        <f t="shared" si="101"/>
        <v>0</v>
      </c>
      <c r="AI404" s="107">
        <f t="shared" si="102"/>
        <v>0</v>
      </c>
      <c r="AJ404" s="107">
        <f t="shared" si="103"/>
        <v>0</v>
      </c>
      <c r="AK404" s="107">
        <f t="shared" si="104"/>
        <v>0</v>
      </c>
    </row>
    <row r="405">
      <c r="A405" s="107"/>
      <c r="B405" s="107"/>
      <c r="C405" s="107"/>
      <c r="D405" s="107"/>
      <c r="E405" s="107"/>
      <c r="F405" s="108">
        <f t="shared" si="80"/>
        <v>1785</v>
      </c>
      <c r="G405" s="90" t="s">
        <v>598</v>
      </c>
      <c r="H405" s="14">
        <f>IF(ISNA(VLOOKUP(G405,Round2_Transactions!$A$2:$F$800,2,FALSE)), 0,VLOOKUP(G405,Round2_Transactions!$A$2:$F$800,2,FALSE))</f>
        <v>0</v>
      </c>
      <c r="I405" s="60">
        <f>IF(ISNA(VLOOKUP(G405,Round2_Transactions!$A$2:$F$800,3,FALSE)), 0,VLOOKUP(G405,Round2_Transactions!$A$2:$F$800,3,FALSE))</f>
        <v>0</v>
      </c>
      <c r="J405" s="60">
        <f>IF(ISNA(VLOOKUP(G405,Round2_Transactions!$A$2:$F$800,4,FALSE)), 0,VLOOKUP(G405,Round2_Transactions!$A$2:$F$800,4,FALSE))</f>
        <v>0</v>
      </c>
      <c r="K405" s="60">
        <f>IF(ISNA(VLOOKUP(G405,Round2_Transactions!$A$2:$F$800,5,FALSE)), 0,VLOOKUP(G405,Round2_Transactions!$A$2:$F$800,5,FALSE))</f>
        <v>0</v>
      </c>
      <c r="L405" s="86">
        <f>IF(ISNA(VLOOKUP(G405,Round2_Transactions!$A$2:$F$800,6,FALSE)), 0,VLOOKUP(G405,Round2_Transactions!$A$2:$F$800,6,FALSE))</f>
        <v>0</v>
      </c>
      <c r="M405" s="107">
        <f t="shared" si="79"/>
        <v>0</v>
      </c>
      <c r="N405" s="107">
        <f t="shared" si="81"/>
        <v>0</v>
      </c>
      <c r="O405" s="107">
        <f t="shared" si="82"/>
        <v>0</v>
      </c>
      <c r="P405" s="107">
        <f t="shared" si="83"/>
        <v>0</v>
      </c>
      <c r="Q405" s="107">
        <f t="shared" si="84"/>
        <v>0</v>
      </c>
      <c r="R405" s="107">
        <f t="shared" si="85"/>
        <v>0</v>
      </c>
      <c r="S405" s="107">
        <f t="shared" si="86"/>
        <v>0</v>
      </c>
      <c r="T405" s="107">
        <f t="shared" si="87"/>
        <v>0</v>
      </c>
      <c r="U405" s="107">
        <f t="shared" si="88"/>
        <v>0</v>
      </c>
      <c r="V405" s="107">
        <f t="shared" si="89"/>
        <v>0</v>
      </c>
      <c r="W405" s="107">
        <f t="shared" si="90"/>
        <v>0</v>
      </c>
      <c r="X405" s="107">
        <f t="shared" si="91"/>
        <v>0</v>
      </c>
      <c r="Y405" s="107">
        <f t="shared" si="92"/>
        <v>0</v>
      </c>
      <c r="Z405" s="107">
        <f t="shared" si="93"/>
        <v>0</v>
      </c>
      <c r="AA405" s="107">
        <f t="shared" si="94"/>
        <v>0</v>
      </c>
      <c r="AB405" s="107">
        <f t="shared" si="95"/>
        <v>0</v>
      </c>
      <c r="AC405" s="107">
        <f t="shared" si="96"/>
        <v>0</v>
      </c>
      <c r="AD405" s="107">
        <f t="shared" si="97"/>
        <v>0</v>
      </c>
      <c r="AE405" s="107">
        <f t="shared" si="98"/>
        <v>0</v>
      </c>
      <c r="AF405" s="107">
        <f t="shared" si="99"/>
        <v>0</v>
      </c>
      <c r="AG405" s="107">
        <f t="shared" si="100"/>
        <v>0</v>
      </c>
      <c r="AH405" s="107">
        <f t="shared" si="101"/>
        <v>0</v>
      </c>
      <c r="AI405" s="107">
        <f t="shared" si="102"/>
        <v>0</v>
      </c>
      <c r="AJ405" s="107">
        <f t="shared" si="103"/>
        <v>0</v>
      </c>
      <c r="AK405" s="107">
        <f t="shared" si="104"/>
        <v>0</v>
      </c>
    </row>
    <row r="406">
      <c r="A406" s="107"/>
      <c r="B406" s="107"/>
      <c r="C406" s="107"/>
      <c r="D406" s="107"/>
      <c r="E406" s="107"/>
      <c r="F406" s="108">
        <f t="shared" si="80"/>
        <v>1785</v>
      </c>
      <c r="G406" s="90" t="s">
        <v>599</v>
      </c>
      <c r="H406" s="14">
        <f>IF(ISNA(VLOOKUP(G406,Round2_Transactions!$A$2:$F$800,2,FALSE)), 0,VLOOKUP(G406,Round2_Transactions!$A$2:$F$800,2,FALSE))</f>
        <v>0</v>
      </c>
      <c r="I406" s="60">
        <f>IF(ISNA(VLOOKUP(G406,Round2_Transactions!$A$2:$F$800,3,FALSE)), 0,VLOOKUP(G406,Round2_Transactions!$A$2:$F$800,3,FALSE))</f>
        <v>0</v>
      </c>
      <c r="J406" s="60">
        <f>IF(ISNA(VLOOKUP(G406,Round2_Transactions!$A$2:$F$800,4,FALSE)), 0,VLOOKUP(G406,Round2_Transactions!$A$2:$F$800,4,FALSE))</f>
        <v>0</v>
      </c>
      <c r="K406" s="60">
        <f>IF(ISNA(VLOOKUP(G406,Round2_Transactions!$A$2:$F$800,5,FALSE)), 0,VLOOKUP(G406,Round2_Transactions!$A$2:$F$800,5,FALSE))</f>
        <v>0</v>
      </c>
      <c r="L406" s="86">
        <f>IF(ISNA(VLOOKUP(G406,Round2_Transactions!$A$2:$F$800,6,FALSE)), 0,VLOOKUP(G406,Round2_Transactions!$A$2:$F$800,6,FALSE))</f>
        <v>0</v>
      </c>
      <c r="M406" s="107">
        <f t="shared" si="79"/>
        <v>0</v>
      </c>
      <c r="N406" s="107">
        <f t="shared" si="81"/>
        <v>0</v>
      </c>
      <c r="O406" s="107">
        <f t="shared" si="82"/>
        <v>0</v>
      </c>
      <c r="P406" s="107">
        <f t="shared" si="83"/>
        <v>0</v>
      </c>
      <c r="Q406" s="107">
        <f t="shared" si="84"/>
        <v>0</v>
      </c>
      <c r="R406" s="107">
        <f t="shared" si="85"/>
        <v>0</v>
      </c>
      <c r="S406" s="107">
        <f t="shared" si="86"/>
        <v>0</v>
      </c>
      <c r="T406" s="107">
        <f t="shared" si="87"/>
        <v>0</v>
      </c>
      <c r="U406" s="107">
        <f t="shared" si="88"/>
        <v>0</v>
      </c>
      <c r="V406" s="107">
        <f t="shared" si="89"/>
        <v>0</v>
      </c>
      <c r="W406" s="107">
        <f t="shared" si="90"/>
        <v>0</v>
      </c>
      <c r="X406" s="107">
        <f t="shared" si="91"/>
        <v>0</v>
      </c>
      <c r="Y406" s="107">
        <f t="shared" si="92"/>
        <v>0</v>
      </c>
      <c r="Z406" s="107">
        <f t="shared" si="93"/>
        <v>0</v>
      </c>
      <c r="AA406" s="107">
        <f t="shared" si="94"/>
        <v>0</v>
      </c>
      <c r="AB406" s="107">
        <f t="shared" si="95"/>
        <v>0</v>
      </c>
      <c r="AC406" s="107">
        <f t="shared" si="96"/>
        <v>0</v>
      </c>
      <c r="AD406" s="107">
        <f t="shared" si="97"/>
        <v>0</v>
      </c>
      <c r="AE406" s="107">
        <f t="shared" si="98"/>
        <v>0</v>
      </c>
      <c r="AF406" s="107">
        <f t="shared" si="99"/>
        <v>0</v>
      </c>
      <c r="AG406" s="107">
        <f t="shared" si="100"/>
        <v>0</v>
      </c>
      <c r="AH406" s="107">
        <f t="shared" si="101"/>
        <v>0</v>
      </c>
      <c r="AI406" s="107">
        <f t="shared" si="102"/>
        <v>0</v>
      </c>
      <c r="AJ406" s="107">
        <f t="shared" si="103"/>
        <v>0</v>
      </c>
      <c r="AK406" s="107">
        <f t="shared" si="104"/>
        <v>0</v>
      </c>
    </row>
    <row r="407">
      <c r="A407" s="107"/>
      <c r="B407" s="107"/>
      <c r="C407" s="107"/>
      <c r="D407" s="107"/>
      <c r="E407" s="107"/>
      <c r="F407" s="108">
        <f t="shared" si="80"/>
        <v>1785</v>
      </c>
      <c r="G407" s="90" t="s">
        <v>600</v>
      </c>
      <c r="H407" s="14">
        <f>IF(ISNA(VLOOKUP(G407,Round2_Transactions!$A$2:$F$800,2,FALSE)), 0,VLOOKUP(G407,Round2_Transactions!$A$2:$F$800,2,FALSE))</f>
        <v>0</v>
      </c>
      <c r="I407" s="60">
        <f>IF(ISNA(VLOOKUP(G407,Round2_Transactions!$A$2:$F$800,3,FALSE)), 0,VLOOKUP(G407,Round2_Transactions!$A$2:$F$800,3,FALSE))</f>
        <v>0</v>
      </c>
      <c r="J407" s="60">
        <f>IF(ISNA(VLOOKUP(G407,Round2_Transactions!$A$2:$F$800,4,FALSE)), 0,VLOOKUP(G407,Round2_Transactions!$A$2:$F$800,4,FALSE))</f>
        <v>0</v>
      </c>
      <c r="K407" s="60">
        <f>IF(ISNA(VLOOKUP(G407,Round2_Transactions!$A$2:$F$800,5,FALSE)), 0,VLOOKUP(G407,Round2_Transactions!$A$2:$F$800,5,FALSE))</f>
        <v>0</v>
      </c>
      <c r="L407" s="86">
        <f>IF(ISNA(VLOOKUP(G407,Round2_Transactions!$A$2:$F$800,6,FALSE)), 0,VLOOKUP(G407,Round2_Transactions!$A$2:$F$800,6,FALSE))</f>
        <v>0</v>
      </c>
      <c r="M407" s="107">
        <f t="shared" si="79"/>
        <v>0</v>
      </c>
      <c r="N407" s="107">
        <f t="shared" si="81"/>
        <v>0</v>
      </c>
      <c r="O407" s="107">
        <f t="shared" si="82"/>
        <v>0</v>
      </c>
      <c r="P407" s="107">
        <f t="shared" si="83"/>
        <v>0</v>
      </c>
      <c r="Q407" s="107">
        <f t="shared" si="84"/>
        <v>0</v>
      </c>
      <c r="R407" s="107">
        <f t="shared" si="85"/>
        <v>0</v>
      </c>
      <c r="S407" s="107">
        <f t="shared" si="86"/>
        <v>0</v>
      </c>
      <c r="T407" s="107">
        <f t="shared" si="87"/>
        <v>0</v>
      </c>
      <c r="U407" s="107">
        <f t="shared" si="88"/>
        <v>0</v>
      </c>
      <c r="V407" s="107">
        <f t="shared" si="89"/>
        <v>0</v>
      </c>
      <c r="W407" s="107">
        <f t="shared" si="90"/>
        <v>0</v>
      </c>
      <c r="X407" s="107">
        <f t="shared" si="91"/>
        <v>0</v>
      </c>
      <c r="Y407" s="107">
        <f t="shared" si="92"/>
        <v>0</v>
      </c>
      <c r="Z407" s="107">
        <f t="shared" si="93"/>
        <v>0</v>
      </c>
      <c r="AA407" s="107">
        <f t="shared" si="94"/>
        <v>0</v>
      </c>
      <c r="AB407" s="107">
        <f t="shared" si="95"/>
        <v>0</v>
      </c>
      <c r="AC407" s="107">
        <f t="shared" si="96"/>
        <v>0</v>
      </c>
      <c r="AD407" s="107">
        <f t="shared" si="97"/>
        <v>0</v>
      </c>
      <c r="AE407" s="107">
        <f t="shared" si="98"/>
        <v>0</v>
      </c>
      <c r="AF407" s="107">
        <f t="shared" si="99"/>
        <v>0</v>
      </c>
      <c r="AG407" s="107">
        <f t="shared" si="100"/>
        <v>0</v>
      </c>
      <c r="AH407" s="107">
        <f t="shared" si="101"/>
        <v>0</v>
      </c>
      <c r="AI407" s="107">
        <f t="shared" si="102"/>
        <v>0</v>
      </c>
      <c r="AJ407" s="107">
        <f t="shared" si="103"/>
        <v>0</v>
      </c>
      <c r="AK407" s="107">
        <f t="shared" si="104"/>
        <v>0</v>
      </c>
    </row>
    <row r="408">
      <c r="A408" s="107"/>
      <c r="B408" s="107"/>
      <c r="C408" s="107"/>
      <c r="D408" s="107"/>
      <c r="E408" s="107"/>
      <c r="F408" s="108">
        <f t="shared" si="80"/>
        <v>1785</v>
      </c>
      <c r="G408" s="90" t="s">
        <v>601</v>
      </c>
      <c r="H408" s="14">
        <f>IF(ISNA(VLOOKUP(G408,Round2_Transactions!$A$2:$F$800,2,FALSE)), 0,VLOOKUP(G408,Round2_Transactions!$A$2:$F$800,2,FALSE))</f>
        <v>0</v>
      </c>
      <c r="I408" s="60">
        <f>IF(ISNA(VLOOKUP(G408,Round2_Transactions!$A$2:$F$800,3,FALSE)), 0,VLOOKUP(G408,Round2_Transactions!$A$2:$F$800,3,FALSE))</f>
        <v>0</v>
      </c>
      <c r="J408" s="60">
        <f>IF(ISNA(VLOOKUP(G408,Round2_Transactions!$A$2:$F$800,4,FALSE)), 0,VLOOKUP(G408,Round2_Transactions!$A$2:$F$800,4,FALSE))</f>
        <v>0</v>
      </c>
      <c r="K408" s="60">
        <f>IF(ISNA(VLOOKUP(G408,Round2_Transactions!$A$2:$F$800,5,FALSE)), 0,VLOOKUP(G408,Round2_Transactions!$A$2:$F$800,5,FALSE))</f>
        <v>0</v>
      </c>
      <c r="L408" s="86">
        <f>IF(ISNA(VLOOKUP(G408,Round2_Transactions!$A$2:$F$800,6,FALSE)), 0,VLOOKUP(G408,Round2_Transactions!$A$2:$F$800,6,FALSE))</f>
        <v>0</v>
      </c>
      <c r="M408" s="107">
        <f t="shared" si="79"/>
        <v>0</v>
      </c>
      <c r="N408" s="107">
        <f t="shared" si="81"/>
        <v>0</v>
      </c>
      <c r="O408" s="107">
        <f t="shared" si="82"/>
        <v>0</v>
      </c>
      <c r="P408" s="107">
        <f t="shared" si="83"/>
        <v>0</v>
      </c>
      <c r="Q408" s="107">
        <f t="shared" si="84"/>
        <v>0</v>
      </c>
      <c r="R408" s="107">
        <f t="shared" si="85"/>
        <v>0</v>
      </c>
      <c r="S408" s="107">
        <f t="shared" si="86"/>
        <v>0</v>
      </c>
      <c r="T408" s="107">
        <f t="shared" si="87"/>
        <v>0</v>
      </c>
      <c r="U408" s="107">
        <f t="shared" si="88"/>
        <v>0</v>
      </c>
      <c r="V408" s="107">
        <f t="shared" si="89"/>
        <v>0</v>
      </c>
      <c r="W408" s="107">
        <f t="shared" si="90"/>
        <v>0</v>
      </c>
      <c r="X408" s="107">
        <f t="shared" si="91"/>
        <v>0</v>
      </c>
      <c r="Y408" s="107">
        <f t="shared" si="92"/>
        <v>0</v>
      </c>
      <c r="Z408" s="107">
        <f t="shared" si="93"/>
        <v>0</v>
      </c>
      <c r="AA408" s="107">
        <f t="shared" si="94"/>
        <v>0</v>
      </c>
      <c r="AB408" s="107">
        <f t="shared" si="95"/>
        <v>0</v>
      </c>
      <c r="AC408" s="107">
        <f t="shared" si="96"/>
        <v>0</v>
      </c>
      <c r="AD408" s="107">
        <f t="shared" si="97"/>
        <v>0</v>
      </c>
      <c r="AE408" s="107">
        <f t="shared" si="98"/>
        <v>0</v>
      </c>
      <c r="AF408" s="107">
        <f t="shared" si="99"/>
        <v>0</v>
      </c>
      <c r="AG408" s="107">
        <f t="shared" si="100"/>
        <v>0</v>
      </c>
      <c r="AH408" s="107">
        <f t="shared" si="101"/>
        <v>0</v>
      </c>
      <c r="AI408" s="107">
        <f t="shared" si="102"/>
        <v>0</v>
      </c>
      <c r="AJ408" s="107">
        <f t="shared" si="103"/>
        <v>0</v>
      </c>
      <c r="AK408" s="107">
        <f t="shared" si="104"/>
        <v>0</v>
      </c>
    </row>
    <row r="409">
      <c r="A409" s="107"/>
      <c r="B409" s="107"/>
      <c r="C409" s="107"/>
      <c r="D409" s="107"/>
      <c r="E409" s="107"/>
      <c r="F409" s="108">
        <f t="shared" si="80"/>
        <v>1785</v>
      </c>
      <c r="G409" s="90" t="s">
        <v>602</v>
      </c>
      <c r="H409" s="14">
        <f>IF(ISNA(VLOOKUP(G409,Round2_Transactions!$A$2:$F$800,2,FALSE)), 0,VLOOKUP(G409,Round2_Transactions!$A$2:$F$800,2,FALSE))</f>
        <v>0</v>
      </c>
      <c r="I409" s="60">
        <f>IF(ISNA(VLOOKUP(G409,Round2_Transactions!$A$2:$F$800,3,FALSE)), 0,VLOOKUP(G409,Round2_Transactions!$A$2:$F$800,3,FALSE))</f>
        <v>0</v>
      </c>
      <c r="J409" s="60">
        <f>IF(ISNA(VLOOKUP(G409,Round2_Transactions!$A$2:$F$800,4,FALSE)), 0,VLOOKUP(G409,Round2_Transactions!$A$2:$F$800,4,FALSE))</f>
        <v>0</v>
      </c>
      <c r="K409" s="60">
        <f>IF(ISNA(VLOOKUP(G409,Round2_Transactions!$A$2:$F$800,5,FALSE)), 0,VLOOKUP(G409,Round2_Transactions!$A$2:$F$800,5,FALSE))</f>
        <v>0</v>
      </c>
      <c r="L409" s="86">
        <f>IF(ISNA(VLOOKUP(G409,Round2_Transactions!$A$2:$F$800,6,FALSE)), 0,VLOOKUP(G409,Round2_Transactions!$A$2:$F$800,6,FALSE))</f>
        <v>0</v>
      </c>
      <c r="M409" s="107">
        <f t="shared" si="79"/>
        <v>0</v>
      </c>
      <c r="N409" s="107">
        <f t="shared" si="81"/>
        <v>0</v>
      </c>
      <c r="O409" s="107">
        <f t="shared" si="82"/>
        <v>0</v>
      </c>
      <c r="P409" s="107">
        <f t="shared" si="83"/>
        <v>0</v>
      </c>
      <c r="Q409" s="107">
        <f t="shared" si="84"/>
        <v>0</v>
      </c>
      <c r="R409" s="107">
        <f t="shared" si="85"/>
        <v>0</v>
      </c>
      <c r="S409" s="107">
        <f t="shared" si="86"/>
        <v>0</v>
      </c>
      <c r="T409" s="107">
        <f t="shared" si="87"/>
        <v>0</v>
      </c>
      <c r="U409" s="107">
        <f t="shared" si="88"/>
        <v>0</v>
      </c>
      <c r="V409" s="107">
        <f t="shared" si="89"/>
        <v>0</v>
      </c>
      <c r="W409" s="107">
        <f t="shared" si="90"/>
        <v>0</v>
      </c>
      <c r="X409" s="107">
        <f t="shared" si="91"/>
        <v>0</v>
      </c>
      <c r="Y409" s="107">
        <f t="shared" si="92"/>
        <v>0</v>
      </c>
      <c r="Z409" s="107">
        <f t="shared" si="93"/>
        <v>0</v>
      </c>
      <c r="AA409" s="107">
        <f t="shared" si="94"/>
        <v>0</v>
      </c>
      <c r="AB409" s="107">
        <f t="shared" si="95"/>
        <v>0</v>
      </c>
      <c r="AC409" s="107">
        <f t="shared" si="96"/>
        <v>0</v>
      </c>
      <c r="AD409" s="107">
        <f t="shared" si="97"/>
        <v>0</v>
      </c>
      <c r="AE409" s="107">
        <f t="shared" si="98"/>
        <v>0</v>
      </c>
      <c r="AF409" s="107">
        <f t="shared" si="99"/>
        <v>0</v>
      </c>
      <c r="AG409" s="107">
        <f t="shared" si="100"/>
        <v>0</v>
      </c>
      <c r="AH409" s="107">
        <f t="shared" si="101"/>
        <v>0</v>
      </c>
      <c r="AI409" s="107">
        <f t="shared" si="102"/>
        <v>0</v>
      </c>
      <c r="AJ409" s="107">
        <f t="shared" si="103"/>
        <v>0</v>
      </c>
      <c r="AK409" s="107">
        <f t="shared" si="104"/>
        <v>0</v>
      </c>
    </row>
    <row r="410">
      <c r="A410" s="107"/>
      <c r="B410" s="107"/>
      <c r="C410" s="107"/>
      <c r="D410" s="107"/>
      <c r="E410" s="107"/>
      <c r="F410" s="108">
        <f t="shared" si="80"/>
        <v>1785</v>
      </c>
      <c r="G410" s="90" t="s">
        <v>603</v>
      </c>
      <c r="H410" s="14">
        <f>IF(ISNA(VLOOKUP(G410,Round2_Transactions!$A$2:$F$800,2,FALSE)), 0,VLOOKUP(G410,Round2_Transactions!$A$2:$F$800,2,FALSE))</f>
        <v>0</v>
      </c>
      <c r="I410" s="60">
        <f>IF(ISNA(VLOOKUP(G410,Round2_Transactions!$A$2:$F$800,3,FALSE)), 0,VLOOKUP(G410,Round2_Transactions!$A$2:$F$800,3,FALSE))</f>
        <v>0</v>
      </c>
      <c r="J410" s="60">
        <f>IF(ISNA(VLOOKUP(G410,Round2_Transactions!$A$2:$F$800,4,FALSE)), 0,VLOOKUP(G410,Round2_Transactions!$A$2:$F$800,4,FALSE))</f>
        <v>0</v>
      </c>
      <c r="K410" s="60">
        <f>IF(ISNA(VLOOKUP(G410,Round2_Transactions!$A$2:$F$800,5,FALSE)), 0,VLOOKUP(G410,Round2_Transactions!$A$2:$F$800,5,FALSE))</f>
        <v>0</v>
      </c>
      <c r="L410" s="86">
        <f>IF(ISNA(VLOOKUP(G410,Round2_Transactions!$A$2:$F$800,6,FALSE)), 0,VLOOKUP(G410,Round2_Transactions!$A$2:$F$800,6,FALSE))</f>
        <v>0</v>
      </c>
      <c r="M410" s="107">
        <f t="shared" si="79"/>
        <v>0</v>
      </c>
      <c r="N410" s="107">
        <f t="shared" si="81"/>
        <v>0</v>
      </c>
      <c r="O410" s="107">
        <f t="shared" si="82"/>
        <v>0</v>
      </c>
      <c r="P410" s="107">
        <f t="shared" si="83"/>
        <v>0</v>
      </c>
      <c r="Q410" s="107">
        <f t="shared" si="84"/>
        <v>0</v>
      </c>
      <c r="R410" s="107">
        <f t="shared" si="85"/>
        <v>0</v>
      </c>
      <c r="S410" s="107">
        <f t="shared" si="86"/>
        <v>0</v>
      </c>
      <c r="T410" s="107">
        <f t="shared" si="87"/>
        <v>0</v>
      </c>
      <c r="U410" s="107">
        <f t="shared" si="88"/>
        <v>0</v>
      </c>
      <c r="V410" s="107">
        <f t="shared" si="89"/>
        <v>0</v>
      </c>
      <c r="W410" s="107">
        <f t="shared" si="90"/>
        <v>0</v>
      </c>
      <c r="X410" s="107">
        <f t="shared" si="91"/>
        <v>0</v>
      </c>
      <c r="Y410" s="107">
        <f t="shared" si="92"/>
        <v>0</v>
      </c>
      <c r="Z410" s="107">
        <f t="shared" si="93"/>
        <v>0</v>
      </c>
      <c r="AA410" s="107">
        <f t="shared" si="94"/>
        <v>0</v>
      </c>
      <c r="AB410" s="107">
        <f t="shared" si="95"/>
        <v>0</v>
      </c>
      <c r="AC410" s="107">
        <f t="shared" si="96"/>
        <v>0</v>
      </c>
      <c r="AD410" s="107">
        <f t="shared" si="97"/>
        <v>0</v>
      </c>
      <c r="AE410" s="107">
        <f t="shared" si="98"/>
        <v>0</v>
      </c>
      <c r="AF410" s="107">
        <f t="shared" si="99"/>
        <v>0</v>
      </c>
      <c r="AG410" s="107">
        <f t="shared" si="100"/>
        <v>0</v>
      </c>
      <c r="AH410" s="107">
        <f t="shared" si="101"/>
        <v>0</v>
      </c>
      <c r="AI410" s="107">
        <f t="shared" si="102"/>
        <v>0</v>
      </c>
      <c r="AJ410" s="107">
        <f t="shared" si="103"/>
        <v>0</v>
      </c>
      <c r="AK410" s="107">
        <f t="shared" si="104"/>
        <v>0</v>
      </c>
    </row>
    <row r="411">
      <c r="A411" s="107"/>
      <c r="B411" s="107"/>
      <c r="C411" s="107"/>
      <c r="D411" s="109"/>
      <c r="E411" s="107"/>
      <c r="F411" s="108">
        <f t="shared" si="80"/>
        <v>1785</v>
      </c>
      <c r="G411" s="90" t="s">
        <v>604</v>
      </c>
      <c r="H411" s="14">
        <f>IF(ISNA(VLOOKUP(G411,Round2_Transactions!$A$2:$F$800,2,FALSE)), 0,VLOOKUP(G411,Round2_Transactions!$A$2:$F$800,2,FALSE))</f>
        <v>0</v>
      </c>
      <c r="I411" s="60">
        <f>IF(ISNA(VLOOKUP(G411,Round2_Transactions!$A$2:$F$800,3,FALSE)), 0,VLOOKUP(G411,Round2_Transactions!$A$2:$F$800,3,FALSE))</f>
        <v>0</v>
      </c>
      <c r="J411" s="60">
        <f>IF(ISNA(VLOOKUP(G411,Round2_Transactions!$A$2:$F$800,4,FALSE)), 0,VLOOKUP(G411,Round2_Transactions!$A$2:$F$800,4,FALSE))</f>
        <v>0</v>
      </c>
      <c r="K411" s="60">
        <f>IF(ISNA(VLOOKUP(G411,Round2_Transactions!$A$2:$F$800,5,FALSE)), 0,VLOOKUP(G411,Round2_Transactions!$A$2:$F$800,5,FALSE))</f>
        <v>0</v>
      </c>
      <c r="L411" s="86">
        <f>IF(ISNA(VLOOKUP(G411,Round2_Transactions!$A$2:$F$800,6,FALSE)), 0,VLOOKUP(G411,Round2_Transactions!$A$2:$F$800,6,FALSE))</f>
        <v>0</v>
      </c>
      <c r="M411" s="107">
        <f t="shared" si="79"/>
        <v>0</v>
      </c>
      <c r="N411" s="107">
        <f t="shared" si="81"/>
        <v>0</v>
      </c>
      <c r="O411" s="107">
        <f t="shared" si="82"/>
        <v>0</v>
      </c>
      <c r="P411" s="107">
        <f t="shared" si="83"/>
        <v>0</v>
      </c>
      <c r="Q411" s="107">
        <f t="shared" si="84"/>
        <v>0</v>
      </c>
      <c r="R411" s="107">
        <f t="shared" si="85"/>
        <v>0</v>
      </c>
      <c r="S411" s="107">
        <f t="shared" si="86"/>
        <v>0</v>
      </c>
      <c r="T411" s="107">
        <f t="shared" si="87"/>
        <v>0</v>
      </c>
      <c r="U411" s="107">
        <f t="shared" si="88"/>
        <v>0</v>
      </c>
      <c r="V411" s="107">
        <f t="shared" si="89"/>
        <v>0</v>
      </c>
      <c r="W411" s="107">
        <f t="shared" si="90"/>
        <v>0</v>
      </c>
      <c r="X411" s="107">
        <f t="shared" si="91"/>
        <v>0</v>
      </c>
      <c r="Y411" s="107">
        <f t="shared" si="92"/>
        <v>0</v>
      </c>
      <c r="Z411" s="107">
        <f t="shared" si="93"/>
        <v>0</v>
      </c>
      <c r="AA411" s="107">
        <f t="shared" si="94"/>
        <v>0</v>
      </c>
      <c r="AB411" s="107">
        <f t="shared" si="95"/>
        <v>0</v>
      </c>
      <c r="AC411" s="107">
        <f t="shared" si="96"/>
        <v>0</v>
      </c>
      <c r="AD411" s="107">
        <f t="shared" si="97"/>
        <v>0</v>
      </c>
      <c r="AE411" s="107">
        <f t="shared" si="98"/>
        <v>0</v>
      </c>
      <c r="AF411" s="107">
        <f t="shared" si="99"/>
        <v>0</v>
      </c>
      <c r="AG411" s="107">
        <f t="shared" si="100"/>
        <v>0</v>
      </c>
      <c r="AH411" s="107">
        <f t="shared" si="101"/>
        <v>0</v>
      </c>
      <c r="AI411" s="107">
        <f t="shared" si="102"/>
        <v>0</v>
      </c>
      <c r="AJ411" s="107">
        <f t="shared" si="103"/>
        <v>0</v>
      </c>
      <c r="AK411" s="107">
        <f t="shared" si="104"/>
        <v>0</v>
      </c>
    </row>
    <row r="412">
      <c r="A412" s="107"/>
      <c r="B412" s="107"/>
      <c r="C412" s="107"/>
      <c r="D412" s="107"/>
      <c r="E412" s="107"/>
      <c r="F412" s="108">
        <f t="shared" si="80"/>
        <v>1785</v>
      </c>
      <c r="G412" s="90" t="s">
        <v>605</v>
      </c>
      <c r="H412" s="14">
        <f>IF(ISNA(VLOOKUP(G412,Round2_Transactions!$A$2:$F$800,2,FALSE)), 0,VLOOKUP(G412,Round2_Transactions!$A$2:$F$800,2,FALSE))</f>
        <v>0</v>
      </c>
      <c r="I412" s="60">
        <f>IF(ISNA(VLOOKUP(G412,Round2_Transactions!$A$2:$F$800,3,FALSE)), 0,VLOOKUP(G412,Round2_Transactions!$A$2:$F$800,3,FALSE))</f>
        <v>0</v>
      </c>
      <c r="J412" s="60">
        <f>IF(ISNA(VLOOKUP(G412,Round2_Transactions!$A$2:$F$800,4,FALSE)), 0,VLOOKUP(G412,Round2_Transactions!$A$2:$F$800,4,FALSE))</f>
        <v>0</v>
      </c>
      <c r="K412" s="60">
        <f>IF(ISNA(VLOOKUP(G412,Round2_Transactions!$A$2:$F$800,5,FALSE)), 0,VLOOKUP(G412,Round2_Transactions!$A$2:$F$800,5,FALSE))</f>
        <v>0</v>
      </c>
      <c r="L412" s="86">
        <f>IF(ISNA(VLOOKUP(G412,Round2_Transactions!$A$2:$F$800,6,FALSE)), 0,VLOOKUP(G412,Round2_Transactions!$A$2:$F$800,6,FALSE))</f>
        <v>0</v>
      </c>
      <c r="M412" s="107">
        <f t="shared" si="79"/>
        <v>0</v>
      </c>
      <c r="N412" s="107">
        <f t="shared" si="81"/>
        <v>0</v>
      </c>
      <c r="O412" s="107">
        <f t="shared" si="82"/>
        <v>0</v>
      </c>
      <c r="P412" s="107">
        <f t="shared" si="83"/>
        <v>0</v>
      </c>
      <c r="Q412" s="107">
        <f t="shared" si="84"/>
        <v>0</v>
      </c>
      <c r="R412" s="107">
        <f t="shared" si="85"/>
        <v>0</v>
      </c>
      <c r="S412" s="107">
        <f t="shared" si="86"/>
        <v>0</v>
      </c>
      <c r="T412" s="107">
        <f t="shared" si="87"/>
        <v>0</v>
      </c>
      <c r="U412" s="107">
        <f t="shared" si="88"/>
        <v>0</v>
      </c>
      <c r="V412" s="107">
        <f t="shared" si="89"/>
        <v>0</v>
      </c>
      <c r="W412" s="107">
        <f t="shared" si="90"/>
        <v>0</v>
      </c>
      <c r="X412" s="107">
        <f t="shared" si="91"/>
        <v>0</v>
      </c>
      <c r="Y412" s="107">
        <f t="shared" si="92"/>
        <v>0</v>
      </c>
      <c r="Z412" s="107">
        <f t="shared" si="93"/>
        <v>0</v>
      </c>
      <c r="AA412" s="107">
        <f t="shared" si="94"/>
        <v>0</v>
      </c>
      <c r="AB412" s="107">
        <f t="shared" si="95"/>
        <v>0</v>
      </c>
      <c r="AC412" s="107">
        <f t="shared" si="96"/>
        <v>0</v>
      </c>
      <c r="AD412" s="107">
        <f t="shared" si="97"/>
        <v>0</v>
      </c>
      <c r="AE412" s="107">
        <f t="shared" si="98"/>
        <v>0</v>
      </c>
      <c r="AF412" s="107">
        <f t="shared" si="99"/>
        <v>0</v>
      </c>
      <c r="AG412" s="107">
        <f t="shared" si="100"/>
        <v>0</v>
      </c>
      <c r="AH412" s="107">
        <f t="shared" si="101"/>
        <v>0</v>
      </c>
      <c r="AI412" s="107">
        <f t="shared" si="102"/>
        <v>0</v>
      </c>
      <c r="AJ412" s="107">
        <f t="shared" si="103"/>
        <v>0</v>
      </c>
      <c r="AK412" s="107">
        <f t="shared" si="104"/>
        <v>0</v>
      </c>
    </row>
    <row r="413">
      <c r="A413" s="107"/>
      <c r="B413" s="107"/>
      <c r="C413" s="107"/>
      <c r="D413" s="107"/>
      <c r="E413" s="107"/>
      <c r="F413" s="108">
        <f t="shared" si="80"/>
        <v>1785</v>
      </c>
      <c r="G413" s="90" t="s">
        <v>606</v>
      </c>
      <c r="H413" s="14">
        <f>IF(ISNA(VLOOKUP(G413,Round2_Transactions!$A$2:$F$800,2,FALSE)), 0,VLOOKUP(G413,Round2_Transactions!$A$2:$F$800,2,FALSE))</f>
        <v>0</v>
      </c>
      <c r="I413" s="60">
        <f>IF(ISNA(VLOOKUP(G413,Round2_Transactions!$A$2:$F$800,3,FALSE)), 0,VLOOKUP(G413,Round2_Transactions!$A$2:$F$800,3,FALSE))</f>
        <v>0</v>
      </c>
      <c r="J413" s="60">
        <f>IF(ISNA(VLOOKUP(G413,Round2_Transactions!$A$2:$F$800,4,FALSE)), 0,VLOOKUP(G413,Round2_Transactions!$A$2:$F$800,4,FALSE))</f>
        <v>0</v>
      </c>
      <c r="K413" s="60">
        <f>IF(ISNA(VLOOKUP(G413,Round2_Transactions!$A$2:$F$800,5,FALSE)), 0,VLOOKUP(G413,Round2_Transactions!$A$2:$F$800,5,FALSE))</f>
        <v>0</v>
      </c>
      <c r="L413" s="86">
        <f>IF(ISNA(VLOOKUP(G413,Round2_Transactions!$A$2:$F$800,6,FALSE)), 0,VLOOKUP(G413,Round2_Transactions!$A$2:$F$800,6,FALSE))</f>
        <v>0</v>
      </c>
      <c r="M413" s="107">
        <f t="shared" si="79"/>
        <v>0</v>
      </c>
      <c r="N413" s="107">
        <f t="shared" si="81"/>
        <v>0</v>
      </c>
      <c r="O413" s="107">
        <f t="shared" si="82"/>
        <v>0</v>
      </c>
      <c r="P413" s="107">
        <f t="shared" si="83"/>
        <v>0</v>
      </c>
      <c r="Q413" s="107">
        <f t="shared" si="84"/>
        <v>0</v>
      </c>
      <c r="R413" s="107">
        <f t="shared" si="85"/>
        <v>0</v>
      </c>
      <c r="S413" s="107">
        <f t="shared" si="86"/>
        <v>0</v>
      </c>
      <c r="T413" s="107">
        <f t="shared" si="87"/>
        <v>0</v>
      </c>
      <c r="U413" s="107">
        <f t="shared" si="88"/>
        <v>0</v>
      </c>
      <c r="V413" s="107">
        <f t="shared" si="89"/>
        <v>0</v>
      </c>
      <c r="W413" s="107">
        <f t="shared" si="90"/>
        <v>0</v>
      </c>
      <c r="X413" s="107">
        <f t="shared" si="91"/>
        <v>0</v>
      </c>
      <c r="Y413" s="107">
        <f t="shared" si="92"/>
        <v>0</v>
      </c>
      <c r="Z413" s="107">
        <f t="shared" si="93"/>
        <v>0</v>
      </c>
      <c r="AA413" s="107">
        <f t="shared" si="94"/>
        <v>0</v>
      </c>
      <c r="AB413" s="107">
        <f t="shared" si="95"/>
        <v>0</v>
      </c>
      <c r="AC413" s="107">
        <f t="shared" si="96"/>
        <v>0</v>
      </c>
      <c r="AD413" s="107">
        <f t="shared" si="97"/>
        <v>0</v>
      </c>
      <c r="AE413" s="107">
        <f t="shared" si="98"/>
        <v>0</v>
      </c>
      <c r="AF413" s="107">
        <f t="shared" si="99"/>
        <v>0</v>
      </c>
      <c r="AG413" s="107">
        <f t="shared" si="100"/>
        <v>0</v>
      </c>
      <c r="AH413" s="107">
        <f t="shared" si="101"/>
        <v>0</v>
      </c>
      <c r="AI413" s="107">
        <f t="shared" si="102"/>
        <v>0</v>
      </c>
      <c r="AJ413" s="107">
        <f t="shared" si="103"/>
        <v>0</v>
      </c>
      <c r="AK413" s="107">
        <f t="shared" si="104"/>
        <v>0</v>
      </c>
    </row>
    <row r="414">
      <c r="A414" s="107"/>
      <c r="B414" s="107"/>
      <c r="C414" s="107"/>
      <c r="D414" s="107"/>
      <c r="E414" s="107"/>
      <c r="F414" s="108">
        <f t="shared" si="80"/>
        <v>1785</v>
      </c>
      <c r="G414" s="90" t="s">
        <v>607</v>
      </c>
      <c r="H414" s="14">
        <f>IF(ISNA(VLOOKUP(G414,Round2_Transactions!$A$2:$F$800,2,FALSE)), 0,VLOOKUP(G414,Round2_Transactions!$A$2:$F$800,2,FALSE))</f>
        <v>0</v>
      </c>
      <c r="I414" s="60">
        <f>IF(ISNA(VLOOKUP(G414,Round2_Transactions!$A$2:$F$800,3,FALSE)), 0,VLOOKUP(G414,Round2_Transactions!$A$2:$F$800,3,FALSE))</f>
        <v>0</v>
      </c>
      <c r="J414" s="60">
        <f>IF(ISNA(VLOOKUP(G414,Round2_Transactions!$A$2:$F$800,4,FALSE)), 0,VLOOKUP(G414,Round2_Transactions!$A$2:$F$800,4,FALSE))</f>
        <v>0</v>
      </c>
      <c r="K414" s="60">
        <f>IF(ISNA(VLOOKUP(G414,Round2_Transactions!$A$2:$F$800,5,FALSE)), 0,VLOOKUP(G414,Round2_Transactions!$A$2:$F$800,5,FALSE))</f>
        <v>0</v>
      </c>
      <c r="L414" s="86">
        <f>IF(ISNA(VLOOKUP(G414,Round2_Transactions!$A$2:$F$800,6,FALSE)), 0,VLOOKUP(G414,Round2_Transactions!$A$2:$F$800,6,FALSE))</f>
        <v>0</v>
      </c>
      <c r="M414" s="107">
        <f t="shared" si="79"/>
        <v>0</v>
      </c>
      <c r="N414" s="107">
        <f t="shared" si="81"/>
        <v>0</v>
      </c>
      <c r="O414" s="107">
        <f t="shared" si="82"/>
        <v>0</v>
      </c>
      <c r="P414" s="107">
        <f t="shared" si="83"/>
        <v>0</v>
      </c>
      <c r="Q414" s="107">
        <f t="shared" si="84"/>
        <v>0</v>
      </c>
      <c r="R414" s="107">
        <f t="shared" si="85"/>
        <v>0</v>
      </c>
      <c r="S414" s="107">
        <f t="shared" si="86"/>
        <v>0</v>
      </c>
      <c r="T414" s="107">
        <f t="shared" si="87"/>
        <v>0</v>
      </c>
      <c r="U414" s="107">
        <f t="shared" si="88"/>
        <v>0</v>
      </c>
      <c r="V414" s="107">
        <f t="shared" si="89"/>
        <v>0</v>
      </c>
      <c r="W414" s="107">
        <f t="shared" si="90"/>
        <v>0</v>
      </c>
      <c r="X414" s="107">
        <f t="shared" si="91"/>
        <v>0</v>
      </c>
      <c r="Y414" s="107">
        <f t="shared" si="92"/>
        <v>0</v>
      </c>
      <c r="Z414" s="107">
        <f t="shared" si="93"/>
        <v>0</v>
      </c>
      <c r="AA414" s="107">
        <f t="shared" si="94"/>
        <v>0</v>
      </c>
      <c r="AB414" s="107">
        <f t="shared" si="95"/>
        <v>0</v>
      </c>
      <c r="AC414" s="107">
        <f t="shared" si="96"/>
        <v>0</v>
      </c>
      <c r="AD414" s="107">
        <f t="shared" si="97"/>
        <v>0</v>
      </c>
      <c r="AE414" s="107">
        <f t="shared" si="98"/>
        <v>0</v>
      </c>
      <c r="AF414" s="107">
        <f t="shared" si="99"/>
        <v>0</v>
      </c>
      <c r="AG414" s="107">
        <f t="shared" si="100"/>
        <v>0</v>
      </c>
      <c r="AH414" s="107">
        <f t="shared" si="101"/>
        <v>0</v>
      </c>
      <c r="AI414" s="107">
        <f t="shared" si="102"/>
        <v>0</v>
      </c>
      <c r="AJ414" s="107">
        <f t="shared" si="103"/>
        <v>0</v>
      </c>
      <c r="AK414" s="107">
        <f t="shared" si="104"/>
        <v>0</v>
      </c>
    </row>
    <row r="415">
      <c r="A415" s="107"/>
      <c r="B415" s="107"/>
      <c r="C415" s="107"/>
      <c r="D415" s="107"/>
      <c r="E415" s="107"/>
      <c r="F415" s="108">
        <f t="shared" si="80"/>
        <v>1785</v>
      </c>
      <c r="G415" s="90" t="s">
        <v>608</v>
      </c>
      <c r="H415" s="14">
        <f>IF(ISNA(VLOOKUP(G415,Round2_Transactions!$A$2:$F$800,2,FALSE)), 0,VLOOKUP(G415,Round2_Transactions!$A$2:$F$800,2,FALSE))</f>
        <v>0</v>
      </c>
      <c r="I415" s="60">
        <f>IF(ISNA(VLOOKUP(G415,Round2_Transactions!$A$2:$F$800,3,FALSE)), 0,VLOOKUP(G415,Round2_Transactions!$A$2:$F$800,3,FALSE))</f>
        <v>0</v>
      </c>
      <c r="J415" s="60">
        <f>IF(ISNA(VLOOKUP(G415,Round2_Transactions!$A$2:$F$800,4,FALSE)), 0,VLOOKUP(G415,Round2_Transactions!$A$2:$F$800,4,FALSE))</f>
        <v>0</v>
      </c>
      <c r="K415" s="60">
        <f>IF(ISNA(VLOOKUP(G415,Round2_Transactions!$A$2:$F$800,5,FALSE)), 0,VLOOKUP(G415,Round2_Transactions!$A$2:$F$800,5,FALSE))</f>
        <v>0</v>
      </c>
      <c r="L415" s="86">
        <f>IF(ISNA(VLOOKUP(G415,Round2_Transactions!$A$2:$F$800,6,FALSE)), 0,VLOOKUP(G415,Round2_Transactions!$A$2:$F$800,6,FALSE))</f>
        <v>0</v>
      </c>
      <c r="M415" s="107">
        <f t="shared" si="79"/>
        <v>0</v>
      </c>
      <c r="N415" s="107">
        <f t="shared" si="81"/>
        <v>0</v>
      </c>
      <c r="O415" s="107">
        <f t="shared" si="82"/>
        <v>0</v>
      </c>
      <c r="P415" s="107">
        <f t="shared" si="83"/>
        <v>0</v>
      </c>
      <c r="Q415" s="107">
        <f t="shared" si="84"/>
        <v>0</v>
      </c>
      <c r="R415" s="107">
        <f t="shared" si="85"/>
        <v>0</v>
      </c>
      <c r="S415" s="107">
        <f t="shared" si="86"/>
        <v>0</v>
      </c>
      <c r="T415" s="107">
        <f t="shared" si="87"/>
        <v>0</v>
      </c>
      <c r="U415" s="107">
        <f t="shared" si="88"/>
        <v>0</v>
      </c>
      <c r="V415" s="107">
        <f t="shared" si="89"/>
        <v>0</v>
      </c>
      <c r="W415" s="107">
        <f t="shared" si="90"/>
        <v>0</v>
      </c>
      <c r="X415" s="107">
        <f t="shared" si="91"/>
        <v>0</v>
      </c>
      <c r="Y415" s="107">
        <f t="shared" si="92"/>
        <v>0</v>
      </c>
      <c r="Z415" s="107">
        <f t="shared" si="93"/>
        <v>0</v>
      </c>
      <c r="AA415" s="107">
        <f t="shared" si="94"/>
        <v>0</v>
      </c>
      <c r="AB415" s="107">
        <f t="shared" si="95"/>
        <v>0</v>
      </c>
      <c r="AC415" s="107">
        <f t="shared" si="96"/>
        <v>0</v>
      </c>
      <c r="AD415" s="107">
        <f t="shared" si="97"/>
        <v>0</v>
      </c>
      <c r="AE415" s="107">
        <f t="shared" si="98"/>
        <v>0</v>
      </c>
      <c r="AF415" s="107">
        <f t="shared" si="99"/>
        <v>0</v>
      </c>
      <c r="AG415" s="107">
        <f t="shared" si="100"/>
        <v>0</v>
      </c>
      <c r="AH415" s="107">
        <f t="shared" si="101"/>
        <v>0</v>
      </c>
      <c r="AI415" s="107">
        <f t="shared" si="102"/>
        <v>0</v>
      </c>
      <c r="AJ415" s="107">
        <f t="shared" si="103"/>
        <v>0</v>
      </c>
      <c r="AK415" s="107">
        <f t="shared" si="104"/>
        <v>0</v>
      </c>
    </row>
    <row r="416">
      <c r="A416" s="107"/>
      <c r="B416" s="107"/>
      <c r="C416" s="107"/>
      <c r="D416" s="107"/>
      <c r="E416" s="107"/>
      <c r="F416" s="108">
        <f t="shared" si="80"/>
        <v>1785</v>
      </c>
      <c r="G416" s="90" t="s">
        <v>609</v>
      </c>
      <c r="H416" s="14">
        <f>IF(ISNA(VLOOKUP(G416,Round2_Transactions!$A$2:$F$800,2,FALSE)), 0,VLOOKUP(G416,Round2_Transactions!$A$2:$F$800,2,FALSE))</f>
        <v>0</v>
      </c>
      <c r="I416" s="60">
        <f>IF(ISNA(VLOOKUP(G416,Round2_Transactions!$A$2:$F$800,3,FALSE)), 0,VLOOKUP(G416,Round2_Transactions!$A$2:$F$800,3,FALSE))</f>
        <v>0</v>
      </c>
      <c r="J416" s="60">
        <f>IF(ISNA(VLOOKUP(G416,Round2_Transactions!$A$2:$F$800,4,FALSE)), 0,VLOOKUP(G416,Round2_Transactions!$A$2:$F$800,4,FALSE))</f>
        <v>0</v>
      </c>
      <c r="K416" s="60">
        <f>IF(ISNA(VLOOKUP(G416,Round2_Transactions!$A$2:$F$800,5,FALSE)), 0,VLOOKUP(G416,Round2_Transactions!$A$2:$F$800,5,FALSE))</f>
        <v>0</v>
      </c>
      <c r="L416" s="86">
        <f>IF(ISNA(VLOOKUP(G416,Round2_Transactions!$A$2:$F$800,6,FALSE)), 0,VLOOKUP(G416,Round2_Transactions!$A$2:$F$800,6,FALSE))</f>
        <v>0</v>
      </c>
      <c r="M416" s="107">
        <f t="shared" si="79"/>
        <v>0</v>
      </c>
      <c r="N416" s="107">
        <f t="shared" si="81"/>
        <v>0</v>
      </c>
      <c r="O416" s="107">
        <f t="shared" si="82"/>
        <v>0</v>
      </c>
      <c r="P416" s="107">
        <f t="shared" si="83"/>
        <v>0</v>
      </c>
      <c r="Q416" s="107">
        <f t="shared" si="84"/>
        <v>0</v>
      </c>
      <c r="R416" s="107">
        <f t="shared" si="85"/>
        <v>0</v>
      </c>
      <c r="S416" s="107">
        <f t="shared" si="86"/>
        <v>0</v>
      </c>
      <c r="T416" s="107">
        <f t="shared" si="87"/>
        <v>0</v>
      </c>
      <c r="U416" s="107">
        <f t="shared" si="88"/>
        <v>0</v>
      </c>
      <c r="V416" s="107">
        <f t="shared" si="89"/>
        <v>0</v>
      </c>
      <c r="W416" s="107">
        <f t="shared" si="90"/>
        <v>0</v>
      </c>
      <c r="X416" s="107">
        <f t="shared" si="91"/>
        <v>0</v>
      </c>
      <c r="Y416" s="107">
        <f t="shared" si="92"/>
        <v>0</v>
      </c>
      <c r="Z416" s="107">
        <f t="shared" si="93"/>
        <v>0</v>
      </c>
      <c r="AA416" s="107">
        <f t="shared" si="94"/>
        <v>0</v>
      </c>
      <c r="AB416" s="107">
        <f t="shared" si="95"/>
        <v>0</v>
      </c>
      <c r="AC416" s="107">
        <f t="shared" si="96"/>
        <v>0</v>
      </c>
      <c r="AD416" s="107">
        <f t="shared" si="97"/>
        <v>0</v>
      </c>
      <c r="AE416" s="107">
        <f t="shared" si="98"/>
        <v>0</v>
      </c>
      <c r="AF416" s="107">
        <f t="shared" si="99"/>
        <v>0</v>
      </c>
      <c r="AG416" s="107">
        <f t="shared" si="100"/>
        <v>0</v>
      </c>
      <c r="AH416" s="107">
        <f t="shared" si="101"/>
        <v>0</v>
      </c>
      <c r="AI416" s="107">
        <f t="shared" si="102"/>
        <v>0</v>
      </c>
      <c r="AJ416" s="107">
        <f t="shared" si="103"/>
        <v>0</v>
      </c>
      <c r="AK416" s="107">
        <f t="shared" si="104"/>
        <v>0</v>
      </c>
    </row>
    <row r="417">
      <c r="A417" s="107"/>
      <c r="B417" s="107"/>
      <c r="C417" s="107"/>
      <c r="D417" s="107"/>
      <c r="E417" s="107"/>
      <c r="F417" s="108">
        <f t="shared" si="80"/>
        <v>1785</v>
      </c>
      <c r="G417" s="90" t="s">
        <v>610</v>
      </c>
      <c r="H417" s="14">
        <f>IF(ISNA(VLOOKUP(G417,Round2_Transactions!$A$2:$F$800,2,FALSE)), 0,VLOOKUP(G417,Round2_Transactions!$A$2:$F$800,2,FALSE))</f>
        <v>0</v>
      </c>
      <c r="I417" s="60">
        <f>IF(ISNA(VLOOKUP(G417,Round2_Transactions!$A$2:$F$800,3,FALSE)), 0,VLOOKUP(G417,Round2_Transactions!$A$2:$F$800,3,FALSE))</f>
        <v>0</v>
      </c>
      <c r="J417" s="60">
        <f>IF(ISNA(VLOOKUP(G417,Round2_Transactions!$A$2:$F$800,4,FALSE)), 0,VLOOKUP(G417,Round2_Transactions!$A$2:$F$800,4,FALSE))</f>
        <v>0</v>
      </c>
      <c r="K417" s="60">
        <f>IF(ISNA(VLOOKUP(G417,Round2_Transactions!$A$2:$F$800,5,FALSE)), 0,VLOOKUP(G417,Round2_Transactions!$A$2:$F$800,5,FALSE))</f>
        <v>0</v>
      </c>
      <c r="L417" s="86">
        <f>IF(ISNA(VLOOKUP(G417,Round2_Transactions!$A$2:$F$800,6,FALSE)), 0,VLOOKUP(G417,Round2_Transactions!$A$2:$F$800,6,FALSE))</f>
        <v>0</v>
      </c>
      <c r="M417" s="107">
        <f t="shared" si="79"/>
        <v>0</v>
      </c>
      <c r="N417" s="107">
        <f t="shared" si="81"/>
        <v>0</v>
      </c>
      <c r="O417" s="107">
        <f t="shared" si="82"/>
        <v>0</v>
      </c>
      <c r="P417" s="107">
        <f t="shared" si="83"/>
        <v>0</v>
      </c>
      <c r="Q417" s="107">
        <f t="shared" si="84"/>
        <v>0</v>
      </c>
      <c r="R417" s="107">
        <f t="shared" si="85"/>
        <v>0</v>
      </c>
      <c r="S417" s="107">
        <f t="shared" si="86"/>
        <v>0</v>
      </c>
      <c r="T417" s="107">
        <f t="shared" si="87"/>
        <v>0</v>
      </c>
      <c r="U417" s="107">
        <f t="shared" si="88"/>
        <v>0</v>
      </c>
      <c r="V417" s="107">
        <f t="shared" si="89"/>
        <v>0</v>
      </c>
      <c r="W417" s="107">
        <f t="shared" si="90"/>
        <v>0</v>
      </c>
      <c r="X417" s="107">
        <f t="shared" si="91"/>
        <v>0</v>
      </c>
      <c r="Y417" s="107">
        <f t="shared" si="92"/>
        <v>0</v>
      </c>
      <c r="Z417" s="107">
        <f t="shared" si="93"/>
        <v>0</v>
      </c>
      <c r="AA417" s="107">
        <f t="shared" si="94"/>
        <v>0</v>
      </c>
      <c r="AB417" s="107">
        <f t="shared" si="95"/>
        <v>0</v>
      </c>
      <c r="AC417" s="107">
        <f t="shared" si="96"/>
        <v>0</v>
      </c>
      <c r="AD417" s="107">
        <f t="shared" si="97"/>
        <v>0</v>
      </c>
      <c r="AE417" s="107">
        <f t="shared" si="98"/>
        <v>0</v>
      </c>
      <c r="AF417" s="107">
        <f t="shared" si="99"/>
        <v>0</v>
      </c>
      <c r="AG417" s="107">
        <f t="shared" si="100"/>
        <v>0</v>
      </c>
      <c r="AH417" s="107">
        <f t="shared" si="101"/>
        <v>0</v>
      </c>
      <c r="AI417" s="107">
        <f t="shared" si="102"/>
        <v>0</v>
      </c>
      <c r="AJ417" s="107">
        <f t="shared" si="103"/>
        <v>0</v>
      </c>
      <c r="AK417" s="107">
        <f t="shared" si="104"/>
        <v>0</v>
      </c>
    </row>
    <row r="418">
      <c r="A418" s="107"/>
      <c r="B418" s="107"/>
      <c r="C418" s="107"/>
      <c r="D418" s="107"/>
      <c r="E418" s="107"/>
      <c r="F418" s="108">
        <f t="shared" si="80"/>
        <v>1785</v>
      </c>
      <c r="G418" s="90" t="s">
        <v>611</v>
      </c>
      <c r="H418" s="14">
        <f>IF(ISNA(VLOOKUP(G418,Round2_Transactions!$A$2:$F$800,2,FALSE)), 0,VLOOKUP(G418,Round2_Transactions!$A$2:$F$800,2,FALSE))</f>
        <v>0</v>
      </c>
      <c r="I418" s="60">
        <f>IF(ISNA(VLOOKUP(G418,Round2_Transactions!$A$2:$F$800,3,FALSE)), 0,VLOOKUP(G418,Round2_Transactions!$A$2:$F$800,3,FALSE))</f>
        <v>0</v>
      </c>
      <c r="J418" s="60">
        <f>IF(ISNA(VLOOKUP(G418,Round2_Transactions!$A$2:$F$800,4,FALSE)), 0,VLOOKUP(G418,Round2_Transactions!$A$2:$F$800,4,FALSE))</f>
        <v>0</v>
      </c>
      <c r="K418" s="60">
        <f>IF(ISNA(VLOOKUP(G418,Round2_Transactions!$A$2:$F$800,5,FALSE)), 0,VLOOKUP(G418,Round2_Transactions!$A$2:$F$800,5,FALSE))</f>
        <v>0</v>
      </c>
      <c r="L418" s="86">
        <f>IF(ISNA(VLOOKUP(G418,Round2_Transactions!$A$2:$F$800,6,FALSE)), 0,VLOOKUP(G418,Round2_Transactions!$A$2:$F$800,6,FALSE))</f>
        <v>0</v>
      </c>
      <c r="M418" s="107">
        <f t="shared" si="79"/>
        <v>0</v>
      </c>
      <c r="N418" s="107">
        <f t="shared" si="81"/>
        <v>0</v>
      </c>
      <c r="O418" s="107">
        <f t="shared" si="82"/>
        <v>0</v>
      </c>
      <c r="P418" s="107">
        <f t="shared" si="83"/>
        <v>0</v>
      </c>
      <c r="Q418" s="107">
        <f t="shared" si="84"/>
        <v>0</v>
      </c>
      <c r="R418" s="107">
        <f t="shared" si="85"/>
        <v>0</v>
      </c>
      <c r="S418" s="107">
        <f t="shared" si="86"/>
        <v>0</v>
      </c>
      <c r="T418" s="107">
        <f t="shared" si="87"/>
        <v>0</v>
      </c>
      <c r="U418" s="107">
        <f t="shared" si="88"/>
        <v>0</v>
      </c>
      <c r="V418" s="107">
        <f t="shared" si="89"/>
        <v>0</v>
      </c>
      <c r="W418" s="107">
        <f t="shared" si="90"/>
        <v>0</v>
      </c>
      <c r="X418" s="107">
        <f t="shared" si="91"/>
        <v>0</v>
      </c>
      <c r="Y418" s="107">
        <f t="shared" si="92"/>
        <v>0</v>
      </c>
      <c r="Z418" s="107">
        <f t="shared" si="93"/>
        <v>0</v>
      </c>
      <c r="AA418" s="107">
        <f t="shared" si="94"/>
        <v>0</v>
      </c>
      <c r="AB418" s="107">
        <f t="shared" si="95"/>
        <v>0</v>
      </c>
      <c r="AC418" s="107">
        <f t="shared" si="96"/>
        <v>0</v>
      </c>
      <c r="AD418" s="107">
        <f t="shared" si="97"/>
        <v>0</v>
      </c>
      <c r="AE418" s="107">
        <f t="shared" si="98"/>
        <v>0</v>
      </c>
      <c r="AF418" s="107">
        <f t="shared" si="99"/>
        <v>0</v>
      </c>
      <c r="AG418" s="107">
        <f t="shared" si="100"/>
        <v>0</v>
      </c>
      <c r="AH418" s="107">
        <f t="shared" si="101"/>
        <v>0</v>
      </c>
      <c r="AI418" s="107">
        <f t="shared" si="102"/>
        <v>0</v>
      </c>
      <c r="AJ418" s="107">
        <f t="shared" si="103"/>
        <v>0</v>
      </c>
      <c r="AK418" s="107">
        <f t="shared" si="104"/>
        <v>0</v>
      </c>
    </row>
    <row r="419">
      <c r="A419" s="107"/>
      <c r="B419" s="107"/>
      <c r="C419" s="107"/>
      <c r="D419" s="107"/>
      <c r="E419" s="107"/>
      <c r="F419" s="108">
        <f t="shared" si="80"/>
        <v>1785</v>
      </c>
      <c r="G419" s="90" t="s">
        <v>612</v>
      </c>
      <c r="H419" s="14">
        <f>IF(ISNA(VLOOKUP(G419,Round2_Transactions!$A$2:$F$800,2,FALSE)), 0,VLOOKUP(G419,Round2_Transactions!$A$2:$F$800,2,FALSE))</f>
        <v>0</v>
      </c>
      <c r="I419" s="60">
        <f>IF(ISNA(VLOOKUP(G419,Round2_Transactions!$A$2:$F$800,3,FALSE)), 0,VLOOKUP(G419,Round2_Transactions!$A$2:$F$800,3,FALSE))</f>
        <v>0</v>
      </c>
      <c r="J419" s="60">
        <f>IF(ISNA(VLOOKUP(G419,Round2_Transactions!$A$2:$F$800,4,FALSE)), 0,VLOOKUP(G419,Round2_Transactions!$A$2:$F$800,4,FALSE))</f>
        <v>0</v>
      </c>
      <c r="K419" s="60">
        <f>IF(ISNA(VLOOKUP(G419,Round2_Transactions!$A$2:$F$800,5,FALSE)), 0,VLOOKUP(G419,Round2_Transactions!$A$2:$F$800,5,FALSE))</f>
        <v>0</v>
      </c>
      <c r="L419" s="86">
        <f>IF(ISNA(VLOOKUP(G419,Round2_Transactions!$A$2:$F$800,6,FALSE)), 0,VLOOKUP(G419,Round2_Transactions!$A$2:$F$800,6,FALSE))</f>
        <v>0</v>
      </c>
      <c r="M419" s="107">
        <f t="shared" si="79"/>
        <v>0</v>
      </c>
      <c r="N419" s="107">
        <f t="shared" si="81"/>
        <v>0</v>
      </c>
      <c r="O419" s="107">
        <f t="shared" si="82"/>
        <v>0</v>
      </c>
      <c r="P419" s="107">
        <f t="shared" si="83"/>
        <v>0</v>
      </c>
      <c r="Q419" s="107">
        <f t="shared" si="84"/>
        <v>0</v>
      </c>
      <c r="R419" s="107">
        <f t="shared" si="85"/>
        <v>0</v>
      </c>
      <c r="S419" s="107">
        <f t="shared" si="86"/>
        <v>0</v>
      </c>
      <c r="T419" s="107">
        <f t="shared" si="87"/>
        <v>0</v>
      </c>
      <c r="U419" s="107">
        <f t="shared" si="88"/>
        <v>0</v>
      </c>
      <c r="V419" s="107">
        <f t="shared" si="89"/>
        <v>0</v>
      </c>
      <c r="W419" s="107">
        <f t="shared" si="90"/>
        <v>0</v>
      </c>
      <c r="X419" s="107">
        <f t="shared" si="91"/>
        <v>0</v>
      </c>
      <c r="Y419" s="107">
        <f t="shared" si="92"/>
        <v>0</v>
      </c>
      <c r="Z419" s="107">
        <f t="shared" si="93"/>
        <v>0</v>
      </c>
      <c r="AA419" s="107">
        <f t="shared" si="94"/>
        <v>0</v>
      </c>
      <c r="AB419" s="107">
        <f t="shared" si="95"/>
        <v>0</v>
      </c>
      <c r="AC419" s="107">
        <f t="shared" si="96"/>
        <v>0</v>
      </c>
      <c r="AD419" s="107">
        <f t="shared" si="97"/>
        <v>0</v>
      </c>
      <c r="AE419" s="107">
        <f t="shared" si="98"/>
        <v>0</v>
      </c>
      <c r="AF419" s="107">
        <f t="shared" si="99"/>
        <v>0</v>
      </c>
      <c r="AG419" s="107">
        <f t="shared" si="100"/>
        <v>0</v>
      </c>
      <c r="AH419" s="107">
        <f t="shared" si="101"/>
        <v>0</v>
      </c>
      <c r="AI419" s="107">
        <f t="shared" si="102"/>
        <v>0</v>
      </c>
      <c r="AJ419" s="107">
        <f t="shared" si="103"/>
        <v>0</v>
      </c>
      <c r="AK419" s="107">
        <f t="shared" si="104"/>
        <v>0</v>
      </c>
    </row>
    <row r="420">
      <c r="A420" s="107"/>
      <c r="B420" s="107"/>
      <c r="C420" s="107"/>
      <c r="D420" s="107"/>
      <c r="E420" s="107"/>
      <c r="F420" s="108">
        <f t="shared" si="80"/>
        <v>1785</v>
      </c>
      <c r="G420" s="90" t="s">
        <v>613</v>
      </c>
      <c r="H420" s="14">
        <f>IF(ISNA(VLOOKUP(G420,Round2_Transactions!$A$2:$F$800,2,FALSE)), 0,VLOOKUP(G420,Round2_Transactions!$A$2:$F$800,2,FALSE))</f>
        <v>0</v>
      </c>
      <c r="I420" s="60">
        <f>IF(ISNA(VLOOKUP(G420,Round2_Transactions!$A$2:$F$800,3,FALSE)), 0,VLOOKUP(G420,Round2_Transactions!$A$2:$F$800,3,FALSE))</f>
        <v>0</v>
      </c>
      <c r="J420" s="60">
        <f>IF(ISNA(VLOOKUP(G420,Round2_Transactions!$A$2:$F$800,4,FALSE)), 0,VLOOKUP(G420,Round2_Transactions!$A$2:$F$800,4,FALSE))</f>
        <v>0</v>
      </c>
      <c r="K420" s="60">
        <f>IF(ISNA(VLOOKUP(G420,Round2_Transactions!$A$2:$F$800,5,FALSE)), 0,VLOOKUP(G420,Round2_Transactions!$A$2:$F$800,5,FALSE))</f>
        <v>0</v>
      </c>
      <c r="L420" s="86">
        <f>IF(ISNA(VLOOKUP(G420,Round2_Transactions!$A$2:$F$800,6,FALSE)), 0,VLOOKUP(G420,Round2_Transactions!$A$2:$F$800,6,FALSE))</f>
        <v>0</v>
      </c>
      <c r="M420" s="107">
        <f t="shared" si="79"/>
        <v>0</v>
      </c>
      <c r="N420" s="107">
        <f t="shared" si="81"/>
        <v>0</v>
      </c>
      <c r="O420" s="107">
        <f t="shared" si="82"/>
        <v>0</v>
      </c>
      <c r="P420" s="107">
        <f t="shared" si="83"/>
        <v>0</v>
      </c>
      <c r="Q420" s="107">
        <f t="shared" si="84"/>
        <v>0</v>
      </c>
      <c r="R420" s="107">
        <f t="shared" si="85"/>
        <v>0</v>
      </c>
      <c r="S420" s="107">
        <f t="shared" si="86"/>
        <v>0</v>
      </c>
      <c r="T420" s="107">
        <f t="shared" si="87"/>
        <v>0</v>
      </c>
      <c r="U420" s="107">
        <f t="shared" si="88"/>
        <v>0</v>
      </c>
      <c r="V420" s="107">
        <f t="shared" si="89"/>
        <v>0</v>
      </c>
      <c r="W420" s="107">
        <f t="shared" si="90"/>
        <v>0</v>
      </c>
      <c r="X420" s="107">
        <f t="shared" si="91"/>
        <v>0</v>
      </c>
      <c r="Y420" s="107">
        <f t="shared" si="92"/>
        <v>0</v>
      </c>
      <c r="Z420" s="107">
        <f t="shared" si="93"/>
        <v>0</v>
      </c>
      <c r="AA420" s="107">
        <f t="shared" si="94"/>
        <v>0</v>
      </c>
      <c r="AB420" s="107">
        <f t="shared" si="95"/>
        <v>0</v>
      </c>
      <c r="AC420" s="107">
        <f t="shared" si="96"/>
        <v>0</v>
      </c>
      <c r="AD420" s="107">
        <f t="shared" si="97"/>
        <v>0</v>
      </c>
      <c r="AE420" s="107">
        <f t="shared" si="98"/>
        <v>0</v>
      </c>
      <c r="AF420" s="107">
        <f t="shared" si="99"/>
        <v>0</v>
      </c>
      <c r="AG420" s="107">
        <f t="shared" si="100"/>
        <v>0</v>
      </c>
      <c r="AH420" s="107">
        <f t="shared" si="101"/>
        <v>0</v>
      </c>
      <c r="AI420" s="107">
        <f t="shared" si="102"/>
        <v>0</v>
      </c>
      <c r="AJ420" s="107">
        <f t="shared" si="103"/>
        <v>0</v>
      </c>
      <c r="AK420" s="107">
        <f t="shared" si="104"/>
        <v>0</v>
      </c>
    </row>
    <row r="421">
      <c r="A421" s="107"/>
      <c r="B421" s="107"/>
      <c r="C421" s="107"/>
      <c r="D421" s="107"/>
      <c r="E421" s="107"/>
      <c r="F421" s="108">
        <f t="shared" si="80"/>
        <v>1785</v>
      </c>
      <c r="G421" s="90" t="s">
        <v>614</v>
      </c>
      <c r="H421" s="14">
        <f>IF(ISNA(VLOOKUP(G421,Round2_Transactions!$A$2:$F$800,2,FALSE)), 0,VLOOKUP(G421,Round2_Transactions!$A$2:$F$800,2,FALSE))</f>
        <v>0</v>
      </c>
      <c r="I421" s="60">
        <f>IF(ISNA(VLOOKUP(G421,Round2_Transactions!$A$2:$F$800,3,FALSE)), 0,VLOOKUP(G421,Round2_Transactions!$A$2:$F$800,3,FALSE))</f>
        <v>0</v>
      </c>
      <c r="J421" s="60">
        <f>IF(ISNA(VLOOKUP(G421,Round2_Transactions!$A$2:$F$800,4,FALSE)), 0,VLOOKUP(G421,Round2_Transactions!$A$2:$F$800,4,FALSE))</f>
        <v>0</v>
      </c>
      <c r="K421" s="60">
        <f>IF(ISNA(VLOOKUP(G421,Round2_Transactions!$A$2:$F$800,5,FALSE)), 0,VLOOKUP(G421,Round2_Transactions!$A$2:$F$800,5,FALSE))</f>
        <v>0</v>
      </c>
      <c r="L421" s="86">
        <f>IF(ISNA(VLOOKUP(G421,Round2_Transactions!$A$2:$F$800,6,FALSE)), 0,VLOOKUP(G421,Round2_Transactions!$A$2:$F$800,6,FALSE))</f>
        <v>0</v>
      </c>
      <c r="M421" s="107">
        <f t="shared" si="79"/>
        <v>0</v>
      </c>
      <c r="N421" s="107">
        <f t="shared" si="81"/>
        <v>0</v>
      </c>
      <c r="O421" s="107">
        <f t="shared" si="82"/>
        <v>0</v>
      </c>
      <c r="P421" s="107">
        <f t="shared" si="83"/>
        <v>0</v>
      </c>
      <c r="Q421" s="107">
        <f t="shared" si="84"/>
        <v>0</v>
      </c>
      <c r="R421" s="107">
        <f t="shared" si="85"/>
        <v>0</v>
      </c>
      <c r="S421" s="107">
        <f t="shared" si="86"/>
        <v>0</v>
      </c>
      <c r="T421" s="107">
        <f t="shared" si="87"/>
        <v>0</v>
      </c>
      <c r="U421" s="107">
        <f t="shared" si="88"/>
        <v>0</v>
      </c>
      <c r="V421" s="107">
        <f t="shared" si="89"/>
        <v>0</v>
      </c>
      <c r="W421" s="107">
        <f t="shared" si="90"/>
        <v>0</v>
      </c>
      <c r="X421" s="107">
        <f t="shared" si="91"/>
        <v>0</v>
      </c>
      <c r="Y421" s="107">
        <f t="shared" si="92"/>
        <v>0</v>
      </c>
      <c r="Z421" s="107">
        <f t="shared" si="93"/>
        <v>0</v>
      </c>
      <c r="AA421" s="107">
        <f t="shared" si="94"/>
        <v>0</v>
      </c>
      <c r="AB421" s="107">
        <f t="shared" si="95"/>
        <v>0</v>
      </c>
      <c r="AC421" s="107">
        <f t="shared" si="96"/>
        <v>0</v>
      </c>
      <c r="AD421" s="107">
        <f t="shared" si="97"/>
        <v>0</v>
      </c>
      <c r="AE421" s="107">
        <f t="shared" si="98"/>
        <v>0</v>
      </c>
      <c r="AF421" s="107">
        <f t="shared" si="99"/>
        <v>0</v>
      </c>
      <c r="AG421" s="107">
        <f t="shared" si="100"/>
        <v>0</v>
      </c>
      <c r="AH421" s="107">
        <f t="shared" si="101"/>
        <v>0</v>
      </c>
      <c r="AI421" s="107">
        <f t="shared" si="102"/>
        <v>0</v>
      </c>
      <c r="AJ421" s="107">
        <f t="shared" si="103"/>
        <v>0</v>
      </c>
      <c r="AK421" s="107">
        <f t="shared" si="104"/>
        <v>0</v>
      </c>
    </row>
    <row r="422">
      <c r="A422" s="107"/>
      <c r="B422" s="107"/>
      <c r="C422" s="107"/>
      <c r="D422" s="107"/>
      <c r="E422" s="107"/>
      <c r="F422" s="108">
        <f t="shared" si="80"/>
        <v>1785</v>
      </c>
      <c r="G422" s="90" t="s">
        <v>615</v>
      </c>
      <c r="H422" s="14">
        <f>IF(ISNA(VLOOKUP(G422,Round2_Transactions!$A$2:$F$800,2,FALSE)), 0,VLOOKUP(G422,Round2_Transactions!$A$2:$F$800,2,FALSE))</f>
        <v>0</v>
      </c>
      <c r="I422" s="60">
        <f>IF(ISNA(VLOOKUP(G422,Round2_Transactions!$A$2:$F$800,3,FALSE)), 0,VLOOKUP(G422,Round2_Transactions!$A$2:$F$800,3,FALSE))</f>
        <v>0</v>
      </c>
      <c r="J422" s="60">
        <f>IF(ISNA(VLOOKUP(G422,Round2_Transactions!$A$2:$F$800,4,FALSE)), 0,VLOOKUP(G422,Round2_Transactions!$A$2:$F$800,4,FALSE))</f>
        <v>0</v>
      </c>
      <c r="K422" s="60">
        <f>IF(ISNA(VLOOKUP(G422,Round2_Transactions!$A$2:$F$800,5,FALSE)), 0,VLOOKUP(G422,Round2_Transactions!$A$2:$F$800,5,FALSE))</f>
        <v>0</v>
      </c>
      <c r="L422" s="86">
        <f>IF(ISNA(VLOOKUP(G422,Round2_Transactions!$A$2:$F$800,6,FALSE)), 0,VLOOKUP(G422,Round2_Transactions!$A$2:$F$800,6,FALSE))</f>
        <v>0</v>
      </c>
      <c r="M422" s="107">
        <f t="shared" si="79"/>
        <v>0</v>
      </c>
      <c r="N422" s="107">
        <f t="shared" si="81"/>
        <v>0</v>
      </c>
      <c r="O422" s="107">
        <f t="shared" si="82"/>
        <v>0</v>
      </c>
      <c r="P422" s="107">
        <f t="shared" si="83"/>
        <v>0</v>
      </c>
      <c r="Q422" s="107">
        <f t="shared" si="84"/>
        <v>0</v>
      </c>
      <c r="R422" s="107">
        <f t="shared" si="85"/>
        <v>0</v>
      </c>
      <c r="S422" s="107">
        <f t="shared" si="86"/>
        <v>0</v>
      </c>
      <c r="T422" s="107">
        <f t="shared" si="87"/>
        <v>0</v>
      </c>
      <c r="U422" s="107">
        <f t="shared" si="88"/>
        <v>0</v>
      </c>
      <c r="V422" s="107">
        <f t="shared" si="89"/>
        <v>0</v>
      </c>
      <c r="W422" s="107">
        <f t="shared" si="90"/>
        <v>0</v>
      </c>
      <c r="X422" s="107">
        <f t="shared" si="91"/>
        <v>0</v>
      </c>
      <c r="Y422" s="107">
        <f t="shared" si="92"/>
        <v>0</v>
      </c>
      <c r="Z422" s="107">
        <f t="shared" si="93"/>
        <v>0</v>
      </c>
      <c r="AA422" s="107">
        <f t="shared" si="94"/>
        <v>0</v>
      </c>
      <c r="AB422" s="107">
        <f t="shared" si="95"/>
        <v>0</v>
      </c>
      <c r="AC422" s="107">
        <f t="shared" si="96"/>
        <v>0</v>
      </c>
      <c r="AD422" s="107">
        <f t="shared" si="97"/>
        <v>0</v>
      </c>
      <c r="AE422" s="107">
        <f t="shared" si="98"/>
        <v>0</v>
      </c>
      <c r="AF422" s="107">
        <f t="shared" si="99"/>
        <v>0</v>
      </c>
      <c r="AG422" s="107">
        <f t="shared" si="100"/>
        <v>0</v>
      </c>
      <c r="AH422" s="107">
        <f t="shared" si="101"/>
        <v>0</v>
      </c>
      <c r="AI422" s="107">
        <f t="shared" si="102"/>
        <v>0</v>
      </c>
      <c r="AJ422" s="107">
        <f t="shared" si="103"/>
        <v>0</v>
      </c>
      <c r="AK422" s="107">
        <f t="shared" si="104"/>
        <v>0</v>
      </c>
    </row>
    <row r="423">
      <c r="A423" s="107"/>
      <c r="B423" s="107"/>
      <c r="C423" s="107"/>
      <c r="D423" s="107"/>
      <c r="E423" s="107"/>
      <c r="F423" s="108">
        <f t="shared" si="80"/>
        <v>1785</v>
      </c>
      <c r="G423" s="90" t="s">
        <v>616</v>
      </c>
      <c r="H423" s="14">
        <f>IF(ISNA(VLOOKUP(G423,Round2_Transactions!$A$2:$F$800,2,FALSE)), 0,VLOOKUP(G423,Round2_Transactions!$A$2:$F$800,2,FALSE))</f>
        <v>0</v>
      </c>
      <c r="I423" s="60">
        <f>IF(ISNA(VLOOKUP(G423,Round2_Transactions!$A$2:$F$800,3,FALSE)), 0,VLOOKUP(G423,Round2_Transactions!$A$2:$F$800,3,FALSE))</f>
        <v>0</v>
      </c>
      <c r="J423" s="60">
        <f>IF(ISNA(VLOOKUP(G423,Round2_Transactions!$A$2:$F$800,4,FALSE)), 0,VLOOKUP(G423,Round2_Transactions!$A$2:$F$800,4,FALSE))</f>
        <v>0</v>
      </c>
      <c r="K423" s="60">
        <f>IF(ISNA(VLOOKUP(G423,Round2_Transactions!$A$2:$F$800,5,FALSE)), 0,VLOOKUP(G423,Round2_Transactions!$A$2:$F$800,5,FALSE))</f>
        <v>0</v>
      </c>
      <c r="L423" s="86">
        <f>IF(ISNA(VLOOKUP(G423,Round2_Transactions!$A$2:$F$800,6,FALSE)), 0,VLOOKUP(G423,Round2_Transactions!$A$2:$F$800,6,FALSE))</f>
        <v>0</v>
      </c>
      <c r="M423" s="107">
        <f t="shared" si="79"/>
        <v>0</v>
      </c>
      <c r="N423" s="107">
        <f t="shared" si="81"/>
        <v>0</v>
      </c>
      <c r="O423" s="107">
        <f t="shared" si="82"/>
        <v>0</v>
      </c>
      <c r="P423" s="107">
        <f t="shared" si="83"/>
        <v>0</v>
      </c>
      <c r="Q423" s="107">
        <f t="shared" si="84"/>
        <v>0</v>
      </c>
      <c r="R423" s="107">
        <f t="shared" si="85"/>
        <v>0</v>
      </c>
      <c r="S423" s="107">
        <f t="shared" si="86"/>
        <v>0</v>
      </c>
      <c r="T423" s="107">
        <f t="shared" si="87"/>
        <v>0</v>
      </c>
      <c r="U423" s="107">
        <f t="shared" si="88"/>
        <v>0</v>
      </c>
      <c r="V423" s="107">
        <f t="shared" si="89"/>
        <v>0</v>
      </c>
      <c r="W423" s="107">
        <f t="shared" si="90"/>
        <v>0</v>
      </c>
      <c r="X423" s="107">
        <f t="shared" si="91"/>
        <v>0</v>
      </c>
      <c r="Y423" s="107">
        <f t="shared" si="92"/>
        <v>0</v>
      </c>
      <c r="Z423" s="107">
        <f t="shared" si="93"/>
        <v>0</v>
      </c>
      <c r="AA423" s="107">
        <f t="shared" si="94"/>
        <v>0</v>
      </c>
      <c r="AB423" s="107">
        <f t="shared" si="95"/>
        <v>0</v>
      </c>
      <c r="AC423" s="107">
        <f t="shared" si="96"/>
        <v>0</v>
      </c>
      <c r="AD423" s="107">
        <f t="shared" si="97"/>
        <v>0</v>
      </c>
      <c r="AE423" s="107">
        <f t="shared" si="98"/>
        <v>0</v>
      </c>
      <c r="AF423" s="107">
        <f t="shared" si="99"/>
        <v>0</v>
      </c>
      <c r="AG423" s="107">
        <f t="shared" si="100"/>
        <v>0</v>
      </c>
      <c r="AH423" s="107">
        <f t="shared" si="101"/>
        <v>0</v>
      </c>
      <c r="AI423" s="107">
        <f t="shared" si="102"/>
        <v>0</v>
      </c>
      <c r="AJ423" s="107">
        <f t="shared" si="103"/>
        <v>0</v>
      </c>
      <c r="AK423" s="107">
        <f t="shared" si="104"/>
        <v>0</v>
      </c>
    </row>
    <row r="424">
      <c r="A424" s="107"/>
      <c r="B424" s="107"/>
      <c r="C424" s="107"/>
      <c r="D424" s="107"/>
      <c r="E424" s="107"/>
      <c r="F424" s="108">
        <f t="shared" si="80"/>
        <v>1785</v>
      </c>
      <c r="G424" s="90" t="s">
        <v>617</v>
      </c>
      <c r="H424" s="14">
        <f>IF(ISNA(VLOOKUP(G424,Round2_Transactions!$A$2:$F$800,2,FALSE)), 0,VLOOKUP(G424,Round2_Transactions!$A$2:$F$800,2,FALSE))</f>
        <v>0</v>
      </c>
      <c r="I424" s="60">
        <f>IF(ISNA(VLOOKUP(G424,Round2_Transactions!$A$2:$F$800,3,FALSE)), 0,VLOOKUP(G424,Round2_Transactions!$A$2:$F$800,3,FALSE))</f>
        <v>0</v>
      </c>
      <c r="J424" s="60">
        <f>IF(ISNA(VLOOKUP(G424,Round2_Transactions!$A$2:$F$800,4,FALSE)), 0,VLOOKUP(G424,Round2_Transactions!$A$2:$F$800,4,FALSE))</f>
        <v>0</v>
      </c>
      <c r="K424" s="60">
        <f>IF(ISNA(VLOOKUP(G424,Round2_Transactions!$A$2:$F$800,5,FALSE)), 0,VLOOKUP(G424,Round2_Transactions!$A$2:$F$800,5,FALSE))</f>
        <v>0</v>
      </c>
      <c r="L424" s="86">
        <f>IF(ISNA(VLOOKUP(G424,Round2_Transactions!$A$2:$F$800,6,FALSE)), 0,VLOOKUP(G424,Round2_Transactions!$A$2:$F$800,6,FALSE))</f>
        <v>0</v>
      </c>
      <c r="M424" s="107">
        <f t="shared" si="79"/>
        <v>0</v>
      </c>
      <c r="N424" s="107">
        <f t="shared" si="81"/>
        <v>0</v>
      </c>
      <c r="O424" s="107">
        <f t="shared" si="82"/>
        <v>0</v>
      </c>
      <c r="P424" s="107">
        <f t="shared" si="83"/>
        <v>0</v>
      </c>
      <c r="Q424" s="107">
        <f t="shared" si="84"/>
        <v>0</v>
      </c>
      <c r="R424" s="107">
        <f t="shared" si="85"/>
        <v>0</v>
      </c>
      <c r="S424" s="107">
        <f t="shared" si="86"/>
        <v>0</v>
      </c>
      <c r="T424" s="107">
        <f t="shared" si="87"/>
        <v>0</v>
      </c>
      <c r="U424" s="107">
        <f t="shared" si="88"/>
        <v>0</v>
      </c>
      <c r="V424" s="107">
        <f t="shared" si="89"/>
        <v>0</v>
      </c>
      <c r="W424" s="107">
        <f t="shared" si="90"/>
        <v>0</v>
      </c>
      <c r="X424" s="107">
        <f t="shared" si="91"/>
        <v>0</v>
      </c>
      <c r="Y424" s="107">
        <f t="shared" si="92"/>
        <v>0</v>
      </c>
      <c r="Z424" s="107">
        <f t="shared" si="93"/>
        <v>0</v>
      </c>
      <c r="AA424" s="107">
        <f t="shared" si="94"/>
        <v>0</v>
      </c>
      <c r="AB424" s="107">
        <f t="shared" si="95"/>
        <v>0</v>
      </c>
      <c r="AC424" s="107">
        <f t="shared" si="96"/>
        <v>0</v>
      </c>
      <c r="AD424" s="107">
        <f t="shared" si="97"/>
        <v>0</v>
      </c>
      <c r="AE424" s="107">
        <f t="shared" si="98"/>
        <v>0</v>
      </c>
      <c r="AF424" s="107">
        <f t="shared" si="99"/>
        <v>0</v>
      </c>
      <c r="AG424" s="107">
        <f t="shared" si="100"/>
        <v>0</v>
      </c>
      <c r="AH424" s="107">
        <f t="shared" si="101"/>
        <v>0</v>
      </c>
      <c r="AI424" s="107">
        <f t="shared" si="102"/>
        <v>0</v>
      </c>
      <c r="AJ424" s="107">
        <f t="shared" si="103"/>
        <v>0</v>
      </c>
      <c r="AK424" s="107">
        <f t="shared" si="104"/>
        <v>0</v>
      </c>
    </row>
    <row r="425">
      <c r="A425" s="107"/>
      <c r="B425" s="107"/>
      <c r="C425" s="107"/>
      <c r="D425" s="107"/>
      <c r="E425" s="107"/>
      <c r="F425" s="108">
        <f t="shared" si="80"/>
        <v>1785</v>
      </c>
      <c r="G425" s="90" t="s">
        <v>618</v>
      </c>
      <c r="H425" s="14">
        <f>IF(ISNA(VLOOKUP(G425,Round2_Transactions!$A$2:$F$800,2,FALSE)), 0,VLOOKUP(G425,Round2_Transactions!$A$2:$F$800,2,FALSE))</f>
        <v>0</v>
      </c>
      <c r="I425" s="60">
        <f>IF(ISNA(VLOOKUP(G425,Round2_Transactions!$A$2:$F$800,3,FALSE)), 0,VLOOKUP(G425,Round2_Transactions!$A$2:$F$800,3,FALSE))</f>
        <v>0</v>
      </c>
      <c r="J425" s="60">
        <f>IF(ISNA(VLOOKUP(G425,Round2_Transactions!$A$2:$F$800,4,FALSE)), 0,VLOOKUP(G425,Round2_Transactions!$A$2:$F$800,4,FALSE))</f>
        <v>0</v>
      </c>
      <c r="K425" s="60">
        <f>IF(ISNA(VLOOKUP(G425,Round2_Transactions!$A$2:$F$800,5,FALSE)), 0,VLOOKUP(G425,Round2_Transactions!$A$2:$F$800,5,FALSE))</f>
        <v>0</v>
      </c>
      <c r="L425" s="86">
        <f>IF(ISNA(VLOOKUP(G425,Round2_Transactions!$A$2:$F$800,6,FALSE)), 0,VLOOKUP(G425,Round2_Transactions!$A$2:$F$800,6,FALSE))</f>
        <v>0</v>
      </c>
      <c r="M425" s="107">
        <f t="shared" si="79"/>
        <v>0</v>
      </c>
      <c r="N425" s="107">
        <f t="shared" si="81"/>
        <v>0</v>
      </c>
      <c r="O425" s="107">
        <f t="shared" si="82"/>
        <v>0</v>
      </c>
      <c r="P425" s="107">
        <f t="shared" si="83"/>
        <v>0</v>
      </c>
      <c r="Q425" s="107">
        <f t="shared" si="84"/>
        <v>0</v>
      </c>
      <c r="R425" s="107">
        <f t="shared" si="85"/>
        <v>0</v>
      </c>
      <c r="S425" s="107">
        <f t="shared" si="86"/>
        <v>0</v>
      </c>
      <c r="T425" s="107">
        <f t="shared" si="87"/>
        <v>0</v>
      </c>
      <c r="U425" s="107">
        <f t="shared" si="88"/>
        <v>0</v>
      </c>
      <c r="V425" s="107">
        <f t="shared" si="89"/>
        <v>0</v>
      </c>
      <c r="W425" s="107">
        <f t="shared" si="90"/>
        <v>0</v>
      </c>
      <c r="X425" s="107">
        <f t="shared" si="91"/>
        <v>0</v>
      </c>
      <c r="Y425" s="107">
        <f t="shared" si="92"/>
        <v>0</v>
      </c>
      <c r="Z425" s="107">
        <f t="shared" si="93"/>
        <v>0</v>
      </c>
      <c r="AA425" s="107">
        <f t="shared" si="94"/>
        <v>0</v>
      </c>
      <c r="AB425" s="107">
        <f t="shared" si="95"/>
        <v>0</v>
      </c>
      <c r="AC425" s="107">
        <f t="shared" si="96"/>
        <v>0</v>
      </c>
      <c r="AD425" s="107">
        <f t="shared" si="97"/>
        <v>0</v>
      </c>
      <c r="AE425" s="107">
        <f t="shared" si="98"/>
        <v>0</v>
      </c>
      <c r="AF425" s="107">
        <f t="shared" si="99"/>
        <v>0</v>
      </c>
      <c r="AG425" s="107">
        <f t="shared" si="100"/>
        <v>0</v>
      </c>
      <c r="AH425" s="107">
        <f t="shared" si="101"/>
        <v>0</v>
      </c>
      <c r="AI425" s="107">
        <f t="shared" si="102"/>
        <v>0</v>
      </c>
      <c r="AJ425" s="107">
        <f t="shared" si="103"/>
        <v>0</v>
      </c>
      <c r="AK425" s="107">
        <f t="shared" si="104"/>
        <v>0</v>
      </c>
    </row>
    <row r="426">
      <c r="A426" s="107"/>
      <c r="B426" s="107"/>
      <c r="C426" s="107"/>
      <c r="D426" s="107"/>
      <c r="E426" s="107"/>
      <c r="F426" s="108">
        <f t="shared" si="80"/>
        <v>1785</v>
      </c>
      <c r="G426" s="90" t="s">
        <v>619</v>
      </c>
      <c r="H426" s="14">
        <f>IF(ISNA(VLOOKUP(G426,Round2_Transactions!$A$2:$F$800,2,FALSE)), 0,VLOOKUP(G426,Round2_Transactions!$A$2:$F$800,2,FALSE))</f>
        <v>0</v>
      </c>
      <c r="I426" s="60">
        <f>IF(ISNA(VLOOKUP(G426,Round2_Transactions!$A$2:$F$800,3,FALSE)), 0,VLOOKUP(G426,Round2_Transactions!$A$2:$F$800,3,FALSE))</f>
        <v>0</v>
      </c>
      <c r="J426" s="60">
        <f>IF(ISNA(VLOOKUP(G426,Round2_Transactions!$A$2:$F$800,4,FALSE)), 0,VLOOKUP(G426,Round2_Transactions!$A$2:$F$800,4,FALSE))</f>
        <v>0</v>
      </c>
      <c r="K426" s="60">
        <f>IF(ISNA(VLOOKUP(G426,Round2_Transactions!$A$2:$F$800,5,FALSE)), 0,VLOOKUP(G426,Round2_Transactions!$A$2:$F$800,5,FALSE))</f>
        <v>0</v>
      </c>
      <c r="L426" s="86">
        <f>IF(ISNA(VLOOKUP(G426,Round2_Transactions!$A$2:$F$800,6,FALSE)), 0,VLOOKUP(G426,Round2_Transactions!$A$2:$F$800,6,FALSE))</f>
        <v>0</v>
      </c>
      <c r="M426" s="107">
        <f t="shared" si="79"/>
        <v>0</v>
      </c>
      <c r="N426" s="107">
        <f t="shared" si="81"/>
        <v>0</v>
      </c>
      <c r="O426" s="107">
        <f t="shared" si="82"/>
        <v>0</v>
      </c>
      <c r="P426" s="107">
        <f t="shared" si="83"/>
        <v>0</v>
      </c>
      <c r="Q426" s="107">
        <f t="shared" si="84"/>
        <v>0</v>
      </c>
      <c r="R426" s="107">
        <f t="shared" si="85"/>
        <v>0</v>
      </c>
      <c r="S426" s="107">
        <f t="shared" si="86"/>
        <v>0</v>
      </c>
      <c r="T426" s="107">
        <f t="shared" si="87"/>
        <v>0</v>
      </c>
      <c r="U426" s="107">
        <f t="shared" si="88"/>
        <v>0</v>
      </c>
      <c r="V426" s="107">
        <f t="shared" si="89"/>
        <v>0</v>
      </c>
      <c r="W426" s="107">
        <f t="shared" si="90"/>
        <v>0</v>
      </c>
      <c r="X426" s="107">
        <f t="shared" si="91"/>
        <v>0</v>
      </c>
      <c r="Y426" s="107">
        <f t="shared" si="92"/>
        <v>0</v>
      </c>
      <c r="Z426" s="107">
        <f t="shared" si="93"/>
        <v>0</v>
      </c>
      <c r="AA426" s="107">
        <f t="shared" si="94"/>
        <v>0</v>
      </c>
      <c r="AB426" s="107">
        <f t="shared" si="95"/>
        <v>0</v>
      </c>
      <c r="AC426" s="107">
        <f t="shared" si="96"/>
        <v>0</v>
      </c>
      <c r="AD426" s="107">
        <f t="shared" si="97"/>
        <v>0</v>
      </c>
      <c r="AE426" s="107">
        <f t="shared" si="98"/>
        <v>0</v>
      </c>
      <c r="AF426" s="107">
        <f t="shared" si="99"/>
        <v>0</v>
      </c>
      <c r="AG426" s="107">
        <f t="shared" si="100"/>
        <v>0</v>
      </c>
      <c r="AH426" s="107">
        <f t="shared" si="101"/>
        <v>0</v>
      </c>
      <c r="AI426" s="107">
        <f t="shared" si="102"/>
        <v>0</v>
      </c>
      <c r="AJ426" s="107">
        <f t="shared" si="103"/>
        <v>0</v>
      </c>
      <c r="AK426" s="107">
        <f t="shared" si="104"/>
        <v>0</v>
      </c>
    </row>
    <row r="427">
      <c r="A427" s="107"/>
      <c r="B427" s="107"/>
      <c r="C427" s="107"/>
      <c r="D427" s="107"/>
      <c r="E427" s="107"/>
      <c r="F427" s="108">
        <f t="shared" si="80"/>
        <v>1785</v>
      </c>
      <c r="G427" s="90" t="s">
        <v>620</v>
      </c>
      <c r="H427" s="14">
        <f>IF(ISNA(VLOOKUP(G427,Round2_Transactions!$A$2:$F$800,2,FALSE)), 0,VLOOKUP(G427,Round2_Transactions!$A$2:$F$800,2,FALSE))</f>
        <v>0</v>
      </c>
      <c r="I427" s="60">
        <f>IF(ISNA(VLOOKUP(G427,Round2_Transactions!$A$2:$F$800,3,FALSE)), 0,VLOOKUP(G427,Round2_Transactions!$A$2:$F$800,3,FALSE))</f>
        <v>0</v>
      </c>
      <c r="J427" s="60">
        <f>IF(ISNA(VLOOKUP(G427,Round2_Transactions!$A$2:$F$800,4,FALSE)), 0,VLOOKUP(G427,Round2_Transactions!$A$2:$F$800,4,FALSE))</f>
        <v>0</v>
      </c>
      <c r="K427" s="60">
        <f>IF(ISNA(VLOOKUP(G427,Round2_Transactions!$A$2:$F$800,5,FALSE)), 0,VLOOKUP(G427,Round2_Transactions!$A$2:$F$800,5,FALSE))</f>
        <v>0</v>
      </c>
      <c r="L427" s="86">
        <f>IF(ISNA(VLOOKUP(G427,Round2_Transactions!$A$2:$F$800,6,FALSE)), 0,VLOOKUP(G427,Round2_Transactions!$A$2:$F$800,6,FALSE))</f>
        <v>0</v>
      </c>
      <c r="M427" s="107">
        <f t="shared" si="79"/>
        <v>0</v>
      </c>
      <c r="N427" s="107">
        <f t="shared" si="81"/>
        <v>0</v>
      </c>
      <c r="O427" s="107">
        <f t="shared" si="82"/>
        <v>0</v>
      </c>
      <c r="P427" s="107">
        <f t="shared" si="83"/>
        <v>0</v>
      </c>
      <c r="Q427" s="107">
        <f t="shared" si="84"/>
        <v>0</v>
      </c>
      <c r="R427" s="107">
        <f t="shared" si="85"/>
        <v>0</v>
      </c>
      <c r="S427" s="107">
        <f t="shared" si="86"/>
        <v>0</v>
      </c>
      <c r="T427" s="107">
        <f t="shared" si="87"/>
        <v>0</v>
      </c>
      <c r="U427" s="107">
        <f t="shared" si="88"/>
        <v>0</v>
      </c>
      <c r="V427" s="107">
        <f t="shared" si="89"/>
        <v>0</v>
      </c>
      <c r="W427" s="107">
        <f t="shared" si="90"/>
        <v>0</v>
      </c>
      <c r="X427" s="107">
        <f t="shared" si="91"/>
        <v>0</v>
      </c>
      <c r="Y427" s="107">
        <f t="shared" si="92"/>
        <v>0</v>
      </c>
      <c r="Z427" s="107">
        <f t="shared" si="93"/>
        <v>0</v>
      </c>
      <c r="AA427" s="107">
        <f t="shared" si="94"/>
        <v>0</v>
      </c>
      <c r="AB427" s="107">
        <f t="shared" si="95"/>
        <v>0</v>
      </c>
      <c r="AC427" s="107">
        <f t="shared" si="96"/>
        <v>0</v>
      </c>
      <c r="AD427" s="107">
        <f t="shared" si="97"/>
        <v>0</v>
      </c>
      <c r="AE427" s="107">
        <f t="shared" si="98"/>
        <v>0</v>
      </c>
      <c r="AF427" s="107">
        <f t="shared" si="99"/>
        <v>0</v>
      </c>
      <c r="AG427" s="107">
        <f t="shared" si="100"/>
        <v>0</v>
      </c>
      <c r="AH427" s="107">
        <f t="shared" si="101"/>
        <v>0</v>
      </c>
      <c r="AI427" s="107">
        <f t="shared" si="102"/>
        <v>0</v>
      </c>
      <c r="AJ427" s="107">
        <f t="shared" si="103"/>
        <v>0</v>
      </c>
      <c r="AK427" s="107">
        <f t="shared" si="104"/>
        <v>0</v>
      </c>
    </row>
    <row r="428">
      <c r="A428" s="107"/>
      <c r="B428" s="107"/>
      <c r="C428" s="107"/>
      <c r="D428" s="107"/>
      <c r="E428" s="107"/>
      <c r="F428" s="108">
        <f t="shared" si="80"/>
        <v>1785</v>
      </c>
      <c r="G428" s="90" t="s">
        <v>621</v>
      </c>
      <c r="H428" s="14">
        <f>IF(ISNA(VLOOKUP(G428,Round2_Transactions!$A$2:$F$800,2,FALSE)), 0,VLOOKUP(G428,Round2_Transactions!$A$2:$F$800,2,FALSE))</f>
        <v>0</v>
      </c>
      <c r="I428" s="60">
        <f>IF(ISNA(VLOOKUP(G428,Round2_Transactions!$A$2:$F$800,3,FALSE)), 0,VLOOKUP(G428,Round2_Transactions!$A$2:$F$800,3,FALSE))</f>
        <v>0</v>
      </c>
      <c r="J428" s="60">
        <f>IF(ISNA(VLOOKUP(G428,Round2_Transactions!$A$2:$F$800,4,FALSE)), 0,VLOOKUP(G428,Round2_Transactions!$A$2:$F$800,4,FALSE))</f>
        <v>0</v>
      </c>
      <c r="K428" s="60">
        <f>IF(ISNA(VLOOKUP(G428,Round2_Transactions!$A$2:$F$800,5,FALSE)), 0,VLOOKUP(G428,Round2_Transactions!$A$2:$F$800,5,FALSE))</f>
        <v>0</v>
      </c>
      <c r="L428" s="86">
        <f>IF(ISNA(VLOOKUP(G428,Round2_Transactions!$A$2:$F$800,6,FALSE)), 0,VLOOKUP(G428,Round2_Transactions!$A$2:$F$800,6,FALSE))</f>
        <v>0</v>
      </c>
      <c r="M428" s="107">
        <f t="shared" si="79"/>
        <v>0</v>
      </c>
      <c r="N428" s="107">
        <f t="shared" si="81"/>
        <v>0</v>
      </c>
      <c r="O428" s="107">
        <f t="shared" si="82"/>
        <v>0</v>
      </c>
      <c r="P428" s="107">
        <f t="shared" si="83"/>
        <v>0</v>
      </c>
      <c r="Q428" s="107">
        <f t="shared" si="84"/>
        <v>0</v>
      </c>
      <c r="R428" s="107">
        <f t="shared" si="85"/>
        <v>0</v>
      </c>
      <c r="S428" s="107">
        <f t="shared" si="86"/>
        <v>0</v>
      </c>
      <c r="T428" s="107">
        <f t="shared" si="87"/>
        <v>0</v>
      </c>
      <c r="U428" s="107">
        <f t="shared" si="88"/>
        <v>0</v>
      </c>
      <c r="V428" s="107">
        <f t="shared" si="89"/>
        <v>0</v>
      </c>
      <c r="W428" s="107">
        <f t="shared" si="90"/>
        <v>0</v>
      </c>
      <c r="X428" s="107">
        <f t="shared" si="91"/>
        <v>0</v>
      </c>
      <c r="Y428" s="107">
        <f t="shared" si="92"/>
        <v>0</v>
      </c>
      <c r="Z428" s="107">
        <f t="shared" si="93"/>
        <v>0</v>
      </c>
      <c r="AA428" s="107">
        <f t="shared" si="94"/>
        <v>0</v>
      </c>
      <c r="AB428" s="107">
        <f t="shared" si="95"/>
        <v>0</v>
      </c>
      <c r="AC428" s="107">
        <f t="shared" si="96"/>
        <v>0</v>
      </c>
      <c r="AD428" s="107">
        <f t="shared" si="97"/>
        <v>0</v>
      </c>
      <c r="AE428" s="107">
        <f t="shared" si="98"/>
        <v>0</v>
      </c>
      <c r="AF428" s="107">
        <f t="shared" si="99"/>
        <v>0</v>
      </c>
      <c r="AG428" s="107">
        <f t="shared" si="100"/>
        <v>0</v>
      </c>
      <c r="AH428" s="107">
        <f t="shared" si="101"/>
        <v>0</v>
      </c>
      <c r="AI428" s="107">
        <f t="shared" si="102"/>
        <v>0</v>
      </c>
      <c r="AJ428" s="107">
        <f t="shared" si="103"/>
        <v>0</v>
      </c>
      <c r="AK428" s="107">
        <f t="shared" si="104"/>
        <v>0</v>
      </c>
    </row>
    <row r="429">
      <c r="A429" s="107"/>
      <c r="B429" s="107"/>
      <c r="C429" s="107"/>
      <c r="D429" s="107"/>
      <c r="E429" s="107"/>
      <c r="F429" s="108">
        <f t="shared" si="80"/>
        <v>1785</v>
      </c>
      <c r="G429" s="90" t="s">
        <v>622</v>
      </c>
      <c r="H429" s="14">
        <f>IF(ISNA(VLOOKUP(G429,Round2_Transactions!$A$2:$F$800,2,FALSE)), 0,VLOOKUP(G429,Round2_Transactions!$A$2:$F$800,2,FALSE))</f>
        <v>0</v>
      </c>
      <c r="I429" s="60">
        <f>IF(ISNA(VLOOKUP(G429,Round2_Transactions!$A$2:$F$800,3,FALSE)), 0,VLOOKUP(G429,Round2_Transactions!$A$2:$F$800,3,FALSE))</f>
        <v>0</v>
      </c>
      <c r="J429" s="60">
        <f>IF(ISNA(VLOOKUP(G429,Round2_Transactions!$A$2:$F$800,4,FALSE)), 0,VLOOKUP(G429,Round2_Transactions!$A$2:$F$800,4,FALSE))</f>
        <v>0</v>
      </c>
      <c r="K429" s="60">
        <f>IF(ISNA(VLOOKUP(G429,Round2_Transactions!$A$2:$F$800,5,FALSE)), 0,VLOOKUP(G429,Round2_Transactions!$A$2:$F$800,5,FALSE))</f>
        <v>0</v>
      </c>
      <c r="L429" s="86">
        <f>IF(ISNA(VLOOKUP(G429,Round2_Transactions!$A$2:$F$800,6,FALSE)), 0,VLOOKUP(G429,Round2_Transactions!$A$2:$F$800,6,FALSE))</f>
        <v>0</v>
      </c>
      <c r="M429" s="107">
        <f t="shared" si="79"/>
        <v>0</v>
      </c>
      <c r="N429" s="107">
        <f t="shared" si="81"/>
        <v>0</v>
      </c>
      <c r="O429" s="107">
        <f t="shared" si="82"/>
        <v>0</v>
      </c>
      <c r="P429" s="107">
        <f t="shared" si="83"/>
        <v>0</v>
      </c>
      <c r="Q429" s="107">
        <f t="shared" si="84"/>
        <v>0</v>
      </c>
      <c r="R429" s="107">
        <f t="shared" si="85"/>
        <v>0</v>
      </c>
      <c r="S429" s="107">
        <f t="shared" si="86"/>
        <v>0</v>
      </c>
      <c r="T429" s="107">
        <f t="shared" si="87"/>
        <v>0</v>
      </c>
      <c r="U429" s="107">
        <f t="shared" si="88"/>
        <v>0</v>
      </c>
      <c r="V429" s="107">
        <f t="shared" si="89"/>
        <v>0</v>
      </c>
      <c r="W429" s="107">
        <f t="shared" si="90"/>
        <v>0</v>
      </c>
      <c r="X429" s="107">
        <f t="shared" si="91"/>
        <v>0</v>
      </c>
      <c r="Y429" s="107">
        <f t="shared" si="92"/>
        <v>0</v>
      </c>
      <c r="Z429" s="107">
        <f t="shared" si="93"/>
        <v>0</v>
      </c>
      <c r="AA429" s="107">
        <f t="shared" si="94"/>
        <v>0</v>
      </c>
      <c r="AB429" s="107">
        <f t="shared" si="95"/>
        <v>0</v>
      </c>
      <c r="AC429" s="107">
        <f t="shared" si="96"/>
        <v>0</v>
      </c>
      <c r="AD429" s="107">
        <f t="shared" si="97"/>
        <v>0</v>
      </c>
      <c r="AE429" s="107">
        <f t="shared" si="98"/>
        <v>0</v>
      </c>
      <c r="AF429" s="107">
        <f t="shared" si="99"/>
        <v>0</v>
      </c>
      <c r="AG429" s="107">
        <f t="shared" si="100"/>
        <v>0</v>
      </c>
      <c r="AH429" s="107">
        <f t="shared" si="101"/>
        <v>0</v>
      </c>
      <c r="AI429" s="107">
        <f t="shared" si="102"/>
        <v>0</v>
      </c>
      <c r="AJ429" s="107">
        <f t="shared" si="103"/>
        <v>0</v>
      </c>
      <c r="AK429" s="107">
        <f t="shared" si="104"/>
        <v>0</v>
      </c>
    </row>
    <row r="430">
      <c r="A430" s="107"/>
      <c r="B430" s="107"/>
      <c r="C430" s="107"/>
      <c r="D430" s="107"/>
      <c r="E430" s="107"/>
      <c r="F430" s="108">
        <f t="shared" si="80"/>
        <v>1785</v>
      </c>
      <c r="G430" s="90" t="s">
        <v>623</v>
      </c>
      <c r="H430" s="14">
        <f>IF(ISNA(VLOOKUP(G430,Round2_Transactions!$A$2:$F$800,2,FALSE)), 0,VLOOKUP(G430,Round2_Transactions!$A$2:$F$800,2,FALSE))</f>
        <v>0</v>
      </c>
      <c r="I430" s="60">
        <f>IF(ISNA(VLOOKUP(G430,Round2_Transactions!$A$2:$F$800,3,FALSE)), 0,VLOOKUP(G430,Round2_Transactions!$A$2:$F$800,3,FALSE))</f>
        <v>0</v>
      </c>
      <c r="J430" s="60">
        <f>IF(ISNA(VLOOKUP(G430,Round2_Transactions!$A$2:$F$800,4,FALSE)), 0,VLOOKUP(G430,Round2_Transactions!$A$2:$F$800,4,FALSE))</f>
        <v>0</v>
      </c>
      <c r="K430" s="60">
        <f>IF(ISNA(VLOOKUP(G430,Round2_Transactions!$A$2:$F$800,5,FALSE)), 0,VLOOKUP(G430,Round2_Transactions!$A$2:$F$800,5,FALSE))</f>
        <v>0</v>
      </c>
      <c r="L430" s="86">
        <f>IF(ISNA(VLOOKUP(G430,Round2_Transactions!$A$2:$F$800,6,FALSE)), 0,VLOOKUP(G430,Round2_Transactions!$A$2:$F$800,6,FALSE))</f>
        <v>0</v>
      </c>
      <c r="M430" s="107">
        <f t="shared" si="79"/>
        <v>0</v>
      </c>
      <c r="N430" s="107">
        <f t="shared" si="81"/>
        <v>0</v>
      </c>
      <c r="O430" s="107">
        <f t="shared" si="82"/>
        <v>0</v>
      </c>
      <c r="P430" s="107">
        <f t="shared" si="83"/>
        <v>0</v>
      </c>
      <c r="Q430" s="107">
        <f t="shared" si="84"/>
        <v>0</v>
      </c>
      <c r="R430" s="107">
        <f t="shared" si="85"/>
        <v>0</v>
      </c>
      <c r="S430" s="107">
        <f t="shared" si="86"/>
        <v>0</v>
      </c>
      <c r="T430" s="107">
        <f t="shared" si="87"/>
        <v>0</v>
      </c>
      <c r="U430" s="107">
        <f t="shared" si="88"/>
        <v>0</v>
      </c>
      <c r="V430" s="107">
        <f t="shared" si="89"/>
        <v>0</v>
      </c>
      <c r="W430" s="107">
        <f t="shared" si="90"/>
        <v>0</v>
      </c>
      <c r="X430" s="107">
        <f t="shared" si="91"/>
        <v>0</v>
      </c>
      <c r="Y430" s="107">
        <f t="shared" si="92"/>
        <v>0</v>
      </c>
      <c r="Z430" s="107">
        <f t="shared" si="93"/>
        <v>0</v>
      </c>
      <c r="AA430" s="107">
        <f t="shared" si="94"/>
        <v>0</v>
      </c>
      <c r="AB430" s="107">
        <f t="shared" si="95"/>
        <v>0</v>
      </c>
      <c r="AC430" s="107">
        <f t="shared" si="96"/>
        <v>0</v>
      </c>
      <c r="AD430" s="107">
        <f t="shared" si="97"/>
        <v>0</v>
      </c>
      <c r="AE430" s="107">
        <f t="shared" si="98"/>
        <v>0</v>
      </c>
      <c r="AF430" s="107">
        <f t="shared" si="99"/>
        <v>0</v>
      </c>
      <c r="AG430" s="107">
        <f t="shared" si="100"/>
        <v>0</v>
      </c>
      <c r="AH430" s="107">
        <f t="shared" si="101"/>
        <v>0</v>
      </c>
      <c r="AI430" s="107">
        <f t="shared" si="102"/>
        <v>0</v>
      </c>
      <c r="AJ430" s="107">
        <f t="shared" si="103"/>
        <v>0</v>
      </c>
      <c r="AK430" s="107">
        <f t="shared" si="104"/>
        <v>0</v>
      </c>
    </row>
    <row r="431">
      <c r="A431" s="107"/>
      <c r="B431" s="107"/>
      <c r="C431" s="107"/>
      <c r="D431" s="107"/>
      <c r="E431" s="107"/>
      <c r="F431" s="108">
        <f t="shared" si="80"/>
        <v>1785</v>
      </c>
      <c r="G431" s="90" t="s">
        <v>624</v>
      </c>
      <c r="H431" s="14">
        <f>IF(ISNA(VLOOKUP(G431,Round2_Transactions!$A$2:$F$800,2,FALSE)), 0,VLOOKUP(G431,Round2_Transactions!$A$2:$F$800,2,FALSE))</f>
        <v>0</v>
      </c>
      <c r="I431" s="60">
        <f>IF(ISNA(VLOOKUP(G431,Round2_Transactions!$A$2:$F$800,3,FALSE)), 0,VLOOKUP(G431,Round2_Transactions!$A$2:$F$800,3,FALSE))</f>
        <v>0</v>
      </c>
      <c r="J431" s="60">
        <f>IF(ISNA(VLOOKUP(G431,Round2_Transactions!$A$2:$F$800,4,FALSE)), 0,VLOOKUP(G431,Round2_Transactions!$A$2:$F$800,4,FALSE))</f>
        <v>0</v>
      </c>
      <c r="K431" s="60">
        <f>IF(ISNA(VLOOKUP(G431,Round2_Transactions!$A$2:$F$800,5,FALSE)), 0,VLOOKUP(G431,Round2_Transactions!$A$2:$F$800,5,FALSE))</f>
        <v>0</v>
      </c>
      <c r="L431" s="86">
        <f>IF(ISNA(VLOOKUP(G431,Round2_Transactions!$A$2:$F$800,6,FALSE)), 0,VLOOKUP(G431,Round2_Transactions!$A$2:$F$800,6,FALSE))</f>
        <v>0</v>
      </c>
      <c r="M431" s="107">
        <f t="shared" si="79"/>
        <v>0</v>
      </c>
      <c r="N431" s="107">
        <f t="shared" si="81"/>
        <v>0</v>
      </c>
      <c r="O431" s="107">
        <f t="shared" si="82"/>
        <v>0</v>
      </c>
      <c r="P431" s="107">
        <f t="shared" si="83"/>
        <v>0</v>
      </c>
      <c r="Q431" s="107">
        <f t="shared" si="84"/>
        <v>0</v>
      </c>
      <c r="R431" s="107">
        <f t="shared" si="85"/>
        <v>0</v>
      </c>
      <c r="S431" s="107">
        <f t="shared" si="86"/>
        <v>0</v>
      </c>
      <c r="T431" s="107">
        <f t="shared" si="87"/>
        <v>0</v>
      </c>
      <c r="U431" s="107">
        <f t="shared" si="88"/>
        <v>0</v>
      </c>
      <c r="V431" s="107">
        <f t="shared" si="89"/>
        <v>0</v>
      </c>
      <c r="W431" s="107">
        <f t="shared" si="90"/>
        <v>0</v>
      </c>
      <c r="X431" s="107">
        <f t="shared" si="91"/>
        <v>0</v>
      </c>
      <c r="Y431" s="107">
        <f t="shared" si="92"/>
        <v>0</v>
      </c>
      <c r="Z431" s="107">
        <f t="shared" si="93"/>
        <v>0</v>
      </c>
      <c r="AA431" s="107">
        <f t="shared" si="94"/>
        <v>0</v>
      </c>
      <c r="AB431" s="107">
        <f t="shared" si="95"/>
        <v>0</v>
      </c>
      <c r="AC431" s="107">
        <f t="shared" si="96"/>
        <v>0</v>
      </c>
      <c r="AD431" s="107">
        <f t="shared" si="97"/>
        <v>0</v>
      </c>
      <c r="AE431" s="107">
        <f t="shared" si="98"/>
        <v>0</v>
      </c>
      <c r="AF431" s="107">
        <f t="shared" si="99"/>
        <v>0</v>
      </c>
      <c r="AG431" s="107">
        <f t="shared" si="100"/>
        <v>0</v>
      </c>
      <c r="AH431" s="107">
        <f t="shared" si="101"/>
        <v>0</v>
      </c>
      <c r="AI431" s="107">
        <f t="shared" si="102"/>
        <v>0</v>
      </c>
      <c r="AJ431" s="107">
        <f t="shared" si="103"/>
        <v>0</v>
      </c>
      <c r="AK431" s="107">
        <f t="shared" si="104"/>
        <v>0</v>
      </c>
    </row>
    <row r="432">
      <c r="A432" s="107"/>
      <c r="B432" s="107"/>
      <c r="C432" s="107"/>
      <c r="D432" s="107"/>
      <c r="E432" s="107"/>
      <c r="F432" s="108">
        <f t="shared" si="80"/>
        <v>1785</v>
      </c>
      <c r="G432" s="90" t="s">
        <v>625</v>
      </c>
      <c r="H432" s="14">
        <f>IF(ISNA(VLOOKUP(G432,Round2_Transactions!$A$2:$F$800,2,FALSE)), 0,VLOOKUP(G432,Round2_Transactions!$A$2:$F$800,2,FALSE))</f>
        <v>0</v>
      </c>
      <c r="I432" s="60">
        <f>IF(ISNA(VLOOKUP(G432,Round2_Transactions!$A$2:$F$800,3,FALSE)), 0,VLOOKUP(G432,Round2_Transactions!$A$2:$F$800,3,FALSE))</f>
        <v>0</v>
      </c>
      <c r="J432" s="60">
        <f>IF(ISNA(VLOOKUP(G432,Round2_Transactions!$A$2:$F$800,4,FALSE)), 0,VLOOKUP(G432,Round2_Transactions!$A$2:$F$800,4,FALSE))</f>
        <v>0</v>
      </c>
      <c r="K432" s="60">
        <f>IF(ISNA(VLOOKUP(G432,Round2_Transactions!$A$2:$F$800,5,FALSE)), 0,VLOOKUP(G432,Round2_Transactions!$A$2:$F$800,5,FALSE))</f>
        <v>0</v>
      </c>
      <c r="L432" s="86">
        <f>IF(ISNA(VLOOKUP(G432,Round2_Transactions!$A$2:$F$800,6,FALSE)), 0,VLOOKUP(G432,Round2_Transactions!$A$2:$F$800,6,FALSE))</f>
        <v>0</v>
      </c>
      <c r="M432" s="107">
        <f t="shared" si="79"/>
        <v>0</v>
      </c>
      <c r="N432" s="107">
        <f t="shared" si="81"/>
        <v>0</v>
      </c>
      <c r="O432" s="107">
        <f t="shared" si="82"/>
        <v>0</v>
      </c>
      <c r="P432" s="107">
        <f t="shared" si="83"/>
        <v>0</v>
      </c>
      <c r="Q432" s="107">
        <f t="shared" si="84"/>
        <v>0</v>
      </c>
      <c r="R432" s="107">
        <f t="shared" si="85"/>
        <v>0</v>
      </c>
      <c r="S432" s="107">
        <f t="shared" si="86"/>
        <v>0</v>
      </c>
      <c r="T432" s="107">
        <f t="shared" si="87"/>
        <v>0</v>
      </c>
      <c r="U432" s="107">
        <f t="shared" si="88"/>
        <v>0</v>
      </c>
      <c r="V432" s="107">
        <f t="shared" si="89"/>
        <v>0</v>
      </c>
      <c r="W432" s="107">
        <f t="shared" si="90"/>
        <v>0</v>
      </c>
      <c r="X432" s="107">
        <f t="shared" si="91"/>
        <v>0</v>
      </c>
      <c r="Y432" s="107">
        <f t="shared" si="92"/>
        <v>0</v>
      </c>
      <c r="Z432" s="107">
        <f t="shared" si="93"/>
        <v>0</v>
      </c>
      <c r="AA432" s="107">
        <f t="shared" si="94"/>
        <v>0</v>
      </c>
      <c r="AB432" s="107">
        <f t="shared" si="95"/>
        <v>0</v>
      </c>
      <c r="AC432" s="107">
        <f t="shared" si="96"/>
        <v>0</v>
      </c>
      <c r="AD432" s="107">
        <f t="shared" si="97"/>
        <v>0</v>
      </c>
      <c r="AE432" s="107">
        <f t="shared" si="98"/>
        <v>0</v>
      </c>
      <c r="AF432" s="107">
        <f t="shared" si="99"/>
        <v>0</v>
      </c>
      <c r="AG432" s="107">
        <f t="shared" si="100"/>
        <v>0</v>
      </c>
      <c r="AH432" s="107">
        <f t="shared" si="101"/>
        <v>0</v>
      </c>
      <c r="AI432" s="107">
        <f t="shared" si="102"/>
        <v>0</v>
      </c>
      <c r="AJ432" s="107">
        <f t="shared" si="103"/>
        <v>0</v>
      </c>
      <c r="AK432" s="107">
        <f t="shared" si="104"/>
        <v>0</v>
      </c>
    </row>
    <row r="433">
      <c r="A433" s="107"/>
      <c r="B433" s="107"/>
      <c r="C433" s="107"/>
      <c r="D433" s="107"/>
      <c r="E433" s="107"/>
      <c r="F433" s="108">
        <f t="shared" si="80"/>
        <v>1785</v>
      </c>
      <c r="G433" s="90" t="s">
        <v>626</v>
      </c>
      <c r="H433" s="14">
        <f>IF(ISNA(VLOOKUP(G433,Round2_Transactions!$A$2:$F$800,2,FALSE)), 0,VLOOKUP(G433,Round2_Transactions!$A$2:$F$800,2,FALSE))</f>
        <v>0</v>
      </c>
      <c r="I433" s="60">
        <f>IF(ISNA(VLOOKUP(G433,Round2_Transactions!$A$2:$F$800,3,FALSE)), 0,VLOOKUP(G433,Round2_Transactions!$A$2:$F$800,3,FALSE))</f>
        <v>0</v>
      </c>
      <c r="J433" s="60">
        <f>IF(ISNA(VLOOKUP(G433,Round2_Transactions!$A$2:$F$800,4,FALSE)), 0,VLOOKUP(G433,Round2_Transactions!$A$2:$F$800,4,FALSE))</f>
        <v>0</v>
      </c>
      <c r="K433" s="60">
        <f>IF(ISNA(VLOOKUP(G433,Round2_Transactions!$A$2:$F$800,5,FALSE)), 0,VLOOKUP(G433,Round2_Transactions!$A$2:$F$800,5,FALSE))</f>
        <v>0</v>
      </c>
      <c r="L433" s="86">
        <f>IF(ISNA(VLOOKUP(G433,Round2_Transactions!$A$2:$F$800,6,FALSE)), 0,VLOOKUP(G433,Round2_Transactions!$A$2:$F$800,6,FALSE))</f>
        <v>0</v>
      </c>
      <c r="M433" s="107">
        <f t="shared" si="79"/>
        <v>0</v>
      </c>
      <c r="N433" s="107">
        <f t="shared" si="81"/>
        <v>0</v>
      </c>
      <c r="O433" s="107">
        <f t="shared" si="82"/>
        <v>0</v>
      </c>
      <c r="P433" s="107">
        <f t="shared" si="83"/>
        <v>0</v>
      </c>
      <c r="Q433" s="107">
        <f t="shared" si="84"/>
        <v>0</v>
      </c>
      <c r="R433" s="107">
        <f t="shared" si="85"/>
        <v>0</v>
      </c>
      <c r="S433" s="107">
        <f t="shared" si="86"/>
        <v>0</v>
      </c>
      <c r="T433" s="107">
        <f t="shared" si="87"/>
        <v>0</v>
      </c>
      <c r="U433" s="107">
        <f t="shared" si="88"/>
        <v>0</v>
      </c>
      <c r="V433" s="107">
        <f t="shared" si="89"/>
        <v>0</v>
      </c>
      <c r="W433" s="107">
        <f t="shared" si="90"/>
        <v>0</v>
      </c>
      <c r="X433" s="107">
        <f t="shared" si="91"/>
        <v>0</v>
      </c>
      <c r="Y433" s="107">
        <f t="shared" si="92"/>
        <v>0</v>
      </c>
      <c r="Z433" s="107">
        <f t="shared" si="93"/>
        <v>0</v>
      </c>
      <c r="AA433" s="107">
        <f t="shared" si="94"/>
        <v>0</v>
      </c>
      <c r="AB433" s="107">
        <f t="shared" si="95"/>
        <v>0</v>
      </c>
      <c r="AC433" s="107">
        <f t="shared" si="96"/>
        <v>0</v>
      </c>
      <c r="AD433" s="107">
        <f t="shared" si="97"/>
        <v>0</v>
      </c>
      <c r="AE433" s="107">
        <f t="shared" si="98"/>
        <v>0</v>
      </c>
      <c r="AF433" s="107">
        <f t="shared" si="99"/>
        <v>0</v>
      </c>
      <c r="AG433" s="107">
        <f t="shared" si="100"/>
        <v>0</v>
      </c>
      <c r="AH433" s="107">
        <f t="shared" si="101"/>
        <v>0</v>
      </c>
      <c r="AI433" s="107">
        <f t="shared" si="102"/>
        <v>0</v>
      </c>
      <c r="AJ433" s="107">
        <f t="shared" si="103"/>
        <v>0</v>
      </c>
      <c r="AK433" s="107">
        <f t="shared" si="104"/>
        <v>0</v>
      </c>
    </row>
    <row r="434">
      <c r="A434" s="107"/>
      <c r="B434" s="107"/>
      <c r="C434" s="107"/>
      <c r="D434" s="107"/>
      <c r="E434" s="107"/>
      <c r="F434" s="108">
        <f t="shared" si="80"/>
        <v>1785</v>
      </c>
      <c r="G434" s="90" t="s">
        <v>627</v>
      </c>
      <c r="H434" s="14">
        <f>IF(ISNA(VLOOKUP(G434,Round2_Transactions!$A$2:$F$800,2,FALSE)), 0,VLOOKUP(G434,Round2_Transactions!$A$2:$F$800,2,FALSE))</f>
        <v>0</v>
      </c>
      <c r="I434" s="60">
        <f>IF(ISNA(VLOOKUP(G434,Round2_Transactions!$A$2:$F$800,3,FALSE)), 0,VLOOKUP(G434,Round2_Transactions!$A$2:$F$800,3,FALSE))</f>
        <v>0</v>
      </c>
      <c r="J434" s="60">
        <f>IF(ISNA(VLOOKUP(G434,Round2_Transactions!$A$2:$F$800,4,FALSE)), 0,VLOOKUP(G434,Round2_Transactions!$A$2:$F$800,4,FALSE))</f>
        <v>0</v>
      </c>
      <c r="K434" s="60">
        <f>IF(ISNA(VLOOKUP(G434,Round2_Transactions!$A$2:$F$800,5,FALSE)), 0,VLOOKUP(G434,Round2_Transactions!$A$2:$F$800,5,FALSE))</f>
        <v>0</v>
      </c>
      <c r="L434" s="86">
        <f>IF(ISNA(VLOOKUP(G434,Round2_Transactions!$A$2:$F$800,6,FALSE)), 0,VLOOKUP(G434,Round2_Transactions!$A$2:$F$800,6,FALSE))</f>
        <v>0</v>
      </c>
      <c r="M434" s="107">
        <f t="shared" si="79"/>
        <v>0</v>
      </c>
      <c r="N434" s="107">
        <f t="shared" si="81"/>
        <v>0</v>
      </c>
      <c r="O434" s="107">
        <f t="shared" si="82"/>
        <v>0</v>
      </c>
      <c r="P434" s="107">
        <f t="shared" si="83"/>
        <v>0</v>
      </c>
      <c r="Q434" s="107">
        <f t="shared" si="84"/>
        <v>0</v>
      </c>
      <c r="R434" s="107">
        <f t="shared" si="85"/>
        <v>0</v>
      </c>
      <c r="S434" s="107">
        <f t="shared" si="86"/>
        <v>0</v>
      </c>
      <c r="T434" s="107">
        <f t="shared" si="87"/>
        <v>0</v>
      </c>
      <c r="U434" s="107">
        <f t="shared" si="88"/>
        <v>0</v>
      </c>
      <c r="V434" s="107">
        <f t="shared" si="89"/>
        <v>0</v>
      </c>
      <c r="W434" s="107">
        <f t="shared" si="90"/>
        <v>0</v>
      </c>
      <c r="X434" s="107">
        <f t="shared" si="91"/>
        <v>0</v>
      </c>
      <c r="Y434" s="107">
        <f t="shared" si="92"/>
        <v>0</v>
      </c>
      <c r="Z434" s="107">
        <f t="shared" si="93"/>
        <v>0</v>
      </c>
      <c r="AA434" s="107">
        <f t="shared" si="94"/>
        <v>0</v>
      </c>
      <c r="AB434" s="107">
        <f t="shared" si="95"/>
        <v>0</v>
      </c>
      <c r="AC434" s="107">
        <f t="shared" si="96"/>
        <v>0</v>
      </c>
      <c r="AD434" s="107">
        <f t="shared" si="97"/>
        <v>0</v>
      </c>
      <c r="AE434" s="107">
        <f t="shared" si="98"/>
        <v>0</v>
      </c>
      <c r="AF434" s="107">
        <f t="shared" si="99"/>
        <v>0</v>
      </c>
      <c r="AG434" s="107">
        <f t="shared" si="100"/>
        <v>0</v>
      </c>
      <c r="AH434" s="107">
        <f t="shared" si="101"/>
        <v>0</v>
      </c>
      <c r="AI434" s="107">
        <f t="shared" si="102"/>
        <v>0</v>
      </c>
      <c r="AJ434" s="107">
        <f t="shared" si="103"/>
        <v>0</v>
      </c>
      <c r="AK434" s="107">
        <f t="shared" si="104"/>
        <v>0</v>
      </c>
    </row>
    <row r="435">
      <c r="A435" s="107"/>
      <c r="B435" s="107"/>
      <c r="C435" s="107"/>
      <c r="D435" s="107"/>
      <c r="E435" s="107"/>
      <c r="F435" s="108">
        <f t="shared" si="80"/>
        <v>1785</v>
      </c>
      <c r="G435" s="90" t="s">
        <v>628</v>
      </c>
      <c r="H435" s="14">
        <f>IF(ISNA(VLOOKUP(G435,Round2_Transactions!$A$2:$F$800,2,FALSE)), 0,VLOOKUP(G435,Round2_Transactions!$A$2:$F$800,2,FALSE))</f>
        <v>0</v>
      </c>
      <c r="I435" s="60">
        <f>IF(ISNA(VLOOKUP(G435,Round2_Transactions!$A$2:$F$800,3,FALSE)), 0,VLOOKUP(G435,Round2_Transactions!$A$2:$F$800,3,FALSE))</f>
        <v>0</v>
      </c>
      <c r="J435" s="60">
        <f>IF(ISNA(VLOOKUP(G435,Round2_Transactions!$A$2:$F$800,4,FALSE)), 0,VLOOKUP(G435,Round2_Transactions!$A$2:$F$800,4,FALSE))</f>
        <v>0</v>
      </c>
      <c r="K435" s="60">
        <f>IF(ISNA(VLOOKUP(G435,Round2_Transactions!$A$2:$F$800,5,FALSE)), 0,VLOOKUP(G435,Round2_Transactions!$A$2:$F$800,5,FALSE))</f>
        <v>0</v>
      </c>
      <c r="L435" s="86">
        <f>IF(ISNA(VLOOKUP(G435,Round2_Transactions!$A$2:$F$800,6,FALSE)), 0,VLOOKUP(G435,Round2_Transactions!$A$2:$F$800,6,FALSE))</f>
        <v>0</v>
      </c>
      <c r="M435" s="107">
        <f t="shared" si="79"/>
        <v>0</v>
      </c>
      <c r="N435" s="107">
        <f t="shared" si="81"/>
        <v>0</v>
      </c>
      <c r="O435" s="107">
        <f t="shared" si="82"/>
        <v>0</v>
      </c>
      <c r="P435" s="107">
        <f t="shared" si="83"/>
        <v>0</v>
      </c>
      <c r="Q435" s="107">
        <f t="shared" si="84"/>
        <v>0</v>
      </c>
      <c r="R435" s="107">
        <f t="shared" si="85"/>
        <v>0</v>
      </c>
      <c r="S435" s="107">
        <f t="shared" si="86"/>
        <v>0</v>
      </c>
      <c r="T435" s="107">
        <f t="shared" si="87"/>
        <v>0</v>
      </c>
      <c r="U435" s="107">
        <f t="shared" si="88"/>
        <v>0</v>
      </c>
      <c r="V435" s="107">
        <f t="shared" si="89"/>
        <v>0</v>
      </c>
      <c r="W435" s="107">
        <f t="shared" si="90"/>
        <v>0</v>
      </c>
      <c r="X435" s="107">
        <f t="shared" si="91"/>
        <v>0</v>
      </c>
      <c r="Y435" s="107">
        <f t="shared" si="92"/>
        <v>0</v>
      </c>
      <c r="Z435" s="107">
        <f t="shared" si="93"/>
        <v>0</v>
      </c>
      <c r="AA435" s="107">
        <f t="shared" si="94"/>
        <v>0</v>
      </c>
      <c r="AB435" s="107">
        <f t="shared" si="95"/>
        <v>0</v>
      </c>
      <c r="AC435" s="107">
        <f t="shared" si="96"/>
        <v>0</v>
      </c>
      <c r="AD435" s="107">
        <f t="shared" si="97"/>
        <v>0</v>
      </c>
      <c r="AE435" s="107">
        <f t="shared" si="98"/>
        <v>0</v>
      </c>
      <c r="AF435" s="107">
        <f t="shared" si="99"/>
        <v>0</v>
      </c>
      <c r="AG435" s="107">
        <f t="shared" si="100"/>
        <v>0</v>
      </c>
      <c r="AH435" s="107">
        <f t="shared" si="101"/>
        <v>0</v>
      </c>
      <c r="AI435" s="107">
        <f t="shared" si="102"/>
        <v>0</v>
      </c>
      <c r="AJ435" s="107">
        <f t="shared" si="103"/>
        <v>0</v>
      </c>
      <c r="AK435" s="107">
        <f t="shared" si="104"/>
        <v>0</v>
      </c>
    </row>
    <row r="436">
      <c r="A436" s="107"/>
      <c r="B436" s="107"/>
      <c r="C436" s="107"/>
      <c r="D436" s="107"/>
      <c r="E436" s="107"/>
      <c r="F436" s="108">
        <f t="shared" si="80"/>
        <v>1785</v>
      </c>
      <c r="G436" s="90" t="s">
        <v>629</v>
      </c>
      <c r="H436" s="14">
        <f>IF(ISNA(VLOOKUP(G436,Round2_Transactions!$A$2:$F$800,2,FALSE)), 0,VLOOKUP(G436,Round2_Transactions!$A$2:$F$800,2,FALSE))</f>
        <v>0</v>
      </c>
      <c r="I436" s="60">
        <f>IF(ISNA(VLOOKUP(G436,Round2_Transactions!$A$2:$F$800,3,FALSE)), 0,VLOOKUP(G436,Round2_Transactions!$A$2:$F$800,3,FALSE))</f>
        <v>0</v>
      </c>
      <c r="J436" s="60">
        <f>IF(ISNA(VLOOKUP(G436,Round2_Transactions!$A$2:$F$800,4,FALSE)), 0,VLOOKUP(G436,Round2_Transactions!$A$2:$F$800,4,FALSE))</f>
        <v>0</v>
      </c>
      <c r="K436" s="60">
        <f>IF(ISNA(VLOOKUP(G436,Round2_Transactions!$A$2:$F$800,5,FALSE)), 0,VLOOKUP(G436,Round2_Transactions!$A$2:$F$800,5,FALSE))</f>
        <v>0</v>
      </c>
      <c r="L436" s="86">
        <f>IF(ISNA(VLOOKUP(G436,Round2_Transactions!$A$2:$F$800,6,FALSE)), 0,VLOOKUP(G436,Round2_Transactions!$A$2:$F$800,6,FALSE))</f>
        <v>0</v>
      </c>
      <c r="M436" s="107">
        <f t="shared" si="79"/>
        <v>0</v>
      </c>
      <c r="N436" s="107">
        <f t="shared" si="81"/>
        <v>0</v>
      </c>
      <c r="O436" s="107">
        <f t="shared" si="82"/>
        <v>0</v>
      </c>
      <c r="P436" s="107">
        <f t="shared" si="83"/>
        <v>0</v>
      </c>
      <c r="Q436" s="107">
        <f t="shared" si="84"/>
        <v>0</v>
      </c>
      <c r="R436" s="107">
        <f t="shared" si="85"/>
        <v>0</v>
      </c>
      <c r="S436" s="107">
        <f t="shared" si="86"/>
        <v>0</v>
      </c>
      <c r="T436" s="107">
        <f t="shared" si="87"/>
        <v>0</v>
      </c>
      <c r="U436" s="107">
        <f t="shared" si="88"/>
        <v>0</v>
      </c>
      <c r="V436" s="107">
        <f t="shared" si="89"/>
        <v>0</v>
      </c>
      <c r="W436" s="107">
        <f t="shared" si="90"/>
        <v>0</v>
      </c>
      <c r="X436" s="107">
        <f t="shared" si="91"/>
        <v>0</v>
      </c>
      <c r="Y436" s="107">
        <f t="shared" si="92"/>
        <v>0</v>
      </c>
      <c r="Z436" s="107">
        <f t="shared" si="93"/>
        <v>0</v>
      </c>
      <c r="AA436" s="107">
        <f t="shared" si="94"/>
        <v>0</v>
      </c>
      <c r="AB436" s="107">
        <f t="shared" si="95"/>
        <v>0</v>
      </c>
      <c r="AC436" s="107">
        <f t="shared" si="96"/>
        <v>0</v>
      </c>
      <c r="AD436" s="107">
        <f t="shared" si="97"/>
        <v>0</v>
      </c>
      <c r="AE436" s="107">
        <f t="shared" si="98"/>
        <v>0</v>
      </c>
      <c r="AF436" s="107">
        <f t="shared" si="99"/>
        <v>0</v>
      </c>
      <c r="AG436" s="107">
        <f t="shared" si="100"/>
        <v>0</v>
      </c>
      <c r="AH436" s="107">
        <f t="shared" si="101"/>
        <v>0</v>
      </c>
      <c r="AI436" s="107">
        <f t="shared" si="102"/>
        <v>0</v>
      </c>
      <c r="AJ436" s="107">
        <f t="shared" si="103"/>
        <v>0</v>
      </c>
      <c r="AK436" s="107">
        <f t="shared" si="104"/>
        <v>0</v>
      </c>
    </row>
    <row r="437">
      <c r="A437" s="107"/>
      <c r="B437" s="107"/>
      <c r="C437" s="107"/>
      <c r="D437" s="107"/>
      <c r="E437" s="107"/>
      <c r="F437" s="108">
        <f t="shared" si="80"/>
        <v>1785</v>
      </c>
      <c r="G437" s="90" t="s">
        <v>630</v>
      </c>
      <c r="H437" s="14">
        <f>IF(ISNA(VLOOKUP(G437,Round2_Transactions!$A$2:$F$800,2,FALSE)), 0,VLOOKUP(G437,Round2_Transactions!$A$2:$F$800,2,FALSE))</f>
        <v>0</v>
      </c>
      <c r="I437" s="60">
        <f>IF(ISNA(VLOOKUP(G437,Round2_Transactions!$A$2:$F$800,3,FALSE)), 0,VLOOKUP(G437,Round2_Transactions!$A$2:$F$800,3,FALSE))</f>
        <v>0</v>
      </c>
      <c r="J437" s="60">
        <f>IF(ISNA(VLOOKUP(G437,Round2_Transactions!$A$2:$F$800,4,FALSE)), 0,VLOOKUP(G437,Round2_Transactions!$A$2:$F$800,4,FALSE))</f>
        <v>0</v>
      </c>
      <c r="K437" s="60">
        <f>IF(ISNA(VLOOKUP(G437,Round2_Transactions!$A$2:$F$800,5,FALSE)), 0,VLOOKUP(G437,Round2_Transactions!$A$2:$F$800,5,FALSE))</f>
        <v>0</v>
      </c>
      <c r="L437" s="86">
        <f>IF(ISNA(VLOOKUP(G437,Round2_Transactions!$A$2:$F$800,6,FALSE)), 0,VLOOKUP(G437,Round2_Transactions!$A$2:$F$800,6,FALSE))</f>
        <v>0</v>
      </c>
      <c r="M437" s="107">
        <f t="shared" si="79"/>
        <v>0</v>
      </c>
      <c r="N437" s="107">
        <f t="shared" si="81"/>
        <v>0</v>
      </c>
      <c r="O437" s="107">
        <f t="shared" si="82"/>
        <v>0</v>
      </c>
      <c r="P437" s="107">
        <f t="shared" si="83"/>
        <v>0</v>
      </c>
      <c r="Q437" s="107">
        <f t="shared" si="84"/>
        <v>0</v>
      </c>
      <c r="R437" s="107">
        <f t="shared" si="85"/>
        <v>0</v>
      </c>
      <c r="S437" s="107">
        <f t="shared" si="86"/>
        <v>0</v>
      </c>
      <c r="T437" s="107">
        <f t="shared" si="87"/>
        <v>0</v>
      </c>
      <c r="U437" s="107">
        <f t="shared" si="88"/>
        <v>0</v>
      </c>
      <c r="V437" s="107">
        <f t="shared" si="89"/>
        <v>0</v>
      </c>
      <c r="W437" s="107">
        <f t="shared" si="90"/>
        <v>0</v>
      </c>
      <c r="X437" s="107">
        <f t="shared" si="91"/>
        <v>0</v>
      </c>
      <c r="Y437" s="107">
        <f t="shared" si="92"/>
        <v>0</v>
      </c>
      <c r="Z437" s="107">
        <f t="shared" si="93"/>
        <v>0</v>
      </c>
      <c r="AA437" s="107">
        <f t="shared" si="94"/>
        <v>0</v>
      </c>
      <c r="AB437" s="107">
        <f t="shared" si="95"/>
        <v>0</v>
      </c>
      <c r="AC437" s="107">
        <f t="shared" si="96"/>
        <v>0</v>
      </c>
      <c r="AD437" s="107">
        <f t="shared" si="97"/>
        <v>0</v>
      </c>
      <c r="AE437" s="107">
        <f t="shared" si="98"/>
        <v>0</v>
      </c>
      <c r="AF437" s="107">
        <f t="shared" si="99"/>
        <v>0</v>
      </c>
      <c r="AG437" s="107">
        <f t="shared" si="100"/>
        <v>0</v>
      </c>
      <c r="AH437" s="107">
        <f t="shared" si="101"/>
        <v>0</v>
      </c>
      <c r="AI437" s="107">
        <f t="shared" si="102"/>
        <v>0</v>
      </c>
      <c r="AJ437" s="107">
        <f t="shared" si="103"/>
        <v>0</v>
      </c>
      <c r="AK437" s="107">
        <f t="shared" si="104"/>
        <v>0</v>
      </c>
    </row>
    <row r="438">
      <c r="A438" s="107"/>
      <c r="B438" s="107"/>
      <c r="C438" s="107"/>
      <c r="D438" s="107"/>
      <c r="E438" s="107"/>
      <c r="F438" s="108">
        <f t="shared" si="80"/>
        <v>1785</v>
      </c>
      <c r="G438" s="90" t="s">
        <v>631</v>
      </c>
      <c r="H438" s="14">
        <f>IF(ISNA(VLOOKUP(G438,Round2_Transactions!$A$2:$F$800,2,FALSE)), 0,VLOOKUP(G438,Round2_Transactions!$A$2:$F$800,2,FALSE))</f>
        <v>0</v>
      </c>
      <c r="I438" s="60">
        <f>IF(ISNA(VLOOKUP(G438,Round2_Transactions!$A$2:$F$800,3,FALSE)), 0,VLOOKUP(G438,Round2_Transactions!$A$2:$F$800,3,FALSE))</f>
        <v>0</v>
      </c>
      <c r="J438" s="60">
        <f>IF(ISNA(VLOOKUP(G438,Round2_Transactions!$A$2:$F$800,4,FALSE)), 0,VLOOKUP(G438,Round2_Transactions!$A$2:$F$800,4,FALSE))</f>
        <v>0</v>
      </c>
      <c r="K438" s="60">
        <f>IF(ISNA(VLOOKUP(G438,Round2_Transactions!$A$2:$F$800,5,FALSE)), 0,VLOOKUP(G438,Round2_Transactions!$A$2:$F$800,5,FALSE))</f>
        <v>0</v>
      </c>
      <c r="L438" s="86">
        <f>IF(ISNA(VLOOKUP(G438,Round2_Transactions!$A$2:$F$800,6,FALSE)), 0,VLOOKUP(G438,Round2_Transactions!$A$2:$F$800,6,FALSE))</f>
        <v>0</v>
      </c>
      <c r="M438" s="107">
        <f t="shared" si="79"/>
        <v>0</v>
      </c>
      <c r="N438" s="107">
        <f t="shared" si="81"/>
        <v>0</v>
      </c>
      <c r="O438" s="107">
        <f t="shared" si="82"/>
        <v>0</v>
      </c>
      <c r="P438" s="107">
        <f t="shared" si="83"/>
        <v>0</v>
      </c>
      <c r="Q438" s="107">
        <f t="shared" si="84"/>
        <v>0</v>
      </c>
      <c r="R438" s="107">
        <f t="shared" si="85"/>
        <v>0</v>
      </c>
      <c r="S438" s="107">
        <f t="shared" si="86"/>
        <v>0</v>
      </c>
      <c r="T438" s="107">
        <f t="shared" si="87"/>
        <v>0</v>
      </c>
      <c r="U438" s="107">
        <f t="shared" si="88"/>
        <v>0</v>
      </c>
      <c r="V438" s="107">
        <f t="shared" si="89"/>
        <v>0</v>
      </c>
      <c r="W438" s="107">
        <f t="shared" si="90"/>
        <v>0</v>
      </c>
      <c r="X438" s="107">
        <f t="shared" si="91"/>
        <v>0</v>
      </c>
      <c r="Y438" s="107">
        <f t="shared" si="92"/>
        <v>0</v>
      </c>
      <c r="Z438" s="107">
        <f t="shared" si="93"/>
        <v>0</v>
      </c>
      <c r="AA438" s="107">
        <f t="shared" si="94"/>
        <v>0</v>
      </c>
      <c r="AB438" s="107">
        <f t="shared" si="95"/>
        <v>0</v>
      </c>
      <c r="AC438" s="107">
        <f t="shared" si="96"/>
        <v>0</v>
      </c>
      <c r="AD438" s="107">
        <f t="shared" si="97"/>
        <v>0</v>
      </c>
      <c r="AE438" s="107">
        <f t="shared" si="98"/>
        <v>0</v>
      </c>
      <c r="AF438" s="107">
        <f t="shared" si="99"/>
        <v>0</v>
      </c>
      <c r="AG438" s="107">
        <f t="shared" si="100"/>
        <v>0</v>
      </c>
      <c r="AH438" s="107">
        <f t="shared" si="101"/>
        <v>0</v>
      </c>
      <c r="AI438" s="107">
        <f t="shared" si="102"/>
        <v>0</v>
      </c>
      <c r="AJ438" s="107">
        <f t="shared" si="103"/>
        <v>0</v>
      </c>
      <c r="AK438" s="107">
        <f t="shared" si="104"/>
        <v>0</v>
      </c>
    </row>
    <row r="439">
      <c r="A439" s="107"/>
      <c r="B439" s="107"/>
      <c r="C439" s="107"/>
      <c r="D439" s="107"/>
      <c r="E439" s="107"/>
      <c r="F439" s="108">
        <f t="shared" si="80"/>
        <v>1785</v>
      </c>
      <c r="G439" s="90" t="s">
        <v>632</v>
      </c>
      <c r="H439" s="14">
        <f>IF(ISNA(VLOOKUP(G439,Round2_Transactions!$A$2:$F$800,2,FALSE)), 0,VLOOKUP(G439,Round2_Transactions!$A$2:$F$800,2,FALSE))</f>
        <v>0</v>
      </c>
      <c r="I439" s="60">
        <f>IF(ISNA(VLOOKUP(G439,Round2_Transactions!$A$2:$F$800,3,FALSE)), 0,VLOOKUP(G439,Round2_Transactions!$A$2:$F$800,3,FALSE))</f>
        <v>0</v>
      </c>
      <c r="J439" s="60">
        <f>IF(ISNA(VLOOKUP(G439,Round2_Transactions!$A$2:$F$800,4,FALSE)), 0,VLOOKUP(G439,Round2_Transactions!$A$2:$F$800,4,FALSE))</f>
        <v>0</v>
      </c>
      <c r="K439" s="60">
        <f>IF(ISNA(VLOOKUP(G439,Round2_Transactions!$A$2:$F$800,5,FALSE)), 0,VLOOKUP(G439,Round2_Transactions!$A$2:$F$800,5,FALSE))</f>
        <v>0</v>
      </c>
      <c r="L439" s="86">
        <f>IF(ISNA(VLOOKUP(G439,Round2_Transactions!$A$2:$F$800,6,FALSE)), 0,VLOOKUP(G439,Round2_Transactions!$A$2:$F$800,6,FALSE))</f>
        <v>0</v>
      </c>
      <c r="M439" s="107">
        <f t="shared" si="79"/>
        <v>0</v>
      </c>
      <c r="N439" s="107">
        <f t="shared" si="81"/>
        <v>0</v>
      </c>
      <c r="O439" s="107">
        <f t="shared" si="82"/>
        <v>0</v>
      </c>
      <c r="P439" s="107">
        <f t="shared" si="83"/>
        <v>0</v>
      </c>
      <c r="Q439" s="107">
        <f t="shared" si="84"/>
        <v>0</v>
      </c>
      <c r="R439" s="107">
        <f t="shared" si="85"/>
        <v>0</v>
      </c>
      <c r="S439" s="107">
        <f t="shared" si="86"/>
        <v>0</v>
      </c>
      <c r="T439" s="107">
        <f t="shared" si="87"/>
        <v>0</v>
      </c>
      <c r="U439" s="107">
        <f t="shared" si="88"/>
        <v>0</v>
      </c>
      <c r="V439" s="107">
        <f t="shared" si="89"/>
        <v>0</v>
      </c>
      <c r="W439" s="107">
        <f t="shared" si="90"/>
        <v>0</v>
      </c>
      <c r="X439" s="107">
        <f t="shared" si="91"/>
        <v>0</v>
      </c>
      <c r="Y439" s="107">
        <f t="shared" si="92"/>
        <v>0</v>
      </c>
      <c r="Z439" s="107">
        <f t="shared" si="93"/>
        <v>0</v>
      </c>
      <c r="AA439" s="107">
        <f t="shared" si="94"/>
        <v>0</v>
      </c>
      <c r="AB439" s="107">
        <f t="shared" si="95"/>
        <v>0</v>
      </c>
      <c r="AC439" s="107">
        <f t="shared" si="96"/>
        <v>0</v>
      </c>
      <c r="AD439" s="107">
        <f t="shared" si="97"/>
        <v>0</v>
      </c>
      <c r="AE439" s="107">
        <f t="shared" si="98"/>
        <v>0</v>
      </c>
      <c r="AF439" s="107">
        <f t="shared" si="99"/>
        <v>0</v>
      </c>
      <c r="AG439" s="107">
        <f t="shared" si="100"/>
        <v>0</v>
      </c>
      <c r="AH439" s="107">
        <f t="shared" si="101"/>
        <v>0</v>
      </c>
      <c r="AI439" s="107">
        <f t="shared" si="102"/>
        <v>0</v>
      </c>
      <c r="AJ439" s="107">
        <f t="shared" si="103"/>
        <v>0</v>
      </c>
      <c r="AK439" s="107">
        <f t="shared" si="104"/>
        <v>0</v>
      </c>
    </row>
    <row r="440">
      <c r="A440" s="107"/>
      <c r="B440" s="107"/>
      <c r="C440" s="107"/>
      <c r="D440" s="107"/>
      <c r="E440" s="107"/>
      <c r="F440" s="108">
        <f t="shared" si="80"/>
        <v>1785</v>
      </c>
      <c r="G440" s="90" t="s">
        <v>633</v>
      </c>
      <c r="H440" s="14">
        <f>IF(ISNA(VLOOKUP(G440,Round2_Transactions!$A$2:$F$800,2,FALSE)), 0,VLOOKUP(G440,Round2_Transactions!$A$2:$F$800,2,FALSE))</f>
        <v>0</v>
      </c>
      <c r="I440" s="60">
        <f>IF(ISNA(VLOOKUP(G440,Round2_Transactions!$A$2:$F$800,3,FALSE)), 0,VLOOKUP(G440,Round2_Transactions!$A$2:$F$800,3,FALSE))</f>
        <v>0</v>
      </c>
      <c r="J440" s="60">
        <f>IF(ISNA(VLOOKUP(G440,Round2_Transactions!$A$2:$F$800,4,FALSE)), 0,VLOOKUP(G440,Round2_Transactions!$A$2:$F$800,4,FALSE))</f>
        <v>0</v>
      </c>
      <c r="K440" s="60">
        <f>IF(ISNA(VLOOKUP(G440,Round2_Transactions!$A$2:$F$800,5,FALSE)), 0,VLOOKUP(G440,Round2_Transactions!$A$2:$F$800,5,FALSE))</f>
        <v>0</v>
      </c>
      <c r="L440" s="86">
        <f>IF(ISNA(VLOOKUP(G440,Round2_Transactions!$A$2:$F$800,6,FALSE)), 0,VLOOKUP(G440,Round2_Transactions!$A$2:$F$800,6,FALSE))</f>
        <v>0</v>
      </c>
      <c r="M440" s="107">
        <f t="shared" si="79"/>
        <v>0</v>
      </c>
      <c r="N440" s="107">
        <f t="shared" si="81"/>
        <v>0</v>
      </c>
      <c r="O440" s="107">
        <f t="shared" si="82"/>
        <v>0</v>
      </c>
      <c r="P440" s="107">
        <f t="shared" si="83"/>
        <v>0</v>
      </c>
      <c r="Q440" s="107">
        <f t="shared" si="84"/>
        <v>0</v>
      </c>
      <c r="R440" s="107">
        <f t="shared" si="85"/>
        <v>0</v>
      </c>
      <c r="S440" s="107">
        <f t="shared" si="86"/>
        <v>0</v>
      </c>
      <c r="T440" s="107">
        <f t="shared" si="87"/>
        <v>0</v>
      </c>
      <c r="U440" s="107">
        <f t="shared" si="88"/>
        <v>0</v>
      </c>
      <c r="V440" s="107">
        <f t="shared" si="89"/>
        <v>0</v>
      </c>
      <c r="W440" s="107">
        <f t="shared" si="90"/>
        <v>0</v>
      </c>
      <c r="X440" s="107">
        <f t="shared" si="91"/>
        <v>0</v>
      </c>
      <c r="Y440" s="107">
        <f t="shared" si="92"/>
        <v>0</v>
      </c>
      <c r="Z440" s="107">
        <f t="shared" si="93"/>
        <v>0</v>
      </c>
      <c r="AA440" s="107">
        <f t="shared" si="94"/>
        <v>0</v>
      </c>
      <c r="AB440" s="107">
        <f t="shared" si="95"/>
        <v>0</v>
      </c>
      <c r="AC440" s="107">
        <f t="shared" si="96"/>
        <v>0</v>
      </c>
      <c r="AD440" s="107">
        <f t="shared" si="97"/>
        <v>0</v>
      </c>
      <c r="AE440" s="107">
        <f t="shared" si="98"/>
        <v>0</v>
      </c>
      <c r="AF440" s="107">
        <f t="shared" si="99"/>
        <v>0</v>
      </c>
      <c r="AG440" s="107">
        <f t="shared" si="100"/>
        <v>0</v>
      </c>
      <c r="AH440" s="107">
        <f t="shared" si="101"/>
        <v>0</v>
      </c>
      <c r="AI440" s="107">
        <f t="shared" si="102"/>
        <v>0</v>
      </c>
      <c r="AJ440" s="107">
        <f t="shared" si="103"/>
        <v>0</v>
      </c>
      <c r="AK440" s="107">
        <f t="shared" si="104"/>
        <v>0</v>
      </c>
    </row>
    <row r="441">
      <c r="A441" s="107"/>
      <c r="B441" s="107"/>
      <c r="C441" s="107"/>
      <c r="D441" s="107"/>
      <c r="E441" s="107"/>
      <c r="F441" s="108">
        <f t="shared" si="80"/>
        <v>1785</v>
      </c>
      <c r="G441" s="90" t="s">
        <v>634</v>
      </c>
      <c r="H441" s="14">
        <f>IF(ISNA(VLOOKUP(G441,Round2_Transactions!$A$2:$F$800,2,FALSE)), 0,VLOOKUP(G441,Round2_Transactions!$A$2:$F$800,2,FALSE))</f>
        <v>0</v>
      </c>
      <c r="I441" s="60">
        <f>IF(ISNA(VLOOKUP(G441,Round2_Transactions!$A$2:$F$800,3,FALSE)), 0,VLOOKUP(G441,Round2_Transactions!$A$2:$F$800,3,FALSE))</f>
        <v>0</v>
      </c>
      <c r="J441" s="60">
        <f>IF(ISNA(VLOOKUP(G441,Round2_Transactions!$A$2:$F$800,4,FALSE)), 0,VLOOKUP(G441,Round2_Transactions!$A$2:$F$800,4,FALSE))</f>
        <v>0</v>
      </c>
      <c r="K441" s="60">
        <f>IF(ISNA(VLOOKUP(G441,Round2_Transactions!$A$2:$F$800,5,FALSE)), 0,VLOOKUP(G441,Round2_Transactions!$A$2:$F$800,5,FALSE))</f>
        <v>0</v>
      </c>
      <c r="L441" s="86">
        <f>IF(ISNA(VLOOKUP(G441,Round2_Transactions!$A$2:$F$800,6,FALSE)), 0,VLOOKUP(G441,Round2_Transactions!$A$2:$F$800,6,FALSE))</f>
        <v>0</v>
      </c>
      <c r="M441" s="107">
        <f t="shared" si="79"/>
        <v>0</v>
      </c>
      <c r="N441" s="107">
        <f t="shared" si="81"/>
        <v>0</v>
      </c>
      <c r="O441" s="107">
        <f t="shared" si="82"/>
        <v>0</v>
      </c>
      <c r="P441" s="107">
        <f t="shared" si="83"/>
        <v>0</v>
      </c>
      <c r="Q441" s="107">
        <f t="shared" si="84"/>
        <v>0</v>
      </c>
      <c r="R441" s="107">
        <f t="shared" si="85"/>
        <v>0</v>
      </c>
      <c r="S441" s="107">
        <f t="shared" si="86"/>
        <v>0</v>
      </c>
      <c r="T441" s="107">
        <f t="shared" si="87"/>
        <v>0</v>
      </c>
      <c r="U441" s="107">
        <f t="shared" si="88"/>
        <v>0</v>
      </c>
      <c r="V441" s="107">
        <f t="shared" si="89"/>
        <v>0</v>
      </c>
      <c r="W441" s="107">
        <f t="shared" si="90"/>
        <v>0</v>
      </c>
      <c r="X441" s="107">
        <f t="shared" si="91"/>
        <v>0</v>
      </c>
      <c r="Y441" s="107">
        <f t="shared" si="92"/>
        <v>0</v>
      </c>
      <c r="Z441" s="107">
        <f t="shared" si="93"/>
        <v>0</v>
      </c>
      <c r="AA441" s="107">
        <f t="shared" si="94"/>
        <v>0</v>
      </c>
      <c r="AB441" s="107">
        <f t="shared" si="95"/>
        <v>0</v>
      </c>
      <c r="AC441" s="107">
        <f t="shared" si="96"/>
        <v>0</v>
      </c>
      <c r="AD441" s="107">
        <f t="shared" si="97"/>
        <v>0</v>
      </c>
      <c r="AE441" s="107">
        <f t="shared" si="98"/>
        <v>0</v>
      </c>
      <c r="AF441" s="107">
        <f t="shared" si="99"/>
        <v>0</v>
      </c>
      <c r="AG441" s="107">
        <f t="shared" si="100"/>
        <v>0</v>
      </c>
      <c r="AH441" s="107">
        <f t="shared" si="101"/>
        <v>0</v>
      </c>
      <c r="AI441" s="107">
        <f t="shared" si="102"/>
        <v>0</v>
      </c>
      <c r="AJ441" s="107">
        <f t="shared" si="103"/>
        <v>0</v>
      </c>
      <c r="AK441" s="107">
        <f t="shared" si="104"/>
        <v>0</v>
      </c>
    </row>
    <row r="442">
      <c r="A442" s="107"/>
      <c r="B442" s="107"/>
      <c r="C442" s="107"/>
      <c r="D442" s="107"/>
      <c r="E442" s="107"/>
      <c r="F442" s="108">
        <f t="shared" si="80"/>
        <v>1785</v>
      </c>
      <c r="G442" s="90" t="s">
        <v>635</v>
      </c>
      <c r="H442" s="14">
        <f>IF(ISNA(VLOOKUP(G442,Round2_Transactions!$A$2:$F$800,2,FALSE)), 0,VLOOKUP(G442,Round2_Transactions!$A$2:$F$800,2,FALSE))</f>
        <v>0</v>
      </c>
      <c r="I442" s="60">
        <f>IF(ISNA(VLOOKUP(G442,Round2_Transactions!$A$2:$F$800,3,FALSE)), 0,VLOOKUP(G442,Round2_Transactions!$A$2:$F$800,3,FALSE))</f>
        <v>0</v>
      </c>
      <c r="J442" s="60">
        <f>IF(ISNA(VLOOKUP(G442,Round2_Transactions!$A$2:$F$800,4,FALSE)), 0,VLOOKUP(G442,Round2_Transactions!$A$2:$F$800,4,FALSE))</f>
        <v>0</v>
      </c>
      <c r="K442" s="60">
        <f>IF(ISNA(VLOOKUP(G442,Round2_Transactions!$A$2:$F$800,5,FALSE)), 0,VLOOKUP(G442,Round2_Transactions!$A$2:$F$800,5,FALSE))</f>
        <v>0</v>
      </c>
      <c r="L442" s="86">
        <f>IF(ISNA(VLOOKUP(G442,Round2_Transactions!$A$2:$F$800,6,FALSE)), 0,VLOOKUP(G442,Round2_Transactions!$A$2:$F$800,6,FALSE))</f>
        <v>0</v>
      </c>
      <c r="M442" s="107">
        <f t="shared" si="79"/>
        <v>0</v>
      </c>
      <c r="N442" s="107">
        <f t="shared" si="81"/>
        <v>0</v>
      </c>
      <c r="O442" s="107">
        <f t="shared" si="82"/>
        <v>0</v>
      </c>
      <c r="P442" s="107">
        <f t="shared" si="83"/>
        <v>0</v>
      </c>
      <c r="Q442" s="107">
        <f t="shared" si="84"/>
        <v>0</v>
      </c>
      <c r="R442" s="107">
        <f t="shared" si="85"/>
        <v>0</v>
      </c>
      <c r="S442" s="107">
        <f t="shared" si="86"/>
        <v>0</v>
      </c>
      <c r="T442" s="107">
        <f t="shared" si="87"/>
        <v>0</v>
      </c>
      <c r="U442" s="107">
        <f t="shared" si="88"/>
        <v>0</v>
      </c>
      <c r="V442" s="107">
        <f t="shared" si="89"/>
        <v>0</v>
      </c>
      <c r="W442" s="107">
        <f t="shared" si="90"/>
        <v>0</v>
      </c>
      <c r="X442" s="107">
        <f t="shared" si="91"/>
        <v>0</v>
      </c>
      <c r="Y442" s="107">
        <f t="shared" si="92"/>
        <v>0</v>
      </c>
      <c r="Z442" s="107">
        <f t="shared" si="93"/>
        <v>0</v>
      </c>
      <c r="AA442" s="107">
        <f t="shared" si="94"/>
        <v>0</v>
      </c>
      <c r="AB442" s="107">
        <f t="shared" si="95"/>
        <v>0</v>
      </c>
      <c r="AC442" s="107">
        <f t="shared" si="96"/>
        <v>0</v>
      </c>
      <c r="AD442" s="107">
        <f t="shared" si="97"/>
        <v>0</v>
      </c>
      <c r="AE442" s="107">
        <f t="shared" si="98"/>
        <v>0</v>
      </c>
      <c r="AF442" s="107">
        <f t="shared" si="99"/>
        <v>0</v>
      </c>
      <c r="AG442" s="107">
        <f t="shared" si="100"/>
        <v>0</v>
      </c>
      <c r="AH442" s="107">
        <f t="shared" si="101"/>
        <v>0</v>
      </c>
      <c r="AI442" s="107">
        <f t="shared" si="102"/>
        <v>0</v>
      </c>
      <c r="AJ442" s="107">
        <f t="shared" si="103"/>
        <v>0</v>
      </c>
      <c r="AK442" s="107">
        <f t="shared" si="104"/>
        <v>0</v>
      </c>
    </row>
    <row r="443">
      <c r="A443" s="107"/>
      <c r="B443" s="107"/>
      <c r="C443" s="107"/>
      <c r="D443" s="107"/>
      <c r="E443" s="107"/>
      <c r="F443" s="108">
        <f t="shared" si="80"/>
        <v>1785</v>
      </c>
      <c r="G443" s="90" t="s">
        <v>636</v>
      </c>
      <c r="H443" s="14">
        <f>IF(ISNA(VLOOKUP(G443,Round2_Transactions!$A$2:$F$800,2,FALSE)), 0,VLOOKUP(G443,Round2_Transactions!$A$2:$F$800,2,FALSE))</f>
        <v>0</v>
      </c>
      <c r="I443" s="60">
        <f>IF(ISNA(VLOOKUP(G443,Round2_Transactions!$A$2:$F$800,3,FALSE)), 0,VLOOKUP(G443,Round2_Transactions!$A$2:$F$800,3,FALSE))</f>
        <v>0</v>
      </c>
      <c r="J443" s="60">
        <f>IF(ISNA(VLOOKUP(G443,Round2_Transactions!$A$2:$F$800,4,FALSE)), 0,VLOOKUP(G443,Round2_Transactions!$A$2:$F$800,4,FALSE))</f>
        <v>0</v>
      </c>
      <c r="K443" s="60">
        <f>IF(ISNA(VLOOKUP(G443,Round2_Transactions!$A$2:$F$800,5,FALSE)), 0,VLOOKUP(G443,Round2_Transactions!$A$2:$F$800,5,FALSE))</f>
        <v>0</v>
      </c>
      <c r="L443" s="86">
        <f>IF(ISNA(VLOOKUP(G443,Round2_Transactions!$A$2:$F$800,6,FALSE)), 0,VLOOKUP(G443,Round2_Transactions!$A$2:$F$800,6,FALSE))</f>
        <v>0</v>
      </c>
      <c r="M443" s="107">
        <f t="shared" si="79"/>
        <v>0</v>
      </c>
      <c r="N443" s="107">
        <f t="shared" si="81"/>
        <v>0</v>
      </c>
      <c r="O443" s="107">
        <f t="shared" si="82"/>
        <v>0</v>
      </c>
      <c r="P443" s="107">
        <f t="shared" si="83"/>
        <v>0</v>
      </c>
      <c r="Q443" s="107">
        <f t="shared" si="84"/>
        <v>0</v>
      </c>
      <c r="R443" s="107">
        <f t="shared" si="85"/>
        <v>0</v>
      </c>
      <c r="S443" s="107">
        <f t="shared" si="86"/>
        <v>0</v>
      </c>
      <c r="T443" s="107">
        <f t="shared" si="87"/>
        <v>0</v>
      </c>
      <c r="U443" s="107">
        <f t="shared" si="88"/>
        <v>0</v>
      </c>
      <c r="V443" s="107">
        <f t="shared" si="89"/>
        <v>0</v>
      </c>
      <c r="W443" s="107">
        <f t="shared" si="90"/>
        <v>0</v>
      </c>
      <c r="X443" s="107">
        <f t="shared" si="91"/>
        <v>0</v>
      </c>
      <c r="Y443" s="107">
        <f t="shared" si="92"/>
        <v>0</v>
      </c>
      <c r="Z443" s="107">
        <f t="shared" si="93"/>
        <v>0</v>
      </c>
      <c r="AA443" s="107">
        <f t="shared" si="94"/>
        <v>0</v>
      </c>
      <c r="AB443" s="107">
        <f t="shared" si="95"/>
        <v>0</v>
      </c>
      <c r="AC443" s="107">
        <f t="shared" si="96"/>
        <v>0</v>
      </c>
      <c r="AD443" s="107">
        <f t="shared" si="97"/>
        <v>0</v>
      </c>
      <c r="AE443" s="107">
        <f t="shared" si="98"/>
        <v>0</v>
      </c>
      <c r="AF443" s="107">
        <f t="shared" si="99"/>
        <v>0</v>
      </c>
      <c r="AG443" s="107">
        <f t="shared" si="100"/>
        <v>0</v>
      </c>
      <c r="AH443" s="107">
        <f t="shared" si="101"/>
        <v>0</v>
      </c>
      <c r="AI443" s="107">
        <f t="shared" si="102"/>
        <v>0</v>
      </c>
      <c r="AJ443" s="107">
        <f t="shared" si="103"/>
        <v>0</v>
      </c>
      <c r="AK443" s="107">
        <f t="shared" si="104"/>
        <v>0</v>
      </c>
    </row>
    <row r="444">
      <c r="A444" s="107"/>
      <c r="B444" s="107"/>
      <c r="C444" s="107"/>
      <c r="D444" s="107"/>
      <c r="E444" s="107"/>
      <c r="F444" s="108">
        <f t="shared" si="80"/>
        <v>1785</v>
      </c>
      <c r="G444" s="90" t="s">
        <v>637</v>
      </c>
      <c r="H444" s="14">
        <f>IF(ISNA(VLOOKUP(G444,Round2_Transactions!$A$2:$F$800,2,FALSE)), 0,VLOOKUP(G444,Round2_Transactions!$A$2:$F$800,2,FALSE))</f>
        <v>0</v>
      </c>
      <c r="I444" s="60">
        <f>IF(ISNA(VLOOKUP(G444,Round2_Transactions!$A$2:$F$800,3,FALSE)), 0,VLOOKUP(G444,Round2_Transactions!$A$2:$F$800,3,FALSE))</f>
        <v>0</v>
      </c>
      <c r="J444" s="60">
        <f>IF(ISNA(VLOOKUP(G444,Round2_Transactions!$A$2:$F$800,4,FALSE)), 0,VLOOKUP(G444,Round2_Transactions!$A$2:$F$800,4,FALSE))</f>
        <v>0</v>
      </c>
      <c r="K444" s="60">
        <f>IF(ISNA(VLOOKUP(G444,Round2_Transactions!$A$2:$F$800,5,FALSE)), 0,VLOOKUP(G444,Round2_Transactions!$A$2:$F$800,5,FALSE))</f>
        <v>0</v>
      </c>
      <c r="L444" s="86">
        <f>IF(ISNA(VLOOKUP(G444,Round2_Transactions!$A$2:$F$800,6,FALSE)), 0,VLOOKUP(G444,Round2_Transactions!$A$2:$F$800,6,FALSE))</f>
        <v>0</v>
      </c>
      <c r="M444" s="107">
        <f t="shared" si="79"/>
        <v>0</v>
      </c>
      <c r="N444" s="107">
        <f t="shared" si="81"/>
        <v>0</v>
      </c>
      <c r="O444" s="107">
        <f t="shared" si="82"/>
        <v>0</v>
      </c>
      <c r="P444" s="107">
        <f t="shared" si="83"/>
        <v>0</v>
      </c>
      <c r="Q444" s="107">
        <f t="shared" si="84"/>
        <v>0</v>
      </c>
      <c r="R444" s="107">
        <f t="shared" si="85"/>
        <v>0</v>
      </c>
      <c r="S444" s="107">
        <f t="shared" si="86"/>
        <v>0</v>
      </c>
      <c r="T444" s="107">
        <f t="shared" si="87"/>
        <v>0</v>
      </c>
      <c r="U444" s="107">
        <f t="shared" si="88"/>
        <v>0</v>
      </c>
      <c r="V444" s="107">
        <f t="shared" si="89"/>
        <v>0</v>
      </c>
      <c r="W444" s="107">
        <f t="shared" si="90"/>
        <v>0</v>
      </c>
      <c r="X444" s="107">
        <f t="shared" si="91"/>
        <v>0</v>
      </c>
      <c r="Y444" s="107">
        <f t="shared" si="92"/>
        <v>0</v>
      </c>
      <c r="Z444" s="107">
        <f t="shared" si="93"/>
        <v>0</v>
      </c>
      <c r="AA444" s="107">
        <f t="shared" si="94"/>
        <v>0</v>
      </c>
      <c r="AB444" s="107">
        <f t="shared" si="95"/>
        <v>0</v>
      </c>
      <c r="AC444" s="107">
        <f t="shared" si="96"/>
        <v>0</v>
      </c>
      <c r="AD444" s="107">
        <f t="shared" si="97"/>
        <v>0</v>
      </c>
      <c r="AE444" s="107">
        <f t="shared" si="98"/>
        <v>0</v>
      </c>
      <c r="AF444" s="107">
        <f t="shared" si="99"/>
        <v>0</v>
      </c>
      <c r="AG444" s="107">
        <f t="shared" si="100"/>
        <v>0</v>
      </c>
      <c r="AH444" s="107">
        <f t="shared" si="101"/>
        <v>0</v>
      </c>
      <c r="AI444" s="107">
        <f t="shared" si="102"/>
        <v>0</v>
      </c>
      <c r="AJ444" s="107">
        <f t="shared" si="103"/>
        <v>0</v>
      </c>
      <c r="AK444" s="107">
        <f t="shared" si="104"/>
        <v>0</v>
      </c>
    </row>
    <row r="445">
      <c r="A445" s="107"/>
      <c r="B445" s="107"/>
      <c r="C445" s="107"/>
      <c r="D445" s="107"/>
      <c r="E445" s="107"/>
      <c r="F445" s="108">
        <f t="shared" si="80"/>
        <v>1785</v>
      </c>
      <c r="G445" s="90" t="s">
        <v>638</v>
      </c>
      <c r="H445" s="14">
        <f>IF(ISNA(VLOOKUP(G445,Round2_Transactions!$A$2:$F$800,2,FALSE)), 0,VLOOKUP(G445,Round2_Transactions!$A$2:$F$800,2,FALSE))</f>
        <v>0</v>
      </c>
      <c r="I445" s="60">
        <f>IF(ISNA(VLOOKUP(G445,Round2_Transactions!$A$2:$F$800,3,FALSE)), 0,VLOOKUP(G445,Round2_Transactions!$A$2:$F$800,3,FALSE))</f>
        <v>0</v>
      </c>
      <c r="J445" s="60">
        <f>IF(ISNA(VLOOKUP(G445,Round2_Transactions!$A$2:$F$800,4,FALSE)), 0,VLOOKUP(G445,Round2_Transactions!$A$2:$F$800,4,FALSE))</f>
        <v>0</v>
      </c>
      <c r="K445" s="60">
        <f>IF(ISNA(VLOOKUP(G445,Round2_Transactions!$A$2:$F$800,5,FALSE)), 0,VLOOKUP(G445,Round2_Transactions!$A$2:$F$800,5,FALSE))</f>
        <v>0</v>
      </c>
      <c r="L445" s="86">
        <f>IF(ISNA(VLOOKUP(G445,Round2_Transactions!$A$2:$F$800,6,FALSE)), 0,VLOOKUP(G445,Round2_Transactions!$A$2:$F$800,6,FALSE))</f>
        <v>0</v>
      </c>
      <c r="M445" s="107">
        <f t="shared" si="79"/>
        <v>0</v>
      </c>
      <c r="N445" s="107">
        <f t="shared" si="81"/>
        <v>0</v>
      </c>
      <c r="O445" s="107">
        <f t="shared" si="82"/>
        <v>0</v>
      </c>
      <c r="P445" s="107">
        <f t="shared" si="83"/>
        <v>0</v>
      </c>
      <c r="Q445" s="107">
        <f t="shared" si="84"/>
        <v>0</v>
      </c>
      <c r="R445" s="107">
        <f t="shared" si="85"/>
        <v>0</v>
      </c>
      <c r="S445" s="107">
        <f t="shared" si="86"/>
        <v>0</v>
      </c>
      <c r="T445" s="107">
        <f t="shared" si="87"/>
        <v>0</v>
      </c>
      <c r="U445" s="107">
        <f t="shared" si="88"/>
        <v>0</v>
      </c>
      <c r="V445" s="107">
        <f t="shared" si="89"/>
        <v>0</v>
      </c>
      <c r="W445" s="107">
        <f t="shared" si="90"/>
        <v>0</v>
      </c>
      <c r="X445" s="107">
        <f t="shared" si="91"/>
        <v>0</v>
      </c>
      <c r="Y445" s="107">
        <f t="shared" si="92"/>
        <v>0</v>
      </c>
      <c r="Z445" s="107">
        <f t="shared" si="93"/>
        <v>0</v>
      </c>
      <c r="AA445" s="107">
        <f t="shared" si="94"/>
        <v>0</v>
      </c>
      <c r="AB445" s="107">
        <f t="shared" si="95"/>
        <v>0</v>
      </c>
      <c r="AC445" s="107">
        <f t="shared" si="96"/>
        <v>0</v>
      </c>
      <c r="AD445" s="107">
        <f t="shared" si="97"/>
        <v>0</v>
      </c>
      <c r="AE445" s="107">
        <f t="shared" si="98"/>
        <v>0</v>
      </c>
      <c r="AF445" s="107">
        <f t="shared" si="99"/>
        <v>0</v>
      </c>
      <c r="AG445" s="107">
        <f t="shared" si="100"/>
        <v>0</v>
      </c>
      <c r="AH445" s="107">
        <f t="shared" si="101"/>
        <v>0</v>
      </c>
      <c r="AI445" s="107">
        <f t="shared" si="102"/>
        <v>0</v>
      </c>
      <c r="AJ445" s="107">
        <f t="shared" si="103"/>
        <v>0</v>
      </c>
      <c r="AK445" s="107">
        <f t="shared" si="104"/>
        <v>0</v>
      </c>
    </row>
    <row r="446">
      <c r="A446" s="107"/>
      <c r="B446" s="107"/>
      <c r="C446" s="107"/>
      <c r="D446" s="107"/>
      <c r="E446" s="107"/>
      <c r="F446" s="108">
        <f t="shared" si="80"/>
        <v>1785</v>
      </c>
      <c r="G446" s="90" t="s">
        <v>639</v>
      </c>
      <c r="H446" s="14">
        <f>IF(ISNA(VLOOKUP(G446,Round2_Transactions!$A$2:$F$800,2,FALSE)), 0,VLOOKUP(G446,Round2_Transactions!$A$2:$F$800,2,FALSE))</f>
        <v>0</v>
      </c>
      <c r="I446" s="60">
        <f>IF(ISNA(VLOOKUP(G446,Round2_Transactions!$A$2:$F$800,3,FALSE)), 0,VLOOKUP(G446,Round2_Transactions!$A$2:$F$800,3,FALSE))</f>
        <v>0</v>
      </c>
      <c r="J446" s="60">
        <f>IF(ISNA(VLOOKUP(G446,Round2_Transactions!$A$2:$F$800,4,FALSE)), 0,VLOOKUP(G446,Round2_Transactions!$A$2:$F$800,4,FALSE))</f>
        <v>0</v>
      </c>
      <c r="K446" s="60">
        <f>IF(ISNA(VLOOKUP(G446,Round2_Transactions!$A$2:$F$800,5,FALSE)), 0,VLOOKUP(G446,Round2_Transactions!$A$2:$F$800,5,FALSE))</f>
        <v>0</v>
      </c>
      <c r="L446" s="86">
        <f>IF(ISNA(VLOOKUP(G446,Round2_Transactions!$A$2:$F$800,6,FALSE)), 0,VLOOKUP(G446,Round2_Transactions!$A$2:$F$800,6,FALSE))</f>
        <v>0</v>
      </c>
      <c r="M446" s="107">
        <f t="shared" si="79"/>
        <v>0</v>
      </c>
      <c r="N446" s="107">
        <f t="shared" si="81"/>
        <v>0</v>
      </c>
      <c r="O446" s="107">
        <f t="shared" si="82"/>
        <v>0</v>
      </c>
      <c r="P446" s="107">
        <f t="shared" si="83"/>
        <v>0</v>
      </c>
      <c r="Q446" s="107">
        <f t="shared" si="84"/>
        <v>0</v>
      </c>
      <c r="R446" s="107">
        <f t="shared" si="85"/>
        <v>0</v>
      </c>
      <c r="S446" s="107">
        <f t="shared" si="86"/>
        <v>0</v>
      </c>
      <c r="T446" s="107">
        <f t="shared" si="87"/>
        <v>0</v>
      </c>
      <c r="U446" s="107">
        <f t="shared" si="88"/>
        <v>0</v>
      </c>
      <c r="V446" s="107">
        <f t="shared" si="89"/>
        <v>0</v>
      </c>
      <c r="W446" s="107">
        <f t="shared" si="90"/>
        <v>0</v>
      </c>
      <c r="X446" s="107">
        <f t="shared" si="91"/>
        <v>0</v>
      </c>
      <c r="Y446" s="107">
        <f t="shared" si="92"/>
        <v>0</v>
      </c>
      <c r="Z446" s="107">
        <f t="shared" si="93"/>
        <v>0</v>
      </c>
      <c r="AA446" s="107">
        <f t="shared" si="94"/>
        <v>0</v>
      </c>
      <c r="AB446" s="107">
        <f t="shared" si="95"/>
        <v>0</v>
      </c>
      <c r="AC446" s="107">
        <f t="shared" si="96"/>
        <v>0</v>
      </c>
      <c r="AD446" s="107">
        <f t="shared" si="97"/>
        <v>0</v>
      </c>
      <c r="AE446" s="107">
        <f t="shared" si="98"/>
        <v>0</v>
      </c>
      <c r="AF446" s="107">
        <f t="shared" si="99"/>
        <v>0</v>
      </c>
      <c r="AG446" s="107">
        <f t="shared" si="100"/>
        <v>0</v>
      </c>
      <c r="AH446" s="107">
        <f t="shared" si="101"/>
        <v>0</v>
      </c>
      <c r="AI446" s="107">
        <f t="shared" si="102"/>
        <v>0</v>
      </c>
      <c r="AJ446" s="107">
        <f t="shared" si="103"/>
        <v>0</v>
      </c>
      <c r="AK446" s="107">
        <f t="shared" si="104"/>
        <v>0</v>
      </c>
    </row>
    <row r="447">
      <c r="A447" s="107"/>
      <c r="B447" s="107"/>
      <c r="C447" s="107"/>
      <c r="D447" s="107"/>
      <c r="E447" s="107"/>
      <c r="F447" s="108">
        <f t="shared" si="80"/>
        <v>1785</v>
      </c>
      <c r="G447" s="90" t="s">
        <v>640</v>
      </c>
      <c r="H447" s="14">
        <f>IF(ISNA(VLOOKUP(G447,Round2_Transactions!$A$2:$F$800,2,FALSE)), 0,VLOOKUP(G447,Round2_Transactions!$A$2:$F$800,2,FALSE))</f>
        <v>0</v>
      </c>
      <c r="I447" s="60">
        <f>IF(ISNA(VLOOKUP(G447,Round2_Transactions!$A$2:$F$800,3,FALSE)), 0,VLOOKUP(G447,Round2_Transactions!$A$2:$F$800,3,FALSE))</f>
        <v>0</v>
      </c>
      <c r="J447" s="60">
        <f>IF(ISNA(VLOOKUP(G447,Round2_Transactions!$A$2:$F$800,4,FALSE)), 0,VLOOKUP(G447,Round2_Transactions!$A$2:$F$800,4,FALSE))</f>
        <v>0</v>
      </c>
      <c r="K447" s="60">
        <f>IF(ISNA(VLOOKUP(G447,Round2_Transactions!$A$2:$F$800,5,FALSE)), 0,VLOOKUP(G447,Round2_Transactions!$A$2:$F$800,5,FALSE))</f>
        <v>0</v>
      </c>
      <c r="L447" s="86">
        <f>IF(ISNA(VLOOKUP(G447,Round2_Transactions!$A$2:$F$800,6,FALSE)), 0,VLOOKUP(G447,Round2_Transactions!$A$2:$F$800,6,FALSE))</f>
        <v>0</v>
      </c>
      <c r="M447" s="107">
        <f t="shared" si="79"/>
        <v>0</v>
      </c>
      <c r="N447" s="107">
        <f t="shared" si="81"/>
        <v>0</v>
      </c>
      <c r="O447" s="107">
        <f t="shared" si="82"/>
        <v>0</v>
      </c>
      <c r="P447" s="107">
        <f t="shared" si="83"/>
        <v>0</v>
      </c>
      <c r="Q447" s="107">
        <f t="shared" si="84"/>
        <v>0</v>
      </c>
      <c r="R447" s="107">
        <f t="shared" si="85"/>
        <v>0</v>
      </c>
      <c r="S447" s="107">
        <f t="shared" si="86"/>
        <v>0</v>
      </c>
      <c r="T447" s="107">
        <f t="shared" si="87"/>
        <v>0</v>
      </c>
      <c r="U447" s="107">
        <f t="shared" si="88"/>
        <v>0</v>
      </c>
      <c r="V447" s="107">
        <f t="shared" si="89"/>
        <v>0</v>
      </c>
      <c r="W447" s="107">
        <f t="shared" si="90"/>
        <v>0</v>
      </c>
      <c r="X447" s="107">
        <f t="shared" si="91"/>
        <v>0</v>
      </c>
      <c r="Y447" s="107">
        <f t="shared" si="92"/>
        <v>0</v>
      </c>
      <c r="Z447" s="107">
        <f t="shared" si="93"/>
        <v>0</v>
      </c>
      <c r="AA447" s="107">
        <f t="shared" si="94"/>
        <v>0</v>
      </c>
      <c r="AB447" s="107">
        <f t="shared" si="95"/>
        <v>0</v>
      </c>
      <c r="AC447" s="107">
        <f t="shared" si="96"/>
        <v>0</v>
      </c>
      <c r="AD447" s="107">
        <f t="shared" si="97"/>
        <v>0</v>
      </c>
      <c r="AE447" s="107">
        <f t="shared" si="98"/>
        <v>0</v>
      </c>
      <c r="AF447" s="107">
        <f t="shared" si="99"/>
        <v>0</v>
      </c>
      <c r="AG447" s="107">
        <f t="shared" si="100"/>
        <v>0</v>
      </c>
      <c r="AH447" s="107">
        <f t="shared" si="101"/>
        <v>0</v>
      </c>
      <c r="AI447" s="107">
        <f t="shared" si="102"/>
        <v>0</v>
      </c>
      <c r="AJ447" s="107">
        <f t="shared" si="103"/>
        <v>0</v>
      </c>
      <c r="AK447" s="107">
        <f t="shared" si="104"/>
        <v>0</v>
      </c>
    </row>
    <row r="448">
      <c r="A448" s="107"/>
      <c r="B448" s="107"/>
      <c r="C448" s="107"/>
      <c r="D448" s="107"/>
      <c r="E448" s="107"/>
      <c r="F448" s="108">
        <f t="shared" si="80"/>
        <v>1785</v>
      </c>
      <c r="G448" s="90" t="s">
        <v>641</v>
      </c>
      <c r="H448" s="14">
        <f>IF(ISNA(VLOOKUP(G448,Round2_Transactions!$A$2:$F$800,2,FALSE)), 0,VLOOKUP(G448,Round2_Transactions!$A$2:$F$800,2,FALSE))</f>
        <v>0</v>
      </c>
      <c r="I448" s="60">
        <f>IF(ISNA(VLOOKUP(G448,Round2_Transactions!$A$2:$F$800,3,FALSE)), 0,VLOOKUP(G448,Round2_Transactions!$A$2:$F$800,3,FALSE))</f>
        <v>0</v>
      </c>
      <c r="J448" s="60">
        <f>IF(ISNA(VLOOKUP(G448,Round2_Transactions!$A$2:$F$800,4,FALSE)), 0,VLOOKUP(G448,Round2_Transactions!$A$2:$F$800,4,FALSE))</f>
        <v>0</v>
      </c>
      <c r="K448" s="60">
        <f>IF(ISNA(VLOOKUP(G448,Round2_Transactions!$A$2:$F$800,5,FALSE)), 0,VLOOKUP(G448,Round2_Transactions!$A$2:$F$800,5,FALSE))</f>
        <v>0</v>
      </c>
      <c r="L448" s="86">
        <f>IF(ISNA(VLOOKUP(G448,Round2_Transactions!$A$2:$F$800,6,FALSE)), 0,VLOOKUP(G448,Round2_Transactions!$A$2:$F$800,6,FALSE))</f>
        <v>0</v>
      </c>
      <c r="M448" s="107">
        <f t="shared" si="79"/>
        <v>0</v>
      </c>
      <c r="N448" s="107">
        <f t="shared" si="81"/>
        <v>0</v>
      </c>
      <c r="O448" s="107">
        <f t="shared" si="82"/>
        <v>0</v>
      </c>
      <c r="P448" s="107">
        <f t="shared" si="83"/>
        <v>0</v>
      </c>
      <c r="Q448" s="107">
        <f t="shared" si="84"/>
        <v>0</v>
      </c>
      <c r="R448" s="107">
        <f t="shared" si="85"/>
        <v>0</v>
      </c>
      <c r="S448" s="107">
        <f t="shared" si="86"/>
        <v>0</v>
      </c>
      <c r="T448" s="107">
        <f t="shared" si="87"/>
        <v>0</v>
      </c>
      <c r="U448" s="107">
        <f t="shared" si="88"/>
        <v>0</v>
      </c>
      <c r="V448" s="107">
        <f t="shared" si="89"/>
        <v>0</v>
      </c>
      <c r="W448" s="107">
        <f t="shared" si="90"/>
        <v>0</v>
      </c>
      <c r="X448" s="107">
        <f t="shared" si="91"/>
        <v>0</v>
      </c>
      <c r="Y448" s="107">
        <f t="shared" si="92"/>
        <v>0</v>
      </c>
      <c r="Z448" s="107">
        <f t="shared" si="93"/>
        <v>0</v>
      </c>
      <c r="AA448" s="107">
        <f t="shared" si="94"/>
        <v>0</v>
      </c>
      <c r="AB448" s="107">
        <f t="shared" si="95"/>
        <v>0</v>
      </c>
      <c r="AC448" s="107">
        <f t="shared" si="96"/>
        <v>0</v>
      </c>
      <c r="AD448" s="107">
        <f t="shared" si="97"/>
        <v>0</v>
      </c>
      <c r="AE448" s="107">
        <f t="shared" si="98"/>
        <v>0</v>
      </c>
      <c r="AF448" s="107">
        <f t="shared" si="99"/>
        <v>0</v>
      </c>
      <c r="AG448" s="107">
        <f t="shared" si="100"/>
        <v>0</v>
      </c>
      <c r="AH448" s="107">
        <f t="shared" si="101"/>
        <v>0</v>
      </c>
      <c r="AI448" s="107">
        <f t="shared" si="102"/>
        <v>0</v>
      </c>
      <c r="AJ448" s="107">
        <f t="shared" si="103"/>
        <v>0</v>
      </c>
      <c r="AK448" s="107">
        <f t="shared" si="104"/>
        <v>0</v>
      </c>
    </row>
    <row r="449">
      <c r="A449" s="107"/>
      <c r="B449" s="107"/>
      <c r="C449" s="107"/>
      <c r="D449" s="107"/>
      <c r="E449" s="107"/>
      <c r="F449" s="108">
        <f t="shared" si="80"/>
        <v>1785</v>
      </c>
      <c r="G449" s="90" t="s">
        <v>642</v>
      </c>
      <c r="H449" s="14">
        <f>IF(ISNA(VLOOKUP(G449,Round2_Transactions!$A$2:$F$800,2,FALSE)), 0,VLOOKUP(G449,Round2_Transactions!$A$2:$F$800,2,FALSE))</f>
        <v>0</v>
      </c>
      <c r="I449" s="60">
        <f>IF(ISNA(VLOOKUP(G449,Round2_Transactions!$A$2:$F$800,3,FALSE)), 0,VLOOKUP(G449,Round2_Transactions!$A$2:$F$800,3,FALSE))</f>
        <v>0</v>
      </c>
      <c r="J449" s="60">
        <f>IF(ISNA(VLOOKUP(G449,Round2_Transactions!$A$2:$F$800,4,FALSE)), 0,VLOOKUP(G449,Round2_Transactions!$A$2:$F$800,4,FALSE))</f>
        <v>0</v>
      </c>
      <c r="K449" s="60">
        <f>IF(ISNA(VLOOKUP(G449,Round2_Transactions!$A$2:$F$800,5,FALSE)), 0,VLOOKUP(G449,Round2_Transactions!$A$2:$F$800,5,FALSE))</f>
        <v>0</v>
      </c>
      <c r="L449" s="86">
        <f>IF(ISNA(VLOOKUP(G449,Round2_Transactions!$A$2:$F$800,6,FALSE)), 0,VLOOKUP(G449,Round2_Transactions!$A$2:$F$800,6,FALSE))</f>
        <v>0</v>
      </c>
      <c r="M449" s="107">
        <f t="shared" si="79"/>
        <v>0</v>
      </c>
      <c r="N449" s="107">
        <f t="shared" si="81"/>
        <v>0</v>
      </c>
      <c r="O449" s="107">
        <f t="shared" si="82"/>
        <v>0</v>
      </c>
      <c r="P449" s="107">
        <f t="shared" si="83"/>
        <v>0</v>
      </c>
      <c r="Q449" s="107">
        <f t="shared" si="84"/>
        <v>0</v>
      </c>
      <c r="R449" s="107">
        <f t="shared" si="85"/>
        <v>0</v>
      </c>
      <c r="S449" s="107">
        <f t="shared" si="86"/>
        <v>0</v>
      </c>
      <c r="T449" s="107">
        <f t="shared" si="87"/>
        <v>0</v>
      </c>
      <c r="U449" s="107">
        <f t="shared" si="88"/>
        <v>0</v>
      </c>
      <c r="V449" s="107">
        <f t="shared" si="89"/>
        <v>0</v>
      </c>
      <c r="W449" s="107">
        <f t="shared" si="90"/>
        <v>0</v>
      </c>
      <c r="X449" s="107">
        <f t="shared" si="91"/>
        <v>0</v>
      </c>
      <c r="Y449" s="107">
        <f t="shared" si="92"/>
        <v>0</v>
      </c>
      <c r="Z449" s="107">
        <f t="shared" si="93"/>
        <v>0</v>
      </c>
      <c r="AA449" s="107">
        <f t="shared" si="94"/>
        <v>0</v>
      </c>
      <c r="AB449" s="107">
        <f t="shared" si="95"/>
        <v>0</v>
      </c>
      <c r="AC449" s="107">
        <f t="shared" si="96"/>
        <v>0</v>
      </c>
      <c r="AD449" s="107">
        <f t="shared" si="97"/>
        <v>0</v>
      </c>
      <c r="AE449" s="107">
        <f t="shared" si="98"/>
        <v>0</v>
      </c>
      <c r="AF449" s="107">
        <f t="shared" si="99"/>
        <v>0</v>
      </c>
      <c r="AG449" s="107">
        <f t="shared" si="100"/>
        <v>0</v>
      </c>
      <c r="AH449" s="107">
        <f t="shared" si="101"/>
        <v>0</v>
      </c>
      <c r="AI449" s="107">
        <f t="shared" si="102"/>
        <v>0</v>
      </c>
      <c r="AJ449" s="107">
        <f t="shared" si="103"/>
        <v>0</v>
      </c>
      <c r="AK449" s="107">
        <f t="shared" si="104"/>
        <v>0</v>
      </c>
    </row>
    <row r="450">
      <c r="A450" s="107"/>
      <c r="B450" s="107"/>
      <c r="C450" s="107"/>
      <c r="D450" s="107"/>
      <c r="E450" s="107"/>
      <c r="F450" s="108">
        <f t="shared" si="80"/>
        <v>1785</v>
      </c>
      <c r="G450" s="90" t="s">
        <v>643</v>
      </c>
      <c r="H450" s="14">
        <f>IF(ISNA(VLOOKUP(G450,Round2_Transactions!$A$2:$F$800,2,FALSE)), 0,VLOOKUP(G450,Round2_Transactions!$A$2:$F$800,2,FALSE))</f>
        <v>0</v>
      </c>
      <c r="I450" s="60">
        <f>IF(ISNA(VLOOKUP(G450,Round2_Transactions!$A$2:$F$800,3,FALSE)), 0,VLOOKUP(G450,Round2_Transactions!$A$2:$F$800,3,FALSE))</f>
        <v>0</v>
      </c>
      <c r="J450" s="60">
        <f>IF(ISNA(VLOOKUP(G450,Round2_Transactions!$A$2:$F$800,4,FALSE)), 0,VLOOKUP(G450,Round2_Transactions!$A$2:$F$800,4,FALSE))</f>
        <v>0</v>
      </c>
      <c r="K450" s="60">
        <f>IF(ISNA(VLOOKUP(G450,Round2_Transactions!$A$2:$F$800,5,FALSE)), 0,VLOOKUP(G450,Round2_Transactions!$A$2:$F$800,5,FALSE))</f>
        <v>0</v>
      </c>
      <c r="L450" s="86">
        <f>IF(ISNA(VLOOKUP(G450,Round2_Transactions!$A$2:$F$800,6,FALSE)), 0,VLOOKUP(G450,Round2_Transactions!$A$2:$F$800,6,FALSE))</f>
        <v>0</v>
      </c>
      <c r="M450" s="107">
        <f t="shared" si="79"/>
        <v>0</v>
      </c>
      <c r="N450" s="107">
        <f t="shared" si="81"/>
        <v>0</v>
      </c>
      <c r="O450" s="107">
        <f t="shared" si="82"/>
        <v>0</v>
      </c>
      <c r="P450" s="107">
        <f t="shared" si="83"/>
        <v>0</v>
      </c>
      <c r="Q450" s="107">
        <f t="shared" si="84"/>
        <v>0</v>
      </c>
      <c r="R450" s="107">
        <f t="shared" si="85"/>
        <v>0</v>
      </c>
      <c r="S450" s="107">
        <f t="shared" si="86"/>
        <v>0</v>
      </c>
      <c r="T450" s="107">
        <f t="shared" si="87"/>
        <v>0</v>
      </c>
      <c r="U450" s="107">
        <f t="shared" si="88"/>
        <v>0</v>
      </c>
      <c r="V450" s="107">
        <f t="shared" si="89"/>
        <v>0</v>
      </c>
      <c r="W450" s="107">
        <f t="shared" si="90"/>
        <v>0</v>
      </c>
      <c r="X450" s="107">
        <f t="shared" si="91"/>
        <v>0</v>
      </c>
      <c r="Y450" s="107">
        <f t="shared" si="92"/>
        <v>0</v>
      </c>
      <c r="Z450" s="107">
        <f t="shared" si="93"/>
        <v>0</v>
      </c>
      <c r="AA450" s="107">
        <f t="shared" si="94"/>
        <v>0</v>
      </c>
      <c r="AB450" s="107">
        <f t="shared" si="95"/>
        <v>0</v>
      </c>
      <c r="AC450" s="107">
        <f t="shared" si="96"/>
        <v>0</v>
      </c>
      <c r="AD450" s="107">
        <f t="shared" si="97"/>
        <v>0</v>
      </c>
      <c r="AE450" s="107">
        <f t="shared" si="98"/>
        <v>0</v>
      </c>
      <c r="AF450" s="107">
        <f t="shared" si="99"/>
        <v>0</v>
      </c>
      <c r="AG450" s="107">
        <f t="shared" si="100"/>
        <v>0</v>
      </c>
      <c r="AH450" s="107">
        <f t="shared" si="101"/>
        <v>0</v>
      </c>
      <c r="AI450" s="107">
        <f t="shared" si="102"/>
        <v>0</v>
      </c>
      <c r="AJ450" s="107">
        <f t="shared" si="103"/>
        <v>0</v>
      </c>
      <c r="AK450" s="107">
        <f t="shared" si="104"/>
        <v>0</v>
      </c>
    </row>
    <row r="451">
      <c r="A451" s="107"/>
      <c r="B451" s="107"/>
      <c r="C451" s="107"/>
      <c r="D451" s="107"/>
      <c r="E451" s="107"/>
      <c r="F451" s="108">
        <f t="shared" si="80"/>
        <v>1785</v>
      </c>
      <c r="G451" s="90" t="s">
        <v>644</v>
      </c>
      <c r="H451" s="14">
        <f>IF(ISNA(VLOOKUP(G451,Round2_Transactions!$A$2:$F$800,2,FALSE)), 0,VLOOKUP(G451,Round2_Transactions!$A$2:$F$800,2,FALSE))</f>
        <v>0</v>
      </c>
      <c r="I451" s="60">
        <f>IF(ISNA(VLOOKUP(G451,Round2_Transactions!$A$2:$F$800,3,FALSE)), 0,VLOOKUP(G451,Round2_Transactions!$A$2:$F$800,3,FALSE))</f>
        <v>0</v>
      </c>
      <c r="J451" s="60">
        <f>IF(ISNA(VLOOKUP(G451,Round2_Transactions!$A$2:$F$800,4,FALSE)), 0,VLOOKUP(G451,Round2_Transactions!$A$2:$F$800,4,FALSE))</f>
        <v>0</v>
      </c>
      <c r="K451" s="60">
        <f>IF(ISNA(VLOOKUP(G451,Round2_Transactions!$A$2:$F$800,5,FALSE)), 0,VLOOKUP(G451,Round2_Transactions!$A$2:$F$800,5,FALSE))</f>
        <v>0</v>
      </c>
      <c r="L451" s="86">
        <f>IF(ISNA(VLOOKUP(G451,Round2_Transactions!$A$2:$F$800,6,FALSE)), 0,VLOOKUP(G451,Round2_Transactions!$A$2:$F$800,6,FALSE))</f>
        <v>0</v>
      </c>
      <c r="M451" s="107">
        <f t="shared" si="79"/>
        <v>0</v>
      </c>
      <c r="N451" s="107">
        <f t="shared" si="81"/>
        <v>0</v>
      </c>
      <c r="O451" s="107">
        <f t="shared" si="82"/>
        <v>0</v>
      </c>
      <c r="P451" s="107">
        <f t="shared" si="83"/>
        <v>0</v>
      </c>
      <c r="Q451" s="107">
        <f t="shared" si="84"/>
        <v>0</v>
      </c>
      <c r="R451" s="107">
        <f t="shared" si="85"/>
        <v>0</v>
      </c>
      <c r="S451" s="107">
        <f t="shared" si="86"/>
        <v>0</v>
      </c>
      <c r="T451" s="107">
        <f t="shared" si="87"/>
        <v>0</v>
      </c>
      <c r="U451" s="107">
        <f t="shared" si="88"/>
        <v>0</v>
      </c>
      <c r="V451" s="107">
        <f t="shared" si="89"/>
        <v>0</v>
      </c>
      <c r="W451" s="107">
        <f t="shared" si="90"/>
        <v>0</v>
      </c>
      <c r="X451" s="107">
        <f t="shared" si="91"/>
        <v>0</v>
      </c>
      <c r="Y451" s="107">
        <f t="shared" si="92"/>
        <v>0</v>
      </c>
      <c r="Z451" s="107">
        <f t="shared" si="93"/>
        <v>0</v>
      </c>
      <c r="AA451" s="107">
        <f t="shared" si="94"/>
        <v>0</v>
      </c>
      <c r="AB451" s="107">
        <f t="shared" si="95"/>
        <v>0</v>
      </c>
      <c r="AC451" s="107">
        <f t="shared" si="96"/>
        <v>0</v>
      </c>
      <c r="AD451" s="107">
        <f t="shared" si="97"/>
        <v>0</v>
      </c>
      <c r="AE451" s="107">
        <f t="shared" si="98"/>
        <v>0</v>
      </c>
      <c r="AF451" s="107">
        <f t="shared" si="99"/>
        <v>0</v>
      </c>
      <c r="AG451" s="107">
        <f t="shared" si="100"/>
        <v>0</v>
      </c>
      <c r="AH451" s="107">
        <f t="shared" si="101"/>
        <v>0</v>
      </c>
      <c r="AI451" s="107">
        <f t="shared" si="102"/>
        <v>0</v>
      </c>
      <c r="AJ451" s="107">
        <f t="shared" si="103"/>
        <v>0</v>
      </c>
      <c r="AK451" s="107">
        <f t="shared" si="104"/>
        <v>0</v>
      </c>
    </row>
    <row r="452">
      <c r="A452" s="107"/>
      <c r="B452" s="107"/>
      <c r="C452" s="107"/>
      <c r="D452" s="107"/>
      <c r="E452" s="107"/>
      <c r="F452" s="108">
        <f t="shared" si="80"/>
        <v>1785</v>
      </c>
      <c r="G452" s="90" t="s">
        <v>645</v>
      </c>
      <c r="H452" s="14">
        <f>IF(ISNA(VLOOKUP(G452,Round2_Transactions!$A$2:$F$800,2,FALSE)), 0,VLOOKUP(G452,Round2_Transactions!$A$2:$F$800,2,FALSE))</f>
        <v>0</v>
      </c>
      <c r="I452" s="60">
        <f>IF(ISNA(VLOOKUP(G452,Round2_Transactions!$A$2:$F$800,3,FALSE)), 0,VLOOKUP(G452,Round2_Transactions!$A$2:$F$800,3,FALSE))</f>
        <v>0</v>
      </c>
      <c r="J452" s="60">
        <f>IF(ISNA(VLOOKUP(G452,Round2_Transactions!$A$2:$F$800,4,FALSE)), 0,VLOOKUP(G452,Round2_Transactions!$A$2:$F$800,4,FALSE))</f>
        <v>0</v>
      </c>
      <c r="K452" s="60">
        <f>IF(ISNA(VLOOKUP(G452,Round2_Transactions!$A$2:$F$800,5,FALSE)), 0,VLOOKUP(G452,Round2_Transactions!$A$2:$F$800,5,FALSE))</f>
        <v>0</v>
      </c>
      <c r="L452" s="86">
        <f>IF(ISNA(VLOOKUP(G452,Round2_Transactions!$A$2:$F$800,6,FALSE)), 0,VLOOKUP(G452,Round2_Transactions!$A$2:$F$800,6,FALSE))</f>
        <v>0</v>
      </c>
      <c r="M452" s="107">
        <f t="shared" si="79"/>
        <v>0</v>
      </c>
      <c r="N452" s="107">
        <f t="shared" si="81"/>
        <v>0</v>
      </c>
      <c r="O452" s="107">
        <f t="shared" si="82"/>
        <v>0</v>
      </c>
      <c r="P452" s="107">
        <f t="shared" si="83"/>
        <v>0</v>
      </c>
      <c r="Q452" s="107">
        <f t="shared" si="84"/>
        <v>0</v>
      </c>
      <c r="R452" s="107">
        <f t="shared" si="85"/>
        <v>0</v>
      </c>
      <c r="S452" s="107">
        <f t="shared" si="86"/>
        <v>0</v>
      </c>
      <c r="T452" s="107">
        <f t="shared" si="87"/>
        <v>0</v>
      </c>
      <c r="U452" s="107">
        <f t="shared" si="88"/>
        <v>0</v>
      </c>
      <c r="V452" s="107">
        <f t="shared" si="89"/>
        <v>0</v>
      </c>
      <c r="W452" s="107">
        <f t="shared" si="90"/>
        <v>0</v>
      </c>
      <c r="X452" s="107">
        <f t="shared" si="91"/>
        <v>0</v>
      </c>
      <c r="Y452" s="107">
        <f t="shared" si="92"/>
        <v>0</v>
      </c>
      <c r="Z452" s="107">
        <f t="shared" si="93"/>
        <v>0</v>
      </c>
      <c r="AA452" s="107">
        <f t="shared" si="94"/>
        <v>0</v>
      </c>
      <c r="AB452" s="107">
        <f t="shared" si="95"/>
        <v>0</v>
      </c>
      <c r="AC452" s="107">
        <f t="shared" si="96"/>
        <v>0</v>
      </c>
      <c r="AD452" s="107">
        <f t="shared" si="97"/>
        <v>0</v>
      </c>
      <c r="AE452" s="107">
        <f t="shared" si="98"/>
        <v>0</v>
      </c>
      <c r="AF452" s="107">
        <f t="shared" si="99"/>
        <v>0</v>
      </c>
      <c r="AG452" s="107">
        <f t="shared" si="100"/>
        <v>0</v>
      </c>
      <c r="AH452" s="107">
        <f t="shared" si="101"/>
        <v>0</v>
      </c>
      <c r="AI452" s="107">
        <f t="shared" si="102"/>
        <v>0</v>
      </c>
      <c r="AJ452" s="107">
        <f t="shared" si="103"/>
        <v>0</v>
      </c>
      <c r="AK452" s="107">
        <f t="shared" si="104"/>
        <v>0</v>
      </c>
    </row>
    <row r="453">
      <c r="A453" s="107"/>
      <c r="B453" s="107"/>
      <c r="C453" s="107"/>
      <c r="D453" s="107"/>
      <c r="E453" s="107"/>
      <c r="F453" s="108">
        <f t="shared" si="80"/>
        <v>1785</v>
      </c>
      <c r="G453" s="90" t="s">
        <v>646</v>
      </c>
      <c r="H453" s="14">
        <f>IF(ISNA(VLOOKUP(G453,Round2_Transactions!$A$2:$F$800,2,FALSE)), 0,VLOOKUP(G453,Round2_Transactions!$A$2:$F$800,2,FALSE))</f>
        <v>0</v>
      </c>
      <c r="I453" s="60">
        <f>IF(ISNA(VLOOKUP(G453,Round2_Transactions!$A$2:$F$800,3,FALSE)), 0,VLOOKUP(G453,Round2_Transactions!$A$2:$F$800,3,FALSE))</f>
        <v>0</v>
      </c>
      <c r="J453" s="60">
        <f>IF(ISNA(VLOOKUP(G453,Round2_Transactions!$A$2:$F$800,4,FALSE)), 0,VLOOKUP(G453,Round2_Transactions!$A$2:$F$800,4,FALSE))</f>
        <v>0</v>
      </c>
      <c r="K453" s="60">
        <f>IF(ISNA(VLOOKUP(G453,Round2_Transactions!$A$2:$F$800,5,FALSE)), 0,VLOOKUP(G453,Round2_Transactions!$A$2:$F$800,5,FALSE))</f>
        <v>0</v>
      </c>
      <c r="L453" s="86">
        <f>IF(ISNA(VLOOKUP(G453,Round2_Transactions!$A$2:$F$800,6,FALSE)), 0,VLOOKUP(G453,Round2_Transactions!$A$2:$F$800,6,FALSE))</f>
        <v>0</v>
      </c>
      <c r="M453" s="107">
        <f t="shared" si="79"/>
        <v>0</v>
      </c>
      <c r="N453" s="107">
        <f t="shared" si="81"/>
        <v>0</v>
      </c>
      <c r="O453" s="107">
        <f t="shared" si="82"/>
        <v>0</v>
      </c>
      <c r="P453" s="107">
        <f t="shared" si="83"/>
        <v>0</v>
      </c>
      <c r="Q453" s="107">
        <f t="shared" si="84"/>
        <v>0</v>
      </c>
      <c r="R453" s="107">
        <f t="shared" si="85"/>
        <v>0</v>
      </c>
      <c r="S453" s="107">
        <f t="shared" si="86"/>
        <v>0</v>
      </c>
      <c r="T453" s="107">
        <f t="shared" si="87"/>
        <v>0</v>
      </c>
      <c r="U453" s="107">
        <f t="shared" si="88"/>
        <v>0</v>
      </c>
      <c r="V453" s="107">
        <f t="shared" si="89"/>
        <v>0</v>
      </c>
      <c r="W453" s="107">
        <f t="shared" si="90"/>
        <v>0</v>
      </c>
      <c r="X453" s="107">
        <f t="shared" si="91"/>
        <v>0</v>
      </c>
      <c r="Y453" s="107">
        <f t="shared" si="92"/>
        <v>0</v>
      </c>
      <c r="Z453" s="107">
        <f t="shared" si="93"/>
        <v>0</v>
      </c>
      <c r="AA453" s="107">
        <f t="shared" si="94"/>
        <v>0</v>
      </c>
      <c r="AB453" s="107">
        <f t="shared" si="95"/>
        <v>0</v>
      </c>
      <c r="AC453" s="107">
        <f t="shared" si="96"/>
        <v>0</v>
      </c>
      <c r="AD453" s="107">
        <f t="shared" si="97"/>
        <v>0</v>
      </c>
      <c r="AE453" s="107">
        <f t="shared" si="98"/>
        <v>0</v>
      </c>
      <c r="AF453" s="107">
        <f t="shared" si="99"/>
        <v>0</v>
      </c>
      <c r="AG453" s="107">
        <f t="shared" si="100"/>
        <v>0</v>
      </c>
      <c r="AH453" s="107">
        <f t="shared" si="101"/>
        <v>0</v>
      </c>
      <c r="AI453" s="107">
        <f t="shared" si="102"/>
        <v>0</v>
      </c>
      <c r="AJ453" s="107">
        <f t="shared" si="103"/>
        <v>0</v>
      </c>
      <c r="AK453" s="107">
        <f t="shared" si="104"/>
        <v>0</v>
      </c>
    </row>
    <row r="454">
      <c r="A454" s="107"/>
      <c r="B454" s="107"/>
      <c r="C454" s="107"/>
      <c r="D454" s="107"/>
      <c r="E454" s="107"/>
      <c r="F454" s="108">
        <f t="shared" si="80"/>
        <v>1785</v>
      </c>
      <c r="G454" s="90" t="s">
        <v>647</v>
      </c>
      <c r="H454" s="14">
        <f>IF(ISNA(VLOOKUP(G454,Round2_Transactions!$A$2:$F$800,2,FALSE)), 0,VLOOKUP(G454,Round2_Transactions!$A$2:$F$800,2,FALSE))</f>
        <v>0</v>
      </c>
      <c r="I454" s="60">
        <f>IF(ISNA(VLOOKUP(G454,Round2_Transactions!$A$2:$F$800,3,FALSE)), 0,VLOOKUP(G454,Round2_Transactions!$A$2:$F$800,3,FALSE))</f>
        <v>0</v>
      </c>
      <c r="J454" s="60">
        <f>IF(ISNA(VLOOKUP(G454,Round2_Transactions!$A$2:$F$800,4,FALSE)), 0,VLOOKUP(G454,Round2_Transactions!$A$2:$F$800,4,FALSE))</f>
        <v>0</v>
      </c>
      <c r="K454" s="60">
        <f>IF(ISNA(VLOOKUP(G454,Round2_Transactions!$A$2:$F$800,5,FALSE)), 0,VLOOKUP(G454,Round2_Transactions!$A$2:$F$800,5,FALSE))</f>
        <v>0</v>
      </c>
      <c r="L454" s="86">
        <f>IF(ISNA(VLOOKUP(G454,Round2_Transactions!$A$2:$F$800,6,FALSE)), 0,VLOOKUP(G454,Round2_Transactions!$A$2:$F$800,6,FALSE))</f>
        <v>0</v>
      </c>
      <c r="M454" s="107">
        <f t="shared" si="79"/>
        <v>0</v>
      </c>
      <c r="N454" s="107">
        <f t="shared" si="81"/>
        <v>0</v>
      </c>
      <c r="O454" s="107">
        <f t="shared" si="82"/>
        <v>0</v>
      </c>
      <c r="P454" s="107">
        <f t="shared" si="83"/>
        <v>0</v>
      </c>
      <c r="Q454" s="107">
        <f t="shared" si="84"/>
        <v>0</v>
      </c>
      <c r="R454" s="107">
        <f t="shared" si="85"/>
        <v>0</v>
      </c>
      <c r="S454" s="107">
        <f t="shared" si="86"/>
        <v>0</v>
      </c>
      <c r="T454" s="107">
        <f t="shared" si="87"/>
        <v>0</v>
      </c>
      <c r="U454" s="107">
        <f t="shared" si="88"/>
        <v>0</v>
      </c>
      <c r="V454" s="107">
        <f t="shared" si="89"/>
        <v>0</v>
      </c>
      <c r="W454" s="107">
        <f t="shared" si="90"/>
        <v>0</v>
      </c>
      <c r="X454" s="107">
        <f t="shared" si="91"/>
        <v>0</v>
      </c>
      <c r="Y454" s="107">
        <f t="shared" si="92"/>
        <v>0</v>
      </c>
      <c r="Z454" s="107">
        <f t="shared" si="93"/>
        <v>0</v>
      </c>
      <c r="AA454" s="107">
        <f t="shared" si="94"/>
        <v>0</v>
      </c>
      <c r="AB454" s="107">
        <f t="shared" si="95"/>
        <v>0</v>
      </c>
      <c r="AC454" s="107">
        <f t="shared" si="96"/>
        <v>0</v>
      </c>
      <c r="AD454" s="107">
        <f t="shared" si="97"/>
        <v>0</v>
      </c>
      <c r="AE454" s="107">
        <f t="shared" si="98"/>
        <v>0</v>
      </c>
      <c r="AF454" s="107">
        <f t="shared" si="99"/>
        <v>0</v>
      </c>
      <c r="AG454" s="107">
        <f t="shared" si="100"/>
        <v>0</v>
      </c>
      <c r="AH454" s="107">
        <f t="shared" si="101"/>
        <v>0</v>
      </c>
      <c r="AI454" s="107">
        <f t="shared" si="102"/>
        <v>0</v>
      </c>
      <c r="AJ454" s="107">
        <f t="shared" si="103"/>
        <v>0</v>
      </c>
      <c r="AK454" s="107">
        <f t="shared" si="104"/>
        <v>0</v>
      </c>
    </row>
    <row r="455">
      <c r="A455" s="107"/>
      <c r="B455" s="107"/>
      <c r="C455" s="107"/>
      <c r="D455" s="107"/>
      <c r="E455" s="107"/>
      <c r="F455" s="108">
        <f t="shared" si="80"/>
        <v>1785</v>
      </c>
      <c r="G455" s="90" t="s">
        <v>648</v>
      </c>
      <c r="H455" s="14">
        <f>IF(ISNA(VLOOKUP(G455,Round2_Transactions!$A$2:$F$800,2,FALSE)), 0,VLOOKUP(G455,Round2_Transactions!$A$2:$F$800,2,FALSE))</f>
        <v>0</v>
      </c>
      <c r="I455" s="60">
        <f>IF(ISNA(VLOOKUP(G455,Round2_Transactions!$A$2:$F$800,3,FALSE)), 0,VLOOKUP(G455,Round2_Transactions!$A$2:$F$800,3,FALSE))</f>
        <v>0</v>
      </c>
      <c r="J455" s="60">
        <f>IF(ISNA(VLOOKUP(G455,Round2_Transactions!$A$2:$F$800,4,FALSE)), 0,VLOOKUP(G455,Round2_Transactions!$A$2:$F$800,4,FALSE))</f>
        <v>0</v>
      </c>
      <c r="K455" s="60">
        <f>IF(ISNA(VLOOKUP(G455,Round2_Transactions!$A$2:$F$800,5,FALSE)), 0,VLOOKUP(G455,Round2_Transactions!$A$2:$F$800,5,FALSE))</f>
        <v>0</v>
      </c>
      <c r="L455" s="86">
        <f>IF(ISNA(VLOOKUP(G455,Round2_Transactions!$A$2:$F$800,6,FALSE)), 0,VLOOKUP(G455,Round2_Transactions!$A$2:$F$800,6,FALSE))</f>
        <v>0</v>
      </c>
      <c r="M455" s="107">
        <f t="shared" si="79"/>
        <v>0</v>
      </c>
      <c r="N455" s="107">
        <f t="shared" si="81"/>
        <v>0</v>
      </c>
      <c r="O455" s="107">
        <f t="shared" si="82"/>
        <v>0</v>
      </c>
      <c r="P455" s="107">
        <f t="shared" si="83"/>
        <v>0</v>
      </c>
      <c r="Q455" s="107">
        <f t="shared" si="84"/>
        <v>0</v>
      </c>
      <c r="R455" s="107">
        <f t="shared" si="85"/>
        <v>0</v>
      </c>
      <c r="S455" s="107">
        <f t="shared" si="86"/>
        <v>0</v>
      </c>
      <c r="T455" s="107">
        <f t="shared" si="87"/>
        <v>0</v>
      </c>
      <c r="U455" s="107">
        <f t="shared" si="88"/>
        <v>0</v>
      </c>
      <c r="V455" s="107">
        <f t="shared" si="89"/>
        <v>0</v>
      </c>
      <c r="W455" s="107">
        <f t="shared" si="90"/>
        <v>0</v>
      </c>
      <c r="X455" s="107">
        <f t="shared" si="91"/>
        <v>0</v>
      </c>
      <c r="Y455" s="107">
        <f t="shared" si="92"/>
        <v>0</v>
      </c>
      <c r="Z455" s="107">
        <f t="shared" si="93"/>
        <v>0</v>
      </c>
      <c r="AA455" s="107">
        <f t="shared" si="94"/>
        <v>0</v>
      </c>
      <c r="AB455" s="107">
        <f t="shared" si="95"/>
        <v>0</v>
      </c>
      <c r="AC455" s="107">
        <f t="shared" si="96"/>
        <v>0</v>
      </c>
      <c r="AD455" s="107">
        <f t="shared" si="97"/>
        <v>0</v>
      </c>
      <c r="AE455" s="107">
        <f t="shared" si="98"/>
        <v>0</v>
      </c>
      <c r="AF455" s="107">
        <f t="shared" si="99"/>
        <v>0</v>
      </c>
      <c r="AG455" s="107">
        <f t="shared" si="100"/>
        <v>0</v>
      </c>
      <c r="AH455" s="107">
        <f t="shared" si="101"/>
        <v>0</v>
      </c>
      <c r="AI455" s="107">
        <f t="shared" si="102"/>
        <v>0</v>
      </c>
      <c r="AJ455" s="107">
        <f t="shared" si="103"/>
        <v>0</v>
      </c>
      <c r="AK455" s="107">
        <f t="shared" si="104"/>
        <v>0</v>
      </c>
    </row>
    <row r="456">
      <c r="A456" s="107"/>
      <c r="B456" s="107"/>
      <c r="C456" s="107"/>
      <c r="D456" s="107"/>
      <c r="E456" s="107"/>
      <c r="F456" s="108">
        <f t="shared" si="80"/>
        <v>1785</v>
      </c>
      <c r="G456" s="90" t="s">
        <v>649</v>
      </c>
      <c r="H456" s="14">
        <f>IF(ISNA(VLOOKUP(G456,Round2_Transactions!$A$2:$F$800,2,FALSE)), 0,VLOOKUP(G456,Round2_Transactions!$A$2:$F$800,2,FALSE))</f>
        <v>0</v>
      </c>
      <c r="I456" s="60">
        <f>IF(ISNA(VLOOKUP(G456,Round2_Transactions!$A$2:$F$800,3,FALSE)), 0,VLOOKUP(G456,Round2_Transactions!$A$2:$F$800,3,FALSE))</f>
        <v>0</v>
      </c>
      <c r="J456" s="60">
        <f>IF(ISNA(VLOOKUP(G456,Round2_Transactions!$A$2:$F$800,4,FALSE)), 0,VLOOKUP(G456,Round2_Transactions!$A$2:$F$800,4,FALSE))</f>
        <v>0</v>
      </c>
      <c r="K456" s="60">
        <f>IF(ISNA(VLOOKUP(G456,Round2_Transactions!$A$2:$F$800,5,FALSE)), 0,VLOOKUP(G456,Round2_Transactions!$A$2:$F$800,5,FALSE))</f>
        <v>0</v>
      </c>
      <c r="L456" s="86">
        <f>IF(ISNA(VLOOKUP(G456,Round2_Transactions!$A$2:$F$800,6,FALSE)), 0,VLOOKUP(G456,Round2_Transactions!$A$2:$F$800,6,FALSE))</f>
        <v>0</v>
      </c>
      <c r="M456" s="107">
        <f t="shared" si="79"/>
        <v>0</v>
      </c>
      <c r="N456" s="107">
        <f t="shared" si="81"/>
        <v>0</v>
      </c>
      <c r="O456" s="107">
        <f t="shared" si="82"/>
        <v>0</v>
      </c>
      <c r="P456" s="107">
        <f t="shared" si="83"/>
        <v>0</v>
      </c>
      <c r="Q456" s="107">
        <f t="shared" si="84"/>
        <v>0</v>
      </c>
      <c r="R456" s="107">
        <f t="shared" si="85"/>
        <v>0</v>
      </c>
      <c r="S456" s="107">
        <f t="shared" si="86"/>
        <v>0</v>
      </c>
      <c r="T456" s="107">
        <f t="shared" si="87"/>
        <v>0</v>
      </c>
      <c r="U456" s="107">
        <f t="shared" si="88"/>
        <v>0</v>
      </c>
      <c r="V456" s="107">
        <f t="shared" si="89"/>
        <v>0</v>
      </c>
      <c r="W456" s="107">
        <f t="shared" si="90"/>
        <v>0</v>
      </c>
      <c r="X456" s="107">
        <f t="shared" si="91"/>
        <v>0</v>
      </c>
      <c r="Y456" s="107">
        <f t="shared" si="92"/>
        <v>0</v>
      </c>
      <c r="Z456" s="107">
        <f t="shared" si="93"/>
        <v>0</v>
      </c>
      <c r="AA456" s="107">
        <f t="shared" si="94"/>
        <v>0</v>
      </c>
      <c r="AB456" s="107">
        <f t="shared" si="95"/>
        <v>0</v>
      </c>
      <c r="AC456" s="107">
        <f t="shared" si="96"/>
        <v>0</v>
      </c>
      <c r="AD456" s="107">
        <f t="shared" si="97"/>
        <v>0</v>
      </c>
      <c r="AE456" s="107">
        <f t="shared" si="98"/>
        <v>0</v>
      </c>
      <c r="AF456" s="107">
        <f t="shared" si="99"/>
        <v>0</v>
      </c>
      <c r="AG456" s="107">
        <f t="shared" si="100"/>
        <v>0</v>
      </c>
      <c r="AH456" s="107">
        <f t="shared" si="101"/>
        <v>0</v>
      </c>
      <c r="AI456" s="107">
        <f t="shared" si="102"/>
        <v>0</v>
      </c>
      <c r="AJ456" s="107">
        <f t="shared" si="103"/>
        <v>0</v>
      </c>
      <c r="AK456" s="107">
        <f t="shared" si="104"/>
        <v>0</v>
      </c>
    </row>
    <row r="457">
      <c r="A457" s="107"/>
      <c r="B457" s="107"/>
      <c r="C457" s="107"/>
      <c r="D457" s="107"/>
      <c r="E457" s="107"/>
      <c r="F457" s="108">
        <f t="shared" si="80"/>
        <v>1785</v>
      </c>
      <c r="G457" s="90" t="s">
        <v>650</v>
      </c>
      <c r="H457" s="14">
        <f>IF(ISNA(VLOOKUP(G457,Round2_Transactions!$A$2:$F$800,2,FALSE)), 0,VLOOKUP(G457,Round2_Transactions!$A$2:$F$800,2,FALSE))</f>
        <v>0</v>
      </c>
      <c r="I457" s="60">
        <f>IF(ISNA(VLOOKUP(G457,Round2_Transactions!$A$2:$F$800,3,FALSE)), 0,VLOOKUP(G457,Round2_Transactions!$A$2:$F$800,3,FALSE))</f>
        <v>0</v>
      </c>
      <c r="J457" s="60">
        <f>IF(ISNA(VLOOKUP(G457,Round2_Transactions!$A$2:$F$800,4,FALSE)), 0,VLOOKUP(G457,Round2_Transactions!$A$2:$F$800,4,FALSE))</f>
        <v>0</v>
      </c>
      <c r="K457" s="60">
        <f>IF(ISNA(VLOOKUP(G457,Round2_Transactions!$A$2:$F$800,5,FALSE)), 0,VLOOKUP(G457,Round2_Transactions!$A$2:$F$800,5,FALSE))</f>
        <v>0</v>
      </c>
      <c r="L457" s="86">
        <f>IF(ISNA(VLOOKUP(G457,Round2_Transactions!$A$2:$F$800,6,FALSE)), 0,VLOOKUP(G457,Round2_Transactions!$A$2:$F$800,6,FALSE))</f>
        <v>0</v>
      </c>
      <c r="M457" s="107">
        <f t="shared" si="79"/>
        <v>0</v>
      </c>
      <c r="N457" s="107">
        <f t="shared" si="81"/>
        <v>0</v>
      </c>
      <c r="O457" s="107">
        <f t="shared" si="82"/>
        <v>0</v>
      </c>
      <c r="P457" s="107">
        <f t="shared" si="83"/>
        <v>0</v>
      </c>
      <c r="Q457" s="107">
        <f t="shared" si="84"/>
        <v>0</v>
      </c>
      <c r="R457" s="107">
        <f t="shared" si="85"/>
        <v>0</v>
      </c>
      <c r="S457" s="107">
        <f t="shared" si="86"/>
        <v>0</v>
      </c>
      <c r="T457" s="107">
        <f t="shared" si="87"/>
        <v>0</v>
      </c>
      <c r="U457" s="107">
        <f t="shared" si="88"/>
        <v>0</v>
      </c>
      <c r="V457" s="107">
        <f t="shared" si="89"/>
        <v>0</v>
      </c>
      <c r="W457" s="107">
        <f t="shared" si="90"/>
        <v>0</v>
      </c>
      <c r="X457" s="107">
        <f t="shared" si="91"/>
        <v>0</v>
      </c>
      <c r="Y457" s="107">
        <f t="shared" si="92"/>
        <v>0</v>
      </c>
      <c r="Z457" s="107">
        <f t="shared" si="93"/>
        <v>0</v>
      </c>
      <c r="AA457" s="107">
        <f t="shared" si="94"/>
        <v>0</v>
      </c>
      <c r="AB457" s="107">
        <f t="shared" si="95"/>
        <v>0</v>
      </c>
      <c r="AC457" s="107">
        <f t="shared" si="96"/>
        <v>0</v>
      </c>
      <c r="AD457" s="107">
        <f t="shared" si="97"/>
        <v>0</v>
      </c>
      <c r="AE457" s="107">
        <f t="shared" si="98"/>
        <v>0</v>
      </c>
      <c r="AF457" s="107">
        <f t="shared" si="99"/>
        <v>0</v>
      </c>
      <c r="AG457" s="107">
        <f t="shared" si="100"/>
        <v>0</v>
      </c>
      <c r="AH457" s="107">
        <f t="shared" si="101"/>
        <v>0</v>
      </c>
      <c r="AI457" s="107">
        <f t="shared" si="102"/>
        <v>0</v>
      </c>
      <c r="AJ457" s="107">
        <f t="shared" si="103"/>
        <v>0</v>
      </c>
      <c r="AK457" s="107">
        <f t="shared" si="104"/>
        <v>0</v>
      </c>
    </row>
    <row r="458">
      <c r="A458" s="107"/>
      <c r="B458" s="107"/>
      <c r="C458" s="107"/>
      <c r="D458" s="107"/>
      <c r="E458" s="107"/>
      <c r="F458" s="108">
        <f t="shared" si="80"/>
        <v>1785</v>
      </c>
      <c r="G458" s="90" t="s">
        <v>651</v>
      </c>
      <c r="H458" s="14">
        <f>IF(ISNA(VLOOKUP(G458,Round2_Transactions!$A$2:$F$800,2,FALSE)), 0,VLOOKUP(G458,Round2_Transactions!$A$2:$F$800,2,FALSE))</f>
        <v>0</v>
      </c>
      <c r="I458" s="60">
        <f>IF(ISNA(VLOOKUP(G458,Round2_Transactions!$A$2:$F$800,3,FALSE)), 0,VLOOKUP(G458,Round2_Transactions!$A$2:$F$800,3,FALSE))</f>
        <v>0</v>
      </c>
      <c r="J458" s="60">
        <f>IF(ISNA(VLOOKUP(G458,Round2_Transactions!$A$2:$F$800,4,FALSE)), 0,VLOOKUP(G458,Round2_Transactions!$A$2:$F$800,4,FALSE))</f>
        <v>0</v>
      </c>
      <c r="K458" s="60">
        <f>IF(ISNA(VLOOKUP(G458,Round2_Transactions!$A$2:$F$800,5,FALSE)), 0,VLOOKUP(G458,Round2_Transactions!$A$2:$F$800,5,FALSE))</f>
        <v>0</v>
      </c>
      <c r="L458" s="86">
        <f>IF(ISNA(VLOOKUP(G458,Round2_Transactions!$A$2:$F$800,6,FALSE)), 0,VLOOKUP(G458,Round2_Transactions!$A$2:$F$800,6,FALSE))</f>
        <v>0</v>
      </c>
      <c r="M458" s="107">
        <f t="shared" si="79"/>
        <v>0</v>
      </c>
      <c r="N458" s="107">
        <f t="shared" si="81"/>
        <v>0</v>
      </c>
      <c r="O458" s="107">
        <f t="shared" si="82"/>
        <v>0</v>
      </c>
      <c r="P458" s="107">
        <f t="shared" si="83"/>
        <v>0</v>
      </c>
      <c r="Q458" s="107">
        <f t="shared" si="84"/>
        <v>0</v>
      </c>
      <c r="R458" s="107">
        <f t="shared" si="85"/>
        <v>0</v>
      </c>
      <c r="S458" s="107">
        <f t="shared" si="86"/>
        <v>0</v>
      </c>
      <c r="T458" s="107">
        <f t="shared" si="87"/>
        <v>0</v>
      </c>
      <c r="U458" s="107">
        <f t="shared" si="88"/>
        <v>0</v>
      </c>
      <c r="V458" s="107">
        <f t="shared" si="89"/>
        <v>0</v>
      </c>
      <c r="W458" s="107">
        <f t="shared" si="90"/>
        <v>0</v>
      </c>
      <c r="X458" s="107">
        <f t="shared" si="91"/>
        <v>0</v>
      </c>
      <c r="Y458" s="107">
        <f t="shared" si="92"/>
        <v>0</v>
      </c>
      <c r="Z458" s="107">
        <f t="shared" si="93"/>
        <v>0</v>
      </c>
      <c r="AA458" s="107">
        <f t="shared" si="94"/>
        <v>0</v>
      </c>
      <c r="AB458" s="107">
        <f t="shared" si="95"/>
        <v>0</v>
      </c>
      <c r="AC458" s="107">
        <f t="shared" si="96"/>
        <v>0</v>
      </c>
      <c r="AD458" s="107">
        <f t="shared" si="97"/>
        <v>0</v>
      </c>
      <c r="AE458" s="107">
        <f t="shared" si="98"/>
        <v>0</v>
      </c>
      <c r="AF458" s="107">
        <f t="shared" si="99"/>
        <v>0</v>
      </c>
      <c r="AG458" s="107">
        <f t="shared" si="100"/>
        <v>0</v>
      </c>
      <c r="AH458" s="107">
        <f t="shared" si="101"/>
        <v>0</v>
      </c>
      <c r="AI458" s="107">
        <f t="shared" si="102"/>
        <v>0</v>
      </c>
      <c r="AJ458" s="107">
        <f t="shared" si="103"/>
        <v>0</v>
      </c>
      <c r="AK458" s="107">
        <f t="shared" si="104"/>
        <v>0</v>
      </c>
    </row>
    <row r="459">
      <c r="A459" s="107"/>
      <c r="B459" s="107"/>
      <c r="C459" s="107"/>
      <c r="D459" s="107"/>
      <c r="E459" s="107"/>
      <c r="F459" s="108">
        <f t="shared" si="80"/>
        <v>1785</v>
      </c>
      <c r="G459" s="90" t="s">
        <v>652</v>
      </c>
      <c r="H459" s="14">
        <f>IF(ISNA(VLOOKUP(G459,Round2_Transactions!$A$2:$F$800,2,FALSE)), 0,VLOOKUP(G459,Round2_Transactions!$A$2:$F$800,2,FALSE))</f>
        <v>0</v>
      </c>
      <c r="I459" s="60">
        <f>IF(ISNA(VLOOKUP(G459,Round2_Transactions!$A$2:$F$800,3,FALSE)), 0,VLOOKUP(G459,Round2_Transactions!$A$2:$F$800,3,FALSE))</f>
        <v>0</v>
      </c>
      <c r="J459" s="60">
        <f>IF(ISNA(VLOOKUP(G459,Round2_Transactions!$A$2:$F$800,4,FALSE)), 0,VLOOKUP(G459,Round2_Transactions!$A$2:$F$800,4,FALSE))</f>
        <v>0</v>
      </c>
      <c r="K459" s="60">
        <f>IF(ISNA(VLOOKUP(G459,Round2_Transactions!$A$2:$F$800,5,FALSE)), 0,VLOOKUP(G459,Round2_Transactions!$A$2:$F$800,5,FALSE))</f>
        <v>0</v>
      </c>
      <c r="L459" s="86">
        <f>IF(ISNA(VLOOKUP(G459,Round2_Transactions!$A$2:$F$800,6,FALSE)), 0,VLOOKUP(G459,Round2_Transactions!$A$2:$F$800,6,FALSE))</f>
        <v>0</v>
      </c>
      <c r="M459" s="107">
        <f t="shared" si="79"/>
        <v>0</v>
      </c>
      <c r="N459" s="107">
        <f t="shared" si="81"/>
        <v>0</v>
      </c>
      <c r="O459" s="107">
        <f t="shared" si="82"/>
        <v>0</v>
      </c>
      <c r="P459" s="107">
        <f t="shared" si="83"/>
        <v>0</v>
      </c>
      <c r="Q459" s="107">
        <f t="shared" si="84"/>
        <v>0</v>
      </c>
      <c r="R459" s="107">
        <f t="shared" si="85"/>
        <v>0</v>
      </c>
      <c r="S459" s="107">
        <f t="shared" si="86"/>
        <v>0</v>
      </c>
      <c r="T459" s="107">
        <f t="shared" si="87"/>
        <v>0</v>
      </c>
      <c r="U459" s="107">
        <f t="shared" si="88"/>
        <v>0</v>
      </c>
      <c r="V459" s="107">
        <f t="shared" si="89"/>
        <v>0</v>
      </c>
      <c r="W459" s="107">
        <f t="shared" si="90"/>
        <v>0</v>
      </c>
      <c r="X459" s="107">
        <f t="shared" si="91"/>
        <v>0</v>
      </c>
      <c r="Y459" s="107">
        <f t="shared" si="92"/>
        <v>0</v>
      </c>
      <c r="Z459" s="107">
        <f t="shared" si="93"/>
        <v>0</v>
      </c>
      <c r="AA459" s="107">
        <f t="shared" si="94"/>
        <v>0</v>
      </c>
      <c r="AB459" s="107">
        <f t="shared" si="95"/>
        <v>0</v>
      </c>
      <c r="AC459" s="107">
        <f t="shared" si="96"/>
        <v>0</v>
      </c>
      <c r="AD459" s="107">
        <f t="shared" si="97"/>
        <v>0</v>
      </c>
      <c r="AE459" s="107">
        <f t="shared" si="98"/>
        <v>0</v>
      </c>
      <c r="AF459" s="107">
        <f t="shared" si="99"/>
        <v>0</v>
      </c>
      <c r="AG459" s="107">
        <f t="shared" si="100"/>
        <v>0</v>
      </c>
      <c r="AH459" s="107">
        <f t="shared" si="101"/>
        <v>0</v>
      </c>
      <c r="AI459" s="107">
        <f t="shared" si="102"/>
        <v>0</v>
      </c>
      <c r="AJ459" s="107">
        <f t="shared" si="103"/>
        <v>0</v>
      </c>
      <c r="AK459" s="107">
        <f t="shared" si="104"/>
        <v>0</v>
      </c>
    </row>
    <row r="460">
      <c r="A460" s="107"/>
      <c r="B460" s="107"/>
      <c r="C460" s="107"/>
      <c r="D460" s="107"/>
      <c r="E460" s="107"/>
      <c r="F460" s="108">
        <f t="shared" si="80"/>
        <v>1785</v>
      </c>
      <c r="G460" s="90" t="s">
        <v>653</v>
      </c>
      <c r="H460" s="14">
        <f>IF(ISNA(VLOOKUP(G460,Round2_Transactions!$A$2:$F$800,2,FALSE)), 0,VLOOKUP(G460,Round2_Transactions!$A$2:$F$800,2,FALSE))</f>
        <v>0</v>
      </c>
      <c r="I460" s="60">
        <f>IF(ISNA(VLOOKUP(G460,Round2_Transactions!$A$2:$F$800,3,FALSE)), 0,VLOOKUP(G460,Round2_Transactions!$A$2:$F$800,3,FALSE))</f>
        <v>0</v>
      </c>
      <c r="J460" s="60">
        <f>IF(ISNA(VLOOKUP(G460,Round2_Transactions!$A$2:$F$800,4,FALSE)), 0,VLOOKUP(G460,Round2_Transactions!$A$2:$F$800,4,FALSE))</f>
        <v>0</v>
      </c>
      <c r="K460" s="60">
        <f>IF(ISNA(VLOOKUP(G460,Round2_Transactions!$A$2:$F$800,5,FALSE)), 0,VLOOKUP(G460,Round2_Transactions!$A$2:$F$800,5,FALSE))</f>
        <v>0</v>
      </c>
      <c r="L460" s="86">
        <f>IF(ISNA(VLOOKUP(G460,Round2_Transactions!$A$2:$F$800,6,FALSE)), 0,VLOOKUP(G460,Round2_Transactions!$A$2:$F$800,6,FALSE))</f>
        <v>0</v>
      </c>
      <c r="M460" s="107">
        <f t="shared" si="79"/>
        <v>0</v>
      </c>
      <c r="N460" s="107">
        <f t="shared" si="81"/>
        <v>0</v>
      </c>
      <c r="O460" s="107">
        <f t="shared" si="82"/>
        <v>0</v>
      </c>
      <c r="P460" s="107">
        <f t="shared" si="83"/>
        <v>0</v>
      </c>
      <c r="Q460" s="107">
        <f t="shared" si="84"/>
        <v>0</v>
      </c>
      <c r="R460" s="107">
        <f t="shared" si="85"/>
        <v>0</v>
      </c>
      <c r="S460" s="107">
        <f t="shared" si="86"/>
        <v>0</v>
      </c>
      <c r="T460" s="107">
        <f t="shared" si="87"/>
        <v>0</v>
      </c>
      <c r="U460" s="107">
        <f t="shared" si="88"/>
        <v>0</v>
      </c>
      <c r="V460" s="107">
        <f t="shared" si="89"/>
        <v>0</v>
      </c>
      <c r="W460" s="107">
        <f t="shared" si="90"/>
        <v>0</v>
      </c>
      <c r="X460" s="107">
        <f t="shared" si="91"/>
        <v>0</v>
      </c>
      <c r="Y460" s="107">
        <f t="shared" si="92"/>
        <v>0</v>
      </c>
      <c r="Z460" s="107">
        <f t="shared" si="93"/>
        <v>0</v>
      </c>
      <c r="AA460" s="107">
        <f t="shared" si="94"/>
        <v>0</v>
      </c>
      <c r="AB460" s="107">
        <f t="shared" si="95"/>
        <v>0</v>
      </c>
      <c r="AC460" s="107">
        <f t="shared" si="96"/>
        <v>0</v>
      </c>
      <c r="AD460" s="107">
        <f t="shared" si="97"/>
        <v>0</v>
      </c>
      <c r="AE460" s="107">
        <f t="shared" si="98"/>
        <v>0</v>
      </c>
      <c r="AF460" s="107">
        <f t="shared" si="99"/>
        <v>0</v>
      </c>
      <c r="AG460" s="107">
        <f t="shared" si="100"/>
        <v>0</v>
      </c>
      <c r="AH460" s="107">
        <f t="shared" si="101"/>
        <v>0</v>
      </c>
      <c r="AI460" s="107">
        <f t="shared" si="102"/>
        <v>0</v>
      </c>
      <c r="AJ460" s="107">
        <f t="shared" si="103"/>
        <v>0</v>
      </c>
      <c r="AK460" s="107">
        <f t="shared" si="104"/>
        <v>0</v>
      </c>
    </row>
    <row r="461">
      <c r="A461" s="107"/>
      <c r="B461" s="107"/>
      <c r="C461" s="107"/>
      <c r="D461" s="107"/>
      <c r="E461" s="107"/>
      <c r="F461" s="108">
        <f t="shared" si="80"/>
        <v>1785</v>
      </c>
      <c r="G461" s="90" t="s">
        <v>654</v>
      </c>
      <c r="H461" s="14">
        <f>IF(ISNA(VLOOKUP(G461,Round2_Transactions!$A$2:$F$800,2,FALSE)), 0,VLOOKUP(G461,Round2_Transactions!$A$2:$F$800,2,FALSE))</f>
        <v>0</v>
      </c>
      <c r="I461" s="60">
        <f>IF(ISNA(VLOOKUP(G461,Round2_Transactions!$A$2:$F$800,3,FALSE)), 0,VLOOKUP(G461,Round2_Transactions!$A$2:$F$800,3,FALSE))</f>
        <v>0</v>
      </c>
      <c r="J461" s="60">
        <f>IF(ISNA(VLOOKUP(G461,Round2_Transactions!$A$2:$F$800,4,FALSE)), 0,VLOOKUP(G461,Round2_Transactions!$A$2:$F$800,4,FALSE))</f>
        <v>0</v>
      </c>
      <c r="K461" s="60">
        <f>IF(ISNA(VLOOKUP(G461,Round2_Transactions!$A$2:$F$800,5,FALSE)), 0,VLOOKUP(G461,Round2_Transactions!$A$2:$F$800,5,FALSE))</f>
        <v>0</v>
      </c>
      <c r="L461" s="86">
        <f>IF(ISNA(VLOOKUP(G461,Round2_Transactions!$A$2:$F$800,6,FALSE)), 0,VLOOKUP(G461,Round2_Transactions!$A$2:$F$800,6,FALSE))</f>
        <v>0</v>
      </c>
      <c r="M461" s="107">
        <f t="shared" si="79"/>
        <v>0</v>
      </c>
      <c r="N461" s="107">
        <f t="shared" si="81"/>
        <v>0</v>
      </c>
      <c r="O461" s="107">
        <f t="shared" si="82"/>
        <v>0</v>
      </c>
      <c r="P461" s="107">
        <f t="shared" si="83"/>
        <v>0</v>
      </c>
      <c r="Q461" s="107">
        <f t="shared" si="84"/>
        <v>0</v>
      </c>
      <c r="R461" s="107">
        <f t="shared" si="85"/>
        <v>0</v>
      </c>
      <c r="S461" s="107">
        <f t="shared" si="86"/>
        <v>0</v>
      </c>
      <c r="T461" s="107">
        <f t="shared" si="87"/>
        <v>0</v>
      </c>
      <c r="U461" s="107">
        <f t="shared" si="88"/>
        <v>0</v>
      </c>
      <c r="V461" s="107">
        <f t="shared" si="89"/>
        <v>0</v>
      </c>
      <c r="W461" s="107">
        <f t="shared" si="90"/>
        <v>0</v>
      </c>
      <c r="X461" s="107">
        <f t="shared" si="91"/>
        <v>0</v>
      </c>
      <c r="Y461" s="107">
        <f t="shared" si="92"/>
        <v>0</v>
      </c>
      <c r="Z461" s="107">
        <f t="shared" si="93"/>
        <v>0</v>
      </c>
      <c r="AA461" s="107">
        <f t="shared" si="94"/>
        <v>0</v>
      </c>
      <c r="AB461" s="107">
        <f t="shared" si="95"/>
        <v>0</v>
      </c>
      <c r="AC461" s="107">
        <f t="shared" si="96"/>
        <v>0</v>
      </c>
      <c r="AD461" s="107">
        <f t="shared" si="97"/>
        <v>0</v>
      </c>
      <c r="AE461" s="107">
        <f t="shared" si="98"/>
        <v>0</v>
      </c>
      <c r="AF461" s="107">
        <f t="shared" si="99"/>
        <v>0</v>
      </c>
      <c r="AG461" s="107">
        <f t="shared" si="100"/>
        <v>0</v>
      </c>
      <c r="AH461" s="107">
        <f t="shared" si="101"/>
        <v>0</v>
      </c>
      <c r="AI461" s="107">
        <f t="shared" si="102"/>
        <v>0</v>
      </c>
      <c r="AJ461" s="107">
        <f t="shared" si="103"/>
        <v>0</v>
      </c>
      <c r="AK461" s="107">
        <f t="shared" si="104"/>
        <v>0</v>
      </c>
    </row>
    <row r="462">
      <c r="A462" s="107"/>
      <c r="B462" s="107"/>
      <c r="C462" s="107"/>
      <c r="D462" s="107"/>
      <c r="E462" s="107"/>
      <c r="F462" s="108">
        <f t="shared" si="80"/>
        <v>1785</v>
      </c>
      <c r="G462" s="90" t="s">
        <v>655</v>
      </c>
      <c r="H462" s="14">
        <f>IF(ISNA(VLOOKUP(G462,Round2_Transactions!$A$2:$F$800,2,FALSE)), 0,VLOOKUP(G462,Round2_Transactions!$A$2:$F$800,2,FALSE))</f>
        <v>0</v>
      </c>
      <c r="I462" s="60">
        <f>IF(ISNA(VLOOKUP(G462,Round2_Transactions!$A$2:$F$800,3,FALSE)), 0,VLOOKUP(G462,Round2_Transactions!$A$2:$F$800,3,FALSE))</f>
        <v>0</v>
      </c>
      <c r="J462" s="60">
        <f>IF(ISNA(VLOOKUP(G462,Round2_Transactions!$A$2:$F$800,4,FALSE)), 0,VLOOKUP(G462,Round2_Transactions!$A$2:$F$800,4,FALSE))</f>
        <v>0</v>
      </c>
      <c r="K462" s="60">
        <f>IF(ISNA(VLOOKUP(G462,Round2_Transactions!$A$2:$F$800,5,FALSE)), 0,VLOOKUP(G462,Round2_Transactions!$A$2:$F$800,5,FALSE))</f>
        <v>0</v>
      </c>
      <c r="L462" s="86">
        <f>IF(ISNA(VLOOKUP(G462,Round2_Transactions!$A$2:$F$800,6,FALSE)), 0,VLOOKUP(G462,Round2_Transactions!$A$2:$F$800,6,FALSE))</f>
        <v>0</v>
      </c>
      <c r="M462" s="107">
        <f t="shared" si="79"/>
        <v>0</v>
      </c>
      <c r="N462" s="107">
        <f t="shared" si="81"/>
        <v>0</v>
      </c>
      <c r="O462" s="107">
        <f t="shared" si="82"/>
        <v>0</v>
      </c>
      <c r="P462" s="107">
        <f t="shared" si="83"/>
        <v>0</v>
      </c>
      <c r="Q462" s="107">
        <f t="shared" si="84"/>
        <v>0</v>
      </c>
      <c r="R462" s="107">
        <f t="shared" si="85"/>
        <v>0</v>
      </c>
      <c r="S462" s="107">
        <f t="shared" si="86"/>
        <v>0</v>
      </c>
      <c r="T462" s="107">
        <f t="shared" si="87"/>
        <v>0</v>
      </c>
      <c r="U462" s="107">
        <f t="shared" si="88"/>
        <v>0</v>
      </c>
      <c r="V462" s="107">
        <f t="shared" si="89"/>
        <v>0</v>
      </c>
      <c r="W462" s="107">
        <f t="shared" si="90"/>
        <v>0</v>
      </c>
      <c r="X462" s="107">
        <f t="shared" si="91"/>
        <v>0</v>
      </c>
      <c r="Y462" s="107">
        <f t="shared" si="92"/>
        <v>0</v>
      </c>
      <c r="Z462" s="107">
        <f t="shared" si="93"/>
        <v>0</v>
      </c>
      <c r="AA462" s="107">
        <f t="shared" si="94"/>
        <v>0</v>
      </c>
      <c r="AB462" s="107">
        <f t="shared" si="95"/>
        <v>0</v>
      </c>
      <c r="AC462" s="107">
        <f t="shared" si="96"/>
        <v>0</v>
      </c>
      <c r="AD462" s="107">
        <f t="shared" si="97"/>
        <v>0</v>
      </c>
      <c r="AE462" s="107">
        <f t="shared" si="98"/>
        <v>0</v>
      </c>
      <c r="AF462" s="107">
        <f t="shared" si="99"/>
        <v>0</v>
      </c>
      <c r="AG462" s="107">
        <f t="shared" si="100"/>
        <v>0</v>
      </c>
      <c r="AH462" s="107">
        <f t="shared" si="101"/>
        <v>0</v>
      </c>
      <c r="AI462" s="107">
        <f t="shared" si="102"/>
        <v>0</v>
      </c>
      <c r="AJ462" s="107">
        <f t="shared" si="103"/>
        <v>0</v>
      </c>
      <c r="AK462" s="107">
        <f t="shared" si="104"/>
        <v>0</v>
      </c>
    </row>
    <row r="463">
      <c r="A463" s="107"/>
      <c r="B463" s="107"/>
      <c r="C463" s="107"/>
      <c r="D463" s="107"/>
      <c r="E463" s="107"/>
      <c r="F463" s="108">
        <f t="shared" si="80"/>
        <v>1785</v>
      </c>
      <c r="G463" s="90" t="s">
        <v>656</v>
      </c>
      <c r="H463" s="14">
        <f>IF(ISNA(VLOOKUP(G463,Round2_Transactions!$A$2:$F$800,2,FALSE)), 0,VLOOKUP(G463,Round2_Transactions!$A$2:$F$800,2,FALSE))</f>
        <v>0</v>
      </c>
      <c r="I463" s="60">
        <f>IF(ISNA(VLOOKUP(G463,Round2_Transactions!$A$2:$F$800,3,FALSE)), 0,VLOOKUP(G463,Round2_Transactions!$A$2:$F$800,3,FALSE))</f>
        <v>0</v>
      </c>
      <c r="J463" s="60">
        <f>IF(ISNA(VLOOKUP(G463,Round2_Transactions!$A$2:$F$800,4,FALSE)), 0,VLOOKUP(G463,Round2_Transactions!$A$2:$F$800,4,FALSE))</f>
        <v>0</v>
      </c>
      <c r="K463" s="60">
        <f>IF(ISNA(VLOOKUP(G463,Round2_Transactions!$A$2:$F$800,5,FALSE)), 0,VLOOKUP(G463,Round2_Transactions!$A$2:$F$800,5,FALSE))</f>
        <v>0</v>
      </c>
      <c r="L463" s="86">
        <f>IF(ISNA(VLOOKUP(G463,Round2_Transactions!$A$2:$F$800,6,FALSE)), 0,VLOOKUP(G463,Round2_Transactions!$A$2:$F$800,6,FALSE))</f>
        <v>0</v>
      </c>
      <c r="M463" s="107">
        <f t="shared" si="79"/>
        <v>0</v>
      </c>
      <c r="N463" s="107">
        <f t="shared" si="81"/>
        <v>0</v>
      </c>
      <c r="O463" s="107">
        <f t="shared" si="82"/>
        <v>0</v>
      </c>
      <c r="P463" s="107">
        <f t="shared" si="83"/>
        <v>0</v>
      </c>
      <c r="Q463" s="107">
        <f t="shared" si="84"/>
        <v>0</v>
      </c>
      <c r="R463" s="107">
        <f t="shared" si="85"/>
        <v>0</v>
      </c>
      <c r="S463" s="107">
        <f t="shared" si="86"/>
        <v>0</v>
      </c>
      <c r="T463" s="107">
        <f t="shared" si="87"/>
        <v>0</v>
      </c>
      <c r="U463" s="107">
        <f t="shared" si="88"/>
        <v>0</v>
      </c>
      <c r="V463" s="107">
        <f t="shared" si="89"/>
        <v>0</v>
      </c>
      <c r="W463" s="107">
        <f t="shared" si="90"/>
        <v>0</v>
      </c>
      <c r="X463" s="107">
        <f t="shared" si="91"/>
        <v>0</v>
      </c>
      <c r="Y463" s="107">
        <f t="shared" si="92"/>
        <v>0</v>
      </c>
      <c r="Z463" s="107">
        <f t="shared" si="93"/>
        <v>0</v>
      </c>
      <c r="AA463" s="107">
        <f t="shared" si="94"/>
        <v>0</v>
      </c>
      <c r="AB463" s="107">
        <f t="shared" si="95"/>
        <v>0</v>
      </c>
      <c r="AC463" s="107">
        <f t="shared" si="96"/>
        <v>0</v>
      </c>
      <c r="AD463" s="107">
        <f t="shared" si="97"/>
        <v>0</v>
      </c>
      <c r="AE463" s="107">
        <f t="shared" si="98"/>
        <v>0</v>
      </c>
      <c r="AF463" s="107">
        <f t="shared" si="99"/>
        <v>0</v>
      </c>
      <c r="AG463" s="107">
        <f t="shared" si="100"/>
        <v>0</v>
      </c>
      <c r="AH463" s="107">
        <f t="shared" si="101"/>
        <v>0</v>
      </c>
      <c r="AI463" s="107">
        <f t="shared" si="102"/>
        <v>0</v>
      </c>
      <c r="AJ463" s="107">
        <f t="shared" si="103"/>
        <v>0</v>
      </c>
      <c r="AK463" s="107">
        <f t="shared" si="104"/>
        <v>0</v>
      </c>
    </row>
    <row r="464">
      <c r="A464" s="107"/>
      <c r="B464" s="107"/>
      <c r="C464" s="107"/>
      <c r="D464" s="107"/>
      <c r="E464" s="107"/>
      <c r="F464" s="108">
        <f t="shared" si="80"/>
        <v>1785</v>
      </c>
      <c r="G464" s="90" t="s">
        <v>657</v>
      </c>
      <c r="H464" s="14">
        <f>IF(ISNA(VLOOKUP(G464,Round2_Transactions!$A$2:$F$800,2,FALSE)), 0,VLOOKUP(G464,Round2_Transactions!$A$2:$F$800,2,FALSE))</f>
        <v>0</v>
      </c>
      <c r="I464" s="60">
        <f>IF(ISNA(VLOOKUP(G464,Round2_Transactions!$A$2:$F$800,3,FALSE)), 0,VLOOKUP(G464,Round2_Transactions!$A$2:$F$800,3,FALSE))</f>
        <v>0</v>
      </c>
      <c r="J464" s="60">
        <f>IF(ISNA(VLOOKUP(G464,Round2_Transactions!$A$2:$F$800,4,FALSE)), 0,VLOOKUP(G464,Round2_Transactions!$A$2:$F$800,4,FALSE))</f>
        <v>0</v>
      </c>
      <c r="K464" s="60">
        <f>IF(ISNA(VLOOKUP(G464,Round2_Transactions!$A$2:$F$800,5,FALSE)), 0,VLOOKUP(G464,Round2_Transactions!$A$2:$F$800,5,FALSE))</f>
        <v>0</v>
      </c>
      <c r="L464" s="86">
        <f>IF(ISNA(VLOOKUP(G464,Round2_Transactions!$A$2:$F$800,6,FALSE)), 0,VLOOKUP(G464,Round2_Transactions!$A$2:$F$800,6,FALSE))</f>
        <v>0</v>
      </c>
      <c r="M464" s="107">
        <f t="shared" si="79"/>
        <v>0</v>
      </c>
      <c r="N464" s="107">
        <f t="shared" si="81"/>
        <v>0</v>
      </c>
      <c r="O464" s="107">
        <f t="shared" si="82"/>
        <v>0</v>
      </c>
      <c r="P464" s="107">
        <f t="shared" si="83"/>
        <v>0</v>
      </c>
      <c r="Q464" s="107">
        <f t="shared" si="84"/>
        <v>0</v>
      </c>
      <c r="R464" s="107">
        <f t="shared" si="85"/>
        <v>0</v>
      </c>
      <c r="S464" s="107">
        <f t="shared" si="86"/>
        <v>0</v>
      </c>
      <c r="T464" s="107">
        <f t="shared" si="87"/>
        <v>0</v>
      </c>
      <c r="U464" s="107">
        <f t="shared" si="88"/>
        <v>0</v>
      </c>
      <c r="V464" s="107">
        <f t="shared" si="89"/>
        <v>0</v>
      </c>
      <c r="W464" s="107">
        <f t="shared" si="90"/>
        <v>0</v>
      </c>
      <c r="X464" s="107">
        <f t="shared" si="91"/>
        <v>0</v>
      </c>
      <c r="Y464" s="107">
        <f t="shared" si="92"/>
        <v>0</v>
      </c>
      <c r="Z464" s="107">
        <f t="shared" si="93"/>
        <v>0</v>
      </c>
      <c r="AA464" s="107">
        <f t="shared" si="94"/>
        <v>0</v>
      </c>
      <c r="AB464" s="107">
        <f t="shared" si="95"/>
        <v>0</v>
      </c>
      <c r="AC464" s="107">
        <f t="shared" si="96"/>
        <v>0</v>
      </c>
      <c r="AD464" s="107">
        <f t="shared" si="97"/>
        <v>0</v>
      </c>
      <c r="AE464" s="107">
        <f t="shared" si="98"/>
        <v>0</v>
      </c>
      <c r="AF464" s="107">
        <f t="shared" si="99"/>
        <v>0</v>
      </c>
      <c r="AG464" s="107">
        <f t="shared" si="100"/>
        <v>0</v>
      </c>
      <c r="AH464" s="107">
        <f t="shared" si="101"/>
        <v>0</v>
      </c>
      <c r="AI464" s="107">
        <f t="shared" si="102"/>
        <v>0</v>
      </c>
      <c r="AJ464" s="107">
        <f t="shared" si="103"/>
        <v>0</v>
      </c>
      <c r="AK464" s="107">
        <f t="shared" si="104"/>
        <v>0</v>
      </c>
    </row>
    <row r="465">
      <c r="A465" s="107"/>
      <c r="B465" s="107"/>
      <c r="C465" s="107"/>
      <c r="D465" s="107"/>
      <c r="E465" s="107"/>
      <c r="F465" s="108">
        <f t="shared" si="80"/>
        <v>1785</v>
      </c>
      <c r="G465" s="90" t="s">
        <v>658</v>
      </c>
      <c r="H465" s="14">
        <f>IF(ISNA(VLOOKUP(G465,Round2_Transactions!$A$2:$F$800,2,FALSE)), 0,VLOOKUP(G465,Round2_Transactions!$A$2:$F$800,2,FALSE))</f>
        <v>0</v>
      </c>
      <c r="I465" s="60">
        <f>IF(ISNA(VLOOKUP(G465,Round2_Transactions!$A$2:$F$800,3,FALSE)), 0,VLOOKUP(G465,Round2_Transactions!$A$2:$F$800,3,FALSE))</f>
        <v>0</v>
      </c>
      <c r="J465" s="60">
        <f>IF(ISNA(VLOOKUP(G465,Round2_Transactions!$A$2:$F$800,4,FALSE)), 0,VLOOKUP(G465,Round2_Transactions!$A$2:$F$800,4,FALSE))</f>
        <v>0</v>
      </c>
      <c r="K465" s="60">
        <f>IF(ISNA(VLOOKUP(G465,Round2_Transactions!$A$2:$F$800,5,FALSE)), 0,VLOOKUP(G465,Round2_Transactions!$A$2:$F$800,5,FALSE))</f>
        <v>0</v>
      </c>
      <c r="L465" s="86">
        <f>IF(ISNA(VLOOKUP(G465,Round2_Transactions!$A$2:$F$800,6,FALSE)), 0,VLOOKUP(G465,Round2_Transactions!$A$2:$F$800,6,FALSE))</f>
        <v>0</v>
      </c>
      <c r="M465" s="107">
        <f t="shared" si="79"/>
        <v>0</v>
      </c>
      <c r="N465" s="107">
        <f t="shared" si="81"/>
        <v>0</v>
      </c>
      <c r="O465" s="107">
        <f t="shared" si="82"/>
        <v>0</v>
      </c>
      <c r="P465" s="107">
        <f t="shared" si="83"/>
        <v>0</v>
      </c>
      <c r="Q465" s="107">
        <f t="shared" si="84"/>
        <v>0</v>
      </c>
      <c r="R465" s="107">
        <f t="shared" si="85"/>
        <v>0</v>
      </c>
      <c r="S465" s="107">
        <f t="shared" si="86"/>
        <v>0</v>
      </c>
      <c r="T465" s="107">
        <f t="shared" si="87"/>
        <v>0</v>
      </c>
      <c r="U465" s="107">
        <f t="shared" si="88"/>
        <v>0</v>
      </c>
      <c r="V465" s="107">
        <f t="shared" si="89"/>
        <v>0</v>
      </c>
      <c r="W465" s="107">
        <f t="shared" si="90"/>
        <v>0</v>
      </c>
      <c r="X465" s="107">
        <f t="shared" si="91"/>
        <v>0</v>
      </c>
      <c r="Y465" s="107">
        <f t="shared" si="92"/>
        <v>0</v>
      </c>
      <c r="Z465" s="107">
        <f t="shared" si="93"/>
        <v>0</v>
      </c>
      <c r="AA465" s="107">
        <f t="shared" si="94"/>
        <v>0</v>
      </c>
      <c r="AB465" s="107">
        <f t="shared" si="95"/>
        <v>0</v>
      </c>
      <c r="AC465" s="107">
        <f t="shared" si="96"/>
        <v>0</v>
      </c>
      <c r="AD465" s="107">
        <f t="shared" si="97"/>
        <v>0</v>
      </c>
      <c r="AE465" s="107">
        <f t="shared" si="98"/>
        <v>0</v>
      </c>
      <c r="AF465" s="107">
        <f t="shared" si="99"/>
        <v>0</v>
      </c>
      <c r="AG465" s="107">
        <f t="shared" si="100"/>
        <v>0</v>
      </c>
      <c r="AH465" s="107">
        <f t="shared" si="101"/>
        <v>0</v>
      </c>
      <c r="AI465" s="107">
        <f t="shared" si="102"/>
        <v>0</v>
      </c>
      <c r="AJ465" s="107">
        <f t="shared" si="103"/>
        <v>0</v>
      </c>
      <c r="AK465" s="107">
        <f t="shared" si="104"/>
        <v>0</v>
      </c>
    </row>
    <row r="466">
      <c r="A466" s="107"/>
      <c r="B466" s="107"/>
      <c r="C466" s="107"/>
      <c r="D466" s="107"/>
      <c r="E466" s="107"/>
      <c r="F466" s="108">
        <f t="shared" si="80"/>
        <v>1785</v>
      </c>
      <c r="G466" s="90" t="s">
        <v>659</v>
      </c>
      <c r="H466" s="14">
        <f>IF(ISNA(VLOOKUP(G466,Round2_Transactions!$A$2:$F$800,2,FALSE)), 0,VLOOKUP(G466,Round2_Transactions!$A$2:$F$800,2,FALSE))</f>
        <v>0</v>
      </c>
      <c r="I466" s="60">
        <f>IF(ISNA(VLOOKUP(G466,Round2_Transactions!$A$2:$F$800,3,FALSE)), 0,VLOOKUP(G466,Round2_Transactions!$A$2:$F$800,3,FALSE))</f>
        <v>0</v>
      </c>
      <c r="J466" s="60">
        <f>IF(ISNA(VLOOKUP(G466,Round2_Transactions!$A$2:$F$800,4,FALSE)), 0,VLOOKUP(G466,Round2_Transactions!$A$2:$F$800,4,FALSE))</f>
        <v>0</v>
      </c>
      <c r="K466" s="60">
        <f>IF(ISNA(VLOOKUP(G466,Round2_Transactions!$A$2:$F$800,5,FALSE)), 0,VLOOKUP(G466,Round2_Transactions!$A$2:$F$800,5,FALSE))</f>
        <v>0</v>
      </c>
      <c r="L466" s="86">
        <f>IF(ISNA(VLOOKUP(G466,Round2_Transactions!$A$2:$F$800,6,FALSE)), 0,VLOOKUP(G466,Round2_Transactions!$A$2:$F$800,6,FALSE))</f>
        <v>0</v>
      </c>
      <c r="M466" s="107">
        <f t="shared" si="79"/>
        <v>0</v>
      </c>
      <c r="N466" s="107">
        <f t="shared" si="81"/>
        <v>0</v>
      </c>
      <c r="O466" s="107">
        <f t="shared" si="82"/>
        <v>0</v>
      </c>
      <c r="P466" s="107">
        <f t="shared" si="83"/>
        <v>0</v>
      </c>
      <c r="Q466" s="107">
        <f t="shared" si="84"/>
        <v>0</v>
      </c>
      <c r="R466" s="107">
        <f t="shared" si="85"/>
        <v>0</v>
      </c>
      <c r="S466" s="107">
        <f t="shared" si="86"/>
        <v>0</v>
      </c>
      <c r="T466" s="107">
        <f t="shared" si="87"/>
        <v>0</v>
      </c>
      <c r="U466" s="107">
        <f t="shared" si="88"/>
        <v>0</v>
      </c>
      <c r="V466" s="107">
        <f t="shared" si="89"/>
        <v>0</v>
      </c>
      <c r="W466" s="107">
        <f t="shared" si="90"/>
        <v>0</v>
      </c>
      <c r="X466" s="107">
        <f t="shared" si="91"/>
        <v>0</v>
      </c>
      <c r="Y466" s="107">
        <f t="shared" si="92"/>
        <v>0</v>
      </c>
      <c r="Z466" s="107">
        <f t="shared" si="93"/>
        <v>0</v>
      </c>
      <c r="AA466" s="107">
        <f t="shared" si="94"/>
        <v>0</v>
      </c>
      <c r="AB466" s="107">
        <f t="shared" si="95"/>
        <v>0</v>
      </c>
      <c r="AC466" s="107">
        <f t="shared" si="96"/>
        <v>0</v>
      </c>
      <c r="AD466" s="107">
        <f t="shared" si="97"/>
        <v>0</v>
      </c>
      <c r="AE466" s="107">
        <f t="shared" si="98"/>
        <v>0</v>
      </c>
      <c r="AF466" s="107">
        <f t="shared" si="99"/>
        <v>0</v>
      </c>
      <c r="AG466" s="107">
        <f t="shared" si="100"/>
        <v>0</v>
      </c>
      <c r="AH466" s="107">
        <f t="shared" si="101"/>
        <v>0</v>
      </c>
      <c r="AI466" s="107">
        <f t="shared" si="102"/>
        <v>0</v>
      </c>
      <c r="AJ466" s="107">
        <f t="shared" si="103"/>
        <v>0</v>
      </c>
      <c r="AK466" s="107">
        <f t="shared" si="104"/>
        <v>0</v>
      </c>
    </row>
    <row r="467">
      <c r="A467" s="107"/>
      <c r="B467" s="107"/>
      <c r="C467" s="107"/>
      <c r="D467" s="107"/>
      <c r="E467" s="107"/>
      <c r="F467" s="108">
        <f t="shared" si="80"/>
        <v>1785</v>
      </c>
      <c r="G467" s="90" t="s">
        <v>660</v>
      </c>
      <c r="H467" s="14">
        <f>IF(ISNA(VLOOKUP(G467,Round2_Transactions!$A$2:$F$800,2,FALSE)), 0,VLOOKUP(G467,Round2_Transactions!$A$2:$F$800,2,FALSE))</f>
        <v>0</v>
      </c>
      <c r="I467" s="60">
        <f>IF(ISNA(VLOOKUP(G467,Round2_Transactions!$A$2:$F$800,3,FALSE)), 0,VLOOKUP(G467,Round2_Transactions!$A$2:$F$800,3,FALSE))</f>
        <v>0</v>
      </c>
      <c r="J467" s="60">
        <f>IF(ISNA(VLOOKUP(G467,Round2_Transactions!$A$2:$F$800,4,FALSE)), 0,VLOOKUP(G467,Round2_Transactions!$A$2:$F$800,4,FALSE))</f>
        <v>0</v>
      </c>
      <c r="K467" s="60">
        <f>IF(ISNA(VLOOKUP(G467,Round2_Transactions!$A$2:$F$800,5,FALSE)), 0,VLOOKUP(G467,Round2_Transactions!$A$2:$F$800,5,FALSE))</f>
        <v>0</v>
      </c>
      <c r="L467" s="86">
        <f>IF(ISNA(VLOOKUP(G467,Round2_Transactions!$A$2:$F$800,6,FALSE)), 0,VLOOKUP(G467,Round2_Transactions!$A$2:$F$800,6,FALSE))</f>
        <v>0</v>
      </c>
      <c r="M467" s="107">
        <f t="shared" si="79"/>
        <v>0</v>
      </c>
      <c r="N467" s="107">
        <f t="shared" si="81"/>
        <v>0</v>
      </c>
      <c r="O467" s="107">
        <f t="shared" si="82"/>
        <v>0</v>
      </c>
      <c r="P467" s="107">
        <f t="shared" si="83"/>
        <v>0</v>
      </c>
      <c r="Q467" s="107">
        <f t="shared" si="84"/>
        <v>0</v>
      </c>
      <c r="R467" s="107">
        <f t="shared" si="85"/>
        <v>0</v>
      </c>
      <c r="S467" s="107">
        <f t="shared" si="86"/>
        <v>0</v>
      </c>
      <c r="T467" s="107">
        <f t="shared" si="87"/>
        <v>0</v>
      </c>
      <c r="U467" s="107">
        <f t="shared" si="88"/>
        <v>0</v>
      </c>
      <c r="V467" s="107">
        <f t="shared" si="89"/>
        <v>0</v>
      </c>
      <c r="W467" s="107">
        <f t="shared" si="90"/>
        <v>0</v>
      </c>
      <c r="X467" s="107">
        <f t="shared" si="91"/>
        <v>0</v>
      </c>
      <c r="Y467" s="107">
        <f t="shared" si="92"/>
        <v>0</v>
      </c>
      <c r="Z467" s="107">
        <f t="shared" si="93"/>
        <v>0</v>
      </c>
      <c r="AA467" s="107">
        <f t="shared" si="94"/>
        <v>0</v>
      </c>
      <c r="AB467" s="107">
        <f t="shared" si="95"/>
        <v>0</v>
      </c>
      <c r="AC467" s="107">
        <f t="shared" si="96"/>
        <v>0</v>
      </c>
      <c r="AD467" s="107">
        <f t="shared" si="97"/>
        <v>0</v>
      </c>
      <c r="AE467" s="107">
        <f t="shared" si="98"/>
        <v>0</v>
      </c>
      <c r="AF467" s="107">
        <f t="shared" si="99"/>
        <v>0</v>
      </c>
      <c r="AG467" s="107">
        <f t="shared" si="100"/>
        <v>0</v>
      </c>
      <c r="AH467" s="107">
        <f t="shared" si="101"/>
        <v>0</v>
      </c>
      <c r="AI467" s="107">
        <f t="shared" si="102"/>
        <v>0</v>
      </c>
      <c r="AJ467" s="107">
        <f t="shared" si="103"/>
        <v>0</v>
      </c>
      <c r="AK467" s="107">
        <f t="shared" si="104"/>
        <v>0</v>
      </c>
    </row>
    <row r="468">
      <c r="A468" s="107"/>
      <c r="B468" s="107"/>
      <c r="C468" s="107"/>
      <c r="D468" s="107"/>
      <c r="E468" s="107"/>
      <c r="F468" s="108">
        <f t="shared" si="80"/>
        <v>1785</v>
      </c>
      <c r="G468" s="90" t="s">
        <v>661</v>
      </c>
      <c r="H468" s="14">
        <f>IF(ISNA(VLOOKUP(G468,Round2_Transactions!$A$2:$F$800,2,FALSE)), 0,VLOOKUP(G468,Round2_Transactions!$A$2:$F$800,2,FALSE))</f>
        <v>0</v>
      </c>
      <c r="I468" s="60">
        <f>IF(ISNA(VLOOKUP(G468,Round2_Transactions!$A$2:$F$800,3,FALSE)), 0,VLOOKUP(G468,Round2_Transactions!$A$2:$F$800,3,FALSE))</f>
        <v>0</v>
      </c>
      <c r="J468" s="60">
        <f>IF(ISNA(VLOOKUP(G468,Round2_Transactions!$A$2:$F$800,4,FALSE)), 0,VLOOKUP(G468,Round2_Transactions!$A$2:$F$800,4,FALSE))</f>
        <v>0</v>
      </c>
      <c r="K468" s="60">
        <f>IF(ISNA(VLOOKUP(G468,Round2_Transactions!$A$2:$F$800,5,FALSE)), 0,VLOOKUP(G468,Round2_Transactions!$A$2:$F$800,5,FALSE))</f>
        <v>0</v>
      </c>
      <c r="L468" s="86">
        <f>IF(ISNA(VLOOKUP(G468,Round2_Transactions!$A$2:$F$800,6,FALSE)), 0,VLOOKUP(G468,Round2_Transactions!$A$2:$F$800,6,FALSE))</f>
        <v>0</v>
      </c>
      <c r="M468" s="107">
        <f t="shared" si="79"/>
        <v>0</v>
      </c>
      <c r="N468" s="107">
        <f t="shared" si="81"/>
        <v>0</v>
      </c>
      <c r="O468" s="107">
        <f t="shared" si="82"/>
        <v>0</v>
      </c>
      <c r="P468" s="107">
        <f t="shared" si="83"/>
        <v>0</v>
      </c>
      <c r="Q468" s="107">
        <f t="shared" si="84"/>
        <v>0</v>
      </c>
      <c r="R468" s="107">
        <f t="shared" si="85"/>
        <v>0</v>
      </c>
      <c r="S468" s="107">
        <f t="shared" si="86"/>
        <v>0</v>
      </c>
      <c r="T468" s="107">
        <f t="shared" si="87"/>
        <v>0</v>
      </c>
      <c r="U468" s="107">
        <f t="shared" si="88"/>
        <v>0</v>
      </c>
      <c r="V468" s="107">
        <f t="shared" si="89"/>
        <v>0</v>
      </c>
      <c r="W468" s="107">
        <f t="shared" si="90"/>
        <v>0</v>
      </c>
      <c r="X468" s="107">
        <f t="shared" si="91"/>
        <v>0</v>
      </c>
      <c r="Y468" s="107">
        <f t="shared" si="92"/>
        <v>0</v>
      </c>
      <c r="Z468" s="107">
        <f t="shared" si="93"/>
        <v>0</v>
      </c>
      <c r="AA468" s="107">
        <f t="shared" si="94"/>
        <v>0</v>
      </c>
      <c r="AB468" s="107">
        <f t="shared" si="95"/>
        <v>0</v>
      </c>
      <c r="AC468" s="107">
        <f t="shared" si="96"/>
        <v>0</v>
      </c>
      <c r="AD468" s="107">
        <f t="shared" si="97"/>
        <v>0</v>
      </c>
      <c r="AE468" s="107">
        <f t="shared" si="98"/>
        <v>0</v>
      </c>
      <c r="AF468" s="107">
        <f t="shared" si="99"/>
        <v>0</v>
      </c>
      <c r="AG468" s="107">
        <f t="shared" si="100"/>
        <v>0</v>
      </c>
      <c r="AH468" s="107">
        <f t="shared" si="101"/>
        <v>0</v>
      </c>
      <c r="AI468" s="107">
        <f t="shared" si="102"/>
        <v>0</v>
      </c>
      <c r="AJ468" s="107">
        <f t="shared" si="103"/>
        <v>0</v>
      </c>
      <c r="AK468" s="107">
        <f t="shared" si="104"/>
        <v>0</v>
      </c>
    </row>
    <row r="469">
      <c r="A469" s="107"/>
      <c r="B469" s="107"/>
      <c r="C469" s="107"/>
      <c r="D469" s="107"/>
      <c r="E469" s="107"/>
      <c r="F469" s="108">
        <f t="shared" si="80"/>
        <v>1785</v>
      </c>
      <c r="G469" s="90" t="s">
        <v>662</v>
      </c>
      <c r="H469" s="14">
        <f>IF(ISNA(VLOOKUP(G469,Round2_Transactions!$A$2:$F$800,2,FALSE)), 0,VLOOKUP(G469,Round2_Transactions!$A$2:$F$800,2,FALSE))</f>
        <v>0</v>
      </c>
      <c r="I469" s="60">
        <f>IF(ISNA(VLOOKUP(G469,Round2_Transactions!$A$2:$F$800,3,FALSE)), 0,VLOOKUP(G469,Round2_Transactions!$A$2:$F$800,3,FALSE))</f>
        <v>0</v>
      </c>
      <c r="J469" s="60">
        <f>IF(ISNA(VLOOKUP(G469,Round2_Transactions!$A$2:$F$800,4,FALSE)), 0,VLOOKUP(G469,Round2_Transactions!$A$2:$F$800,4,FALSE))</f>
        <v>0</v>
      </c>
      <c r="K469" s="60">
        <f>IF(ISNA(VLOOKUP(G469,Round2_Transactions!$A$2:$F$800,5,FALSE)), 0,VLOOKUP(G469,Round2_Transactions!$A$2:$F$800,5,FALSE))</f>
        <v>0</v>
      </c>
      <c r="L469" s="86">
        <f>IF(ISNA(VLOOKUP(G469,Round2_Transactions!$A$2:$F$800,6,FALSE)), 0,VLOOKUP(G469,Round2_Transactions!$A$2:$F$800,6,FALSE))</f>
        <v>0</v>
      </c>
      <c r="M469" s="107">
        <f t="shared" si="79"/>
        <v>0</v>
      </c>
      <c r="N469" s="107">
        <f t="shared" si="81"/>
        <v>0</v>
      </c>
      <c r="O469" s="107">
        <f t="shared" si="82"/>
        <v>0</v>
      </c>
      <c r="P469" s="107">
        <f t="shared" si="83"/>
        <v>0</v>
      </c>
      <c r="Q469" s="107">
        <f t="shared" si="84"/>
        <v>0</v>
      </c>
      <c r="R469" s="107">
        <f t="shared" si="85"/>
        <v>0</v>
      </c>
      <c r="S469" s="107">
        <f t="shared" si="86"/>
        <v>0</v>
      </c>
      <c r="T469" s="107">
        <f t="shared" si="87"/>
        <v>0</v>
      </c>
      <c r="U469" s="107">
        <f t="shared" si="88"/>
        <v>0</v>
      </c>
      <c r="V469" s="107">
        <f t="shared" si="89"/>
        <v>0</v>
      </c>
      <c r="W469" s="107">
        <f t="shared" si="90"/>
        <v>0</v>
      </c>
      <c r="X469" s="107">
        <f t="shared" si="91"/>
        <v>0</v>
      </c>
      <c r="Y469" s="107">
        <f t="shared" si="92"/>
        <v>0</v>
      </c>
      <c r="Z469" s="107">
        <f t="shared" si="93"/>
        <v>0</v>
      </c>
      <c r="AA469" s="107">
        <f t="shared" si="94"/>
        <v>0</v>
      </c>
      <c r="AB469" s="107">
        <f t="shared" si="95"/>
        <v>0</v>
      </c>
      <c r="AC469" s="107">
        <f t="shared" si="96"/>
        <v>0</v>
      </c>
      <c r="AD469" s="107">
        <f t="shared" si="97"/>
        <v>0</v>
      </c>
      <c r="AE469" s="107">
        <f t="shared" si="98"/>
        <v>0</v>
      </c>
      <c r="AF469" s="107">
        <f t="shared" si="99"/>
        <v>0</v>
      </c>
      <c r="AG469" s="107">
        <f t="shared" si="100"/>
        <v>0</v>
      </c>
      <c r="AH469" s="107">
        <f t="shared" si="101"/>
        <v>0</v>
      </c>
      <c r="AI469" s="107">
        <f t="shared" si="102"/>
        <v>0</v>
      </c>
      <c r="AJ469" s="107">
        <f t="shared" si="103"/>
        <v>0</v>
      </c>
      <c r="AK469" s="107">
        <f t="shared" si="104"/>
        <v>0</v>
      </c>
    </row>
    <row r="470">
      <c r="A470" s="107"/>
      <c r="B470" s="107"/>
      <c r="C470" s="107"/>
      <c r="D470" s="107"/>
      <c r="E470" s="107"/>
      <c r="F470" s="108">
        <f t="shared" si="80"/>
        <v>1785</v>
      </c>
      <c r="G470" s="90" t="s">
        <v>663</v>
      </c>
      <c r="H470" s="14">
        <f>IF(ISNA(VLOOKUP(G470,Round2_Transactions!$A$2:$F$800,2,FALSE)), 0,VLOOKUP(G470,Round2_Transactions!$A$2:$F$800,2,FALSE))</f>
        <v>0</v>
      </c>
      <c r="I470" s="60">
        <f>IF(ISNA(VLOOKUP(G470,Round2_Transactions!$A$2:$F$800,3,FALSE)), 0,VLOOKUP(G470,Round2_Transactions!$A$2:$F$800,3,FALSE))</f>
        <v>0</v>
      </c>
      <c r="J470" s="60">
        <f>IF(ISNA(VLOOKUP(G470,Round2_Transactions!$A$2:$F$800,4,FALSE)), 0,VLOOKUP(G470,Round2_Transactions!$A$2:$F$800,4,FALSE))</f>
        <v>0</v>
      </c>
      <c r="K470" s="60">
        <f>IF(ISNA(VLOOKUP(G470,Round2_Transactions!$A$2:$F$800,5,FALSE)), 0,VLOOKUP(G470,Round2_Transactions!$A$2:$F$800,5,FALSE))</f>
        <v>0</v>
      </c>
      <c r="L470" s="86">
        <f>IF(ISNA(VLOOKUP(G470,Round2_Transactions!$A$2:$F$800,6,FALSE)), 0,VLOOKUP(G470,Round2_Transactions!$A$2:$F$800,6,FALSE))</f>
        <v>0</v>
      </c>
      <c r="M470" s="107">
        <f t="shared" si="79"/>
        <v>0</v>
      </c>
      <c r="N470" s="107">
        <f t="shared" si="81"/>
        <v>0</v>
      </c>
      <c r="O470" s="107">
        <f t="shared" si="82"/>
        <v>0</v>
      </c>
      <c r="P470" s="107">
        <f t="shared" si="83"/>
        <v>0</v>
      </c>
      <c r="Q470" s="107">
        <f t="shared" si="84"/>
        <v>0</v>
      </c>
      <c r="R470" s="107">
        <f t="shared" si="85"/>
        <v>0</v>
      </c>
      <c r="S470" s="107">
        <f t="shared" si="86"/>
        <v>0</v>
      </c>
      <c r="T470" s="107">
        <f t="shared" si="87"/>
        <v>0</v>
      </c>
      <c r="U470" s="107">
        <f t="shared" si="88"/>
        <v>0</v>
      </c>
      <c r="V470" s="107">
        <f t="shared" si="89"/>
        <v>0</v>
      </c>
      <c r="W470" s="107">
        <f t="shared" si="90"/>
        <v>0</v>
      </c>
      <c r="X470" s="107">
        <f t="shared" si="91"/>
        <v>0</v>
      </c>
      <c r="Y470" s="107">
        <f t="shared" si="92"/>
        <v>0</v>
      </c>
      <c r="Z470" s="107">
        <f t="shared" si="93"/>
        <v>0</v>
      </c>
      <c r="AA470" s="107">
        <f t="shared" si="94"/>
        <v>0</v>
      </c>
      <c r="AB470" s="107">
        <f t="shared" si="95"/>
        <v>0</v>
      </c>
      <c r="AC470" s="107">
        <f t="shared" si="96"/>
        <v>0</v>
      </c>
      <c r="AD470" s="107">
        <f t="shared" si="97"/>
        <v>0</v>
      </c>
      <c r="AE470" s="107">
        <f t="shared" si="98"/>
        <v>0</v>
      </c>
      <c r="AF470" s="107">
        <f t="shared" si="99"/>
        <v>0</v>
      </c>
      <c r="AG470" s="107">
        <f t="shared" si="100"/>
        <v>0</v>
      </c>
      <c r="AH470" s="107">
        <f t="shared" si="101"/>
        <v>0</v>
      </c>
      <c r="AI470" s="107">
        <f t="shared" si="102"/>
        <v>0</v>
      </c>
      <c r="AJ470" s="107">
        <f t="shared" si="103"/>
        <v>0</v>
      </c>
      <c r="AK470" s="107">
        <f t="shared" si="104"/>
        <v>0</v>
      </c>
    </row>
    <row r="471">
      <c r="A471" s="107"/>
      <c r="B471" s="107"/>
      <c r="C471" s="107"/>
      <c r="D471" s="107"/>
      <c r="E471" s="107"/>
      <c r="F471" s="108">
        <f t="shared" si="80"/>
        <v>1785</v>
      </c>
      <c r="G471" s="90" t="s">
        <v>664</v>
      </c>
      <c r="H471" s="14">
        <f>IF(ISNA(VLOOKUP(G471,Round2_Transactions!$A$2:$F$800,2,FALSE)), 0,VLOOKUP(G471,Round2_Transactions!$A$2:$F$800,2,FALSE))</f>
        <v>0</v>
      </c>
      <c r="I471" s="60">
        <f>IF(ISNA(VLOOKUP(G471,Round2_Transactions!$A$2:$F$800,3,FALSE)), 0,VLOOKUP(G471,Round2_Transactions!$A$2:$F$800,3,FALSE))</f>
        <v>0</v>
      </c>
      <c r="J471" s="60">
        <f>IF(ISNA(VLOOKUP(G471,Round2_Transactions!$A$2:$F$800,4,FALSE)), 0,VLOOKUP(G471,Round2_Transactions!$A$2:$F$800,4,FALSE))</f>
        <v>0</v>
      </c>
      <c r="K471" s="60">
        <f>IF(ISNA(VLOOKUP(G471,Round2_Transactions!$A$2:$F$800,5,FALSE)), 0,VLOOKUP(G471,Round2_Transactions!$A$2:$F$800,5,FALSE))</f>
        <v>0</v>
      </c>
      <c r="L471" s="86">
        <f>IF(ISNA(VLOOKUP(G471,Round2_Transactions!$A$2:$F$800,6,FALSE)), 0,VLOOKUP(G471,Round2_Transactions!$A$2:$F$800,6,FALSE))</f>
        <v>0</v>
      </c>
      <c r="M471" s="107">
        <f t="shared" si="79"/>
        <v>0</v>
      </c>
      <c r="N471" s="107">
        <f t="shared" si="81"/>
        <v>0</v>
      </c>
      <c r="O471" s="107">
        <f t="shared" si="82"/>
        <v>0</v>
      </c>
      <c r="P471" s="107">
        <f t="shared" si="83"/>
        <v>0</v>
      </c>
      <c r="Q471" s="107">
        <f t="shared" si="84"/>
        <v>0</v>
      </c>
      <c r="R471" s="107">
        <f t="shared" si="85"/>
        <v>0</v>
      </c>
      <c r="S471" s="107">
        <f t="shared" si="86"/>
        <v>0</v>
      </c>
      <c r="T471" s="107">
        <f t="shared" si="87"/>
        <v>0</v>
      </c>
      <c r="U471" s="107">
        <f t="shared" si="88"/>
        <v>0</v>
      </c>
      <c r="V471" s="107">
        <f t="shared" si="89"/>
        <v>0</v>
      </c>
      <c r="W471" s="107">
        <f t="shared" si="90"/>
        <v>0</v>
      </c>
      <c r="X471" s="107">
        <f t="shared" si="91"/>
        <v>0</v>
      </c>
      <c r="Y471" s="107">
        <f t="shared" si="92"/>
        <v>0</v>
      </c>
      <c r="Z471" s="107">
        <f t="shared" si="93"/>
        <v>0</v>
      </c>
      <c r="AA471" s="107">
        <f t="shared" si="94"/>
        <v>0</v>
      </c>
      <c r="AB471" s="107">
        <f t="shared" si="95"/>
        <v>0</v>
      </c>
      <c r="AC471" s="107">
        <f t="shared" si="96"/>
        <v>0</v>
      </c>
      <c r="AD471" s="107">
        <f t="shared" si="97"/>
        <v>0</v>
      </c>
      <c r="AE471" s="107">
        <f t="shared" si="98"/>
        <v>0</v>
      </c>
      <c r="AF471" s="107">
        <f t="shared" si="99"/>
        <v>0</v>
      </c>
      <c r="AG471" s="107">
        <f t="shared" si="100"/>
        <v>0</v>
      </c>
      <c r="AH471" s="107">
        <f t="shared" si="101"/>
        <v>0</v>
      </c>
      <c r="AI471" s="107">
        <f t="shared" si="102"/>
        <v>0</v>
      </c>
      <c r="AJ471" s="107">
        <f t="shared" si="103"/>
        <v>0</v>
      </c>
      <c r="AK471" s="107">
        <f t="shared" si="104"/>
        <v>0</v>
      </c>
    </row>
    <row r="472">
      <c r="A472" s="107"/>
      <c r="B472" s="107"/>
      <c r="C472" s="107"/>
      <c r="D472" s="107"/>
      <c r="E472" s="107"/>
      <c r="F472" s="108">
        <f t="shared" si="80"/>
        <v>1785</v>
      </c>
      <c r="G472" s="90" t="s">
        <v>665</v>
      </c>
      <c r="H472" s="14">
        <f>IF(ISNA(VLOOKUP(G472,Round2_Transactions!$A$2:$F$800,2,FALSE)), 0,VLOOKUP(G472,Round2_Transactions!$A$2:$F$800,2,FALSE))</f>
        <v>0</v>
      </c>
      <c r="I472" s="60">
        <f>IF(ISNA(VLOOKUP(G472,Round2_Transactions!$A$2:$F$800,3,FALSE)), 0,VLOOKUP(G472,Round2_Transactions!$A$2:$F$800,3,FALSE))</f>
        <v>0</v>
      </c>
      <c r="J472" s="60">
        <f>IF(ISNA(VLOOKUP(G472,Round2_Transactions!$A$2:$F$800,4,FALSE)), 0,VLOOKUP(G472,Round2_Transactions!$A$2:$F$800,4,FALSE))</f>
        <v>0</v>
      </c>
      <c r="K472" s="60">
        <f>IF(ISNA(VLOOKUP(G472,Round2_Transactions!$A$2:$F$800,5,FALSE)), 0,VLOOKUP(G472,Round2_Transactions!$A$2:$F$800,5,FALSE))</f>
        <v>0</v>
      </c>
      <c r="L472" s="86">
        <f>IF(ISNA(VLOOKUP(G472,Round2_Transactions!$A$2:$F$800,6,FALSE)), 0,VLOOKUP(G472,Round2_Transactions!$A$2:$F$800,6,FALSE))</f>
        <v>0</v>
      </c>
      <c r="M472" s="107">
        <f t="shared" si="79"/>
        <v>0</v>
      </c>
      <c r="N472" s="107">
        <f t="shared" si="81"/>
        <v>0</v>
      </c>
      <c r="O472" s="107">
        <f t="shared" si="82"/>
        <v>0</v>
      </c>
      <c r="P472" s="107">
        <f t="shared" si="83"/>
        <v>0</v>
      </c>
      <c r="Q472" s="107">
        <f t="shared" si="84"/>
        <v>0</v>
      </c>
      <c r="R472" s="107">
        <f t="shared" si="85"/>
        <v>0</v>
      </c>
      <c r="S472" s="107">
        <f t="shared" si="86"/>
        <v>0</v>
      </c>
      <c r="T472" s="107">
        <f t="shared" si="87"/>
        <v>0</v>
      </c>
      <c r="U472" s="107">
        <f t="shared" si="88"/>
        <v>0</v>
      </c>
      <c r="V472" s="107">
        <f t="shared" si="89"/>
        <v>0</v>
      </c>
      <c r="W472" s="107">
        <f t="shared" si="90"/>
        <v>0</v>
      </c>
      <c r="X472" s="107">
        <f t="shared" si="91"/>
        <v>0</v>
      </c>
      <c r="Y472" s="107">
        <f t="shared" si="92"/>
        <v>0</v>
      </c>
      <c r="Z472" s="107">
        <f t="shared" si="93"/>
        <v>0</v>
      </c>
      <c r="AA472" s="107">
        <f t="shared" si="94"/>
        <v>0</v>
      </c>
      <c r="AB472" s="107">
        <f t="shared" si="95"/>
        <v>0</v>
      </c>
      <c r="AC472" s="107">
        <f t="shared" si="96"/>
        <v>0</v>
      </c>
      <c r="AD472" s="107">
        <f t="shared" si="97"/>
        <v>0</v>
      </c>
      <c r="AE472" s="107">
        <f t="shared" si="98"/>
        <v>0</v>
      </c>
      <c r="AF472" s="107">
        <f t="shared" si="99"/>
        <v>0</v>
      </c>
      <c r="AG472" s="107">
        <f t="shared" si="100"/>
        <v>0</v>
      </c>
      <c r="AH472" s="107">
        <f t="shared" si="101"/>
        <v>0</v>
      </c>
      <c r="AI472" s="107">
        <f t="shared" si="102"/>
        <v>0</v>
      </c>
      <c r="AJ472" s="107">
        <f t="shared" si="103"/>
        <v>0</v>
      </c>
      <c r="AK472" s="107">
        <f t="shared" si="104"/>
        <v>0</v>
      </c>
    </row>
    <row r="473">
      <c r="A473" s="107"/>
      <c r="B473" s="107"/>
      <c r="C473" s="107"/>
      <c r="D473" s="107"/>
      <c r="E473" s="107"/>
      <c r="F473" s="108">
        <f t="shared" si="80"/>
        <v>1785</v>
      </c>
      <c r="G473" s="90" t="s">
        <v>666</v>
      </c>
      <c r="H473" s="14">
        <f>IF(ISNA(VLOOKUP(G473,Round2_Transactions!$A$2:$F$800,2,FALSE)), 0,VLOOKUP(G473,Round2_Transactions!$A$2:$F$800,2,FALSE))</f>
        <v>0</v>
      </c>
      <c r="I473" s="60">
        <f>IF(ISNA(VLOOKUP(G473,Round2_Transactions!$A$2:$F$800,3,FALSE)), 0,VLOOKUP(G473,Round2_Transactions!$A$2:$F$800,3,FALSE))</f>
        <v>0</v>
      </c>
      <c r="J473" s="60">
        <f>IF(ISNA(VLOOKUP(G473,Round2_Transactions!$A$2:$F$800,4,FALSE)), 0,VLOOKUP(G473,Round2_Transactions!$A$2:$F$800,4,FALSE))</f>
        <v>0</v>
      </c>
      <c r="K473" s="60">
        <f>IF(ISNA(VLOOKUP(G473,Round2_Transactions!$A$2:$F$800,5,FALSE)), 0,VLOOKUP(G473,Round2_Transactions!$A$2:$F$800,5,FALSE))</f>
        <v>0</v>
      </c>
      <c r="L473" s="86">
        <f>IF(ISNA(VLOOKUP(G473,Round2_Transactions!$A$2:$F$800,6,FALSE)), 0,VLOOKUP(G473,Round2_Transactions!$A$2:$F$800,6,FALSE))</f>
        <v>0</v>
      </c>
      <c r="M473" s="107">
        <f t="shared" si="79"/>
        <v>0</v>
      </c>
      <c r="N473" s="107">
        <f t="shared" si="81"/>
        <v>0</v>
      </c>
      <c r="O473" s="107">
        <f t="shared" si="82"/>
        <v>0</v>
      </c>
      <c r="P473" s="107">
        <f t="shared" si="83"/>
        <v>0</v>
      </c>
      <c r="Q473" s="107">
        <f t="shared" si="84"/>
        <v>0</v>
      </c>
      <c r="R473" s="107">
        <f t="shared" si="85"/>
        <v>0</v>
      </c>
      <c r="S473" s="107">
        <f t="shared" si="86"/>
        <v>0</v>
      </c>
      <c r="T473" s="107">
        <f t="shared" si="87"/>
        <v>0</v>
      </c>
      <c r="U473" s="107">
        <f t="shared" si="88"/>
        <v>0</v>
      </c>
      <c r="V473" s="107">
        <f t="shared" si="89"/>
        <v>0</v>
      </c>
      <c r="W473" s="107">
        <f t="shared" si="90"/>
        <v>0</v>
      </c>
      <c r="X473" s="107">
        <f t="shared" si="91"/>
        <v>0</v>
      </c>
      <c r="Y473" s="107">
        <f t="shared" si="92"/>
        <v>0</v>
      </c>
      <c r="Z473" s="107">
        <f t="shared" si="93"/>
        <v>0</v>
      </c>
      <c r="AA473" s="107">
        <f t="shared" si="94"/>
        <v>0</v>
      </c>
      <c r="AB473" s="107">
        <f t="shared" si="95"/>
        <v>0</v>
      </c>
      <c r="AC473" s="107">
        <f t="shared" si="96"/>
        <v>0</v>
      </c>
      <c r="AD473" s="107">
        <f t="shared" si="97"/>
        <v>0</v>
      </c>
      <c r="AE473" s="107">
        <f t="shared" si="98"/>
        <v>0</v>
      </c>
      <c r="AF473" s="107">
        <f t="shared" si="99"/>
        <v>0</v>
      </c>
      <c r="AG473" s="107">
        <f t="shared" si="100"/>
        <v>0</v>
      </c>
      <c r="AH473" s="107">
        <f t="shared" si="101"/>
        <v>0</v>
      </c>
      <c r="AI473" s="107">
        <f t="shared" si="102"/>
        <v>0</v>
      </c>
      <c r="AJ473" s="107">
        <f t="shared" si="103"/>
        <v>0</v>
      </c>
      <c r="AK473" s="107">
        <f t="shared" si="104"/>
        <v>0</v>
      </c>
    </row>
    <row r="474">
      <c r="A474" s="107"/>
      <c r="B474" s="107"/>
      <c r="C474" s="107"/>
      <c r="D474" s="107"/>
      <c r="E474" s="107"/>
      <c r="F474" s="108">
        <f t="shared" si="80"/>
        <v>1785</v>
      </c>
      <c r="G474" s="90" t="s">
        <v>667</v>
      </c>
      <c r="H474" s="14">
        <f>IF(ISNA(VLOOKUP(G474,Round2_Transactions!$A$2:$F$800,2,FALSE)), 0,VLOOKUP(G474,Round2_Transactions!$A$2:$F$800,2,FALSE))</f>
        <v>0</v>
      </c>
      <c r="I474" s="60">
        <f>IF(ISNA(VLOOKUP(G474,Round2_Transactions!$A$2:$F$800,3,FALSE)), 0,VLOOKUP(G474,Round2_Transactions!$A$2:$F$800,3,FALSE))</f>
        <v>0</v>
      </c>
      <c r="J474" s="60">
        <f>IF(ISNA(VLOOKUP(G474,Round2_Transactions!$A$2:$F$800,4,FALSE)), 0,VLOOKUP(G474,Round2_Transactions!$A$2:$F$800,4,FALSE))</f>
        <v>0</v>
      </c>
      <c r="K474" s="60">
        <f>IF(ISNA(VLOOKUP(G474,Round2_Transactions!$A$2:$F$800,5,FALSE)), 0,VLOOKUP(G474,Round2_Transactions!$A$2:$F$800,5,FALSE))</f>
        <v>0</v>
      </c>
      <c r="L474" s="86">
        <f>IF(ISNA(VLOOKUP(G474,Round2_Transactions!$A$2:$F$800,6,FALSE)), 0,VLOOKUP(G474,Round2_Transactions!$A$2:$F$800,6,FALSE))</f>
        <v>0</v>
      </c>
      <c r="M474" s="107">
        <f t="shared" si="79"/>
        <v>0</v>
      </c>
      <c r="N474" s="107">
        <f t="shared" si="81"/>
        <v>0</v>
      </c>
      <c r="O474" s="107">
        <f t="shared" si="82"/>
        <v>0</v>
      </c>
      <c r="P474" s="107">
        <f t="shared" si="83"/>
        <v>0</v>
      </c>
      <c r="Q474" s="107">
        <f t="shared" si="84"/>
        <v>0</v>
      </c>
      <c r="R474" s="107">
        <f t="shared" si="85"/>
        <v>0</v>
      </c>
      <c r="S474" s="107">
        <f t="shared" si="86"/>
        <v>0</v>
      </c>
      <c r="T474" s="107">
        <f t="shared" si="87"/>
        <v>0</v>
      </c>
      <c r="U474" s="107">
        <f t="shared" si="88"/>
        <v>0</v>
      </c>
      <c r="V474" s="107">
        <f t="shared" si="89"/>
        <v>0</v>
      </c>
      <c r="W474" s="107">
        <f t="shared" si="90"/>
        <v>0</v>
      </c>
      <c r="X474" s="107">
        <f t="shared" si="91"/>
        <v>0</v>
      </c>
      <c r="Y474" s="107">
        <f t="shared" si="92"/>
        <v>0</v>
      </c>
      <c r="Z474" s="107">
        <f t="shared" si="93"/>
        <v>0</v>
      </c>
      <c r="AA474" s="107">
        <f t="shared" si="94"/>
        <v>0</v>
      </c>
      <c r="AB474" s="107">
        <f t="shared" si="95"/>
        <v>0</v>
      </c>
      <c r="AC474" s="107">
        <f t="shared" si="96"/>
        <v>0</v>
      </c>
      <c r="AD474" s="107">
        <f t="shared" si="97"/>
        <v>0</v>
      </c>
      <c r="AE474" s="107">
        <f t="shared" si="98"/>
        <v>0</v>
      </c>
      <c r="AF474" s="107">
        <f t="shared" si="99"/>
        <v>0</v>
      </c>
      <c r="AG474" s="107">
        <f t="shared" si="100"/>
        <v>0</v>
      </c>
      <c r="AH474" s="107">
        <f t="shared" si="101"/>
        <v>0</v>
      </c>
      <c r="AI474" s="107">
        <f t="shared" si="102"/>
        <v>0</v>
      </c>
      <c r="AJ474" s="107">
        <f t="shared" si="103"/>
        <v>0</v>
      </c>
      <c r="AK474" s="107">
        <f t="shared" si="104"/>
        <v>0</v>
      </c>
    </row>
    <row r="475">
      <c r="A475" s="107"/>
      <c r="B475" s="107"/>
      <c r="C475" s="107"/>
      <c r="D475" s="107"/>
      <c r="E475" s="107"/>
      <c r="F475" s="108">
        <f t="shared" si="80"/>
        <v>1785</v>
      </c>
      <c r="G475" s="90" t="s">
        <v>668</v>
      </c>
      <c r="H475" s="14">
        <f>IF(ISNA(VLOOKUP(G475,Round2_Transactions!$A$2:$F$800,2,FALSE)), 0,VLOOKUP(G475,Round2_Transactions!$A$2:$F$800,2,FALSE))</f>
        <v>0</v>
      </c>
      <c r="I475" s="60">
        <f>IF(ISNA(VLOOKUP(G475,Round2_Transactions!$A$2:$F$800,3,FALSE)), 0,VLOOKUP(G475,Round2_Transactions!$A$2:$F$800,3,FALSE))</f>
        <v>0</v>
      </c>
      <c r="J475" s="60">
        <f>IF(ISNA(VLOOKUP(G475,Round2_Transactions!$A$2:$F$800,4,FALSE)), 0,VLOOKUP(G475,Round2_Transactions!$A$2:$F$800,4,FALSE))</f>
        <v>0</v>
      </c>
      <c r="K475" s="60">
        <f>IF(ISNA(VLOOKUP(G475,Round2_Transactions!$A$2:$F$800,5,FALSE)), 0,VLOOKUP(G475,Round2_Transactions!$A$2:$F$800,5,FALSE))</f>
        <v>0</v>
      </c>
      <c r="L475" s="86">
        <f>IF(ISNA(VLOOKUP(G475,Round2_Transactions!$A$2:$F$800,6,FALSE)), 0,VLOOKUP(G475,Round2_Transactions!$A$2:$F$800,6,FALSE))</f>
        <v>0</v>
      </c>
      <c r="M475" s="107">
        <f t="shared" si="79"/>
        <v>0</v>
      </c>
      <c r="N475" s="107">
        <f t="shared" si="81"/>
        <v>0</v>
      </c>
      <c r="O475" s="107">
        <f t="shared" si="82"/>
        <v>0</v>
      </c>
      <c r="P475" s="107">
        <f t="shared" si="83"/>
        <v>0</v>
      </c>
      <c r="Q475" s="107">
        <f t="shared" si="84"/>
        <v>0</v>
      </c>
      <c r="R475" s="107">
        <f t="shared" si="85"/>
        <v>0</v>
      </c>
      <c r="S475" s="107">
        <f t="shared" si="86"/>
        <v>0</v>
      </c>
      <c r="T475" s="107">
        <f t="shared" si="87"/>
        <v>0</v>
      </c>
      <c r="U475" s="107">
        <f t="shared" si="88"/>
        <v>0</v>
      </c>
      <c r="V475" s="107">
        <f t="shared" si="89"/>
        <v>0</v>
      </c>
      <c r="W475" s="107">
        <f t="shared" si="90"/>
        <v>0</v>
      </c>
      <c r="X475" s="107">
        <f t="shared" si="91"/>
        <v>0</v>
      </c>
      <c r="Y475" s="107">
        <f t="shared" si="92"/>
        <v>0</v>
      </c>
      <c r="Z475" s="107">
        <f t="shared" si="93"/>
        <v>0</v>
      </c>
      <c r="AA475" s="107">
        <f t="shared" si="94"/>
        <v>0</v>
      </c>
      <c r="AB475" s="107">
        <f t="shared" si="95"/>
        <v>0</v>
      </c>
      <c r="AC475" s="107">
        <f t="shared" si="96"/>
        <v>0</v>
      </c>
      <c r="AD475" s="107">
        <f t="shared" si="97"/>
        <v>0</v>
      </c>
      <c r="AE475" s="107">
        <f t="shared" si="98"/>
        <v>0</v>
      </c>
      <c r="AF475" s="107">
        <f t="shared" si="99"/>
        <v>0</v>
      </c>
      <c r="AG475" s="107">
        <f t="shared" si="100"/>
        <v>0</v>
      </c>
      <c r="AH475" s="107">
        <f t="shared" si="101"/>
        <v>0</v>
      </c>
      <c r="AI475" s="107">
        <f t="shared" si="102"/>
        <v>0</v>
      </c>
      <c r="AJ475" s="107">
        <f t="shared" si="103"/>
        <v>0</v>
      </c>
      <c r="AK475" s="107">
        <f t="shared" si="104"/>
        <v>0</v>
      </c>
    </row>
    <row r="476">
      <c r="A476" s="107"/>
      <c r="B476" s="107"/>
      <c r="C476" s="107"/>
      <c r="D476" s="107"/>
      <c r="E476" s="107"/>
      <c r="F476" s="108">
        <f t="shared" si="80"/>
        <v>1785</v>
      </c>
      <c r="G476" s="90" t="s">
        <v>669</v>
      </c>
      <c r="H476" s="14">
        <f>IF(ISNA(VLOOKUP(G476,Round2_Transactions!$A$2:$F$800,2,FALSE)), 0,VLOOKUP(G476,Round2_Transactions!$A$2:$F$800,2,FALSE))</f>
        <v>0</v>
      </c>
      <c r="I476" s="60">
        <f>IF(ISNA(VLOOKUP(G476,Round2_Transactions!$A$2:$F$800,3,FALSE)), 0,VLOOKUP(G476,Round2_Transactions!$A$2:$F$800,3,FALSE))</f>
        <v>0</v>
      </c>
      <c r="J476" s="60">
        <f>IF(ISNA(VLOOKUP(G476,Round2_Transactions!$A$2:$F$800,4,FALSE)), 0,VLOOKUP(G476,Round2_Transactions!$A$2:$F$800,4,FALSE))</f>
        <v>0</v>
      </c>
      <c r="K476" s="60">
        <f>IF(ISNA(VLOOKUP(G476,Round2_Transactions!$A$2:$F$800,5,FALSE)), 0,VLOOKUP(G476,Round2_Transactions!$A$2:$F$800,5,FALSE))</f>
        <v>0</v>
      </c>
      <c r="L476" s="86">
        <f>IF(ISNA(VLOOKUP(G476,Round2_Transactions!$A$2:$F$800,6,FALSE)), 0,VLOOKUP(G476,Round2_Transactions!$A$2:$F$800,6,FALSE))</f>
        <v>0</v>
      </c>
      <c r="M476" s="107">
        <f t="shared" si="79"/>
        <v>0</v>
      </c>
      <c r="N476" s="107">
        <f t="shared" si="81"/>
        <v>0</v>
      </c>
      <c r="O476" s="107">
        <f t="shared" si="82"/>
        <v>0</v>
      </c>
      <c r="P476" s="107">
        <f t="shared" si="83"/>
        <v>0</v>
      </c>
      <c r="Q476" s="107">
        <f t="shared" si="84"/>
        <v>0</v>
      </c>
      <c r="R476" s="107">
        <f t="shared" si="85"/>
        <v>0</v>
      </c>
      <c r="S476" s="107">
        <f t="shared" si="86"/>
        <v>0</v>
      </c>
      <c r="T476" s="107">
        <f t="shared" si="87"/>
        <v>0</v>
      </c>
      <c r="U476" s="107">
        <f t="shared" si="88"/>
        <v>0</v>
      </c>
      <c r="V476" s="107">
        <f t="shared" si="89"/>
        <v>0</v>
      </c>
      <c r="W476" s="107">
        <f t="shared" si="90"/>
        <v>0</v>
      </c>
      <c r="X476" s="107">
        <f t="shared" si="91"/>
        <v>0</v>
      </c>
      <c r="Y476" s="107">
        <f t="shared" si="92"/>
        <v>0</v>
      </c>
      <c r="Z476" s="107">
        <f t="shared" si="93"/>
        <v>0</v>
      </c>
      <c r="AA476" s="107">
        <f t="shared" si="94"/>
        <v>0</v>
      </c>
      <c r="AB476" s="107">
        <f t="shared" si="95"/>
        <v>0</v>
      </c>
      <c r="AC476" s="107">
        <f t="shared" si="96"/>
        <v>0</v>
      </c>
      <c r="AD476" s="107">
        <f t="shared" si="97"/>
        <v>0</v>
      </c>
      <c r="AE476" s="107">
        <f t="shared" si="98"/>
        <v>0</v>
      </c>
      <c r="AF476" s="107">
        <f t="shared" si="99"/>
        <v>0</v>
      </c>
      <c r="AG476" s="107">
        <f t="shared" si="100"/>
        <v>0</v>
      </c>
      <c r="AH476" s="107">
        <f t="shared" si="101"/>
        <v>0</v>
      </c>
      <c r="AI476" s="107">
        <f t="shared" si="102"/>
        <v>0</v>
      </c>
      <c r="AJ476" s="107">
        <f t="shared" si="103"/>
        <v>0</v>
      </c>
      <c r="AK476" s="107">
        <f t="shared" si="104"/>
        <v>0</v>
      </c>
    </row>
    <row r="477">
      <c r="A477" s="107"/>
      <c r="B477" s="107"/>
      <c r="C477" s="107"/>
      <c r="D477" s="107"/>
      <c r="E477" s="107"/>
      <c r="F477" s="108">
        <f t="shared" si="80"/>
        <v>1785</v>
      </c>
      <c r="G477" s="90" t="s">
        <v>670</v>
      </c>
      <c r="H477" s="14">
        <f>IF(ISNA(VLOOKUP(G477,Round2_Transactions!$A$2:$F$800,2,FALSE)), 0,VLOOKUP(G477,Round2_Transactions!$A$2:$F$800,2,FALSE))</f>
        <v>0</v>
      </c>
      <c r="I477" s="60">
        <f>IF(ISNA(VLOOKUP(G477,Round2_Transactions!$A$2:$F$800,3,FALSE)), 0,VLOOKUP(G477,Round2_Transactions!$A$2:$F$800,3,FALSE))</f>
        <v>0</v>
      </c>
      <c r="J477" s="60">
        <f>IF(ISNA(VLOOKUP(G477,Round2_Transactions!$A$2:$F$800,4,FALSE)), 0,VLOOKUP(G477,Round2_Transactions!$A$2:$F$800,4,FALSE))</f>
        <v>0</v>
      </c>
      <c r="K477" s="60">
        <f>IF(ISNA(VLOOKUP(G477,Round2_Transactions!$A$2:$F$800,5,FALSE)), 0,VLOOKUP(G477,Round2_Transactions!$A$2:$F$800,5,FALSE))</f>
        <v>0</v>
      </c>
      <c r="L477" s="86">
        <f>IF(ISNA(VLOOKUP(G477,Round2_Transactions!$A$2:$F$800,6,FALSE)), 0,VLOOKUP(G477,Round2_Transactions!$A$2:$F$800,6,FALSE))</f>
        <v>0</v>
      </c>
      <c r="M477" s="107">
        <f t="shared" si="79"/>
        <v>0</v>
      </c>
      <c r="N477" s="107">
        <f t="shared" si="81"/>
        <v>0</v>
      </c>
      <c r="O477" s="107">
        <f t="shared" si="82"/>
        <v>0</v>
      </c>
      <c r="P477" s="107">
        <f t="shared" si="83"/>
        <v>0</v>
      </c>
      <c r="Q477" s="107">
        <f t="shared" si="84"/>
        <v>0</v>
      </c>
      <c r="R477" s="107">
        <f t="shared" si="85"/>
        <v>0</v>
      </c>
      <c r="S477" s="107">
        <f t="shared" si="86"/>
        <v>0</v>
      </c>
      <c r="T477" s="107">
        <f t="shared" si="87"/>
        <v>0</v>
      </c>
      <c r="U477" s="107">
        <f t="shared" si="88"/>
        <v>0</v>
      </c>
      <c r="V477" s="107">
        <f t="shared" si="89"/>
        <v>0</v>
      </c>
      <c r="W477" s="107">
        <f t="shared" si="90"/>
        <v>0</v>
      </c>
      <c r="X477" s="107">
        <f t="shared" si="91"/>
        <v>0</v>
      </c>
      <c r="Y477" s="107">
        <f t="shared" si="92"/>
        <v>0</v>
      </c>
      <c r="Z477" s="107">
        <f t="shared" si="93"/>
        <v>0</v>
      </c>
      <c r="AA477" s="107">
        <f t="shared" si="94"/>
        <v>0</v>
      </c>
      <c r="AB477" s="107">
        <f t="shared" si="95"/>
        <v>0</v>
      </c>
      <c r="AC477" s="107">
        <f t="shared" si="96"/>
        <v>0</v>
      </c>
      <c r="AD477" s="107">
        <f t="shared" si="97"/>
        <v>0</v>
      </c>
      <c r="AE477" s="107">
        <f t="shared" si="98"/>
        <v>0</v>
      </c>
      <c r="AF477" s="107">
        <f t="shared" si="99"/>
        <v>0</v>
      </c>
      <c r="AG477" s="107">
        <f t="shared" si="100"/>
        <v>0</v>
      </c>
      <c r="AH477" s="107">
        <f t="shared" si="101"/>
        <v>0</v>
      </c>
      <c r="AI477" s="107">
        <f t="shared" si="102"/>
        <v>0</v>
      </c>
      <c r="AJ477" s="107">
        <f t="shared" si="103"/>
        <v>0</v>
      </c>
      <c r="AK477" s="107">
        <f t="shared" si="104"/>
        <v>0</v>
      </c>
    </row>
    <row r="478">
      <c r="A478" s="107"/>
      <c r="B478" s="107"/>
      <c r="C478" s="107"/>
      <c r="D478" s="107"/>
      <c r="E478" s="107"/>
      <c r="F478" s="108">
        <f t="shared" si="80"/>
        <v>1785</v>
      </c>
      <c r="G478" s="90" t="s">
        <v>671</v>
      </c>
      <c r="H478" s="14">
        <f>IF(ISNA(VLOOKUP(G478,Round2_Transactions!$A$2:$F$800,2,FALSE)), 0,VLOOKUP(G478,Round2_Transactions!$A$2:$F$800,2,FALSE))</f>
        <v>0</v>
      </c>
      <c r="I478" s="60">
        <f>IF(ISNA(VLOOKUP(G478,Round2_Transactions!$A$2:$F$800,3,FALSE)), 0,VLOOKUP(G478,Round2_Transactions!$A$2:$F$800,3,FALSE))</f>
        <v>0</v>
      </c>
      <c r="J478" s="60">
        <f>IF(ISNA(VLOOKUP(G478,Round2_Transactions!$A$2:$F$800,4,FALSE)), 0,VLOOKUP(G478,Round2_Transactions!$A$2:$F$800,4,FALSE))</f>
        <v>0</v>
      </c>
      <c r="K478" s="60">
        <f>IF(ISNA(VLOOKUP(G478,Round2_Transactions!$A$2:$F$800,5,FALSE)), 0,VLOOKUP(G478,Round2_Transactions!$A$2:$F$800,5,FALSE))</f>
        <v>0</v>
      </c>
      <c r="L478" s="86">
        <f>IF(ISNA(VLOOKUP(G478,Round2_Transactions!$A$2:$F$800,6,FALSE)), 0,VLOOKUP(G478,Round2_Transactions!$A$2:$F$800,6,FALSE))</f>
        <v>0</v>
      </c>
      <c r="M478" s="107">
        <f t="shared" si="79"/>
        <v>0</v>
      </c>
      <c r="N478" s="107">
        <f t="shared" si="81"/>
        <v>0</v>
      </c>
      <c r="O478" s="107">
        <f t="shared" si="82"/>
        <v>0</v>
      </c>
      <c r="P478" s="107">
        <f t="shared" si="83"/>
        <v>0</v>
      </c>
      <c r="Q478" s="107">
        <f t="shared" si="84"/>
        <v>0</v>
      </c>
      <c r="R478" s="107">
        <f t="shared" si="85"/>
        <v>0</v>
      </c>
      <c r="S478" s="107">
        <f t="shared" si="86"/>
        <v>0</v>
      </c>
      <c r="T478" s="107">
        <f t="shared" si="87"/>
        <v>0</v>
      </c>
      <c r="U478" s="107">
        <f t="shared" si="88"/>
        <v>0</v>
      </c>
      <c r="V478" s="107">
        <f t="shared" si="89"/>
        <v>0</v>
      </c>
      <c r="W478" s="107">
        <f t="shared" si="90"/>
        <v>0</v>
      </c>
      <c r="X478" s="107">
        <f t="shared" si="91"/>
        <v>0</v>
      </c>
      <c r="Y478" s="107">
        <f t="shared" si="92"/>
        <v>0</v>
      </c>
      <c r="Z478" s="107">
        <f t="shared" si="93"/>
        <v>0</v>
      </c>
      <c r="AA478" s="107">
        <f t="shared" si="94"/>
        <v>0</v>
      </c>
      <c r="AB478" s="107">
        <f t="shared" si="95"/>
        <v>0</v>
      </c>
      <c r="AC478" s="107">
        <f t="shared" si="96"/>
        <v>0</v>
      </c>
      <c r="AD478" s="107">
        <f t="shared" si="97"/>
        <v>0</v>
      </c>
      <c r="AE478" s="107">
        <f t="shared" si="98"/>
        <v>0</v>
      </c>
      <c r="AF478" s="107">
        <f t="shared" si="99"/>
        <v>0</v>
      </c>
      <c r="AG478" s="107">
        <f t="shared" si="100"/>
        <v>0</v>
      </c>
      <c r="AH478" s="107">
        <f t="shared" si="101"/>
        <v>0</v>
      </c>
      <c r="AI478" s="107">
        <f t="shared" si="102"/>
        <v>0</v>
      </c>
      <c r="AJ478" s="107">
        <f t="shared" si="103"/>
        <v>0</v>
      </c>
      <c r="AK478" s="107">
        <f t="shared" si="104"/>
        <v>0</v>
      </c>
    </row>
    <row r="479">
      <c r="A479" s="107"/>
      <c r="B479" s="107"/>
      <c r="C479" s="107"/>
      <c r="D479" s="107"/>
      <c r="E479" s="107"/>
      <c r="F479" s="108">
        <f t="shared" si="80"/>
        <v>1785</v>
      </c>
      <c r="G479" s="90" t="s">
        <v>672</v>
      </c>
      <c r="H479" s="14">
        <f>IF(ISNA(VLOOKUP(G479,Round2_Transactions!$A$2:$F$800,2,FALSE)), 0,VLOOKUP(G479,Round2_Transactions!$A$2:$F$800,2,FALSE))</f>
        <v>0</v>
      </c>
      <c r="I479" s="60">
        <f>IF(ISNA(VLOOKUP(G479,Round2_Transactions!$A$2:$F$800,3,FALSE)), 0,VLOOKUP(G479,Round2_Transactions!$A$2:$F$800,3,FALSE))</f>
        <v>0</v>
      </c>
      <c r="J479" s="60">
        <f>IF(ISNA(VLOOKUP(G479,Round2_Transactions!$A$2:$F$800,4,FALSE)), 0,VLOOKUP(G479,Round2_Transactions!$A$2:$F$800,4,FALSE))</f>
        <v>0</v>
      </c>
      <c r="K479" s="60">
        <f>IF(ISNA(VLOOKUP(G479,Round2_Transactions!$A$2:$F$800,5,FALSE)), 0,VLOOKUP(G479,Round2_Transactions!$A$2:$F$800,5,FALSE))</f>
        <v>0</v>
      </c>
      <c r="L479" s="86">
        <f>IF(ISNA(VLOOKUP(G479,Round2_Transactions!$A$2:$F$800,6,FALSE)), 0,VLOOKUP(G479,Round2_Transactions!$A$2:$F$800,6,FALSE))</f>
        <v>0</v>
      </c>
      <c r="M479" s="107">
        <f t="shared" si="79"/>
        <v>0</v>
      </c>
      <c r="N479" s="107">
        <f t="shared" si="81"/>
        <v>0</v>
      </c>
      <c r="O479" s="107">
        <f t="shared" si="82"/>
        <v>0</v>
      </c>
      <c r="P479" s="107">
        <f t="shared" si="83"/>
        <v>0</v>
      </c>
      <c r="Q479" s="107">
        <f t="shared" si="84"/>
        <v>0</v>
      </c>
      <c r="R479" s="107">
        <f t="shared" si="85"/>
        <v>0</v>
      </c>
      <c r="S479" s="107">
        <f t="shared" si="86"/>
        <v>0</v>
      </c>
      <c r="T479" s="107">
        <f t="shared" si="87"/>
        <v>0</v>
      </c>
      <c r="U479" s="107">
        <f t="shared" si="88"/>
        <v>0</v>
      </c>
      <c r="V479" s="107">
        <f t="shared" si="89"/>
        <v>0</v>
      </c>
      <c r="W479" s="107">
        <f t="shared" si="90"/>
        <v>0</v>
      </c>
      <c r="X479" s="107">
        <f t="shared" si="91"/>
        <v>0</v>
      </c>
      <c r="Y479" s="107">
        <f t="shared" si="92"/>
        <v>0</v>
      </c>
      <c r="Z479" s="107">
        <f t="shared" si="93"/>
        <v>0</v>
      </c>
      <c r="AA479" s="107">
        <f t="shared" si="94"/>
        <v>0</v>
      </c>
      <c r="AB479" s="107">
        <f t="shared" si="95"/>
        <v>0</v>
      </c>
      <c r="AC479" s="107">
        <f t="shared" si="96"/>
        <v>0</v>
      </c>
      <c r="AD479" s="107">
        <f t="shared" si="97"/>
        <v>0</v>
      </c>
      <c r="AE479" s="107">
        <f t="shared" si="98"/>
        <v>0</v>
      </c>
      <c r="AF479" s="107">
        <f t="shared" si="99"/>
        <v>0</v>
      </c>
      <c r="AG479" s="107">
        <f t="shared" si="100"/>
        <v>0</v>
      </c>
      <c r="AH479" s="107">
        <f t="shared" si="101"/>
        <v>0</v>
      </c>
      <c r="AI479" s="107">
        <f t="shared" si="102"/>
        <v>0</v>
      </c>
      <c r="AJ479" s="107">
        <f t="shared" si="103"/>
        <v>0</v>
      </c>
      <c r="AK479" s="107">
        <f t="shared" si="104"/>
        <v>0</v>
      </c>
    </row>
    <row r="480">
      <c r="A480" s="107"/>
      <c r="B480" s="107"/>
      <c r="C480" s="107"/>
      <c r="D480" s="107"/>
      <c r="E480" s="107"/>
      <c r="F480" s="108">
        <f t="shared" si="80"/>
        <v>1785</v>
      </c>
      <c r="G480" s="90" t="s">
        <v>673</v>
      </c>
      <c r="H480" s="14">
        <f>IF(ISNA(VLOOKUP(G480,Round2_Transactions!$A$2:$F$800,2,FALSE)), 0,VLOOKUP(G480,Round2_Transactions!$A$2:$F$800,2,FALSE))</f>
        <v>0</v>
      </c>
      <c r="I480" s="60">
        <f>IF(ISNA(VLOOKUP(G480,Round2_Transactions!$A$2:$F$800,3,FALSE)), 0,VLOOKUP(G480,Round2_Transactions!$A$2:$F$800,3,FALSE))</f>
        <v>0</v>
      </c>
      <c r="J480" s="60">
        <f>IF(ISNA(VLOOKUP(G480,Round2_Transactions!$A$2:$F$800,4,FALSE)), 0,VLOOKUP(G480,Round2_Transactions!$A$2:$F$800,4,FALSE))</f>
        <v>0</v>
      </c>
      <c r="K480" s="60">
        <f>IF(ISNA(VLOOKUP(G480,Round2_Transactions!$A$2:$F$800,5,FALSE)), 0,VLOOKUP(G480,Round2_Transactions!$A$2:$F$800,5,FALSE))</f>
        <v>0</v>
      </c>
      <c r="L480" s="86">
        <f>IF(ISNA(VLOOKUP(G480,Round2_Transactions!$A$2:$F$800,6,FALSE)), 0,VLOOKUP(G480,Round2_Transactions!$A$2:$F$800,6,FALSE))</f>
        <v>0</v>
      </c>
      <c r="M480" s="107">
        <f t="shared" si="79"/>
        <v>0</v>
      </c>
      <c r="N480" s="107">
        <f t="shared" si="81"/>
        <v>0</v>
      </c>
      <c r="O480" s="107">
        <f t="shared" si="82"/>
        <v>0</v>
      </c>
      <c r="P480" s="107">
        <f t="shared" si="83"/>
        <v>0</v>
      </c>
      <c r="Q480" s="107">
        <f t="shared" si="84"/>
        <v>0</v>
      </c>
      <c r="R480" s="107">
        <f t="shared" si="85"/>
        <v>0</v>
      </c>
      <c r="S480" s="107">
        <f t="shared" si="86"/>
        <v>0</v>
      </c>
      <c r="T480" s="107">
        <f t="shared" si="87"/>
        <v>0</v>
      </c>
      <c r="U480" s="107">
        <f t="shared" si="88"/>
        <v>0</v>
      </c>
      <c r="V480" s="107">
        <f t="shared" si="89"/>
        <v>0</v>
      </c>
      <c r="W480" s="107">
        <f t="shared" si="90"/>
        <v>0</v>
      </c>
      <c r="X480" s="107">
        <f t="shared" si="91"/>
        <v>0</v>
      </c>
      <c r="Y480" s="107">
        <f t="shared" si="92"/>
        <v>0</v>
      </c>
      <c r="Z480" s="107">
        <f t="shared" si="93"/>
        <v>0</v>
      </c>
      <c r="AA480" s="107">
        <f t="shared" si="94"/>
        <v>0</v>
      </c>
      <c r="AB480" s="107">
        <f t="shared" si="95"/>
        <v>0</v>
      </c>
      <c r="AC480" s="107">
        <f t="shared" si="96"/>
        <v>0</v>
      </c>
      <c r="AD480" s="107">
        <f t="shared" si="97"/>
        <v>0</v>
      </c>
      <c r="AE480" s="107">
        <f t="shared" si="98"/>
        <v>0</v>
      </c>
      <c r="AF480" s="107">
        <f t="shared" si="99"/>
        <v>0</v>
      </c>
      <c r="AG480" s="107">
        <f t="shared" si="100"/>
        <v>0</v>
      </c>
      <c r="AH480" s="107">
        <f t="shared" si="101"/>
        <v>0</v>
      </c>
      <c r="AI480" s="107">
        <f t="shared" si="102"/>
        <v>0</v>
      </c>
      <c r="AJ480" s="107">
        <f t="shared" si="103"/>
        <v>0</v>
      </c>
      <c r="AK480" s="107">
        <f t="shared" si="104"/>
        <v>0</v>
      </c>
    </row>
    <row r="481">
      <c r="A481" s="115"/>
      <c r="B481" s="115"/>
      <c r="C481" s="115"/>
      <c r="D481" s="115"/>
      <c r="E481" s="115"/>
      <c r="F481" s="116"/>
      <c r="G481" s="122"/>
      <c r="H481" s="14" t="str">
        <f>IF(ISNA(VLOOKUP(G481,Round2_Transactions!$A$2:$F$800,2,FALSE)), 0,VLOOKUP(G481,Round2_Transactions!$A$2:$F$800,2,FALSE))</f>
        <v/>
      </c>
      <c r="I481" s="60" t="str">
        <f>IF(ISNA(VLOOKUP(G481,Round2_Transactions!$A$2:$F$800,3,FALSE)), 0,VLOOKUP(G481,Round2_Transactions!$A$2:$F$800,3,FALSE))</f>
        <v/>
      </c>
      <c r="J481" s="60" t="str">
        <f>IF(ISNA(VLOOKUP(G481,Round2_Transactions!$A$2:$F$800,4,FALSE)), 0,VLOOKUP(G481,Round2_Transactions!$A$2:$F$800,4,FALSE))</f>
        <v/>
      </c>
      <c r="K481" s="60" t="str">
        <f>IF(ISNA(VLOOKUP(G481,Round2_Transactions!$A$2:$F$800,5,FALSE)), 0,VLOOKUP(G481,Round2_Transactions!$A$2:$F$800,5,FALSE))</f>
        <v/>
      </c>
      <c r="L481" s="86" t="str">
        <f>IF(ISNA(VLOOKUP(G481,Round2_Transactions!$A$2:$F$800,6,FALSE)), 0,VLOOKUP(G481,Round2_Transactions!$A$2:$F$800,6,FALSE))</f>
        <v/>
      </c>
      <c r="M481" s="115">
        <f t="shared" si="79"/>
        <v>0</v>
      </c>
      <c r="N481" s="115">
        <f t="shared" si="81"/>
        <v>0</v>
      </c>
      <c r="O481" s="115">
        <f t="shared" si="82"/>
        <v>0</v>
      </c>
      <c r="P481" s="115">
        <f t="shared" si="83"/>
        <v>0</v>
      </c>
      <c r="Q481" s="115">
        <f t="shared" si="84"/>
        <v>0</v>
      </c>
      <c r="R481" s="115">
        <f t="shared" si="85"/>
        <v>0</v>
      </c>
      <c r="S481" s="115">
        <f t="shared" si="86"/>
        <v>0</v>
      </c>
      <c r="T481" s="115">
        <f t="shared" si="87"/>
        <v>0</v>
      </c>
      <c r="U481" s="115">
        <f t="shared" si="88"/>
        <v>0</v>
      </c>
      <c r="V481" s="115">
        <f t="shared" si="89"/>
        <v>0</v>
      </c>
      <c r="W481" s="115">
        <f t="shared" si="90"/>
        <v>0</v>
      </c>
      <c r="X481" s="115">
        <f t="shared" si="91"/>
        <v>0</v>
      </c>
      <c r="Y481" s="115">
        <f t="shared" si="92"/>
        <v>0</v>
      </c>
      <c r="Z481" s="115"/>
      <c r="AA481" s="115"/>
      <c r="AB481" s="115"/>
      <c r="AC481" s="115"/>
      <c r="AD481" s="115"/>
      <c r="AE481" s="115"/>
      <c r="AF481" s="115"/>
      <c r="AG481" s="115"/>
      <c r="AH481" s="115"/>
      <c r="AI481" s="115"/>
      <c r="AJ481" s="115"/>
      <c r="AK481" s="115"/>
    </row>
    <row r="482">
      <c r="A482" s="102" t="str">
        <f>Stock_Prices!A13</f>
        <v>TELS</v>
      </c>
      <c r="B482" s="102" t="str">
        <f>Stock_Prices!B13</f>
        <v>Telstra</v>
      </c>
      <c r="C482" s="103">
        <f>Stock_Prices!C13-D482</f>
        <v>100000</v>
      </c>
      <c r="D482" s="104">
        <f>SUM(H482:H560)-SUM(J482:J560)</f>
        <v>0</v>
      </c>
      <c r="E482" s="118">
        <f>Stock_Prices!I13</f>
        <v>0.8</v>
      </c>
      <c r="F482" s="106">
        <f>Stock_Prices!J13</f>
        <v>1224</v>
      </c>
      <c r="G482" s="90" t="s">
        <v>674</v>
      </c>
      <c r="H482" s="14">
        <f>IF(ISNA(VLOOKUP(G482,Round2_Transactions!$A$2:$F$800,2,FALSE)), 0,VLOOKUP(G482,Round2_Transactions!$A$2:$F$800,2,FALSE))</f>
        <v>0</v>
      </c>
      <c r="I482" s="60">
        <f>IF(ISNA(VLOOKUP(G482,Round2_Transactions!$A$2:$F$800,3,FALSE)), 0,VLOOKUP(G482,Round2_Transactions!$A$2:$F$800,3,FALSE))</f>
        <v>0</v>
      </c>
      <c r="J482" s="60">
        <f>IF(ISNA(VLOOKUP(G482,Round2_Transactions!$A$2:$F$800,4,FALSE)), 0,VLOOKUP(G482,Round2_Transactions!$A$2:$F$800,4,FALSE))</f>
        <v>0</v>
      </c>
      <c r="K482" s="60">
        <f>IF(ISNA(VLOOKUP(G482,Round2_Transactions!$A$2:$F$800,5,FALSE)), 0,VLOOKUP(G482,Round2_Transactions!$A$2:$F$800,5,FALSE))</f>
        <v>0</v>
      </c>
      <c r="L482" s="86">
        <f>IF(ISNA(VLOOKUP(G482,Round2_Transactions!$A$2:$F$800,6,FALSE)), 0,VLOOKUP(G482,Round2_Transactions!$A$2:$F$800,6,FALSE))</f>
        <v>0</v>
      </c>
      <c r="M482" s="107">
        <f t="shared" si="79"/>
        <v>0</v>
      </c>
      <c r="N482" s="107">
        <f t="shared" si="81"/>
        <v>0</v>
      </c>
      <c r="O482" s="107">
        <f t="shared" si="82"/>
        <v>0</v>
      </c>
      <c r="P482" s="107">
        <f t="shared" si="83"/>
        <v>0</v>
      </c>
      <c r="Q482" s="107">
        <f t="shared" si="84"/>
        <v>0</v>
      </c>
      <c r="R482" s="107">
        <f t="shared" si="85"/>
        <v>0</v>
      </c>
      <c r="S482" s="107">
        <f t="shared" si="86"/>
        <v>0</v>
      </c>
      <c r="T482" s="107">
        <f t="shared" si="87"/>
        <v>0</v>
      </c>
      <c r="U482" s="107">
        <f t="shared" si="88"/>
        <v>0</v>
      </c>
      <c r="V482" s="107">
        <f t="shared" si="89"/>
        <v>0</v>
      </c>
      <c r="W482" s="107">
        <f t="shared" si="90"/>
        <v>0</v>
      </c>
      <c r="X482" s="107">
        <f t="shared" si="91"/>
        <v>0</v>
      </c>
      <c r="Y482" s="107">
        <f t="shared" si="92"/>
        <v>0</v>
      </c>
      <c r="Z482" s="107">
        <f>if($L482=1,H482-J482,0)</f>
        <v>0</v>
      </c>
      <c r="AA482" s="107">
        <f>if($L482=2,$H482-$J482,0)</f>
        <v>0</v>
      </c>
      <c r="AB482" s="107">
        <f>if($L482=3,$H482-$J482,0)</f>
        <v>0</v>
      </c>
      <c r="AC482" s="107">
        <f>if($L482=4,$H482-$J482,0)</f>
        <v>0</v>
      </c>
      <c r="AD482" s="107">
        <f>if($L482=5,$H482-$J482,0)</f>
        <v>0</v>
      </c>
      <c r="AE482" s="107">
        <f>if($L482=6,$H482-$J482,0)</f>
        <v>0</v>
      </c>
      <c r="AF482" s="107">
        <f>if($L482=7,$H482-$J482,0)</f>
        <v>0</v>
      </c>
      <c r="AG482" s="107">
        <f>if($L482=8,$H482-$J482,0)</f>
        <v>0</v>
      </c>
      <c r="AH482" s="107">
        <f>if($L482=9,$H482-$J482,0)</f>
        <v>0</v>
      </c>
      <c r="AI482" s="107">
        <f>if($L482=10,$H482-$J482,0)</f>
        <v>0</v>
      </c>
      <c r="AJ482" s="107">
        <f>if($L482=11,$H482-$J482,0)</f>
        <v>0</v>
      </c>
      <c r="AK482" s="107">
        <f>if($L482=12,$H482-$J482,0)</f>
        <v>0</v>
      </c>
    </row>
    <row r="483">
      <c r="A483" s="107"/>
      <c r="B483" s="107"/>
      <c r="C483" s="107"/>
      <c r="D483" s="107"/>
      <c r="E483" s="107"/>
      <c r="F483" s="108">
        <f t="shared" ref="F483:F560" si="105">if(H482&gt;0,I482+$E$482*(I482-F482)+$E$482,if(J482&gt;0,K482+$E$482*(K482-F482)-$E$482,F482))</f>
        <v>1224</v>
      </c>
      <c r="G483" s="90" t="s">
        <v>675</v>
      </c>
      <c r="H483" s="14">
        <f>IF(ISNA(VLOOKUP(G483,Round2_Transactions!$A$2:$F$800,2,FALSE)), 0,VLOOKUP(G483,Round2_Transactions!$A$2:$F$800,2,FALSE))</f>
        <v>0</v>
      </c>
      <c r="I483" s="60">
        <f>IF(ISNA(VLOOKUP(G483,Round2_Transactions!$A$2:$F$800,3,FALSE)), 0,VLOOKUP(G483,Round2_Transactions!$A$2:$F$800,3,FALSE))</f>
        <v>0</v>
      </c>
      <c r="J483" s="60">
        <f>IF(ISNA(VLOOKUP(G483,Round2_Transactions!$A$2:$F$800,4,FALSE)), 0,VLOOKUP(G483,Round2_Transactions!$A$2:$F$800,4,FALSE))</f>
        <v>0</v>
      </c>
      <c r="K483" s="60">
        <f>IF(ISNA(VLOOKUP(G483,Round2_Transactions!$A$2:$F$800,5,FALSE)), 0,VLOOKUP(G483,Round2_Transactions!$A$2:$F$800,5,FALSE))</f>
        <v>0</v>
      </c>
      <c r="L483" s="86">
        <f>IF(ISNA(VLOOKUP(G483,Round2_Transactions!$A$2:$F$800,6,FALSE)), 0,VLOOKUP(G483,Round2_Transactions!$A$2:$F$800,6,FALSE))</f>
        <v>0</v>
      </c>
      <c r="M483" s="107">
        <f t="shared" si="79"/>
        <v>0</v>
      </c>
      <c r="N483" s="107">
        <f t="shared" si="81"/>
        <v>0</v>
      </c>
      <c r="O483" s="107">
        <f t="shared" si="82"/>
        <v>0</v>
      </c>
      <c r="P483" s="107">
        <f t="shared" si="83"/>
        <v>0</v>
      </c>
      <c r="Q483" s="107">
        <f t="shared" si="84"/>
        <v>0</v>
      </c>
      <c r="R483" s="107">
        <f t="shared" si="85"/>
        <v>0</v>
      </c>
      <c r="S483" s="107">
        <f t="shared" si="86"/>
        <v>0</v>
      </c>
      <c r="T483" s="107">
        <f t="shared" si="87"/>
        <v>0</v>
      </c>
      <c r="U483" s="107">
        <f t="shared" si="88"/>
        <v>0</v>
      </c>
      <c r="V483" s="107">
        <f t="shared" si="89"/>
        <v>0</v>
      </c>
      <c r="W483" s="107">
        <f t="shared" si="90"/>
        <v>0</v>
      </c>
      <c r="X483" s="107">
        <f t="shared" si="91"/>
        <v>0</v>
      </c>
      <c r="Y483" s="107">
        <f t="shared" si="92"/>
        <v>0</v>
      </c>
      <c r="Z483" s="107">
        <f t="shared" ref="Z483:Z560" si="106">if($L483=1,$H483-$J483+Z482,Z482)</f>
        <v>0</v>
      </c>
      <c r="AA483" s="107">
        <f t="shared" ref="AA483:AA560" si="107">if($L483=2,$H483-$J483+AA482,AA482)</f>
        <v>0</v>
      </c>
      <c r="AB483" s="107">
        <f t="shared" ref="AB483:AB560" si="108">if($L483=3,$H483-$J483+AB482,AB482)</f>
        <v>0</v>
      </c>
      <c r="AC483" s="107">
        <f t="shared" ref="AC483:AC560" si="109">if($L483=4,$H483-$J483+AC482,AC482)</f>
        <v>0</v>
      </c>
      <c r="AD483" s="107">
        <f t="shared" ref="AD483:AD560" si="110">if($L483=5,$H483-$J483+AD482,AD482)</f>
        <v>0</v>
      </c>
      <c r="AE483" s="107">
        <f t="shared" ref="AE483:AE560" si="111">if($L483=6,$H483-$J483+AE482,AE482)</f>
        <v>0</v>
      </c>
      <c r="AF483" s="107">
        <f t="shared" ref="AF483:AF560" si="112">if($L483=7,$H483-$J483+AF482,AF482)</f>
        <v>0</v>
      </c>
      <c r="AG483" s="107">
        <f t="shared" ref="AG483:AG560" si="113">if($L483=8,$H483-$J483+AG482,AG482)</f>
        <v>0</v>
      </c>
      <c r="AH483" s="107">
        <f t="shared" ref="AH483:AH560" si="114">if($L483=9,$H483-$J483+AH482,AH482)</f>
        <v>0</v>
      </c>
      <c r="AI483" s="107">
        <f t="shared" ref="AI483:AI560" si="115">if($L483=10,$H483-$J483+AI482,AI482)</f>
        <v>0</v>
      </c>
      <c r="AJ483" s="107">
        <f t="shared" ref="AJ483:AJ560" si="116">if($L483=11,$H483-$J483+AJ482,AJ482)</f>
        <v>0</v>
      </c>
      <c r="AK483" s="107">
        <f t="shared" ref="AK483:AK560" si="117">if($L483=12,$H483-$J483+AK482,AK482)</f>
        <v>0</v>
      </c>
    </row>
    <row r="484">
      <c r="A484" s="107"/>
      <c r="B484" s="107"/>
      <c r="C484" s="107"/>
      <c r="D484" s="107"/>
      <c r="E484" s="107"/>
      <c r="F484" s="108">
        <f t="shared" si="105"/>
        <v>1224</v>
      </c>
      <c r="G484" s="90" t="s">
        <v>676</v>
      </c>
      <c r="H484" s="14">
        <f>IF(ISNA(VLOOKUP(G484,Round2_Transactions!$A$2:$F$800,2,FALSE)), 0,VLOOKUP(G484,Round2_Transactions!$A$2:$F$800,2,FALSE))</f>
        <v>0</v>
      </c>
      <c r="I484" s="60">
        <f>IF(ISNA(VLOOKUP(G484,Round2_Transactions!$A$2:$F$800,3,FALSE)), 0,VLOOKUP(G484,Round2_Transactions!$A$2:$F$800,3,FALSE))</f>
        <v>0</v>
      </c>
      <c r="J484" s="60">
        <f>IF(ISNA(VLOOKUP(G484,Round2_Transactions!$A$2:$F$800,4,FALSE)), 0,VLOOKUP(G484,Round2_Transactions!$A$2:$F$800,4,FALSE))</f>
        <v>0</v>
      </c>
      <c r="K484" s="60">
        <f>IF(ISNA(VLOOKUP(G484,Round2_Transactions!$A$2:$F$800,5,FALSE)), 0,VLOOKUP(G484,Round2_Transactions!$A$2:$F$800,5,FALSE))</f>
        <v>0</v>
      </c>
      <c r="L484" s="86">
        <f>IF(ISNA(VLOOKUP(G484,Round2_Transactions!$A$2:$F$800,6,FALSE)), 0,VLOOKUP(G484,Round2_Transactions!$A$2:$F$800,6,FALSE))</f>
        <v>0</v>
      </c>
      <c r="M484" s="107">
        <f t="shared" si="79"/>
        <v>0</v>
      </c>
      <c r="N484" s="107">
        <f t="shared" si="81"/>
        <v>0</v>
      </c>
      <c r="O484" s="107">
        <f t="shared" si="82"/>
        <v>0</v>
      </c>
      <c r="P484" s="107">
        <f t="shared" si="83"/>
        <v>0</v>
      </c>
      <c r="Q484" s="107">
        <f t="shared" si="84"/>
        <v>0</v>
      </c>
      <c r="R484" s="107">
        <f t="shared" si="85"/>
        <v>0</v>
      </c>
      <c r="S484" s="107">
        <f t="shared" si="86"/>
        <v>0</v>
      </c>
      <c r="T484" s="107">
        <f t="shared" si="87"/>
        <v>0</v>
      </c>
      <c r="U484" s="107">
        <f t="shared" si="88"/>
        <v>0</v>
      </c>
      <c r="V484" s="107">
        <f t="shared" si="89"/>
        <v>0</v>
      </c>
      <c r="W484" s="107">
        <f t="shared" si="90"/>
        <v>0</v>
      </c>
      <c r="X484" s="107">
        <f t="shared" si="91"/>
        <v>0</v>
      </c>
      <c r="Y484" s="107">
        <f t="shared" si="92"/>
        <v>0</v>
      </c>
      <c r="Z484" s="107">
        <f t="shared" si="106"/>
        <v>0</v>
      </c>
      <c r="AA484" s="107">
        <f t="shared" si="107"/>
        <v>0</v>
      </c>
      <c r="AB484" s="107">
        <f t="shared" si="108"/>
        <v>0</v>
      </c>
      <c r="AC484" s="107">
        <f t="shared" si="109"/>
        <v>0</v>
      </c>
      <c r="AD484" s="107">
        <f t="shared" si="110"/>
        <v>0</v>
      </c>
      <c r="AE484" s="107">
        <f t="shared" si="111"/>
        <v>0</v>
      </c>
      <c r="AF484" s="107">
        <f t="shared" si="112"/>
        <v>0</v>
      </c>
      <c r="AG484" s="107">
        <f t="shared" si="113"/>
        <v>0</v>
      </c>
      <c r="AH484" s="107">
        <f t="shared" si="114"/>
        <v>0</v>
      </c>
      <c r="AI484" s="107">
        <f t="shared" si="115"/>
        <v>0</v>
      </c>
      <c r="AJ484" s="107">
        <f t="shared" si="116"/>
        <v>0</v>
      </c>
      <c r="AK484" s="107">
        <f t="shared" si="117"/>
        <v>0</v>
      </c>
    </row>
    <row r="485">
      <c r="A485" s="107"/>
      <c r="B485" s="107"/>
      <c r="C485" s="107"/>
      <c r="D485" s="107"/>
      <c r="E485" s="107"/>
      <c r="F485" s="108">
        <f t="shared" si="105"/>
        <v>1224</v>
      </c>
      <c r="G485" s="90" t="s">
        <v>677</v>
      </c>
      <c r="H485" s="14">
        <f>IF(ISNA(VLOOKUP(G485,Round2_Transactions!$A$2:$F$800,2,FALSE)), 0,VLOOKUP(G485,Round2_Transactions!$A$2:$F$800,2,FALSE))</f>
        <v>0</v>
      </c>
      <c r="I485" s="60">
        <f>IF(ISNA(VLOOKUP(G485,Round2_Transactions!$A$2:$F$800,3,FALSE)), 0,VLOOKUP(G485,Round2_Transactions!$A$2:$F$800,3,FALSE))</f>
        <v>0</v>
      </c>
      <c r="J485" s="60">
        <f>IF(ISNA(VLOOKUP(G485,Round2_Transactions!$A$2:$F$800,4,FALSE)), 0,VLOOKUP(G485,Round2_Transactions!$A$2:$F$800,4,FALSE))</f>
        <v>0</v>
      </c>
      <c r="K485" s="60">
        <f>IF(ISNA(VLOOKUP(G485,Round2_Transactions!$A$2:$F$800,5,FALSE)), 0,VLOOKUP(G485,Round2_Transactions!$A$2:$F$800,5,FALSE))</f>
        <v>0</v>
      </c>
      <c r="L485" s="86">
        <f>IF(ISNA(VLOOKUP(G485,Round2_Transactions!$A$2:$F$800,6,FALSE)), 0,VLOOKUP(G485,Round2_Transactions!$A$2:$F$800,6,FALSE))</f>
        <v>0</v>
      </c>
      <c r="M485" s="107">
        <f t="shared" si="79"/>
        <v>0</v>
      </c>
      <c r="N485" s="107">
        <f t="shared" si="81"/>
        <v>0</v>
      </c>
      <c r="O485" s="107">
        <f t="shared" si="82"/>
        <v>0</v>
      </c>
      <c r="P485" s="107">
        <f t="shared" si="83"/>
        <v>0</v>
      </c>
      <c r="Q485" s="107">
        <f t="shared" si="84"/>
        <v>0</v>
      </c>
      <c r="R485" s="107">
        <f t="shared" si="85"/>
        <v>0</v>
      </c>
      <c r="S485" s="107">
        <f t="shared" si="86"/>
        <v>0</v>
      </c>
      <c r="T485" s="107">
        <f t="shared" si="87"/>
        <v>0</v>
      </c>
      <c r="U485" s="107">
        <f t="shared" si="88"/>
        <v>0</v>
      </c>
      <c r="V485" s="107">
        <f t="shared" si="89"/>
        <v>0</v>
      </c>
      <c r="W485" s="107">
        <f t="shared" si="90"/>
        <v>0</v>
      </c>
      <c r="X485" s="107">
        <f t="shared" si="91"/>
        <v>0</v>
      </c>
      <c r="Y485" s="107">
        <f t="shared" si="92"/>
        <v>0</v>
      </c>
      <c r="Z485" s="107">
        <f t="shared" si="106"/>
        <v>0</v>
      </c>
      <c r="AA485" s="107">
        <f t="shared" si="107"/>
        <v>0</v>
      </c>
      <c r="AB485" s="107">
        <f t="shared" si="108"/>
        <v>0</v>
      </c>
      <c r="AC485" s="107">
        <f t="shared" si="109"/>
        <v>0</v>
      </c>
      <c r="AD485" s="107">
        <f t="shared" si="110"/>
        <v>0</v>
      </c>
      <c r="AE485" s="107">
        <f t="shared" si="111"/>
        <v>0</v>
      </c>
      <c r="AF485" s="107">
        <f t="shared" si="112"/>
        <v>0</v>
      </c>
      <c r="AG485" s="107">
        <f t="shared" si="113"/>
        <v>0</v>
      </c>
      <c r="AH485" s="107">
        <f t="shared" si="114"/>
        <v>0</v>
      </c>
      <c r="AI485" s="107">
        <f t="shared" si="115"/>
        <v>0</v>
      </c>
      <c r="AJ485" s="107">
        <f t="shared" si="116"/>
        <v>0</v>
      </c>
      <c r="AK485" s="107">
        <f t="shared" si="117"/>
        <v>0</v>
      </c>
    </row>
    <row r="486">
      <c r="A486" s="107"/>
      <c r="B486" s="107"/>
      <c r="C486" s="107"/>
      <c r="D486" s="107"/>
      <c r="E486" s="107"/>
      <c r="F486" s="108">
        <f t="shared" si="105"/>
        <v>1224</v>
      </c>
      <c r="G486" s="90" t="s">
        <v>678</v>
      </c>
      <c r="H486" s="14">
        <f>IF(ISNA(VLOOKUP(G486,Round2_Transactions!$A$2:$F$800,2,FALSE)), 0,VLOOKUP(G486,Round2_Transactions!$A$2:$F$800,2,FALSE))</f>
        <v>0</v>
      </c>
      <c r="I486" s="60">
        <f>IF(ISNA(VLOOKUP(G486,Round2_Transactions!$A$2:$F$800,3,FALSE)), 0,VLOOKUP(G486,Round2_Transactions!$A$2:$F$800,3,FALSE))</f>
        <v>0</v>
      </c>
      <c r="J486" s="60">
        <f>IF(ISNA(VLOOKUP(G486,Round2_Transactions!$A$2:$F$800,4,FALSE)), 0,VLOOKUP(G486,Round2_Transactions!$A$2:$F$800,4,FALSE))</f>
        <v>0</v>
      </c>
      <c r="K486" s="60">
        <f>IF(ISNA(VLOOKUP(G486,Round2_Transactions!$A$2:$F$800,5,FALSE)), 0,VLOOKUP(G486,Round2_Transactions!$A$2:$F$800,5,FALSE))</f>
        <v>0</v>
      </c>
      <c r="L486" s="86">
        <f>IF(ISNA(VLOOKUP(G486,Round2_Transactions!$A$2:$F$800,6,FALSE)), 0,VLOOKUP(G486,Round2_Transactions!$A$2:$F$800,6,FALSE))</f>
        <v>0</v>
      </c>
      <c r="M486" s="107">
        <f t="shared" si="79"/>
        <v>0</v>
      </c>
      <c r="N486" s="107">
        <f t="shared" si="81"/>
        <v>0</v>
      </c>
      <c r="O486" s="107">
        <f t="shared" si="82"/>
        <v>0</v>
      </c>
      <c r="P486" s="107">
        <f t="shared" si="83"/>
        <v>0</v>
      </c>
      <c r="Q486" s="107">
        <f t="shared" si="84"/>
        <v>0</v>
      </c>
      <c r="R486" s="107">
        <f t="shared" si="85"/>
        <v>0</v>
      </c>
      <c r="S486" s="107">
        <f t="shared" si="86"/>
        <v>0</v>
      </c>
      <c r="T486" s="107">
        <f t="shared" si="87"/>
        <v>0</v>
      </c>
      <c r="U486" s="107">
        <f t="shared" si="88"/>
        <v>0</v>
      </c>
      <c r="V486" s="107">
        <f t="shared" si="89"/>
        <v>0</v>
      </c>
      <c r="W486" s="107">
        <f t="shared" si="90"/>
        <v>0</v>
      </c>
      <c r="X486" s="107">
        <f t="shared" si="91"/>
        <v>0</v>
      </c>
      <c r="Y486" s="107">
        <f t="shared" si="92"/>
        <v>0</v>
      </c>
      <c r="Z486" s="107">
        <f t="shared" si="106"/>
        <v>0</v>
      </c>
      <c r="AA486" s="107">
        <f t="shared" si="107"/>
        <v>0</v>
      </c>
      <c r="AB486" s="107">
        <f t="shared" si="108"/>
        <v>0</v>
      </c>
      <c r="AC486" s="107">
        <f t="shared" si="109"/>
        <v>0</v>
      </c>
      <c r="AD486" s="107">
        <f t="shared" si="110"/>
        <v>0</v>
      </c>
      <c r="AE486" s="107">
        <f t="shared" si="111"/>
        <v>0</v>
      </c>
      <c r="AF486" s="107">
        <f t="shared" si="112"/>
        <v>0</v>
      </c>
      <c r="AG486" s="107">
        <f t="shared" si="113"/>
        <v>0</v>
      </c>
      <c r="AH486" s="107">
        <f t="shared" si="114"/>
        <v>0</v>
      </c>
      <c r="AI486" s="107">
        <f t="shared" si="115"/>
        <v>0</v>
      </c>
      <c r="AJ486" s="107">
        <f t="shared" si="116"/>
        <v>0</v>
      </c>
      <c r="AK486" s="107">
        <f t="shared" si="117"/>
        <v>0</v>
      </c>
    </row>
    <row r="487">
      <c r="A487" s="107"/>
      <c r="B487" s="107"/>
      <c r="C487" s="107"/>
      <c r="D487" s="107"/>
      <c r="E487" s="107"/>
      <c r="F487" s="108">
        <f t="shared" si="105"/>
        <v>1224</v>
      </c>
      <c r="G487" s="90" t="s">
        <v>679</v>
      </c>
      <c r="H487" s="14">
        <f>IF(ISNA(VLOOKUP(G487,Round2_Transactions!$A$2:$F$800,2,FALSE)), 0,VLOOKUP(G487,Round2_Transactions!$A$2:$F$800,2,FALSE))</f>
        <v>0</v>
      </c>
      <c r="I487" s="60">
        <f>IF(ISNA(VLOOKUP(G487,Round2_Transactions!$A$2:$F$800,3,FALSE)), 0,VLOOKUP(G487,Round2_Transactions!$A$2:$F$800,3,FALSE))</f>
        <v>0</v>
      </c>
      <c r="J487" s="60">
        <f>IF(ISNA(VLOOKUP(G487,Round2_Transactions!$A$2:$F$800,4,FALSE)), 0,VLOOKUP(G487,Round2_Transactions!$A$2:$F$800,4,FALSE))</f>
        <v>0</v>
      </c>
      <c r="K487" s="60">
        <f>IF(ISNA(VLOOKUP(G487,Round2_Transactions!$A$2:$F$800,5,FALSE)), 0,VLOOKUP(G487,Round2_Transactions!$A$2:$F$800,5,FALSE))</f>
        <v>0</v>
      </c>
      <c r="L487" s="86">
        <f>IF(ISNA(VLOOKUP(G487,Round2_Transactions!$A$2:$F$800,6,FALSE)), 0,VLOOKUP(G487,Round2_Transactions!$A$2:$F$800,6,FALSE))</f>
        <v>0</v>
      </c>
      <c r="M487" s="107">
        <f t="shared" si="79"/>
        <v>0</v>
      </c>
      <c r="N487" s="107">
        <f t="shared" si="81"/>
        <v>0</v>
      </c>
      <c r="O487" s="107">
        <f t="shared" si="82"/>
        <v>0</v>
      </c>
      <c r="P487" s="107">
        <f t="shared" si="83"/>
        <v>0</v>
      </c>
      <c r="Q487" s="107">
        <f t="shared" si="84"/>
        <v>0</v>
      </c>
      <c r="R487" s="107">
        <f t="shared" si="85"/>
        <v>0</v>
      </c>
      <c r="S487" s="107">
        <f t="shared" si="86"/>
        <v>0</v>
      </c>
      <c r="T487" s="107">
        <f t="shared" si="87"/>
        <v>0</v>
      </c>
      <c r="U487" s="107">
        <f t="shared" si="88"/>
        <v>0</v>
      </c>
      <c r="V487" s="107">
        <f t="shared" si="89"/>
        <v>0</v>
      </c>
      <c r="W487" s="107">
        <f t="shared" si="90"/>
        <v>0</v>
      </c>
      <c r="X487" s="107">
        <f t="shared" si="91"/>
        <v>0</v>
      </c>
      <c r="Y487" s="107">
        <f t="shared" si="92"/>
        <v>0</v>
      </c>
      <c r="Z487" s="107">
        <f t="shared" si="106"/>
        <v>0</v>
      </c>
      <c r="AA487" s="107">
        <f t="shared" si="107"/>
        <v>0</v>
      </c>
      <c r="AB487" s="107">
        <f t="shared" si="108"/>
        <v>0</v>
      </c>
      <c r="AC487" s="107">
        <f t="shared" si="109"/>
        <v>0</v>
      </c>
      <c r="AD487" s="107">
        <f t="shared" si="110"/>
        <v>0</v>
      </c>
      <c r="AE487" s="107">
        <f t="shared" si="111"/>
        <v>0</v>
      </c>
      <c r="AF487" s="107">
        <f t="shared" si="112"/>
        <v>0</v>
      </c>
      <c r="AG487" s="107">
        <f t="shared" si="113"/>
        <v>0</v>
      </c>
      <c r="AH487" s="107">
        <f t="shared" si="114"/>
        <v>0</v>
      </c>
      <c r="AI487" s="107">
        <f t="shared" si="115"/>
        <v>0</v>
      </c>
      <c r="AJ487" s="107">
        <f t="shared" si="116"/>
        <v>0</v>
      </c>
      <c r="AK487" s="107">
        <f t="shared" si="117"/>
        <v>0</v>
      </c>
    </row>
    <row r="488">
      <c r="A488" s="107"/>
      <c r="B488" s="107"/>
      <c r="C488" s="107"/>
      <c r="D488" s="107"/>
      <c r="E488" s="107"/>
      <c r="F488" s="108">
        <f t="shared" si="105"/>
        <v>1224</v>
      </c>
      <c r="G488" s="90" t="s">
        <v>680</v>
      </c>
      <c r="H488" s="14">
        <f>IF(ISNA(VLOOKUP(G488,Round2_Transactions!$A$2:$F$800,2,FALSE)), 0,VLOOKUP(G488,Round2_Transactions!$A$2:$F$800,2,FALSE))</f>
        <v>0</v>
      </c>
      <c r="I488" s="60">
        <f>IF(ISNA(VLOOKUP(G488,Round2_Transactions!$A$2:$F$800,3,FALSE)), 0,VLOOKUP(G488,Round2_Transactions!$A$2:$F$800,3,FALSE))</f>
        <v>0</v>
      </c>
      <c r="J488" s="60">
        <f>IF(ISNA(VLOOKUP(G488,Round2_Transactions!$A$2:$F$800,4,FALSE)), 0,VLOOKUP(G488,Round2_Transactions!$A$2:$F$800,4,FALSE))</f>
        <v>0</v>
      </c>
      <c r="K488" s="60">
        <f>IF(ISNA(VLOOKUP(G488,Round2_Transactions!$A$2:$F$800,5,FALSE)), 0,VLOOKUP(G488,Round2_Transactions!$A$2:$F$800,5,FALSE))</f>
        <v>0</v>
      </c>
      <c r="L488" s="86">
        <f>IF(ISNA(VLOOKUP(G488,Round2_Transactions!$A$2:$F$800,6,FALSE)), 0,VLOOKUP(G488,Round2_Transactions!$A$2:$F$800,6,FALSE))</f>
        <v>0</v>
      </c>
      <c r="M488" s="107">
        <f t="shared" si="79"/>
        <v>0</v>
      </c>
      <c r="N488" s="107">
        <f t="shared" si="81"/>
        <v>0</v>
      </c>
      <c r="O488" s="107">
        <f t="shared" si="82"/>
        <v>0</v>
      </c>
      <c r="P488" s="107">
        <f t="shared" si="83"/>
        <v>0</v>
      </c>
      <c r="Q488" s="107">
        <f t="shared" si="84"/>
        <v>0</v>
      </c>
      <c r="R488" s="107">
        <f t="shared" si="85"/>
        <v>0</v>
      </c>
      <c r="S488" s="107">
        <f t="shared" si="86"/>
        <v>0</v>
      </c>
      <c r="T488" s="107">
        <f t="shared" si="87"/>
        <v>0</v>
      </c>
      <c r="U488" s="107">
        <f t="shared" si="88"/>
        <v>0</v>
      </c>
      <c r="V488" s="107">
        <f t="shared" si="89"/>
        <v>0</v>
      </c>
      <c r="W488" s="107">
        <f t="shared" si="90"/>
        <v>0</v>
      </c>
      <c r="X488" s="107">
        <f t="shared" si="91"/>
        <v>0</v>
      </c>
      <c r="Y488" s="107">
        <f t="shared" si="92"/>
        <v>0</v>
      </c>
      <c r="Z488" s="107">
        <f t="shared" si="106"/>
        <v>0</v>
      </c>
      <c r="AA488" s="107">
        <f t="shared" si="107"/>
        <v>0</v>
      </c>
      <c r="AB488" s="107">
        <f t="shared" si="108"/>
        <v>0</v>
      </c>
      <c r="AC488" s="107">
        <f t="shared" si="109"/>
        <v>0</v>
      </c>
      <c r="AD488" s="107">
        <f t="shared" si="110"/>
        <v>0</v>
      </c>
      <c r="AE488" s="107">
        <f t="shared" si="111"/>
        <v>0</v>
      </c>
      <c r="AF488" s="107">
        <f t="shared" si="112"/>
        <v>0</v>
      </c>
      <c r="AG488" s="107">
        <f t="shared" si="113"/>
        <v>0</v>
      </c>
      <c r="AH488" s="107">
        <f t="shared" si="114"/>
        <v>0</v>
      </c>
      <c r="AI488" s="107">
        <f t="shared" si="115"/>
        <v>0</v>
      </c>
      <c r="AJ488" s="107">
        <f t="shared" si="116"/>
        <v>0</v>
      </c>
      <c r="AK488" s="107">
        <f t="shared" si="117"/>
        <v>0</v>
      </c>
    </row>
    <row r="489">
      <c r="A489" s="107"/>
      <c r="B489" s="107"/>
      <c r="C489" s="107"/>
      <c r="D489" s="107"/>
      <c r="E489" s="107"/>
      <c r="F489" s="108">
        <f t="shared" si="105"/>
        <v>1224</v>
      </c>
      <c r="G489" s="90" t="s">
        <v>681</v>
      </c>
      <c r="H489" s="14">
        <f>IF(ISNA(VLOOKUP(G489,Round2_Transactions!$A$2:$F$800,2,FALSE)), 0,VLOOKUP(G489,Round2_Transactions!$A$2:$F$800,2,FALSE))</f>
        <v>0</v>
      </c>
      <c r="I489" s="60">
        <f>IF(ISNA(VLOOKUP(G489,Round2_Transactions!$A$2:$F$800,3,FALSE)), 0,VLOOKUP(G489,Round2_Transactions!$A$2:$F$800,3,FALSE))</f>
        <v>0</v>
      </c>
      <c r="J489" s="60">
        <f>IF(ISNA(VLOOKUP(G489,Round2_Transactions!$A$2:$F$800,4,FALSE)), 0,VLOOKUP(G489,Round2_Transactions!$A$2:$F$800,4,FALSE))</f>
        <v>0</v>
      </c>
      <c r="K489" s="60">
        <f>IF(ISNA(VLOOKUP(G489,Round2_Transactions!$A$2:$F$800,5,FALSE)), 0,VLOOKUP(G489,Round2_Transactions!$A$2:$F$800,5,FALSE))</f>
        <v>0</v>
      </c>
      <c r="L489" s="86">
        <f>IF(ISNA(VLOOKUP(G489,Round2_Transactions!$A$2:$F$800,6,FALSE)), 0,VLOOKUP(G489,Round2_Transactions!$A$2:$F$800,6,FALSE))</f>
        <v>0</v>
      </c>
      <c r="M489" s="107">
        <f t="shared" si="79"/>
        <v>0</v>
      </c>
      <c r="N489" s="107">
        <f t="shared" si="81"/>
        <v>0</v>
      </c>
      <c r="O489" s="107">
        <f t="shared" si="82"/>
        <v>0</v>
      </c>
      <c r="P489" s="107">
        <f t="shared" si="83"/>
        <v>0</v>
      </c>
      <c r="Q489" s="107">
        <f t="shared" si="84"/>
        <v>0</v>
      </c>
      <c r="R489" s="107">
        <f t="shared" si="85"/>
        <v>0</v>
      </c>
      <c r="S489" s="107">
        <f t="shared" si="86"/>
        <v>0</v>
      </c>
      <c r="T489" s="107">
        <f t="shared" si="87"/>
        <v>0</v>
      </c>
      <c r="U489" s="107">
        <f t="shared" si="88"/>
        <v>0</v>
      </c>
      <c r="V489" s="107">
        <f t="shared" si="89"/>
        <v>0</v>
      </c>
      <c r="W489" s="107">
        <f t="shared" si="90"/>
        <v>0</v>
      </c>
      <c r="X489" s="107">
        <f t="shared" si="91"/>
        <v>0</v>
      </c>
      <c r="Y489" s="107">
        <f t="shared" si="92"/>
        <v>0</v>
      </c>
      <c r="Z489" s="107">
        <f t="shared" si="106"/>
        <v>0</v>
      </c>
      <c r="AA489" s="107">
        <f t="shared" si="107"/>
        <v>0</v>
      </c>
      <c r="AB489" s="107">
        <f t="shared" si="108"/>
        <v>0</v>
      </c>
      <c r="AC489" s="107">
        <f t="shared" si="109"/>
        <v>0</v>
      </c>
      <c r="AD489" s="107">
        <f t="shared" si="110"/>
        <v>0</v>
      </c>
      <c r="AE489" s="107">
        <f t="shared" si="111"/>
        <v>0</v>
      </c>
      <c r="AF489" s="107">
        <f t="shared" si="112"/>
        <v>0</v>
      </c>
      <c r="AG489" s="107">
        <f t="shared" si="113"/>
        <v>0</v>
      </c>
      <c r="AH489" s="107">
        <f t="shared" si="114"/>
        <v>0</v>
      </c>
      <c r="AI489" s="107">
        <f t="shared" si="115"/>
        <v>0</v>
      </c>
      <c r="AJ489" s="107">
        <f t="shared" si="116"/>
        <v>0</v>
      </c>
      <c r="AK489" s="107">
        <f t="shared" si="117"/>
        <v>0</v>
      </c>
    </row>
    <row r="490">
      <c r="A490" s="107"/>
      <c r="B490" s="107"/>
      <c r="C490" s="107"/>
      <c r="D490" s="107"/>
      <c r="E490" s="107"/>
      <c r="F490" s="108">
        <f t="shared" si="105"/>
        <v>1224</v>
      </c>
      <c r="G490" s="90" t="s">
        <v>682</v>
      </c>
      <c r="H490" s="14">
        <f>IF(ISNA(VLOOKUP(G490,Round2_Transactions!$A$2:$F$800,2,FALSE)), 0,VLOOKUP(G490,Round2_Transactions!$A$2:$F$800,2,FALSE))</f>
        <v>0</v>
      </c>
      <c r="I490" s="60">
        <f>IF(ISNA(VLOOKUP(G490,Round2_Transactions!$A$2:$F$800,3,FALSE)), 0,VLOOKUP(G490,Round2_Transactions!$A$2:$F$800,3,FALSE))</f>
        <v>0</v>
      </c>
      <c r="J490" s="60">
        <f>IF(ISNA(VLOOKUP(G490,Round2_Transactions!$A$2:$F$800,4,FALSE)), 0,VLOOKUP(G490,Round2_Transactions!$A$2:$F$800,4,FALSE))</f>
        <v>0</v>
      </c>
      <c r="K490" s="60">
        <f>IF(ISNA(VLOOKUP(G490,Round2_Transactions!$A$2:$F$800,5,FALSE)), 0,VLOOKUP(G490,Round2_Transactions!$A$2:$F$800,5,FALSE))</f>
        <v>0</v>
      </c>
      <c r="L490" s="86">
        <f>IF(ISNA(VLOOKUP(G490,Round2_Transactions!$A$2:$F$800,6,FALSE)), 0,VLOOKUP(G490,Round2_Transactions!$A$2:$F$800,6,FALSE))</f>
        <v>0</v>
      </c>
      <c r="M490" s="107">
        <f t="shared" si="79"/>
        <v>0</v>
      </c>
      <c r="N490" s="107">
        <f t="shared" si="81"/>
        <v>0</v>
      </c>
      <c r="O490" s="107">
        <f t="shared" si="82"/>
        <v>0</v>
      </c>
      <c r="P490" s="107">
        <f t="shared" si="83"/>
        <v>0</v>
      </c>
      <c r="Q490" s="107">
        <f t="shared" si="84"/>
        <v>0</v>
      </c>
      <c r="R490" s="107">
        <f t="shared" si="85"/>
        <v>0</v>
      </c>
      <c r="S490" s="107">
        <f t="shared" si="86"/>
        <v>0</v>
      </c>
      <c r="T490" s="107">
        <f t="shared" si="87"/>
        <v>0</v>
      </c>
      <c r="U490" s="107">
        <f t="shared" si="88"/>
        <v>0</v>
      </c>
      <c r="V490" s="107">
        <f t="shared" si="89"/>
        <v>0</v>
      </c>
      <c r="W490" s="107">
        <f t="shared" si="90"/>
        <v>0</v>
      </c>
      <c r="X490" s="107">
        <f t="shared" si="91"/>
        <v>0</v>
      </c>
      <c r="Y490" s="107">
        <f t="shared" si="92"/>
        <v>0</v>
      </c>
      <c r="Z490" s="107">
        <f t="shared" si="106"/>
        <v>0</v>
      </c>
      <c r="AA490" s="107">
        <f t="shared" si="107"/>
        <v>0</v>
      </c>
      <c r="AB490" s="107">
        <f t="shared" si="108"/>
        <v>0</v>
      </c>
      <c r="AC490" s="107">
        <f t="shared" si="109"/>
        <v>0</v>
      </c>
      <c r="AD490" s="107">
        <f t="shared" si="110"/>
        <v>0</v>
      </c>
      <c r="AE490" s="107">
        <f t="shared" si="111"/>
        <v>0</v>
      </c>
      <c r="AF490" s="107">
        <f t="shared" si="112"/>
        <v>0</v>
      </c>
      <c r="AG490" s="107">
        <f t="shared" si="113"/>
        <v>0</v>
      </c>
      <c r="AH490" s="107">
        <f t="shared" si="114"/>
        <v>0</v>
      </c>
      <c r="AI490" s="107">
        <f t="shared" si="115"/>
        <v>0</v>
      </c>
      <c r="AJ490" s="107">
        <f t="shared" si="116"/>
        <v>0</v>
      </c>
      <c r="AK490" s="107">
        <f t="shared" si="117"/>
        <v>0</v>
      </c>
    </row>
    <row r="491">
      <c r="A491" s="107"/>
      <c r="B491" s="107"/>
      <c r="C491" s="107"/>
      <c r="D491" s="109"/>
      <c r="E491" s="107"/>
      <c r="F491" s="108">
        <f t="shared" si="105"/>
        <v>1224</v>
      </c>
      <c r="G491" s="90" t="s">
        <v>683</v>
      </c>
      <c r="H491" s="14">
        <f>IF(ISNA(VLOOKUP(G491,Round2_Transactions!$A$2:$F$800,2,FALSE)), 0,VLOOKUP(G491,Round2_Transactions!$A$2:$F$800,2,FALSE))</f>
        <v>0</v>
      </c>
      <c r="I491" s="60">
        <f>IF(ISNA(VLOOKUP(G491,Round2_Transactions!$A$2:$F$800,3,FALSE)), 0,VLOOKUP(G491,Round2_Transactions!$A$2:$F$800,3,FALSE))</f>
        <v>0</v>
      </c>
      <c r="J491" s="60">
        <f>IF(ISNA(VLOOKUP(G491,Round2_Transactions!$A$2:$F$800,4,FALSE)), 0,VLOOKUP(G491,Round2_Transactions!$A$2:$F$800,4,FALSE))</f>
        <v>0</v>
      </c>
      <c r="K491" s="60">
        <f>IF(ISNA(VLOOKUP(G491,Round2_Transactions!$A$2:$F$800,5,FALSE)), 0,VLOOKUP(G491,Round2_Transactions!$A$2:$F$800,5,FALSE))</f>
        <v>0</v>
      </c>
      <c r="L491" s="86">
        <f>IF(ISNA(VLOOKUP(G491,Round2_Transactions!$A$2:$F$800,6,FALSE)), 0,VLOOKUP(G491,Round2_Transactions!$A$2:$F$800,6,FALSE))</f>
        <v>0</v>
      </c>
      <c r="M491" s="107">
        <f t="shared" si="79"/>
        <v>0</v>
      </c>
      <c r="N491" s="107">
        <f t="shared" si="81"/>
        <v>0</v>
      </c>
      <c r="O491" s="107">
        <f t="shared" si="82"/>
        <v>0</v>
      </c>
      <c r="P491" s="107">
        <f t="shared" si="83"/>
        <v>0</v>
      </c>
      <c r="Q491" s="107">
        <f t="shared" si="84"/>
        <v>0</v>
      </c>
      <c r="R491" s="107">
        <f t="shared" si="85"/>
        <v>0</v>
      </c>
      <c r="S491" s="107">
        <f t="shared" si="86"/>
        <v>0</v>
      </c>
      <c r="T491" s="107">
        <f t="shared" si="87"/>
        <v>0</v>
      </c>
      <c r="U491" s="107">
        <f t="shared" si="88"/>
        <v>0</v>
      </c>
      <c r="V491" s="107">
        <f t="shared" si="89"/>
        <v>0</v>
      </c>
      <c r="W491" s="107">
        <f t="shared" si="90"/>
        <v>0</v>
      </c>
      <c r="X491" s="107">
        <f t="shared" si="91"/>
        <v>0</v>
      </c>
      <c r="Y491" s="107">
        <f t="shared" si="92"/>
        <v>0</v>
      </c>
      <c r="Z491" s="107">
        <f t="shared" si="106"/>
        <v>0</v>
      </c>
      <c r="AA491" s="107">
        <f t="shared" si="107"/>
        <v>0</v>
      </c>
      <c r="AB491" s="107">
        <f t="shared" si="108"/>
        <v>0</v>
      </c>
      <c r="AC491" s="107">
        <f t="shared" si="109"/>
        <v>0</v>
      </c>
      <c r="AD491" s="107">
        <f t="shared" si="110"/>
        <v>0</v>
      </c>
      <c r="AE491" s="107">
        <f t="shared" si="111"/>
        <v>0</v>
      </c>
      <c r="AF491" s="107">
        <f t="shared" si="112"/>
        <v>0</v>
      </c>
      <c r="AG491" s="107">
        <f t="shared" si="113"/>
        <v>0</v>
      </c>
      <c r="AH491" s="107">
        <f t="shared" si="114"/>
        <v>0</v>
      </c>
      <c r="AI491" s="107">
        <f t="shared" si="115"/>
        <v>0</v>
      </c>
      <c r="AJ491" s="107">
        <f t="shared" si="116"/>
        <v>0</v>
      </c>
      <c r="AK491" s="107">
        <f t="shared" si="117"/>
        <v>0</v>
      </c>
    </row>
    <row r="492">
      <c r="A492" s="107"/>
      <c r="B492" s="107"/>
      <c r="C492" s="107"/>
      <c r="D492" s="107"/>
      <c r="E492" s="107"/>
      <c r="F492" s="108">
        <f t="shared" si="105"/>
        <v>1224</v>
      </c>
      <c r="G492" s="90" t="s">
        <v>684</v>
      </c>
      <c r="H492" s="14">
        <f>IF(ISNA(VLOOKUP(G492,Round2_Transactions!$A$2:$F$800,2,FALSE)), 0,VLOOKUP(G492,Round2_Transactions!$A$2:$F$800,2,FALSE))</f>
        <v>0</v>
      </c>
      <c r="I492" s="60">
        <f>IF(ISNA(VLOOKUP(G492,Round2_Transactions!$A$2:$F$800,3,FALSE)), 0,VLOOKUP(G492,Round2_Transactions!$A$2:$F$800,3,FALSE))</f>
        <v>0</v>
      </c>
      <c r="J492" s="60">
        <f>IF(ISNA(VLOOKUP(G492,Round2_Transactions!$A$2:$F$800,4,FALSE)), 0,VLOOKUP(G492,Round2_Transactions!$A$2:$F$800,4,FALSE))</f>
        <v>0</v>
      </c>
      <c r="K492" s="60">
        <f>IF(ISNA(VLOOKUP(G492,Round2_Transactions!$A$2:$F$800,5,FALSE)), 0,VLOOKUP(G492,Round2_Transactions!$A$2:$F$800,5,FALSE))</f>
        <v>0</v>
      </c>
      <c r="L492" s="86">
        <f>IF(ISNA(VLOOKUP(G492,Round2_Transactions!$A$2:$F$800,6,FALSE)), 0,VLOOKUP(G492,Round2_Transactions!$A$2:$F$800,6,FALSE))</f>
        <v>0</v>
      </c>
      <c r="M492" s="107">
        <f t="shared" si="79"/>
        <v>0</v>
      </c>
      <c r="N492" s="107">
        <f t="shared" si="81"/>
        <v>0</v>
      </c>
      <c r="O492" s="107">
        <f t="shared" si="82"/>
        <v>0</v>
      </c>
      <c r="P492" s="107">
        <f t="shared" si="83"/>
        <v>0</v>
      </c>
      <c r="Q492" s="107">
        <f t="shared" si="84"/>
        <v>0</v>
      </c>
      <c r="R492" s="107">
        <f t="shared" si="85"/>
        <v>0</v>
      </c>
      <c r="S492" s="107">
        <f t="shared" si="86"/>
        <v>0</v>
      </c>
      <c r="T492" s="107">
        <f t="shared" si="87"/>
        <v>0</v>
      </c>
      <c r="U492" s="107">
        <f t="shared" si="88"/>
        <v>0</v>
      </c>
      <c r="V492" s="107">
        <f t="shared" si="89"/>
        <v>0</v>
      </c>
      <c r="W492" s="107">
        <f t="shared" si="90"/>
        <v>0</v>
      </c>
      <c r="X492" s="107">
        <f t="shared" si="91"/>
        <v>0</v>
      </c>
      <c r="Y492" s="107">
        <f t="shared" si="92"/>
        <v>0</v>
      </c>
      <c r="Z492" s="107">
        <f t="shared" si="106"/>
        <v>0</v>
      </c>
      <c r="AA492" s="107">
        <f t="shared" si="107"/>
        <v>0</v>
      </c>
      <c r="AB492" s="107">
        <f t="shared" si="108"/>
        <v>0</v>
      </c>
      <c r="AC492" s="107">
        <f t="shared" si="109"/>
        <v>0</v>
      </c>
      <c r="AD492" s="107">
        <f t="shared" si="110"/>
        <v>0</v>
      </c>
      <c r="AE492" s="107">
        <f t="shared" si="111"/>
        <v>0</v>
      </c>
      <c r="AF492" s="107">
        <f t="shared" si="112"/>
        <v>0</v>
      </c>
      <c r="AG492" s="107">
        <f t="shared" si="113"/>
        <v>0</v>
      </c>
      <c r="AH492" s="107">
        <f t="shared" si="114"/>
        <v>0</v>
      </c>
      <c r="AI492" s="107">
        <f t="shared" si="115"/>
        <v>0</v>
      </c>
      <c r="AJ492" s="107">
        <f t="shared" si="116"/>
        <v>0</v>
      </c>
      <c r="AK492" s="107">
        <f t="shared" si="117"/>
        <v>0</v>
      </c>
    </row>
    <row r="493">
      <c r="A493" s="107"/>
      <c r="B493" s="107"/>
      <c r="C493" s="107"/>
      <c r="D493" s="107"/>
      <c r="E493" s="107"/>
      <c r="F493" s="108">
        <f t="shared" si="105"/>
        <v>1224</v>
      </c>
      <c r="G493" s="90" t="s">
        <v>685</v>
      </c>
      <c r="H493" s="14">
        <f>IF(ISNA(VLOOKUP(G493,Round2_Transactions!$A$2:$F$800,2,FALSE)), 0,VLOOKUP(G493,Round2_Transactions!$A$2:$F$800,2,FALSE))</f>
        <v>0</v>
      </c>
      <c r="I493" s="60">
        <f>IF(ISNA(VLOOKUP(G493,Round2_Transactions!$A$2:$F$800,3,FALSE)), 0,VLOOKUP(G493,Round2_Transactions!$A$2:$F$800,3,FALSE))</f>
        <v>0</v>
      </c>
      <c r="J493" s="60">
        <f>IF(ISNA(VLOOKUP(G493,Round2_Transactions!$A$2:$F$800,4,FALSE)), 0,VLOOKUP(G493,Round2_Transactions!$A$2:$F$800,4,FALSE))</f>
        <v>0</v>
      </c>
      <c r="K493" s="60">
        <f>IF(ISNA(VLOOKUP(G493,Round2_Transactions!$A$2:$F$800,5,FALSE)), 0,VLOOKUP(G493,Round2_Transactions!$A$2:$F$800,5,FALSE))</f>
        <v>0</v>
      </c>
      <c r="L493" s="86">
        <f>IF(ISNA(VLOOKUP(G493,Round2_Transactions!$A$2:$F$800,6,FALSE)), 0,VLOOKUP(G493,Round2_Transactions!$A$2:$F$800,6,FALSE))</f>
        <v>0</v>
      </c>
      <c r="M493" s="107">
        <f t="shared" si="79"/>
        <v>0</v>
      </c>
      <c r="N493" s="107">
        <f t="shared" si="81"/>
        <v>0</v>
      </c>
      <c r="O493" s="107">
        <f t="shared" si="82"/>
        <v>0</v>
      </c>
      <c r="P493" s="107">
        <f t="shared" si="83"/>
        <v>0</v>
      </c>
      <c r="Q493" s="107">
        <f t="shared" si="84"/>
        <v>0</v>
      </c>
      <c r="R493" s="107">
        <f t="shared" si="85"/>
        <v>0</v>
      </c>
      <c r="S493" s="107">
        <f t="shared" si="86"/>
        <v>0</v>
      </c>
      <c r="T493" s="107">
        <f t="shared" si="87"/>
        <v>0</v>
      </c>
      <c r="U493" s="107">
        <f t="shared" si="88"/>
        <v>0</v>
      </c>
      <c r="V493" s="107">
        <f t="shared" si="89"/>
        <v>0</v>
      </c>
      <c r="W493" s="107">
        <f t="shared" si="90"/>
        <v>0</v>
      </c>
      <c r="X493" s="107">
        <f t="shared" si="91"/>
        <v>0</v>
      </c>
      <c r="Y493" s="107">
        <f t="shared" si="92"/>
        <v>0</v>
      </c>
      <c r="Z493" s="107">
        <f t="shared" si="106"/>
        <v>0</v>
      </c>
      <c r="AA493" s="107">
        <f t="shared" si="107"/>
        <v>0</v>
      </c>
      <c r="AB493" s="107">
        <f t="shared" si="108"/>
        <v>0</v>
      </c>
      <c r="AC493" s="107">
        <f t="shared" si="109"/>
        <v>0</v>
      </c>
      <c r="AD493" s="107">
        <f t="shared" si="110"/>
        <v>0</v>
      </c>
      <c r="AE493" s="107">
        <f t="shared" si="111"/>
        <v>0</v>
      </c>
      <c r="AF493" s="107">
        <f t="shared" si="112"/>
        <v>0</v>
      </c>
      <c r="AG493" s="107">
        <f t="shared" si="113"/>
        <v>0</v>
      </c>
      <c r="AH493" s="107">
        <f t="shared" si="114"/>
        <v>0</v>
      </c>
      <c r="AI493" s="107">
        <f t="shared" si="115"/>
        <v>0</v>
      </c>
      <c r="AJ493" s="107">
        <f t="shared" si="116"/>
        <v>0</v>
      </c>
      <c r="AK493" s="107">
        <f t="shared" si="117"/>
        <v>0</v>
      </c>
    </row>
    <row r="494">
      <c r="A494" s="107"/>
      <c r="B494" s="107"/>
      <c r="C494" s="107"/>
      <c r="D494" s="107"/>
      <c r="E494" s="107"/>
      <c r="F494" s="108">
        <f t="shared" si="105"/>
        <v>1224</v>
      </c>
      <c r="G494" s="90" t="s">
        <v>686</v>
      </c>
      <c r="H494" s="14">
        <f>IF(ISNA(VLOOKUP(G494,Round2_Transactions!$A$2:$F$800,2,FALSE)), 0,VLOOKUP(G494,Round2_Transactions!$A$2:$F$800,2,FALSE))</f>
        <v>0</v>
      </c>
      <c r="I494" s="60">
        <f>IF(ISNA(VLOOKUP(G494,Round2_Transactions!$A$2:$F$800,3,FALSE)), 0,VLOOKUP(G494,Round2_Transactions!$A$2:$F$800,3,FALSE))</f>
        <v>0</v>
      </c>
      <c r="J494" s="60">
        <f>IF(ISNA(VLOOKUP(G494,Round2_Transactions!$A$2:$F$800,4,FALSE)), 0,VLOOKUP(G494,Round2_Transactions!$A$2:$F$800,4,FALSE))</f>
        <v>0</v>
      </c>
      <c r="K494" s="60">
        <f>IF(ISNA(VLOOKUP(G494,Round2_Transactions!$A$2:$F$800,5,FALSE)), 0,VLOOKUP(G494,Round2_Transactions!$A$2:$F$800,5,FALSE))</f>
        <v>0</v>
      </c>
      <c r="L494" s="86">
        <f>IF(ISNA(VLOOKUP(G494,Round2_Transactions!$A$2:$F$800,6,FALSE)), 0,VLOOKUP(G494,Round2_Transactions!$A$2:$F$800,6,FALSE))</f>
        <v>0</v>
      </c>
      <c r="M494" s="107">
        <f t="shared" si="79"/>
        <v>0</v>
      </c>
      <c r="N494" s="107">
        <f t="shared" si="81"/>
        <v>0</v>
      </c>
      <c r="O494" s="107">
        <f t="shared" si="82"/>
        <v>0</v>
      </c>
      <c r="P494" s="107">
        <f t="shared" si="83"/>
        <v>0</v>
      </c>
      <c r="Q494" s="107">
        <f t="shared" si="84"/>
        <v>0</v>
      </c>
      <c r="R494" s="107">
        <f t="shared" si="85"/>
        <v>0</v>
      </c>
      <c r="S494" s="107">
        <f t="shared" si="86"/>
        <v>0</v>
      </c>
      <c r="T494" s="107">
        <f t="shared" si="87"/>
        <v>0</v>
      </c>
      <c r="U494" s="107">
        <f t="shared" si="88"/>
        <v>0</v>
      </c>
      <c r="V494" s="107">
        <f t="shared" si="89"/>
        <v>0</v>
      </c>
      <c r="W494" s="107">
        <f t="shared" si="90"/>
        <v>0</v>
      </c>
      <c r="X494" s="107">
        <f t="shared" si="91"/>
        <v>0</v>
      </c>
      <c r="Y494" s="107">
        <f t="shared" si="92"/>
        <v>0</v>
      </c>
      <c r="Z494" s="107">
        <f t="shared" si="106"/>
        <v>0</v>
      </c>
      <c r="AA494" s="107">
        <f t="shared" si="107"/>
        <v>0</v>
      </c>
      <c r="AB494" s="107">
        <f t="shared" si="108"/>
        <v>0</v>
      </c>
      <c r="AC494" s="107">
        <f t="shared" si="109"/>
        <v>0</v>
      </c>
      <c r="AD494" s="107">
        <f t="shared" si="110"/>
        <v>0</v>
      </c>
      <c r="AE494" s="107">
        <f t="shared" si="111"/>
        <v>0</v>
      </c>
      <c r="AF494" s="107">
        <f t="shared" si="112"/>
        <v>0</v>
      </c>
      <c r="AG494" s="107">
        <f t="shared" si="113"/>
        <v>0</v>
      </c>
      <c r="AH494" s="107">
        <f t="shared" si="114"/>
        <v>0</v>
      </c>
      <c r="AI494" s="107">
        <f t="shared" si="115"/>
        <v>0</v>
      </c>
      <c r="AJ494" s="107">
        <f t="shared" si="116"/>
        <v>0</v>
      </c>
      <c r="AK494" s="107">
        <f t="shared" si="117"/>
        <v>0</v>
      </c>
    </row>
    <row r="495">
      <c r="A495" s="107"/>
      <c r="B495" s="107"/>
      <c r="C495" s="107"/>
      <c r="D495" s="107"/>
      <c r="E495" s="107"/>
      <c r="F495" s="108">
        <f t="shared" si="105"/>
        <v>1224</v>
      </c>
      <c r="G495" s="90" t="s">
        <v>687</v>
      </c>
      <c r="H495" s="14">
        <f>IF(ISNA(VLOOKUP(G495,Round2_Transactions!$A$2:$F$800,2,FALSE)), 0,VLOOKUP(G495,Round2_Transactions!$A$2:$F$800,2,FALSE))</f>
        <v>0</v>
      </c>
      <c r="I495" s="60">
        <f>IF(ISNA(VLOOKUP(G495,Round2_Transactions!$A$2:$F$800,3,FALSE)), 0,VLOOKUP(G495,Round2_Transactions!$A$2:$F$800,3,FALSE))</f>
        <v>0</v>
      </c>
      <c r="J495" s="60">
        <f>IF(ISNA(VLOOKUP(G495,Round2_Transactions!$A$2:$F$800,4,FALSE)), 0,VLOOKUP(G495,Round2_Transactions!$A$2:$F$800,4,FALSE))</f>
        <v>0</v>
      </c>
      <c r="K495" s="60">
        <f>IF(ISNA(VLOOKUP(G495,Round2_Transactions!$A$2:$F$800,5,FALSE)), 0,VLOOKUP(G495,Round2_Transactions!$A$2:$F$800,5,FALSE))</f>
        <v>0</v>
      </c>
      <c r="L495" s="86">
        <f>IF(ISNA(VLOOKUP(G495,Round2_Transactions!$A$2:$F$800,6,FALSE)), 0,VLOOKUP(G495,Round2_Transactions!$A$2:$F$800,6,FALSE))</f>
        <v>0</v>
      </c>
      <c r="M495" s="107">
        <f t="shared" si="79"/>
        <v>0</v>
      </c>
      <c r="N495" s="107">
        <f t="shared" si="81"/>
        <v>0</v>
      </c>
      <c r="O495" s="107">
        <f t="shared" si="82"/>
        <v>0</v>
      </c>
      <c r="P495" s="107">
        <f t="shared" si="83"/>
        <v>0</v>
      </c>
      <c r="Q495" s="107">
        <f t="shared" si="84"/>
        <v>0</v>
      </c>
      <c r="R495" s="107">
        <f t="shared" si="85"/>
        <v>0</v>
      </c>
      <c r="S495" s="107">
        <f t="shared" si="86"/>
        <v>0</v>
      </c>
      <c r="T495" s="107">
        <f t="shared" si="87"/>
        <v>0</v>
      </c>
      <c r="U495" s="107">
        <f t="shared" si="88"/>
        <v>0</v>
      </c>
      <c r="V495" s="107">
        <f t="shared" si="89"/>
        <v>0</v>
      </c>
      <c r="W495" s="107">
        <f t="shared" si="90"/>
        <v>0</v>
      </c>
      <c r="X495" s="107">
        <f t="shared" si="91"/>
        <v>0</v>
      </c>
      <c r="Y495" s="107">
        <f t="shared" si="92"/>
        <v>0</v>
      </c>
      <c r="Z495" s="107">
        <f t="shared" si="106"/>
        <v>0</v>
      </c>
      <c r="AA495" s="107">
        <f t="shared" si="107"/>
        <v>0</v>
      </c>
      <c r="AB495" s="107">
        <f t="shared" si="108"/>
        <v>0</v>
      </c>
      <c r="AC495" s="107">
        <f t="shared" si="109"/>
        <v>0</v>
      </c>
      <c r="AD495" s="107">
        <f t="shared" si="110"/>
        <v>0</v>
      </c>
      <c r="AE495" s="107">
        <f t="shared" si="111"/>
        <v>0</v>
      </c>
      <c r="AF495" s="107">
        <f t="shared" si="112"/>
        <v>0</v>
      </c>
      <c r="AG495" s="107">
        <f t="shared" si="113"/>
        <v>0</v>
      </c>
      <c r="AH495" s="107">
        <f t="shared" si="114"/>
        <v>0</v>
      </c>
      <c r="AI495" s="107">
        <f t="shared" si="115"/>
        <v>0</v>
      </c>
      <c r="AJ495" s="107">
        <f t="shared" si="116"/>
        <v>0</v>
      </c>
      <c r="AK495" s="107">
        <f t="shared" si="117"/>
        <v>0</v>
      </c>
    </row>
    <row r="496">
      <c r="A496" s="107"/>
      <c r="B496" s="107"/>
      <c r="C496" s="107"/>
      <c r="D496" s="107"/>
      <c r="E496" s="107"/>
      <c r="F496" s="108">
        <f t="shared" si="105"/>
        <v>1224</v>
      </c>
      <c r="G496" s="90" t="s">
        <v>688</v>
      </c>
      <c r="H496" s="14">
        <f>IF(ISNA(VLOOKUP(G496,Round2_Transactions!$A$2:$F$800,2,FALSE)), 0,VLOOKUP(G496,Round2_Transactions!$A$2:$F$800,2,FALSE))</f>
        <v>0</v>
      </c>
      <c r="I496" s="60">
        <f>IF(ISNA(VLOOKUP(G496,Round2_Transactions!$A$2:$F$800,3,FALSE)), 0,VLOOKUP(G496,Round2_Transactions!$A$2:$F$800,3,FALSE))</f>
        <v>0</v>
      </c>
      <c r="J496" s="60">
        <f>IF(ISNA(VLOOKUP(G496,Round2_Transactions!$A$2:$F$800,4,FALSE)), 0,VLOOKUP(G496,Round2_Transactions!$A$2:$F$800,4,FALSE))</f>
        <v>0</v>
      </c>
      <c r="K496" s="60">
        <f>IF(ISNA(VLOOKUP(G496,Round2_Transactions!$A$2:$F$800,5,FALSE)), 0,VLOOKUP(G496,Round2_Transactions!$A$2:$F$800,5,FALSE))</f>
        <v>0</v>
      </c>
      <c r="L496" s="86">
        <f>IF(ISNA(VLOOKUP(G496,Round2_Transactions!$A$2:$F$800,6,FALSE)), 0,VLOOKUP(G496,Round2_Transactions!$A$2:$F$800,6,FALSE))</f>
        <v>0</v>
      </c>
      <c r="M496" s="107">
        <f t="shared" si="79"/>
        <v>0</v>
      </c>
      <c r="N496" s="107">
        <f t="shared" si="81"/>
        <v>0</v>
      </c>
      <c r="O496" s="107">
        <f t="shared" si="82"/>
        <v>0</v>
      </c>
      <c r="P496" s="107">
        <f t="shared" si="83"/>
        <v>0</v>
      </c>
      <c r="Q496" s="107">
        <f t="shared" si="84"/>
        <v>0</v>
      </c>
      <c r="R496" s="107">
        <f t="shared" si="85"/>
        <v>0</v>
      </c>
      <c r="S496" s="107">
        <f t="shared" si="86"/>
        <v>0</v>
      </c>
      <c r="T496" s="107">
        <f t="shared" si="87"/>
        <v>0</v>
      </c>
      <c r="U496" s="107">
        <f t="shared" si="88"/>
        <v>0</v>
      </c>
      <c r="V496" s="107">
        <f t="shared" si="89"/>
        <v>0</v>
      </c>
      <c r="W496" s="107">
        <f t="shared" si="90"/>
        <v>0</v>
      </c>
      <c r="X496" s="107">
        <f t="shared" si="91"/>
        <v>0</v>
      </c>
      <c r="Y496" s="107">
        <f t="shared" si="92"/>
        <v>0</v>
      </c>
      <c r="Z496" s="107">
        <f t="shared" si="106"/>
        <v>0</v>
      </c>
      <c r="AA496" s="107">
        <f t="shared" si="107"/>
        <v>0</v>
      </c>
      <c r="AB496" s="107">
        <f t="shared" si="108"/>
        <v>0</v>
      </c>
      <c r="AC496" s="107">
        <f t="shared" si="109"/>
        <v>0</v>
      </c>
      <c r="AD496" s="107">
        <f t="shared" si="110"/>
        <v>0</v>
      </c>
      <c r="AE496" s="107">
        <f t="shared" si="111"/>
        <v>0</v>
      </c>
      <c r="AF496" s="107">
        <f t="shared" si="112"/>
        <v>0</v>
      </c>
      <c r="AG496" s="107">
        <f t="shared" si="113"/>
        <v>0</v>
      </c>
      <c r="AH496" s="107">
        <f t="shared" si="114"/>
        <v>0</v>
      </c>
      <c r="AI496" s="107">
        <f t="shared" si="115"/>
        <v>0</v>
      </c>
      <c r="AJ496" s="107">
        <f t="shared" si="116"/>
        <v>0</v>
      </c>
      <c r="AK496" s="107">
        <f t="shared" si="117"/>
        <v>0</v>
      </c>
    </row>
    <row r="497">
      <c r="A497" s="107"/>
      <c r="B497" s="107"/>
      <c r="C497" s="107"/>
      <c r="D497" s="107"/>
      <c r="E497" s="107"/>
      <c r="F497" s="108">
        <f t="shared" si="105"/>
        <v>1224</v>
      </c>
      <c r="G497" s="90" t="s">
        <v>689</v>
      </c>
      <c r="H497" s="14">
        <f>IF(ISNA(VLOOKUP(G497,Round2_Transactions!$A$2:$F$800,2,FALSE)), 0,VLOOKUP(G497,Round2_Transactions!$A$2:$F$800,2,FALSE))</f>
        <v>0</v>
      </c>
      <c r="I497" s="60">
        <f>IF(ISNA(VLOOKUP(G497,Round2_Transactions!$A$2:$F$800,3,FALSE)), 0,VLOOKUP(G497,Round2_Transactions!$A$2:$F$800,3,FALSE))</f>
        <v>0</v>
      </c>
      <c r="J497" s="60">
        <f>IF(ISNA(VLOOKUP(G497,Round2_Transactions!$A$2:$F$800,4,FALSE)), 0,VLOOKUP(G497,Round2_Transactions!$A$2:$F$800,4,FALSE))</f>
        <v>0</v>
      </c>
      <c r="K497" s="60">
        <f>IF(ISNA(VLOOKUP(G497,Round2_Transactions!$A$2:$F$800,5,FALSE)), 0,VLOOKUP(G497,Round2_Transactions!$A$2:$F$800,5,FALSE))</f>
        <v>0</v>
      </c>
      <c r="L497" s="86">
        <f>IF(ISNA(VLOOKUP(G497,Round2_Transactions!$A$2:$F$800,6,FALSE)), 0,VLOOKUP(G497,Round2_Transactions!$A$2:$F$800,6,FALSE))</f>
        <v>0</v>
      </c>
      <c r="M497" s="107">
        <f t="shared" si="79"/>
        <v>0</v>
      </c>
      <c r="N497" s="107">
        <f t="shared" si="81"/>
        <v>0</v>
      </c>
      <c r="O497" s="107">
        <f t="shared" si="82"/>
        <v>0</v>
      </c>
      <c r="P497" s="107">
        <f t="shared" si="83"/>
        <v>0</v>
      </c>
      <c r="Q497" s="107">
        <f t="shared" si="84"/>
        <v>0</v>
      </c>
      <c r="R497" s="107">
        <f t="shared" si="85"/>
        <v>0</v>
      </c>
      <c r="S497" s="107">
        <f t="shared" si="86"/>
        <v>0</v>
      </c>
      <c r="T497" s="107">
        <f t="shared" si="87"/>
        <v>0</v>
      </c>
      <c r="U497" s="107">
        <f t="shared" si="88"/>
        <v>0</v>
      </c>
      <c r="V497" s="107">
        <f t="shared" si="89"/>
        <v>0</v>
      </c>
      <c r="W497" s="107">
        <f t="shared" si="90"/>
        <v>0</v>
      </c>
      <c r="X497" s="107">
        <f t="shared" si="91"/>
        <v>0</v>
      </c>
      <c r="Y497" s="107">
        <f t="shared" si="92"/>
        <v>0</v>
      </c>
      <c r="Z497" s="107">
        <f t="shared" si="106"/>
        <v>0</v>
      </c>
      <c r="AA497" s="107">
        <f t="shared" si="107"/>
        <v>0</v>
      </c>
      <c r="AB497" s="107">
        <f t="shared" si="108"/>
        <v>0</v>
      </c>
      <c r="AC497" s="107">
        <f t="shared" si="109"/>
        <v>0</v>
      </c>
      <c r="AD497" s="107">
        <f t="shared" si="110"/>
        <v>0</v>
      </c>
      <c r="AE497" s="107">
        <f t="shared" si="111"/>
        <v>0</v>
      </c>
      <c r="AF497" s="107">
        <f t="shared" si="112"/>
        <v>0</v>
      </c>
      <c r="AG497" s="107">
        <f t="shared" si="113"/>
        <v>0</v>
      </c>
      <c r="AH497" s="107">
        <f t="shared" si="114"/>
        <v>0</v>
      </c>
      <c r="AI497" s="107">
        <f t="shared" si="115"/>
        <v>0</v>
      </c>
      <c r="AJ497" s="107">
        <f t="shared" si="116"/>
        <v>0</v>
      </c>
      <c r="AK497" s="107">
        <f t="shared" si="117"/>
        <v>0</v>
      </c>
    </row>
    <row r="498">
      <c r="A498" s="107"/>
      <c r="B498" s="107"/>
      <c r="C498" s="107"/>
      <c r="D498" s="107"/>
      <c r="E498" s="107"/>
      <c r="F498" s="108">
        <f t="shared" si="105"/>
        <v>1224</v>
      </c>
      <c r="G498" s="90" t="s">
        <v>690</v>
      </c>
      <c r="H498" s="14">
        <f>IF(ISNA(VLOOKUP(G498,Round2_Transactions!$A$2:$F$800,2,FALSE)), 0,VLOOKUP(G498,Round2_Transactions!$A$2:$F$800,2,FALSE))</f>
        <v>0</v>
      </c>
      <c r="I498" s="60">
        <f>IF(ISNA(VLOOKUP(G498,Round2_Transactions!$A$2:$F$800,3,FALSE)), 0,VLOOKUP(G498,Round2_Transactions!$A$2:$F$800,3,FALSE))</f>
        <v>0</v>
      </c>
      <c r="J498" s="60">
        <f>IF(ISNA(VLOOKUP(G498,Round2_Transactions!$A$2:$F$800,4,FALSE)), 0,VLOOKUP(G498,Round2_Transactions!$A$2:$F$800,4,FALSE))</f>
        <v>0</v>
      </c>
      <c r="K498" s="60">
        <f>IF(ISNA(VLOOKUP(G498,Round2_Transactions!$A$2:$F$800,5,FALSE)), 0,VLOOKUP(G498,Round2_Transactions!$A$2:$F$800,5,FALSE))</f>
        <v>0</v>
      </c>
      <c r="L498" s="86">
        <f>IF(ISNA(VLOOKUP(G498,Round2_Transactions!$A$2:$F$800,6,FALSE)), 0,VLOOKUP(G498,Round2_Transactions!$A$2:$F$800,6,FALSE))</f>
        <v>0</v>
      </c>
      <c r="M498" s="107">
        <f t="shared" si="79"/>
        <v>0</v>
      </c>
      <c r="N498" s="107">
        <f t="shared" si="81"/>
        <v>0</v>
      </c>
      <c r="O498" s="107">
        <f t="shared" si="82"/>
        <v>0</v>
      </c>
      <c r="P498" s="107">
        <f t="shared" si="83"/>
        <v>0</v>
      </c>
      <c r="Q498" s="107">
        <f t="shared" si="84"/>
        <v>0</v>
      </c>
      <c r="R498" s="107">
        <f t="shared" si="85"/>
        <v>0</v>
      </c>
      <c r="S498" s="107">
        <f t="shared" si="86"/>
        <v>0</v>
      </c>
      <c r="T498" s="107">
        <f t="shared" si="87"/>
        <v>0</v>
      </c>
      <c r="U498" s="107">
        <f t="shared" si="88"/>
        <v>0</v>
      </c>
      <c r="V498" s="107">
        <f t="shared" si="89"/>
        <v>0</v>
      </c>
      <c r="W498" s="107">
        <f t="shared" si="90"/>
        <v>0</v>
      </c>
      <c r="X498" s="107">
        <f t="shared" si="91"/>
        <v>0</v>
      </c>
      <c r="Y498" s="107">
        <f t="shared" si="92"/>
        <v>0</v>
      </c>
      <c r="Z498" s="107">
        <f t="shared" si="106"/>
        <v>0</v>
      </c>
      <c r="AA498" s="107">
        <f t="shared" si="107"/>
        <v>0</v>
      </c>
      <c r="AB498" s="107">
        <f t="shared" si="108"/>
        <v>0</v>
      </c>
      <c r="AC498" s="107">
        <f t="shared" si="109"/>
        <v>0</v>
      </c>
      <c r="AD498" s="107">
        <f t="shared" si="110"/>
        <v>0</v>
      </c>
      <c r="AE498" s="107">
        <f t="shared" si="111"/>
        <v>0</v>
      </c>
      <c r="AF498" s="107">
        <f t="shared" si="112"/>
        <v>0</v>
      </c>
      <c r="AG498" s="107">
        <f t="shared" si="113"/>
        <v>0</v>
      </c>
      <c r="AH498" s="107">
        <f t="shared" si="114"/>
        <v>0</v>
      </c>
      <c r="AI498" s="107">
        <f t="shared" si="115"/>
        <v>0</v>
      </c>
      <c r="AJ498" s="107">
        <f t="shared" si="116"/>
        <v>0</v>
      </c>
      <c r="AK498" s="107">
        <f t="shared" si="117"/>
        <v>0</v>
      </c>
    </row>
    <row r="499">
      <c r="A499" s="107"/>
      <c r="B499" s="107"/>
      <c r="C499" s="107"/>
      <c r="D499" s="107"/>
      <c r="E499" s="107"/>
      <c r="F499" s="108">
        <f t="shared" si="105"/>
        <v>1224</v>
      </c>
      <c r="G499" s="90" t="s">
        <v>691</v>
      </c>
      <c r="H499" s="14">
        <f>IF(ISNA(VLOOKUP(G499,Round2_Transactions!$A$2:$F$800,2,FALSE)), 0,VLOOKUP(G499,Round2_Transactions!$A$2:$F$800,2,FALSE))</f>
        <v>0</v>
      </c>
      <c r="I499" s="60">
        <f>IF(ISNA(VLOOKUP(G499,Round2_Transactions!$A$2:$F$800,3,FALSE)), 0,VLOOKUP(G499,Round2_Transactions!$A$2:$F$800,3,FALSE))</f>
        <v>0</v>
      </c>
      <c r="J499" s="60">
        <f>IF(ISNA(VLOOKUP(G499,Round2_Transactions!$A$2:$F$800,4,FALSE)), 0,VLOOKUP(G499,Round2_Transactions!$A$2:$F$800,4,FALSE))</f>
        <v>0</v>
      </c>
      <c r="K499" s="60">
        <f>IF(ISNA(VLOOKUP(G499,Round2_Transactions!$A$2:$F$800,5,FALSE)), 0,VLOOKUP(G499,Round2_Transactions!$A$2:$F$800,5,FALSE))</f>
        <v>0</v>
      </c>
      <c r="L499" s="86">
        <f>IF(ISNA(VLOOKUP(G499,Round2_Transactions!$A$2:$F$800,6,FALSE)), 0,VLOOKUP(G499,Round2_Transactions!$A$2:$F$800,6,FALSE))</f>
        <v>0</v>
      </c>
      <c r="M499" s="107">
        <f t="shared" si="79"/>
        <v>0</v>
      </c>
      <c r="N499" s="107">
        <f t="shared" si="81"/>
        <v>0</v>
      </c>
      <c r="O499" s="107">
        <f t="shared" si="82"/>
        <v>0</v>
      </c>
      <c r="P499" s="107">
        <f t="shared" si="83"/>
        <v>0</v>
      </c>
      <c r="Q499" s="107">
        <f t="shared" si="84"/>
        <v>0</v>
      </c>
      <c r="R499" s="107">
        <f t="shared" si="85"/>
        <v>0</v>
      </c>
      <c r="S499" s="107">
        <f t="shared" si="86"/>
        <v>0</v>
      </c>
      <c r="T499" s="107">
        <f t="shared" si="87"/>
        <v>0</v>
      </c>
      <c r="U499" s="107">
        <f t="shared" si="88"/>
        <v>0</v>
      </c>
      <c r="V499" s="107">
        <f t="shared" si="89"/>
        <v>0</v>
      </c>
      <c r="W499" s="107">
        <f t="shared" si="90"/>
        <v>0</v>
      </c>
      <c r="X499" s="107">
        <f t="shared" si="91"/>
        <v>0</v>
      </c>
      <c r="Y499" s="107">
        <f t="shared" si="92"/>
        <v>0</v>
      </c>
      <c r="Z499" s="107">
        <f t="shared" si="106"/>
        <v>0</v>
      </c>
      <c r="AA499" s="107">
        <f t="shared" si="107"/>
        <v>0</v>
      </c>
      <c r="AB499" s="107">
        <f t="shared" si="108"/>
        <v>0</v>
      </c>
      <c r="AC499" s="107">
        <f t="shared" si="109"/>
        <v>0</v>
      </c>
      <c r="AD499" s="107">
        <f t="shared" si="110"/>
        <v>0</v>
      </c>
      <c r="AE499" s="107">
        <f t="shared" si="111"/>
        <v>0</v>
      </c>
      <c r="AF499" s="107">
        <f t="shared" si="112"/>
        <v>0</v>
      </c>
      <c r="AG499" s="107">
        <f t="shared" si="113"/>
        <v>0</v>
      </c>
      <c r="AH499" s="107">
        <f t="shared" si="114"/>
        <v>0</v>
      </c>
      <c r="AI499" s="107">
        <f t="shared" si="115"/>
        <v>0</v>
      </c>
      <c r="AJ499" s="107">
        <f t="shared" si="116"/>
        <v>0</v>
      </c>
      <c r="AK499" s="107">
        <f t="shared" si="117"/>
        <v>0</v>
      </c>
    </row>
    <row r="500">
      <c r="A500" s="107"/>
      <c r="B500" s="107"/>
      <c r="C500" s="107"/>
      <c r="D500" s="107"/>
      <c r="E500" s="107"/>
      <c r="F500" s="108">
        <f t="shared" si="105"/>
        <v>1224</v>
      </c>
      <c r="G500" s="90" t="s">
        <v>692</v>
      </c>
      <c r="H500" s="14">
        <f>IF(ISNA(VLOOKUP(G500,Round2_Transactions!$A$2:$F$800,2,FALSE)), 0,VLOOKUP(G500,Round2_Transactions!$A$2:$F$800,2,FALSE))</f>
        <v>0</v>
      </c>
      <c r="I500" s="60">
        <f>IF(ISNA(VLOOKUP(G500,Round2_Transactions!$A$2:$F$800,3,FALSE)), 0,VLOOKUP(G500,Round2_Transactions!$A$2:$F$800,3,FALSE))</f>
        <v>0</v>
      </c>
      <c r="J500" s="60">
        <f>IF(ISNA(VLOOKUP(G500,Round2_Transactions!$A$2:$F$800,4,FALSE)), 0,VLOOKUP(G500,Round2_Transactions!$A$2:$F$800,4,FALSE))</f>
        <v>0</v>
      </c>
      <c r="K500" s="60">
        <f>IF(ISNA(VLOOKUP(G500,Round2_Transactions!$A$2:$F$800,5,FALSE)), 0,VLOOKUP(G500,Round2_Transactions!$A$2:$F$800,5,FALSE))</f>
        <v>0</v>
      </c>
      <c r="L500" s="86">
        <f>IF(ISNA(VLOOKUP(G500,Round2_Transactions!$A$2:$F$800,6,FALSE)), 0,VLOOKUP(G500,Round2_Transactions!$A$2:$F$800,6,FALSE))</f>
        <v>0</v>
      </c>
      <c r="M500" s="107">
        <f t="shared" si="79"/>
        <v>0</v>
      </c>
      <c r="N500" s="107">
        <f t="shared" si="81"/>
        <v>0</v>
      </c>
      <c r="O500" s="107">
        <f t="shared" si="82"/>
        <v>0</v>
      </c>
      <c r="P500" s="107">
        <f t="shared" si="83"/>
        <v>0</v>
      </c>
      <c r="Q500" s="107">
        <f t="shared" si="84"/>
        <v>0</v>
      </c>
      <c r="R500" s="107">
        <f t="shared" si="85"/>
        <v>0</v>
      </c>
      <c r="S500" s="107">
        <f t="shared" si="86"/>
        <v>0</v>
      </c>
      <c r="T500" s="107">
        <f t="shared" si="87"/>
        <v>0</v>
      </c>
      <c r="U500" s="107">
        <f t="shared" si="88"/>
        <v>0</v>
      </c>
      <c r="V500" s="107">
        <f t="shared" si="89"/>
        <v>0</v>
      </c>
      <c r="W500" s="107">
        <f t="shared" si="90"/>
        <v>0</v>
      </c>
      <c r="X500" s="107">
        <f t="shared" si="91"/>
        <v>0</v>
      </c>
      <c r="Y500" s="107">
        <f t="shared" si="92"/>
        <v>0</v>
      </c>
      <c r="Z500" s="107">
        <f t="shared" si="106"/>
        <v>0</v>
      </c>
      <c r="AA500" s="107">
        <f t="shared" si="107"/>
        <v>0</v>
      </c>
      <c r="AB500" s="107">
        <f t="shared" si="108"/>
        <v>0</v>
      </c>
      <c r="AC500" s="107">
        <f t="shared" si="109"/>
        <v>0</v>
      </c>
      <c r="AD500" s="107">
        <f t="shared" si="110"/>
        <v>0</v>
      </c>
      <c r="AE500" s="107">
        <f t="shared" si="111"/>
        <v>0</v>
      </c>
      <c r="AF500" s="107">
        <f t="shared" si="112"/>
        <v>0</v>
      </c>
      <c r="AG500" s="107">
        <f t="shared" si="113"/>
        <v>0</v>
      </c>
      <c r="AH500" s="107">
        <f t="shared" si="114"/>
        <v>0</v>
      </c>
      <c r="AI500" s="107">
        <f t="shared" si="115"/>
        <v>0</v>
      </c>
      <c r="AJ500" s="107">
        <f t="shared" si="116"/>
        <v>0</v>
      </c>
      <c r="AK500" s="107">
        <f t="shared" si="117"/>
        <v>0</v>
      </c>
    </row>
    <row r="501">
      <c r="A501" s="107"/>
      <c r="B501" s="107"/>
      <c r="C501" s="107"/>
      <c r="D501" s="107"/>
      <c r="E501" s="107"/>
      <c r="F501" s="108">
        <f t="shared" si="105"/>
        <v>1224</v>
      </c>
      <c r="G501" s="90" t="s">
        <v>693</v>
      </c>
      <c r="H501" s="14">
        <f>IF(ISNA(VLOOKUP(G501,Round2_Transactions!$A$2:$F$800,2,FALSE)), 0,VLOOKUP(G501,Round2_Transactions!$A$2:$F$800,2,FALSE))</f>
        <v>0</v>
      </c>
      <c r="I501" s="60">
        <f>IF(ISNA(VLOOKUP(G501,Round2_Transactions!$A$2:$F$800,3,FALSE)), 0,VLOOKUP(G501,Round2_Transactions!$A$2:$F$800,3,FALSE))</f>
        <v>0</v>
      </c>
      <c r="J501" s="60">
        <f>IF(ISNA(VLOOKUP(G501,Round2_Transactions!$A$2:$F$800,4,FALSE)), 0,VLOOKUP(G501,Round2_Transactions!$A$2:$F$800,4,FALSE))</f>
        <v>0</v>
      </c>
      <c r="K501" s="60">
        <f>IF(ISNA(VLOOKUP(G501,Round2_Transactions!$A$2:$F$800,5,FALSE)), 0,VLOOKUP(G501,Round2_Transactions!$A$2:$F$800,5,FALSE))</f>
        <v>0</v>
      </c>
      <c r="L501" s="86">
        <f>IF(ISNA(VLOOKUP(G501,Round2_Transactions!$A$2:$F$800,6,FALSE)), 0,VLOOKUP(G501,Round2_Transactions!$A$2:$F$800,6,FALSE))</f>
        <v>0</v>
      </c>
      <c r="M501" s="107">
        <f t="shared" si="79"/>
        <v>0</v>
      </c>
      <c r="N501" s="107">
        <f t="shared" si="81"/>
        <v>0</v>
      </c>
      <c r="O501" s="107">
        <f t="shared" si="82"/>
        <v>0</v>
      </c>
      <c r="P501" s="107">
        <f t="shared" si="83"/>
        <v>0</v>
      </c>
      <c r="Q501" s="107">
        <f t="shared" si="84"/>
        <v>0</v>
      </c>
      <c r="R501" s="107">
        <f t="shared" si="85"/>
        <v>0</v>
      </c>
      <c r="S501" s="107">
        <f t="shared" si="86"/>
        <v>0</v>
      </c>
      <c r="T501" s="107">
        <f t="shared" si="87"/>
        <v>0</v>
      </c>
      <c r="U501" s="107">
        <f t="shared" si="88"/>
        <v>0</v>
      </c>
      <c r="V501" s="107">
        <f t="shared" si="89"/>
        <v>0</v>
      </c>
      <c r="W501" s="107">
        <f t="shared" si="90"/>
        <v>0</v>
      </c>
      <c r="X501" s="107">
        <f t="shared" si="91"/>
        <v>0</v>
      </c>
      <c r="Y501" s="107">
        <f t="shared" si="92"/>
        <v>0</v>
      </c>
      <c r="Z501" s="107">
        <f t="shared" si="106"/>
        <v>0</v>
      </c>
      <c r="AA501" s="107">
        <f t="shared" si="107"/>
        <v>0</v>
      </c>
      <c r="AB501" s="107">
        <f t="shared" si="108"/>
        <v>0</v>
      </c>
      <c r="AC501" s="107">
        <f t="shared" si="109"/>
        <v>0</v>
      </c>
      <c r="AD501" s="107">
        <f t="shared" si="110"/>
        <v>0</v>
      </c>
      <c r="AE501" s="107">
        <f t="shared" si="111"/>
        <v>0</v>
      </c>
      <c r="AF501" s="107">
        <f t="shared" si="112"/>
        <v>0</v>
      </c>
      <c r="AG501" s="107">
        <f t="shared" si="113"/>
        <v>0</v>
      </c>
      <c r="AH501" s="107">
        <f t="shared" si="114"/>
        <v>0</v>
      </c>
      <c r="AI501" s="107">
        <f t="shared" si="115"/>
        <v>0</v>
      </c>
      <c r="AJ501" s="107">
        <f t="shared" si="116"/>
        <v>0</v>
      </c>
      <c r="AK501" s="107">
        <f t="shared" si="117"/>
        <v>0</v>
      </c>
    </row>
    <row r="502">
      <c r="A502" s="107"/>
      <c r="B502" s="107"/>
      <c r="C502" s="107"/>
      <c r="D502" s="107"/>
      <c r="E502" s="107"/>
      <c r="F502" s="108">
        <f t="shared" si="105"/>
        <v>1224</v>
      </c>
      <c r="G502" s="90" t="s">
        <v>694</v>
      </c>
      <c r="H502" s="14">
        <f>IF(ISNA(VLOOKUP(G502,Round2_Transactions!$A$2:$F$800,2,FALSE)), 0,VLOOKUP(G502,Round2_Transactions!$A$2:$F$800,2,FALSE))</f>
        <v>0</v>
      </c>
      <c r="I502" s="60">
        <f>IF(ISNA(VLOOKUP(G502,Round2_Transactions!$A$2:$F$800,3,FALSE)), 0,VLOOKUP(G502,Round2_Transactions!$A$2:$F$800,3,FALSE))</f>
        <v>0</v>
      </c>
      <c r="J502" s="60">
        <f>IF(ISNA(VLOOKUP(G502,Round2_Transactions!$A$2:$F$800,4,FALSE)), 0,VLOOKUP(G502,Round2_Transactions!$A$2:$F$800,4,FALSE))</f>
        <v>0</v>
      </c>
      <c r="K502" s="60">
        <f>IF(ISNA(VLOOKUP(G502,Round2_Transactions!$A$2:$F$800,5,FALSE)), 0,VLOOKUP(G502,Round2_Transactions!$A$2:$F$800,5,FALSE))</f>
        <v>0</v>
      </c>
      <c r="L502" s="86">
        <f>IF(ISNA(VLOOKUP(G502,Round2_Transactions!$A$2:$F$800,6,FALSE)), 0,VLOOKUP(G502,Round2_Transactions!$A$2:$F$800,6,FALSE))</f>
        <v>0</v>
      </c>
      <c r="M502" s="107">
        <f t="shared" si="79"/>
        <v>0</v>
      </c>
      <c r="N502" s="107">
        <f t="shared" si="81"/>
        <v>0</v>
      </c>
      <c r="O502" s="107">
        <f t="shared" si="82"/>
        <v>0</v>
      </c>
      <c r="P502" s="107">
        <f t="shared" si="83"/>
        <v>0</v>
      </c>
      <c r="Q502" s="107">
        <f t="shared" si="84"/>
        <v>0</v>
      </c>
      <c r="R502" s="107">
        <f t="shared" si="85"/>
        <v>0</v>
      </c>
      <c r="S502" s="107">
        <f t="shared" si="86"/>
        <v>0</v>
      </c>
      <c r="T502" s="107">
        <f t="shared" si="87"/>
        <v>0</v>
      </c>
      <c r="U502" s="107">
        <f t="shared" si="88"/>
        <v>0</v>
      </c>
      <c r="V502" s="107">
        <f t="shared" si="89"/>
        <v>0</v>
      </c>
      <c r="W502" s="107">
        <f t="shared" si="90"/>
        <v>0</v>
      </c>
      <c r="X502" s="107">
        <f t="shared" si="91"/>
        <v>0</v>
      </c>
      <c r="Y502" s="107">
        <f t="shared" si="92"/>
        <v>0</v>
      </c>
      <c r="Z502" s="107">
        <f t="shared" si="106"/>
        <v>0</v>
      </c>
      <c r="AA502" s="107">
        <f t="shared" si="107"/>
        <v>0</v>
      </c>
      <c r="AB502" s="107">
        <f t="shared" si="108"/>
        <v>0</v>
      </c>
      <c r="AC502" s="107">
        <f t="shared" si="109"/>
        <v>0</v>
      </c>
      <c r="AD502" s="107">
        <f t="shared" si="110"/>
        <v>0</v>
      </c>
      <c r="AE502" s="107">
        <f t="shared" si="111"/>
        <v>0</v>
      </c>
      <c r="AF502" s="107">
        <f t="shared" si="112"/>
        <v>0</v>
      </c>
      <c r="AG502" s="107">
        <f t="shared" si="113"/>
        <v>0</v>
      </c>
      <c r="AH502" s="107">
        <f t="shared" si="114"/>
        <v>0</v>
      </c>
      <c r="AI502" s="107">
        <f t="shared" si="115"/>
        <v>0</v>
      </c>
      <c r="AJ502" s="107">
        <f t="shared" si="116"/>
        <v>0</v>
      </c>
      <c r="AK502" s="107">
        <f t="shared" si="117"/>
        <v>0</v>
      </c>
    </row>
    <row r="503">
      <c r="A503" s="107"/>
      <c r="B503" s="107"/>
      <c r="C503" s="107"/>
      <c r="D503" s="107"/>
      <c r="E503" s="107"/>
      <c r="F503" s="108">
        <f t="shared" si="105"/>
        <v>1224</v>
      </c>
      <c r="G503" s="90" t="s">
        <v>695</v>
      </c>
      <c r="H503" s="14">
        <f>IF(ISNA(VLOOKUP(G503,Round2_Transactions!$A$2:$F$800,2,FALSE)), 0,VLOOKUP(G503,Round2_Transactions!$A$2:$F$800,2,FALSE))</f>
        <v>0</v>
      </c>
      <c r="I503" s="60">
        <f>IF(ISNA(VLOOKUP(G503,Round2_Transactions!$A$2:$F$800,3,FALSE)), 0,VLOOKUP(G503,Round2_Transactions!$A$2:$F$800,3,FALSE))</f>
        <v>0</v>
      </c>
      <c r="J503" s="60">
        <f>IF(ISNA(VLOOKUP(G503,Round2_Transactions!$A$2:$F$800,4,FALSE)), 0,VLOOKUP(G503,Round2_Transactions!$A$2:$F$800,4,FALSE))</f>
        <v>0</v>
      </c>
      <c r="K503" s="60">
        <f>IF(ISNA(VLOOKUP(G503,Round2_Transactions!$A$2:$F$800,5,FALSE)), 0,VLOOKUP(G503,Round2_Transactions!$A$2:$F$800,5,FALSE))</f>
        <v>0</v>
      </c>
      <c r="L503" s="86">
        <f>IF(ISNA(VLOOKUP(G503,Round2_Transactions!$A$2:$F$800,6,FALSE)), 0,VLOOKUP(G503,Round2_Transactions!$A$2:$F$800,6,FALSE))</f>
        <v>0</v>
      </c>
      <c r="M503" s="107">
        <f t="shared" si="79"/>
        <v>0</v>
      </c>
      <c r="N503" s="107">
        <f t="shared" si="81"/>
        <v>0</v>
      </c>
      <c r="O503" s="107">
        <f t="shared" si="82"/>
        <v>0</v>
      </c>
      <c r="P503" s="107">
        <f t="shared" si="83"/>
        <v>0</v>
      </c>
      <c r="Q503" s="107">
        <f t="shared" si="84"/>
        <v>0</v>
      </c>
      <c r="R503" s="107">
        <f t="shared" si="85"/>
        <v>0</v>
      </c>
      <c r="S503" s="107">
        <f t="shared" si="86"/>
        <v>0</v>
      </c>
      <c r="T503" s="107">
        <f t="shared" si="87"/>
        <v>0</v>
      </c>
      <c r="U503" s="107">
        <f t="shared" si="88"/>
        <v>0</v>
      </c>
      <c r="V503" s="107">
        <f t="shared" si="89"/>
        <v>0</v>
      </c>
      <c r="W503" s="107">
        <f t="shared" si="90"/>
        <v>0</v>
      </c>
      <c r="X503" s="107">
        <f t="shared" si="91"/>
        <v>0</v>
      </c>
      <c r="Y503" s="107">
        <f t="shared" si="92"/>
        <v>0</v>
      </c>
      <c r="Z503" s="107">
        <f t="shared" si="106"/>
        <v>0</v>
      </c>
      <c r="AA503" s="107">
        <f t="shared" si="107"/>
        <v>0</v>
      </c>
      <c r="AB503" s="107">
        <f t="shared" si="108"/>
        <v>0</v>
      </c>
      <c r="AC503" s="107">
        <f t="shared" si="109"/>
        <v>0</v>
      </c>
      <c r="AD503" s="107">
        <f t="shared" si="110"/>
        <v>0</v>
      </c>
      <c r="AE503" s="107">
        <f t="shared" si="111"/>
        <v>0</v>
      </c>
      <c r="AF503" s="107">
        <f t="shared" si="112"/>
        <v>0</v>
      </c>
      <c r="AG503" s="107">
        <f t="shared" si="113"/>
        <v>0</v>
      </c>
      <c r="AH503" s="107">
        <f t="shared" si="114"/>
        <v>0</v>
      </c>
      <c r="AI503" s="107">
        <f t="shared" si="115"/>
        <v>0</v>
      </c>
      <c r="AJ503" s="107">
        <f t="shared" si="116"/>
        <v>0</v>
      </c>
      <c r="AK503" s="107">
        <f t="shared" si="117"/>
        <v>0</v>
      </c>
    </row>
    <row r="504">
      <c r="A504" s="107"/>
      <c r="B504" s="107"/>
      <c r="C504" s="107"/>
      <c r="D504" s="107"/>
      <c r="E504" s="107"/>
      <c r="F504" s="108">
        <f t="shared" si="105"/>
        <v>1224</v>
      </c>
      <c r="G504" s="90" t="s">
        <v>696</v>
      </c>
      <c r="H504" s="14">
        <f>IF(ISNA(VLOOKUP(G504,Round2_Transactions!$A$2:$F$800,2,FALSE)), 0,VLOOKUP(G504,Round2_Transactions!$A$2:$F$800,2,FALSE))</f>
        <v>0</v>
      </c>
      <c r="I504" s="60">
        <f>IF(ISNA(VLOOKUP(G504,Round2_Transactions!$A$2:$F$800,3,FALSE)), 0,VLOOKUP(G504,Round2_Transactions!$A$2:$F$800,3,FALSE))</f>
        <v>0</v>
      </c>
      <c r="J504" s="60">
        <f>IF(ISNA(VLOOKUP(G504,Round2_Transactions!$A$2:$F$800,4,FALSE)), 0,VLOOKUP(G504,Round2_Transactions!$A$2:$F$800,4,FALSE))</f>
        <v>0</v>
      </c>
      <c r="K504" s="60">
        <f>IF(ISNA(VLOOKUP(G504,Round2_Transactions!$A$2:$F$800,5,FALSE)), 0,VLOOKUP(G504,Round2_Transactions!$A$2:$F$800,5,FALSE))</f>
        <v>0</v>
      </c>
      <c r="L504" s="86">
        <f>IF(ISNA(VLOOKUP(G504,Round2_Transactions!$A$2:$F$800,6,FALSE)), 0,VLOOKUP(G504,Round2_Transactions!$A$2:$F$800,6,FALSE))</f>
        <v>0</v>
      </c>
      <c r="M504" s="107">
        <f t="shared" si="79"/>
        <v>0</v>
      </c>
      <c r="N504" s="107">
        <f t="shared" si="81"/>
        <v>0</v>
      </c>
      <c r="O504" s="107">
        <f t="shared" si="82"/>
        <v>0</v>
      </c>
      <c r="P504" s="107">
        <f t="shared" si="83"/>
        <v>0</v>
      </c>
      <c r="Q504" s="107">
        <f t="shared" si="84"/>
        <v>0</v>
      </c>
      <c r="R504" s="107">
        <f t="shared" si="85"/>
        <v>0</v>
      </c>
      <c r="S504" s="107">
        <f t="shared" si="86"/>
        <v>0</v>
      </c>
      <c r="T504" s="107">
        <f t="shared" si="87"/>
        <v>0</v>
      </c>
      <c r="U504" s="107">
        <f t="shared" si="88"/>
        <v>0</v>
      </c>
      <c r="V504" s="107">
        <f t="shared" si="89"/>
        <v>0</v>
      </c>
      <c r="W504" s="107">
        <f t="shared" si="90"/>
        <v>0</v>
      </c>
      <c r="X504" s="107">
        <f t="shared" si="91"/>
        <v>0</v>
      </c>
      <c r="Y504" s="107">
        <f t="shared" si="92"/>
        <v>0</v>
      </c>
      <c r="Z504" s="107">
        <f t="shared" si="106"/>
        <v>0</v>
      </c>
      <c r="AA504" s="107">
        <f t="shared" si="107"/>
        <v>0</v>
      </c>
      <c r="AB504" s="107">
        <f t="shared" si="108"/>
        <v>0</v>
      </c>
      <c r="AC504" s="107">
        <f t="shared" si="109"/>
        <v>0</v>
      </c>
      <c r="AD504" s="107">
        <f t="shared" si="110"/>
        <v>0</v>
      </c>
      <c r="AE504" s="107">
        <f t="shared" si="111"/>
        <v>0</v>
      </c>
      <c r="AF504" s="107">
        <f t="shared" si="112"/>
        <v>0</v>
      </c>
      <c r="AG504" s="107">
        <f t="shared" si="113"/>
        <v>0</v>
      </c>
      <c r="AH504" s="107">
        <f t="shared" si="114"/>
        <v>0</v>
      </c>
      <c r="AI504" s="107">
        <f t="shared" si="115"/>
        <v>0</v>
      </c>
      <c r="AJ504" s="107">
        <f t="shared" si="116"/>
        <v>0</v>
      </c>
      <c r="AK504" s="107">
        <f t="shared" si="117"/>
        <v>0</v>
      </c>
    </row>
    <row r="505">
      <c r="A505" s="107"/>
      <c r="B505" s="107"/>
      <c r="C505" s="107"/>
      <c r="D505" s="107"/>
      <c r="E505" s="107"/>
      <c r="F505" s="108">
        <f t="shared" si="105"/>
        <v>1224</v>
      </c>
      <c r="G505" s="90" t="s">
        <v>697</v>
      </c>
      <c r="H505" s="14">
        <f>IF(ISNA(VLOOKUP(G505,Round2_Transactions!$A$2:$F$800,2,FALSE)), 0,VLOOKUP(G505,Round2_Transactions!$A$2:$F$800,2,FALSE))</f>
        <v>0</v>
      </c>
      <c r="I505" s="60">
        <f>IF(ISNA(VLOOKUP(G505,Round2_Transactions!$A$2:$F$800,3,FALSE)), 0,VLOOKUP(G505,Round2_Transactions!$A$2:$F$800,3,FALSE))</f>
        <v>0</v>
      </c>
      <c r="J505" s="60">
        <f>IF(ISNA(VLOOKUP(G505,Round2_Transactions!$A$2:$F$800,4,FALSE)), 0,VLOOKUP(G505,Round2_Transactions!$A$2:$F$800,4,FALSE))</f>
        <v>0</v>
      </c>
      <c r="K505" s="60">
        <f>IF(ISNA(VLOOKUP(G505,Round2_Transactions!$A$2:$F$800,5,FALSE)), 0,VLOOKUP(G505,Round2_Transactions!$A$2:$F$800,5,FALSE))</f>
        <v>0</v>
      </c>
      <c r="L505" s="86">
        <f>IF(ISNA(VLOOKUP(G505,Round2_Transactions!$A$2:$F$800,6,FALSE)), 0,VLOOKUP(G505,Round2_Transactions!$A$2:$F$800,6,FALSE))</f>
        <v>0</v>
      </c>
      <c r="M505" s="107">
        <f t="shared" si="79"/>
        <v>0</v>
      </c>
      <c r="N505" s="107">
        <f t="shared" si="81"/>
        <v>0</v>
      </c>
      <c r="O505" s="107">
        <f t="shared" si="82"/>
        <v>0</v>
      </c>
      <c r="P505" s="107">
        <f t="shared" si="83"/>
        <v>0</v>
      </c>
      <c r="Q505" s="107">
        <f t="shared" si="84"/>
        <v>0</v>
      </c>
      <c r="R505" s="107">
        <f t="shared" si="85"/>
        <v>0</v>
      </c>
      <c r="S505" s="107">
        <f t="shared" si="86"/>
        <v>0</v>
      </c>
      <c r="T505" s="107">
        <f t="shared" si="87"/>
        <v>0</v>
      </c>
      <c r="U505" s="107">
        <f t="shared" si="88"/>
        <v>0</v>
      </c>
      <c r="V505" s="107">
        <f t="shared" si="89"/>
        <v>0</v>
      </c>
      <c r="W505" s="107">
        <f t="shared" si="90"/>
        <v>0</v>
      </c>
      <c r="X505" s="107">
        <f t="shared" si="91"/>
        <v>0</v>
      </c>
      <c r="Y505" s="107">
        <f t="shared" si="92"/>
        <v>0</v>
      </c>
      <c r="Z505" s="107">
        <f t="shared" si="106"/>
        <v>0</v>
      </c>
      <c r="AA505" s="107">
        <f t="shared" si="107"/>
        <v>0</v>
      </c>
      <c r="AB505" s="107">
        <f t="shared" si="108"/>
        <v>0</v>
      </c>
      <c r="AC505" s="107">
        <f t="shared" si="109"/>
        <v>0</v>
      </c>
      <c r="AD505" s="107">
        <f t="shared" si="110"/>
        <v>0</v>
      </c>
      <c r="AE505" s="107">
        <f t="shared" si="111"/>
        <v>0</v>
      </c>
      <c r="AF505" s="107">
        <f t="shared" si="112"/>
        <v>0</v>
      </c>
      <c r="AG505" s="107">
        <f t="shared" si="113"/>
        <v>0</v>
      </c>
      <c r="AH505" s="107">
        <f t="shared" si="114"/>
        <v>0</v>
      </c>
      <c r="AI505" s="107">
        <f t="shared" si="115"/>
        <v>0</v>
      </c>
      <c r="AJ505" s="107">
        <f t="shared" si="116"/>
        <v>0</v>
      </c>
      <c r="AK505" s="107">
        <f t="shared" si="117"/>
        <v>0</v>
      </c>
    </row>
    <row r="506">
      <c r="A506" s="107"/>
      <c r="B506" s="107"/>
      <c r="C506" s="107"/>
      <c r="D506" s="107"/>
      <c r="E506" s="107"/>
      <c r="F506" s="108">
        <f t="shared" si="105"/>
        <v>1224</v>
      </c>
      <c r="G506" s="90" t="s">
        <v>698</v>
      </c>
      <c r="H506" s="14">
        <f>IF(ISNA(VLOOKUP(G506,Round2_Transactions!$A$2:$F$800,2,FALSE)), 0,VLOOKUP(G506,Round2_Transactions!$A$2:$F$800,2,FALSE))</f>
        <v>0</v>
      </c>
      <c r="I506" s="60">
        <f>IF(ISNA(VLOOKUP(G506,Round2_Transactions!$A$2:$F$800,3,FALSE)), 0,VLOOKUP(G506,Round2_Transactions!$A$2:$F$800,3,FALSE))</f>
        <v>0</v>
      </c>
      <c r="J506" s="60">
        <f>IF(ISNA(VLOOKUP(G506,Round2_Transactions!$A$2:$F$800,4,FALSE)), 0,VLOOKUP(G506,Round2_Transactions!$A$2:$F$800,4,FALSE))</f>
        <v>0</v>
      </c>
      <c r="K506" s="60">
        <f>IF(ISNA(VLOOKUP(G506,Round2_Transactions!$A$2:$F$800,5,FALSE)), 0,VLOOKUP(G506,Round2_Transactions!$A$2:$F$800,5,FALSE))</f>
        <v>0</v>
      </c>
      <c r="L506" s="86">
        <f>IF(ISNA(VLOOKUP(G506,Round2_Transactions!$A$2:$F$800,6,FALSE)), 0,VLOOKUP(G506,Round2_Transactions!$A$2:$F$800,6,FALSE))</f>
        <v>0</v>
      </c>
      <c r="M506" s="107">
        <f t="shared" si="79"/>
        <v>0</v>
      </c>
      <c r="N506" s="107">
        <f t="shared" si="81"/>
        <v>0</v>
      </c>
      <c r="O506" s="107">
        <f t="shared" si="82"/>
        <v>0</v>
      </c>
      <c r="P506" s="107">
        <f t="shared" si="83"/>
        <v>0</v>
      </c>
      <c r="Q506" s="107">
        <f t="shared" si="84"/>
        <v>0</v>
      </c>
      <c r="R506" s="107">
        <f t="shared" si="85"/>
        <v>0</v>
      </c>
      <c r="S506" s="107">
        <f t="shared" si="86"/>
        <v>0</v>
      </c>
      <c r="T506" s="107">
        <f t="shared" si="87"/>
        <v>0</v>
      </c>
      <c r="U506" s="107">
        <f t="shared" si="88"/>
        <v>0</v>
      </c>
      <c r="V506" s="107">
        <f t="shared" si="89"/>
        <v>0</v>
      </c>
      <c r="W506" s="107">
        <f t="shared" si="90"/>
        <v>0</v>
      </c>
      <c r="X506" s="107">
        <f t="shared" si="91"/>
        <v>0</v>
      </c>
      <c r="Y506" s="107">
        <f t="shared" si="92"/>
        <v>0</v>
      </c>
      <c r="Z506" s="107">
        <f t="shared" si="106"/>
        <v>0</v>
      </c>
      <c r="AA506" s="107">
        <f t="shared" si="107"/>
        <v>0</v>
      </c>
      <c r="AB506" s="107">
        <f t="shared" si="108"/>
        <v>0</v>
      </c>
      <c r="AC506" s="107">
        <f t="shared" si="109"/>
        <v>0</v>
      </c>
      <c r="AD506" s="107">
        <f t="shared" si="110"/>
        <v>0</v>
      </c>
      <c r="AE506" s="107">
        <f t="shared" si="111"/>
        <v>0</v>
      </c>
      <c r="AF506" s="107">
        <f t="shared" si="112"/>
        <v>0</v>
      </c>
      <c r="AG506" s="107">
        <f t="shared" si="113"/>
        <v>0</v>
      </c>
      <c r="AH506" s="107">
        <f t="shared" si="114"/>
        <v>0</v>
      </c>
      <c r="AI506" s="107">
        <f t="shared" si="115"/>
        <v>0</v>
      </c>
      <c r="AJ506" s="107">
        <f t="shared" si="116"/>
        <v>0</v>
      </c>
      <c r="AK506" s="107">
        <f t="shared" si="117"/>
        <v>0</v>
      </c>
    </row>
    <row r="507">
      <c r="A507" s="107"/>
      <c r="B507" s="107"/>
      <c r="C507" s="107"/>
      <c r="D507" s="107"/>
      <c r="E507" s="107"/>
      <c r="F507" s="108">
        <f t="shared" si="105"/>
        <v>1224</v>
      </c>
      <c r="G507" s="90" t="s">
        <v>699</v>
      </c>
      <c r="H507" s="14">
        <f>IF(ISNA(VLOOKUP(G507,Round2_Transactions!$A$2:$F$800,2,FALSE)), 0,VLOOKUP(G507,Round2_Transactions!$A$2:$F$800,2,FALSE))</f>
        <v>0</v>
      </c>
      <c r="I507" s="60">
        <f>IF(ISNA(VLOOKUP(G507,Round2_Transactions!$A$2:$F$800,3,FALSE)), 0,VLOOKUP(G507,Round2_Transactions!$A$2:$F$800,3,FALSE))</f>
        <v>0</v>
      </c>
      <c r="J507" s="60">
        <f>IF(ISNA(VLOOKUP(G507,Round2_Transactions!$A$2:$F$800,4,FALSE)), 0,VLOOKUP(G507,Round2_Transactions!$A$2:$F$800,4,FALSE))</f>
        <v>0</v>
      </c>
      <c r="K507" s="60">
        <f>IF(ISNA(VLOOKUP(G507,Round2_Transactions!$A$2:$F$800,5,FALSE)), 0,VLOOKUP(G507,Round2_Transactions!$A$2:$F$800,5,FALSE))</f>
        <v>0</v>
      </c>
      <c r="L507" s="86">
        <f>IF(ISNA(VLOOKUP(G507,Round2_Transactions!$A$2:$F$800,6,FALSE)), 0,VLOOKUP(G507,Round2_Transactions!$A$2:$F$800,6,FALSE))</f>
        <v>0</v>
      </c>
      <c r="M507" s="107">
        <f t="shared" si="79"/>
        <v>0</v>
      </c>
      <c r="N507" s="107">
        <f t="shared" si="81"/>
        <v>0</v>
      </c>
      <c r="O507" s="107">
        <f t="shared" si="82"/>
        <v>0</v>
      </c>
      <c r="P507" s="107">
        <f t="shared" si="83"/>
        <v>0</v>
      </c>
      <c r="Q507" s="107">
        <f t="shared" si="84"/>
        <v>0</v>
      </c>
      <c r="R507" s="107">
        <f t="shared" si="85"/>
        <v>0</v>
      </c>
      <c r="S507" s="107">
        <f t="shared" si="86"/>
        <v>0</v>
      </c>
      <c r="T507" s="107">
        <f t="shared" si="87"/>
        <v>0</v>
      </c>
      <c r="U507" s="107">
        <f t="shared" si="88"/>
        <v>0</v>
      </c>
      <c r="V507" s="107">
        <f t="shared" si="89"/>
        <v>0</v>
      </c>
      <c r="W507" s="107">
        <f t="shared" si="90"/>
        <v>0</v>
      </c>
      <c r="X507" s="107">
        <f t="shared" si="91"/>
        <v>0</v>
      </c>
      <c r="Y507" s="107">
        <f t="shared" si="92"/>
        <v>0</v>
      </c>
      <c r="Z507" s="107">
        <f t="shared" si="106"/>
        <v>0</v>
      </c>
      <c r="AA507" s="107">
        <f t="shared" si="107"/>
        <v>0</v>
      </c>
      <c r="AB507" s="107">
        <f t="shared" si="108"/>
        <v>0</v>
      </c>
      <c r="AC507" s="107">
        <f t="shared" si="109"/>
        <v>0</v>
      </c>
      <c r="AD507" s="107">
        <f t="shared" si="110"/>
        <v>0</v>
      </c>
      <c r="AE507" s="107">
        <f t="shared" si="111"/>
        <v>0</v>
      </c>
      <c r="AF507" s="107">
        <f t="shared" si="112"/>
        <v>0</v>
      </c>
      <c r="AG507" s="107">
        <f t="shared" si="113"/>
        <v>0</v>
      </c>
      <c r="AH507" s="107">
        <f t="shared" si="114"/>
        <v>0</v>
      </c>
      <c r="AI507" s="107">
        <f t="shared" si="115"/>
        <v>0</v>
      </c>
      <c r="AJ507" s="107">
        <f t="shared" si="116"/>
        <v>0</v>
      </c>
      <c r="AK507" s="107">
        <f t="shared" si="117"/>
        <v>0</v>
      </c>
    </row>
    <row r="508">
      <c r="A508" s="107"/>
      <c r="B508" s="107"/>
      <c r="C508" s="107"/>
      <c r="D508" s="107"/>
      <c r="E508" s="107"/>
      <c r="F508" s="108">
        <f t="shared" si="105"/>
        <v>1224</v>
      </c>
      <c r="G508" s="90" t="s">
        <v>700</v>
      </c>
      <c r="H508" s="14">
        <f>IF(ISNA(VLOOKUP(G508,Round2_Transactions!$A$2:$F$800,2,FALSE)), 0,VLOOKUP(G508,Round2_Transactions!$A$2:$F$800,2,FALSE))</f>
        <v>0</v>
      </c>
      <c r="I508" s="60">
        <f>IF(ISNA(VLOOKUP(G508,Round2_Transactions!$A$2:$F$800,3,FALSE)), 0,VLOOKUP(G508,Round2_Transactions!$A$2:$F$800,3,FALSE))</f>
        <v>0</v>
      </c>
      <c r="J508" s="60">
        <f>IF(ISNA(VLOOKUP(G508,Round2_Transactions!$A$2:$F$800,4,FALSE)), 0,VLOOKUP(G508,Round2_Transactions!$A$2:$F$800,4,FALSE))</f>
        <v>0</v>
      </c>
      <c r="K508" s="60">
        <f>IF(ISNA(VLOOKUP(G508,Round2_Transactions!$A$2:$F$800,5,FALSE)), 0,VLOOKUP(G508,Round2_Transactions!$A$2:$F$800,5,FALSE))</f>
        <v>0</v>
      </c>
      <c r="L508" s="86">
        <f>IF(ISNA(VLOOKUP(G508,Round2_Transactions!$A$2:$F$800,6,FALSE)), 0,VLOOKUP(G508,Round2_Transactions!$A$2:$F$800,6,FALSE))</f>
        <v>0</v>
      </c>
      <c r="M508" s="107">
        <f t="shared" si="79"/>
        <v>0</v>
      </c>
      <c r="N508" s="107">
        <f t="shared" si="81"/>
        <v>0</v>
      </c>
      <c r="O508" s="107">
        <f t="shared" si="82"/>
        <v>0</v>
      </c>
      <c r="P508" s="107">
        <f t="shared" si="83"/>
        <v>0</v>
      </c>
      <c r="Q508" s="107">
        <f t="shared" si="84"/>
        <v>0</v>
      </c>
      <c r="R508" s="107">
        <f t="shared" si="85"/>
        <v>0</v>
      </c>
      <c r="S508" s="107">
        <f t="shared" si="86"/>
        <v>0</v>
      </c>
      <c r="T508" s="107">
        <f t="shared" si="87"/>
        <v>0</v>
      </c>
      <c r="U508" s="107">
        <f t="shared" si="88"/>
        <v>0</v>
      </c>
      <c r="V508" s="107">
        <f t="shared" si="89"/>
        <v>0</v>
      </c>
      <c r="W508" s="107">
        <f t="shared" si="90"/>
        <v>0</v>
      </c>
      <c r="X508" s="107">
        <f t="shared" si="91"/>
        <v>0</v>
      </c>
      <c r="Y508" s="107">
        <f t="shared" si="92"/>
        <v>0</v>
      </c>
      <c r="Z508" s="107">
        <f t="shared" si="106"/>
        <v>0</v>
      </c>
      <c r="AA508" s="107">
        <f t="shared" si="107"/>
        <v>0</v>
      </c>
      <c r="AB508" s="107">
        <f t="shared" si="108"/>
        <v>0</v>
      </c>
      <c r="AC508" s="107">
        <f t="shared" si="109"/>
        <v>0</v>
      </c>
      <c r="AD508" s="107">
        <f t="shared" si="110"/>
        <v>0</v>
      </c>
      <c r="AE508" s="107">
        <f t="shared" si="111"/>
        <v>0</v>
      </c>
      <c r="AF508" s="107">
        <f t="shared" si="112"/>
        <v>0</v>
      </c>
      <c r="AG508" s="107">
        <f t="shared" si="113"/>
        <v>0</v>
      </c>
      <c r="AH508" s="107">
        <f t="shared" si="114"/>
        <v>0</v>
      </c>
      <c r="AI508" s="107">
        <f t="shared" si="115"/>
        <v>0</v>
      </c>
      <c r="AJ508" s="107">
        <f t="shared" si="116"/>
        <v>0</v>
      </c>
      <c r="AK508" s="107">
        <f t="shared" si="117"/>
        <v>0</v>
      </c>
    </row>
    <row r="509">
      <c r="A509" s="107"/>
      <c r="B509" s="107"/>
      <c r="C509" s="107"/>
      <c r="D509" s="107"/>
      <c r="E509" s="107"/>
      <c r="F509" s="108">
        <f t="shared" si="105"/>
        <v>1224</v>
      </c>
      <c r="G509" s="90" t="s">
        <v>701</v>
      </c>
      <c r="H509" s="14">
        <f>IF(ISNA(VLOOKUP(G509,Round2_Transactions!$A$2:$F$800,2,FALSE)), 0,VLOOKUP(G509,Round2_Transactions!$A$2:$F$800,2,FALSE))</f>
        <v>0</v>
      </c>
      <c r="I509" s="60">
        <f>IF(ISNA(VLOOKUP(G509,Round2_Transactions!$A$2:$F$800,3,FALSE)), 0,VLOOKUP(G509,Round2_Transactions!$A$2:$F$800,3,FALSE))</f>
        <v>0</v>
      </c>
      <c r="J509" s="60">
        <f>IF(ISNA(VLOOKUP(G509,Round2_Transactions!$A$2:$F$800,4,FALSE)), 0,VLOOKUP(G509,Round2_Transactions!$A$2:$F$800,4,FALSE))</f>
        <v>0</v>
      </c>
      <c r="K509" s="60">
        <f>IF(ISNA(VLOOKUP(G509,Round2_Transactions!$A$2:$F$800,5,FALSE)), 0,VLOOKUP(G509,Round2_Transactions!$A$2:$F$800,5,FALSE))</f>
        <v>0</v>
      </c>
      <c r="L509" s="86">
        <f>IF(ISNA(VLOOKUP(G509,Round2_Transactions!$A$2:$F$800,6,FALSE)), 0,VLOOKUP(G509,Round2_Transactions!$A$2:$F$800,6,FALSE))</f>
        <v>0</v>
      </c>
      <c r="M509" s="107">
        <f t="shared" si="79"/>
        <v>0</v>
      </c>
      <c r="N509" s="107">
        <f t="shared" si="81"/>
        <v>0</v>
      </c>
      <c r="O509" s="107">
        <f t="shared" si="82"/>
        <v>0</v>
      </c>
      <c r="P509" s="107">
        <f t="shared" si="83"/>
        <v>0</v>
      </c>
      <c r="Q509" s="107">
        <f t="shared" si="84"/>
        <v>0</v>
      </c>
      <c r="R509" s="107">
        <f t="shared" si="85"/>
        <v>0</v>
      </c>
      <c r="S509" s="107">
        <f t="shared" si="86"/>
        <v>0</v>
      </c>
      <c r="T509" s="107">
        <f t="shared" si="87"/>
        <v>0</v>
      </c>
      <c r="U509" s="107">
        <f t="shared" si="88"/>
        <v>0</v>
      </c>
      <c r="V509" s="107">
        <f t="shared" si="89"/>
        <v>0</v>
      </c>
      <c r="W509" s="107">
        <f t="shared" si="90"/>
        <v>0</v>
      </c>
      <c r="X509" s="107">
        <f t="shared" si="91"/>
        <v>0</v>
      </c>
      <c r="Y509" s="107">
        <f t="shared" si="92"/>
        <v>0</v>
      </c>
      <c r="Z509" s="107">
        <f t="shared" si="106"/>
        <v>0</v>
      </c>
      <c r="AA509" s="107">
        <f t="shared" si="107"/>
        <v>0</v>
      </c>
      <c r="AB509" s="107">
        <f t="shared" si="108"/>
        <v>0</v>
      </c>
      <c r="AC509" s="107">
        <f t="shared" si="109"/>
        <v>0</v>
      </c>
      <c r="AD509" s="107">
        <f t="shared" si="110"/>
        <v>0</v>
      </c>
      <c r="AE509" s="107">
        <f t="shared" si="111"/>
        <v>0</v>
      </c>
      <c r="AF509" s="107">
        <f t="shared" si="112"/>
        <v>0</v>
      </c>
      <c r="AG509" s="107">
        <f t="shared" si="113"/>
        <v>0</v>
      </c>
      <c r="AH509" s="107">
        <f t="shared" si="114"/>
        <v>0</v>
      </c>
      <c r="AI509" s="107">
        <f t="shared" si="115"/>
        <v>0</v>
      </c>
      <c r="AJ509" s="107">
        <f t="shared" si="116"/>
        <v>0</v>
      </c>
      <c r="AK509" s="107">
        <f t="shared" si="117"/>
        <v>0</v>
      </c>
    </row>
    <row r="510">
      <c r="A510" s="107"/>
      <c r="B510" s="107"/>
      <c r="C510" s="107"/>
      <c r="D510" s="107"/>
      <c r="E510" s="107"/>
      <c r="F510" s="108">
        <f t="shared" si="105"/>
        <v>1224</v>
      </c>
      <c r="G510" s="90" t="s">
        <v>702</v>
      </c>
      <c r="H510" s="14">
        <f>IF(ISNA(VLOOKUP(G510,Round2_Transactions!$A$2:$F$800,2,FALSE)), 0,VLOOKUP(G510,Round2_Transactions!$A$2:$F$800,2,FALSE))</f>
        <v>0</v>
      </c>
      <c r="I510" s="60">
        <f>IF(ISNA(VLOOKUP(G510,Round2_Transactions!$A$2:$F$800,3,FALSE)), 0,VLOOKUP(G510,Round2_Transactions!$A$2:$F$800,3,FALSE))</f>
        <v>0</v>
      </c>
      <c r="J510" s="60">
        <f>IF(ISNA(VLOOKUP(G510,Round2_Transactions!$A$2:$F$800,4,FALSE)), 0,VLOOKUP(G510,Round2_Transactions!$A$2:$F$800,4,FALSE))</f>
        <v>0</v>
      </c>
      <c r="K510" s="60">
        <f>IF(ISNA(VLOOKUP(G510,Round2_Transactions!$A$2:$F$800,5,FALSE)), 0,VLOOKUP(G510,Round2_Transactions!$A$2:$F$800,5,FALSE))</f>
        <v>0</v>
      </c>
      <c r="L510" s="86">
        <f>IF(ISNA(VLOOKUP(G510,Round2_Transactions!$A$2:$F$800,6,FALSE)), 0,VLOOKUP(G510,Round2_Transactions!$A$2:$F$800,6,FALSE))</f>
        <v>0</v>
      </c>
      <c r="M510" s="107">
        <f t="shared" si="79"/>
        <v>0</v>
      </c>
      <c r="N510" s="107">
        <f t="shared" si="81"/>
        <v>0</v>
      </c>
      <c r="O510" s="107">
        <f t="shared" si="82"/>
        <v>0</v>
      </c>
      <c r="P510" s="107">
        <f t="shared" si="83"/>
        <v>0</v>
      </c>
      <c r="Q510" s="107">
        <f t="shared" si="84"/>
        <v>0</v>
      </c>
      <c r="R510" s="107">
        <f t="shared" si="85"/>
        <v>0</v>
      </c>
      <c r="S510" s="107">
        <f t="shared" si="86"/>
        <v>0</v>
      </c>
      <c r="T510" s="107">
        <f t="shared" si="87"/>
        <v>0</v>
      </c>
      <c r="U510" s="107">
        <f t="shared" si="88"/>
        <v>0</v>
      </c>
      <c r="V510" s="107">
        <f t="shared" si="89"/>
        <v>0</v>
      </c>
      <c r="W510" s="107">
        <f t="shared" si="90"/>
        <v>0</v>
      </c>
      <c r="X510" s="107">
        <f t="shared" si="91"/>
        <v>0</v>
      </c>
      <c r="Y510" s="107">
        <f t="shared" si="92"/>
        <v>0</v>
      </c>
      <c r="Z510" s="107">
        <f t="shared" si="106"/>
        <v>0</v>
      </c>
      <c r="AA510" s="107">
        <f t="shared" si="107"/>
        <v>0</v>
      </c>
      <c r="AB510" s="107">
        <f t="shared" si="108"/>
        <v>0</v>
      </c>
      <c r="AC510" s="107">
        <f t="shared" si="109"/>
        <v>0</v>
      </c>
      <c r="AD510" s="107">
        <f t="shared" si="110"/>
        <v>0</v>
      </c>
      <c r="AE510" s="107">
        <f t="shared" si="111"/>
        <v>0</v>
      </c>
      <c r="AF510" s="107">
        <f t="shared" si="112"/>
        <v>0</v>
      </c>
      <c r="AG510" s="107">
        <f t="shared" si="113"/>
        <v>0</v>
      </c>
      <c r="AH510" s="107">
        <f t="shared" si="114"/>
        <v>0</v>
      </c>
      <c r="AI510" s="107">
        <f t="shared" si="115"/>
        <v>0</v>
      </c>
      <c r="AJ510" s="107">
        <f t="shared" si="116"/>
        <v>0</v>
      </c>
      <c r="AK510" s="107">
        <f t="shared" si="117"/>
        <v>0</v>
      </c>
    </row>
    <row r="511">
      <c r="A511" s="107"/>
      <c r="B511" s="107"/>
      <c r="C511" s="107"/>
      <c r="D511" s="107"/>
      <c r="E511" s="107"/>
      <c r="F511" s="108">
        <f t="shared" si="105"/>
        <v>1224</v>
      </c>
      <c r="G511" s="90" t="s">
        <v>703</v>
      </c>
      <c r="H511" s="14">
        <f>IF(ISNA(VLOOKUP(G511,Round2_Transactions!$A$2:$F$800,2,FALSE)), 0,VLOOKUP(G511,Round2_Transactions!$A$2:$F$800,2,FALSE))</f>
        <v>0</v>
      </c>
      <c r="I511" s="60">
        <f>IF(ISNA(VLOOKUP(G511,Round2_Transactions!$A$2:$F$800,3,FALSE)), 0,VLOOKUP(G511,Round2_Transactions!$A$2:$F$800,3,FALSE))</f>
        <v>0</v>
      </c>
      <c r="J511" s="60">
        <f>IF(ISNA(VLOOKUP(G511,Round2_Transactions!$A$2:$F$800,4,FALSE)), 0,VLOOKUP(G511,Round2_Transactions!$A$2:$F$800,4,FALSE))</f>
        <v>0</v>
      </c>
      <c r="K511" s="60">
        <f>IF(ISNA(VLOOKUP(G511,Round2_Transactions!$A$2:$F$800,5,FALSE)), 0,VLOOKUP(G511,Round2_Transactions!$A$2:$F$800,5,FALSE))</f>
        <v>0</v>
      </c>
      <c r="L511" s="86">
        <f>IF(ISNA(VLOOKUP(G511,Round2_Transactions!$A$2:$F$800,6,FALSE)), 0,VLOOKUP(G511,Round2_Transactions!$A$2:$F$800,6,FALSE))</f>
        <v>0</v>
      </c>
      <c r="M511" s="107">
        <f t="shared" si="79"/>
        <v>0</v>
      </c>
      <c r="N511" s="107">
        <f t="shared" si="81"/>
        <v>0</v>
      </c>
      <c r="O511" s="107">
        <f t="shared" si="82"/>
        <v>0</v>
      </c>
      <c r="P511" s="107">
        <f t="shared" si="83"/>
        <v>0</v>
      </c>
      <c r="Q511" s="107">
        <f t="shared" si="84"/>
        <v>0</v>
      </c>
      <c r="R511" s="107">
        <f t="shared" si="85"/>
        <v>0</v>
      </c>
      <c r="S511" s="107">
        <f t="shared" si="86"/>
        <v>0</v>
      </c>
      <c r="T511" s="107">
        <f t="shared" si="87"/>
        <v>0</v>
      </c>
      <c r="U511" s="107">
        <f t="shared" si="88"/>
        <v>0</v>
      </c>
      <c r="V511" s="107">
        <f t="shared" si="89"/>
        <v>0</v>
      </c>
      <c r="W511" s="107">
        <f t="shared" si="90"/>
        <v>0</v>
      </c>
      <c r="X511" s="107">
        <f t="shared" si="91"/>
        <v>0</v>
      </c>
      <c r="Y511" s="107">
        <f t="shared" si="92"/>
        <v>0</v>
      </c>
      <c r="Z511" s="107">
        <f t="shared" si="106"/>
        <v>0</v>
      </c>
      <c r="AA511" s="107">
        <f t="shared" si="107"/>
        <v>0</v>
      </c>
      <c r="AB511" s="107">
        <f t="shared" si="108"/>
        <v>0</v>
      </c>
      <c r="AC511" s="107">
        <f t="shared" si="109"/>
        <v>0</v>
      </c>
      <c r="AD511" s="107">
        <f t="shared" si="110"/>
        <v>0</v>
      </c>
      <c r="AE511" s="107">
        <f t="shared" si="111"/>
        <v>0</v>
      </c>
      <c r="AF511" s="107">
        <f t="shared" si="112"/>
        <v>0</v>
      </c>
      <c r="AG511" s="107">
        <f t="shared" si="113"/>
        <v>0</v>
      </c>
      <c r="AH511" s="107">
        <f t="shared" si="114"/>
        <v>0</v>
      </c>
      <c r="AI511" s="107">
        <f t="shared" si="115"/>
        <v>0</v>
      </c>
      <c r="AJ511" s="107">
        <f t="shared" si="116"/>
        <v>0</v>
      </c>
      <c r="AK511" s="107">
        <f t="shared" si="117"/>
        <v>0</v>
      </c>
    </row>
    <row r="512">
      <c r="A512" s="107"/>
      <c r="B512" s="107"/>
      <c r="C512" s="107"/>
      <c r="D512" s="107"/>
      <c r="E512" s="107"/>
      <c r="F512" s="108">
        <f t="shared" si="105"/>
        <v>1224</v>
      </c>
      <c r="G512" s="90" t="s">
        <v>704</v>
      </c>
      <c r="H512" s="14">
        <f>IF(ISNA(VLOOKUP(G512,Round2_Transactions!$A$2:$F$800,2,FALSE)), 0,VLOOKUP(G512,Round2_Transactions!$A$2:$F$800,2,FALSE))</f>
        <v>0</v>
      </c>
      <c r="I512" s="60">
        <f>IF(ISNA(VLOOKUP(G512,Round2_Transactions!$A$2:$F$800,3,FALSE)), 0,VLOOKUP(G512,Round2_Transactions!$A$2:$F$800,3,FALSE))</f>
        <v>0</v>
      </c>
      <c r="J512" s="60">
        <f>IF(ISNA(VLOOKUP(G512,Round2_Transactions!$A$2:$F$800,4,FALSE)), 0,VLOOKUP(G512,Round2_Transactions!$A$2:$F$800,4,FALSE))</f>
        <v>0</v>
      </c>
      <c r="K512" s="60">
        <f>IF(ISNA(VLOOKUP(G512,Round2_Transactions!$A$2:$F$800,5,FALSE)), 0,VLOOKUP(G512,Round2_Transactions!$A$2:$F$800,5,FALSE))</f>
        <v>0</v>
      </c>
      <c r="L512" s="86">
        <f>IF(ISNA(VLOOKUP(G512,Round2_Transactions!$A$2:$F$800,6,FALSE)), 0,VLOOKUP(G512,Round2_Transactions!$A$2:$F$800,6,FALSE))</f>
        <v>0</v>
      </c>
      <c r="M512" s="107">
        <f t="shared" si="79"/>
        <v>0</v>
      </c>
      <c r="N512" s="107">
        <f t="shared" si="81"/>
        <v>0</v>
      </c>
      <c r="O512" s="107">
        <f t="shared" si="82"/>
        <v>0</v>
      </c>
      <c r="P512" s="107">
        <f t="shared" si="83"/>
        <v>0</v>
      </c>
      <c r="Q512" s="107">
        <f t="shared" si="84"/>
        <v>0</v>
      </c>
      <c r="R512" s="107">
        <f t="shared" si="85"/>
        <v>0</v>
      </c>
      <c r="S512" s="107">
        <f t="shared" si="86"/>
        <v>0</v>
      </c>
      <c r="T512" s="107">
        <f t="shared" si="87"/>
        <v>0</v>
      </c>
      <c r="U512" s="107">
        <f t="shared" si="88"/>
        <v>0</v>
      </c>
      <c r="V512" s="107">
        <f t="shared" si="89"/>
        <v>0</v>
      </c>
      <c r="W512" s="107">
        <f t="shared" si="90"/>
        <v>0</v>
      </c>
      <c r="X512" s="107">
        <f t="shared" si="91"/>
        <v>0</v>
      </c>
      <c r="Y512" s="107">
        <f t="shared" si="92"/>
        <v>0</v>
      </c>
      <c r="Z512" s="107">
        <f t="shared" si="106"/>
        <v>0</v>
      </c>
      <c r="AA512" s="107">
        <f t="shared" si="107"/>
        <v>0</v>
      </c>
      <c r="AB512" s="107">
        <f t="shared" si="108"/>
        <v>0</v>
      </c>
      <c r="AC512" s="107">
        <f t="shared" si="109"/>
        <v>0</v>
      </c>
      <c r="AD512" s="107">
        <f t="shared" si="110"/>
        <v>0</v>
      </c>
      <c r="AE512" s="107">
        <f t="shared" si="111"/>
        <v>0</v>
      </c>
      <c r="AF512" s="107">
        <f t="shared" si="112"/>
        <v>0</v>
      </c>
      <c r="AG512" s="107">
        <f t="shared" si="113"/>
        <v>0</v>
      </c>
      <c r="AH512" s="107">
        <f t="shared" si="114"/>
        <v>0</v>
      </c>
      <c r="AI512" s="107">
        <f t="shared" si="115"/>
        <v>0</v>
      </c>
      <c r="AJ512" s="107">
        <f t="shared" si="116"/>
        <v>0</v>
      </c>
      <c r="AK512" s="107">
        <f t="shared" si="117"/>
        <v>0</v>
      </c>
    </row>
    <row r="513">
      <c r="A513" s="107"/>
      <c r="B513" s="107"/>
      <c r="C513" s="107"/>
      <c r="D513" s="107"/>
      <c r="E513" s="107"/>
      <c r="F513" s="108">
        <f t="shared" si="105"/>
        <v>1224</v>
      </c>
      <c r="G513" s="90" t="s">
        <v>705</v>
      </c>
      <c r="H513" s="14">
        <f>IF(ISNA(VLOOKUP(G513,Round2_Transactions!$A$2:$F$800,2,FALSE)), 0,VLOOKUP(G513,Round2_Transactions!$A$2:$F$800,2,FALSE))</f>
        <v>0</v>
      </c>
      <c r="I513" s="60">
        <f>IF(ISNA(VLOOKUP(G513,Round2_Transactions!$A$2:$F$800,3,FALSE)), 0,VLOOKUP(G513,Round2_Transactions!$A$2:$F$800,3,FALSE))</f>
        <v>0</v>
      </c>
      <c r="J513" s="60">
        <f>IF(ISNA(VLOOKUP(G513,Round2_Transactions!$A$2:$F$800,4,FALSE)), 0,VLOOKUP(G513,Round2_Transactions!$A$2:$F$800,4,FALSE))</f>
        <v>0</v>
      </c>
      <c r="K513" s="60">
        <f>IF(ISNA(VLOOKUP(G513,Round2_Transactions!$A$2:$F$800,5,FALSE)), 0,VLOOKUP(G513,Round2_Transactions!$A$2:$F$800,5,FALSE))</f>
        <v>0</v>
      </c>
      <c r="L513" s="86">
        <f>IF(ISNA(VLOOKUP(G513,Round2_Transactions!$A$2:$F$800,6,FALSE)), 0,VLOOKUP(G513,Round2_Transactions!$A$2:$F$800,6,FALSE))</f>
        <v>0</v>
      </c>
      <c r="M513" s="107">
        <f t="shared" si="79"/>
        <v>0</v>
      </c>
      <c r="N513" s="107">
        <f t="shared" si="81"/>
        <v>0</v>
      </c>
      <c r="O513" s="107">
        <f t="shared" si="82"/>
        <v>0</v>
      </c>
      <c r="P513" s="107">
        <f t="shared" si="83"/>
        <v>0</v>
      </c>
      <c r="Q513" s="107">
        <f t="shared" si="84"/>
        <v>0</v>
      </c>
      <c r="R513" s="107">
        <f t="shared" si="85"/>
        <v>0</v>
      </c>
      <c r="S513" s="107">
        <f t="shared" si="86"/>
        <v>0</v>
      </c>
      <c r="T513" s="107">
        <f t="shared" si="87"/>
        <v>0</v>
      </c>
      <c r="U513" s="107">
        <f t="shared" si="88"/>
        <v>0</v>
      </c>
      <c r="V513" s="107">
        <f t="shared" si="89"/>
        <v>0</v>
      </c>
      <c r="W513" s="107">
        <f t="shared" si="90"/>
        <v>0</v>
      </c>
      <c r="X513" s="107">
        <f t="shared" si="91"/>
        <v>0</v>
      </c>
      <c r="Y513" s="107">
        <f t="shared" si="92"/>
        <v>0</v>
      </c>
      <c r="Z513" s="107">
        <f t="shared" si="106"/>
        <v>0</v>
      </c>
      <c r="AA513" s="107">
        <f t="shared" si="107"/>
        <v>0</v>
      </c>
      <c r="AB513" s="107">
        <f t="shared" si="108"/>
        <v>0</v>
      </c>
      <c r="AC513" s="107">
        <f t="shared" si="109"/>
        <v>0</v>
      </c>
      <c r="AD513" s="107">
        <f t="shared" si="110"/>
        <v>0</v>
      </c>
      <c r="AE513" s="107">
        <f t="shared" si="111"/>
        <v>0</v>
      </c>
      <c r="AF513" s="107">
        <f t="shared" si="112"/>
        <v>0</v>
      </c>
      <c r="AG513" s="107">
        <f t="shared" si="113"/>
        <v>0</v>
      </c>
      <c r="AH513" s="107">
        <f t="shared" si="114"/>
        <v>0</v>
      </c>
      <c r="AI513" s="107">
        <f t="shared" si="115"/>
        <v>0</v>
      </c>
      <c r="AJ513" s="107">
        <f t="shared" si="116"/>
        <v>0</v>
      </c>
      <c r="AK513" s="107">
        <f t="shared" si="117"/>
        <v>0</v>
      </c>
    </row>
    <row r="514">
      <c r="A514" s="107"/>
      <c r="B514" s="107"/>
      <c r="C514" s="107"/>
      <c r="D514" s="107"/>
      <c r="E514" s="107"/>
      <c r="F514" s="108">
        <f t="shared" si="105"/>
        <v>1224</v>
      </c>
      <c r="G514" s="90" t="s">
        <v>706</v>
      </c>
      <c r="H514" s="14">
        <f>IF(ISNA(VLOOKUP(G514,Round2_Transactions!$A$2:$F$800,2,FALSE)), 0,VLOOKUP(G514,Round2_Transactions!$A$2:$F$800,2,FALSE))</f>
        <v>0</v>
      </c>
      <c r="I514" s="60">
        <f>IF(ISNA(VLOOKUP(G514,Round2_Transactions!$A$2:$F$800,3,FALSE)), 0,VLOOKUP(G514,Round2_Transactions!$A$2:$F$800,3,FALSE))</f>
        <v>0</v>
      </c>
      <c r="J514" s="60">
        <f>IF(ISNA(VLOOKUP(G514,Round2_Transactions!$A$2:$F$800,4,FALSE)), 0,VLOOKUP(G514,Round2_Transactions!$A$2:$F$800,4,FALSE))</f>
        <v>0</v>
      </c>
      <c r="K514" s="60">
        <f>IF(ISNA(VLOOKUP(G514,Round2_Transactions!$A$2:$F$800,5,FALSE)), 0,VLOOKUP(G514,Round2_Transactions!$A$2:$F$800,5,FALSE))</f>
        <v>0</v>
      </c>
      <c r="L514" s="86">
        <f>IF(ISNA(VLOOKUP(G514,Round2_Transactions!$A$2:$F$800,6,FALSE)), 0,VLOOKUP(G514,Round2_Transactions!$A$2:$F$800,6,FALSE))</f>
        <v>0</v>
      </c>
      <c r="M514" s="107">
        <f t="shared" si="79"/>
        <v>0</v>
      </c>
      <c r="N514" s="107">
        <f t="shared" si="81"/>
        <v>0</v>
      </c>
      <c r="O514" s="107">
        <f t="shared" si="82"/>
        <v>0</v>
      </c>
      <c r="P514" s="107">
        <f t="shared" si="83"/>
        <v>0</v>
      </c>
      <c r="Q514" s="107">
        <f t="shared" si="84"/>
        <v>0</v>
      </c>
      <c r="R514" s="107">
        <f t="shared" si="85"/>
        <v>0</v>
      </c>
      <c r="S514" s="107">
        <f t="shared" si="86"/>
        <v>0</v>
      </c>
      <c r="T514" s="107">
        <f t="shared" si="87"/>
        <v>0</v>
      </c>
      <c r="U514" s="107">
        <f t="shared" si="88"/>
        <v>0</v>
      </c>
      <c r="V514" s="107">
        <f t="shared" si="89"/>
        <v>0</v>
      </c>
      <c r="W514" s="107">
        <f t="shared" si="90"/>
        <v>0</v>
      </c>
      <c r="X514" s="107">
        <f t="shared" si="91"/>
        <v>0</v>
      </c>
      <c r="Y514" s="107">
        <f t="shared" si="92"/>
        <v>0</v>
      </c>
      <c r="Z514" s="107">
        <f t="shared" si="106"/>
        <v>0</v>
      </c>
      <c r="AA514" s="107">
        <f t="shared" si="107"/>
        <v>0</v>
      </c>
      <c r="AB514" s="107">
        <f t="shared" si="108"/>
        <v>0</v>
      </c>
      <c r="AC514" s="107">
        <f t="shared" si="109"/>
        <v>0</v>
      </c>
      <c r="AD514" s="107">
        <f t="shared" si="110"/>
        <v>0</v>
      </c>
      <c r="AE514" s="107">
        <f t="shared" si="111"/>
        <v>0</v>
      </c>
      <c r="AF514" s="107">
        <f t="shared" si="112"/>
        <v>0</v>
      </c>
      <c r="AG514" s="107">
        <f t="shared" si="113"/>
        <v>0</v>
      </c>
      <c r="AH514" s="107">
        <f t="shared" si="114"/>
        <v>0</v>
      </c>
      <c r="AI514" s="107">
        <f t="shared" si="115"/>
        <v>0</v>
      </c>
      <c r="AJ514" s="107">
        <f t="shared" si="116"/>
        <v>0</v>
      </c>
      <c r="AK514" s="107">
        <f t="shared" si="117"/>
        <v>0</v>
      </c>
    </row>
    <row r="515">
      <c r="A515" s="107"/>
      <c r="B515" s="107"/>
      <c r="C515" s="107"/>
      <c r="D515" s="107"/>
      <c r="E515" s="107"/>
      <c r="F515" s="108">
        <f t="shared" si="105"/>
        <v>1224</v>
      </c>
      <c r="G515" s="90" t="s">
        <v>707</v>
      </c>
      <c r="H515" s="14">
        <f>IF(ISNA(VLOOKUP(G515,Round2_Transactions!$A$2:$F$800,2,FALSE)), 0,VLOOKUP(G515,Round2_Transactions!$A$2:$F$800,2,FALSE))</f>
        <v>0</v>
      </c>
      <c r="I515" s="60">
        <f>IF(ISNA(VLOOKUP(G515,Round2_Transactions!$A$2:$F$800,3,FALSE)), 0,VLOOKUP(G515,Round2_Transactions!$A$2:$F$800,3,FALSE))</f>
        <v>0</v>
      </c>
      <c r="J515" s="60">
        <f>IF(ISNA(VLOOKUP(G515,Round2_Transactions!$A$2:$F$800,4,FALSE)), 0,VLOOKUP(G515,Round2_Transactions!$A$2:$F$800,4,FALSE))</f>
        <v>0</v>
      </c>
      <c r="K515" s="60">
        <f>IF(ISNA(VLOOKUP(G515,Round2_Transactions!$A$2:$F$800,5,FALSE)), 0,VLOOKUP(G515,Round2_Transactions!$A$2:$F$800,5,FALSE))</f>
        <v>0</v>
      </c>
      <c r="L515" s="86">
        <f>IF(ISNA(VLOOKUP(G515,Round2_Transactions!$A$2:$F$800,6,FALSE)), 0,VLOOKUP(G515,Round2_Transactions!$A$2:$F$800,6,FALSE))</f>
        <v>0</v>
      </c>
      <c r="M515" s="107">
        <f t="shared" si="79"/>
        <v>0</v>
      </c>
      <c r="N515" s="107">
        <f t="shared" si="81"/>
        <v>0</v>
      </c>
      <c r="O515" s="107">
        <f t="shared" si="82"/>
        <v>0</v>
      </c>
      <c r="P515" s="107">
        <f t="shared" si="83"/>
        <v>0</v>
      </c>
      <c r="Q515" s="107">
        <f t="shared" si="84"/>
        <v>0</v>
      </c>
      <c r="R515" s="107">
        <f t="shared" si="85"/>
        <v>0</v>
      </c>
      <c r="S515" s="107">
        <f t="shared" si="86"/>
        <v>0</v>
      </c>
      <c r="T515" s="107">
        <f t="shared" si="87"/>
        <v>0</v>
      </c>
      <c r="U515" s="107">
        <f t="shared" si="88"/>
        <v>0</v>
      </c>
      <c r="V515" s="107">
        <f t="shared" si="89"/>
        <v>0</v>
      </c>
      <c r="W515" s="107">
        <f t="shared" si="90"/>
        <v>0</v>
      </c>
      <c r="X515" s="107">
        <f t="shared" si="91"/>
        <v>0</v>
      </c>
      <c r="Y515" s="107">
        <f t="shared" si="92"/>
        <v>0</v>
      </c>
      <c r="Z515" s="107">
        <f t="shared" si="106"/>
        <v>0</v>
      </c>
      <c r="AA515" s="107">
        <f t="shared" si="107"/>
        <v>0</v>
      </c>
      <c r="AB515" s="107">
        <f t="shared" si="108"/>
        <v>0</v>
      </c>
      <c r="AC515" s="107">
        <f t="shared" si="109"/>
        <v>0</v>
      </c>
      <c r="AD515" s="107">
        <f t="shared" si="110"/>
        <v>0</v>
      </c>
      <c r="AE515" s="107">
        <f t="shared" si="111"/>
        <v>0</v>
      </c>
      <c r="AF515" s="107">
        <f t="shared" si="112"/>
        <v>0</v>
      </c>
      <c r="AG515" s="107">
        <f t="shared" si="113"/>
        <v>0</v>
      </c>
      <c r="AH515" s="107">
        <f t="shared" si="114"/>
        <v>0</v>
      </c>
      <c r="AI515" s="107">
        <f t="shared" si="115"/>
        <v>0</v>
      </c>
      <c r="AJ515" s="107">
        <f t="shared" si="116"/>
        <v>0</v>
      </c>
      <c r="AK515" s="107">
        <f t="shared" si="117"/>
        <v>0</v>
      </c>
    </row>
    <row r="516">
      <c r="A516" s="107"/>
      <c r="B516" s="107"/>
      <c r="C516" s="107"/>
      <c r="D516" s="107"/>
      <c r="E516" s="107"/>
      <c r="F516" s="108">
        <f t="shared" si="105"/>
        <v>1224</v>
      </c>
      <c r="G516" s="90" t="s">
        <v>708</v>
      </c>
      <c r="H516" s="14">
        <f>IF(ISNA(VLOOKUP(G516,Round2_Transactions!$A$2:$F$800,2,FALSE)), 0,VLOOKUP(G516,Round2_Transactions!$A$2:$F$800,2,FALSE))</f>
        <v>0</v>
      </c>
      <c r="I516" s="60">
        <f>IF(ISNA(VLOOKUP(G516,Round2_Transactions!$A$2:$F$800,3,FALSE)), 0,VLOOKUP(G516,Round2_Transactions!$A$2:$F$800,3,FALSE))</f>
        <v>0</v>
      </c>
      <c r="J516" s="60">
        <f>IF(ISNA(VLOOKUP(G516,Round2_Transactions!$A$2:$F$800,4,FALSE)), 0,VLOOKUP(G516,Round2_Transactions!$A$2:$F$800,4,FALSE))</f>
        <v>0</v>
      </c>
      <c r="K516" s="60">
        <f>IF(ISNA(VLOOKUP(G516,Round2_Transactions!$A$2:$F$800,5,FALSE)), 0,VLOOKUP(G516,Round2_Transactions!$A$2:$F$800,5,FALSE))</f>
        <v>0</v>
      </c>
      <c r="L516" s="86">
        <f>IF(ISNA(VLOOKUP(G516,Round2_Transactions!$A$2:$F$800,6,FALSE)), 0,VLOOKUP(G516,Round2_Transactions!$A$2:$F$800,6,FALSE))</f>
        <v>0</v>
      </c>
      <c r="M516" s="107">
        <f t="shared" si="79"/>
        <v>0</v>
      </c>
      <c r="N516" s="107">
        <f t="shared" si="81"/>
        <v>0</v>
      </c>
      <c r="O516" s="107">
        <f t="shared" si="82"/>
        <v>0</v>
      </c>
      <c r="P516" s="107">
        <f t="shared" si="83"/>
        <v>0</v>
      </c>
      <c r="Q516" s="107">
        <f t="shared" si="84"/>
        <v>0</v>
      </c>
      <c r="R516" s="107">
        <f t="shared" si="85"/>
        <v>0</v>
      </c>
      <c r="S516" s="107">
        <f t="shared" si="86"/>
        <v>0</v>
      </c>
      <c r="T516" s="107">
        <f t="shared" si="87"/>
        <v>0</v>
      </c>
      <c r="U516" s="107">
        <f t="shared" si="88"/>
        <v>0</v>
      </c>
      <c r="V516" s="107">
        <f t="shared" si="89"/>
        <v>0</v>
      </c>
      <c r="W516" s="107">
        <f t="shared" si="90"/>
        <v>0</v>
      </c>
      <c r="X516" s="107">
        <f t="shared" si="91"/>
        <v>0</v>
      </c>
      <c r="Y516" s="107">
        <f t="shared" si="92"/>
        <v>0</v>
      </c>
      <c r="Z516" s="107">
        <f t="shared" si="106"/>
        <v>0</v>
      </c>
      <c r="AA516" s="107">
        <f t="shared" si="107"/>
        <v>0</v>
      </c>
      <c r="AB516" s="107">
        <f t="shared" si="108"/>
        <v>0</v>
      </c>
      <c r="AC516" s="107">
        <f t="shared" si="109"/>
        <v>0</v>
      </c>
      <c r="AD516" s="107">
        <f t="shared" si="110"/>
        <v>0</v>
      </c>
      <c r="AE516" s="107">
        <f t="shared" si="111"/>
        <v>0</v>
      </c>
      <c r="AF516" s="107">
        <f t="shared" si="112"/>
        <v>0</v>
      </c>
      <c r="AG516" s="107">
        <f t="shared" si="113"/>
        <v>0</v>
      </c>
      <c r="AH516" s="107">
        <f t="shared" si="114"/>
        <v>0</v>
      </c>
      <c r="AI516" s="107">
        <f t="shared" si="115"/>
        <v>0</v>
      </c>
      <c r="AJ516" s="107">
        <f t="shared" si="116"/>
        <v>0</v>
      </c>
      <c r="AK516" s="107">
        <f t="shared" si="117"/>
        <v>0</v>
      </c>
    </row>
    <row r="517">
      <c r="A517" s="107"/>
      <c r="B517" s="107"/>
      <c r="C517" s="107"/>
      <c r="D517" s="107"/>
      <c r="E517" s="107"/>
      <c r="F517" s="108">
        <f t="shared" si="105"/>
        <v>1224</v>
      </c>
      <c r="G517" s="90" t="s">
        <v>709</v>
      </c>
      <c r="H517" s="14">
        <f>IF(ISNA(VLOOKUP(G517,Round2_Transactions!$A$2:$F$800,2,FALSE)), 0,VLOOKUP(G517,Round2_Transactions!$A$2:$F$800,2,FALSE))</f>
        <v>0</v>
      </c>
      <c r="I517" s="60">
        <f>IF(ISNA(VLOOKUP(G517,Round2_Transactions!$A$2:$F$800,3,FALSE)), 0,VLOOKUP(G517,Round2_Transactions!$A$2:$F$800,3,FALSE))</f>
        <v>0</v>
      </c>
      <c r="J517" s="60">
        <f>IF(ISNA(VLOOKUP(G517,Round2_Transactions!$A$2:$F$800,4,FALSE)), 0,VLOOKUP(G517,Round2_Transactions!$A$2:$F$800,4,FALSE))</f>
        <v>0</v>
      </c>
      <c r="K517" s="60">
        <f>IF(ISNA(VLOOKUP(G517,Round2_Transactions!$A$2:$F$800,5,FALSE)), 0,VLOOKUP(G517,Round2_Transactions!$A$2:$F$800,5,FALSE))</f>
        <v>0</v>
      </c>
      <c r="L517" s="86">
        <f>IF(ISNA(VLOOKUP(G517,Round2_Transactions!$A$2:$F$800,6,FALSE)), 0,VLOOKUP(G517,Round2_Transactions!$A$2:$F$800,6,FALSE))</f>
        <v>0</v>
      </c>
      <c r="M517" s="107">
        <f t="shared" si="79"/>
        <v>0</v>
      </c>
      <c r="N517" s="107">
        <f t="shared" si="81"/>
        <v>0</v>
      </c>
      <c r="O517" s="107">
        <f t="shared" si="82"/>
        <v>0</v>
      </c>
      <c r="P517" s="107">
        <f t="shared" si="83"/>
        <v>0</v>
      </c>
      <c r="Q517" s="107">
        <f t="shared" si="84"/>
        <v>0</v>
      </c>
      <c r="R517" s="107">
        <f t="shared" si="85"/>
        <v>0</v>
      </c>
      <c r="S517" s="107">
        <f t="shared" si="86"/>
        <v>0</v>
      </c>
      <c r="T517" s="107">
        <f t="shared" si="87"/>
        <v>0</v>
      </c>
      <c r="U517" s="107">
        <f t="shared" si="88"/>
        <v>0</v>
      </c>
      <c r="V517" s="107">
        <f t="shared" si="89"/>
        <v>0</v>
      </c>
      <c r="W517" s="107">
        <f t="shared" si="90"/>
        <v>0</v>
      </c>
      <c r="X517" s="107">
        <f t="shared" si="91"/>
        <v>0</v>
      </c>
      <c r="Y517" s="107">
        <f t="shared" si="92"/>
        <v>0</v>
      </c>
      <c r="Z517" s="107">
        <f t="shared" si="106"/>
        <v>0</v>
      </c>
      <c r="AA517" s="107">
        <f t="shared" si="107"/>
        <v>0</v>
      </c>
      <c r="AB517" s="107">
        <f t="shared" si="108"/>
        <v>0</v>
      </c>
      <c r="AC517" s="107">
        <f t="shared" si="109"/>
        <v>0</v>
      </c>
      <c r="AD517" s="107">
        <f t="shared" si="110"/>
        <v>0</v>
      </c>
      <c r="AE517" s="107">
        <f t="shared" si="111"/>
        <v>0</v>
      </c>
      <c r="AF517" s="107">
        <f t="shared" si="112"/>
        <v>0</v>
      </c>
      <c r="AG517" s="107">
        <f t="shared" si="113"/>
        <v>0</v>
      </c>
      <c r="AH517" s="107">
        <f t="shared" si="114"/>
        <v>0</v>
      </c>
      <c r="AI517" s="107">
        <f t="shared" si="115"/>
        <v>0</v>
      </c>
      <c r="AJ517" s="107">
        <f t="shared" si="116"/>
        <v>0</v>
      </c>
      <c r="AK517" s="107">
        <f t="shared" si="117"/>
        <v>0</v>
      </c>
    </row>
    <row r="518">
      <c r="A518" s="107"/>
      <c r="B518" s="107"/>
      <c r="C518" s="107"/>
      <c r="D518" s="107"/>
      <c r="E518" s="107"/>
      <c r="F518" s="108">
        <f t="shared" si="105"/>
        <v>1224</v>
      </c>
      <c r="G518" s="90" t="s">
        <v>710</v>
      </c>
      <c r="H518" s="14">
        <f>IF(ISNA(VLOOKUP(G518,Round2_Transactions!$A$2:$F$800,2,FALSE)), 0,VLOOKUP(G518,Round2_Transactions!$A$2:$F$800,2,FALSE))</f>
        <v>0</v>
      </c>
      <c r="I518" s="60">
        <f>IF(ISNA(VLOOKUP(G518,Round2_Transactions!$A$2:$F$800,3,FALSE)), 0,VLOOKUP(G518,Round2_Transactions!$A$2:$F$800,3,FALSE))</f>
        <v>0</v>
      </c>
      <c r="J518" s="60">
        <f>IF(ISNA(VLOOKUP(G518,Round2_Transactions!$A$2:$F$800,4,FALSE)), 0,VLOOKUP(G518,Round2_Transactions!$A$2:$F$800,4,FALSE))</f>
        <v>0</v>
      </c>
      <c r="K518" s="60">
        <f>IF(ISNA(VLOOKUP(G518,Round2_Transactions!$A$2:$F$800,5,FALSE)), 0,VLOOKUP(G518,Round2_Transactions!$A$2:$F$800,5,FALSE))</f>
        <v>0</v>
      </c>
      <c r="L518" s="86">
        <f>IF(ISNA(VLOOKUP(G518,Round2_Transactions!$A$2:$F$800,6,FALSE)), 0,VLOOKUP(G518,Round2_Transactions!$A$2:$F$800,6,FALSE))</f>
        <v>0</v>
      </c>
      <c r="M518" s="107">
        <f t="shared" si="79"/>
        <v>0</v>
      </c>
      <c r="N518" s="107">
        <f t="shared" si="81"/>
        <v>0</v>
      </c>
      <c r="O518" s="107">
        <f t="shared" si="82"/>
        <v>0</v>
      </c>
      <c r="P518" s="107">
        <f t="shared" si="83"/>
        <v>0</v>
      </c>
      <c r="Q518" s="107">
        <f t="shared" si="84"/>
        <v>0</v>
      </c>
      <c r="R518" s="107">
        <f t="shared" si="85"/>
        <v>0</v>
      </c>
      <c r="S518" s="107">
        <f t="shared" si="86"/>
        <v>0</v>
      </c>
      <c r="T518" s="107">
        <f t="shared" si="87"/>
        <v>0</v>
      </c>
      <c r="U518" s="107">
        <f t="shared" si="88"/>
        <v>0</v>
      </c>
      <c r="V518" s="107">
        <f t="shared" si="89"/>
        <v>0</v>
      </c>
      <c r="W518" s="107">
        <f t="shared" si="90"/>
        <v>0</v>
      </c>
      <c r="X518" s="107">
        <f t="shared" si="91"/>
        <v>0</v>
      </c>
      <c r="Y518" s="107">
        <f t="shared" si="92"/>
        <v>0</v>
      </c>
      <c r="Z518" s="107">
        <f t="shared" si="106"/>
        <v>0</v>
      </c>
      <c r="AA518" s="107">
        <f t="shared" si="107"/>
        <v>0</v>
      </c>
      <c r="AB518" s="107">
        <f t="shared" si="108"/>
        <v>0</v>
      </c>
      <c r="AC518" s="107">
        <f t="shared" si="109"/>
        <v>0</v>
      </c>
      <c r="AD518" s="107">
        <f t="shared" si="110"/>
        <v>0</v>
      </c>
      <c r="AE518" s="107">
        <f t="shared" si="111"/>
        <v>0</v>
      </c>
      <c r="AF518" s="107">
        <f t="shared" si="112"/>
        <v>0</v>
      </c>
      <c r="AG518" s="107">
        <f t="shared" si="113"/>
        <v>0</v>
      </c>
      <c r="AH518" s="107">
        <f t="shared" si="114"/>
        <v>0</v>
      </c>
      <c r="AI518" s="107">
        <f t="shared" si="115"/>
        <v>0</v>
      </c>
      <c r="AJ518" s="107">
        <f t="shared" si="116"/>
        <v>0</v>
      </c>
      <c r="AK518" s="107">
        <f t="shared" si="117"/>
        <v>0</v>
      </c>
    </row>
    <row r="519">
      <c r="A519" s="107"/>
      <c r="B519" s="107"/>
      <c r="C519" s="107"/>
      <c r="D519" s="107"/>
      <c r="E519" s="107"/>
      <c r="F519" s="108">
        <f t="shared" si="105"/>
        <v>1224</v>
      </c>
      <c r="G519" s="90" t="s">
        <v>711</v>
      </c>
      <c r="H519" s="14">
        <f>IF(ISNA(VLOOKUP(G519,Round2_Transactions!$A$2:$F$800,2,FALSE)), 0,VLOOKUP(G519,Round2_Transactions!$A$2:$F$800,2,FALSE))</f>
        <v>0</v>
      </c>
      <c r="I519" s="60">
        <f>IF(ISNA(VLOOKUP(G519,Round2_Transactions!$A$2:$F$800,3,FALSE)), 0,VLOOKUP(G519,Round2_Transactions!$A$2:$F$800,3,FALSE))</f>
        <v>0</v>
      </c>
      <c r="J519" s="60">
        <f>IF(ISNA(VLOOKUP(G519,Round2_Transactions!$A$2:$F$800,4,FALSE)), 0,VLOOKUP(G519,Round2_Transactions!$A$2:$F$800,4,FALSE))</f>
        <v>0</v>
      </c>
      <c r="K519" s="60">
        <f>IF(ISNA(VLOOKUP(G519,Round2_Transactions!$A$2:$F$800,5,FALSE)), 0,VLOOKUP(G519,Round2_Transactions!$A$2:$F$800,5,FALSE))</f>
        <v>0</v>
      </c>
      <c r="L519" s="86">
        <f>IF(ISNA(VLOOKUP(G519,Round2_Transactions!$A$2:$F$800,6,FALSE)), 0,VLOOKUP(G519,Round2_Transactions!$A$2:$F$800,6,FALSE))</f>
        <v>0</v>
      </c>
      <c r="M519" s="107">
        <f t="shared" si="79"/>
        <v>0</v>
      </c>
      <c r="N519" s="107">
        <f t="shared" si="81"/>
        <v>0</v>
      </c>
      <c r="O519" s="107">
        <f t="shared" si="82"/>
        <v>0</v>
      </c>
      <c r="P519" s="107">
        <f t="shared" si="83"/>
        <v>0</v>
      </c>
      <c r="Q519" s="107">
        <f t="shared" si="84"/>
        <v>0</v>
      </c>
      <c r="R519" s="107">
        <f t="shared" si="85"/>
        <v>0</v>
      </c>
      <c r="S519" s="107">
        <f t="shared" si="86"/>
        <v>0</v>
      </c>
      <c r="T519" s="107">
        <f t="shared" si="87"/>
        <v>0</v>
      </c>
      <c r="U519" s="107">
        <f t="shared" si="88"/>
        <v>0</v>
      </c>
      <c r="V519" s="107">
        <f t="shared" si="89"/>
        <v>0</v>
      </c>
      <c r="W519" s="107">
        <f t="shared" si="90"/>
        <v>0</v>
      </c>
      <c r="X519" s="107">
        <f t="shared" si="91"/>
        <v>0</v>
      </c>
      <c r="Y519" s="107">
        <f t="shared" si="92"/>
        <v>0</v>
      </c>
      <c r="Z519" s="107">
        <f t="shared" si="106"/>
        <v>0</v>
      </c>
      <c r="AA519" s="107">
        <f t="shared" si="107"/>
        <v>0</v>
      </c>
      <c r="AB519" s="107">
        <f t="shared" si="108"/>
        <v>0</v>
      </c>
      <c r="AC519" s="107">
        <f t="shared" si="109"/>
        <v>0</v>
      </c>
      <c r="AD519" s="107">
        <f t="shared" si="110"/>
        <v>0</v>
      </c>
      <c r="AE519" s="107">
        <f t="shared" si="111"/>
        <v>0</v>
      </c>
      <c r="AF519" s="107">
        <f t="shared" si="112"/>
        <v>0</v>
      </c>
      <c r="AG519" s="107">
        <f t="shared" si="113"/>
        <v>0</v>
      </c>
      <c r="AH519" s="107">
        <f t="shared" si="114"/>
        <v>0</v>
      </c>
      <c r="AI519" s="107">
        <f t="shared" si="115"/>
        <v>0</v>
      </c>
      <c r="AJ519" s="107">
        <f t="shared" si="116"/>
        <v>0</v>
      </c>
      <c r="AK519" s="107">
        <f t="shared" si="117"/>
        <v>0</v>
      </c>
    </row>
    <row r="520">
      <c r="A520" s="107"/>
      <c r="B520" s="107"/>
      <c r="C520" s="107"/>
      <c r="D520" s="107"/>
      <c r="E520" s="107"/>
      <c r="F520" s="108">
        <f t="shared" si="105"/>
        <v>1224</v>
      </c>
      <c r="G520" s="90" t="s">
        <v>712</v>
      </c>
      <c r="H520" s="14">
        <f>IF(ISNA(VLOOKUP(G520,Round2_Transactions!$A$2:$F$800,2,FALSE)), 0,VLOOKUP(G520,Round2_Transactions!$A$2:$F$800,2,FALSE))</f>
        <v>0</v>
      </c>
      <c r="I520" s="60">
        <f>IF(ISNA(VLOOKUP(G520,Round2_Transactions!$A$2:$F$800,3,FALSE)), 0,VLOOKUP(G520,Round2_Transactions!$A$2:$F$800,3,FALSE))</f>
        <v>0</v>
      </c>
      <c r="J520" s="60">
        <f>IF(ISNA(VLOOKUP(G520,Round2_Transactions!$A$2:$F$800,4,FALSE)), 0,VLOOKUP(G520,Round2_Transactions!$A$2:$F$800,4,FALSE))</f>
        <v>0</v>
      </c>
      <c r="K520" s="60">
        <f>IF(ISNA(VLOOKUP(G520,Round2_Transactions!$A$2:$F$800,5,FALSE)), 0,VLOOKUP(G520,Round2_Transactions!$A$2:$F$800,5,FALSE))</f>
        <v>0</v>
      </c>
      <c r="L520" s="86">
        <f>IF(ISNA(VLOOKUP(G520,Round2_Transactions!$A$2:$F$800,6,FALSE)), 0,VLOOKUP(G520,Round2_Transactions!$A$2:$F$800,6,FALSE))</f>
        <v>0</v>
      </c>
      <c r="M520" s="107">
        <f t="shared" si="79"/>
        <v>0</v>
      </c>
      <c r="N520" s="107">
        <f t="shared" si="81"/>
        <v>0</v>
      </c>
      <c r="O520" s="107">
        <f t="shared" si="82"/>
        <v>0</v>
      </c>
      <c r="P520" s="107">
        <f t="shared" si="83"/>
        <v>0</v>
      </c>
      <c r="Q520" s="107">
        <f t="shared" si="84"/>
        <v>0</v>
      </c>
      <c r="R520" s="107">
        <f t="shared" si="85"/>
        <v>0</v>
      </c>
      <c r="S520" s="107">
        <f t="shared" si="86"/>
        <v>0</v>
      </c>
      <c r="T520" s="107">
        <f t="shared" si="87"/>
        <v>0</v>
      </c>
      <c r="U520" s="107">
        <f t="shared" si="88"/>
        <v>0</v>
      </c>
      <c r="V520" s="107">
        <f t="shared" si="89"/>
        <v>0</v>
      </c>
      <c r="W520" s="107">
        <f t="shared" si="90"/>
        <v>0</v>
      </c>
      <c r="X520" s="107">
        <f t="shared" si="91"/>
        <v>0</v>
      </c>
      <c r="Y520" s="107">
        <f t="shared" si="92"/>
        <v>0</v>
      </c>
      <c r="Z520" s="107">
        <f t="shared" si="106"/>
        <v>0</v>
      </c>
      <c r="AA520" s="107">
        <f t="shared" si="107"/>
        <v>0</v>
      </c>
      <c r="AB520" s="107">
        <f t="shared" si="108"/>
        <v>0</v>
      </c>
      <c r="AC520" s="107">
        <f t="shared" si="109"/>
        <v>0</v>
      </c>
      <c r="AD520" s="107">
        <f t="shared" si="110"/>
        <v>0</v>
      </c>
      <c r="AE520" s="107">
        <f t="shared" si="111"/>
        <v>0</v>
      </c>
      <c r="AF520" s="107">
        <f t="shared" si="112"/>
        <v>0</v>
      </c>
      <c r="AG520" s="107">
        <f t="shared" si="113"/>
        <v>0</v>
      </c>
      <c r="AH520" s="107">
        <f t="shared" si="114"/>
        <v>0</v>
      </c>
      <c r="AI520" s="107">
        <f t="shared" si="115"/>
        <v>0</v>
      </c>
      <c r="AJ520" s="107">
        <f t="shared" si="116"/>
        <v>0</v>
      </c>
      <c r="AK520" s="107">
        <f t="shared" si="117"/>
        <v>0</v>
      </c>
    </row>
    <row r="521">
      <c r="A521" s="107"/>
      <c r="B521" s="107"/>
      <c r="C521" s="107"/>
      <c r="D521" s="107"/>
      <c r="E521" s="107"/>
      <c r="F521" s="108">
        <f t="shared" si="105"/>
        <v>1224</v>
      </c>
      <c r="G521" s="90" t="s">
        <v>713</v>
      </c>
      <c r="H521" s="14">
        <f>IF(ISNA(VLOOKUP(G521,Round2_Transactions!$A$2:$F$800,2,FALSE)), 0,VLOOKUP(G521,Round2_Transactions!$A$2:$F$800,2,FALSE))</f>
        <v>0</v>
      </c>
      <c r="I521" s="60">
        <f>IF(ISNA(VLOOKUP(G521,Round2_Transactions!$A$2:$F$800,3,FALSE)), 0,VLOOKUP(G521,Round2_Transactions!$A$2:$F$800,3,FALSE))</f>
        <v>0</v>
      </c>
      <c r="J521" s="60">
        <f>IF(ISNA(VLOOKUP(G521,Round2_Transactions!$A$2:$F$800,4,FALSE)), 0,VLOOKUP(G521,Round2_Transactions!$A$2:$F$800,4,FALSE))</f>
        <v>0</v>
      </c>
      <c r="K521" s="60">
        <f>IF(ISNA(VLOOKUP(G521,Round2_Transactions!$A$2:$F$800,5,FALSE)), 0,VLOOKUP(G521,Round2_Transactions!$A$2:$F$800,5,FALSE))</f>
        <v>0</v>
      </c>
      <c r="L521" s="86">
        <f>IF(ISNA(VLOOKUP(G521,Round2_Transactions!$A$2:$F$800,6,FALSE)), 0,VLOOKUP(G521,Round2_Transactions!$A$2:$F$800,6,FALSE))</f>
        <v>0</v>
      </c>
      <c r="M521" s="107">
        <f t="shared" si="79"/>
        <v>0</v>
      </c>
      <c r="N521" s="107">
        <f t="shared" si="81"/>
        <v>0</v>
      </c>
      <c r="O521" s="107">
        <f t="shared" si="82"/>
        <v>0</v>
      </c>
      <c r="P521" s="107">
        <f t="shared" si="83"/>
        <v>0</v>
      </c>
      <c r="Q521" s="107">
        <f t="shared" si="84"/>
        <v>0</v>
      </c>
      <c r="R521" s="107">
        <f t="shared" si="85"/>
        <v>0</v>
      </c>
      <c r="S521" s="107">
        <f t="shared" si="86"/>
        <v>0</v>
      </c>
      <c r="T521" s="107">
        <f t="shared" si="87"/>
        <v>0</v>
      </c>
      <c r="U521" s="107">
        <f t="shared" si="88"/>
        <v>0</v>
      </c>
      <c r="V521" s="107">
        <f t="shared" si="89"/>
        <v>0</v>
      </c>
      <c r="W521" s="107">
        <f t="shared" si="90"/>
        <v>0</v>
      </c>
      <c r="X521" s="107">
        <f t="shared" si="91"/>
        <v>0</v>
      </c>
      <c r="Y521" s="107">
        <f t="shared" si="92"/>
        <v>0</v>
      </c>
      <c r="Z521" s="107">
        <f t="shared" si="106"/>
        <v>0</v>
      </c>
      <c r="AA521" s="107">
        <f t="shared" si="107"/>
        <v>0</v>
      </c>
      <c r="AB521" s="107">
        <f t="shared" si="108"/>
        <v>0</v>
      </c>
      <c r="AC521" s="107">
        <f t="shared" si="109"/>
        <v>0</v>
      </c>
      <c r="AD521" s="107">
        <f t="shared" si="110"/>
        <v>0</v>
      </c>
      <c r="AE521" s="107">
        <f t="shared" si="111"/>
        <v>0</v>
      </c>
      <c r="AF521" s="107">
        <f t="shared" si="112"/>
        <v>0</v>
      </c>
      <c r="AG521" s="107">
        <f t="shared" si="113"/>
        <v>0</v>
      </c>
      <c r="AH521" s="107">
        <f t="shared" si="114"/>
        <v>0</v>
      </c>
      <c r="AI521" s="107">
        <f t="shared" si="115"/>
        <v>0</v>
      </c>
      <c r="AJ521" s="107">
        <f t="shared" si="116"/>
        <v>0</v>
      </c>
      <c r="AK521" s="107">
        <f t="shared" si="117"/>
        <v>0</v>
      </c>
    </row>
    <row r="522">
      <c r="A522" s="107"/>
      <c r="B522" s="107"/>
      <c r="C522" s="107"/>
      <c r="D522" s="107"/>
      <c r="E522" s="107"/>
      <c r="F522" s="108">
        <f t="shared" si="105"/>
        <v>1224</v>
      </c>
      <c r="G522" s="90" t="s">
        <v>714</v>
      </c>
      <c r="H522" s="14">
        <f>IF(ISNA(VLOOKUP(G522,Round2_Transactions!$A$2:$F$800,2,FALSE)), 0,VLOOKUP(G522,Round2_Transactions!$A$2:$F$800,2,FALSE))</f>
        <v>0</v>
      </c>
      <c r="I522" s="60">
        <f>IF(ISNA(VLOOKUP(G522,Round2_Transactions!$A$2:$F$800,3,FALSE)), 0,VLOOKUP(G522,Round2_Transactions!$A$2:$F$800,3,FALSE))</f>
        <v>0</v>
      </c>
      <c r="J522" s="60">
        <f>IF(ISNA(VLOOKUP(G522,Round2_Transactions!$A$2:$F$800,4,FALSE)), 0,VLOOKUP(G522,Round2_Transactions!$A$2:$F$800,4,FALSE))</f>
        <v>0</v>
      </c>
      <c r="K522" s="60">
        <f>IF(ISNA(VLOOKUP(G522,Round2_Transactions!$A$2:$F$800,5,FALSE)), 0,VLOOKUP(G522,Round2_Transactions!$A$2:$F$800,5,FALSE))</f>
        <v>0</v>
      </c>
      <c r="L522" s="86">
        <f>IF(ISNA(VLOOKUP(G522,Round2_Transactions!$A$2:$F$800,6,FALSE)), 0,VLOOKUP(G522,Round2_Transactions!$A$2:$F$800,6,FALSE))</f>
        <v>0</v>
      </c>
      <c r="M522" s="107">
        <f t="shared" si="79"/>
        <v>0</v>
      </c>
      <c r="N522" s="107">
        <f t="shared" si="81"/>
        <v>0</v>
      </c>
      <c r="O522" s="107">
        <f t="shared" si="82"/>
        <v>0</v>
      </c>
      <c r="P522" s="107">
        <f t="shared" si="83"/>
        <v>0</v>
      </c>
      <c r="Q522" s="107">
        <f t="shared" si="84"/>
        <v>0</v>
      </c>
      <c r="R522" s="107">
        <f t="shared" si="85"/>
        <v>0</v>
      </c>
      <c r="S522" s="107">
        <f t="shared" si="86"/>
        <v>0</v>
      </c>
      <c r="T522" s="107">
        <f t="shared" si="87"/>
        <v>0</v>
      </c>
      <c r="U522" s="107">
        <f t="shared" si="88"/>
        <v>0</v>
      </c>
      <c r="V522" s="107">
        <f t="shared" si="89"/>
        <v>0</v>
      </c>
      <c r="W522" s="107">
        <f t="shared" si="90"/>
        <v>0</v>
      </c>
      <c r="X522" s="107">
        <f t="shared" si="91"/>
        <v>0</v>
      </c>
      <c r="Y522" s="107">
        <f t="shared" si="92"/>
        <v>0</v>
      </c>
      <c r="Z522" s="107">
        <f t="shared" si="106"/>
        <v>0</v>
      </c>
      <c r="AA522" s="107">
        <f t="shared" si="107"/>
        <v>0</v>
      </c>
      <c r="AB522" s="107">
        <f t="shared" si="108"/>
        <v>0</v>
      </c>
      <c r="AC522" s="107">
        <f t="shared" si="109"/>
        <v>0</v>
      </c>
      <c r="AD522" s="107">
        <f t="shared" si="110"/>
        <v>0</v>
      </c>
      <c r="AE522" s="107">
        <f t="shared" si="111"/>
        <v>0</v>
      </c>
      <c r="AF522" s="107">
        <f t="shared" si="112"/>
        <v>0</v>
      </c>
      <c r="AG522" s="107">
        <f t="shared" si="113"/>
        <v>0</v>
      </c>
      <c r="AH522" s="107">
        <f t="shared" si="114"/>
        <v>0</v>
      </c>
      <c r="AI522" s="107">
        <f t="shared" si="115"/>
        <v>0</v>
      </c>
      <c r="AJ522" s="107">
        <f t="shared" si="116"/>
        <v>0</v>
      </c>
      <c r="AK522" s="107">
        <f t="shared" si="117"/>
        <v>0</v>
      </c>
    </row>
    <row r="523">
      <c r="A523" s="107"/>
      <c r="B523" s="107"/>
      <c r="C523" s="107"/>
      <c r="D523" s="107"/>
      <c r="E523" s="107"/>
      <c r="F523" s="108">
        <f t="shared" si="105"/>
        <v>1224</v>
      </c>
      <c r="G523" s="90" t="s">
        <v>715</v>
      </c>
      <c r="H523" s="14">
        <f>IF(ISNA(VLOOKUP(G523,Round2_Transactions!$A$2:$F$800,2,FALSE)), 0,VLOOKUP(G523,Round2_Transactions!$A$2:$F$800,2,FALSE))</f>
        <v>0</v>
      </c>
      <c r="I523" s="60">
        <f>IF(ISNA(VLOOKUP(G523,Round2_Transactions!$A$2:$F$800,3,FALSE)), 0,VLOOKUP(G523,Round2_Transactions!$A$2:$F$800,3,FALSE))</f>
        <v>0</v>
      </c>
      <c r="J523" s="60">
        <f>IF(ISNA(VLOOKUP(G523,Round2_Transactions!$A$2:$F$800,4,FALSE)), 0,VLOOKUP(G523,Round2_Transactions!$A$2:$F$800,4,FALSE))</f>
        <v>0</v>
      </c>
      <c r="K523" s="60">
        <f>IF(ISNA(VLOOKUP(G523,Round2_Transactions!$A$2:$F$800,5,FALSE)), 0,VLOOKUP(G523,Round2_Transactions!$A$2:$F$800,5,FALSE))</f>
        <v>0</v>
      </c>
      <c r="L523" s="86">
        <f>IF(ISNA(VLOOKUP(G523,Round2_Transactions!$A$2:$F$800,6,FALSE)), 0,VLOOKUP(G523,Round2_Transactions!$A$2:$F$800,6,FALSE))</f>
        <v>0</v>
      </c>
      <c r="M523" s="107">
        <f t="shared" si="79"/>
        <v>0</v>
      </c>
      <c r="N523" s="107">
        <f t="shared" si="81"/>
        <v>0</v>
      </c>
      <c r="O523" s="107">
        <f t="shared" si="82"/>
        <v>0</v>
      </c>
      <c r="P523" s="107">
        <f t="shared" si="83"/>
        <v>0</v>
      </c>
      <c r="Q523" s="107">
        <f t="shared" si="84"/>
        <v>0</v>
      </c>
      <c r="R523" s="107">
        <f t="shared" si="85"/>
        <v>0</v>
      </c>
      <c r="S523" s="107">
        <f t="shared" si="86"/>
        <v>0</v>
      </c>
      <c r="T523" s="107">
        <f t="shared" si="87"/>
        <v>0</v>
      </c>
      <c r="U523" s="107">
        <f t="shared" si="88"/>
        <v>0</v>
      </c>
      <c r="V523" s="107">
        <f t="shared" si="89"/>
        <v>0</v>
      </c>
      <c r="W523" s="107">
        <f t="shared" si="90"/>
        <v>0</v>
      </c>
      <c r="X523" s="107">
        <f t="shared" si="91"/>
        <v>0</v>
      </c>
      <c r="Y523" s="107">
        <f t="shared" si="92"/>
        <v>0</v>
      </c>
      <c r="Z523" s="107">
        <f t="shared" si="106"/>
        <v>0</v>
      </c>
      <c r="AA523" s="107">
        <f t="shared" si="107"/>
        <v>0</v>
      </c>
      <c r="AB523" s="107">
        <f t="shared" si="108"/>
        <v>0</v>
      </c>
      <c r="AC523" s="107">
        <f t="shared" si="109"/>
        <v>0</v>
      </c>
      <c r="AD523" s="107">
        <f t="shared" si="110"/>
        <v>0</v>
      </c>
      <c r="AE523" s="107">
        <f t="shared" si="111"/>
        <v>0</v>
      </c>
      <c r="AF523" s="107">
        <f t="shared" si="112"/>
        <v>0</v>
      </c>
      <c r="AG523" s="107">
        <f t="shared" si="113"/>
        <v>0</v>
      </c>
      <c r="AH523" s="107">
        <f t="shared" si="114"/>
        <v>0</v>
      </c>
      <c r="AI523" s="107">
        <f t="shared" si="115"/>
        <v>0</v>
      </c>
      <c r="AJ523" s="107">
        <f t="shared" si="116"/>
        <v>0</v>
      </c>
      <c r="AK523" s="107">
        <f t="shared" si="117"/>
        <v>0</v>
      </c>
    </row>
    <row r="524">
      <c r="A524" s="107"/>
      <c r="B524" s="107"/>
      <c r="C524" s="107"/>
      <c r="D524" s="107"/>
      <c r="E524" s="107"/>
      <c r="F524" s="108">
        <f t="shared" si="105"/>
        <v>1224</v>
      </c>
      <c r="G524" s="90" t="s">
        <v>716</v>
      </c>
      <c r="H524" s="14">
        <f>IF(ISNA(VLOOKUP(G524,Round2_Transactions!$A$2:$F$800,2,FALSE)), 0,VLOOKUP(G524,Round2_Transactions!$A$2:$F$800,2,FALSE))</f>
        <v>0</v>
      </c>
      <c r="I524" s="60">
        <f>IF(ISNA(VLOOKUP(G524,Round2_Transactions!$A$2:$F$800,3,FALSE)), 0,VLOOKUP(G524,Round2_Transactions!$A$2:$F$800,3,FALSE))</f>
        <v>0</v>
      </c>
      <c r="J524" s="60">
        <f>IF(ISNA(VLOOKUP(G524,Round2_Transactions!$A$2:$F$800,4,FALSE)), 0,VLOOKUP(G524,Round2_Transactions!$A$2:$F$800,4,FALSE))</f>
        <v>0</v>
      </c>
      <c r="K524" s="60">
        <f>IF(ISNA(VLOOKUP(G524,Round2_Transactions!$A$2:$F$800,5,FALSE)), 0,VLOOKUP(G524,Round2_Transactions!$A$2:$F$800,5,FALSE))</f>
        <v>0</v>
      </c>
      <c r="L524" s="86">
        <f>IF(ISNA(VLOOKUP(G524,Round2_Transactions!$A$2:$F$800,6,FALSE)), 0,VLOOKUP(G524,Round2_Transactions!$A$2:$F$800,6,FALSE))</f>
        <v>0</v>
      </c>
      <c r="M524" s="107">
        <f t="shared" si="79"/>
        <v>0</v>
      </c>
      <c r="N524" s="107">
        <f t="shared" si="81"/>
        <v>0</v>
      </c>
      <c r="O524" s="107">
        <f t="shared" si="82"/>
        <v>0</v>
      </c>
      <c r="P524" s="107">
        <f t="shared" si="83"/>
        <v>0</v>
      </c>
      <c r="Q524" s="107">
        <f t="shared" si="84"/>
        <v>0</v>
      </c>
      <c r="R524" s="107">
        <f t="shared" si="85"/>
        <v>0</v>
      </c>
      <c r="S524" s="107">
        <f t="shared" si="86"/>
        <v>0</v>
      </c>
      <c r="T524" s="107">
        <f t="shared" si="87"/>
        <v>0</v>
      </c>
      <c r="U524" s="107">
        <f t="shared" si="88"/>
        <v>0</v>
      </c>
      <c r="V524" s="107">
        <f t="shared" si="89"/>
        <v>0</v>
      </c>
      <c r="W524" s="107">
        <f t="shared" si="90"/>
        <v>0</v>
      </c>
      <c r="X524" s="107">
        <f t="shared" si="91"/>
        <v>0</v>
      </c>
      <c r="Y524" s="107">
        <f t="shared" si="92"/>
        <v>0</v>
      </c>
      <c r="Z524" s="107">
        <f t="shared" si="106"/>
        <v>0</v>
      </c>
      <c r="AA524" s="107">
        <f t="shared" si="107"/>
        <v>0</v>
      </c>
      <c r="AB524" s="107">
        <f t="shared" si="108"/>
        <v>0</v>
      </c>
      <c r="AC524" s="107">
        <f t="shared" si="109"/>
        <v>0</v>
      </c>
      <c r="AD524" s="107">
        <f t="shared" si="110"/>
        <v>0</v>
      </c>
      <c r="AE524" s="107">
        <f t="shared" si="111"/>
        <v>0</v>
      </c>
      <c r="AF524" s="107">
        <f t="shared" si="112"/>
        <v>0</v>
      </c>
      <c r="AG524" s="107">
        <f t="shared" si="113"/>
        <v>0</v>
      </c>
      <c r="AH524" s="107">
        <f t="shared" si="114"/>
        <v>0</v>
      </c>
      <c r="AI524" s="107">
        <f t="shared" si="115"/>
        <v>0</v>
      </c>
      <c r="AJ524" s="107">
        <f t="shared" si="116"/>
        <v>0</v>
      </c>
      <c r="AK524" s="107">
        <f t="shared" si="117"/>
        <v>0</v>
      </c>
    </row>
    <row r="525">
      <c r="A525" s="107"/>
      <c r="B525" s="107"/>
      <c r="C525" s="107"/>
      <c r="D525" s="107"/>
      <c r="E525" s="107"/>
      <c r="F525" s="108">
        <f t="shared" si="105"/>
        <v>1224</v>
      </c>
      <c r="G525" s="90" t="s">
        <v>717</v>
      </c>
      <c r="H525" s="14">
        <f>IF(ISNA(VLOOKUP(G525,Round2_Transactions!$A$2:$F$800,2,FALSE)), 0,VLOOKUP(G525,Round2_Transactions!$A$2:$F$800,2,FALSE))</f>
        <v>0</v>
      </c>
      <c r="I525" s="60">
        <f>IF(ISNA(VLOOKUP(G525,Round2_Transactions!$A$2:$F$800,3,FALSE)), 0,VLOOKUP(G525,Round2_Transactions!$A$2:$F$800,3,FALSE))</f>
        <v>0</v>
      </c>
      <c r="J525" s="60">
        <f>IF(ISNA(VLOOKUP(G525,Round2_Transactions!$A$2:$F$800,4,FALSE)), 0,VLOOKUP(G525,Round2_Transactions!$A$2:$F$800,4,FALSE))</f>
        <v>0</v>
      </c>
      <c r="K525" s="60">
        <f>IF(ISNA(VLOOKUP(G525,Round2_Transactions!$A$2:$F$800,5,FALSE)), 0,VLOOKUP(G525,Round2_Transactions!$A$2:$F$800,5,FALSE))</f>
        <v>0</v>
      </c>
      <c r="L525" s="86">
        <f>IF(ISNA(VLOOKUP(G525,Round2_Transactions!$A$2:$F$800,6,FALSE)), 0,VLOOKUP(G525,Round2_Transactions!$A$2:$F$800,6,FALSE))</f>
        <v>0</v>
      </c>
      <c r="M525" s="107">
        <f t="shared" si="79"/>
        <v>0</v>
      </c>
      <c r="N525" s="107">
        <f t="shared" si="81"/>
        <v>0</v>
      </c>
      <c r="O525" s="107">
        <f t="shared" si="82"/>
        <v>0</v>
      </c>
      <c r="P525" s="107">
        <f t="shared" si="83"/>
        <v>0</v>
      </c>
      <c r="Q525" s="107">
        <f t="shared" si="84"/>
        <v>0</v>
      </c>
      <c r="R525" s="107">
        <f t="shared" si="85"/>
        <v>0</v>
      </c>
      <c r="S525" s="107">
        <f t="shared" si="86"/>
        <v>0</v>
      </c>
      <c r="T525" s="107">
        <f t="shared" si="87"/>
        <v>0</v>
      </c>
      <c r="U525" s="107">
        <f t="shared" si="88"/>
        <v>0</v>
      </c>
      <c r="V525" s="107">
        <f t="shared" si="89"/>
        <v>0</v>
      </c>
      <c r="W525" s="107">
        <f t="shared" si="90"/>
        <v>0</v>
      </c>
      <c r="X525" s="107">
        <f t="shared" si="91"/>
        <v>0</v>
      </c>
      <c r="Y525" s="107">
        <f t="shared" si="92"/>
        <v>0</v>
      </c>
      <c r="Z525" s="107">
        <f t="shared" si="106"/>
        <v>0</v>
      </c>
      <c r="AA525" s="107">
        <f t="shared" si="107"/>
        <v>0</v>
      </c>
      <c r="AB525" s="107">
        <f t="shared" si="108"/>
        <v>0</v>
      </c>
      <c r="AC525" s="107">
        <f t="shared" si="109"/>
        <v>0</v>
      </c>
      <c r="AD525" s="107">
        <f t="shared" si="110"/>
        <v>0</v>
      </c>
      <c r="AE525" s="107">
        <f t="shared" si="111"/>
        <v>0</v>
      </c>
      <c r="AF525" s="107">
        <f t="shared" si="112"/>
        <v>0</v>
      </c>
      <c r="AG525" s="107">
        <f t="shared" si="113"/>
        <v>0</v>
      </c>
      <c r="AH525" s="107">
        <f t="shared" si="114"/>
        <v>0</v>
      </c>
      <c r="AI525" s="107">
        <f t="shared" si="115"/>
        <v>0</v>
      </c>
      <c r="AJ525" s="107">
        <f t="shared" si="116"/>
        <v>0</v>
      </c>
      <c r="AK525" s="107">
        <f t="shared" si="117"/>
        <v>0</v>
      </c>
    </row>
    <row r="526">
      <c r="A526" s="107"/>
      <c r="B526" s="107"/>
      <c r="C526" s="107"/>
      <c r="D526" s="107"/>
      <c r="E526" s="107"/>
      <c r="F526" s="108">
        <f t="shared" si="105"/>
        <v>1224</v>
      </c>
      <c r="G526" s="90" t="s">
        <v>718</v>
      </c>
      <c r="H526" s="14">
        <f>IF(ISNA(VLOOKUP(G526,Round2_Transactions!$A$2:$F$800,2,FALSE)), 0,VLOOKUP(G526,Round2_Transactions!$A$2:$F$800,2,FALSE))</f>
        <v>0</v>
      </c>
      <c r="I526" s="60">
        <f>IF(ISNA(VLOOKUP(G526,Round2_Transactions!$A$2:$F$800,3,FALSE)), 0,VLOOKUP(G526,Round2_Transactions!$A$2:$F$800,3,FALSE))</f>
        <v>0</v>
      </c>
      <c r="J526" s="60">
        <f>IF(ISNA(VLOOKUP(G526,Round2_Transactions!$A$2:$F$800,4,FALSE)), 0,VLOOKUP(G526,Round2_Transactions!$A$2:$F$800,4,FALSE))</f>
        <v>0</v>
      </c>
      <c r="K526" s="60">
        <f>IF(ISNA(VLOOKUP(G526,Round2_Transactions!$A$2:$F$800,5,FALSE)), 0,VLOOKUP(G526,Round2_Transactions!$A$2:$F$800,5,FALSE))</f>
        <v>0</v>
      </c>
      <c r="L526" s="86">
        <f>IF(ISNA(VLOOKUP(G526,Round2_Transactions!$A$2:$F$800,6,FALSE)), 0,VLOOKUP(G526,Round2_Transactions!$A$2:$F$800,6,FALSE))</f>
        <v>0</v>
      </c>
      <c r="M526" s="107">
        <f t="shared" si="79"/>
        <v>0</v>
      </c>
      <c r="N526" s="107">
        <f t="shared" si="81"/>
        <v>0</v>
      </c>
      <c r="O526" s="107">
        <f t="shared" si="82"/>
        <v>0</v>
      </c>
      <c r="P526" s="107">
        <f t="shared" si="83"/>
        <v>0</v>
      </c>
      <c r="Q526" s="107">
        <f t="shared" si="84"/>
        <v>0</v>
      </c>
      <c r="R526" s="107">
        <f t="shared" si="85"/>
        <v>0</v>
      </c>
      <c r="S526" s="107">
        <f t="shared" si="86"/>
        <v>0</v>
      </c>
      <c r="T526" s="107">
        <f t="shared" si="87"/>
        <v>0</v>
      </c>
      <c r="U526" s="107">
        <f t="shared" si="88"/>
        <v>0</v>
      </c>
      <c r="V526" s="107">
        <f t="shared" si="89"/>
        <v>0</v>
      </c>
      <c r="W526" s="107">
        <f t="shared" si="90"/>
        <v>0</v>
      </c>
      <c r="X526" s="107">
        <f t="shared" si="91"/>
        <v>0</v>
      </c>
      <c r="Y526" s="107">
        <f t="shared" si="92"/>
        <v>0</v>
      </c>
      <c r="Z526" s="107">
        <f t="shared" si="106"/>
        <v>0</v>
      </c>
      <c r="AA526" s="107">
        <f t="shared" si="107"/>
        <v>0</v>
      </c>
      <c r="AB526" s="107">
        <f t="shared" si="108"/>
        <v>0</v>
      </c>
      <c r="AC526" s="107">
        <f t="shared" si="109"/>
        <v>0</v>
      </c>
      <c r="AD526" s="107">
        <f t="shared" si="110"/>
        <v>0</v>
      </c>
      <c r="AE526" s="107">
        <f t="shared" si="111"/>
        <v>0</v>
      </c>
      <c r="AF526" s="107">
        <f t="shared" si="112"/>
        <v>0</v>
      </c>
      <c r="AG526" s="107">
        <f t="shared" si="113"/>
        <v>0</v>
      </c>
      <c r="AH526" s="107">
        <f t="shared" si="114"/>
        <v>0</v>
      </c>
      <c r="AI526" s="107">
        <f t="shared" si="115"/>
        <v>0</v>
      </c>
      <c r="AJ526" s="107">
        <f t="shared" si="116"/>
        <v>0</v>
      </c>
      <c r="AK526" s="107">
        <f t="shared" si="117"/>
        <v>0</v>
      </c>
    </row>
    <row r="527">
      <c r="A527" s="107"/>
      <c r="B527" s="107"/>
      <c r="C527" s="107"/>
      <c r="D527" s="107"/>
      <c r="E527" s="107"/>
      <c r="F527" s="108">
        <f t="shared" si="105"/>
        <v>1224</v>
      </c>
      <c r="G527" s="90" t="s">
        <v>719</v>
      </c>
      <c r="H527" s="14">
        <f>IF(ISNA(VLOOKUP(G527,Round2_Transactions!$A$2:$F$800,2,FALSE)), 0,VLOOKUP(G527,Round2_Transactions!$A$2:$F$800,2,FALSE))</f>
        <v>0</v>
      </c>
      <c r="I527" s="60">
        <f>IF(ISNA(VLOOKUP(G527,Round2_Transactions!$A$2:$F$800,3,FALSE)), 0,VLOOKUP(G527,Round2_Transactions!$A$2:$F$800,3,FALSE))</f>
        <v>0</v>
      </c>
      <c r="J527" s="60">
        <f>IF(ISNA(VLOOKUP(G527,Round2_Transactions!$A$2:$F$800,4,FALSE)), 0,VLOOKUP(G527,Round2_Transactions!$A$2:$F$800,4,FALSE))</f>
        <v>0</v>
      </c>
      <c r="K527" s="60">
        <f>IF(ISNA(VLOOKUP(G527,Round2_Transactions!$A$2:$F$800,5,FALSE)), 0,VLOOKUP(G527,Round2_Transactions!$A$2:$F$800,5,FALSE))</f>
        <v>0</v>
      </c>
      <c r="L527" s="86">
        <f>IF(ISNA(VLOOKUP(G527,Round2_Transactions!$A$2:$F$800,6,FALSE)), 0,VLOOKUP(G527,Round2_Transactions!$A$2:$F$800,6,FALSE))</f>
        <v>0</v>
      </c>
      <c r="M527" s="107">
        <f t="shared" si="79"/>
        <v>0</v>
      </c>
      <c r="N527" s="107">
        <f t="shared" si="81"/>
        <v>0</v>
      </c>
      <c r="O527" s="107">
        <f t="shared" si="82"/>
        <v>0</v>
      </c>
      <c r="P527" s="107">
        <f t="shared" si="83"/>
        <v>0</v>
      </c>
      <c r="Q527" s="107">
        <f t="shared" si="84"/>
        <v>0</v>
      </c>
      <c r="R527" s="107">
        <f t="shared" si="85"/>
        <v>0</v>
      </c>
      <c r="S527" s="107">
        <f t="shared" si="86"/>
        <v>0</v>
      </c>
      <c r="T527" s="107">
        <f t="shared" si="87"/>
        <v>0</v>
      </c>
      <c r="U527" s="107">
        <f t="shared" si="88"/>
        <v>0</v>
      </c>
      <c r="V527" s="107">
        <f t="shared" si="89"/>
        <v>0</v>
      </c>
      <c r="W527" s="107">
        <f t="shared" si="90"/>
        <v>0</v>
      </c>
      <c r="X527" s="107">
        <f t="shared" si="91"/>
        <v>0</v>
      </c>
      <c r="Y527" s="107">
        <f t="shared" si="92"/>
        <v>0</v>
      </c>
      <c r="Z527" s="107">
        <f t="shared" si="106"/>
        <v>0</v>
      </c>
      <c r="AA527" s="107">
        <f t="shared" si="107"/>
        <v>0</v>
      </c>
      <c r="AB527" s="107">
        <f t="shared" si="108"/>
        <v>0</v>
      </c>
      <c r="AC527" s="107">
        <f t="shared" si="109"/>
        <v>0</v>
      </c>
      <c r="AD527" s="107">
        <f t="shared" si="110"/>
        <v>0</v>
      </c>
      <c r="AE527" s="107">
        <f t="shared" si="111"/>
        <v>0</v>
      </c>
      <c r="AF527" s="107">
        <f t="shared" si="112"/>
        <v>0</v>
      </c>
      <c r="AG527" s="107">
        <f t="shared" si="113"/>
        <v>0</v>
      </c>
      <c r="AH527" s="107">
        <f t="shared" si="114"/>
        <v>0</v>
      </c>
      <c r="AI527" s="107">
        <f t="shared" si="115"/>
        <v>0</v>
      </c>
      <c r="AJ527" s="107">
        <f t="shared" si="116"/>
        <v>0</v>
      </c>
      <c r="AK527" s="107">
        <f t="shared" si="117"/>
        <v>0</v>
      </c>
    </row>
    <row r="528">
      <c r="A528" s="107"/>
      <c r="B528" s="107"/>
      <c r="C528" s="107"/>
      <c r="D528" s="107"/>
      <c r="E528" s="107"/>
      <c r="F528" s="108">
        <f t="shared" si="105"/>
        <v>1224</v>
      </c>
      <c r="G528" s="90" t="s">
        <v>720</v>
      </c>
      <c r="H528" s="14">
        <f>IF(ISNA(VLOOKUP(G528,Round2_Transactions!$A$2:$F$800,2,FALSE)), 0,VLOOKUP(G528,Round2_Transactions!$A$2:$F$800,2,FALSE))</f>
        <v>0</v>
      </c>
      <c r="I528" s="60">
        <f>IF(ISNA(VLOOKUP(G528,Round2_Transactions!$A$2:$F$800,3,FALSE)), 0,VLOOKUP(G528,Round2_Transactions!$A$2:$F$800,3,FALSE))</f>
        <v>0</v>
      </c>
      <c r="J528" s="60">
        <f>IF(ISNA(VLOOKUP(G528,Round2_Transactions!$A$2:$F$800,4,FALSE)), 0,VLOOKUP(G528,Round2_Transactions!$A$2:$F$800,4,FALSE))</f>
        <v>0</v>
      </c>
      <c r="K528" s="60">
        <f>IF(ISNA(VLOOKUP(G528,Round2_Transactions!$A$2:$F$800,5,FALSE)), 0,VLOOKUP(G528,Round2_Transactions!$A$2:$F$800,5,FALSE))</f>
        <v>0</v>
      </c>
      <c r="L528" s="86">
        <f>IF(ISNA(VLOOKUP(G528,Round2_Transactions!$A$2:$F$800,6,FALSE)), 0,VLOOKUP(G528,Round2_Transactions!$A$2:$F$800,6,FALSE))</f>
        <v>0</v>
      </c>
      <c r="M528" s="107">
        <f t="shared" si="79"/>
        <v>0</v>
      </c>
      <c r="N528" s="107">
        <f t="shared" si="81"/>
        <v>0</v>
      </c>
      <c r="O528" s="107">
        <f t="shared" si="82"/>
        <v>0</v>
      </c>
      <c r="P528" s="107">
        <f t="shared" si="83"/>
        <v>0</v>
      </c>
      <c r="Q528" s="107">
        <f t="shared" si="84"/>
        <v>0</v>
      </c>
      <c r="R528" s="107">
        <f t="shared" si="85"/>
        <v>0</v>
      </c>
      <c r="S528" s="107">
        <f t="shared" si="86"/>
        <v>0</v>
      </c>
      <c r="T528" s="107">
        <f t="shared" si="87"/>
        <v>0</v>
      </c>
      <c r="U528" s="107">
        <f t="shared" si="88"/>
        <v>0</v>
      </c>
      <c r="V528" s="107">
        <f t="shared" si="89"/>
        <v>0</v>
      </c>
      <c r="W528" s="107">
        <f t="shared" si="90"/>
        <v>0</v>
      </c>
      <c r="X528" s="107">
        <f t="shared" si="91"/>
        <v>0</v>
      </c>
      <c r="Y528" s="107">
        <f t="shared" si="92"/>
        <v>0</v>
      </c>
      <c r="Z528" s="107">
        <f t="shared" si="106"/>
        <v>0</v>
      </c>
      <c r="AA528" s="107">
        <f t="shared" si="107"/>
        <v>0</v>
      </c>
      <c r="AB528" s="107">
        <f t="shared" si="108"/>
        <v>0</v>
      </c>
      <c r="AC528" s="107">
        <f t="shared" si="109"/>
        <v>0</v>
      </c>
      <c r="AD528" s="107">
        <f t="shared" si="110"/>
        <v>0</v>
      </c>
      <c r="AE528" s="107">
        <f t="shared" si="111"/>
        <v>0</v>
      </c>
      <c r="AF528" s="107">
        <f t="shared" si="112"/>
        <v>0</v>
      </c>
      <c r="AG528" s="107">
        <f t="shared" si="113"/>
        <v>0</v>
      </c>
      <c r="AH528" s="107">
        <f t="shared" si="114"/>
        <v>0</v>
      </c>
      <c r="AI528" s="107">
        <f t="shared" si="115"/>
        <v>0</v>
      </c>
      <c r="AJ528" s="107">
        <f t="shared" si="116"/>
        <v>0</v>
      </c>
      <c r="AK528" s="107">
        <f t="shared" si="117"/>
        <v>0</v>
      </c>
    </row>
    <row r="529">
      <c r="A529" s="107"/>
      <c r="B529" s="107"/>
      <c r="C529" s="107"/>
      <c r="D529" s="107"/>
      <c r="E529" s="107"/>
      <c r="F529" s="108">
        <f t="shared" si="105"/>
        <v>1224</v>
      </c>
      <c r="G529" s="90" t="s">
        <v>721</v>
      </c>
      <c r="H529" s="14">
        <f>IF(ISNA(VLOOKUP(G529,Round2_Transactions!$A$2:$F$800,2,FALSE)), 0,VLOOKUP(G529,Round2_Transactions!$A$2:$F$800,2,FALSE))</f>
        <v>0</v>
      </c>
      <c r="I529" s="60">
        <f>IF(ISNA(VLOOKUP(G529,Round2_Transactions!$A$2:$F$800,3,FALSE)), 0,VLOOKUP(G529,Round2_Transactions!$A$2:$F$800,3,FALSE))</f>
        <v>0</v>
      </c>
      <c r="J529" s="60">
        <f>IF(ISNA(VLOOKUP(G529,Round2_Transactions!$A$2:$F$800,4,FALSE)), 0,VLOOKUP(G529,Round2_Transactions!$A$2:$F$800,4,FALSE))</f>
        <v>0</v>
      </c>
      <c r="K529" s="60">
        <f>IF(ISNA(VLOOKUP(G529,Round2_Transactions!$A$2:$F$800,5,FALSE)), 0,VLOOKUP(G529,Round2_Transactions!$A$2:$F$800,5,FALSE))</f>
        <v>0</v>
      </c>
      <c r="L529" s="86">
        <f>IF(ISNA(VLOOKUP(G529,Round2_Transactions!$A$2:$F$800,6,FALSE)), 0,VLOOKUP(G529,Round2_Transactions!$A$2:$F$800,6,FALSE))</f>
        <v>0</v>
      </c>
      <c r="M529" s="107">
        <f t="shared" si="79"/>
        <v>0</v>
      </c>
      <c r="N529" s="107">
        <f t="shared" si="81"/>
        <v>0</v>
      </c>
      <c r="O529" s="107">
        <f t="shared" si="82"/>
        <v>0</v>
      </c>
      <c r="P529" s="107">
        <f t="shared" si="83"/>
        <v>0</v>
      </c>
      <c r="Q529" s="107">
        <f t="shared" si="84"/>
        <v>0</v>
      </c>
      <c r="R529" s="107">
        <f t="shared" si="85"/>
        <v>0</v>
      </c>
      <c r="S529" s="107">
        <f t="shared" si="86"/>
        <v>0</v>
      </c>
      <c r="T529" s="107">
        <f t="shared" si="87"/>
        <v>0</v>
      </c>
      <c r="U529" s="107">
        <f t="shared" si="88"/>
        <v>0</v>
      </c>
      <c r="V529" s="107">
        <f t="shared" si="89"/>
        <v>0</v>
      </c>
      <c r="W529" s="107">
        <f t="shared" si="90"/>
        <v>0</v>
      </c>
      <c r="X529" s="107">
        <f t="shared" si="91"/>
        <v>0</v>
      </c>
      <c r="Y529" s="107">
        <f t="shared" si="92"/>
        <v>0</v>
      </c>
      <c r="Z529" s="107">
        <f t="shared" si="106"/>
        <v>0</v>
      </c>
      <c r="AA529" s="107">
        <f t="shared" si="107"/>
        <v>0</v>
      </c>
      <c r="AB529" s="107">
        <f t="shared" si="108"/>
        <v>0</v>
      </c>
      <c r="AC529" s="107">
        <f t="shared" si="109"/>
        <v>0</v>
      </c>
      <c r="AD529" s="107">
        <f t="shared" si="110"/>
        <v>0</v>
      </c>
      <c r="AE529" s="107">
        <f t="shared" si="111"/>
        <v>0</v>
      </c>
      <c r="AF529" s="107">
        <f t="shared" si="112"/>
        <v>0</v>
      </c>
      <c r="AG529" s="107">
        <f t="shared" si="113"/>
        <v>0</v>
      </c>
      <c r="AH529" s="107">
        <f t="shared" si="114"/>
        <v>0</v>
      </c>
      <c r="AI529" s="107">
        <f t="shared" si="115"/>
        <v>0</v>
      </c>
      <c r="AJ529" s="107">
        <f t="shared" si="116"/>
        <v>0</v>
      </c>
      <c r="AK529" s="107">
        <f t="shared" si="117"/>
        <v>0</v>
      </c>
    </row>
    <row r="530">
      <c r="A530" s="107"/>
      <c r="B530" s="107"/>
      <c r="C530" s="107"/>
      <c r="D530" s="107"/>
      <c r="E530" s="107"/>
      <c r="F530" s="108">
        <f t="shared" si="105"/>
        <v>1224</v>
      </c>
      <c r="G530" s="90" t="s">
        <v>722</v>
      </c>
      <c r="H530" s="14">
        <f>IF(ISNA(VLOOKUP(G530,Round2_Transactions!$A$2:$F$800,2,FALSE)), 0,VLOOKUP(G530,Round2_Transactions!$A$2:$F$800,2,FALSE))</f>
        <v>0</v>
      </c>
      <c r="I530" s="60">
        <f>IF(ISNA(VLOOKUP(G530,Round2_Transactions!$A$2:$F$800,3,FALSE)), 0,VLOOKUP(G530,Round2_Transactions!$A$2:$F$800,3,FALSE))</f>
        <v>0</v>
      </c>
      <c r="J530" s="60">
        <f>IF(ISNA(VLOOKUP(G530,Round2_Transactions!$A$2:$F$800,4,FALSE)), 0,VLOOKUP(G530,Round2_Transactions!$A$2:$F$800,4,FALSE))</f>
        <v>0</v>
      </c>
      <c r="K530" s="60">
        <f>IF(ISNA(VLOOKUP(G530,Round2_Transactions!$A$2:$F$800,5,FALSE)), 0,VLOOKUP(G530,Round2_Transactions!$A$2:$F$800,5,FALSE))</f>
        <v>0</v>
      </c>
      <c r="L530" s="86">
        <f>IF(ISNA(VLOOKUP(G530,Round2_Transactions!$A$2:$F$800,6,FALSE)), 0,VLOOKUP(G530,Round2_Transactions!$A$2:$F$800,6,FALSE))</f>
        <v>0</v>
      </c>
      <c r="M530" s="107">
        <f t="shared" si="79"/>
        <v>0</v>
      </c>
      <c r="N530" s="107">
        <f t="shared" si="81"/>
        <v>0</v>
      </c>
      <c r="O530" s="107">
        <f t="shared" si="82"/>
        <v>0</v>
      </c>
      <c r="P530" s="107">
        <f t="shared" si="83"/>
        <v>0</v>
      </c>
      <c r="Q530" s="107">
        <f t="shared" si="84"/>
        <v>0</v>
      </c>
      <c r="R530" s="107">
        <f t="shared" si="85"/>
        <v>0</v>
      </c>
      <c r="S530" s="107">
        <f t="shared" si="86"/>
        <v>0</v>
      </c>
      <c r="T530" s="107">
        <f t="shared" si="87"/>
        <v>0</v>
      </c>
      <c r="U530" s="107">
        <f t="shared" si="88"/>
        <v>0</v>
      </c>
      <c r="V530" s="107">
        <f t="shared" si="89"/>
        <v>0</v>
      </c>
      <c r="W530" s="107">
        <f t="shared" si="90"/>
        <v>0</v>
      </c>
      <c r="X530" s="107">
        <f t="shared" si="91"/>
        <v>0</v>
      </c>
      <c r="Y530" s="107">
        <f t="shared" si="92"/>
        <v>0</v>
      </c>
      <c r="Z530" s="107">
        <f t="shared" si="106"/>
        <v>0</v>
      </c>
      <c r="AA530" s="107">
        <f t="shared" si="107"/>
        <v>0</v>
      </c>
      <c r="AB530" s="107">
        <f t="shared" si="108"/>
        <v>0</v>
      </c>
      <c r="AC530" s="107">
        <f t="shared" si="109"/>
        <v>0</v>
      </c>
      <c r="AD530" s="107">
        <f t="shared" si="110"/>
        <v>0</v>
      </c>
      <c r="AE530" s="107">
        <f t="shared" si="111"/>
        <v>0</v>
      </c>
      <c r="AF530" s="107">
        <f t="shared" si="112"/>
        <v>0</v>
      </c>
      <c r="AG530" s="107">
        <f t="shared" si="113"/>
        <v>0</v>
      </c>
      <c r="AH530" s="107">
        <f t="shared" si="114"/>
        <v>0</v>
      </c>
      <c r="AI530" s="107">
        <f t="shared" si="115"/>
        <v>0</v>
      </c>
      <c r="AJ530" s="107">
        <f t="shared" si="116"/>
        <v>0</v>
      </c>
      <c r="AK530" s="107">
        <f t="shared" si="117"/>
        <v>0</v>
      </c>
    </row>
    <row r="531">
      <c r="A531" s="107"/>
      <c r="B531" s="107"/>
      <c r="C531" s="107"/>
      <c r="D531" s="107"/>
      <c r="E531" s="107"/>
      <c r="F531" s="108">
        <f t="shared" si="105"/>
        <v>1224</v>
      </c>
      <c r="G531" s="90" t="s">
        <v>723</v>
      </c>
      <c r="H531" s="14">
        <f>IF(ISNA(VLOOKUP(G531,Round2_Transactions!$A$2:$F$800,2,FALSE)), 0,VLOOKUP(G531,Round2_Transactions!$A$2:$F$800,2,FALSE))</f>
        <v>0</v>
      </c>
      <c r="I531" s="60">
        <f>IF(ISNA(VLOOKUP(G531,Round2_Transactions!$A$2:$F$800,3,FALSE)), 0,VLOOKUP(G531,Round2_Transactions!$A$2:$F$800,3,FALSE))</f>
        <v>0</v>
      </c>
      <c r="J531" s="60">
        <f>IF(ISNA(VLOOKUP(G531,Round2_Transactions!$A$2:$F$800,4,FALSE)), 0,VLOOKUP(G531,Round2_Transactions!$A$2:$F$800,4,FALSE))</f>
        <v>0</v>
      </c>
      <c r="K531" s="60">
        <f>IF(ISNA(VLOOKUP(G531,Round2_Transactions!$A$2:$F$800,5,FALSE)), 0,VLOOKUP(G531,Round2_Transactions!$A$2:$F$800,5,FALSE))</f>
        <v>0</v>
      </c>
      <c r="L531" s="86">
        <f>IF(ISNA(VLOOKUP(G531,Round2_Transactions!$A$2:$F$800,6,FALSE)), 0,VLOOKUP(G531,Round2_Transactions!$A$2:$F$800,6,FALSE))</f>
        <v>0</v>
      </c>
      <c r="M531" s="107">
        <f t="shared" si="79"/>
        <v>0</v>
      </c>
      <c r="N531" s="107">
        <f t="shared" si="81"/>
        <v>0</v>
      </c>
      <c r="O531" s="107">
        <f t="shared" si="82"/>
        <v>0</v>
      </c>
      <c r="P531" s="107">
        <f t="shared" si="83"/>
        <v>0</v>
      </c>
      <c r="Q531" s="107">
        <f t="shared" si="84"/>
        <v>0</v>
      </c>
      <c r="R531" s="107">
        <f t="shared" si="85"/>
        <v>0</v>
      </c>
      <c r="S531" s="107">
        <f t="shared" si="86"/>
        <v>0</v>
      </c>
      <c r="T531" s="107">
        <f t="shared" si="87"/>
        <v>0</v>
      </c>
      <c r="U531" s="107">
        <f t="shared" si="88"/>
        <v>0</v>
      </c>
      <c r="V531" s="107">
        <f t="shared" si="89"/>
        <v>0</v>
      </c>
      <c r="W531" s="107">
        <f t="shared" si="90"/>
        <v>0</v>
      </c>
      <c r="X531" s="107">
        <f t="shared" si="91"/>
        <v>0</v>
      </c>
      <c r="Y531" s="107">
        <f t="shared" si="92"/>
        <v>0</v>
      </c>
      <c r="Z531" s="107">
        <f t="shared" si="106"/>
        <v>0</v>
      </c>
      <c r="AA531" s="107">
        <f t="shared" si="107"/>
        <v>0</v>
      </c>
      <c r="AB531" s="107">
        <f t="shared" si="108"/>
        <v>0</v>
      </c>
      <c r="AC531" s="107">
        <f t="shared" si="109"/>
        <v>0</v>
      </c>
      <c r="AD531" s="107">
        <f t="shared" si="110"/>
        <v>0</v>
      </c>
      <c r="AE531" s="107">
        <f t="shared" si="111"/>
        <v>0</v>
      </c>
      <c r="AF531" s="107">
        <f t="shared" si="112"/>
        <v>0</v>
      </c>
      <c r="AG531" s="107">
        <f t="shared" si="113"/>
        <v>0</v>
      </c>
      <c r="AH531" s="107">
        <f t="shared" si="114"/>
        <v>0</v>
      </c>
      <c r="AI531" s="107">
        <f t="shared" si="115"/>
        <v>0</v>
      </c>
      <c r="AJ531" s="107">
        <f t="shared" si="116"/>
        <v>0</v>
      </c>
      <c r="AK531" s="107">
        <f t="shared" si="117"/>
        <v>0</v>
      </c>
    </row>
    <row r="532">
      <c r="A532" s="107"/>
      <c r="B532" s="107"/>
      <c r="C532" s="107"/>
      <c r="D532" s="107"/>
      <c r="E532" s="107"/>
      <c r="F532" s="108">
        <f t="shared" si="105"/>
        <v>1224</v>
      </c>
      <c r="G532" s="90" t="s">
        <v>724</v>
      </c>
      <c r="H532" s="14">
        <f>IF(ISNA(VLOOKUP(G532,Round2_Transactions!$A$2:$F$800,2,FALSE)), 0,VLOOKUP(G532,Round2_Transactions!$A$2:$F$800,2,FALSE))</f>
        <v>0</v>
      </c>
      <c r="I532" s="60">
        <f>IF(ISNA(VLOOKUP(G532,Round2_Transactions!$A$2:$F$800,3,FALSE)), 0,VLOOKUP(G532,Round2_Transactions!$A$2:$F$800,3,FALSE))</f>
        <v>0</v>
      </c>
      <c r="J532" s="60">
        <f>IF(ISNA(VLOOKUP(G532,Round2_Transactions!$A$2:$F$800,4,FALSE)), 0,VLOOKUP(G532,Round2_Transactions!$A$2:$F$800,4,FALSE))</f>
        <v>0</v>
      </c>
      <c r="K532" s="60">
        <f>IF(ISNA(VLOOKUP(G532,Round2_Transactions!$A$2:$F$800,5,FALSE)), 0,VLOOKUP(G532,Round2_Transactions!$A$2:$F$800,5,FALSE))</f>
        <v>0</v>
      </c>
      <c r="L532" s="86">
        <f>IF(ISNA(VLOOKUP(G532,Round2_Transactions!$A$2:$F$800,6,FALSE)), 0,VLOOKUP(G532,Round2_Transactions!$A$2:$F$800,6,FALSE))</f>
        <v>0</v>
      </c>
      <c r="M532" s="107">
        <f t="shared" si="79"/>
        <v>0</v>
      </c>
      <c r="N532" s="107">
        <f t="shared" si="81"/>
        <v>0</v>
      </c>
      <c r="O532" s="107">
        <f t="shared" si="82"/>
        <v>0</v>
      </c>
      <c r="P532" s="107">
        <f t="shared" si="83"/>
        <v>0</v>
      </c>
      <c r="Q532" s="107">
        <f t="shared" si="84"/>
        <v>0</v>
      </c>
      <c r="R532" s="107">
        <f t="shared" si="85"/>
        <v>0</v>
      </c>
      <c r="S532" s="107">
        <f t="shared" si="86"/>
        <v>0</v>
      </c>
      <c r="T532" s="107">
        <f t="shared" si="87"/>
        <v>0</v>
      </c>
      <c r="U532" s="107">
        <f t="shared" si="88"/>
        <v>0</v>
      </c>
      <c r="V532" s="107">
        <f t="shared" si="89"/>
        <v>0</v>
      </c>
      <c r="W532" s="107">
        <f t="shared" si="90"/>
        <v>0</v>
      </c>
      <c r="X532" s="107">
        <f t="shared" si="91"/>
        <v>0</v>
      </c>
      <c r="Y532" s="107">
        <f t="shared" si="92"/>
        <v>0</v>
      </c>
      <c r="Z532" s="107">
        <f t="shared" si="106"/>
        <v>0</v>
      </c>
      <c r="AA532" s="107">
        <f t="shared" si="107"/>
        <v>0</v>
      </c>
      <c r="AB532" s="107">
        <f t="shared" si="108"/>
        <v>0</v>
      </c>
      <c r="AC532" s="107">
        <f t="shared" si="109"/>
        <v>0</v>
      </c>
      <c r="AD532" s="107">
        <f t="shared" si="110"/>
        <v>0</v>
      </c>
      <c r="AE532" s="107">
        <f t="shared" si="111"/>
        <v>0</v>
      </c>
      <c r="AF532" s="107">
        <f t="shared" si="112"/>
        <v>0</v>
      </c>
      <c r="AG532" s="107">
        <f t="shared" si="113"/>
        <v>0</v>
      </c>
      <c r="AH532" s="107">
        <f t="shared" si="114"/>
        <v>0</v>
      </c>
      <c r="AI532" s="107">
        <f t="shared" si="115"/>
        <v>0</v>
      </c>
      <c r="AJ532" s="107">
        <f t="shared" si="116"/>
        <v>0</v>
      </c>
      <c r="AK532" s="107">
        <f t="shared" si="117"/>
        <v>0</v>
      </c>
    </row>
    <row r="533">
      <c r="A533" s="107"/>
      <c r="B533" s="107"/>
      <c r="C533" s="107"/>
      <c r="D533" s="107"/>
      <c r="E533" s="107"/>
      <c r="F533" s="108">
        <f t="shared" si="105"/>
        <v>1224</v>
      </c>
      <c r="G533" s="90" t="s">
        <v>725</v>
      </c>
      <c r="H533" s="14">
        <f>IF(ISNA(VLOOKUP(G533,Round2_Transactions!$A$2:$F$800,2,FALSE)), 0,VLOOKUP(G533,Round2_Transactions!$A$2:$F$800,2,FALSE))</f>
        <v>0</v>
      </c>
      <c r="I533" s="60">
        <f>IF(ISNA(VLOOKUP(G533,Round2_Transactions!$A$2:$F$800,3,FALSE)), 0,VLOOKUP(G533,Round2_Transactions!$A$2:$F$800,3,FALSE))</f>
        <v>0</v>
      </c>
      <c r="J533" s="60">
        <f>IF(ISNA(VLOOKUP(G533,Round2_Transactions!$A$2:$F$800,4,FALSE)), 0,VLOOKUP(G533,Round2_Transactions!$A$2:$F$800,4,FALSE))</f>
        <v>0</v>
      </c>
      <c r="K533" s="60">
        <f>IF(ISNA(VLOOKUP(G533,Round2_Transactions!$A$2:$F$800,5,FALSE)), 0,VLOOKUP(G533,Round2_Transactions!$A$2:$F$800,5,FALSE))</f>
        <v>0</v>
      </c>
      <c r="L533" s="86">
        <f>IF(ISNA(VLOOKUP(G533,Round2_Transactions!$A$2:$F$800,6,FALSE)), 0,VLOOKUP(G533,Round2_Transactions!$A$2:$F$800,6,FALSE))</f>
        <v>0</v>
      </c>
      <c r="M533" s="107">
        <f t="shared" si="79"/>
        <v>0</v>
      </c>
      <c r="N533" s="107">
        <f t="shared" si="81"/>
        <v>0</v>
      </c>
      <c r="O533" s="107">
        <f t="shared" si="82"/>
        <v>0</v>
      </c>
      <c r="P533" s="107">
        <f t="shared" si="83"/>
        <v>0</v>
      </c>
      <c r="Q533" s="107">
        <f t="shared" si="84"/>
        <v>0</v>
      </c>
      <c r="R533" s="107">
        <f t="shared" si="85"/>
        <v>0</v>
      </c>
      <c r="S533" s="107">
        <f t="shared" si="86"/>
        <v>0</v>
      </c>
      <c r="T533" s="107">
        <f t="shared" si="87"/>
        <v>0</v>
      </c>
      <c r="U533" s="107">
        <f t="shared" si="88"/>
        <v>0</v>
      </c>
      <c r="V533" s="107">
        <f t="shared" si="89"/>
        <v>0</v>
      </c>
      <c r="W533" s="107">
        <f t="shared" si="90"/>
        <v>0</v>
      </c>
      <c r="X533" s="107">
        <f t="shared" si="91"/>
        <v>0</v>
      </c>
      <c r="Y533" s="107">
        <f t="shared" si="92"/>
        <v>0</v>
      </c>
      <c r="Z533" s="107">
        <f t="shared" si="106"/>
        <v>0</v>
      </c>
      <c r="AA533" s="107">
        <f t="shared" si="107"/>
        <v>0</v>
      </c>
      <c r="AB533" s="107">
        <f t="shared" si="108"/>
        <v>0</v>
      </c>
      <c r="AC533" s="107">
        <f t="shared" si="109"/>
        <v>0</v>
      </c>
      <c r="AD533" s="107">
        <f t="shared" si="110"/>
        <v>0</v>
      </c>
      <c r="AE533" s="107">
        <f t="shared" si="111"/>
        <v>0</v>
      </c>
      <c r="AF533" s="107">
        <f t="shared" si="112"/>
        <v>0</v>
      </c>
      <c r="AG533" s="107">
        <f t="shared" si="113"/>
        <v>0</v>
      </c>
      <c r="AH533" s="107">
        <f t="shared" si="114"/>
        <v>0</v>
      </c>
      <c r="AI533" s="107">
        <f t="shared" si="115"/>
        <v>0</v>
      </c>
      <c r="AJ533" s="107">
        <f t="shared" si="116"/>
        <v>0</v>
      </c>
      <c r="AK533" s="107">
        <f t="shared" si="117"/>
        <v>0</v>
      </c>
    </row>
    <row r="534">
      <c r="A534" s="107"/>
      <c r="B534" s="107"/>
      <c r="C534" s="107"/>
      <c r="D534" s="107"/>
      <c r="E534" s="107"/>
      <c r="F534" s="108">
        <f t="shared" si="105"/>
        <v>1224</v>
      </c>
      <c r="G534" s="90" t="s">
        <v>726</v>
      </c>
      <c r="H534" s="14">
        <f>IF(ISNA(VLOOKUP(G534,Round2_Transactions!$A$2:$F$800,2,FALSE)), 0,VLOOKUP(G534,Round2_Transactions!$A$2:$F$800,2,FALSE))</f>
        <v>0</v>
      </c>
      <c r="I534" s="60">
        <f>IF(ISNA(VLOOKUP(G534,Round2_Transactions!$A$2:$F$800,3,FALSE)), 0,VLOOKUP(G534,Round2_Transactions!$A$2:$F$800,3,FALSE))</f>
        <v>0</v>
      </c>
      <c r="J534" s="60">
        <f>IF(ISNA(VLOOKUP(G534,Round2_Transactions!$A$2:$F$800,4,FALSE)), 0,VLOOKUP(G534,Round2_Transactions!$A$2:$F$800,4,FALSE))</f>
        <v>0</v>
      </c>
      <c r="K534" s="60">
        <f>IF(ISNA(VLOOKUP(G534,Round2_Transactions!$A$2:$F$800,5,FALSE)), 0,VLOOKUP(G534,Round2_Transactions!$A$2:$F$800,5,FALSE))</f>
        <v>0</v>
      </c>
      <c r="L534" s="86">
        <f>IF(ISNA(VLOOKUP(G534,Round2_Transactions!$A$2:$F$800,6,FALSE)), 0,VLOOKUP(G534,Round2_Transactions!$A$2:$F$800,6,FALSE))</f>
        <v>0</v>
      </c>
      <c r="M534" s="107">
        <f t="shared" si="79"/>
        <v>0</v>
      </c>
      <c r="N534" s="107">
        <f t="shared" si="81"/>
        <v>0</v>
      </c>
      <c r="O534" s="107">
        <f t="shared" si="82"/>
        <v>0</v>
      </c>
      <c r="P534" s="107">
        <f t="shared" si="83"/>
        <v>0</v>
      </c>
      <c r="Q534" s="107">
        <f t="shared" si="84"/>
        <v>0</v>
      </c>
      <c r="R534" s="107">
        <f t="shared" si="85"/>
        <v>0</v>
      </c>
      <c r="S534" s="107">
        <f t="shared" si="86"/>
        <v>0</v>
      </c>
      <c r="T534" s="107">
        <f t="shared" si="87"/>
        <v>0</v>
      </c>
      <c r="U534" s="107">
        <f t="shared" si="88"/>
        <v>0</v>
      </c>
      <c r="V534" s="107">
        <f t="shared" si="89"/>
        <v>0</v>
      </c>
      <c r="W534" s="107">
        <f t="shared" si="90"/>
        <v>0</v>
      </c>
      <c r="X534" s="107">
        <f t="shared" si="91"/>
        <v>0</v>
      </c>
      <c r="Y534" s="107">
        <f t="shared" si="92"/>
        <v>0</v>
      </c>
      <c r="Z534" s="107">
        <f t="shared" si="106"/>
        <v>0</v>
      </c>
      <c r="AA534" s="107">
        <f t="shared" si="107"/>
        <v>0</v>
      </c>
      <c r="AB534" s="107">
        <f t="shared" si="108"/>
        <v>0</v>
      </c>
      <c r="AC534" s="107">
        <f t="shared" si="109"/>
        <v>0</v>
      </c>
      <c r="AD534" s="107">
        <f t="shared" si="110"/>
        <v>0</v>
      </c>
      <c r="AE534" s="107">
        <f t="shared" si="111"/>
        <v>0</v>
      </c>
      <c r="AF534" s="107">
        <f t="shared" si="112"/>
        <v>0</v>
      </c>
      <c r="AG534" s="107">
        <f t="shared" si="113"/>
        <v>0</v>
      </c>
      <c r="AH534" s="107">
        <f t="shared" si="114"/>
        <v>0</v>
      </c>
      <c r="AI534" s="107">
        <f t="shared" si="115"/>
        <v>0</v>
      </c>
      <c r="AJ534" s="107">
        <f t="shared" si="116"/>
        <v>0</v>
      </c>
      <c r="AK534" s="107">
        <f t="shared" si="117"/>
        <v>0</v>
      </c>
    </row>
    <row r="535">
      <c r="A535" s="107"/>
      <c r="B535" s="107"/>
      <c r="C535" s="107"/>
      <c r="D535" s="107"/>
      <c r="E535" s="107"/>
      <c r="F535" s="108">
        <f t="shared" si="105"/>
        <v>1224</v>
      </c>
      <c r="G535" s="90" t="s">
        <v>727</v>
      </c>
      <c r="H535" s="14">
        <f>IF(ISNA(VLOOKUP(G535,Round2_Transactions!$A$2:$F$800,2,FALSE)), 0,VLOOKUP(G535,Round2_Transactions!$A$2:$F$800,2,FALSE))</f>
        <v>0</v>
      </c>
      <c r="I535" s="60">
        <f>IF(ISNA(VLOOKUP(G535,Round2_Transactions!$A$2:$F$800,3,FALSE)), 0,VLOOKUP(G535,Round2_Transactions!$A$2:$F$800,3,FALSE))</f>
        <v>0</v>
      </c>
      <c r="J535" s="60">
        <f>IF(ISNA(VLOOKUP(G535,Round2_Transactions!$A$2:$F$800,4,FALSE)), 0,VLOOKUP(G535,Round2_Transactions!$A$2:$F$800,4,FALSE))</f>
        <v>0</v>
      </c>
      <c r="K535" s="60">
        <f>IF(ISNA(VLOOKUP(G535,Round2_Transactions!$A$2:$F$800,5,FALSE)), 0,VLOOKUP(G535,Round2_Transactions!$A$2:$F$800,5,FALSE))</f>
        <v>0</v>
      </c>
      <c r="L535" s="86">
        <f>IF(ISNA(VLOOKUP(G535,Round2_Transactions!$A$2:$F$800,6,FALSE)), 0,VLOOKUP(G535,Round2_Transactions!$A$2:$F$800,6,FALSE))</f>
        <v>0</v>
      </c>
      <c r="M535" s="107">
        <f t="shared" si="79"/>
        <v>0</v>
      </c>
      <c r="N535" s="107">
        <f t="shared" si="81"/>
        <v>0</v>
      </c>
      <c r="O535" s="107">
        <f t="shared" si="82"/>
        <v>0</v>
      </c>
      <c r="P535" s="107">
        <f t="shared" si="83"/>
        <v>0</v>
      </c>
      <c r="Q535" s="107">
        <f t="shared" si="84"/>
        <v>0</v>
      </c>
      <c r="R535" s="107">
        <f t="shared" si="85"/>
        <v>0</v>
      </c>
      <c r="S535" s="107">
        <f t="shared" si="86"/>
        <v>0</v>
      </c>
      <c r="T535" s="107">
        <f t="shared" si="87"/>
        <v>0</v>
      </c>
      <c r="U535" s="107">
        <f t="shared" si="88"/>
        <v>0</v>
      </c>
      <c r="V535" s="107">
        <f t="shared" si="89"/>
        <v>0</v>
      </c>
      <c r="W535" s="107">
        <f t="shared" si="90"/>
        <v>0</v>
      </c>
      <c r="X535" s="107">
        <f t="shared" si="91"/>
        <v>0</v>
      </c>
      <c r="Y535" s="107">
        <f t="shared" si="92"/>
        <v>0</v>
      </c>
      <c r="Z535" s="107">
        <f t="shared" si="106"/>
        <v>0</v>
      </c>
      <c r="AA535" s="107">
        <f t="shared" si="107"/>
        <v>0</v>
      </c>
      <c r="AB535" s="107">
        <f t="shared" si="108"/>
        <v>0</v>
      </c>
      <c r="AC535" s="107">
        <f t="shared" si="109"/>
        <v>0</v>
      </c>
      <c r="AD535" s="107">
        <f t="shared" si="110"/>
        <v>0</v>
      </c>
      <c r="AE535" s="107">
        <f t="shared" si="111"/>
        <v>0</v>
      </c>
      <c r="AF535" s="107">
        <f t="shared" si="112"/>
        <v>0</v>
      </c>
      <c r="AG535" s="107">
        <f t="shared" si="113"/>
        <v>0</v>
      </c>
      <c r="AH535" s="107">
        <f t="shared" si="114"/>
        <v>0</v>
      </c>
      <c r="AI535" s="107">
        <f t="shared" si="115"/>
        <v>0</v>
      </c>
      <c r="AJ535" s="107">
        <f t="shared" si="116"/>
        <v>0</v>
      </c>
      <c r="AK535" s="107">
        <f t="shared" si="117"/>
        <v>0</v>
      </c>
    </row>
    <row r="536">
      <c r="A536" s="107"/>
      <c r="B536" s="107"/>
      <c r="C536" s="107"/>
      <c r="D536" s="107"/>
      <c r="E536" s="107"/>
      <c r="F536" s="108">
        <f t="shared" si="105"/>
        <v>1224</v>
      </c>
      <c r="G536" s="90" t="s">
        <v>728</v>
      </c>
      <c r="H536" s="14">
        <f>IF(ISNA(VLOOKUP(G536,Round2_Transactions!$A$2:$F$800,2,FALSE)), 0,VLOOKUP(G536,Round2_Transactions!$A$2:$F$800,2,FALSE))</f>
        <v>0</v>
      </c>
      <c r="I536" s="60">
        <f>IF(ISNA(VLOOKUP(G536,Round2_Transactions!$A$2:$F$800,3,FALSE)), 0,VLOOKUP(G536,Round2_Transactions!$A$2:$F$800,3,FALSE))</f>
        <v>0</v>
      </c>
      <c r="J536" s="60">
        <f>IF(ISNA(VLOOKUP(G536,Round2_Transactions!$A$2:$F$800,4,FALSE)), 0,VLOOKUP(G536,Round2_Transactions!$A$2:$F$800,4,FALSE))</f>
        <v>0</v>
      </c>
      <c r="K536" s="60">
        <f>IF(ISNA(VLOOKUP(G536,Round2_Transactions!$A$2:$F$800,5,FALSE)), 0,VLOOKUP(G536,Round2_Transactions!$A$2:$F$800,5,FALSE))</f>
        <v>0</v>
      </c>
      <c r="L536" s="86">
        <f>IF(ISNA(VLOOKUP(G536,Round2_Transactions!$A$2:$F$800,6,FALSE)), 0,VLOOKUP(G536,Round2_Transactions!$A$2:$F$800,6,FALSE))</f>
        <v>0</v>
      </c>
      <c r="M536" s="107">
        <f t="shared" si="79"/>
        <v>0</v>
      </c>
      <c r="N536" s="107">
        <f t="shared" si="81"/>
        <v>0</v>
      </c>
      <c r="O536" s="107">
        <f t="shared" si="82"/>
        <v>0</v>
      </c>
      <c r="P536" s="107">
        <f t="shared" si="83"/>
        <v>0</v>
      </c>
      <c r="Q536" s="107">
        <f t="shared" si="84"/>
        <v>0</v>
      </c>
      <c r="R536" s="107">
        <f t="shared" si="85"/>
        <v>0</v>
      </c>
      <c r="S536" s="107">
        <f t="shared" si="86"/>
        <v>0</v>
      </c>
      <c r="T536" s="107">
        <f t="shared" si="87"/>
        <v>0</v>
      </c>
      <c r="U536" s="107">
        <f t="shared" si="88"/>
        <v>0</v>
      </c>
      <c r="V536" s="107">
        <f t="shared" si="89"/>
        <v>0</v>
      </c>
      <c r="W536" s="107">
        <f t="shared" si="90"/>
        <v>0</v>
      </c>
      <c r="X536" s="107">
        <f t="shared" si="91"/>
        <v>0</v>
      </c>
      <c r="Y536" s="107">
        <f t="shared" si="92"/>
        <v>0</v>
      </c>
      <c r="Z536" s="107">
        <f t="shared" si="106"/>
        <v>0</v>
      </c>
      <c r="AA536" s="107">
        <f t="shared" si="107"/>
        <v>0</v>
      </c>
      <c r="AB536" s="107">
        <f t="shared" si="108"/>
        <v>0</v>
      </c>
      <c r="AC536" s="107">
        <f t="shared" si="109"/>
        <v>0</v>
      </c>
      <c r="AD536" s="107">
        <f t="shared" si="110"/>
        <v>0</v>
      </c>
      <c r="AE536" s="107">
        <f t="shared" si="111"/>
        <v>0</v>
      </c>
      <c r="AF536" s="107">
        <f t="shared" si="112"/>
        <v>0</v>
      </c>
      <c r="AG536" s="107">
        <f t="shared" si="113"/>
        <v>0</v>
      </c>
      <c r="AH536" s="107">
        <f t="shared" si="114"/>
        <v>0</v>
      </c>
      <c r="AI536" s="107">
        <f t="shared" si="115"/>
        <v>0</v>
      </c>
      <c r="AJ536" s="107">
        <f t="shared" si="116"/>
        <v>0</v>
      </c>
      <c r="AK536" s="107">
        <f t="shared" si="117"/>
        <v>0</v>
      </c>
    </row>
    <row r="537">
      <c r="A537" s="107"/>
      <c r="B537" s="107"/>
      <c r="C537" s="107"/>
      <c r="D537" s="107"/>
      <c r="E537" s="107"/>
      <c r="F537" s="108">
        <f t="shared" si="105"/>
        <v>1224</v>
      </c>
      <c r="G537" s="90" t="s">
        <v>729</v>
      </c>
      <c r="H537" s="14">
        <f>IF(ISNA(VLOOKUP(G537,Round2_Transactions!$A$2:$F$800,2,FALSE)), 0,VLOOKUP(G537,Round2_Transactions!$A$2:$F$800,2,FALSE))</f>
        <v>0</v>
      </c>
      <c r="I537" s="60">
        <f>IF(ISNA(VLOOKUP(G537,Round2_Transactions!$A$2:$F$800,3,FALSE)), 0,VLOOKUP(G537,Round2_Transactions!$A$2:$F$800,3,FALSE))</f>
        <v>0</v>
      </c>
      <c r="J537" s="60">
        <f>IF(ISNA(VLOOKUP(G537,Round2_Transactions!$A$2:$F$800,4,FALSE)), 0,VLOOKUP(G537,Round2_Transactions!$A$2:$F$800,4,FALSE))</f>
        <v>0</v>
      </c>
      <c r="K537" s="60">
        <f>IF(ISNA(VLOOKUP(G537,Round2_Transactions!$A$2:$F$800,5,FALSE)), 0,VLOOKUP(G537,Round2_Transactions!$A$2:$F$800,5,FALSE))</f>
        <v>0</v>
      </c>
      <c r="L537" s="86">
        <f>IF(ISNA(VLOOKUP(G537,Round2_Transactions!$A$2:$F$800,6,FALSE)), 0,VLOOKUP(G537,Round2_Transactions!$A$2:$F$800,6,FALSE))</f>
        <v>0</v>
      </c>
      <c r="M537" s="107">
        <f t="shared" si="79"/>
        <v>0</v>
      </c>
      <c r="N537" s="107">
        <f t="shared" si="81"/>
        <v>0</v>
      </c>
      <c r="O537" s="107">
        <f t="shared" si="82"/>
        <v>0</v>
      </c>
      <c r="P537" s="107">
        <f t="shared" si="83"/>
        <v>0</v>
      </c>
      <c r="Q537" s="107">
        <f t="shared" si="84"/>
        <v>0</v>
      </c>
      <c r="R537" s="107">
        <f t="shared" si="85"/>
        <v>0</v>
      </c>
      <c r="S537" s="107">
        <f t="shared" si="86"/>
        <v>0</v>
      </c>
      <c r="T537" s="107">
        <f t="shared" si="87"/>
        <v>0</v>
      </c>
      <c r="U537" s="107">
        <f t="shared" si="88"/>
        <v>0</v>
      </c>
      <c r="V537" s="107">
        <f t="shared" si="89"/>
        <v>0</v>
      </c>
      <c r="W537" s="107">
        <f t="shared" si="90"/>
        <v>0</v>
      </c>
      <c r="X537" s="107">
        <f t="shared" si="91"/>
        <v>0</v>
      </c>
      <c r="Y537" s="107">
        <f t="shared" si="92"/>
        <v>0</v>
      </c>
      <c r="Z537" s="107">
        <f t="shared" si="106"/>
        <v>0</v>
      </c>
      <c r="AA537" s="107">
        <f t="shared" si="107"/>
        <v>0</v>
      </c>
      <c r="AB537" s="107">
        <f t="shared" si="108"/>
        <v>0</v>
      </c>
      <c r="AC537" s="107">
        <f t="shared" si="109"/>
        <v>0</v>
      </c>
      <c r="AD537" s="107">
        <f t="shared" si="110"/>
        <v>0</v>
      </c>
      <c r="AE537" s="107">
        <f t="shared" si="111"/>
        <v>0</v>
      </c>
      <c r="AF537" s="107">
        <f t="shared" si="112"/>
        <v>0</v>
      </c>
      <c r="AG537" s="107">
        <f t="shared" si="113"/>
        <v>0</v>
      </c>
      <c r="AH537" s="107">
        <f t="shared" si="114"/>
        <v>0</v>
      </c>
      <c r="AI537" s="107">
        <f t="shared" si="115"/>
        <v>0</v>
      </c>
      <c r="AJ537" s="107">
        <f t="shared" si="116"/>
        <v>0</v>
      </c>
      <c r="AK537" s="107">
        <f t="shared" si="117"/>
        <v>0</v>
      </c>
    </row>
    <row r="538">
      <c r="A538" s="107"/>
      <c r="B538" s="107"/>
      <c r="C538" s="107"/>
      <c r="D538" s="107"/>
      <c r="E538" s="107"/>
      <c r="F538" s="108">
        <f t="shared" si="105"/>
        <v>1224</v>
      </c>
      <c r="G538" s="90" t="s">
        <v>730</v>
      </c>
      <c r="H538" s="14">
        <f>IF(ISNA(VLOOKUP(G538,Round2_Transactions!$A$2:$F$800,2,FALSE)), 0,VLOOKUP(G538,Round2_Transactions!$A$2:$F$800,2,FALSE))</f>
        <v>0</v>
      </c>
      <c r="I538" s="60">
        <f>IF(ISNA(VLOOKUP(G538,Round2_Transactions!$A$2:$F$800,3,FALSE)), 0,VLOOKUP(G538,Round2_Transactions!$A$2:$F$800,3,FALSE))</f>
        <v>0</v>
      </c>
      <c r="J538" s="60">
        <f>IF(ISNA(VLOOKUP(G538,Round2_Transactions!$A$2:$F$800,4,FALSE)), 0,VLOOKUP(G538,Round2_Transactions!$A$2:$F$800,4,FALSE))</f>
        <v>0</v>
      </c>
      <c r="K538" s="60">
        <f>IF(ISNA(VLOOKUP(G538,Round2_Transactions!$A$2:$F$800,5,FALSE)), 0,VLOOKUP(G538,Round2_Transactions!$A$2:$F$800,5,FALSE))</f>
        <v>0</v>
      </c>
      <c r="L538" s="86">
        <f>IF(ISNA(VLOOKUP(G538,Round2_Transactions!$A$2:$F$800,6,FALSE)), 0,VLOOKUP(G538,Round2_Transactions!$A$2:$F$800,6,FALSE))</f>
        <v>0</v>
      </c>
      <c r="M538" s="107">
        <f t="shared" si="79"/>
        <v>0</v>
      </c>
      <c r="N538" s="107">
        <f t="shared" si="81"/>
        <v>0</v>
      </c>
      <c r="O538" s="107">
        <f t="shared" si="82"/>
        <v>0</v>
      </c>
      <c r="P538" s="107">
        <f t="shared" si="83"/>
        <v>0</v>
      </c>
      <c r="Q538" s="107">
        <f t="shared" si="84"/>
        <v>0</v>
      </c>
      <c r="R538" s="107">
        <f t="shared" si="85"/>
        <v>0</v>
      </c>
      <c r="S538" s="107">
        <f t="shared" si="86"/>
        <v>0</v>
      </c>
      <c r="T538" s="107">
        <f t="shared" si="87"/>
        <v>0</v>
      </c>
      <c r="U538" s="107">
        <f t="shared" si="88"/>
        <v>0</v>
      </c>
      <c r="V538" s="107">
        <f t="shared" si="89"/>
        <v>0</v>
      </c>
      <c r="W538" s="107">
        <f t="shared" si="90"/>
        <v>0</v>
      </c>
      <c r="X538" s="107">
        <f t="shared" si="91"/>
        <v>0</v>
      </c>
      <c r="Y538" s="107">
        <f t="shared" si="92"/>
        <v>0</v>
      </c>
      <c r="Z538" s="107">
        <f t="shared" si="106"/>
        <v>0</v>
      </c>
      <c r="AA538" s="107">
        <f t="shared" si="107"/>
        <v>0</v>
      </c>
      <c r="AB538" s="107">
        <f t="shared" si="108"/>
        <v>0</v>
      </c>
      <c r="AC538" s="107">
        <f t="shared" si="109"/>
        <v>0</v>
      </c>
      <c r="AD538" s="107">
        <f t="shared" si="110"/>
        <v>0</v>
      </c>
      <c r="AE538" s="107">
        <f t="shared" si="111"/>
        <v>0</v>
      </c>
      <c r="AF538" s="107">
        <f t="shared" si="112"/>
        <v>0</v>
      </c>
      <c r="AG538" s="107">
        <f t="shared" si="113"/>
        <v>0</v>
      </c>
      <c r="AH538" s="107">
        <f t="shared" si="114"/>
        <v>0</v>
      </c>
      <c r="AI538" s="107">
        <f t="shared" si="115"/>
        <v>0</v>
      </c>
      <c r="AJ538" s="107">
        <f t="shared" si="116"/>
        <v>0</v>
      </c>
      <c r="AK538" s="107">
        <f t="shared" si="117"/>
        <v>0</v>
      </c>
    </row>
    <row r="539">
      <c r="A539" s="107"/>
      <c r="B539" s="107"/>
      <c r="C539" s="107"/>
      <c r="D539" s="107"/>
      <c r="E539" s="107"/>
      <c r="F539" s="108">
        <f t="shared" si="105"/>
        <v>1224</v>
      </c>
      <c r="G539" s="90" t="s">
        <v>731</v>
      </c>
      <c r="H539" s="14">
        <f>IF(ISNA(VLOOKUP(G539,Round2_Transactions!$A$2:$F$800,2,FALSE)), 0,VLOOKUP(G539,Round2_Transactions!$A$2:$F$800,2,FALSE))</f>
        <v>0</v>
      </c>
      <c r="I539" s="60">
        <f>IF(ISNA(VLOOKUP(G539,Round2_Transactions!$A$2:$F$800,3,FALSE)), 0,VLOOKUP(G539,Round2_Transactions!$A$2:$F$800,3,FALSE))</f>
        <v>0</v>
      </c>
      <c r="J539" s="60">
        <f>IF(ISNA(VLOOKUP(G539,Round2_Transactions!$A$2:$F$800,4,FALSE)), 0,VLOOKUP(G539,Round2_Transactions!$A$2:$F$800,4,FALSE))</f>
        <v>0</v>
      </c>
      <c r="K539" s="60">
        <f>IF(ISNA(VLOOKUP(G539,Round2_Transactions!$A$2:$F$800,5,FALSE)), 0,VLOOKUP(G539,Round2_Transactions!$A$2:$F$800,5,FALSE))</f>
        <v>0</v>
      </c>
      <c r="L539" s="86">
        <f>IF(ISNA(VLOOKUP(G539,Round2_Transactions!$A$2:$F$800,6,FALSE)), 0,VLOOKUP(G539,Round2_Transactions!$A$2:$F$800,6,FALSE))</f>
        <v>0</v>
      </c>
      <c r="M539" s="107">
        <f t="shared" si="79"/>
        <v>0</v>
      </c>
      <c r="N539" s="107">
        <f t="shared" si="81"/>
        <v>0</v>
      </c>
      <c r="O539" s="107">
        <f t="shared" si="82"/>
        <v>0</v>
      </c>
      <c r="P539" s="107">
        <f t="shared" si="83"/>
        <v>0</v>
      </c>
      <c r="Q539" s="107">
        <f t="shared" si="84"/>
        <v>0</v>
      </c>
      <c r="R539" s="107">
        <f t="shared" si="85"/>
        <v>0</v>
      </c>
      <c r="S539" s="107">
        <f t="shared" si="86"/>
        <v>0</v>
      </c>
      <c r="T539" s="107">
        <f t="shared" si="87"/>
        <v>0</v>
      </c>
      <c r="U539" s="107">
        <f t="shared" si="88"/>
        <v>0</v>
      </c>
      <c r="V539" s="107">
        <f t="shared" si="89"/>
        <v>0</v>
      </c>
      <c r="W539" s="107">
        <f t="shared" si="90"/>
        <v>0</v>
      </c>
      <c r="X539" s="107">
        <f t="shared" si="91"/>
        <v>0</v>
      </c>
      <c r="Y539" s="107">
        <f t="shared" si="92"/>
        <v>0</v>
      </c>
      <c r="Z539" s="107">
        <f t="shared" si="106"/>
        <v>0</v>
      </c>
      <c r="AA539" s="107">
        <f t="shared" si="107"/>
        <v>0</v>
      </c>
      <c r="AB539" s="107">
        <f t="shared" si="108"/>
        <v>0</v>
      </c>
      <c r="AC539" s="107">
        <f t="shared" si="109"/>
        <v>0</v>
      </c>
      <c r="AD539" s="107">
        <f t="shared" si="110"/>
        <v>0</v>
      </c>
      <c r="AE539" s="107">
        <f t="shared" si="111"/>
        <v>0</v>
      </c>
      <c r="AF539" s="107">
        <f t="shared" si="112"/>
        <v>0</v>
      </c>
      <c r="AG539" s="107">
        <f t="shared" si="113"/>
        <v>0</v>
      </c>
      <c r="AH539" s="107">
        <f t="shared" si="114"/>
        <v>0</v>
      </c>
      <c r="AI539" s="107">
        <f t="shared" si="115"/>
        <v>0</v>
      </c>
      <c r="AJ539" s="107">
        <f t="shared" si="116"/>
        <v>0</v>
      </c>
      <c r="AK539" s="107">
        <f t="shared" si="117"/>
        <v>0</v>
      </c>
    </row>
    <row r="540">
      <c r="A540" s="107"/>
      <c r="B540" s="107"/>
      <c r="C540" s="107"/>
      <c r="D540" s="107"/>
      <c r="E540" s="107"/>
      <c r="F540" s="108">
        <f t="shared" si="105"/>
        <v>1224</v>
      </c>
      <c r="G540" s="90" t="s">
        <v>732</v>
      </c>
      <c r="H540" s="14">
        <f>IF(ISNA(VLOOKUP(G540,Round2_Transactions!$A$2:$F$800,2,FALSE)), 0,VLOOKUP(G540,Round2_Transactions!$A$2:$F$800,2,FALSE))</f>
        <v>0</v>
      </c>
      <c r="I540" s="60">
        <f>IF(ISNA(VLOOKUP(G540,Round2_Transactions!$A$2:$F$800,3,FALSE)), 0,VLOOKUP(G540,Round2_Transactions!$A$2:$F$800,3,FALSE))</f>
        <v>0</v>
      </c>
      <c r="J540" s="60">
        <f>IF(ISNA(VLOOKUP(G540,Round2_Transactions!$A$2:$F$800,4,FALSE)), 0,VLOOKUP(G540,Round2_Transactions!$A$2:$F$800,4,FALSE))</f>
        <v>0</v>
      </c>
      <c r="K540" s="60">
        <f>IF(ISNA(VLOOKUP(G540,Round2_Transactions!$A$2:$F$800,5,FALSE)), 0,VLOOKUP(G540,Round2_Transactions!$A$2:$F$800,5,FALSE))</f>
        <v>0</v>
      </c>
      <c r="L540" s="86">
        <f>IF(ISNA(VLOOKUP(G540,Round2_Transactions!$A$2:$F$800,6,FALSE)), 0,VLOOKUP(G540,Round2_Transactions!$A$2:$F$800,6,FALSE))</f>
        <v>0</v>
      </c>
      <c r="M540" s="107">
        <f t="shared" si="79"/>
        <v>0</v>
      </c>
      <c r="N540" s="107">
        <f t="shared" si="81"/>
        <v>0</v>
      </c>
      <c r="O540" s="107">
        <f t="shared" si="82"/>
        <v>0</v>
      </c>
      <c r="P540" s="107">
        <f t="shared" si="83"/>
        <v>0</v>
      </c>
      <c r="Q540" s="107">
        <f t="shared" si="84"/>
        <v>0</v>
      </c>
      <c r="R540" s="107">
        <f t="shared" si="85"/>
        <v>0</v>
      </c>
      <c r="S540" s="107">
        <f t="shared" si="86"/>
        <v>0</v>
      </c>
      <c r="T540" s="107">
        <f t="shared" si="87"/>
        <v>0</v>
      </c>
      <c r="U540" s="107">
        <f t="shared" si="88"/>
        <v>0</v>
      </c>
      <c r="V540" s="107">
        <f t="shared" si="89"/>
        <v>0</v>
      </c>
      <c r="W540" s="107">
        <f t="shared" si="90"/>
        <v>0</v>
      </c>
      <c r="X540" s="107">
        <f t="shared" si="91"/>
        <v>0</v>
      </c>
      <c r="Y540" s="107">
        <f t="shared" si="92"/>
        <v>0</v>
      </c>
      <c r="Z540" s="107">
        <f t="shared" si="106"/>
        <v>0</v>
      </c>
      <c r="AA540" s="107">
        <f t="shared" si="107"/>
        <v>0</v>
      </c>
      <c r="AB540" s="107">
        <f t="shared" si="108"/>
        <v>0</v>
      </c>
      <c r="AC540" s="107">
        <f t="shared" si="109"/>
        <v>0</v>
      </c>
      <c r="AD540" s="107">
        <f t="shared" si="110"/>
        <v>0</v>
      </c>
      <c r="AE540" s="107">
        <f t="shared" si="111"/>
        <v>0</v>
      </c>
      <c r="AF540" s="107">
        <f t="shared" si="112"/>
        <v>0</v>
      </c>
      <c r="AG540" s="107">
        <f t="shared" si="113"/>
        <v>0</v>
      </c>
      <c r="AH540" s="107">
        <f t="shared" si="114"/>
        <v>0</v>
      </c>
      <c r="AI540" s="107">
        <f t="shared" si="115"/>
        <v>0</v>
      </c>
      <c r="AJ540" s="107">
        <f t="shared" si="116"/>
        <v>0</v>
      </c>
      <c r="AK540" s="107">
        <f t="shared" si="117"/>
        <v>0</v>
      </c>
    </row>
    <row r="541">
      <c r="A541" s="107"/>
      <c r="B541" s="107"/>
      <c r="C541" s="107"/>
      <c r="D541" s="107"/>
      <c r="E541" s="107"/>
      <c r="F541" s="108">
        <f t="shared" si="105"/>
        <v>1224</v>
      </c>
      <c r="G541" s="90" t="s">
        <v>733</v>
      </c>
      <c r="H541" s="14">
        <f>IF(ISNA(VLOOKUP(G541,Round2_Transactions!$A$2:$F$800,2,FALSE)), 0,VLOOKUP(G541,Round2_Transactions!$A$2:$F$800,2,FALSE))</f>
        <v>0</v>
      </c>
      <c r="I541" s="60">
        <f>IF(ISNA(VLOOKUP(G541,Round2_Transactions!$A$2:$F$800,3,FALSE)), 0,VLOOKUP(G541,Round2_Transactions!$A$2:$F$800,3,FALSE))</f>
        <v>0</v>
      </c>
      <c r="J541" s="60">
        <f>IF(ISNA(VLOOKUP(G541,Round2_Transactions!$A$2:$F$800,4,FALSE)), 0,VLOOKUP(G541,Round2_Transactions!$A$2:$F$800,4,FALSE))</f>
        <v>0</v>
      </c>
      <c r="K541" s="60">
        <f>IF(ISNA(VLOOKUP(G541,Round2_Transactions!$A$2:$F$800,5,FALSE)), 0,VLOOKUP(G541,Round2_Transactions!$A$2:$F$800,5,FALSE))</f>
        <v>0</v>
      </c>
      <c r="L541" s="86">
        <f>IF(ISNA(VLOOKUP(G541,Round2_Transactions!$A$2:$F$800,6,FALSE)), 0,VLOOKUP(G541,Round2_Transactions!$A$2:$F$800,6,FALSE))</f>
        <v>0</v>
      </c>
      <c r="M541" s="107">
        <f t="shared" si="79"/>
        <v>0</v>
      </c>
      <c r="N541" s="107">
        <f t="shared" si="81"/>
        <v>0</v>
      </c>
      <c r="O541" s="107">
        <f t="shared" si="82"/>
        <v>0</v>
      </c>
      <c r="P541" s="107">
        <f t="shared" si="83"/>
        <v>0</v>
      </c>
      <c r="Q541" s="107">
        <f t="shared" si="84"/>
        <v>0</v>
      </c>
      <c r="R541" s="107">
        <f t="shared" si="85"/>
        <v>0</v>
      </c>
      <c r="S541" s="107">
        <f t="shared" si="86"/>
        <v>0</v>
      </c>
      <c r="T541" s="107">
        <f t="shared" si="87"/>
        <v>0</v>
      </c>
      <c r="U541" s="107">
        <f t="shared" si="88"/>
        <v>0</v>
      </c>
      <c r="V541" s="107">
        <f t="shared" si="89"/>
        <v>0</v>
      </c>
      <c r="W541" s="107">
        <f t="shared" si="90"/>
        <v>0</v>
      </c>
      <c r="X541" s="107">
        <f t="shared" si="91"/>
        <v>0</v>
      </c>
      <c r="Y541" s="107">
        <f t="shared" si="92"/>
        <v>0</v>
      </c>
      <c r="Z541" s="107">
        <f t="shared" si="106"/>
        <v>0</v>
      </c>
      <c r="AA541" s="107">
        <f t="shared" si="107"/>
        <v>0</v>
      </c>
      <c r="AB541" s="107">
        <f t="shared" si="108"/>
        <v>0</v>
      </c>
      <c r="AC541" s="107">
        <f t="shared" si="109"/>
        <v>0</v>
      </c>
      <c r="AD541" s="107">
        <f t="shared" si="110"/>
        <v>0</v>
      </c>
      <c r="AE541" s="107">
        <f t="shared" si="111"/>
        <v>0</v>
      </c>
      <c r="AF541" s="107">
        <f t="shared" si="112"/>
        <v>0</v>
      </c>
      <c r="AG541" s="107">
        <f t="shared" si="113"/>
        <v>0</v>
      </c>
      <c r="AH541" s="107">
        <f t="shared" si="114"/>
        <v>0</v>
      </c>
      <c r="AI541" s="107">
        <f t="shared" si="115"/>
        <v>0</v>
      </c>
      <c r="AJ541" s="107">
        <f t="shared" si="116"/>
        <v>0</v>
      </c>
      <c r="AK541" s="107">
        <f t="shared" si="117"/>
        <v>0</v>
      </c>
    </row>
    <row r="542">
      <c r="A542" s="107"/>
      <c r="B542" s="107"/>
      <c r="C542" s="107"/>
      <c r="D542" s="107"/>
      <c r="E542" s="107"/>
      <c r="F542" s="108">
        <f t="shared" si="105"/>
        <v>1224</v>
      </c>
      <c r="G542" s="90" t="s">
        <v>734</v>
      </c>
      <c r="H542" s="14">
        <f>IF(ISNA(VLOOKUP(G542,Round2_Transactions!$A$2:$F$800,2,FALSE)), 0,VLOOKUP(G542,Round2_Transactions!$A$2:$F$800,2,FALSE))</f>
        <v>0</v>
      </c>
      <c r="I542" s="60">
        <f>IF(ISNA(VLOOKUP(G542,Round2_Transactions!$A$2:$F$800,3,FALSE)), 0,VLOOKUP(G542,Round2_Transactions!$A$2:$F$800,3,FALSE))</f>
        <v>0</v>
      </c>
      <c r="J542" s="60">
        <f>IF(ISNA(VLOOKUP(G542,Round2_Transactions!$A$2:$F$800,4,FALSE)), 0,VLOOKUP(G542,Round2_Transactions!$A$2:$F$800,4,FALSE))</f>
        <v>0</v>
      </c>
      <c r="K542" s="60">
        <f>IF(ISNA(VLOOKUP(G542,Round2_Transactions!$A$2:$F$800,5,FALSE)), 0,VLOOKUP(G542,Round2_Transactions!$A$2:$F$800,5,FALSE))</f>
        <v>0</v>
      </c>
      <c r="L542" s="86">
        <f>IF(ISNA(VLOOKUP(G542,Round2_Transactions!$A$2:$F$800,6,FALSE)), 0,VLOOKUP(G542,Round2_Transactions!$A$2:$F$800,6,FALSE))</f>
        <v>0</v>
      </c>
      <c r="M542" s="107">
        <f t="shared" si="79"/>
        <v>0</v>
      </c>
      <c r="N542" s="107">
        <f t="shared" si="81"/>
        <v>0</v>
      </c>
      <c r="O542" s="107">
        <f t="shared" si="82"/>
        <v>0</v>
      </c>
      <c r="P542" s="107">
        <f t="shared" si="83"/>
        <v>0</v>
      </c>
      <c r="Q542" s="107">
        <f t="shared" si="84"/>
        <v>0</v>
      </c>
      <c r="R542" s="107">
        <f t="shared" si="85"/>
        <v>0</v>
      </c>
      <c r="S542" s="107">
        <f t="shared" si="86"/>
        <v>0</v>
      </c>
      <c r="T542" s="107">
        <f t="shared" si="87"/>
        <v>0</v>
      </c>
      <c r="U542" s="107">
        <f t="shared" si="88"/>
        <v>0</v>
      </c>
      <c r="V542" s="107">
        <f t="shared" si="89"/>
        <v>0</v>
      </c>
      <c r="W542" s="107">
        <f t="shared" si="90"/>
        <v>0</v>
      </c>
      <c r="X542" s="107">
        <f t="shared" si="91"/>
        <v>0</v>
      </c>
      <c r="Y542" s="107">
        <f t="shared" si="92"/>
        <v>0</v>
      </c>
      <c r="Z542" s="107">
        <f t="shared" si="106"/>
        <v>0</v>
      </c>
      <c r="AA542" s="107">
        <f t="shared" si="107"/>
        <v>0</v>
      </c>
      <c r="AB542" s="107">
        <f t="shared" si="108"/>
        <v>0</v>
      </c>
      <c r="AC542" s="107">
        <f t="shared" si="109"/>
        <v>0</v>
      </c>
      <c r="AD542" s="107">
        <f t="shared" si="110"/>
        <v>0</v>
      </c>
      <c r="AE542" s="107">
        <f t="shared" si="111"/>
        <v>0</v>
      </c>
      <c r="AF542" s="107">
        <f t="shared" si="112"/>
        <v>0</v>
      </c>
      <c r="AG542" s="107">
        <f t="shared" si="113"/>
        <v>0</v>
      </c>
      <c r="AH542" s="107">
        <f t="shared" si="114"/>
        <v>0</v>
      </c>
      <c r="AI542" s="107">
        <f t="shared" si="115"/>
        <v>0</v>
      </c>
      <c r="AJ542" s="107">
        <f t="shared" si="116"/>
        <v>0</v>
      </c>
      <c r="AK542" s="107">
        <f t="shared" si="117"/>
        <v>0</v>
      </c>
    </row>
    <row r="543">
      <c r="A543" s="107"/>
      <c r="B543" s="107"/>
      <c r="C543" s="107"/>
      <c r="D543" s="107"/>
      <c r="E543" s="107"/>
      <c r="F543" s="108">
        <f t="shared" si="105"/>
        <v>1224</v>
      </c>
      <c r="G543" s="90" t="s">
        <v>735</v>
      </c>
      <c r="H543" s="14">
        <f>IF(ISNA(VLOOKUP(G543,Round2_Transactions!$A$2:$F$800,2,FALSE)), 0,VLOOKUP(G543,Round2_Transactions!$A$2:$F$800,2,FALSE))</f>
        <v>0</v>
      </c>
      <c r="I543" s="60">
        <f>IF(ISNA(VLOOKUP(G543,Round2_Transactions!$A$2:$F$800,3,FALSE)), 0,VLOOKUP(G543,Round2_Transactions!$A$2:$F$800,3,FALSE))</f>
        <v>0</v>
      </c>
      <c r="J543" s="60">
        <f>IF(ISNA(VLOOKUP(G543,Round2_Transactions!$A$2:$F$800,4,FALSE)), 0,VLOOKUP(G543,Round2_Transactions!$A$2:$F$800,4,FALSE))</f>
        <v>0</v>
      </c>
      <c r="K543" s="60">
        <f>IF(ISNA(VLOOKUP(G543,Round2_Transactions!$A$2:$F$800,5,FALSE)), 0,VLOOKUP(G543,Round2_Transactions!$A$2:$F$800,5,FALSE))</f>
        <v>0</v>
      </c>
      <c r="L543" s="86">
        <f>IF(ISNA(VLOOKUP(G543,Round2_Transactions!$A$2:$F$800,6,FALSE)), 0,VLOOKUP(G543,Round2_Transactions!$A$2:$F$800,6,FALSE))</f>
        <v>0</v>
      </c>
      <c r="M543" s="107">
        <f t="shared" si="79"/>
        <v>0</v>
      </c>
      <c r="N543" s="107">
        <f t="shared" si="81"/>
        <v>0</v>
      </c>
      <c r="O543" s="107">
        <f t="shared" si="82"/>
        <v>0</v>
      </c>
      <c r="P543" s="107">
        <f t="shared" si="83"/>
        <v>0</v>
      </c>
      <c r="Q543" s="107">
        <f t="shared" si="84"/>
        <v>0</v>
      </c>
      <c r="R543" s="107">
        <f t="shared" si="85"/>
        <v>0</v>
      </c>
      <c r="S543" s="107">
        <f t="shared" si="86"/>
        <v>0</v>
      </c>
      <c r="T543" s="107">
        <f t="shared" si="87"/>
        <v>0</v>
      </c>
      <c r="U543" s="107">
        <f t="shared" si="88"/>
        <v>0</v>
      </c>
      <c r="V543" s="107">
        <f t="shared" si="89"/>
        <v>0</v>
      </c>
      <c r="W543" s="107">
        <f t="shared" si="90"/>
        <v>0</v>
      </c>
      <c r="X543" s="107">
        <f t="shared" si="91"/>
        <v>0</v>
      </c>
      <c r="Y543" s="107">
        <f t="shared" si="92"/>
        <v>0</v>
      </c>
      <c r="Z543" s="107">
        <f t="shared" si="106"/>
        <v>0</v>
      </c>
      <c r="AA543" s="107">
        <f t="shared" si="107"/>
        <v>0</v>
      </c>
      <c r="AB543" s="107">
        <f t="shared" si="108"/>
        <v>0</v>
      </c>
      <c r="AC543" s="107">
        <f t="shared" si="109"/>
        <v>0</v>
      </c>
      <c r="AD543" s="107">
        <f t="shared" si="110"/>
        <v>0</v>
      </c>
      <c r="AE543" s="107">
        <f t="shared" si="111"/>
        <v>0</v>
      </c>
      <c r="AF543" s="107">
        <f t="shared" si="112"/>
        <v>0</v>
      </c>
      <c r="AG543" s="107">
        <f t="shared" si="113"/>
        <v>0</v>
      </c>
      <c r="AH543" s="107">
        <f t="shared" si="114"/>
        <v>0</v>
      </c>
      <c r="AI543" s="107">
        <f t="shared" si="115"/>
        <v>0</v>
      </c>
      <c r="AJ543" s="107">
        <f t="shared" si="116"/>
        <v>0</v>
      </c>
      <c r="AK543" s="107">
        <f t="shared" si="117"/>
        <v>0</v>
      </c>
    </row>
    <row r="544">
      <c r="A544" s="107"/>
      <c r="B544" s="107"/>
      <c r="C544" s="107"/>
      <c r="D544" s="107"/>
      <c r="E544" s="107"/>
      <c r="F544" s="108">
        <f t="shared" si="105"/>
        <v>1224</v>
      </c>
      <c r="G544" s="90" t="s">
        <v>736</v>
      </c>
      <c r="H544" s="14">
        <f>IF(ISNA(VLOOKUP(G544,Round2_Transactions!$A$2:$F$800,2,FALSE)), 0,VLOOKUP(G544,Round2_Transactions!$A$2:$F$800,2,FALSE))</f>
        <v>0</v>
      </c>
      <c r="I544" s="60">
        <f>IF(ISNA(VLOOKUP(G544,Round2_Transactions!$A$2:$F$800,3,FALSE)), 0,VLOOKUP(G544,Round2_Transactions!$A$2:$F$800,3,FALSE))</f>
        <v>0</v>
      </c>
      <c r="J544" s="60">
        <f>IF(ISNA(VLOOKUP(G544,Round2_Transactions!$A$2:$F$800,4,FALSE)), 0,VLOOKUP(G544,Round2_Transactions!$A$2:$F$800,4,FALSE))</f>
        <v>0</v>
      </c>
      <c r="K544" s="60">
        <f>IF(ISNA(VLOOKUP(G544,Round2_Transactions!$A$2:$F$800,5,FALSE)), 0,VLOOKUP(G544,Round2_Transactions!$A$2:$F$800,5,FALSE))</f>
        <v>0</v>
      </c>
      <c r="L544" s="86">
        <f>IF(ISNA(VLOOKUP(G544,Round2_Transactions!$A$2:$F$800,6,FALSE)), 0,VLOOKUP(G544,Round2_Transactions!$A$2:$F$800,6,FALSE))</f>
        <v>0</v>
      </c>
      <c r="M544" s="107">
        <f t="shared" si="79"/>
        <v>0</v>
      </c>
      <c r="N544" s="107">
        <f t="shared" si="81"/>
        <v>0</v>
      </c>
      <c r="O544" s="107">
        <f t="shared" si="82"/>
        <v>0</v>
      </c>
      <c r="P544" s="107">
        <f t="shared" si="83"/>
        <v>0</v>
      </c>
      <c r="Q544" s="107">
        <f t="shared" si="84"/>
        <v>0</v>
      </c>
      <c r="R544" s="107">
        <f t="shared" si="85"/>
        <v>0</v>
      </c>
      <c r="S544" s="107">
        <f t="shared" si="86"/>
        <v>0</v>
      </c>
      <c r="T544" s="107">
        <f t="shared" si="87"/>
        <v>0</v>
      </c>
      <c r="U544" s="107">
        <f t="shared" si="88"/>
        <v>0</v>
      </c>
      <c r="V544" s="107">
        <f t="shared" si="89"/>
        <v>0</v>
      </c>
      <c r="W544" s="107">
        <f t="shared" si="90"/>
        <v>0</v>
      </c>
      <c r="X544" s="107">
        <f t="shared" si="91"/>
        <v>0</v>
      </c>
      <c r="Y544" s="107">
        <f t="shared" si="92"/>
        <v>0</v>
      </c>
      <c r="Z544" s="107">
        <f t="shared" si="106"/>
        <v>0</v>
      </c>
      <c r="AA544" s="107">
        <f t="shared" si="107"/>
        <v>0</v>
      </c>
      <c r="AB544" s="107">
        <f t="shared" si="108"/>
        <v>0</v>
      </c>
      <c r="AC544" s="107">
        <f t="shared" si="109"/>
        <v>0</v>
      </c>
      <c r="AD544" s="107">
        <f t="shared" si="110"/>
        <v>0</v>
      </c>
      <c r="AE544" s="107">
        <f t="shared" si="111"/>
        <v>0</v>
      </c>
      <c r="AF544" s="107">
        <f t="shared" si="112"/>
        <v>0</v>
      </c>
      <c r="AG544" s="107">
        <f t="shared" si="113"/>
        <v>0</v>
      </c>
      <c r="AH544" s="107">
        <f t="shared" si="114"/>
        <v>0</v>
      </c>
      <c r="AI544" s="107">
        <f t="shared" si="115"/>
        <v>0</v>
      </c>
      <c r="AJ544" s="107">
        <f t="shared" si="116"/>
        <v>0</v>
      </c>
      <c r="AK544" s="107">
        <f t="shared" si="117"/>
        <v>0</v>
      </c>
    </row>
    <row r="545">
      <c r="A545" s="107"/>
      <c r="B545" s="107"/>
      <c r="C545" s="107"/>
      <c r="D545" s="107"/>
      <c r="E545" s="107"/>
      <c r="F545" s="108">
        <f t="shared" si="105"/>
        <v>1224</v>
      </c>
      <c r="G545" s="90" t="s">
        <v>737</v>
      </c>
      <c r="H545" s="14">
        <f>IF(ISNA(VLOOKUP(G545,Round2_Transactions!$A$2:$F$800,2,FALSE)), 0,VLOOKUP(G545,Round2_Transactions!$A$2:$F$800,2,FALSE))</f>
        <v>0</v>
      </c>
      <c r="I545" s="60">
        <f>IF(ISNA(VLOOKUP(G545,Round2_Transactions!$A$2:$F$800,3,FALSE)), 0,VLOOKUP(G545,Round2_Transactions!$A$2:$F$800,3,FALSE))</f>
        <v>0</v>
      </c>
      <c r="J545" s="60">
        <f>IF(ISNA(VLOOKUP(G545,Round2_Transactions!$A$2:$F$800,4,FALSE)), 0,VLOOKUP(G545,Round2_Transactions!$A$2:$F$800,4,FALSE))</f>
        <v>0</v>
      </c>
      <c r="K545" s="60">
        <f>IF(ISNA(VLOOKUP(G545,Round2_Transactions!$A$2:$F$800,5,FALSE)), 0,VLOOKUP(G545,Round2_Transactions!$A$2:$F$800,5,FALSE))</f>
        <v>0</v>
      </c>
      <c r="L545" s="86">
        <f>IF(ISNA(VLOOKUP(G545,Round2_Transactions!$A$2:$F$800,6,FALSE)), 0,VLOOKUP(G545,Round2_Transactions!$A$2:$F$800,6,FALSE))</f>
        <v>0</v>
      </c>
      <c r="M545" s="107">
        <f t="shared" si="79"/>
        <v>0</v>
      </c>
      <c r="N545" s="107">
        <f t="shared" si="81"/>
        <v>0</v>
      </c>
      <c r="O545" s="107">
        <f t="shared" si="82"/>
        <v>0</v>
      </c>
      <c r="P545" s="107">
        <f t="shared" si="83"/>
        <v>0</v>
      </c>
      <c r="Q545" s="107">
        <f t="shared" si="84"/>
        <v>0</v>
      </c>
      <c r="R545" s="107">
        <f t="shared" si="85"/>
        <v>0</v>
      </c>
      <c r="S545" s="107">
        <f t="shared" si="86"/>
        <v>0</v>
      </c>
      <c r="T545" s="107">
        <f t="shared" si="87"/>
        <v>0</v>
      </c>
      <c r="U545" s="107">
        <f t="shared" si="88"/>
        <v>0</v>
      </c>
      <c r="V545" s="107">
        <f t="shared" si="89"/>
        <v>0</v>
      </c>
      <c r="W545" s="107">
        <f t="shared" si="90"/>
        <v>0</v>
      </c>
      <c r="X545" s="107">
        <f t="shared" si="91"/>
        <v>0</v>
      </c>
      <c r="Y545" s="107">
        <f t="shared" si="92"/>
        <v>0</v>
      </c>
      <c r="Z545" s="107">
        <f t="shared" si="106"/>
        <v>0</v>
      </c>
      <c r="AA545" s="107">
        <f t="shared" si="107"/>
        <v>0</v>
      </c>
      <c r="AB545" s="107">
        <f t="shared" si="108"/>
        <v>0</v>
      </c>
      <c r="AC545" s="107">
        <f t="shared" si="109"/>
        <v>0</v>
      </c>
      <c r="AD545" s="107">
        <f t="shared" si="110"/>
        <v>0</v>
      </c>
      <c r="AE545" s="107">
        <f t="shared" si="111"/>
        <v>0</v>
      </c>
      <c r="AF545" s="107">
        <f t="shared" si="112"/>
        <v>0</v>
      </c>
      <c r="AG545" s="107">
        <f t="shared" si="113"/>
        <v>0</v>
      </c>
      <c r="AH545" s="107">
        <f t="shared" si="114"/>
        <v>0</v>
      </c>
      <c r="AI545" s="107">
        <f t="shared" si="115"/>
        <v>0</v>
      </c>
      <c r="AJ545" s="107">
        <f t="shared" si="116"/>
        <v>0</v>
      </c>
      <c r="AK545" s="107">
        <f t="shared" si="117"/>
        <v>0</v>
      </c>
    </row>
    <row r="546">
      <c r="A546" s="107"/>
      <c r="B546" s="107"/>
      <c r="C546" s="107"/>
      <c r="D546" s="107"/>
      <c r="E546" s="107"/>
      <c r="F546" s="108">
        <f t="shared" si="105"/>
        <v>1224</v>
      </c>
      <c r="G546" s="90" t="s">
        <v>738</v>
      </c>
      <c r="H546" s="14">
        <f>IF(ISNA(VLOOKUP(G546,Round2_Transactions!$A$2:$F$800,2,FALSE)), 0,VLOOKUP(G546,Round2_Transactions!$A$2:$F$800,2,FALSE))</f>
        <v>0</v>
      </c>
      <c r="I546" s="60">
        <f>IF(ISNA(VLOOKUP(G546,Round2_Transactions!$A$2:$F$800,3,FALSE)), 0,VLOOKUP(G546,Round2_Transactions!$A$2:$F$800,3,FALSE))</f>
        <v>0</v>
      </c>
      <c r="J546" s="60">
        <f>IF(ISNA(VLOOKUP(G546,Round2_Transactions!$A$2:$F$800,4,FALSE)), 0,VLOOKUP(G546,Round2_Transactions!$A$2:$F$800,4,FALSE))</f>
        <v>0</v>
      </c>
      <c r="K546" s="60">
        <f>IF(ISNA(VLOOKUP(G546,Round2_Transactions!$A$2:$F$800,5,FALSE)), 0,VLOOKUP(G546,Round2_Transactions!$A$2:$F$800,5,FALSE))</f>
        <v>0</v>
      </c>
      <c r="L546" s="86">
        <f>IF(ISNA(VLOOKUP(G546,Round2_Transactions!$A$2:$F$800,6,FALSE)), 0,VLOOKUP(G546,Round2_Transactions!$A$2:$F$800,6,FALSE))</f>
        <v>0</v>
      </c>
      <c r="M546" s="107">
        <f t="shared" si="79"/>
        <v>0</v>
      </c>
      <c r="N546" s="107">
        <f t="shared" si="81"/>
        <v>0</v>
      </c>
      <c r="O546" s="107">
        <f t="shared" si="82"/>
        <v>0</v>
      </c>
      <c r="P546" s="107">
        <f t="shared" si="83"/>
        <v>0</v>
      </c>
      <c r="Q546" s="107">
        <f t="shared" si="84"/>
        <v>0</v>
      </c>
      <c r="R546" s="107">
        <f t="shared" si="85"/>
        <v>0</v>
      </c>
      <c r="S546" s="107">
        <f t="shared" si="86"/>
        <v>0</v>
      </c>
      <c r="T546" s="107">
        <f t="shared" si="87"/>
        <v>0</v>
      </c>
      <c r="U546" s="107">
        <f t="shared" si="88"/>
        <v>0</v>
      </c>
      <c r="V546" s="107">
        <f t="shared" si="89"/>
        <v>0</v>
      </c>
      <c r="W546" s="107">
        <f t="shared" si="90"/>
        <v>0</v>
      </c>
      <c r="X546" s="107">
        <f t="shared" si="91"/>
        <v>0</v>
      </c>
      <c r="Y546" s="107">
        <f t="shared" si="92"/>
        <v>0</v>
      </c>
      <c r="Z546" s="107">
        <f t="shared" si="106"/>
        <v>0</v>
      </c>
      <c r="AA546" s="107">
        <f t="shared" si="107"/>
        <v>0</v>
      </c>
      <c r="AB546" s="107">
        <f t="shared" si="108"/>
        <v>0</v>
      </c>
      <c r="AC546" s="107">
        <f t="shared" si="109"/>
        <v>0</v>
      </c>
      <c r="AD546" s="107">
        <f t="shared" si="110"/>
        <v>0</v>
      </c>
      <c r="AE546" s="107">
        <f t="shared" si="111"/>
        <v>0</v>
      </c>
      <c r="AF546" s="107">
        <f t="shared" si="112"/>
        <v>0</v>
      </c>
      <c r="AG546" s="107">
        <f t="shared" si="113"/>
        <v>0</v>
      </c>
      <c r="AH546" s="107">
        <f t="shared" si="114"/>
        <v>0</v>
      </c>
      <c r="AI546" s="107">
        <f t="shared" si="115"/>
        <v>0</v>
      </c>
      <c r="AJ546" s="107">
        <f t="shared" si="116"/>
        <v>0</v>
      </c>
      <c r="AK546" s="107">
        <f t="shared" si="117"/>
        <v>0</v>
      </c>
    </row>
    <row r="547">
      <c r="A547" s="107"/>
      <c r="B547" s="107"/>
      <c r="C547" s="107"/>
      <c r="D547" s="107"/>
      <c r="E547" s="107"/>
      <c r="F547" s="108">
        <f t="shared" si="105"/>
        <v>1224</v>
      </c>
      <c r="G547" s="90" t="s">
        <v>739</v>
      </c>
      <c r="H547" s="14">
        <f>IF(ISNA(VLOOKUP(G547,Round2_Transactions!$A$2:$F$800,2,FALSE)), 0,VLOOKUP(G547,Round2_Transactions!$A$2:$F$800,2,FALSE))</f>
        <v>0</v>
      </c>
      <c r="I547" s="60">
        <f>IF(ISNA(VLOOKUP(G547,Round2_Transactions!$A$2:$F$800,3,FALSE)), 0,VLOOKUP(G547,Round2_Transactions!$A$2:$F$800,3,FALSE))</f>
        <v>0</v>
      </c>
      <c r="J547" s="60">
        <f>IF(ISNA(VLOOKUP(G547,Round2_Transactions!$A$2:$F$800,4,FALSE)), 0,VLOOKUP(G547,Round2_Transactions!$A$2:$F$800,4,FALSE))</f>
        <v>0</v>
      </c>
      <c r="K547" s="60">
        <f>IF(ISNA(VLOOKUP(G547,Round2_Transactions!$A$2:$F$800,5,FALSE)), 0,VLOOKUP(G547,Round2_Transactions!$A$2:$F$800,5,FALSE))</f>
        <v>0</v>
      </c>
      <c r="L547" s="86">
        <f>IF(ISNA(VLOOKUP(G547,Round2_Transactions!$A$2:$F$800,6,FALSE)), 0,VLOOKUP(G547,Round2_Transactions!$A$2:$F$800,6,FALSE))</f>
        <v>0</v>
      </c>
      <c r="M547" s="107">
        <f t="shared" si="79"/>
        <v>0</v>
      </c>
      <c r="N547" s="107">
        <f t="shared" si="81"/>
        <v>0</v>
      </c>
      <c r="O547" s="107">
        <f t="shared" si="82"/>
        <v>0</v>
      </c>
      <c r="P547" s="107">
        <f t="shared" si="83"/>
        <v>0</v>
      </c>
      <c r="Q547" s="107">
        <f t="shared" si="84"/>
        <v>0</v>
      </c>
      <c r="R547" s="107">
        <f t="shared" si="85"/>
        <v>0</v>
      </c>
      <c r="S547" s="107">
        <f t="shared" si="86"/>
        <v>0</v>
      </c>
      <c r="T547" s="107">
        <f t="shared" si="87"/>
        <v>0</v>
      </c>
      <c r="U547" s="107">
        <f t="shared" si="88"/>
        <v>0</v>
      </c>
      <c r="V547" s="107">
        <f t="shared" si="89"/>
        <v>0</v>
      </c>
      <c r="W547" s="107">
        <f t="shared" si="90"/>
        <v>0</v>
      </c>
      <c r="X547" s="107">
        <f t="shared" si="91"/>
        <v>0</v>
      </c>
      <c r="Y547" s="107">
        <f t="shared" si="92"/>
        <v>0</v>
      </c>
      <c r="Z547" s="107">
        <f t="shared" si="106"/>
        <v>0</v>
      </c>
      <c r="AA547" s="107">
        <f t="shared" si="107"/>
        <v>0</v>
      </c>
      <c r="AB547" s="107">
        <f t="shared" si="108"/>
        <v>0</v>
      </c>
      <c r="AC547" s="107">
        <f t="shared" si="109"/>
        <v>0</v>
      </c>
      <c r="AD547" s="107">
        <f t="shared" si="110"/>
        <v>0</v>
      </c>
      <c r="AE547" s="107">
        <f t="shared" si="111"/>
        <v>0</v>
      </c>
      <c r="AF547" s="107">
        <f t="shared" si="112"/>
        <v>0</v>
      </c>
      <c r="AG547" s="107">
        <f t="shared" si="113"/>
        <v>0</v>
      </c>
      <c r="AH547" s="107">
        <f t="shared" si="114"/>
        <v>0</v>
      </c>
      <c r="AI547" s="107">
        <f t="shared" si="115"/>
        <v>0</v>
      </c>
      <c r="AJ547" s="107">
        <f t="shared" si="116"/>
        <v>0</v>
      </c>
      <c r="AK547" s="107">
        <f t="shared" si="117"/>
        <v>0</v>
      </c>
    </row>
    <row r="548">
      <c r="A548" s="107"/>
      <c r="B548" s="107"/>
      <c r="C548" s="107"/>
      <c r="D548" s="107"/>
      <c r="E548" s="107"/>
      <c r="F548" s="108">
        <f t="shared" si="105"/>
        <v>1224</v>
      </c>
      <c r="G548" s="90" t="s">
        <v>740</v>
      </c>
      <c r="H548" s="14">
        <f>IF(ISNA(VLOOKUP(G548,Round2_Transactions!$A$2:$F$800,2,FALSE)), 0,VLOOKUP(G548,Round2_Transactions!$A$2:$F$800,2,FALSE))</f>
        <v>0</v>
      </c>
      <c r="I548" s="60">
        <f>IF(ISNA(VLOOKUP(G548,Round2_Transactions!$A$2:$F$800,3,FALSE)), 0,VLOOKUP(G548,Round2_Transactions!$A$2:$F$800,3,FALSE))</f>
        <v>0</v>
      </c>
      <c r="J548" s="60">
        <f>IF(ISNA(VLOOKUP(G548,Round2_Transactions!$A$2:$F$800,4,FALSE)), 0,VLOOKUP(G548,Round2_Transactions!$A$2:$F$800,4,FALSE))</f>
        <v>0</v>
      </c>
      <c r="K548" s="60">
        <f>IF(ISNA(VLOOKUP(G548,Round2_Transactions!$A$2:$F$800,5,FALSE)), 0,VLOOKUP(G548,Round2_Transactions!$A$2:$F$800,5,FALSE))</f>
        <v>0</v>
      </c>
      <c r="L548" s="86">
        <f>IF(ISNA(VLOOKUP(G548,Round2_Transactions!$A$2:$F$800,6,FALSE)), 0,VLOOKUP(G548,Round2_Transactions!$A$2:$F$800,6,FALSE))</f>
        <v>0</v>
      </c>
      <c r="M548" s="107">
        <f t="shared" si="79"/>
        <v>0</v>
      </c>
      <c r="N548" s="107">
        <f t="shared" si="81"/>
        <v>0</v>
      </c>
      <c r="O548" s="107">
        <f t="shared" si="82"/>
        <v>0</v>
      </c>
      <c r="P548" s="107">
        <f t="shared" si="83"/>
        <v>0</v>
      </c>
      <c r="Q548" s="107">
        <f t="shared" si="84"/>
        <v>0</v>
      </c>
      <c r="R548" s="107">
        <f t="shared" si="85"/>
        <v>0</v>
      </c>
      <c r="S548" s="107">
        <f t="shared" si="86"/>
        <v>0</v>
      </c>
      <c r="T548" s="107">
        <f t="shared" si="87"/>
        <v>0</v>
      </c>
      <c r="U548" s="107">
        <f t="shared" si="88"/>
        <v>0</v>
      </c>
      <c r="V548" s="107">
        <f t="shared" si="89"/>
        <v>0</v>
      </c>
      <c r="W548" s="107">
        <f t="shared" si="90"/>
        <v>0</v>
      </c>
      <c r="X548" s="107">
        <f t="shared" si="91"/>
        <v>0</v>
      </c>
      <c r="Y548" s="107">
        <f t="shared" si="92"/>
        <v>0</v>
      </c>
      <c r="Z548" s="107">
        <f t="shared" si="106"/>
        <v>0</v>
      </c>
      <c r="AA548" s="107">
        <f t="shared" si="107"/>
        <v>0</v>
      </c>
      <c r="AB548" s="107">
        <f t="shared" si="108"/>
        <v>0</v>
      </c>
      <c r="AC548" s="107">
        <f t="shared" si="109"/>
        <v>0</v>
      </c>
      <c r="AD548" s="107">
        <f t="shared" si="110"/>
        <v>0</v>
      </c>
      <c r="AE548" s="107">
        <f t="shared" si="111"/>
        <v>0</v>
      </c>
      <c r="AF548" s="107">
        <f t="shared" si="112"/>
        <v>0</v>
      </c>
      <c r="AG548" s="107">
        <f t="shared" si="113"/>
        <v>0</v>
      </c>
      <c r="AH548" s="107">
        <f t="shared" si="114"/>
        <v>0</v>
      </c>
      <c r="AI548" s="107">
        <f t="shared" si="115"/>
        <v>0</v>
      </c>
      <c r="AJ548" s="107">
        <f t="shared" si="116"/>
        <v>0</v>
      </c>
      <c r="AK548" s="107">
        <f t="shared" si="117"/>
        <v>0</v>
      </c>
    </row>
    <row r="549">
      <c r="A549" s="107"/>
      <c r="B549" s="107"/>
      <c r="C549" s="107"/>
      <c r="D549" s="107"/>
      <c r="E549" s="107"/>
      <c r="F549" s="108">
        <f t="shared" si="105"/>
        <v>1224</v>
      </c>
      <c r="G549" s="90" t="s">
        <v>741</v>
      </c>
      <c r="H549" s="14">
        <f>IF(ISNA(VLOOKUP(G549,Round2_Transactions!$A$2:$F$800,2,FALSE)), 0,VLOOKUP(G549,Round2_Transactions!$A$2:$F$800,2,FALSE))</f>
        <v>0</v>
      </c>
      <c r="I549" s="60">
        <f>IF(ISNA(VLOOKUP(G549,Round2_Transactions!$A$2:$F$800,3,FALSE)), 0,VLOOKUP(G549,Round2_Transactions!$A$2:$F$800,3,FALSE))</f>
        <v>0</v>
      </c>
      <c r="J549" s="60">
        <f>IF(ISNA(VLOOKUP(G549,Round2_Transactions!$A$2:$F$800,4,FALSE)), 0,VLOOKUP(G549,Round2_Transactions!$A$2:$F$800,4,FALSE))</f>
        <v>0</v>
      </c>
      <c r="K549" s="60">
        <f>IF(ISNA(VLOOKUP(G549,Round2_Transactions!$A$2:$F$800,5,FALSE)), 0,VLOOKUP(G549,Round2_Transactions!$A$2:$F$800,5,FALSE))</f>
        <v>0</v>
      </c>
      <c r="L549" s="86">
        <f>IF(ISNA(VLOOKUP(G549,Round2_Transactions!$A$2:$F$800,6,FALSE)), 0,VLOOKUP(G549,Round2_Transactions!$A$2:$F$800,6,FALSE))</f>
        <v>0</v>
      </c>
      <c r="M549" s="107">
        <f t="shared" si="79"/>
        <v>0</v>
      </c>
      <c r="N549" s="107">
        <f t="shared" si="81"/>
        <v>0</v>
      </c>
      <c r="O549" s="107">
        <f t="shared" si="82"/>
        <v>0</v>
      </c>
      <c r="P549" s="107">
        <f t="shared" si="83"/>
        <v>0</v>
      </c>
      <c r="Q549" s="107">
        <f t="shared" si="84"/>
        <v>0</v>
      </c>
      <c r="R549" s="107">
        <f t="shared" si="85"/>
        <v>0</v>
      </c>
      <c r="S549" s="107">
        <f t="shared" si="86"/>
        <v>0</v>
      </c>
      <c r="T549" s="107">
        <f t="shared" si="87"/>
        <v>0</v>
      </c>
      <c r="U549" s="107">
        <f t="shared" si="88"/>
        <v>0</v>
      </c>
      <c r="V549" s="107">
        <f t="shared" si="89"/>
        <v>0</v>
      </c>
      <c r="W549" s="107">
        <f t="shared" si="90"/>
        <v>0</v>
      </c>
      <c r="X549" s="107">
        <f t="shared" si="91"/>
        <v>0</v>
      </c>
      <c r="Y549" s="107">
        <f t="shared" si="92"/>
        <v>0</v>
      </c>
      <c r="Z549" s="107">
        <f t="shared" si="106"/>
        <v>0</v>
      </c>
      <c r="AA549" s="107">
        <f t="shared" si="107"/>
        <v>0</v>
      </c>
      <c r="AB549" s="107">
        <f t="shared" si="108"/>
        <v>0</v>
      </c>
      <c r="AC549" s="107">
        <f t="shared" si="109"/>
        <v>0</v>
      </c>
      <c r="AD549" s="107">
        <f t="shared" si="110"/>
        <v>0</v>
      </c>
      <c r="AE549" s="107">
        <f t="shared" si="111"/>
        <v>0</v>
      </c>
      <c r="AF549" s="107">
        <f t="shared" si="112"/>
        <v>0</v>
      </c>
      <c r="AG549" s="107">
        <f t="shared" si="113"/>
        <v>0</v>
      </c>
      <c r="AH549" s="107">
        <f t="shared" si="114"/>
        <v>0</v>
      </c>
      <c r="AI549" s="107">
        <f t="shared" si="115"/>
        <v>0</v>
      </c>
      <c r="AJ549" s="107">
        <f t="shared" si="116"/>
        <v>0</v>
      </c>
      <c r="AK549" s="107">
        <f t="shared" si="117"/>
        <v>0</v>
      </c>
    </row>
    <row r="550">
      <c r="A550" s="107"/>
      <c r="B550" s="107"/>
      <c r="C550" s="107"/>
      <c r="D550" s="107"/>
      <c r="E550" s="107"/>
      <c r="F550" s="108">
        <f t="shared" si="105"/>
        <v>1224</v>
      </c>
      <c r="G550" s="90" t="s">
        <v>742</v>
      </c>
      <c r="H550" s="14">
        <f>IF(ISNA(VLOOKUP(G550,Round2_Transactions!$A$2:$F$800,2,FALSE)), 0,VLOOKUP(G550,Round2_Transactions!$A$2:$F$800,2,FALSE))</f>
        <v>0</v>
      </c>
      <c r="I550" s="60">
        <f>IF(ISNA(VLOOKUP(G550,Round2_Transactions!$A$2:$F$800,3,FALSE)), 0,VLOOKUP(G550,Round2_Transactions!$A$2:$F$800,3,FALSE))</f>
        <v>0</v>
      </c>
      <c r="J550" s="60">
        <f>IF(ISNA(VLOOKUP(G550,Round2_Transactions!$A$2:$F$800,4,FALSE)), 0,VLOOKUP(G550,Round2_Transactions!$A$2:$F$800,4,FALSE))</f>
        <v>0</v>
      </c>
      <c r="K550" s="60">
        <f>IF(ISNA(VLOOKUP(G550,Round2_Transactions!$A$2:$F$800,5,FALSE)), 0,VLOOKUP(G550,Round2_Transactions!$A$2:$F$800,5,FALSE))</f>
        <v>0</v>
      </c>
      <c r="L550" s="86">
        <f>IF(ISNA(VLOOKUP(G550,Round2_Transactions!$A$2:$F$800,6,FALSE)), 0,VLOOKUP(G550,Round2_Transactions!$A$2:$F$800,6,FALSE))</f>
        <v>0</v>
      </c>
      <c r="M550" s="107">
        <f t="shared" si="79"/>
        <v>0</v>
      </c>
      <c r="N550" s="107">
        <f t="shared" si="81"/>
        <v>0</v>
      </c>
      <c r="O550" s="107">
        <f t="shared" si="82"/>
        <v>0</v>
      </c>
      <c r="P550" s="107">
        <f t="shared" si="83"/>
        <v>0</v>
      </c>
      <c r="Q550" s="107">
        <f t="shared" si="84"/>
        <v>0</v>
      </c>
      <c r="R550" s="107">
        <f t="shared" si="85"/>
        <v>0</v>
      </c>
      <c r="S550" s="107">
        <f t="shared" si="86"/>
        <v>0</v>
      </c>
      <c r="T550" s="107">
        <f t="shared" si="87"/>
        <v>0</v>
      </c>
      <c r="U550" s="107">
        <f t="shared" si="88"/>
        <v>0</v>
      </c>
      <c r="V550" s="107">
        <f t="shared" si="89"/>
        <v>0</v>
      </c>
      <c r="W550" s="107">
        <f t="shared" si="90"/>
        <v>0</v>
      </c>
      <c r="X550" s="107">
        <f t="shared" si="91"/>
        <v>0</v>
      </c>
      <c r="Y550" s="107">
        <f t="shared" si="92"/>
        <v>0</v>
      </c>
      <c r="Z550" s="107">
        <f t="shared" si="106"/>
        <v>0</v>
      </c>
      <c r="AA550" s="107">
        <f t="shared" si="107"/>
        <v>0</v>
      </c>
      <c r="AB550" s="107">
        <f t="shared" si="108"/>
        <v>0</v>
      </c>
      <c r="AC550" s="107">
        <f t="shared" si="109"/>
        <v>0</v>
      </c>
      <c r="AD550" s="107">
        <f t="shared" si="110"/>
        <v>0</v>
      </c>
      <c r="AE550" s="107">
        <f t="shared" si="111"/>
        <v>0</v>
      </c>
      <c r="AF550" s="107">
        <f t="shared" si="112"/>
        <v>0</v>
      </c>
      <c r="AG550" s="107">
        <f t="shared" si="113"/>
        <v>0</v>
      </c>
      <c r="AH550" s="107">
        <f t="shared" si="114"/>
        <v>0</v>
      </c>
      <c r="AI550" s="107">
        <f t="shared" si="115"/>
        <v>0</v>
      </c>
      <c r="AJ550" s="107">
        <f t="shared" si="116"/>
        <v>0</v>
      </c>
      <c r="AK550" s="107">
        <f t="shared" si="117"/>
        <v>0</v>
      </c>
    </row>
    <row r="551">
      <c r="A551" s="107"/>
      <c r="B551" s="107"/>
      <c r="C551" s="107"/>
      <c r="D551" s="107"/>
      <c r="E551" s="107"/>
      <c r="F551" s="108">
        <f t="shared" si="105"/>
        <v>1224</v>
      </c>
      <c r="G551" s="90" t="s">
        <v>743</v>
      </c>
      <c r="H551" s="14">
        <f>IF(ISNA(VLOOKUP(G551,Round2_Transactions!$A$2:$F$800,2,FALSE)), 0,VLOOKUP(G551,Round2_Transactions!$A$2:$F$800,2,FALSE))</f>
        <v>0</v>
      </c>
      <c r="I551" s="60">
        <f>IF(ISNA(VLOOKUP(G551,Round2_Transactions!$A$2:$F$800,3,FALSE)), 0,VLOOKUP(G551,Round2_Transactions!$A$2:$F$800,3,FALSE))</f>
        <v>0</v>
      </c>
      <c r="J551" s="60">
        <f>IF(ISNA(VLOOKUP(G551,Round2_Transactions!$A$2:$F$800,4,FALSE)), 0,VLOOKUP(G551,Round2_Transactions!$A$2:$F$800,4,FALSE))</f>
        <v>0</v>
      </c>
      <c r="K551" s="60">
        <f>IF(ISNA(VLOOKUP(G551,Round2_Transactions!$A$2:$F$800,5,FALSE)), 0,VLOOKUP(G551,Round2_Transactions!$A$2:$F$800,5,FALSE))</f>
        <v>0</v>
      </c>
      <c r="L551" s="86">
        <f>IF(ISNA(VLOOKUP(G551,Round2_Transactions!$A$2:$F$800,6,FALSE)), 0,VLOOKUP(G551,Round2_Transactions!$A$2:$F$800,6,FALSE))</f>
        <v>0</v>
      </c>
      <c r="M551" s="107">
        <f t="shared" si="79"/>
        <v>0</v>
      </c>
      <c r="N551" s="107">
        <f t="shared" si="81"/>
        <v>0</v>
      </c>
      <c r="O551" s="107">
        <f t="shared" si="82"/>
        <v>0</v>
      </c>
      <c r="P551" s="107">
        <f t="shared" si="83"/>
        <v>0</v>
      </c>
      <c r="Q551" s="107">
        <f t="shared" si="84"/>
        <v>0</v>
      </c>
      <c r="R551" s="107">
        <f t="shared" si="85"/>
        <v>0</v>
      </c>
      <c r="S551" s="107">
        <f t="shared" si="86"/>
        <v>0</v>
      </c>
      <c r="T551" s="107">
        <f t="shared" si="87"/>
        <v>0</v>
      </c>
      <c r="U551" s="107">
        <f t="shared" si="88"/>
        <v>0</v>
      </c>
      <c r="V551" s="107">
        <f t="shared" si="89"/>
        <v>0</v>
      </c>
      <c r="W551" s="107">
        <f t="shared" si="90"/>
        <v>0</v>
      </c>
      <c r="X551" s="107">
        <f t="shared" si="91"/>
        <v>0</v>
      </c>
      <c r="Y551" s="107">
        <f t="shared" si="92"/>
        <v>0</v>
      </c>
      <c r="Z551" s="107">
        <f t="shared" si="106"/>
        <v>0</v>
      </c>
      <c r="AA551" s="107">
        <f t="shared" si="107"/>
        <v>0</v>
      </c>
      <c r="AB551" s="107">
        <f t="shared" si="108"/>
        <v>0</v>
      </c>
      <c r="AC551" s="107">
        <f t="shared" si="109"/>
        <v>0</v>
      </c>
      <c r="AD551" s="107">
        <f t="shared" si="110"/>
        <v>0</v>
      </c>
      <c r="AE551" s="107">
        <f t="shared" si="111"/>
        <v>0</v>
      </c>
      <c r="AF551" s="107">
        <f t="shared" si="112"/>
        <v>0</v>
      </c>
      <c r="AG551" s="107">
        <f t="shared" si="113"/>
        <v>0</v>
      </c>
      <c r="AH551" s="107">
        <f t="shared" si="114"/>
        <v>0</v>
      </c>
      <c r="AI551" s="107">
        <f t="shared" si="115"/>
        <v>0</v>
      </c>
      <c r="AJ551" s="107">
        <f t="shared" si="116"/>
        <v>0</v>
      </c>
      <c r="AK551" s="107">
        <f t="shared" si="117"/>
        <v>0</v>
      </c>
    </row>
    <row r="552">
      <c r="A552" s="107"/>
      <c r="B552" s="107"/>
      <c r="C552" s="107"/>
      <c r="D552" s="107"/>
      <c r="E552" s="107"/>
      <c r="F552" s="108">
        <f t="shared" si="105"/>
        <v>1224</v>
      </c>
      <c r="G552" s="90" t="s">
        <v>744</v>
      </c>
      <c r="H552" s="14">
        <f>IF(ISNA(VLOOKUP(G552,Round2_Transactions!$A$2:$F$800,2,FALSE)), 0,VLOOKUP(G552,Round2_Transactions!$A$2:$F$800,2,FALSE))</f>
        <v>0</v>
      </c>
      <c r="I552" s="60">
        <f>IF(ISNA(VLOOKUP(G552,Round2_Transactions!$A$2:$F$800,3,FALSE)), 0,VLOOKUP(G552,Round2_Transactions!$A$2:$F$800,3,FALSE))</f>
        <v>0</v>
      </c>
      <c r="J552" s="60">
        <f>IF(ISNA(VLOOKUP(G552,Round2_Transactions!$A$2:$F$800,4,FALSE)), 0,VLOOKUP(G552,Round2_Transactions!$A$2:$F$800,4,FALSE))</f>
        <v>0</v>
      </c>
      <c r="K552" s="60">
        <f>IF(ISNA(VLOOKUP(G552,Round2_Transactions!$A$2:$F$800,5,FALSE)), 0,VLOOKUP(G552,Round2_Transactions!$A$2:$F$800,5,FALSE))</f>
        <v>0</v>
      </c>
      <c r="L552" s="86">
        <f>IF(ISNA(VLOOKUP(G552,Round2_Transactions!$A$2:$F$800,6,FALSE)), 0,VLOOKUP(G552,Round2_Transactions!$A$2:$F$800,6,FALSE))</f>
        <v>0</v>
      </c>
      <c r="M552" s="107">
        <f t="shared" si="79"/>
        <v>0</v>
      </c>
      <c r="N552" s="107">
        <f t="shared" si="81"/>
        <v>0</v>
      </c>
      <c r="O552" s="107">
        <f t="shared" si="82"/>
        <v>0</v>
      </c>
      <c r="P552" s="107">
        <f t="shared" si="83"/>
        <v>0</v>
      </c>
      <c r="Q552" s="107">
        <f t="shared" si="84"/>
        <v>0</v>
      </c>
      <c r="R552" s="107">
        <f t="shared" si="85"/>
        <v>0</v>
      </c>
      <c r="S552" s="107">
        <f t="shared" si="86"/>
        <v>0</v>
      </c>
      <c r="T552" s="107">
        <f t="shared" si="87"/>
        <v>0</v>
      </c>
      <c r="U552" s="107">
        <f t="shared" si="88"/>
        <v>0</v>
      </c>
      <c r="V552" s="107">
        <f t="shared" si="89"/>
        <v>0</v>
      </c>
      <c r="W552" s="107">
        <f t="shared" si="90"/>
        <v>0</v>
      </c>
      <c r="X552" s="107">
        <f t="shared" si="91"/>
        <v>0</v>
      </c>
      <c r="Y552" s="107">
        <f t="shared" si="92"/>
        <v>0</v>
      </c>
      <c r="Z552" s="107">
        <f t="shared" si="106"/>
        <v>0</v>
      </c>
      <c r="AA552" s="107">
        <f t="shared" si="107"/>
        <v>0</v>
      </c>
      <c r="AB552" s="107">
        <f t="shared" si="108"/>
        <v>0</v>
      </c>
      <c r="AC552" s="107">
        <f t="shared" si="109"/>
        <v>0</v>
      </c>
      <c r="AD552" s="107">
        <f t="shared" si="110"/>
        <v>0</v>
      </c>
      <c r="AE552" s="107">
        <f t="shared" si="111"/>
        <v>0</v>
      </c>
      <c r="AF552" s="107">
        <f t="shared" si="112"/>
        <v>0</v>
      </c>
      <c r="AG552" s="107">
        <f t="shared" si="113"/>
        <v>0</v>
      </c>
      <c r="AH552" s="107">
        <f t="shared" si="114"/>
        <v>0</v>
      </c>
      <c r="AI552" s="107">
        <f t="shared" si="115"/>
        <v>0</v>
      </c>
      <c r="AJ552" s="107">
        <f t="shared" si="116"/>
        <v>0</v>
      </c>
      <c r="AK552" s="107">
        <f t="shared" si="117"/>
        <v>0</v>
      </c>
    </row>
    <row r="553">
      <c r="A553" s="107"/>
      <c r="B553" s="107"/>
      <c r="C553" s="107"/>
      <c r="D553" s="107"/>
      <c r="E553" s="107"/>
      <c r="F553" s="108">
        <f t="shared" si="105"/>
        <v>1224</v>
      </c>
      <c r="G553" s="90" t="s">
        <v>745</v>
      </c>
      <c r="H553" s="14">
        <f>IF(ISNA(VLOOKUP(G553,Round2_Transactions!$A$2:$F$800,2,FALSE)), 0,VLOOKUP(G553,Round2_Transactions!$A$2:$F$800,2,FALSE))</f>
        <v>0</v>
      </c>
      <c r="I553" s="60">
        <f>IF(ISNA(VLOOKUP(G553,Round2_Transactions!$A$2:$F$800,3,FALSE)), 0,VLOOKUP(G553,Round2_Transactions!$A$2:$F$800,3,FALSE))</f>
        <v>0</v>
      </c>
      <c r="J553" s="60">
        <f>IF(ISNA(VLOOKUP(G553,Round2_Transactions!$A$2:$F$800,4,FALSE)), 0,VLOOKUP(G553,Round2_Transactions!$A$2:$F$800,4,FALSE))</f>
        <v>0</v>
      </c>
      <c r="K553" s="60">
        <f>IF(ISNA(VLOOKUP(G553,Round2_Transactions!$A$2:$F$800,5,FALSE)), 0,VLOOKUP(G553,Round2_Transactions!$A$2:$F$800,5,FALSE))</f>
        <v>0</v>
      </c>
      <c r="L553" s="86">
        <f>IF(ISNA(VLOOKUP(G553,Round2_Transactions!$A$2:$F$800,6,FALSE)), 0,VLOOKUP(G553,Round2_Transactions!$A$2:$F$800,6,FALSE))</f>
        <v>0</v>
      </c>
      <c r="M553" s="107">
        <f t="shared" si="79"/>
        <v>0</v>
      </c>
      <c r="N553" s="107">
        <f t="shared" si="81"/>
        <v>0</v>
      </c>
      <c r="O553" s="107">
        <f t="shared" si="82"/>
        <v>0</v>
      </c>
      <c r="P553" s="107">
        <f t="shared" si="83"/>
        <v>0</v>
      </c>
      <c r="Q553" s="107">
        <f t="shared" si="84"/>
        <v>0</v>
      </c>
      <c r="R553" s="107">
        <f t="shared" si="85"/>
        <v>0</v>
      </c>
      <c r="S553" s="107">
        <f t="shared" si="86"/>
        <v>0</v>
      </c>
      <c r="T553" s="107">
        <f t="shared" si="87"/>
        <v>0</v>
      </c>
      <c r="U553" s="107">
        <f t="shared" si="88"/>
        <v>0</v>
      </c>
      <c r="V553" s="107">
        <f t="shared" si="89"/>
        <v>0</v>
      </c>
      <c r="W553" s="107">
        <f t="shared" si="90"/>
        <v>0</v>
      </c>
      <c r="X553" s="107">
        <f t="shared" si="91"/>
        <v>0</v>
      </c>
      <c r="Y553" s="107">
        <f t="shared" si="92"/>
        <v>0</v>
      </c>
      <c r="Z553" s="107">
        <f t="shared" si="106"/>
        <v>0</v>
      </c>
      <c r="AA553" s="107">
        <f t="shared" si="107"/>
        <v>0</v>
      </c>
      <c r="AB553" s="107">
        <f t="shared" si="108"/>
        <v>0</v>
      </c>
      <c r="AC553" s="107">
        <f t="shared" si="109"/>
        <v>0</v>
      </c>
      <c r="AD553" s="107">
        <f t="shared" si="110"/>
        <v>0</v>
      </c>
      <c r="AE553" s="107">
        <f t="shared" si="111"/>
        <v>0</v>
      </c>
      <c r="AF553" s="107">
        <f t="shared" si="112"/>
        <v>0</v>
      </c>
      <c r="AG553" s="107">
        <f t="shared" si="113"/>
        <v>0</v>
      </c>
      <c r="AH553" s="107">
        <f t="shared" si="114"/>
        <v>0</v>
      </c>
      <c r="AI553" s="107">
        <f t="shared" si="115"/>
        <v>0</v>
      </c>
      <c r="AJ553" s="107">
        <f t="shared" si="116"/>
        <v>0</v>
      </c>
      <c r="AK553" s="107">
        <f t="shared" si="117"/>
        <v>0</v>
      </c>
    </row>
    <row r="554">
      <c r="A554" s="107"/>
      <c r="B554" s="107"/>
      <c r="C554" s="107"/>
      <c r="D554" s="107"/>
      <c r="E554" s="107"/>
      <c r="F554" s="108">
        <f t="shared" si="105"/>
        <v>1224</v>
      </c>
      <c r="G554" s="90" t="s">
        <v>746</v>
      </c>
      <c r="H554" s="14">
        <f>IF(ISNA(VLOOKUP(G554,Round2_Transactions!$A$2:$F$800,2,FALSE)), 0,VLOOKUP(G554,Round2_Transactions!$A$2:$F$800,2,FALSE))</f>
        <v>0</v>
      </c>
      <c r="I554" s="60">
        <f>IF(ISNA(VLOOKUP(G554,Round2_Transactions!$A$2:$F$800,3,FALSE)), 0,VLOOKUP(G554,Round2_Transactions!$A$2:$F$800,3,FALSE))</f>
        <v>0</v>
      </c>
      <c r="J554" s="60">
        <f>IF(ISNA(VLOOKUP(G554,Round2_Transactions!$A$2:$F$800,4,FALSE)), 0,VLOOKUP(G554,Round2_Transactions!$A$2:$F$800,4,FALSE))</f>
        <v>0</v>
      </c>
      <c r="K554" s="60">
        <f>IF(ISNA(VLOOKUP(G554,Round2_Transactions!$A$2:$F$800,5,FALSE)), 0,VLOOKUP(G554,Round2_Transactions!$A$2:$F$800,5,FALSE))</f>
        <v>0</v>
      </c>
      <c r="L554" s="86">
        <f>IF(ISNA(VLOOKUP(G554,Round2_Transactions!$A$2:$F$800,6,FALSE)), 0,VLOOKUP(G554,Round2_Transactions!$A$2:$F$800,6,FALSE))</f>
        <v>0</v>
      </c>
      <c r="M554" s="107">
        <f t="shared" si="79"/>
        <v>0</v>
      </c>
      <c r="N554" s="107">
        <f t="shared" si="81"/>
        <v>0</v>
      </c>
      <c r="O554" s="107">
        <f t="shared" si="82"/>
        <v>0</v>
      </c>
      <c r="P554" s="107">
        <f t="shared" si="83"/>
        <v>0</v>
      </c>
      <c r="Q554" s="107">
        <f t="shared" si="84"/>
        <v>0</v>
      </c>
      <c r="R554" s="107">
        <f t="shared" si="85"/>
        <v>0</v>
      </c>
      <c r="S554" s="107">
        <f t="shared" si="86"/>
        <v>0</v>
      </c>
      <c r="T554" s="107">
        <f t="shared" si="87"/>
        <v>0</v>
      </c>
      <c r="U554" s="107">
        <f t="shared" si="88"/>
        <v>0</v>
      </c>
      <c r="V554" s="107">
        <f t="shared" si="89"/>
        <v>0</v>
      </c>
      <c r="W554" s="107">
        <f t="shared" si="90"/>
        <v>0</v>
      </c>
      <c r="X554" s="107">
        <f t="shared" si="91"/>
        <v>0</v>
      </c>
      <c r="Y554" s="107">
        <f t="shared" si="92"/>
        <v>0</v>
      </c>
      <c r="Z554" s="107">
        <f t="shared" si="106"/>
        <v>0</v>
      </c>
      <c r="AA554" s="107">
        <f t="shared" si="107"/>
        <v>0</v>
      </c>
      <c r="AB554" s="107">
        <f t="shared" si="108"/>
        <v>0</v>
      </c>
      <c r="AC554" s="107">
        <f t="shared" si="109"/>
        <v>0</v>
      </c>
      <c r="AD554" s="107">
        <f t="shared" si="110"/>
        <v>0</v>
      </c>
      <c r="AE554" s="107">
        <f t="shared" si="111"/>
        <v>0</v>
      </c>
      <c r="AF554" s="107">
        <f t="shared" si="112"/>
        <v>0</v>
      </c>
      <c r="AG554" s="107">
        <f t="shared" si="113"/>
        <v>0</v>
      </c>
      <c r="AH554" s="107">
        <f t="shared" si="114"/>
        <v>0</v>
      </c>
      <c r="AI554" s="107">
        <f t="shared" si="115"/>
        <v>0</v>
      </c>
      <c r="AJ554" s="107">
        <f t="shared" si="116"/>
        <v>0</v>
      </c>
      <c r="AK554" s="107">
        <f t="shared" si="117"/>
        <v>0</v>
      </c>
    </row>
    <row r="555">
      <c r="A555" s="107"/>
      <c r="B555" s="107"/>
      <c r="C555" s="107"/>
      <c r="D555" s="107"/>
      <c r="E555" s="107"/>
      <c r="F555" s="108">
        <f t="shared" si="105"/>
        <v>1224</v>
      </c>
      <c r="G555" s="90" t="s">
        <v>747</v>
      </c>
      <c r="H555" s="14">
        <f>IF(ISNA(VLOOKUP(G555,Round2_Transactions!$A$2:$F$800,2,FALSE)), 0,VLOOKUP(G555,Round2_Transactions!$A$2:$F$800,2,FALSE))</f>
        <v>0</v>
      </c>
      <c r="I555" s="60">
        <f>IF(ISNA(VLOOKUP(G555,Round2_Transactions!$A$2:$F$800,3,FALSE)), 0,VLOOKUP(G555,Round2_Transactions!$A$2:$F$800,3,FALSE))</f>
        <v>0</v>
      </c>
      <c r="J555" s="60">
        <f>IF(ISNA(VLOOKUP(G555,Round2_Transactions!$A$2:$F$800,4,FALSE)), 0,VLOOKUP(G555,Round2_Transactions!$A$2:$F$800,4,FALSE))</f>
        <v>0</v>
      </c>
      <c r="K555" s="60">
        <f>IF(ISNA(VLOOKUP(G555,Round2_Transactions!$A$2:$F$800,5,FALSE)), 0,VLOOKUP(G555,Round2_Transactions!$A$2:$F$800,5,FALSE))</f>
        <v>0</v>
      </c>
      <c r="L555" s="86">
        <f>IF(ISNA(VLOOKUP(G555,Round2_Transactions!$A$2:$F$800,6,FALSE)), 0,VLOOKUP(G555,Round2_Transactions!$A$2:$F$800,6,FALSE))</f>
        <v>0</v>
      </c>
      <c r="M555" s="107">
        <f t="shared" si="79"/>
        <v>0</v>
      </c>
      <c r="N555" s="107">
        <f t="shared" si="81"/>
        <v>0</v>
      </c>
      <c r="O555" s="107">
        <f t="shared" si="82"/>
        <v>0</v>
      </c>
      <c r="P555" s="107">
        <f t="shared" si="83"/>
        <v>0</v>
      </c>
      <c r="Q555" s="107">
        <f t="shared" si="84"/>
        <v>0</v>
      </c>
      <c r="R555" s="107">
        <f t="shared" si="85"/>
        <v>0</v>
      </c>
      <c r="S555" s="107">
        <f t="shared" si="86"/>
        <v>0</v>
      </c>
      <c r="T555" s="107">
        <f t="shared" si="87"/>
        <v>0</v>
      </c>
      <c r="U555" s="107">
        <f t="shared" si="88"/>
        <v>0</v>
      </c>
      <c r="V555" s="107">
        <f t="shared" si="89"/>
        <v>0</v>
      </c>
      <c r="W555" s="107">
        <f t="shared" si="90"/>
        <v>0</v>
      </c>
      <c r="X555" s="107">
        <f t="shared" si="91"/>
        <v>0</v>
      </c>
      <c r="Y555" s="107">
        <f t="shared" si="92"/>
        <v>0</v>
      </c>
      <c r="Z555" s="107">
        <f t="shared" si="106"/>
        <v>0</v>
      </c>
      <c r="AA555" s="107">
        <f t="shared" si="107"/>
        <v>0</v>
      </c>
      <c r="AB555" s="107">
        <f t="shared" si="108"/>
        <v>0</v>
      </c>
      <c r="AC555" s="107">
        <f t="shared" si="109"/>
        <v>0</v>
      </c>
      <c r="AD555" s="107">
        <f t="shared" si="110"/>
        <v>0</v>
      </c>
      <c r="AE555" s="107">
        <f t="shared" si="111"/>
        <v>0</v>
      </c>
      <c r="AF555" s="107">
        <f t="shared" si="112"/>
        <v>0</v>
      </c>
      <c r="AG555" s="107">
        <f t="shared" si="113"/>
        <v>0</v>
      </c>
      <c r="AH555" s="107">
        <f t="shared" si="114"/>
        <v>0</v>
      </c>
      <c r="AI555" s="107">
        <f t="shared" si="115"/>
        <v>0</v>
      </c>
      <c r="AJ555" s="107">
        <f t="shared" si="116"/>
        <v>0</v>
      </c>
      <c r="AK555" s="107">
        <f t="shared" si="117"/>
        <v>0</v>
      </c>
    </row>
    <row r="556">
      <c r="A556" s="107"/>
      <c r="B556" s="107"/>
      <c r="C556" s="107"/>
      <c r="D556" s="107"/>
      <c r="E556" s="107"/>
      <c r="F556" s="108">
        <f t="shared" si="105"/>
        <v>1224</v>
      </c>
      <c r="G556" s="90" t="s">
        <v>748</v>
      </c>
      <c r="H556" s="14">
        <f>IF(ISNA(VLOOKUP(G556,Round2_Transactions!$A$2:$F$800,2,FALSE)), 0,VLOOKUP(G556,Round2_Transactions!$A$2:$F$800,2,FALSE))</f>
        <v>0</v>
      </c>
      <c r="I556" s="60">
        <f>IF(ISNA(VLOOKUP(G556,Round2_Transactions!$A$2:$F$800,3,FALSE)), 0,VLOOKUP(G556,Round2_Transactions!$A$2:$F$800,3,FALSE))</f>
        <v>0</v>
      </c>
      <c r="J556" s="60">
        <f>IF(ISNA(VLOOKUP(G556,Round2_Transactions!$A$2:$F$800,4,FALSE)), 0,VLOOKUP(G556,Round2_Transactions!$A$2:$F$800,4,FALSE))</f>
        <v>0</v>
      </c>
      <c r="K556" s="60">
        <f>IF(ISNA(VLOOKUP(G556,Round2_Transactions!$A$2:$F$800,5,FALSE)), 0,VLOOKUP(G556,Round2_Transactions!$A$2:$F$800,5,FALSE))</f>
        <v>0</v>
      </c>
      <c r="L556" s="86">
        <f>IF(ISNA(VLOOKUP(G556,Round2_Transactions!$A$2:$F$800,6,FALSE)), 0,VLOOKUP(G556,Round2_Transactions!$A$2:$F$800,6,FALSE))</f>
        <v>0</v>
      </c>
      <c r="M556" s="107">
        <f t="shared" si="79"/>
        <v>0</v>
      </c>
      <c r="N556" s="107">
        <f t="shared" si="81"/>
        <v>0</v>
      </c>
      <c r="O556" s="107">
        <f t="shared" si="82"/>
        <v>0</v>
      </c>
      <c r="P556" s="107">
        <f t="shared" si="83"/>
        <v>0</v>
      </c>
      <c r="Q556" s="107">
        <f t="shared" si="84"/>
        <v>0</v>
      </c>
      <c r="R556" s="107">
        <f t="shared" si="85"/>
        <v>0</v>
      </c>
      <c r="S556" s="107">
        <f t="shared" si="86"/>
        <v>0</v>
      </c>
      <c r="T556" s="107">
        <f t="shared" si="87"/>
        <v>0</v>
      </c>
      <c r="U556" s="107">
        <f t="shared" si="88"/>
        <v>0</v>
      </c>
      <c r="V556" s="107">
        <f t="shared" si="89"/>
        <v>0</v>
      </c>
      <c r="W556" s="107">
        <f t="shared" si="90"/>
        <v>0</v>
      </c>
      <c r="X556" s="107">
        <f t="shared" si="91"/>
        <v>0</v>
      </c>
      <c r="Y556" s="107">
        <f t="shared" si="92"/>
        <v>0</v>
      </c>
      <c r="Z556" s="107">
        <f t="shared" si="106"/>
        <v>0</v>
      </c>
      <c r="AA556" s="107">
        <f t="shared" si="107"/>
        <v>0</v>
      </c>
      <c r="AB556" s="107">
        <f t="shared" si="108"/>
        <v>0</v>
      </c>
      <c r="AC556" s="107">
        <f t="shared" si="109"/>
        <v>0</v>
      </c>
      <c r="AD556" s="107">
        <f t="shared" si="110"/>
        <v>0</v>
      </c>
      <c r="AE556" s="107">
        <f t="shared" si="111"/>
        <v>0</v>
      </c>
      <c r="AF556" s="107">
        <f t="shared" si="112"/>
        <v>0</v>
      </c>
      <c r="AG556" s="107">
        <f t="shared" si="113"/>
        <v>0</v>
      </c>
      <c r="AH556" s="107">
        <f t="shared" si="114"/>
        <v>0</v>
      </c>
      <c r="AI556" s="107">
        <f t="shared" si="115"/>
        <v>0</v>
      </c>
      <c r="AJ556" s="107">
        <f t="shared" si="116"/>
        <v>0</v>
      </c>
      <c r="AK556" s="107">
        <f t="shared" si="117"/>
        <v>0</v>
      </c>
    </row>
    <row r="557">
      <c r="A557" s="107"/>
      <c r="B557" s="107"/>
      <c r="C557" s="107"/>
      <c r="D557" s="107"/>
      <c r="E557" s="107"/>
      <c r="F557" s="108">
        <f t="shared" si="105"/>
        <v>1224</v>
      </c>
      <c r="G557" s="90" t="s">
        <v>749</v>
      </c>
      <c r="H557" s="14">
        <f>IF(ISNA(VLOOKUP(G557,Round2_Transactions!$A$2:$F$800,2,FALSE)), 0,VLOOKUP(G557,Round2_Transactions!$A$2:$F$800,2,FALSE))</f>
        <v>0</v>
      </c>
      <c r="I557" s="60">
        <f>IF(ISNA(VLOOKUP(G557,Round2_Transactions!$A$2:$F$800,3,FALSE)), 0,VLOOKUP(G557,Round2_Transactions!$A$2:$F$800,3,FALSE))</f>
        <v>0</v>
      </c>
      <c r="J557" s="60">
        <f>IF(ISNA(VLOOKUP(G557,Round2_Transactions!$A$2:$F$800,4,FALSE)), 0,VLOOKUP(G557,Round2_Transactions!$A$2:$F$800,4,FALSE))</f>
        <v>0</v>
      </c>
      <c r="K557" s="60">
        <f>IF(ISNA(VLOOKUP(G557,Round2_Transactions!$A$2:$F$800,5,FALSE)), 0,VLOOKUP(G557,Round2_Transactions!$A$2:$F$800,5,FALSE))</f>
        <v>0</v>
      </c>
      <c r="L557" s="86">
        <f>IF(ISNA(VLOOKUP(G557,Round2_Transactions!$A$2:$F$800,6,FALSE)), 0,VLOOKUP(G557,Round2_Transactions!$A$2:$F$800,6,FALSE))</f>
        <v>0</v>
      </c>
      <c r="M557" s="107">
        <f t="shared" si="79"/>
        <v>0</v>
      </c>
      <c r="N557" s="107">
        <f t="shared" si="81"/>
        <v>0</v>
      </c>
      <c r="O557" s="107">
        <f t="shared" si="82"/>
        <v>0</v>
      </c>
      <c r="P557" s="107">
        <f t="shared" si="83"/>
        <v>0</v>
      </c>
      <c r="Q557" s="107">
        <f t="shared" si="84"/>
        <v>0</v>
      </c>
      <c r="R557" s="107">
        <f t="shared" si="85"/>
        <v>0</v>
      </c>
      <c r="S557" s="107">
        <f t="shared" si="86"/>
        <v>0</v>
      </c>
      <c r="T557" s="107">
        <f t="shared" si="87"/>
        <v>0</v>
      </c>
      <c r="U557" s="107">
        <f t="shared" si="88"/>
        <v>0</v>
      </c>
      <c r="V557" s="107">
        <f t="shared" si="89"/>
        <v>0</v>
      </c>
      <c r="W557" s="107">
        <f t="shared" si="90"/>
        <v>0</v>
      </c>
      <c r="X557" s="107">
        <f t="shared" si="91"/>
        <v>0</v>
      </c>
      <c r="Y557" s="107">
        <f t="shared" si="92"/>
        <v>0</v>
      </c>
      <c r="Z557" s="107">
        <f t="shared" si="106"/>
        <v>0</v>
      </c>
      <c r="AA557" s="107">
        <f t="shared" si="107"/>
        <v>0</v>
      </c>
      <c r="AB557" s="107">
        <f t="shared" si="108"/>
        <v>0</v>
      </c>
      <c r="AC557" s="107">
        <f t="shared" si="109"/>
        <v>0</v>
      </c>
      <c r="AD557" s="107">
        <f t="shared" si="110"/>
        <v>0</v>
      </c>
      <c r="AE557" s="107">
        <f t="shared" si="111"/>
        <v>0</v>
      </c>
      <c r="AF557" s="107">
        <f t="shared" si="112"/>
        <v>0</v>
      </c>
      <c r="AG557" s="107">
        <f t="shared" si="113"/>
        <v>0</v>
      </c>
      <c r="AH557" s="107">
        <f t="shared" si="114"/>
        <v>0</v>
      </c>
      <c r="AI557" s="107">
        <f t="shared" si="115"/>
        <v>0</v>
      </c>
      <c r="AJ557" s="107">
        <f t="shared" si="116"/>
        <v>0</v>
      </c>
      <c r="AK557" s="107">
        <f t="shared" si="117"/>
        <v>0</v>
      </c>
    </row>
    <row r="558">
      <c r="A558" s="107"/>
      <c r="B558" s="107"/>
      <c r="C558" s="107"/>
      <c r="D558" s="107"/>
      <c r="E558" s="107"/>
      <c r="F558" s="108">
        <f t="shared" si="105"/>
        <v>1224</v>
      </c>
      <c r="G558" s="90" t="s">
        <v>750</v>
      </c>
      <c r="H558" s="14">
        <f>IF(ISNA(VLOOKUP(G558,Round2_Transactions!$A$2:$F$800,2,FALSE)), 0,VLOOKUP(G558,Round2_Transactions!$A$2:$F$800,2,FALSE))</f>
        <v>0</v>
      </c>
      <c r="I558" s="60">
        <f>IF(ISNA(VLOOKUP(G558,Round2_Transactions!$A$2:$F$800,3,FALSE)), 0,VLOOKUP(G558,Round2_Transactions!$A$2:$F$800,3,FALSE))</f>
        <v>0</v>
      </c>
      <c r="J558" s="60">
        <f>IF(ISNA(VLOOKUP(G558,Round2_Transactions!$A$2:$F$800,4,FALSE)), 0,VLOOKUP(G558,Round2_Transactions!$A$2:$F$800,4,FALSE))</f>
        <v>0</v>
      </c>
      <c r="K558" s="60">
        <f>IF(ISNA(VLOOKUP(G558,Round2_Transactions!$A$2:$F$800,5,FALSE)), 0,VLOOKUP(G558,Round2_Transactions!$A$2:$F$800,5,FALSE))</f>
        <v>0</v>
      </c>
      <c r="L558" s="86">
        <f>IF(ISNA(VLOOKUP(G558,Round2_Transactions!$A$2:$F$800,6,FALSE)), 0,VLOOKUP(G558,Round2_Transactions!$A$2:$F$800,6,FALSE))</f>
        <v>0</v>
      </c>
      <c r="M558" s="107">
        <f t="shared" si="79"/>
        <v>0</v>
      </c>
      <c r="N558" s="107">
        <f t="shared" si="81"/>
        <v>0</v>
      </c>
      <c r="O558" s="107">
        <f t="shared" si="82"/>
        <v>0</v>
      </c>
      <c r="P558" s="107">
        <f t="shared" si="83"/>
        <v>0</v>
      </c>
      <c r="Q558" s="107">
        <f t="shared" si="84"/>
        <v>0</v>
      </c>
      <c r="R558" s="107">
        <f t="shared" si="85"/>
        <v>0</v>
      </c>
      <c r="S558" s="107">
        <f t="shared" si="86"/>
        <v>0</v>
      </c>
      <c r="T558" s="107">
        <f t="shared" si="87"/>
        <v>0</v>
      </c>
      <c r="U558" s="107">
        <f t="shared" si="88"/>
        <v>0</v>
      </c>
      <c r="V558" s="107">
        <f t="shared" si="89"/>
        <v>0</v>
      </c>
      <c r="W558" s="107">
        <f t="shared" si="90"/>
        <v>0</v>
      </c>
      <c r="X558" s="107">
        <f t="shared" si="91"/>
        <v>0</v>
      </c>
      <c r="Y558" s="107">
        <f t="shared" si="92"/>
        <v>0</v>
      </c>
      <c r="Z558" s="107">
        <f t="shared" si="106"/>
        <v>0</v>
      </c>
      <c r="AA558" s="107">
        <f t="shared" si="107"/>
        <v>0</v>
      </c>
      <c r="AB558" s="107">
        <f t="shared" si="108"/>
        <v>0</v>
      </c>
      <c r="AC558" s="107">
        <f t="shared" si="109"/>
        <v>0</v>
      </c>
      <c r="AD558" s="107">
        <f t="shared" si="110"/>
        <v>0</v>
      </c>
      <c r="AE558" s="107">
        <f t="shared" si="111"/>
        <v>0</v>
      </c>
      <c r="AF558" s="107">
        <f t="shared" si="112"/>
        <v>0</v>
      </c>
      <c r="AG558" s="107">
        <f t="shared" si="113"/>
        <v>0</v>
      </c>
      <c r="AH558" s="107">
        <f t="shared" si="114"/>
        <v>0</v>
      </c>
      <c r="AI558" s="107">
        <f t="shared" si="115"/>
        <v>0</v>
      </c>
      <c r="AJ558" s="107">
        <f t="shared" si="116"/>
        <v>0</v>
      </c>
      <c r="AK558" s="107">
        <f t="shared" si="117"/>
        <v>0</v>
      </c>
    </row>
    <row r="559">
      <c r="A559" s="107"/>
      <c r="B559" s="107"/>
      <c r="C559" s="107"/>
      <c r="D559" s="107"/>
      <c r="E559" s="107"/>
      <c r="F559" s="108">
        <f t="shared" si="105"/>
        <v>1224</v>
      </c>
      <c r="G559" s="90" t="s">
        <v>751</v>
      </c>
      <c r="H559" s="14">
        <f>IF(ISNA(VLOOKUP(G559,Round2_Transactions!$A$2:$F$800,2,FALSE)), 0,VLOOKUP(G559,Round2_Transactions!$A$2:$F$800,2,FALSE))</f>
        <v>0</v>
      </c>
      <c r="I559" s="60">
        <f>IF(ISNA(VLOOKUP(G559,Round2_Transactions!$A$2:$F$800,3,FALSE)), 0,VLOOKUP(G559,Round2_Transactions!$A$2:$F$800,3,FALSE))</f>
        <v>0</v>
      </c>
      <c r="J559" s="60">
        <f>IF(ISNA(VLOOKUP(G559,Round2_Transactions!$A$2:$F$800,4,FALSE)), 0,VLOOKUP(G559,Round2_Transactions!$A$2:$F$800,4,FALSE))</f>
        <v>0</v>
      </c>
      <c r="K559" s="60">
        <f>IF(ISNA(VLOOKUP(G559,Round2_Transactions!$A$2:$F$800,5,FALSE)), 0,VLOOKUP(G559,Round2_Transactions!$A$2:$F$800,5,FALSE))</f>
        <v>0</v>
      </c>
      <c r="L559" s="86">
        <f>IF(ISNA(VLOOKUP(G559,Round2_Transactions!$A$2:$F$800,6,FALSE)), 0,VLOOKUP(G559,Round2_Transactions!$A$2:$F$800,6,FALSE))</f>
        <v>0</v>
      </c>
      <c r="M559" s="107">
        <f t="shared" si="79"/>
        <v>0</v>
      </c>
      <c r="N559" s="107">
        <f t="shared" si="81"/>
        <v>0</v>
      </c>
      <c r="O559" s="107">
        <f t="shared" si="82"/>
        <v>0</v>
      </c>
      <c r="P559" s="107">
        <f t="shared" si="83"/>
        <v>0</v>
      </c>
      <c r="Q559" s="107">
        <f t="shared" si="84"/>
        <v>0</v>
      </c>
      <c r="R559" s="107">
        <f t="shared" si="85"/>
        <v>0</v>
      </c>
      <c r="S559" s="107">
        <f t="shared" si="86"/>
        <v>0</v>
      </c>
      <c r="T559" s="107">
        <f t="shared" si="87"/>
        <v>0</v>
      </c>
      <c r="U559" s="107">
        <f t="shared" si="88"/>
        <v>0</v>
      </c>
      <c r="V559" s="107">
        <f t="shared" si="89"/>
        <v>0</v>
      </c>
      <c r="W559" s="107">
        <f t="shared" si="90"/>
        <v>0</v>
      </c>
      <c r="X559" s="107">
        <f t="shared" si="91"/>
        <v>0</v>
      </c>
      <c r="Y559" s="107">
        <f t="shared" si="92"/>
        <v>0</v>
      </c>
      <c r="Z559" s="107">
        <f t="shared" si="106"/>
        <v>0</v>
      </c>
      <c r="AA559" s="107">
        <f t="shared" si="107"/>
        <v>0</v>
      </c>
      <c r="AB559" s="107">
        <f t="shared" si="108"/>
        <v>0</v>
      </c>
      <c r="AC559" s="107">
        <f t="shared" si="109"/>
        <v>0</v>
      </c>
      <c r="AD559" s="107">
        <f t="shared" si="110"/>
        <v>0</v>
      </c>
      <c r="AE559" s="107">
        <f t="shared" si="111"/>
        <v>0</v>
      </c>
      <c r="AF559" s="107">
        <f t="shared" si="112"/>
        <v>0</v>
      </c>
      <c r="AG559" s="107">
        <f t="shared" si="113"/>
        <v>0</v>
      </c>
      <c r="AH559" s="107">
        <f t="shared" si="114"/>
        <v>0</v>
      </c>
      <c r="AI559" s="107">
        <f t="shared" si="115"/>
        <v>0</v>
      </c>
      <c r="AJ559" s="107">
        <f t="shared" si="116"/>
        <v>0</v>
      </c>
      <c r="AK559" s="107">
        <f t="shared" si="117"/>
        <v>0</v>
      </c>
    </row>
    <row r="560">
      <c r="A560" s="107"/>
      <c r="B560" s="107"/>
      <c r="C560" s="107"/>
      <c r="D560" s="107"/>
      <c r="E560" s="107"/>
      <c r="F560" s="108">
        <f t="shared" si="105"/>
        <v>1224</v>
      </c>
      <c r="G560" s="90" t="s">
        <v>752</v>
      </c>
      <c r="H560" s="14">
        <f>IF(ISNA(VLOOKUP(G560,Round2_Transactions!$A$2:$F$800,2,FALSE)), 0,VLOOKUP(G560,Round2_Transactions!$A$2:$F$800,2,FALSE))</f>
        <v>0</v>
      </c>
      <c r="I560" s="60">
        <f>IF(ISNA(VLOOKUP(G560,Round2_Transactions!$A$2:$F$800,3,FALSE)), 0,VLOOKUP(G560,Round2_Transactions!$A$2:$F$800,3,FALSE))</f>
        <v>0</v>
      </c>
      <c r="J560" s="60">
        <f>IF(ISNA(VLOOKUP(G560,Round2_Transactions!$A$2:$F$800,4,FALSE)), 0,VLOOKUP(G560,Round2_Transactions!$A$2:$F$800,4,FALSE))</f>
        <v>0</v>
      </c>
      <c r="K560" s="60">
        <f>IF(ISNA(VLOOKUP(G560,Round2_Transactions!$A$2:$F$800,5,FALSE)), 0,VLOOKUP(G560,Round2_Transactions!$A$2:$F$800,5,FALSE))</f>
        <v>0</v>
      </c>
      <c r="L560" s="86">
        <f>IF(ISNA(VLOOKUP(G560,Round2_Transactions!$A$2:$F$800,6,FALSE)), 0,VLOOKUP(G560,Round2_Transactions!$A$2:$F$800,6,FALSE))</f>
        <v>0</v>
      </c>
      <c r="M560" s="107">
        <f t="shared" si="79"/>
        <v>0</v>
      </c>
      <c r="N560" s="107">
        <f t="shared" si="81"/>
        <v>0</v>
      </c>
      <c r="O560" s="107">
        <f t="shared" si="82"/>
        <v>0</v>
      </c>
      <c r="P560" s="107">
        <f t="shared" si="83"/>
        <v>0</v>
      </c>
      <c r="Q560" s="107">
        <f t="shared" si="84"/>
        <v>0</v>
      </c>
      <c r="R560" s="107">
        <f t="shared" si="85"/>
        <v>0</v>
      </c>
      <c r="S560" s="107">
        <f t="shared" si="86"/>
        <v>0</v>
      </c>
      <c r="T560" s="107">
        <f t="shared" si="87"/>
        <v>0</v>
      </c>
      <c r="U560" s="107">
        <f t="shared" si="88"/>
        <v>0</v>
      </c>
      <c r="V560" s="107">
        <f t="shared" si="89"/>
        <v>0</v>
      </c>
      <c r="W560" s="107">
        <f t="shared" si="90"/>
        <v>0</v>
      </c>
      <c r="X560" s="107">
        <f t="shared" si="91"/>
        <v>0</v>
      </c>
      <c r="Y560" s="107">
        <f t="shared" si="92"/>
        <v>0</v>
      </c>
      <c r="Z560" s="107">
        <f t="shared" si="106"/>
        <v>0</v>
      </c>
      <c r="AA560" s="107">
        <f t="shared" si="107"/>
        <v>0</v>
      </c>
      <c r="AB560" s="107">
        <f t="shared" si="108"/>
        <v>0</v>
      </c>
      <c r="AC560" s="107">
        <f t="shared" si="109"/>
        <v>0</v>
      </c>
      <c r="AD560" s="107">
        <f t="shared" si="110"/>
        <v>0</v>
      </c>
      <c r="AE560" s="107">
        <f t="shared" si="111"/>
        <v>0</v>
      </c>
      <c r="AF560" s="107">
        <f t="shared" si="112"/>
        <v>0</v>
      </c>
      <c r="AG560" s="107">
        <f t="shared" si="113"/>
        <v>0</v>
      </c>
      <c r="AH560" s="107">
        <f t="shared" si="114"/>
        <v>0</v>
      </c>
      <c r="AI560" s="107">
        <f t="shared" si="115"/>
        <v>0</v>
      </c>
      <c r="AJ560" s="107">
        <f t="shared" si="116"/>
        <v>0</v>
      </c>
      <c r="AK560" s="107">
        <f t="shared" si="117"/>
        <v>0</v>
      </c>
    </row>
    <row r="561">
      <c r="A561" s="115"/>
      <c r="B561" s="115"/>
      <c r="C561" s="115"/>
      <c r="D561" s="115"/>
      <c r="E561" s="115"/>
      <c r="F561" s="116"/>
      <c r="G561" s="122"/>
      <c r="H561" s="14" t="str">
        <f>IF(ISNA(VLOOKUP(G561,Round2_Transactions!$A$2:$F$800,2,FALSE)), 0,VLOOKUP(G561,Round2_Transactions!$A$2:$F$800,2,FALSE))</f>
        <v/>
      </c>
      <c r="I561" s="60" t="str">
        <f>IF(ISNA(VLOOKUP(G561,Round2_Transactions!$A$2:$F$800,3,FALSE)), 0,VLOOKUP(G561,Round2_Transactions!$A$2:$F$800,3,FALSE))</f>
        <v/>
      </c>
      <c r="J561" s="60" t="str">
        <f>IF(ISNA(VLOOKUP(G561,Round2_Transactions!$A$2:$F$800,4,FALSE)), 0,VLOOKUP(G561,Round2_Transactions!$A$2:$F$800,4,FALSE))</f>
        <v/>
      </c>
      <c r="K561" s="60" t="str">
        <f>IF(ISNA(VLOOKUP(G561,Round2_Transactions!$A$2:$F$800,5,FALSE)), 0,VLOOKUP(G561,Round2_Transactions!$A$2:$F$800,5,FALSE))</f>
        <v/>
      </c>
      <c r="L561" s="86" t="str">
        <f>IF(ISNA(VLOOKUP(G561,Round2_Transactions!$A$2:$F$800,6,FALSE)), 0,VLOOKUP(G561,Round2_Transactions!$A$2:$F$800,6,FALSE))</f>
        <v/>
      </c>
      <c r="M561" s="115">
        <f t="shared" si="79"/>
        <v>0</v>
      </c>
      <c r="N561" s="115">
        <f t="shared" si="81"/>
        <v>0</v>
      </c>
      <c r="O561" s="115">
        <f t="shared" si="82"/>
        <v>0</v>
      </c>
      <c r="P561" s="115">
        <f t="shared" si="83"/>
        <v>0</v>
      </c>
      <c r="Q561" s="115">
        <f t="shared" si="84"/>
        <v>0</v>
      </c>
      <c r="R561" s="115">
        <f t="shared" si="85"/>
        <v>0</v>
      </c>
      <c r="S561" s="115">
        <f t="shared" si="86"/>
        <v>0</v>
      </c>
      <c r="T561" s="115">
        <f t="shared" si="87"/>
        <v>0</v>
      </c>
      <c r="U561" s="115">
        <f t="shared" si="88"/>
        <v>0</v>
      </c>
      <c r="V561" s="115">
        <f t="shared" si="89"/>
        <v>0</v>
      </c>
      <c r="W561" s="115">
        <f t="shared" si="90"/>
        <v>0</v>
      </c>
      <c r="X561" s="115">
        <f t="shared" si="91"/>
        <v>0</v>
      </c>
      <c r="Y561" s="115">
        <f t="shared" si="92"/>
        <v>0</v>
      </c>
      <c r="Z561" s="115"/>
      <c r="AA561" s="115"/>
      <c r="AB561" s="115"/>
      <c r="AC561" s="115"/>
      <c r="AD561" s="115"/>
      <c r="AE561" s="115"/>
      <c r="AF561" s="115"/>
      <c r="AG561" s="115"/>
      <c r="AH561" s="115"/>
      <c r="AI561" s="115"/>
      <c r="AJ561" s="115"/>
      <c r="AK561" s="115"/>
    </row>
    <row r="562">
      <c r="A562" s="102" t="str">
        <f>Stock_Prices!A14</f>
        <v>ANZ</v>
      </c>
      <c r="B562" s="102" t="str">
        <f>Stock_Prices!B14</f>
        <v>ANZ Group</v>
      </c>
      <c r="C562" s="103">
        <f>Stock_Prices!C14-D562</f>
        <v>100000</v>
      </c>
      <c r="D562" s="104">
        <f>SUM(H562:H640)-SUM(J562:J640)</f>
        <v>0</v>
      </c>
      <c r="E562" s="118">
        <f>Stock_Prices!I14</f>
        <v>0.3</v>
      </c>
      <c r="F562" s="106">
        <f>Stock_Prices!J14</f>
        <v>1326</v>
      </c>
      <c r="G562" s="90" t="s">
        <v>753</v>
      </c>
      <c r="H562" s="14">
        <f>IF(ISNA(VLOOKUP(G562,Round2_Transactions!$A$2:$F$800,2,FALSE)), 0,VLOOKUP(G562,Round2_Transactions!$A$2:$F$800,2,FALSE))</f>
        <v>0</v>
      </c>
      <c r="I562" s="60">
        <f>IF(ISNA(VLOOKUP(G562,Round2_Transactions!$A$2:$F$800,3,FALSE)), 0,VLOOKUP(G562,Round2_Transactions!$A$2:$F$800,3,FALSE))</f>
        <v>0</v>
      </c>
      <c r="J562" s="60">
        <f>IF(ISNA(VLOOKUP(G562,Round2_Transactions!$A$2:$F$800,4,FALSE)), 0,VLOOKUP(G562,Round2_Transactions!$A$2:$F$800,4,FALSE))</f>
        <v>0</v>
      </c>
      <c r="K562" s="60">
        <f>IF(ISNA(VLOOKUP(G562,Round2_Transactions!$A$2:$F$800,5,FALSE)), 0,VLOOKUP(G562,Round2_Transactions!$A$2:$F$800,5,FALSE))</f>
        <v>0</v>
      </c>
      <c r="L562" s="86">
        <f>IF(ISNA(VLOOKUP(G562,Round2_Transactions!$A$2:$F$800,6,FALSE)), 0,VLOOKUP(G562,Round2_Transactions!$A$2:$F$800,6,FALSE))</f>
        <v>0</v>
      </c>
      <c r="M562" s="107">
        <f t="shared" si="79"/>
        <v>0</v>
      </c>
      <c r="N562" s="107">
        <f t="shared" si="81"/>
        <v>0</v>
      </c>
      <c r="O562" s="107">
        <f t="shared" si="82"/>
        <v>0</v>
      </c>
      <c r="P562" s="107">
        <f t="shared" si="83"/>
        <v>0</v>
      </c>
      <c r="Q562" s="107">
        <f t="shared" si="84"/>
        <v>0</v>
      </c>
      <c r="R562" s="107">
        <f t="shared" si="85"/>
        <v>0</v>
      </c>
      <c r="S562" s="107">
        <f t="shared" si="86"/>
        <v>0</v>
      </c>
      <c r="T562" s="107">
        <f t="shared" si="87"/>
        <v>0</v>
      </c>
      <c r="U562" s="107">
        <f t="shared" si="88"/>
        <v>0</v>
      </c>
      <c r="V562" s="107">
        <f t="shared" si="89"/>
        <v>0</v>
      </c>
      <c r="W562" s="107">
        <f t="shared" si="90"/>
        <v>0</v>
      </c>
      <c r="X562" s="107">
        <f t="shared" si="91"/>
        <v>0</v>
      </c>
      <c r="Y562" s="107">
        <f t="shared" si="92"/>
        <v>0</v>
      </c>
      <c r="Z562" s="107">
        <f>if($L562=1,H562-J562,0)</f>
        <v>0</v>
      </c>
      <c r="AA562" s="107">
        <f>if($L562=2,$H562-$J562,0)</f>
        <v>0</v>
      </c>
      <c r="AB562" s="107">
        <f>if($L562=3,$H562-$J562,0)</f>
        <v>0</v>
      </c>
      <c r="AC562" s="107">
        <f>if($L562=4,$H562-$J562,0)</f>
        <v>0</v>
      </c>
      <c r="AD562" s="107">
        <f>if($L562=5,$H562-$J562,0)</f>
        <v>0</v>
      </c>
      <c r="AE562" s="107">
        <f>if($L562=6,$H562-$J562,0)</f>
        <v>0</v>
      </c>
      <c r="AF562" s="107">
        <f>if($L562=7,$H562-$J562,0)</f>
        <v>0</v>
      </c>
      <c r="AG562" s="107">
        <f>if($L562=8,$H562-$J562,0)</f>
        <v>0</v>
      </c>
      <c r="AH562" s="107">
        <f>if($L562=9,$H562-$J562,0)</f>
        <v>0</v>
      </c>
      <c r="AI562" s="107">
        <f>if($L562=10,$H562-$J562,0)</f>
        <v>0</v>
      </c>
      <c r="AJ562" s="107">
        <f>if($L562=11,$H562-$J562,0)</f>
        <v>0</v>
      </c>
      <c r="AK562" s="107">
        <f>if($L562=12,$H562-$J562,0)</f>
        <v>0</v>
      </c>
    </row>
    <row r="563">
      <c r="A563" s="107"/>
      <c r="B563" s="107"/>
      <c r="C563" s="107"/>
      <c r="D563" s="107"/>
      <c r="E563" s="107"/>
      <c r="F563" s="108">
        <f t="shared" ref="F563:F640" si="118">if(H562&gt;0,I562+$E$562*(I562-F562)+$E$562,if(J562&gt;0,K562+$E$562*(K562-F562)-$E$562,F562))</f>
        <v>1326</v>
      </c>
      <c r="G563" s="90" t="s">
        <v>754</v>
      </c>
      <c r="H563" s="14">
        <f>IF(ISNA(VLOOKUP(G563,Round2_Transactions!$A$2:$F$800,2,FALSE)), 0,VLOOKUP(G563,Round2_Transactions!$A$2:$F$800,2,FALSE))</f>
        <v>0</v>
      </c>
      <c r="I563" s="60">
        <f>IF(ISNA(VLOOKUP(G563,Round2_Transactions!$A$2:$F$800,3,FALSE)), 0,VLOOKUP(G563,Round2_Transactions!$A$2:$F$800,3,FALSE))</f>
        <v>0</v>
      </c>
      <c r="J563" s="60">
        <f>IF(ISNA(VLOOKUP(G563,Round2_Transactions!$A$2:$F$800,4,FALSE)), 0,VLOOKUP(G563,Round2_Transactions!$A$2:$F$800,4,FALSE))</f>
        <v>0</v>
      </c>
      <c r="K563" s="60">
        <f>IF(ISNA(VLOOKUP(G563,Round2_Transactions!$A$2:$F$800,5,FALSE)), 0,VLOOKUP(G563,Round2_Transactions!$A$2:$F$800,5,FALSE))</f>
        <v>0</v>
      </c>
      <c r="L563" s="86">
        <f>IF(ISNA(VLOOKUP(G563,Round2_Transactions!$A$2:$F$800,6,FALSE)), 0,VLOOKUP(G563,Round2_Transactions!$A$2:$F$800,6,FALSE))</f>
        <v>0</v>
      </c>
      <c r="M563" s="107">
        <f t="shared" si="79"/>
        <v>0</v>
      </c>
      <c r="N563" s="107">
        <f t="shared" si="81"/>
        <v>0</v>
      </c>
      <c r="O563" s="107">
        <f t="shared" si="82"/>
        <v>0</v>
      </c>
      <c r="P563" s="107">
        <f t="shared" si="83"/>
        <v>0</v>
      </c>
      <c r="Q563" s="107">
        <f t="shared" si="84"/>
        <v>0</v>
      </c>
      <c r="R563" s="107">
        <f t="shared" si="85"/>
        <v>0</v>
      </c>
      <c r="S563" s="107">
        <f t="shared" si="86"/>
        <v>0</v>
      </c>
      <c r="T563" s="107">
        <f t="shared" si="87"/>
        <v>0</v>
      </c>
      <c r="U563" s="107">
        <f t="shared" si="88"/>
        <v>0</v>
      </c>
      <c r="V563" s="107">
        <f t="shared" si="89"/>
        <v>0</v>
      </c>
      <c r="W563" s="107">
        <f t="shared" si="90"/>
        <v>0</v>
      </c>
      <c r="X563" s="107">
        <f t="shared" si="91"/>
        <v>0</v>
      </c>
      <c r="Y563" s="107">
        <f t="shared" si="92"/>
        <v>0</v>
      </c>
      <c r="Z563" s="107">
        <f t="shared" ref="Z563:Z640" si="119">if($L563=1,$H563-$J563+Z562,Z562)</f>
        <v>0</v>
      </c>
      <c r="AA563" s="107">
        <f t="shared" ref="AA563:AA640" si="120">if($L563=2,$H563-$J563+AA562,AA562)</f>
        <v>0</v>
      </c>
      <c r="AB563" s="107">
        <f t="shared" ref="AB563:AB640" si="121">if($L563=3,$H563-$J563+AB562,AB562)</f>
        <v>0</v>
      </c>
      <c r="AC563" s="107">
        <f t="shared" ref="AC563:AC640" si="122">if($L563=4,$H563-$J563+AC562,AC562)</f>
        <v>0</v>
      </c>
      <c r="AD563" s="107">
        <f t="shared" ref="AD563:AD640" si="123">if($L563=5,$H563-$J563+AD562,AD562)</f>
        <v>0</v>
      </c>
      <c r="AE563" s="107">
        <f t="shared" ref="AE563:AE640" si="124">if($L563=6,$H563-$J563+AE562,AE562)</f>
        <v>0</v>
      </c>
      <c r="AF563" s="107">
        <f t="shared" ref="AF563:AF640" si="125">if($L563=7,$H563-$J563+AF562,AF562)</f>
        <v>0</v>
      </c>
      <c r="AG563" s="107">
        <f t="shared" ref="AG563:AG640" si="126">if($L563=8,$H563-$J563+AG562,AG562)</f>
        <v>0</v>
      </c>
      <c r="AH563" s="107">
        <f t="shared" ref="AH563:AH640" si="127">if($L563=9,$H563-$J563+AH562,AH562)</f>
        <v>0</v>
      </c>
      <c r="AI563" s="107">
        <f t="shared" ref="AI563:AI640" si="128">if($L563=10,$H563-$J563+AI562,AI562)</f>
        <v>0</v>
      </c>
      <c r="AJ563" s="107">
        <f t="shared" ref="AJ563:AJ640" si="129">if($L563=11,$H563-$J563+AJ562,AJ562)</f>
        <v>0</v>
      </c>
      <c r="AK563" s="107">
        <f t="shared" ref="AK563:AK640" si="130">if($L563=12,$H563-$J563+AK562,AK562)</f>
        <v>0</v>
      </c>
    </row>
    <row r="564">
      <c r="A564" s="107"/>
      <c r="B564" s="107"/>
      <c r="C564" s="107"/>
      <c r="D564" s="107"/>
      <c r="E564" s="107"/>
      <c r="F564" s="108">
        <f t="shared" si="118"/>
        <v>1326</v>
      </c>
      <c r="G564" s="90" t="s">
        <v>755</v>
      </c>
      <c r="H564" s="14">
        <f>IF(ISNA(VLOOKUP(G564,Round2_Transactions!$A$2:$F$800,2,FALSE)), 0,VLOOKUP(G564,Round2_Transactions!$A$2:$F$800,2,FALSE))</f>
        <v>0</v>
      </c>
      <c r="I564" s="60">
        <f>IF(ISNA(VLOOKUP(G564,Round2_Transactions!$A$2:$F$800,3,FALSE)), 0,VLOOKUP(G564,Round2_Transactions!$A$2:$F$800,3,FALSE))</f>
        <v>0</v>
      </c>
      <c r="J564" s="60">
        <f>IF(ISNA(VLOOKUP(G564,Round2_Transactions!$A$2:$F$800,4,FALSE)), 0,VLOOKUP(G564,Round2_Transactions!$A$2:$F$800,4,FALSE))</f>
        <v>0</v>
      </c>
      <c r="K564" s="60">
        <f>IF(ISNA(VLOOKUP(G564,Round2_Transactions!$A$2:$F$800,5,FALSE)), 0,VLOOKUP(G564,Round2_Transactions!$A$2:$F$800,5,FALSE))</f>
        <v>0</v>
      </c>
      <c r="L564" s="86">
        <f>IF(ISNA(VLOOKUP(G564,Round2_Transactions!$A$2:$F$800,6,FALSE)), 0,VLOOKUP(G564,Round2_Transactions!$A$2:$F$800,6,FALSE))</f>
        <v>0</v>
      </c>
      <c r="M564" s="107">
        <f t="shared" si="79"/>
        <v>0</v>
      </c>
      <c r="N564" s="107">
        <f t="shared" si="81"/>
        <v>0</v>
      </c>
      <c r="O564" s="107">
        <f t="shared" si="82"/>
        <v>0</v>
      </c>
      <c r="P564" s="107">
        <f t="shared" si="83"/>
        <v>0</v>
      </c>
      <c r="Q564" s="107">
        <f t="shared" si="84"/>
        <v>0</v>
      </c>
      <c r="R564" s="107">
        <f t="shared" si="85"/>
        <v>0</v>
      </c>
      <c r="S564" s="107">
        <f t="shared" si="86"/>
        <v>0</v>
      </c>
      <c r="T564" s="107">
        <f t="shared" si="87"/>
        <v>0</v>
      </c>
      <c r="U564" s="107">
        <f t="shared" si="88"/>
        <v>0</v>
      </c>
      <c r="V564" s="107">
        <f t="shared" si="89"/>
        <v>0</v>
      </c>
      <c r="W564" s="107">
        <f t="shared" si="90"/>
        <v>0</v>
      </c>
      <c r="X564" s="107">
        <f t="shared" si="91"/>
        <v>0</v>
      </c>
      <c r="Y564" s="107">
        <f t="shared" si="92"/>
        <v>0</v>
      </c>
      <c r="Z564" s="107">
        <f t="shared" si="119"/>
        <v>0</v>
      </c>
      <c r="AA564" s="107">
        <f t="shared" si="120"/>
        <v>0</v>
      </c>
      <c r="AB564" s="107">
        <f t="shared" si="121"/>
        <v>0</v>
      </c>
      <c r="AC564" s="107">
        <f t="shared" si="122"/>
        <v>0</v>
      </c>
      <c r="AD564" s="107">
        <f t="shared" si="123"/>
        <v>0</v>
      </c>
      <c r="AE564" s="107">
        <f t="shared" si="124"/>
        <v>0</v>
      </c>
      <c r="AF564" s="107">
        <f t="shared" si="125"/>
        <v>0</v>
      </c>
      <c r="AG564" s="107">
        <f t="shared" si="126"/>
        <v>0</v>
      </c>
      <c r="AH564" s="107">
        <f t="shared" si="127"/>
        <v>0</v>
      </c>
      <c r="AI564" s="107">
        <f t="shared" si="128"/>
        <v>0</v>
      </c>
      <c r="AJ564" s="107">
        <f t="shared" si="129"/>
        <v>0</v>
      </c>
      <c r="AK564" s="107">
        <f t="shared" si="130"/>
        <v>0</v>
      </c>
    </row>
    <row r="565">
      <c r="A565" s="107"/>
      <c r="B565" s="107"/>
      <c r="C565" s="107"/>
      <c r="D565" s="107"/>
      <c r="E565" s="107"/>
      <c r="F565" s="108">
        <f t="shared" si="118"/>
        <v>1326</v>
      </c>
      <c r="G565" s="90" t="s">
        <v>756</v>
      </c>
      <c r="H565" s="14">
        <f>IF(ISNA(VLOOKUP(G565,Round2_Transactions!$A$2:$F$800,2,FALSE)), 0,VLOOKUP(G565,Round2_Transactions!$A$2:$F$800,2,FALSE))</f>
        <v>0</v>
      </c>
      <c r="I565" s="60">
        <f>IF(ISNA(VLOOKUP(G565,Round2_Transactions!$A$2:$F$800,3,FALSE)), 0,VLOOKUP(G565,Round2_Transactions!$A$2:$F$800,3,FALSE))</f>
        <v>0</v>
      </c>
      <c r="J565" s="60">
        <f>IF(ISNA(VLOOKUP(G565,Round2_Transactions!$A$2:$F$800,4,FALSE)), 0,VLOOKUP(G565,Round2_Transactions!$A$2:$F$800,4,FALSE))</f>
        <v>0</v>
      </c>
      <c r="K565" s="60">
        <f>IF(ISNA(VLOOKUP(G565,Round2_Transactions!$A$2:$F$800,5,FALSE)), 0,VLOOKUP(G565,Round2_Transactions!$A$2:$F$800,5,FALSE))</f>
        <v>0</v>
      </c>
      <c r="L565" s="86">
        <f>IF(ISNA(VLOOKUP(G565,Round2_Transactions!$A$2:$F$800,6,FALSE)), 0,VLOOKUP(G565,Round2_Transactions!$A$2:$F$800,6,FALSE))</f>
        <v>0</v>
      </c>
      <c r="M565" s="107">
        <f t="shared" si="79"/>
        <v>0</v>
      </c>
      <c r="N565" s="107">
        <f t="shared" si="81"/>
        <v>0</v>
      </c>
      <c r="O565" s="107">
        <f t="shared" si="82"/>
        <v>0</v>
      </c>
      <c r="P565" s="107">
        <f t="shared" si="83"/>
        <v>0</v>
      </c>
      <c r="Q565" s="107">
        <f t="shared" si="84"/>
        <v>0</v>
      </c>
      <c r="R565" s="107">
        <f t="shared" si="85"/>
        <v>0</v>
      </c>
      <c r="S565" s="107">
        <f t="shared" si="86"/>
        <v>0</v>
      </c>
      <c r="T565" s="107">
        <f t="shared" si="87"/>
        <v>0</v>
      </c>
      <c r="U565" s="107">
        <f t="shared" si="88"/>
        <v>0</v>
      </c>
      <c r="V565" s="107">
        <f t="shared" si="89"/>
        <v>0</v>
      </c>
      <c r="W565" s="107">
        <f t="shared" si="90"/>
        <v>0</v>
      </c>
      <c r="X565" s="107">
        <f t="shared" si="91"/>
        <v>0</v>
      </c>
      <c r="Y565" s="107">
        <f t="shared" si="92"/>
        <v>0</v>
      </c>
      <c r="Z565" s="107">
        <f t="shared" si="119"/>
        <v>0</v>
      </c>
      <c r="AA565" s="107">
        <f t="shared" si="120"/>
        <v>0</v>
      </c>
      <c r="AB565" s="107">
        <f t="shared" si="121"/>
        <v>0</v>
      </c>
      <c r="AC565" s="107">
        <f t="shared" si="122"/>
        <v>0</v>
      </c>
      <c r="AD565" s="107">
        <f t="shared" si="123"/>
        <v>0</v>
      </c>
      <c r="AE565" s="107">
        <f t="shared" si="124"/>
        <v>0</v>
      </c>
      <c r="AF565" s="107">
        <f t="shared" si="125"/>
        <v>0</v>
      </c>
      <c r="AG565" s="107">
        <f t="shared" si="126"/>
        <v>0</v>
      </c>
      <c r="AH565" s="107">
        <f t="shared" si="127"/>
        <v>0</v>
      </c>
      <c r="AI565" s="107">
        <f t="shared" si="128"/>
        <v>0</v>
      </c>
      <c r="AJ565" s="107">
        <f t="shared" si="129"/>
        <v>0</v>
      </c>
      <c r="AK565" s="107">
        <f t="shared" si="130"/>
        <v>0</v>
      </c>
    </row>
    <row r="566">
      <c r="A566" s="107"/>
      <c r="B566" s="107"/>
      <c r="C566" s="107"/>
      <c r="D566" s="107"/>
      <c r="E566" s="107"/>
      <c r="F566" s="108">
        <f t="shared" si="118"/>
        <v>1326</v>
      </c>
      <c r="G566" s="90" t="s">
        <v>757</v>
      </c>
      <c r="H566" s="14">
        <f>IF(ISNA(VLOOKUP(G566,Round2_Transactions!$A$2:$F$800,2,FALSE)), 0,VLOOKUP(G566,Round2_Transactions!$A$2:$F$800,2,FALSE))</f>
        <v>0</v>
      </c>
      <c r="I566" s="60">
        <f>IF(ISNA(VLOOKUP(G566,Round2_Transactions!$A$2:$F$800,3,FALSE)), 0,VLOOKUP(G566,Round2_Transactions!$A$2:$F$800,3,FALSE))</f>
        <v>0</v>
      </c>
      <c r="J566" s="60">
        <f>IF(ISNA(VLOOKUP(G566,Round2_Transactions!$A$2:$F$800,4,FALSE)), 0,VLOOKUP(G566,Round2_Transactions!$A$2:$F$800,4,FALSE))</f>
        <v>0</v>
      </c>
      <c r="K566" s="60">
        <f>IF(ISNA(VLOOKUP(G566,Round2_Transactions!$A$2:$F$800,5,FALSE)), 0,VLOOKUP(G566,Round2_Transactions!$A$2:$F$800,5,FALSE))</f>
        <v>0</v>
      </c>
      <c r="L566" s="86">
        <f>IF(ISNA(VLOOKUP(G566,Round2_Transactions!$A$2:$F$800,6,FALSE)), 0,VLOOKUP(G566,Round2_Transactions!$A$2:$F$800,6,FALSE))</f>
        <v>0</v>
      </c>
      <c r="M566" s="107">
        <f t="shared" si="79"/>
        <v>0</v>
      </c>
      <c r="N566" s="107">
        <f t="shared" si="81"/>
        <v>0</v>
      </c>
      <c r="O566" s="107">
        <f t="shared" si="82"/>
        <v>0</v>
      </c>
      <c r="P566" s="107">
        <f t="shared" si="83"/>
        <v>0</v>
      </c>
      <c r="Q566" s="107">
        <f t="shared" si="84"/>
        <v>0</v>
      </c>
      <c r="R566" s="107">
        <f t="shared" si="85"/>
        <v>0</v>
      </c>
      <c r="S566" s="107">
        <f t="shared" si="86"/>
        <v>0</v>
      </c>
      <c r="T566" s="107">
        <f t="shared" si="87"/>
        <v>0</v>
      </c>
      <c r="U566" s="107">
        <f t="shared" si="88"/>
        <v>0</v>
      </c>
      <c r="V566" s="107">
        <f t="shared" si="89"/>
        <v>0</v>
      </c>
      <c r="W566" s="107">
        <f t="shared" si="90"/>
        <v>0</v>
      </c>
      <c r="X566" s="107">
        <f t="shared" si="91"/>
        <v>0</v>
      </c>
      <c r="Y566" s="107">
        <f t="shared" si="92"/>
        <v>0</v>
      </c>
      <c r="Z566" s="107">
        <f t="shared" si="119"/>
        <v>0</v>
      </c>
      <c r="AA566" s="107">
        <f t="shared" si="120"/>
        <v>0</v>
      </c>
      <c r="AB566" s="107">
        <f t="shared" si="121"/>
        <v>0</v>
      </c>
      <c r="AC566" s="107">
        <f t="shared" si="122"/>
        <v>0</v>
      </c>
      <c r="AD566" s="107">
        <f t="shared" si="123"/>
        <v>0</v>
      </c>
      <c r="AE566" s="107">
        <f t="shared" si="124"/>
        <v>0</v>
      </c>
      <c r="AF566" s="107">
        <f t="shared" si="125"/>
        <v>0</v>
      </c>
      <c r="AG566" s="107">
        <f t="shared" si="126"/>
        <v>0</v>
      </c>
      <c r="AH566" s="107">
        <f t="shared" si="127"/>
        <v>0</v>
      </c>
      <c r="AI566" s="107">
        <f t="shared" si="128"/>
        <v>0</v>
      </c>
      <c r="AJ566" s="107">
        <f t="shared" si="129"/>
        <v>0</v>
      </c>
      <c r="AK566" s="107">
        <f t="shared" si="130"/>
        <v>0</v>
      </c>
    </row>
    <row r="567">
      <c r="A567" s="107"/>
      <c r="B567" s="107"/>
      <c r="C567" s="107"/>
      <c r="D567" s="107"/>
      <c r="E567" s="107"/>
      <c r="F567" s="108">
        <f t="shared" si="118"/>
        <v>1326</v>
      </c>
      <c r="G567" s="90" t="s">
        <v>758</v>
      </c>
      <c r="H567" s="14">
        <f>IF(ISNA(VLOOKUP(G567,Round2_Transactions!$A$2:$F$800,2,FALSE)), 0,VLOOKUP(G567,Round2_Transactions!$A$2:$F$800,2,FALSE))</f>
        <v>0</v>
      </c>
      <c r="I567" s="60">
        <f>IF(ISNA(VLOOKUP(G567,Round2_Transactions!$A$2:$F$800,3,FALSE)), 0,VLOOKUP(G567,Round2_Transactions!$A$2:$F$800,3,FALSE))</f>
        <v>0</v>
      </c>
      <c r="J567" s="60">
        <f>IF(ISNA(VLOOKUP(G567,Round2_Transactions!$A$2:$F$800,4,FALSE)), 0,VLOOKUP(G567,Round2_Transactions!$A$2:$F$800,4,FALSE))</f>
        <v>0</v>
      </c>
      <c r="K567" s="60">
        <f>IF(ISNA(VLOOKUP(G567,Round2_Transactions!$A$2:$F$800,5,FALSE)), 0,VLOOKUP(G567,Round2_Transactions!$A$2:$F$800,5,FALSE))</f>
        <v>0</v>
      </c>
      <c r="L567" s="86">
        <f>IF(ISNA(VLOOKUP(G567,Round2_Transactions!$A$2:$F$800,6,FALSE)), 0,VLOOKUP(G567,Round2_Transactions!$A$2:$F$800,6,FALSE))</f>
        <v>0</v>
      </c>
      <c r="M567" s="107">
        <f t="shared" si="79"/>
        <v>0</v>
      </c>
      <c r="N567" s="107">
        <f t="shared" si="81"/>
        <v>0</v>
      </c>
      <c r="O567" s="107">
        <f t="shared" si="82"/>
        <v>0</v>
      </c>
      <c r="P567" s="107">
        <f t="shared" si="83"/>
        <v>0</v>
      </c>
      <c r="Q567" s="107">
        <f t="shared" si="84"/>
        <v>0</v>
      </c>
      <c r="R567" s="107">
        <f t="shared" si="85"/>
        <v>0</v>
      </c>
      <c r="S567" s="107">
        <f t="shared" si="86"/>
        <v>0</v>
      </c>
      <c r="T567" s="107">
        <f t="shared" si="87"/>
        <v>0</v>
      </c>
      <c r="U567" s="107">
        <f t="shared" si="88"/>
        <v>0</v>
      </c>
      <c r="V567" s="107">
        <f t="shared" si="89"/>
        <v>0</v>
      </c>
      <c r="W567" s="107">
        <f t="shared" si="90"/>
        <v>0</v>
      </c>
      <c r="X567" s="107">
        <f t="shared" si="91"/>
        <v>0</v>
      </c>
      <c r="Y567" s="107">
        <f t="shared" si="92"/>
        <v>0</v>
      </c>
      <c r="Z567" s="107">
        <f t="shared" si="119"/>
        <v>0</v>
      </c>
      <c r="AA567" s="107">
        <f t="shared" si="120"/>
        <v>0</v>
      </c>
      <c r="AB567" s="107">
        <f t="shared" si="121"/>
        <v>0</v>
      </c>
      <c r="AC567" s="107">
        <f t="shared" si="122"/>
        <v>0</v>
      </c>
      <c r="AD567" s="107">
        <f t="shared" si="123"/>
        <v>0</v>
      </c>
      <c r="AE567" s="107">
        <f t="shared" si="124"/>
        <v>0</v>
      </c>
      <c r="AF567" s="107">
        <f t="shared" si="125"/>
        <v>0</v>
      </c>
      <c r="AG567" s="107">
        <f t="shared" si="126"/>
        <v>0</v>
      </c>
      <c r="AH567" s="107">
        <f t="shared" si="127"/>
        <v>0</v>
      </c>
      <c r="AI567" s="107">
        <f t="shared" si="128"/>
        <v>0</v>
      </c>
      <c r="AJ567" s="107">
        <f t="shared" si="129"/>
        <v>0</v>
      </c>
      <c r="AK567" s="107">
        <f t="shared" si="130"/>
        <v>0</v>
      </c>
    </row>
    <row r="568">
      <c r="A568" s="107"/>
      <c r="B568" s="107"/>
      <c r="C568" s="107"/>
      <c r="D568" s="107"/>
      <c r="E568" s="107"/>
      <c r="F568" s="108">
        <f t="shared" si="118"/>
        <v>1326</v>
      </c>
      <c r="G568" s="90" t="s">
        <v>759</v>
      </c>
      <c r="H568" s="14">
        <f>IF(ISNA(VLOOKUP(G568,Round2_Transactions!$A$2:$F$800,2,FALSE)), 0,VLOOKUP(G568,Round2_Transactions!$A$2:$F$800,2,FALSE))</f>
        <v>0</v>
      </c>
      <c r="I568" s="60">
        <f>IF(ISNA(VLOOKUP(G568,Round2_Transactions!$A$2:$F$800,3,FALSE)), 0,VLOOKUP(G568,Round2_Transactions!$A$2:$F$800,3,FALSE))</f>
        <v>0</v>
      </c>
      <c r="J568" s="60">
        <f>IF(ISNA(VLOOKUP(G568,Round2_Transactions!$A$2:$F$800,4,FALSE)), 0,VLOOKUP(G568,Round2_Transactions!$A$2:$F$800,4,FALSE))</f>
        <v>0</v>
      </c>
      <c r="K568" s="60">
        <f>IF(ISNA(VLOOKUP(G568,Round2_Transactions!$A$2:$F$800,5,FALSE)), 0,VLOOKUP(G568,Round2_Transactions!$A$2:$F$800,5,FALSE))</f>
        <v>0</v>
      </c>
      <c r="L568" s="86">
        <f>IF(ISNA(VLOOKUP(G568,Round2_Transactions!$A$2:$F$800,6,FALSE)), 0,VLOOKUP(G568,Round2_Transactions!$A$2:$F$800,6,FALSE))</f>
        <v>0</v>
      </c>
      <c r="M568" s="107">
        <f t="shared" si="79"/>
        <v>0</v>
      </c>
      <c r="N568" s="107">
        <f t="shared" si="81"/>
        <v>0</v>
      </c>
      <c r="O568" s="107">
        <f t="shared" si="82"/>
        <v>0</v>
      </c>
      <c r="P568" s="107">
        <f t="shared" si="83"/>
        <v>0</v>
      </c>
      <c r="Q568" s="107">
        <f t="shared" si="84"/>
        <v>0</v>
      </c>
      <c r="R568" s="107">
        <f t="shared" si="85"/>
        <v>0</v>
      </c>
      <c r="S568" s="107">
        <f t="shared" si="86"/>
        <v>0</v>
      </c>
      <c r="T568" s="107">
        <f t="shared" si="87"/>
        <v>0</v>
      </c>
      <c r="U568" s="107">
        <f t="shared" si="88"/>
        <v>0</v>
      </c>
      <c r="V568" s="107">
        <f t="shared" si="89"/>
        <v>0</v>
      </c>
      <c r="W568" s="107">
        <f t="shared" si="90"/>
        <v>0</v>
      </c>
      <c r="X568" s="107">
        <f t="shared" si="91"/>
        <v>0</v>
      </c>
      <c r="Y568" s="107">
        <f t="shared" si="92"/>
        <v>0</v>
      </c>
      <c r="Z568" s="107">
        <f t="shared" si="119"/>
        <v>0</v>
      </c>
      <c r="AA568" s="107">
        <f t="shared" si="120"/>
        <v>0</v>
      </c>
      <c r="AB568" s="107">
        <f t="shared" si="121"/>
        <v>0</v>
      </c>
      <c r="AC568" s="107">
        <f t="shared" si="122"/>
        <v>0</v>
      </c>
      <c r="AD568" s="107">
        <f t="shared" si="123"/>
        <v>0</v>
      </c>
      <c r="AE568" s="107">
        <f t="shared" si="124"/>
        <v>0</v>
      </c>
      <c r="AF568" s="107">
        <f t="shared" si="125"/>
        <v>0</v>
      </c>
      <c r="AG568" s="107">
        <f t="shared" si="126"/>
        <v>0</v>
      </c>
      <c r="AH568" s="107">
        <f t="shared" si="127"/>
        <v>0</v>
      </c>
      <c r="AI568" s="107">
        <f t="shared" si="128"/>
        <v>0</v>
      </c>
      <c r="AJ568" s="107">
        <f t="shared" si="129"/>
        <v>0</v>
      </c>
      <c r="AK568" s="107">
        <f t="shared" si="130"/>
        <v>0</v>
      </c>
    </row>
    <row r="569">
      <c r="A569" s="107"/>
      <c r="B569" s="107"/>
      <c r="C569" s="107"/>
      <c r="D569" s="107"/>
      <c r="E569" s="107"/>
      <c r="F569" s="108">
        <f t="shared" si="118"/>
        <v>1326</v>
      </c>
      <c r="G569" s="90" t="s">
        <v>760</v>
      </c>
      <c r="H569" s="14">
        <f>IF(ISNA(VLOOKUP(G569,Round2_Transactions!$A$2:$F$800,2,FALSE)), 0,VLOOKUP(G569,Round2_Transactions!$A$2:$F$800,2,FALSE))</f>
        <v>0</v>
      </c>
      <c r="I569" s="60">
        <f>IF(ISNA(VLOOKUP(G569,Round2_Transactions!$A$2:$F$800,3,FALSE)), 0,VLOOKUP(G569,Round2_Transactions!$A$2:$F$800,3,FALSE))</f>
        <v>0</v>
      </c>
      <c r="J569" s="60">
        <f>IF(ISNA(VLOOKUP(G569,Round2_Transactions!$A$2:$F$800,4,FALSE)), 0,VLOOKUP(G569,Round2_Transactions!$A$2:$F$800,4,FALSE))</f>
        <v>0</v>
      </c>
      <c r="K569" s="60">
        <f>IF(ISNA(VLOOKUP(G569,Round2_Transactions!$A$2:$F$800,5,FALSE)), 0,VLOOKUP(G569,Round2_Transactions!$A$2:$F$800,5,FALSE))</f>
        <v>0</v>
      </c>
      <c r="L569" s="86">
        <f>IF(ISNA(VLOOKUP(G569,Round2_Transactions!$A$2:$F$800,6,FALSE)), 0,VLOOKUP(G569,Round2_Transactions!$A$2:$F$800,6,FALSE))</f>
        <v>0</v>
      </c>
      <c r="M569" s="107">
        <f t="shared" si="79"/>
        <v>0</v>
      </c>
      <c r="N569" s="107">
        <f t="shared" si="81"/>
        <v>0</v>
      </c>
      <c r="O569" s="107">
        <f t="shared" si="82"/>
        <v>0</v>
      </c>
      <c r="P569" s="107">
        <f t="shared" si="83"/>
        <v>0</v>
      </c>
      <c r="Q569" s="107">
        <f t="shared" si="84"/>
        <v>0</v>
      </c>
      <c r="R569" s="107">
        <f t="shared" si="85"/>
        <v>0</v>
      </c>
      <c r="S569" s="107">
        <f t="shared" si="86"/>
        <v>0</v>
      </c>
      <c r="T569" s="107">
        <f t="shared" si="87"/>
        <v>0</v>
      </c>
      <c r="U569" s="107">
        <f t="shared" si="88"/>
        <v>0</v>
      </c>
      <c r="V569" s="107">
        <f t="shared" si="89"/>
        <v>0</v>
      </c>
      <c r="W569" s="107">
        <f t="shared" si="90"/>
        <v>0</v>
      </c>
      <c r="X569" s="107">
        <f t="shared" si="91"/>
        <v>0</v>
      </c>
      <c r="Y569" s="107">
        <f t="shared" si="92"/>
        <v>0</v>
      </c>
      <c r="Z569" s="107">
        <f t="shared" si="119"/>
        <v>0</v>
      </c>
      <c r="AA569" s="107">
        <f t="shared" si="120"/>
        <v>0</v>
      </c>
      <c r="AB569" s="107">
        <f t="shared" si="121"/>
        <v>0</v>
      </c>
      <c r="AC569" s="107">
        <f t="shared" si="122"/>
        <v>0</v>
      </c>
      <c r="AD569" s="107">
        <f t="shared" si="123"/>
        <v>0</v>
      </c>
      <c r="AE569" s="107">
        <f t="shared" si="124"/>
        <v>0</v>
      </c>
      <c r="AF569" s="107">
        <f t="shared" si="125"/>
        <v>0</v>
      </c>
      <c r="AG569" s="107">
        <f t="shared" si="126"/>
        <v>0</v>
      </c>
      <c r="AH569" s="107">
        <f t="shared" si="127"/>
        <v>0</v>
      </c>
      <c r="AI569" s="107">
        <f t="shared" si="128"/>
        <v>0</v>
      </c>
      <c r="AJ569" s="107">
        <f t="shared" si="129"/>
        <v>0</v>
      </c>
      <c r="AK569" s="107">
        <f t="shared" si="130"/>
        <v>0</v>
      </c>
    </row>
    <row r="570">
      <c r="A570" s="107"/>
      <c r="B570" s="107"/>
      <c r="C570" s="107"/>
      <c r="D570" s="107"/>
      <c r="E570" s="107"/>
      <c r="F570" s="108">
        <f t="shared" si="118"/>
        <v>1326</v>
      </c>
      <c r="G570" s="90" t="s">
        <v>761</v>
      </c>
      <c r="H570" s="14">
        <f>IF(ISNA(VLOOKUP(G570,Round2_Transactions!$A$2:$F$800,2,FALSE)), 0,VLOOKUP(G570,Round2_Transactions!$A$2:$F$800,2,FALSE))</f>
        <v>0</v>
      </c>
      <c r="I570" s="60">
        <f>IF(ISNA(VLOOKUP(G570,Round2_Transactions!$A$2:$F$800,3,FALSE)), 0,VLOOKUP(G570,Round2_Transactions!$A$2:$F$800,3,FALSE))</f>
        <v>0</v>
      </c>
      <c r="J570" s="60">
        <f>IF(ISNA(VLOOKUP(G570,Round2_Transactions!$A$2:$F$800,4,FALSE)), 0,VLOOKUP(G570,Round2_Transactions!$A$2:$F$800,4,FALSE))</f>
        <v>0</v>
      </c>
      <c r="K570" s="60">
        <f>IF(ISNA(VLOOKUP(G570,Round2_Transactions!$A$2:$F$800,5,FALSE)), 0,VLOOKUP(G570,Round2_Transactions!$A$2:$F$800,5,FALSE))</f>
        <v>0</v>
      </c>
      <c r="L570" s="86">
        <f>IF(ISNA(VLOOKUP(G570,Round2_Transactions!$A$2:$F$800,6,FALSE)), 0,VLOOKUP(G570,Round2_Transactions!$A$2:$F$800,6,FALSE))</f>
        <v>0</v>
      </c>
      <c r="M570" s="107">
        <f t="shared" si="79"/>
        <v>0</v>
      </c>
      <c r="N570" s="107">
        <f t="shared" si="81"/>
        <v>0</v>
      </c>
      <c r="O570" s="107">
        <f t="shared" si="82"/>
        <v>0</v>
      </c>
      <c r="P570" s="107">
        <f t="shared" si="83"/>
        <v>0</v>
      </c>
      <c r="Q570" s="107">
        <f t="shared" si="84"/>
        <v>0</v>
      </c>
      <c r="R570" s="107">
        <f t="shared" si="85"/>
        <v>0</v>
      </c>
      <c r="S570" s="107">
        <f t="shared" si="86"/>
        <v>0</v>
      </c>
      <c r="T570" s="107">
        <f t="shared" si="87"/>
        <v>0</v>
      </c>
      <c r="U570" s="107">
        <f t="shared" si="88"/>
        <v>0</v>
      </c>
      <c r="V570" s="107">
        <f t="shared" si="89"/>
        <v>0</v>
      </c>
      <c r="W570" s="107">
        <f t="shared" si="90"/>
        <v>0</v>
      </c>
      <c r="X570" s="107">
        <f t="shared" si="91"/>
        <v>0</v>
      </c>
      <c r="Y570" s="107">
        <f t="shared" si="92"/>
        <v>0</v>
      </c>
      <c r="Z570" s="107">
        <f t="shared" si="119"/>
        <v>0</v>
      </c>
      <c r="AA570" s="107">
        <f t="shared" si="120"/>
        <v>0</v>
      </c>
      <c r="AB570" s="107">
        <f t="shared" si="121"/>
        <v>0</v>
      </c>
      <c r="AC570" s="107">
        <f t="shared" si="122"/>
        <v>0</v>
      </c>
      <c r="AD570" s="107">
        <f t="shared" si="123"/>
        <v>0</v>
      </c>
      <c r="AE570" s="107">
        <f t="shared" si="124"/>
        <v>0</v>
      </c>
      <c r="AF570" s="107">
        <f t="shared" si="125"/>
        <v>0</v>
      </c>
      <c r="AG570" s="107">
        <f t="shared" si="126"/>
        <v>0</v>
      </c>
      <c r="AH570" s="107">
        <f t="shared" si="127"/>
        <v>0</v>
      </c>
      <c r="AI570" s="107">
        <f t="shared" si="128"/>
        <v>0</v>
      </c>
      <c r="AJ570" s="107">
        <f t="shared" si="129"/>
        <v>0</v>
      </c>
      <c r="AK570" s="107">
        <f t="shared" si="130"/>
        <v>0</v>
      </c>
    </row>
    <row r="571">
      <c r="A571" s="107"/>
      <c r="B571" s="107"/>
      <c r="C571" s="107"/>
      <c r="D571" s="109"/>
      <c r="E571" s="107"/>
      <c r="F571" s="108">
        <f t="shared" si="118"/>
        <v>1326</v>
      </c>
      <c r="G571" s="90" t="s">
        <v>762</v>
      </c>
      <c r="H571" s="14">
        <f>IF(ISNA(VLOOKUP(G571,Round2_Transactions!$A$2:$F$800,2,FALSE)), 0,VLOOKUP(G571,Round2_Transactions!$A$2:$F$800,2,FALSE))</f>
        <v>0</v>
      </c>
      <c r="I571" s="60">
        <f>IF(ISNA(VLOOKUP(G571,Round2_Transactions!$A$2:$F$800,3,FALSE)), 0,VLOOKUP(G571,Round2_Transactions!$A$2:$F$800,3,FALSE))</f>
        <v>0</v>
      </c>
      <c r="J571" s="60">
        <f>IF(ISNA(VLOOKUP(G571,Round2_Transactions!$A$2:$F$800,4,FALSE)), 0,VLOOKUP(G571,Round2_Transactions!$A$2:$F$800,4,FALSE))</f>
        <v>0</v>
      </c>
      <c r="K571" s="60">
        <f>IF(ISNA(VLOOKUP(G571,Round2_Transactions!$A$2:$F$800,5,FALSE)), 0,VLOOKUP(G571,Round2_Transactions!$A$2:$F$800,5,FALSE))</f>
        <v>0</v>
      </c>
      <c r="L571" s="86">
        <f>IF(ISNA(VLOOKUP(G571,Round2_Transactions!$A$2:$F$800,6,FALSE)), 0,VLOOKUP(G571,Round2_Transactions!$A$2:$F$800,6,FALSE))</f>
        <v>0</v>
      </c>
      <c r="M571" s="107">
        <f t="shared" si="79"/>
        <v>0</v>
      </c>
      <c r="N571" s="107">
        <f t="shared" si="81"/>
        <v>0</v>
      </c>
      <c r="O571" s="107">
        <f t="shared" si="82"/>
        <v>0</v>
      </c>
      <c r="P571" s="107">
        <f t="shared" si="83"/>
        <v>0</v>
      </c>
      <c r="Q571" s="107">
        <f t="shared" si="84"/>
        <v>0</v>
      </c>
      <c r="R571" s="107">
        <f t="shared" si="85"/>
        <v>0</v>
      </c>
      <c r="S571" s="107">
        <f t="shared" si="86"/>
        <v>0</v>
      </c>
      <c r="T571" s="107">
        <f t="shared" si="87"/>
        <v>0</v>
      </c>
      <c r="U571" s="107">
        <f t="shared" si="88"/>
        <v>0</v>
      </c>
      <c r="V571" s="107">
        <f t="shared" si="89"/>
        <v>0</v>
      </c>
      <c r="W571" s="107">
        <f t="shared" si="90"/>
        <v>0</v>
      </c>
      <c r="X571" s="107">
        <f t="shared" si="91"/>
        <v>0</v>
      </c>
      <c r="Y571" s="107">
        <f t="shared" si="92"/>
        <v>0</v>
      </c>
      <c r="Z571" s="107">
        <f t="shared" si="119"/>
        <v>0</v>
      </c>
      <c r="AA571" s="107">
        <f t="shared" si="120"/>
        <v>0</v>
      </c>
      <c r="AB571" s="107">
        <f t="shared" si="121"/>
        <v>0</v>
      </c>
      <c r="AC571" s="107">
        <f t="shared" si="122"/>
        <v>0</v>
      </c>
      <c r="AD571" s="107">
        <f t="shared" si="123"/>
        <v>0</v>
      </c>
      <c r="AE571" s="107">
        <f t="shared" si="124"/>
        <v>0</v>
      </c>
      <c r="AF571" s="107">
        <f t="shared" si="125"/>
        <v>0</v>
      </c>
      <c r="AG571" s="107">
        <f t="shared" si="126"/>
        <v>0</v>
      </c>
      <c r="AH571" s="107">
        <f t="shared" si="127"/>
        <v>0</v>
      </c>
      <c r="AI571" s="107">
        <f t="shared" si="128"/>
        <v>0</v>
      </c>
      <c r="AJ571" s="107">
        <f t="shared" si="129"/>
        <v>0</v>
      </c>
      <c r="AK571" s="107">
        <f t="shared" si="130"/>
        <v>0</v>
      </c>
    </row>
    <row r="572">
      <c r="A572" s="107"/>
      <c r="B572" s="107"/>
      <c r="C572" s="107"/>
      <c r="D572" s="107"/>
      <c r="E572" s="107"/>
      <c r="F572" s="108">
        <f t="shared" si="118"/>
        <v>1326</v>
      </c>
      <c r="G572" s="90" t="s">
        <v>763</v>
      </c>
      <c r="H572" s="14">
        <f>IF(ISNA(VLOOKUP(G572,Round2_Transactions!$A$2:$F$800,2,FALSE)), 0,VLOOKUP(G572,Round2_Transactions!$A$2:$F$800,2,FALSE))</f>
        <v>0</v>
      </c>
      <c r="I572" s="60">
        <f>IF(ISNA(VLOOKUP(G572,Round2_Transactions!$A$2:$F$800,3,FALSE)), 0,VLOOKUP(G572,Round2_Transactions!$A$2:$F$800,3,FALSE))</f>
        <v>0</v>
      </c>
      <c r="J572" s="60">
        <f>IF(ISNA(VLOOKUP(G572,Round2_Transactions!$A$2:$F$800,4,FALSE)), 0,VLOOKUP(G572,Round2_Transactions!$A$2:$F$800,4,FALSE))</f>
        <v>0</v>
      </c>
      <c r="K572" s="60">
        <f>IF(ISNA(VLOOKUP(G572,Round2_Transactions!$A$2:$F$800,5,FALSE)), 0,VLOOKUP(G572,Round2_Transactions!$A$2:$F$800,5,FALSE))</f>
        <v>0</v>
      </c>
      <c r="L572" s="86">
        <f>IF(ISNA(VLOOKUP(G572,Round2_Transactions!$A$2:$F$800,6,FALSE)), 0,VLOOKUP(G572,Round2_Transactions!$A$2:$F$800,6,FALSE))</f>
        <v>0</v>
      </c>
      <c r="M572" s="107">
        <f t="shared" si="79"/>
        <v>0</v>
      </c>
      <c r="N572" s="107">
        <f t="shared" si="81"/>
        <v>0</v>
      </c>
      <c r="O572" s="107">
        <f t="shared" si="82"/>
        <v>0</v>
      </c>
      <c r="P572" s="107">
        <f t="shared" si="83"/>
        <v>0</v>
      </c>
      <c r="Q572" s="107">
        <f t="shared" si="84"/>
        <v>0</v>
      </c>
      <c r="R572" s="107">
        <f t="shared" si="85"/>
        <v>0</v>
      </c>
      <c r="S572" s="107">
        <f t="shared" si="86"/>
        <v>0</v>
      </c>
      <c r="T572" s="107">
        <f t="shared" si="87"/>
        <v>0</v>
      </c>
      <c r="U572" s="107">
        <f t="shared" si="88"/>
        <v>0</v>
      </c>
      <c r="V572" s="107">
        <f t="shared" si="89"/>
        <v>0</v>
      </c>
      <c r="W572" s="107">
        <f t="shared" si="90"/>
        <v>0</v>
      </c>
      <c r="X572" s="107">
        <f t="shared" si="91"/>
        <v>0</v>
      </c>
      <c r="Y572" s="107">
        <f t="shared" si="92"/>
        <v>0</v>
      </c>
      <c r="Z572" s="107">
        <f t="shared" si="119"/>
        <v>0</v>
      </c>
      <c r="AA572" s="107">
        <f t="shared" si="120"/>
        <v>0</v>
      </c>
      <c r="AB572" s="107">
        <f t="shared" si="121"/>
        <v>0</v>
      </c>
      <c r="AC572" s="107">
        <f t="shared" si="122"/>
        <v>0</v>
      </c>
      <c r="AD572" s="107">
        <f t="shared" si="123"/>
        <v>0</v>
      </c>
      <c r="AE572" s="107">
        <f t="shared" si="124"/>
        <v>0</v>
      </c>
      <c r="AF572" s="107">
        <f t="shared" si="125"/>
        <v>0</v>
      </c>
      <c r="AG572" s="107">
        <f t="shared" si="126"/>
        <v>0</v>
      </c>
      <c r="AH572" s="107">
        <f t="shared" si="127"/>
        <v>0</v>
      </c>
      <c r="AI572" s="107">
        <f t="shared" si="128"/>
        <v>0</v>
      </c>
      <c r="AJ572" s="107">
        <f t="shared" si="129"/>
        <v>0</v>
      </c>
      <c r="AK572" s="107">
        <f t="shared" si="130"/>
        <v>0</v>
      </c>
    </row>
    <row r="573">
      <c r="A573" s="107"/>
      <c r="B573" s="107"/>
      <c r="C573" s="107"/>
      <c r="D573" s="107"/>
      <c r="E573" s="107"/>
      <c r="F573" s="108">
        <f t="shared" si="118"/>
        <v>1326</v>
      </c>
      <c r="G573" s="90" t="s">
        <v>764</v>
      </c>
      <c r="H573" s="14">
        <f>IF(ISNA(VLOOKUP(G573,Round2_Transactions!$A$2:$F$800,2,FALSE)), 0,VLOOKUP(G573,Round2_Transactions!$A$2:$F$800,2,FALSE))</f>
        <v>0</v>
      </c>
      <c r="I573" s="60">
        <f>IF(ISNA(VLOOKUP(G573,Round2_Transactions!$A$2:$F$800,3,FALSE)), 0,VLOOKUP(G573,Round2_Transactions!$A$2:$F$800,3,FALSE))</f>
        <v>0</v>
      </c>
      <c r="J573" s="60">
        <f>IF(ISNA(VLOOKUP(G573,Round2_Transactions!$A$2:$F$800,4,FALSE)), 0,VLOOKUP(G573,Round2_Transactions!$A$2:$F$800,4,FALSE))</f>
        <v>0</v>
      </c>
      <c r="K573" s="60">
        <f>IF(ISNA(VLOOKUP(G573,Round2_Transactions!$A$2:$F$800,5,FALSE)), 0,VLOOKUP(G573,Round2_Transactions!$A$2:$F$800,5,FALSE))</f>
        <v>0</v>
      </c>
      <c r="L573" s="86">
        <f>IF(ISNA(VLOOKUP(G573,Round2_Transactions!$A$2:$F$800,6,FALSE)), 0,VLOOKUP(G573,Round2_Transactions!$A$2:$F$800,6,FALSE))</f>
        <v>0</v>
      </c>
      <c r="M573" s="107">
        <f t="shared" si="79"/>
        <v>0</v>
      </c>
      <c r="N573" s="107">
        <f t="shared" si="81"/>
        <v>0</v>
      </c>
      <c r="O573" s="107">
        <f t="shared" si="82"/>
        <v>0</v>
      </c>
      <c r="P573" s="107">
        <f t="shared" si="83"/>
        <v>0</v>
      </c>
      <c r="Q573" s="107">
        <f t="shared" si="84"/>
        <v>0</v>
      </c>
      <c r="R573" s="107">
        <f t="shared" si="85"/>
        <v>0</v>
      </c>
      <c r="S573" s="107">
        <f t="shared" si="86"/>
        <v>0</v>
      </c>
      <c r="T573" s="107">
        <f t="shared" si="87"/>
        <v>0</v>
      </c>
      <c r="U573" s="107">
        <f t="shared" si="88"/>
        <v>0</v>
      </c>
      <c r="V573" s="107">
        <f t="shared" si="89"/>
        <v>0</v>
      </c>
      <c r="W573" s="107">
        <f t="shared" si="90"/>
        <v>0</v>
      </c>
      <c r="X573" s="107">
        <f t="shared" si="91"/>
        <v>0</v>
      </c>
      <c r="Y573" s="107">
        <f t="shared" si="92"/>
        <v>0</v>
      </c>
      <c r="Z573" s="107">
        <f t="shared" si="119"/>
        <v>0</v>
      </c>
      <c r="AA573" s="107">
        <f t="shared" si="120"/>
        <v>0</v>
      </c>
      <c r="AB573" s="107">
        <f t="shared" si="121"/>
        <v>0</v>
      </c>
      <c r="AC573" s="107">
        <f t="shared" si="122"/>
        <v>0</v>
      </c>
      <c r="AD573" s="107">
        <f t="shared" si="123"/>
        <v>0</v>
      </c>
      <c r="AE573" s="107">
        <f t="shared" si="124"/>
        <v>0</v>
      </c>
      <c r="AF573" s="107">
        <f t="shared" si="125"/>
        <v>0</v>
      </c>
      <c r="AG573" s="107">
        <f t="shared" si="126"/>
        <v>0</v>
      </c>
      <c r="AH573" s="107">
        <f t="shared" si="127"/>
        <v>0</v>
      </c>
      <c r="AI573" s="107">
        <f t="shared" si="128"/>
        <v>0</v>
      </c>
      <c r="AJ573" s="107">
        <f t="shared" si="129"/>
        <v>0</v>
      </c>
      <c r="AK573" s="107">
        <f t="shared" si="130"/>
        <v>0</v>
      </c>
    </row>
    <row r="574">
      <c r="A574" s="107"/>
      <c r="B574" s="107"/>
      <c r="C574" s="107"/>
      <c r="D574" s="107"/>
      <c r="E574" s="107"/>
      <c r="F574" s="108">
        <f t="shared" si="118"/>
        <v>1326</v>
      </c>
      <c r="G574" s="90" t="s">
        <v>765</v>
      </c>
      <c r="H574" s="14">
        <f>IF(ISNA(VLOOKUP(G574,Round2_Transactions!$A$2:$F$800,2,FALSE)), 0,VLOOKUP(G574,Round2_Transactions!$A$2:$F$800,2,FALSE))</f>
        <v>0</v>
      </c>
      <c r="I574" s="60">
        <f>IF(ISNA(VLOOKUP(G574,Round2_Transactions!$A$2:$F$800,3,FALSE)), 0,VLOOKUP(G574,Round2_Transactions!$A$2:$F$800,3,FALSE))</f>
        <v>0</v>
      </c>
      <c r="J574" s="60">
        <f>IF(ISNA(VLOOKUP(G574,Round2_Transactions!$A$2:$F$800,4,FALSE)), 0,VLOOKUP(G574,Round2_Transactions!$A$2:$F$800,4,FALSE))</f>
        <v>0</v>
      </c>
      <c r="K574" s="60">
        <f>IF(ISNA(VLOOKUP(G574,Round2_Transactions!$A$2:$F$800,5,FALSE)), 0,VLOOKUP(G574,Round2_Transactions!$A$2:$F$800,5,FALSE))</f>
        <v>0</v>
      </c>
      <c r="L574" s="86">
        <f>IF(ISNA(VLOOKUP(G574,Round2_Transactions!$A$2:$F$800,6,FALSE)), 0,VLOOKUP(G574,Round2_Transactions!$A$2:$F$800,6,FALSE))</f>
        <v>0</v>
      </c>
      <c r="M574" s="107">
        <f t="shared" si="79"/>
        <v>0</v>
      </c>
      <c r="N574" s="107">
        <f t="shared" si="81"/>
        <v>0</v>
      </c>
      <c r="O574" s="107">
        <f t="shared" si="82"/>
        <v>0</v>
      </c>
      <c r="P574" s="107">
        <f t="shared" si="83"/>
        <v>0</v>
      </c>
      <c r="Q574" s="107">
        <f t="shared" si="84"/>
        <v>0</v>
      </c>
      <c r="R574" s="107">
        <f t="shared" si="85"/>
        <v>0</v>
      </c>
      <c r="S574" s="107">
        <f t="shared" si="86"/>
        <v>0</v>
      </c>
      <c r="T574" s="107">
        <f t="shared" si="87"/>
        <v>0</v>
      </c>
      <c r="U574" s="107">
        <f t="shared" si="88"/>
        <v>0</v>
      </c>
      <c r="V574" s="107">
        <f t="shared" si="89"/>
        <v>0</v>
      </c>
      <c r="W574" s="107">
        <f t="shared" si="90"/>
        <v>0</v>
      </c>
      <c r="X574" s="107">
        <f t="shared" si="91"/>
        <v>0</v>
      </c>
      <c r="Y574" s="107">
        <f t="shared" si="92"/>
        <v>0</v>
      </c>
      <c r="Z574" s="107">
        <f t="shared" si="119"/>
        <v>0</v>
      </c>
      <c r="AA574" s="107">
        <f t="shared" si="120"/>
        <v>0</v>
      </c>
      <c r="AB574" s="107">
        <f t="shared" si="121"/>
        <v>0</v>
      </c>
      <c r="AC574" s="107">
        <f t="shared" si="122"/>
        <v>0</v>
      </c>
      <c r="AD574" s="107">
        <f t="shared" si="123"/>
        <v>0</v>
      </c>
      <c r="AE574" s="107">
        <f t="shared" si="124"/>
        <v>0</v>
      </c>
      <c r="AF574" s="107">
        <f t="shared" si="125"/>
        <v>0</v>
      </c>
      <c r="AG574" s="107">
        <f t="shared" si="126"/>
        <v>0</v>
      </c>
      <c r="AH574" s="107">
        <f t="shared" si="127"/>
        <v>0</v>
      </c>
      <c r="AI574" s="107">
        <f t="shared" si="128"/>
        <v>0</v>
      </c>
      <c r="AJ574" s="107">
        <f t="shared" si="129"/>
        <v>0</v>
      </c>
      <c r="AK574" s="107">
        <f t="shared" si="130"/>
        <v>0</v>
      </c>
    </row>
    <row r="575">
      <c r="A575" s="107"/>
      <c r="B575" s="107"/>
      <c r="C575" s="107"/>
      <c r="D575" s="107"/>
      <c r="E575" s="107"/>
      <c r="F575" s="108">
        <f t="shared" si="118"/>
        <v>1326</v>
      </c>
      <c r="G575" s="90" t="s">
        <v>766</v>
      </c>
      <c r="H575" s="14">
        <f>IF(ISNA(VLOOKUP(G575,Round2_Transactions!$A$2:$F$800,2,FALSE)), 0,VLOOKUP(G575,Round2_Transactions!$A$2:$F$800,2,FALSE))</f>
        <v>0</v>
      </c>
      <c r="I575" s="60">
        <f>IF(ISNA(VLOOKUP(G575,Round2_Transactions!$A$2:$F$800,3,FALSE)), 0,VLOOKUP(G575,Round2_Transactions!$A$2:$F$800,3,FALSE))</f>
        <v>0</v>
      </c>
      <c r="J575" s="60">
        <f>IF(ISNA(VLOOKUP(G575,Round2_Transactions!$A$2:$F$800,4,FALSE)), 0,VLOOKUP(G575,Round2_Transactions!$A$2:$F$800,4,FALSE))</f>
        <v>0</v>
      </c>
      <c r="K575" s="60">
        <f>IF(ISNA(VLOOKUP(G575,Round2_Transactions!$A$2:$F$800,5,FALSE)), 0,VLOOKUP(G575,Round2_Transactions!$A$2:$F$800,5,FALSE))</f>
        <v>0</v>
      </c>
      <c r="L575" s="86">
        <f>IF(ISNA(VLOOKUP(G575,Round2_Transactions!$A$2:$F$800,6,FALSE)), 0,VLOOKUP(G575,Round2_Transactions!$A$2:$F$800,6,FALSE))</f>
        <v>0</v>
      </c>
      <c r="M575" s="107">
        <f t="shared" si="79"/>
        <v>0</v>
      </c>
      <c r="N575" s="107">
        <f t="shared" si="81"/>
        <v>0</v>
      </c>
      <c r="O575" s="107">
        <f t="shared" si="82"/>
        <v>0</v>
      </c>
      <c r="P575" s="107">
        <f t="shared" si="83"/>
        <v>0</v>
      </c>
      <c r="Q575" s="107">
        <f t="shared" si="84"/>
        <v>0</v>
      </c>
      <c r="R575" s="107">
        <f t="shared" si="85"/>
        <v>0</v>
      </c>
      <c r="S575" s="107">
        <f t="shared" si="86"/>
        <v>0</v>
      </c>
      <c r="T575" s="107">
        <f t="shared" si="87"/>
        <v>0</v>
      </c>
      <c r="U575" s="107">
        <f t="shared" si="88"/>
        <v>0</v>
      </c>
      <c r="V575" s="107">
        <f t="shared" si="89"/>
        <v>0</v>
      </c>
      <c r="W575" s="107">
        <f t="shared" si="90"/>
        <v>0</v>
      </c>
      <c r="X575" s="107">
        <f t="shared" si="91"/>
        <v>0</v>
      </c>
      <c r="Y575" s="107">
        <f t="shared" si="92"/>
        <v>0</v>
      </c>
      <c r="Z575" s="107">
        <f t="shared" si="119"/>
        <v>0</v>
      </c>
      <c r="AA575" s="107">
        <f t="shared" si="120"/>
        <v>0</v>
      </c>
      <c r="AB575" s="107">
        <f t="shared" si="121"/>
        <v>0</v>
      </c>
      <c r="AC575" s="107">
        <f t="shared" si="122"/>
        <v>0</v>
      </c>
      <c r="AD575" s="107">
        <f t="shared" si="123"/>
        <v>0</v>
      </c>
      <c r="AE575" s="107">
        <f t="shared" si="124"/>
        <v>0</v>
      </c>
      <c r="AF575" s="107">
        <f t="shared" si="125"/>
        <v>0</v>
      </c>
      <c r="AG575" s="107">
        <f t="shared" si="126"/>
        <v>0</v>
      </c>
      <c r="AH575" s="107">
        <f t="shared" si="127"/>
        <v>0</v>
      </c>
      <c r="AI575" s="107">
        <f t="shared" si="128"/>
        <v>0</v>
      </c>
      <c r="AJ575" s="107">
        <f t="shared" si="129"/>
        <v>0</v>
      </c>
      <c r="AK575" s="107">
        <f t="shared" si="130"/>
        <v>0</v>
      </c>
    </row>
    <row r="576">
      <c r="A576" s="107"/>
      <c r="B576" s="107"/>
      <c r="C576" s="107"/>
      <c r="D576" s="107"/>
      <c r="E576" s="107"/>
      <c r="F576" s="108">
        <f t="shared" si="118"/>
        <v>1326</v>
      </c>
      <c r="G576" s="90" t="s">
        <v>767</v>
      </c>
      <c r="H576" s="14">
        <f>IF(ISNA(VLOOKUP(G576,Round2_Transactions!$A$2:$F$800,2,FALSE)), 0,VLOOKUP(G576,Round2_Transactions!$A$2:$F$800,2,FALSE))</f>
        <v>0</v>
      </c>
      <c r="I576" s="60">
        <f>IF(ISNA(VLOOKUP(G576,Round2_Transactions!$A$2:$F$800,3,FALSE)), 0,VLOOKUP(G576,Round2_Transactions!$A$2:$F$800,3,FALSE))</f>
        <v>0</v>
      </c>
      <c r="J576" s="60">
        <f>IF(ISNA(VLOOKUP(G576,Round2_Transactions!$A$2:$F$800,4,FALSE)), 0,VLOOKUP(G576,Round2_Transactions!$A$2:$F$800,4,FALSE))</f>
        <v>0</v>
      </c>
      <c r="K576" s="60">
        <f>IF(ISNA(VLOOKUP(G576,Round2_Transactions!$A$2:$F$800,5,FALSE)), 0,VLOOKUP(G576,Round2_Transactions!$A$2:$F$800,5,FALSE))</f>
        <v>0</v>
      </c>
      <c r="L576" s="86">
        <f>IF(ISNA(VLOOKUP(G576,Round2_Transactions!$A$2:$F$800,6,FALSE)), 0,VLOOKUP(G576,Round2_Transactions!$A$2:$F$800,6,FALSE))</f>
        <v>0</v>
      </c>
      <c r="M576" s="107">
        <f t="shared" si="79"/>
        <v>0</v>
      </c>
      <c r="N576" s="107">
        <f t="shared" si="81"/>
        <v>0</v>
      </c>
      <c r="O576" s="107">
        <f t="shared" si="82"/>
        <v>0</v>
      </c>
      <c r="P576" s="107">
        <f t="shared" si="83"/>
        <v>0</v>
      </c>
      <c r="Q576" s="107">
        <f t="shared" si="84"/>
        <v>0</v>
      </c>
      <c r="R576" s="107">
        <f t="shared" si="85"/>
        <v>0</v>
      </c>
      <c r="S576" s="107">
        <f t="shared" si="86"/>
        <v>0</v>
      </c>
      <c r="T576" s="107">
        <f t="shared" si="87"/>
        <v>0</v>
      </c>
      <c r="U576" s="107">
        <f t="shared" si="88"/>
        <v>0</v>
      </c>
      <c r="V576" s="107">
        <f t="shared" si="89"/>
        <v>0</v>
      </c>
      <c r="W576" s="107">
        <f t="shared" si="90"/>
        <v>0</v>
      </c>
      <c r="X576" s="107">
        <f t="shared" si="91"/>
        <v>0</v>
      </c>
      <c r="Y576" s="107">
        <f t="shared" si="92"/>
        <v>0</v>
      </c>
      <c r="Z576" s="107">
        <f t="shared" si="119"/>
        <v>0</v>
      </c>
      <c r="AA576" s="107">
        <f t="shared" si="120"/>
        <v>0</v>
      </c>
      <c r="AB576" s="107">
        <f t="shared" si="121"/>
        <v>0</v>
      </c>
      <c r="AC576" s="107">
        <f t="shared" si="122"/>
        <v>0</v>
      </c>
      <c r="AD576" s="107">
        <f t="shared" si="123"/>
        <v>0</v>
      </c>
      <c r="AE576" s="107">
        <f t="shared" si="124"/>
        <v>0</v>
      </c>
      <c r="AF576" s="107">
        <f t="shared" si="125"/>
        <v>0</v>
      </c>
      <c r="AG576" s="107">
        <f t="shared" si="126"/>
        <v>0</v>
      </c>
      <c r="AH576" s="107">
        <f t="shared" si="127"/>
        <v>0</v>
      </c>
      <c r="AI576" s="107">
        <f t="shared" si="128"/>
        <v>0</v>
      </c>
      <c r="AJ576" s="107">
        <f t="shared" si="129"/>
        <v>0</v>
      </c>
      <c r="AK576" s="107">
        <f t="shared" si="130"/>
        <v>0</v>
      </c>
    </row>
    <row r="577">
      <c r="A577" s="107"/>
      <c r="B577" s="107"/>
      <c r="C577" s="107"/>
      <c r="D577" s="107"/>
      <c r="E577" s="107"/>
      <c r="F577" s="108">
        <f t="shared" si="118"/>
        <v>1326</v>
      </c>
      <c r="G577" s="90" t="s">
        <v>768</v>
      </c>
      <c r="H577" s="14">
        <f>IF(ISNA(VLOOKUP(G577,Round2_Transactions!$A$2:$F$800,2,FALSE)), 0,VLOOKUP(G577,Round2_Transactions!$A$2:$F$800,2,FALSE))</f>
        <v>0</v>
      </c>
      <c r="I577" s="60">
        <f>IF(ISNA(VLOOKUP(G577,Round2_Transactions!$A$2:$F$800,3,FALSE)), 0,VLOOKUP(G577,Round2_Transactions!$A$2:$F$800,3,FALSE))</f>
        <v>0</v>
      </c>
      <c r="J577" s="60">
        <f>IF(ISNA(VLOOKUP(G577,Round2_Transactions!$A$2:$F$800,4,FALSE)), 0,VLOOKUP(G577,Round2_Transactions!$A$2:$F$800,4,FALSE))</f>
        <v>0</v>
      </c>
      <c r="K577" s="60">
        <f>IF(ISNA(VLOOKUP(G577,Round2_Transactions!$A$2:$F$800,5,FALSE)), 0,VLOOKUP(G577,Round2_Transactions!$A$2:$F$800,5,FALSE))</f>
        <v>0</v>
      </c>
      <c r="L577" s="86">
        <f>IF(ISNA(VLOOKUP(G577,Round2_Transactions!$A$2:$F$800,6,FALSE)), 0,VLOOKUP(G577,Round2_Transactions!$A$2:$F$800,6,FALSE))</f>
        <v>0</v>
      </c>
      <c r="M577" s="107">
        <f t="shared" si="79"/>
        <v>0</v>
      </c>
      <c r="N577" s="107">
        <f t="shared" si="81"/>
        <v>0</v>
      </c>
      <c r="O577" s="107">
        <f t="shared" si="82"/>
        <v>0</v>
      </c>
      <c r="P577" s="107">
        <f t="shared" si="83"/>
        <v>0</v>
      </c>
      <c r="Q577" s="107">
        <f t="shared" si="84"/>
        <v>0</v>
      </c>
      <c r="R577" s="107">
        <f t="shared" si="85"/>
        <v>0</v>
      </c>
      <c r="S577" s="107">
        <f t="shared" si="86"/>
        <v>0</v>
      </c>
      <c r="T577" s="107">
        <f t="shared" si="87"/>
        <v>0</v>
      </c>
      <c r="U577" s="107">
        <f t="shared" si="88"/>
        <v>0</v>
      </c>
      <c r="V577" s="107">
        <f t="shared" si="89"/>
        <v>0</v>
      </c>
      <c r="W577" s="107">
        <f t="shared" si="90"/>
        <v>0</v>
      </c>
      <c r="X577" s="107">
        <f t="shared" si="91"/>
        <v>0</v>
      </c>
      <c r="Y577" s="107">
        <f t="shared" si="92"/>
        <v>0</v>
      </c>
      <c r="Z577" s="107">
        <f t="shared" si="119"/>
        <v>0</v>
      </c>
      <c r="AA577" s="107">
        <f t="shared" si="120"/>
        <v>0</v>
      </c>
      <c r="AB577" s="107">
        <f t="shared" si="121"/>
        <v>0</v>
      </c>
      <c r="AC577" s="107">
        <f t="shared" si="122"/>
        <v>0</v>
      </c>
      <c r="AD577" s="107">
        <f t="shared" si="123"/>
        <v>0</v>
      </c>
      <c r="AE577" s="107">
        <f t="shared" si="124"/>
        <v>0</v>
      </c>
      <c r="AF577" s="107">
        <f t="shared" si="125"/>
        <v>0</v>
      </c>
      <c r="AG577" s="107">
        <f t="shared" si="126"/>
        <v>0</v>
      </c>
      <c r="AH577" s="107">
        <f t="shared" si="127"/>
        <v>0</v>
      </c>
      <c r="AI577" s="107">
        <f t="shared" si="128"/>
        <v>0</v>
      </c>
      <c r="AJ577" s="107">
        <f t="shared" si="129"/>
        <v>0</v>
      </c>
      <c r="AK577" s="107">
        <f t="shared" si="130"/>
        <v>0</v>
      </c>
    </row>
    <row r="578">
      <c r="A578" s="107"/>
      <c r="B578" s="107"/>
      <c r="C578" s="107"/>
      <c r="D578" s="107"/>
      <c r="E578" s="107"/>
      <c r="F578" s="108">
        <f t="shared" si="118"/>
        <v>1326</v>
      </c>
      <c r="G578" s="90" t="s">
        <v>769</v>
      </c>
      <c r="H578" s="14">
        <f>IF(ISNA(VLOOKUP(G578,Round2_Transactions!$A$2:$F$800,2,FALSE)), 0,VLOOKUP(G578,Round2_Transactions!$A$2:$F$800,2,FALSE))</f>
        <v>0</v>
      </c>
      <c r="I578" s="60">
        <f>IF(ISNA(VLOOKUP(G578,Round2_Transactions!$A$2:$F$800,3,FALSE)), 0,VLOOKUP(G578,Round2_Transactions!$A$2:$F$800,3,FALSE))</f>
        <v>0</v>
      </c>
      <c r="J578" s="60">
        <f>IF(ISNA(VLOOKUP(G578,Round2_Transactions!$A$2:$F$800,4,FALSE)), 0,VLOOKUP(G578,Round2_Transactions!$A$2:$F$800,4,FALSE))</f>
        <v>0</v>
      </c>
      <c r="K578" s="60">
        <f>IF(ISNA(VLOOKUP(G578,Round2_Transactions!$A$2:$F$800,5,FALSE)), 0,VLOOKUP(G578,Round2_Transactions!$A$2:$F$800,5,FALSE))</f>
        <v>0</v>
      </c>
      <c r="L578" s="86">
        <f>IF(ISNA(VLOOKUP(G578,Round2_Transactions!$A$2:$F$800,6,FALSE)), 0,VLOOKUP(G578,Round2_Transactions!$A$2:$F$800,6,FALSE))</f>
        <v>0</v>
      </c>
      <c r="M578" s="107">
        <f t="shared" si="79"/>
        <v>0</v>
      </c>
      <c r="N578" s="107">
        <f t="shared" si="81"/>
        <v>0</v>
      </c>
      <c r="O578" s="107">
        <f t="shared" si="82"/>
        <v>0</v>
      </c>
      <c r="P578" s="107">
        <f t="shared" si="83"/>
        <v>0</v>
      </c>
      <c r="Q578" s="107">
        <f t="shared" si="84"/>
        <v>0</v>
      </c>
      <c r="R578" s="107">
        <f t="shared" si="85"/>
        <v>0</v>
      </c>
      <c r="S578" s="107">
        <f t="shared" si="86"/>
        <v>0</v>
      </c>
      <c r="T578" s="107">
        <f t="shared" si="87"/>
        <v>0</v>
      </c>
      <c r="U578" s="107">
        <f t="shared" si="88"/>
        <v>0</v>
      </c>
      <c r="V578" s="107">
        <f t="shared" si="89"/>
        <v>0</v>
      </c>
      <c r="W578" s="107">
        <f t="shared" si="90"/>
        <v>0</v>
      </c>
      <c r="X578" s="107">
        <f t="shared" si="91"/>
        <v>0</v>
      </c>
      <c r="Y578" s="107">
        <f t="shared" si="92"/>
        <v>0</v>
      </c>
      <c r="Z578" s="107">
        <f t="shared" si="119"/>
        <v>0</v>
      </c>
      <c r="AA578" s="107">
        <f t="shared" si="120"/>
        <v>0</v>
      </c>
      <c r="AB578" s="107">
        <f t="shared" si="121"/>
        <v>0</v>
      </c>
      <c r="AC578" s="107">
        <f t="shared" si="122"/>
        <v>0</v>
      </c>
      <c r="AD578" s="107">
        <f t="shared" si="123"/>
        <v>0</v>
      </c>
      <c r="AE578" s="107">
        <f t="shared" si="124"/>
        <v>0</v>
      </c>
      <c r="AF578" s="107">
        <f t="shared" si="125"/>
        <v>0</v>
      </c>
      <c r="AG578" s="107">
        <f t="shared" si="126"/>
        <v>0</v>
      </c>
      <c r="AH578" s="107">
        <f t="shared" si="127"/>
        <v>0</v>
      </c>
      <c r="AI578" s="107">
        <f t="shared" si="128"/>
        <v>0</v>
      </c>
      <c r="AJ578" s="107">
        <f t="shared" si="129"/>
        <v>0</v>
      </c>
      <c r="AK578" s="107">
        <f t="shared" si="130"/>
        <v>0</v>
      </c>
    </row>
    <row r="579">
      <c r="A579" s="107"/>
      <c r="B579" s="107"/>
      <c r="C579" s="107"/>
      <c r="D579" s="107"/>
      <c r="E579" s="107"/>
      <c r="F579" s="108">
        <f t="shared" si="118"/>
        <v>1326</v>
      </c>
      <c r="G579" s="90" t="s">
        <v>770</v>
      </c>
      <c r="H579" s="14">
        <f>IF(ISNA(VLOOKUP(G579,Round2_Transactions!$A$2:$F$800,2,FALSE)), 0,VLOOKUP(G579,Round2_Transactions!$A$2:$F$800,2,FALSE))</f>
        <v>0</v>
      </c>
      <c r="I579" s="60">
        <f>IF(ISNA(VLOOKUP(G579,Round2_Transactions!$A$2:$F$800,3,FALSE)), 0,VLOOKUP(G579,Round2_Transactions!$A$2:$F$800,3,FALSE))</f>
        <v>0</v>
      </c>
      <c r="J579" s="60">
        <f>IF(ISNA(VLOOKUP(G579,Round2_Transactions!$A$2:$F$800,4,FALSE)), 0,VLOOKUP(G579,Round2_Transactions!$A$2:$F$800,4,FALSE))</f>
        <v>0</v>
      </c>
      <c r="K579" s="60">
        <f>IF(ISNA(VLOOKUP(G579,Round2_Transactions!$A$2:$F$800,5,FALSE)), 0,VLOOKUP(G579,Round2_Transactions!$A$2:$F$800,5,FALSE))</f>
        <v>0</v>
      </c>
      <c r="L579" s="86">
        <f>IF(ISNA(VLOOKUP(G579,Round2_Transactions!$A$2:$F$800,6,FALSE)), 0,VLOOKUP(G579,Round2_Transactions!$A$2:$F$800,6,FALSE))</f>
        <v>0</v>
      </c>
      <c r="M579" s="107">
        <f t="shared" si="79"/>
        <v>0</v>
      </c>
      <c r="N579" s="107">
        <f t="shared" si="81"/>
        <v>0</v>
      </c>
      <c r="O579" s="107">
        <f t="shared" si="82"/>
        <v>0</v>
      </c>
      <c r="P579" s="107">
        <f t="shared" si="83"/>
        <v>0</v>
      </c>
      <c r="Q579" s="107">
        <f t="shared" si="84"/>
        <v>0</v>
      </c>
      <c r="R579" s="107">
        <f t="shared" si="85"/>
        <v>0</v>
      </c>
      <c r="S579" s="107">
        <f t="shared" si="86"/>
        <v>0</v>
      </c>
      <c r="T579" s="107">
        <f t="shared" si="87"/>
        <v>0</v>
      </c>
      <c r="U579" s="107">
        <f t="shared" si="88"/>
        <v>0</v>
      </c>
      <c r="V579" s="107">
        <f t="shared" si="89"/>
        <v>0</v>
      </c>
      <c r="W579" s="107">
        <f t="shared" si="90"/>
        <v>0</v>
      </c>
      <c r="X579" s="107">
        <f t="shared" si="91"/>
        <v>0</v>
      </c>
      <c r="Y579" s="107">
        <f t="shared" si="92"/>
        <v>0</v>
      </c>
      <c r="Z579" s="107">
        <f t="shared" si="119"/>
        <v>0</v>
      </c>
      <c r="AA579" s="107">
        <f t="shared" si="120"/>
        <v>0</v>
      </c>
      <c r="AB579" s="107">
        <f t="shared" si="121"/>
        <v>0</v>
      </c>
      <c r="AC579" s="107">
        <f t="shared" si="122"/>
        <v>0</v>
      </c>
      <c r="AD579" s="107">
        <f t="shared" si="123"/>
        <v>0</v>
      </c>
      <c r="AE579" s="107">
        <f t="shared" si="124"/>
        <v>0</v>
      </c>
      <c r="AF579" s="107">
        <f t="shared" si="125"/>
        <v>0</v>
      </c>
      <c r="AG579" s="107">
        <f t="shared" si="126"/>
        <v>0</v>
      </c>
      <c r="AH579" s="107">
        <f t="shared" si="127"/>
        <v>0</v>
      </c>
      <c r="AI579" s="107">
        <f t="shared" si="128"/>
        <v>0</v>
      </c>
      <c r="AJ579" s="107">
        <f t="shared" si="129"/>
        <v>0</v>
      </c>
      <c r="AK579" s="107">
        <f t="shared" si="130"/>
        <v>0</v>
      </c>
    </row>
    <row r="580">
      <c r="A580" s="107"/>
      <c r="B580" s="107"/>
      <c r="C580" s="107"/>
      <c r="D580" s="107"/>
      <c r="E580" s="107"/>
      <c r="F580" s="108">
        <f t="shared" si="118"/>
        <v>1326</v>
      </c>
      <c r="G580" s="90" t="s">
        <v>771</v>
      </c>
      <c r="H580" s="14">
        <f>IF(ISNA(VLOOKUP(G580,Round2_Transactions!$A$2:$F$800,2,FALSE)), 0,VLOOKUP(G580,Round2_Transactions!$A$2:$F$800,2,FALSE))</f>
        <v>0</v>
      </c>
      <c r="I580" s="60">
        <f>IF(ISNA(VLOOKUP(G580,Round2_Transactions!$A$2:$F$800,3,FALSE)), 0,VLOOKUP(G580,Round2_Transactions!$A$2:$F$800,3,FALSE))</f>
        <v>0</v>
      </c>
      <c r="J580" s="60">
        <f>IF(ISNA(VLOOKUP(G580,Round2_Transactions!$A$2:$F$800,4,FALSE)), 0,VLOOKUP(G580,Round2_Transactions!$A$2:$F$800,4,FALSE))</f>
        <v>0</v>
      </c>
      <c r="K580" s="60">
        <f>IF(ISNA(VLOOKUP(G580,Round2_Transactions!$A$2:$F$800,5,FALSE)), 0,VLOOKUP(G580,Round2_Transactions!$A$2:$F$800,5,FALSE))</f>
        <v>0</v>
      </c>
      <c r="L580" s="86">
        <f>IF(ISNA(VLOOKUP(G580,Round2_Transactions!$A$2:$F$800,6,FALSE)), 0,VLOOKUP(G580,Round2_Transactions!$A$2:$F$800,6,FALSE))</f>
        <v>0</v>
      </c>
      <c r="M580" s="107">
        <f t="shared" si="79"/>
        <v>0</v>
      </c>
      <c r="N580" s="107">
        <f t="shared" si="81"/>
        <v>0</v>
      </c>
      <c r="O580" s="107">
        <f t="shared" si="82"/>
        <v>0</v>
      </c>
      <c r="P580" s="107">
        <f t="shared" si="83"/>
        <v>0</v>
      </c>
      <c r="Q580" s="107">
        <f t="shared" si="84"/>
        <v>0</v>
      </c>
      <c r="R580" s="107">
        <f t="shared" si="85"/>
        <v>0</v>
      </c>
      <c r="S580" s="107">
        <f t="shared" si="86"/>
        <v>0</v>
      </c>
      <c r="T580" s="107">
        <f t="shared" si="87"/>
        <v>0</v>
      </c>
      <c r="U580" s="107">
        <f t="shared" si="88"/>
        <v>0</v>
      </c>
      <c r="V580" s="107">
        <f t="shared" si="89"/>
        <v>0</v>
      </c>
      <c r="W580" s="107">
        <f t="shared" si="90"/>
        <v>0</v>
      </c>
      <c r="X580" s="107">
        <f t="shared" si="91"/>
        <v>0</v>
      </c>
      <c r="Y580" s="107">
        <f t="shared" si="92"/>
        <v>0</v>
      </c>
      <c r="Z580" s="107">
        <f t="shared" si="119"/>
        <v>0</v>
      </c>
      <c r="AA580" s="107">
        <f t="shared" si="120"/>
        <v>0</v>
      </c>
      <c r="AB580" s="107">
        <f t="shared" si="121"/>
        <v>0</v>
      </c>
      <c r="AC580" s="107">
        <f t="shared" si="122"/>
        <v>0</v>
      </c>
      <c r="AD580" s="107">
        <f t="shared" si="123"/>
        <v>0</v>
      </c>
      <c r="AE580" s="107">
        <f t="shared" si="124"/>
        <v>0</v>
      </c>
      <c r="AF580" s="107">
        <f t="shared" si="125"/>
        <v>0</v>
      </c>
      <c r="AG580" s="107">
        <f t="shared" si="126"/>
        <v>0</v>
      </c>
      <c r="AH580" s="107">
        <f t="shared" si="127"/>
        <v>0</v>
      </c>
      <c r="AI580" s="107">
        <f t="shared" si="128"/>
        <v>0</v>
      </c>
      <c r="AJ580" s="107">
        <f t="shared" si="129"/>
        <v>0</v>
      </c>
      <c r="AK580" s="107">
        <f t="shared" si="130"/>
        <v>0</v>
      </c>
    </row>
    <row r="581">
      <c r="A581" s="107"/>
      <c r="B581" s="107"/>
      <c r="C581" s="107"/>
      <c r="D581" s="107"/>
      <c r="E581" s="107"/>
      <c r="F581" s="108">
        <f t="shared" si="118"/>
        <v>1326</v>
      </c>
      <c r="G581" s="90" t="s">
        <v>772</v>
      </c>
      <c r="H581" s="14">
        <f>IF(ISNA(VLOOKUP(G581,Round2_Transactions!$A$2:$F$800,2,FALSE)), 0,VLOOKUP(G581,Round2_Transactions!$A$2:$F$800,2,FALSE))</f>
        <v>0</v>
      </c>
      <c r="I581" s="60">
        <f>IF(ISNA(VLOOKUP(G581,Round2_Transactions!$A$2:$F$800,3,FALSE)), 0,VLOOKUP(G581,Round2_Transactions!$A$2:$F$800,3,FALSE))</f>
        <v>0</v>
      </c>
      <c r="J581" s="60">
        <f>IF(ISNA(VLOOKUP(G581,Round2_Transactions!$A$2:$F$800,4,FALSE)), 0,VLOOKUP(G581,Round2_Transactions!$A$2:$F$800,4,FALSE))</f>
        <v>0</v>
      </c>
      <c r="K581" s="60">
        <f>IF(ISNA(VLOOKUP(G581,Round2_Transactions!$A$2:$F$800,5,FALSE)), 0,VLOOKUP(G581,Round2_Transactions!$A$2:$F$800,5,FALSE))</f>
        <v>0</v>
      </c>
      <c r="L581" s="86">
        <f>IF(ISNA(VLOOKUP(G581,Round2_Transactions!$A$2:$F$800,6,FALSE)), 0,VLOOKUP(G581,Round2_Transactions!$A$2:$F$800,6,FALSE))</f>
        <v>0</v>
      </c>
      <c r="M581" s="107">
        <f t="shared" si="79"/>
        <v>0</v>
      </c>
      <c r="N581" s="107">
        <f t="shared" si="81"/>
        <v>0</v>
      </c>
      <c r="O581" s="107">
        <f t="shared" si="82"/>
        <v>0</v>
      </c>
      <c r="P581" s="107">
        <f t="shared" si="83"/>
        <v>0</v>
      </c>
      <c r="Q581" s="107">
        <f t="shared" si="84"/>
        <v>0</v>
      </c>
      <c r="R581" s="107">
        <f t="shared" si="85"/>
        <v>0</v>
      </c>
      <c r="S581" s="107">
        <f t="shared" si="86"/>
        <v>0</v>
      </c>
      <c r="T581" s="107">
        <f t="shared" si="87"/>
        <v>0</v>
      </c>
      <c r="U581" s="107">
        <f t="shared" si="88"/>
        <v>0</v>
      </c>
      <c r="V581" s="107">
        <f t="shared" si="89"/>
        <v>0</v>
      </c>
      <c r="W581" s="107">
        <f t="shared" si="90"/>
        <v>0</v>
      </c>
      <c r="X581" s="107">
        <f t="shared" si="91"/>
        <v>0</v>
      </c>
      <c r="Y581" s="107">
        <f t="shared" si="92"/>
        <v>0</v>
      </c>
      <c r="Z581" s="107">
        <f t="shared" si="119"/>
        <v>0</v>
      </c>
      <c r="AA581" s="107">
        <f t="shared" si="120"/>
        <v>0</v>
      </c>
      <c r="AB581" s="107">
        <f t="shared" si="121"/>
        <v>0</v>
      </c>
      <c r="AC581" s="107">
        <f t="shared" si="122"/>
        <v>0</v>
      </c>
      <c r="AD581" s="107">
        <f t="shared" si="123"/>
        <v>0</v>
      </c>
      <c r="AE581" s="107">
        <f t="shared" si="124"/>
        <v>0</v>
      </c>
      <c r="AF581" s="107">
        <f t="shared" si="125"/>
        <v>0</v>
      </c>
      <c r="AG581" s="107">
        <f t="shared" si="126"/>
        <v>0</v>
      </c>
      <c r="AH581" s="107">
        <f t="shared" si="127"/>
        <v>0</v>
      </c>
      <c r="AI581" s="107">
        <f t="shared" si="128"/>
        <v>0</v>
      </c>
      <c r="AJ581" s="107">
        <f t="shared" si="129"/>
        <v>0</v>
      </c>
      <c r="AK581" s="107">
        <f t="shared" si="130"/>
        <v>0</v>
      </c>
    </row>
    <row r="582">
      <c r="A582" s="107"/>
      <c r="B582" s="107"/>
      <c r="C582" s="107"/>
      <c r="D582" s="107"/>
      <c r="E582" s="107"/>
      <c r="F582" s="108">
        <f t="shared" si="118"/>
        <v>1326</v>
      </c>
      <c r="G582" s="90" t="s">
        <v>773</v>
      </c>
      <c r="H582" s="14">
        <f>IF(ISNA(VLOOKUP(G582,Round2_Transactions!$A$2:$F$800,2,FALSE)), 0,VLOOKUP(G582,Round2_Transactions!$A$2:$F$800,2,FALSE))</f>
        <v>0</v>
      </c>
      <c r="I582" s="60">
        <f>IF(ISNA(VLOOKUP(G582,Round2_Transactions!$A$2:$F$800,3,FALSE)), 0,VLOOKUP(G582,Round2_Transactions!$A$2:$F$800,3,FALSE))</f>
        <v>0</v>
      </c>
      <c r="J582" s="60">
        <f>IF(ISNA(VLOOKUP(G582,Round2_Transactions!$A$2:$F$800,4,FALSE)), 0,VLOOKUP(G582,Round2_Transactions!$A$2:$F$800,4,FALSE))</f>
        <v>0</v>
      </c>
      <c r="K582" s="60">
        <f>IF(ISNA(VLOOKUP(G582,Round2_Transactions!$A$2:$F$800,5,FALSE)), 0,VLOOKUP(G582,Round2_Transactions!$A$2:$F$800,5,FALSE))</f>
        <v>0</v>
      </c>
      <c r="L582" s="86">
        <f>IF(ISNA(VLOOKUP(G582,Round2_Transactions!$A$2:$F$800,6,FALSE)), 0,VLOOKUP(G582,Round2_Transactions!$A$2:$F$800,6,FALSE))</f>
        <v>0</v>
      </c>
      <c r="M582" s="107">
        <f t="shared" si="79"/>
        <v>0</v>
      </c>
      <c r="N582" s="107">
        <f t="shared" si="81"/>
        <v>0</v>
      </c>
      <c r="O582" s="107">
        <f t="shared" si="82"/>
        <v>0</v>
      </c>
      <c r="P582" s="107">
        <f t="shared" si="83"/>
        <v>0</v>
      </c>
      <c r="Q582" s="107">
        <f t="shared" si="84"/>
        <v>0</v>
      </c>
      <c r="R582" s="107">
        <f t="shared" si="85"/>
        <v>0</v>
      </c>
      <c r="S582" s="107">
        <f t="shared" si="86"/>
        <v>0</v>
      </c>
      <c r="T582" s="107">
        <f t="shared" si="87"/>
        <v>0</v>
      </c>
      <c r="U582" s="107">
        <f t="shared" si="88"/>
        <v>0</v>
      </c>
      <c r="V582" s="107">
        <f t="shared" si="89"/>
        <v>0</v>
      </c>
      <c r="W582" s="107">
        <f t="shared" si="90"/>
        <v>0</v>
      </c>
      <c r="X582" s="107">
        <f t="shared" si="91"/>
        <v>0</v>
      </c>
      <c r="Y582" s="107">
        <f t="shared" si="92"/>
        <v>0</v>
      </c>
      <c r="Z582" s="107">
        <f t="shared" si="119"/>
        <v>0</v>
      </c>
      <c r="AA582" s="107">
        <f t="shared" si="120"/>
        <v>0</v>
      </c>
      <c r="AB582" s="107">
        <f t="shared" si="121"/>
        <v>0</v>
      </c>
      <c r="AC582" s="107">
        <f t="shared" si="122"/>
        <v>0</v>
      </c>
      <c r="AD582" s="107">
        <f t="shared" si="123"/>
        <v>0</v>
      </c>
      <c r="AE582" s="107">
        <f t="shared" si="124"/>
        <v>0</v>
      </c>
      <c r="AF582" s="107">
        <f t="shared" si="125"/>
        <v>0</v>
      </c>
      <c r="AG582" s="107">
        <f t="shared" si="126"/>
        <v>0</v>
      </c>
      <c r="AH582" s="107">
        <f t="shared" si="127"/>
        <v>0</v>
      </c>
      <c r="AI582" s="107">
        <f t="shared" si="128"/>
        <v>0</v>
      </c>
      <c r="AJ582" s="107">
        <f t="shared" si="129"/>
        <v>0</v>
      </c>
      <c r="AK582" s="107">
        <f t="shared" si="130"/>
        <v>0</v>
      </c>
    </row>
    <row r="583">
      <c r="A583" s="107"/>
      <c r="B583" s="107"/>
      <c r="C583" s="107"/>
      <c r="D583" s="107"/>
      <c r="E583" s="107"/>
      <c r="F583" s="108">
        <f t="shared" si="118"/>
        <v>1326</v>
      </c>
      <c r="G583" s="90" t="s">
        <v>774</v>
      </c>
      <c r="H583" s="14">
        <f>IF(ISNA(VLOOKUP(G583,Round2_Transactions!$A$2:$F$800,2,FALSE)), 0,VLOOKUP(G583,Round2_Transactions!$A$2:$F$800,2,FALSE))</f>
        <v>0</v>
      </c>
      <c r="I583" s="60">
        <f>IF(ISNA(VLOOKUP(G583,Round2_Transactions!$A$2:$F$800,3,FALSE)), 0,VLOOKUP(G583,Round2_Transactions!$A$2:$F$800,3,FALSE))</f>
        <v>0</v>
      </c>
      <c r="J583" s="60">
        <f>IF(ISNA(VLOOKUP(G583,Round2_Transactions!$A$2:$F$800,4,FALSE)), 0,VLOOKUP(G583,Round2_Transactions!$A$2:$F$800,4,FALSE))</f>
        <v>0</v>
      </c>
      <c r="K583" s="60">
        <f>IF(ISNA(VLOOKUP(G583,Round2_Transactions!$A$2:$F$800,5,FALSE)), 0,VLOOKUP(G583,Round2_Transactions!$A$2:$F$800,5,FALSE))</f>
        <v>0</v>
      </c>
      <c r="L583" s="86">
        <f>IF(ISNA(VLOOKUP(G583,Round2_Transactions!$A$2:$F$800,6,FALSE)), 0,VLOOKUP(G583,Round2_Transactions!$A$2:$F$800,6,FALSE))</f>
        <v>0</v>
      </c>
      <c r="M583" s="107">
        <f t="shared" si="79"/>
        <v>0</v>
      </c>
      <c r="N583" s="107">
        <f t="shared" si="81"/>
        <v>0</v>
      </c>
      <c r="O583" s="107">
        <f t="shared" si="82"/>
        <v>0</v>
      </c>
      <c r="P583" s="107">
        <f t="shared" si="83"/>
        <v>0</v>
      </c>
      <c r="Q583" s="107">
        <f t="shared" si="84"/>
        <v>0</v>
      </c>
      <c r="R583" s="107">
        <f t="shared" si="85"/>
        <v>0</v>
      </c>
      <c r="S583" s="107">
        <f t="shared" si="86"/>
        <v>0</v>
      </c>
      <c r="T583" s="107">
        <f t="shared" si="87"/>
        <v>0</v>
      </c>
      <c r="U583" s="107">
        <f t="shared" si="88"/>
        <v>0</v>
      </c>
      <c r="V583" s="107">
        <f t="shared" si="89"/>
        <v>0</v>
      </c>
      <c r="W583" s="107">
        <f t="shared" si="90"/>
        <v>0</v>
      </c>
      <c r="X583" s="107">
        <f t="shared" si="91"/>
        <v>0</v>
      </c>
      <c r="Y583" s="107">
        <f t="shared" si="92"/>
        <v>0</v>
      </c>
      <c r="Z583" s="107">
        <f t="shared" si="119"/>
        <v>0</v>
      </c>
      <c r="AA583" s="107">
        <f t="shared" si="120"/>
        <v>0</v>
      </c>
      <c r="AB583" s="107">
        <f t="shared" si="121"/>
        <v>0</v>
      </c>
      <c r="AC583" s="107">
        <f t="shared" si="122"/>
        <v>0</v>
      </c>
      <c r="AD583" s="107">
        <f t="shared" si="123"/>
        <v>0</v>
      </c>
      <c r="AE583" s="107">
        <f t="shared" si="124"/>
        <v>0</v>
      </c>
      <c r="AF583" s="107">
        <f t="shared" si="125"/>
        <v>0</v>
      </c>
      <c r="AG583" s="107">
        <f t="shared" si="126"/>
        <v>0</v>
      </c>
      <c r="AH583" s="107">
        <f t="shared" si="127"/>
        <v>0</v>
      </c>
      <c r="AI583" s="107">
        <f t="shared" si="128"/>
        <v>0</v>
      </c>
      <c r="AJ583" s="107">
        <f t="shared" si="129"/>
        <v>0</v>
      </c>
      <c r="AK583" s="107">
        <f t="shared" si="130"/>
        <v>0</v>
      </c>
    </row>
    <row r="584">
      <c r="A584" s="107"/>
      <c r="B584" s="107"/>
      <c r="C584" s="107"/>
      <c r="D584" s="107"/>
      <c r="E584" s="107"/>
      <c r="F584" s="108">
        <f t="shared" si="118"/>
        <v>1326</v>
      </c>
      <c r="G584" s="90" t="s">
        <v>775</v>
      </c>
      <c r="H584" s="14">
        <f>IF(ISNA(VLOOKUP(G584,Round2_Transactions!$A$2:$F$800,2,FALSE)), 0,VLOOKUP(G584,Round2_Transactions!$A$2:$F$800,2,FALSE))</f>
        <v>0</v>
      </c>
      <c r="I584" s="60">
        <f>IF(ISNA(VLOOKUP(G584,Round2_Transactions!$A$2:$F$800,3,FALSE)), 0,VLOOKUP(G584,Round2_Transactions!$A$2:$F$800,3,FALSE))</f>
        <v>0</v>
      </c>
      <c r="J584" s="60">
        <f>IF(ISNA(VLOOKUP(G584,Round2_Transactions!$A$2:$F$800,4,FALSE)), 0,VLOOKUP(G584,Round2_Transactions!$A$2:$F$800,4,FALSE))</f>
        <v>0</v>
      </c>
      <c r="K584" s="60">
        <f>IF(ISNA(VLOOKUP(G584,Round2_Transactions!$A$2:$F$800,5,FALSE)), 0,VLOOKUP(G584,Round2_Transactions!$A$2:$F$800,5,FALSE))</f>
        <v>0</v>
      </c>
      <c r="L584" s="86">
        <f>IF(ISNA(VLOOKUP(G584,Round2_Transactions!$A$2:$F$800,6,FALSE)), 0,VLOOKUP(G584,Round2_Transactions!$A$2:$F$800,6,FALSE))</f>
        <v>0</v>
      </c>
      <c r="M584" s="107">
        <f t="shared" si="79"/>
        <v>0</v>
      </c>
      <c r="N584" s="107">
        <f t="shared" si="81"/>
        <v>0</v>
      </c>
      <c r="O584" s="107">
        <f t="shared" si="82"/>
        <v>0</v>
      </c>
      <c r="P584" s="107">
        <f t="shared" si="83"/>
        <v>0</v>
      </c>
      <c r="Q584" s="107">
        <f t="shared" si="84"/>
        <v>0</v>
      </c>
      <c r="R584" s="107">
        <f t="shared" si="85"/>
        <v>0</v>
      </c>
      <c r="S584" s="107">
        <f t="shared" si="86"/>
        <v>0</v>
      </c>
      <c r="T584" s="107">
        <f t="shared" si="87"/>
        <v>0</v>
      </c>
      <c r="U584" s="107">
        <f t="shared" si="88"/>
        <v>0</v>
      </c>
      <c r="V584" s="107">
        <f t="shared" si="89"/>
        <v>0</v>
      </c>
      <c r="W584" s="107">
        <f t="shared" si="90"/>
        <v>0</v>
      </c>
      <c r="X584" s="107">
        <f t="shared" si="91"/>
        <v>0</v>
      </c>
      <c r="Y584" s="107">
        <f t="shared" si="92"/>
        <v>0</v>
      </c>
      <c r="Z584" s="107">
        <f t="shared" si="119"/>
        <v>0</v>
      </c>
      <c r="AA584" s="107">
        <f t="shared" si="120"/>
        <v>0</v>
      </c>
      <c r="AB584" s="107">
        <f t="shared" si="121"/>
        <v>0</v>
      </c>
      <c r="AC584" s="107">
        <f t="shared" si="122"/>
        <v>0</v>
      </c>
      <c r="AD584" s="107">
        <f t="shared" si="123"/>
        <v>0</v>
      </c>
      <c r="AE584" s="107">
        <f t="shared" si="124"/>
        <v>0</v>
      </c>
      <c r="AF584" s="107">
        <f t="shared" si="125"/>
        <v>0</v>
      </c>
      <c r="AG584" s="107">
        <f t="shared" si="126"/>
        <v>0</v>
      </c>
      <c r="AH584" s="107">
        <f t="shared" si="127"/>
        <v>0</v>
      </c>
      <c r="AI584" s="107">
        <f t="shared" si="128"/>
        <v>0</v>
      </c>
      <c r="AJ584" s="107">
        <f t="shared" si="129"/>
        <v>0</v>
      </c>
      <c r="AK584" s="107">
        <f t="shared" si="130"/>
        <v>0</v>
      </c>
    </row>
    <row r="585">
      <c r="A585" s="107"/>
      <c r="B585" s="107"/>
      <c r="C585" s="107"/>
      <c r="D585" s="107"/>
      <c r="E585" s="107"/>
      <c r="F585" s="108">
        <f t="shared" si="118"/>
        <v>1326</v>
      </c>
      <c r="G585" s="90" t="s">
        <v>776</v>
      </c>
      <c r="H585" s="14">
        <f>IF(ISNA(VLOOKUP(G585,Round2_Transactions!$A$2:$F$800,2,FALSE)), 0,VLOOKUP(G585,Round2_Transactions!$A$2:$F$800,2,FALSE))</f>
        <v>0</v>
      </c>
      <c r="I585" s="60">
        <f>IF(ISNA(VLOOKUP(G585,Round2_Transactions!$A$2:$F$800,3,FALSE)), 0,VLOOKUP(G585,Round2_Transactions!$A$2:$F$800,3,FALSE))</f>
        <v>0</v>
      </c>
      <c r="J585" s="60">
        <f>IF(ISNA(VLOOKUP(G585,Round2_Transactions!$A$2:$F$800,4,FALSE)), 0,VLOOKUP(G585,Round2_Transactions!$A$2:$F$800,4,FALSE))</f>
        <v>0</v>
      </c>
      <c r="K585" s="60">
        <f>IF(ISNA(VLOOKUP(G585,Round2_Transactions!$A$2:$F$800,5,FALSE)), 0,VLOOKUP(G585,Round2_Transactions!$A$2:$F$800,5,FALSE))</f>
        <v>0</v>
      </c>
      <c r="L585" s="86">
        <f>IF(ISNA(VLOOKUP(G585,Round2_Transactions!$A$2:$F$800,6,FALSE)), 0,VLOOKUP(G585,Round2_Transactions!$A$2:$F$800,6,FALSE))</f>
        <v>0</v>
      </c>
      <c r="M585" s="107">
        <f t="shared" si="79"/>
        <v>0</v>
      </c>
      <c r="N585" s="107">
        <f t="shared" si="81"/>
        <v>0</v>
      </c>
      <c r="O585" s="107">
        <f t="shared" si="82"/>
        <v>0</v>
      </c>
      <c r="P585" s="107">
        <f t="shared" si="83"/>
        <v>0</v>
      </c>
      <c r="Q585" s="107">
        <f t="shared" si="84"/>
        <v>0</v>
      </c>
      <c r="R585" s="107">
        <f t="shared" si="85"/>
        <v>0</v>
      </c>
      <c r="S585" s="107">
        <f t="shared" si="86"/>
        <v>0</v>
      </c>
      <c r="T585" s="107">
        <f t="shared" si="87"/>
        <v>0</v>
      </c>
      <c r="U585" s="107">
        <f t="shared" si="88"/>
        <v>0</v>
      </c>
      <c r="V585" s="107">
        <f t="shared" si="89"/>
        <v>0</v>
      </c>
      <c r="W585" s="107">
        <f t="shared" si="90"/>
        <v>0</v>
      </c>
      <c r="X585" s="107">
        <f t="shared" si="91"/>
        <v>0</v>
      </c>
      <c r="Y585" s="107">
        <f t="shared" si="92"/>
        <v>0</v>
      </c>
      <c r="Z585" s="107">
        <f t="shared" si="119"/>
        <v>0</v>
      </c>
      <c r="AA585" s="107">
        <f t="shared" si="120"/>
        <v>0</v>
      </c>
      <c r="AB585" s="107">
        <f t="shared" si="121"/>
        <v>0</v>
      </c>
      <c r="AC585" s="107">
        <f t="shared" si="122"/>
        <v>0</v>
      </c>
      <c r="AD585" s="107">
        <f t="shared" si="123"/>
        <v>0</v>
      </c>
      <c r="AE585" s="107">
        <f t="shared" si="124"/>
        <v>0</v>
      </c>
      <c r="AF585" s="107">
        <f t="shared" si="125"/>
        <v>0</v>
      </c>
      <c r="AG585" s="107">
        <f t="shared" si="126"/>
        <v>0</v>
      </c>
      <c r="AH585" s="107">
        <f t="shared" si="127"/>
        <v>0</v>
      </c>
      <c r="AI585" s="107">
        <f t="shared" si="128"/>
        <v>0</v>
      </c>
      <c r="AJ585" s="107">
        <f t="shared" si="129"/>
        <v>0</v>
      </c>
      <c r="AK585" s="107">
        <f t="shared" si="130"/>
        <v>0</v>
      </c>
    </row>
    <row r="586">
      <c r="A586" s="107"/>
      <c r="B586" s="107"/>
      <c r="C586" s="107"/>
      <c r="D586" s="107"/>
      <c r="E586" s="107"/>
      <c r="F586" s="108">
        <f t="shared" si="118"/>
        <v>1326</v>
      </c>
      <c r="G586" s="90" t="s">
        <v>777</v>
      </c>
      <c r="H586" s="14">
        <f>IF(ISNA(VLOOKUP(G586,Round2_Transactions!$A$2:$F$800,2,FALSE)), 0,VLOOKUP(G586,Round2_Transactions!$A$2:$F$800,2,FALSE))</f>
        <v>0</v>
      </c>
      <c r="I586" s="60">
        <f>IF(ISNA(VLOOKUP(G586,Round2_Transactions!$A$2:$F$800,3,FALSE)), 0,VLOOKUP(G586,Round2_Transactions!$A$2:$F$800,3,FALSE))</f>
        <v>0</v>
      </c>
      <c r="J586" s="60">
        <f>IF(ISNA(VLOOKUP(G586,Round2_Transactions!$A$2:$F$800,4,FALSE)), 0,VLOOKUP(G586,Round2_Transactions!$A$2:$F$800,4,FALSE))</f>
        <v>0</v>
      </c>
      <c r="K586" s="60">
        <f>IF(ISNA(VLOOKUP(G586,Round2_Transactions!$A$2:$F$800,5,FALSE)), 0,VLOOKUP(G586,Round2_Transactions!$A$2:$F$800,5,FALSE))</f>
        <v>0</v>
      </c>
      <c r="L586" s="86">
        <f>IF(ISNA(VLOOKUP(G586,Round2_Transactions!$A$2:$F$800,6,FALSE)), 0,VLOOKUP(G586,Round2_Transactions!$A$2:$F$800,6,FALSE))</f>
        <v>0</v>
      </c>
      <c r="M586" s="107">
        <f t="shared" si="79"/>
        <v>0</v>
      </c>
      <c r="N586" s="107">
        <f t="shared" si="81"/>
        <v>0</v>
      </c>
      <c r="O586" s="107">
        <f t="shared" si="82"/>
        <v>0</v>
      </c>
      <c r="P586" s="107">
        <f t="shared" si="83"/>
        <v>0</v>
      </c>
      <c r="Q586" s="107">
        <f t="shared" si="84"/>
        <v>0</v>
      </c>
      <c r="R586" s="107">
        <f t="shared" si="85"/>
        <v>0</v>
      </c>
      <c r="S586" s="107">
        <f t="shared" si="86"/>
        <v>0</v>
      </c>
      <c r="T586" s="107">
        <f t="shared" si="87"/>
        <v>0</v>
      </c>
      <c r="U586" s="107">
        <f t="shared" si="88"/>
        <v>0</v>
      </c>
      <c r="V586" s="107">
        <f t="shared" si="89"/>
        <v>0</v>
      </c>
      <c r="W586" s="107">
        <f t="shared" si="90"/>
        <v>0</v>
      </c>
      <c r="X586" s="107">
        <f t="shared" si="91"/>
        <v>0</v>
      </c>
      <c r="Y586" s="107">
        <f t="shared" si="92"/>
        <v>0</v>
      </c>
      <c r="Z586" s="107">
        <f t="shared" si="119"/>
        <v>0</v>
      </c>
      <c r="AA586" s="107">
        <f t="shared" si="120"/>
        <v>0</v>
      </c>
      <c r="AB586" s="107">
        <f t="shared" si="121"/>
        <v>0</v>
      </c>
      <c r="AC586" s="107">
        <f t="shared" si="122"/>
        <v>0</v>
      </c>
      <c r="AD586" s="107">
        <f t="shared" si="123"/>
        <v>0</v>
      </c>
      <c r="AE586" s="107">
        <f t="shared" si="124"/>
        <v>0</v>
      </c>
      <c r="AF586" s="107">
        <f t="shared" si="125"/>
        <v>0</v>
      </c>
      <c r="AG586" s="107">
        <f t="shared" si="126"/>
        <v>0</v>
      </c>
      <c r="AH586" s="107">
        <f t="shared" si="127"/>
        <v>0</v>
      </c>
      <c r="AI586" s="107">
        <f t="shared" si="128"/>
        <v>0</v>
      </c>
      <c r="AJ586" s="107">
        <f t="shared" si="129"/>
        <v>0</v>
      </c>
      <c r="AK586" s="107">
        <f t="shared" si="130"/>
        <v>0</v>
      </c>
    </row>
    <row r="587">
      <c r="A587" s="107"/>
      <c r="B587" s="107"/>
      <c r="C587" s="107"/>
      <c r="D587" s="107"/>
      <c r="E587" s="107"/>
      <c r="F587" s="108">
        <f t="shared" si="118"/>
        <v>1326</v>
      </c>
      <c r="G587" s="90" t="s">
        <v>778</v>
      </c>
      <c r="H587" s="14">
        <f>IF(ISNA(VLOOKUP(G587,Round2_Transactions!$A$2:$F$800,2,FALSE)), 0,VLOOKUP(G587,Round2_Transactions!$A$2:$F$800,2,FALSE))</f>
        <v>0</v>
      </c>
      <c r="I587" s="60">
        <f>IF(ISNA(VLOOKUP(G587,Round2_Transactions!$A$2:$F$800,3,FALSE)), 0,VLOOKUP(G587,Round2_Transactions!$A$2:$F$800,3,FALSE))</f>
        <v>0</v>
      </c>
      <c r="J587" s="60">
        <f>IF(ISNA(VLOOKUP(G587,Round2_Transactions!$A$2:$F$800,4,FALSE)), 0,VLOOKUP(G587,Round2_Transactions!$A$2:$F$800,4,FALSE))</f>
        <v>0</v>
      </c>
      <c r="K587" s="60">
        <f>IF(ISNA(VLOOKUP(G587,Round2_Transactions!$A$2:$F$800,5,FALSE)), 0,VLOOKUP(G587,Round2_Transactions!$A$2:$F$800,5,FALSE))</f>
        <v>0</v>
      </c>
      <c r="L587" s="86">
        <f>IF(ISNA(VLOOKUP(G587,Round2_Transactions!$A$2:$F$800,6,FALSE)), 0,VLOOKUP(G587,Round2_Transactions!$A$2:$F$800,6,FALSE))</f>
        <v>0</v>
      </c>
      <c r="M587" s="107">
        <f t="shared" si="79"/>
        <v>0</v>
      </c>
      <c r="N587" s="107">
        <f t="shared" si="81"/>
        <v>0</v>
      </c>
      <c r="O587" s="107">
        <f t="shared" si="82"/>
        <v>0</v>
      </c>
      <c r="P587" s="107">
        <f t="shared" si="83"/>
        <v>0</v>
      </c>
      <c r="Q587" s="107">
        <f t="shared" si="84"/>
        <v>0</v>
      </c>
      <c r="R587" s="107">
        <f t="shared" si="85"/>
        <v>0</v>
      </c>
      <c r="S587" s="107">
        <f t="shared" si="86"/>
        <v>0</v>
      </c>
      <c r="T587" s="107">
        <f t="shared" si="87"/>
        <v>0</v>
      </c>
      <c r="U587" s="107">
        <f t="shared" si="88"/>
        <v>0</v>
      </c>
      <c r="V587" s="107">
        <f t="shared" si="89"/>
        <v>0</v>
      </c>
      <c r="W587" s="107">
        <f t="shared" si="90"/>
        <v>0</v>
      </c>
      <c r="X587" s="107">
        <f t="shared" si="91"/>
        <v>0</v>
      </c>
      <c r="Y587" s="107">
        <f t="shared" si="92"/>
        <v>0</v>
      </c>
      <c r="Z587" s="107">
        <f t="shared" si="119"/>
        <v>0</v>
      </c>
      <c r="AA587" s="107">
        <f t="shared" si="120"/>
        <v>0</v>
      </c>
      <c r="AB587" s="107">
        <f t="shared" si="121"/>
        <v>0</v>
      </c>
      <c r="AC587" s="107">
        <f t="shared" si="122"/>
        <v>0</v>
      </c>
      <c r="AD587" s="107">
        <f t="shared" si="123"/>
        <v>0</v>
      </c>
      <c r="AE587" s="107">
        <f t="shared" si="124"/>
        <v>0</v>
      </c>
      <c r="AF587" s="107">
        <f t="shared" si="125"/>
        <v>0</v>
      </c>
      <c r="AG587" s="107">
        <f t="shared" si="126"/>
        <v>0</v>
      </c>
      <c r="AH587" s="107">
        <f t="shared" si="127"/>
        <v>0</v>
      </c>
      <c r="AI587" s="107">
        <f t="shared" si="128"/>
        <v>0</v>
      </c>
      <c r="AJ587" s="107">
        <f t="shared" si="129"/>
        <v>0</v>
      </c>
      <c r="AK587" s="107">
        <f t="shared" si="130"/>
        <v>0</v>
      </c>
    </row>
    <row r="588">
      <c r="A588" s="107"/>
      <c r="B588" s="107"/>
      <c r="C588" s="107"/>
      <c r="D588" s="107"/>
      <c r="E588" s="107"/>
      <c r="F588" s="108">
        <f t="shared" si="118"/>
        <v>1326</v>
      </c>
      <c r="G588" s="90" t="s">
        <v>779</v>
      </c>
      <c r="H588" s="14">
        <f>IF(ISNA(VLOOKUP(G588,Round2_Transactions!$A$2:$F$800,2,FALSE)), 0,VLOOKUP(G588,Round2_Transactions!$A$2:$F$800,2,FALSE))</f>
        <v>0</v>
      </c>
      <c r="I588" s="60">
        <f>IF(ISNA(VLOOKUP(G588,Round2_Transactions!$A$2:$F$800,3,FALSE)), 0,VLOOKUP(G588,Round2_Transactions!$A$2:$F$800,3,FALSE))</f>
        <v>0</v>
      </c>
      <c r="J588" s="60">
        <f>IF(ISNA(VLOOKUP(G588,Round2_Transactions!$A$2:$F$800,4,FALSE)), 0,VLOOKUP(G588,Round2_Transactions!$A$2:$F$800,4,FALSE))</f>
        <v>0</v>
      </c>
      <c r="K588" s="60">
        <f>IF(ISNA(VLOOKUP(G588,Round2_Transactions!$A$2:$F$800,5,FALSE)), 0,VLOOKUP(G588,Round2_Transactions!$A$2:$F$800,5,FALSE))</f>
        <v>0</v>
      </c>
      <c r="L588" s="86">
        <f>IF(ISNA(VLOOKUP(G588,Round2_Transactions!$A$2:$F$800,6,FALSE)), 0,VLOOKUP(G588,Round2_Transactions!$A$2:$F$800,6,FALSE))</f>
        <v>0</v>
      </c>
      <c r="M588" s="107">
        <f t="shared" si="79"/>
        <v>0</v>
      </c>
      <c r="N588" s="107">
        <f t="shared" si="81"/>
        <v>0</v>
      </c>
      <c r="O588" s="107">
        <f t="shared" si="82"/>
        <v>0</v>
      </c>
      <c r="P588" s="107">
        <f t="shared" si="83"/>
        <v>0</v>
      </c>
      <c r="Q588" s="107">
        <f t="shared" si="84"/>
        <v>0</v>
      </c>
      <c r="R588" s="107">
        <f t="shared" si="85"/>
        <v>0</v>
      </c>
      <c r="S588" s="107">
        <f t="shared" si="86"/>
        <v>0</v>
      </c>
      <c r="T588" s="107">
        <f t="shared" si="87"/>
        <v>0</v>
      </c>
      <c r="U588" s="107">
        <f t="shared" si="88"/>
        <v>0</v>
      </c>
      <c r="V588" s="107">
        <f t="shared" si="89"/>
        <v>0</v>
      </c>
      <c r="W588" s="107">
        <f t="shared" si="90"/>
        <v>0</v>
      </c>
      <c r="X588" s="107">
        <f t="shared" si="91"/>
        <v>0</v>
      </c>
      <c r="Y588" s="107">
        <f t="shared" si="92"/>
        <v>0</v>
      </c>
      <c r="Z588" s="107">
        <f t="shared" si="119"/>
        <v>0</v>
      </c>
      <c r="AA588" s="107">
        <f t="shared" si="120"/>
        <v>0</v>
      </c>
      <c r="AB588" s="107">
        <f t="shared" si="121"/>
        <v>0</v>
      </c>
      <c r="AC588" s="107">
        <f t="shared" si="122"/>
        <v>0</v>
      </c>
      <c r="AD588" s="107">
        <f t="shared" si="123"/>
        <v>0</v>
      </c>
      <c r="AE588" s="107">
        <f t="shared" si="124"/>
        <v>0</v>
      </c>
      <c r="AF588" s="107">
        <f t="shared" si="125"/>
        <v>0</v>
      </c>
      <c r="AG588" s="107">
        <f t="shared" si="126"/>
        <v>0</v>
      </c>
      <c r="AH588" s="107">
        <f t="shared" si="127"/>
        <v>0</v>
      </c>
      <c r="AI588" s="107">
        <f t="shared" si="128"/>
        <v>0</v>
      </c>
      <c r="AJ588" s="107">
        <f t="shared" si="129"/>
        <v>0</v>
      </c>
      <c r="AK588" s="107">
        <f t="shared" si="130"/>
        <v>0</v>
      </c>
    </row>
    <row r="589">
      <c r="A589" s="107"/>
      <c r="B589" s="107"/>
      <c r="C589" s="107"/>
      <c r="D589" s="107"/>
      <c r="E589" s="107"/>
      <c r="F589" s="108">
        <f t="shared" si="118"/>
        <v>1326</v>
      </c>
      <c r="G589" s="90" t="s">
        <v>780</v>
      </c>
      <c r="H589" s="14">
        <f>IF(ISNA(VLOOKUP(G589,Round2_Transactions!$A$2:$F$800,2,FALSE)), 0,VLOOKUP(G589,Round2_Transactions!$A$2:$F$800,2,FALSE))</f>
        <v>0</v>
      </c>
      <c r="I589" s="60">
        <f>IF(ISNA(VLOOKUP(G589,Round2_Transactions!$A$2:$F$800,3,FALSE)), 0,VLOOKUP(G589,Round2_Transactions!$A$2:$F$800,3,FALSE))</f>
        <v>0</v>
      </c>
      <c r="J589" s="60">
        <f>IF(ISNA(VLOOKUP(G589,Round2_Transactions!$A$2:$F$800,4,FALSE)), 0,VLOOKUP(G589,Round2_Transactions!$A$2:$F$800,4,FALSE))</f>
        <v>0</v>
      </c>
      <c r="K589" s="60">
        <f>IF(ISNA(VLOOKUP(G589,Round2_Transactions!$A$2:$F$800,5,FALSE)), 0,VLOOKUP(G589,Round2_Transactions!$A$2:$F$800,5,FALSE))</f>
        <v>0</v>
      </c>
      <c r="L589" s="86">
        <f>IF(ISNA(VLOOKUP(G589,Round2_Transactions!$A$2:$F$800,6,FALSE)), 0,VLOOKUP(G589,Round2_Transactions!$A$2:$F$800,6,FALSE))</f>
        <v>0</v>
      </c>
      <c r="M589" s="107">
        <f t="shared" si="79"/>
        <v>0</v>
      </c>
      <c r="N589" s="107">
        <f t="shared" si="81"/>
        <v>0</v>
      </c>
      <c r="O589" s="107">
        <f t="shared" si="82"/>
        <v>0</v>
      </c>
      <c r="P589" s="107">
        <f t="shared" si="83"/>
        <v>0</v>
      </c>
      <c r="Q589" s="107">
        <f t="shared" si="84"/>
        <v>0</v>
      </c>
      <c r="R589" s="107">
        <f t="shared" si="85"/>
        <v>0</v>
      </c>
      <c r="S589" s="107">
        <f t="shared" si="86"/>
        <v>0</v>
      </c>
      <c r="T589" s="107">
        <f t="shared" si="87"/>
        <v>0</v>
      </c>
      <c r="U589" s="107">
        <f t="shared" si="88"/>
        <v>0</v>
      </c>
      <c r="V589" s="107">
        <f t="shared" si="89"/>
        <v>0</v>
      </c>
      <c r="W589" s="107">
        <f t="shared" si="90"/>
        <v>0</v>
      </c>
      <c r="X589" s="107">
        <f t="shared" si="91"/>
        <v>0</v>
      </c>
      <c r="Y589" s="107">
        <f t="shared" si="92"/>
        <v>0</v>
      </c>
      <c r="Z589" s="107">
        <f t="shared" si="119"/>
        <v>0</v>
      </c>
      <c r="AA589" s="107">
        <f t="shared" si="120"/>
        <v>0</v>
      </c>
      <c r="AB589" s="107">
        <f t="shared" si="121"/>
        <v>0</v>
      </c>
      <c r="AC589" s="107">
        <f t="shared" si="122"/>
        <v>0</v>
      </c>
      <c r="AD589" s="107">
        <f t="shared" si="123"/>
        <v>0</v>
      </c>
      <c r="AE589" s="107">
        <f t="shared" si="124"/>
        <v>0</v>
      </c>
      <c r="AF589" s="107">
        <f t="shared" si="125"/>
        <v>0</v>
      </c>
      <c r="AG589" s="107">
        <f t="shared" si="126"/>
        <v>0</v>
      </c>
      <c r="AH589" s="107">
        <f t="shared" si="127"/>
        <v>0</v>
      </c>
      <c r="AI589" s="107">
        <f t="shared" si="128"/>
        <v>0</v>
      </c>
      <c r="AJ589" s="107">
        <f t="shared" si="129"/>
        <v>0</v>
      </c>
      <c r="AK589" s="107">
        <f t="shared" si="130"/>
        <v>0</v>
      </c>
    </row>
    <row r="590">
      <c r="A590" s="107"/>
      <c r="B590" s="107"/>
      <c r="C590" s="107"/>
      <c r="D590" s="107"/>
      <c r="E590" s="107"/>
      <c r="F590" s="108">
        <f t="shared" si="118"/>
        <v>1326</v>
      </c>
      <c r="G590" s="90" t="s">
        <v>781</v>
      </c>
      <c r="H590" s="14">
        <f>IF(ISNA(VLOOKUP(G590,Round2_Transactions!$A$2:$F$800,2,FALSE)), 0,VLOOKUP(G590,Round2_Transactions!$A$2:$F$800,2,FALSE))</f>
        <v>0</v>
      </c>
      <c r="I590" s="60">
        <f>IF(ISNA(VLOOKUP(G590,Round2_Transactions!$A$2:$F$800,3,FALSE)), 0,VLOOKUP(G590,Round2_Transactions!$A$2:$F$800,3,FALSE))</f>
        <v>0</v>
      </c>
      <c r="J590" s="60">
        <f>IF(ISNA(VLOOKUP(G590,Round2_Transactions!$A$2:$F$800,4,FALSE)), 0,VLOOKUP(G590,Round2_Transactions!$A$2:$F$800,4,FALSE))</f>
        <v>0</v>
      </c>
      <c r="K590" s="60">
        <f>IF(ISNA(VLOOKUP(G590,Round2_Transactions!$A$2:$F$800,5,FALSE)), 0,VLOOKUP(G590,Round2_Transactions!$A$2:$F$800,5,FALSE))</f>
        <v>0</v>
      </c>
      <c r="L590" s="86">
        <f>IF(ISNA(VLOOKUP(G590,Round2_Transactions!$A$2:$F$800,6,FALSE)), 0,VLOOKUP(G590,Round2_Transactions!$A$2:$F$800,6,FALSE))</f>
        <v>0</v>
      </c>
      <c r="M590" s="107">
        <f t="shared" si="79"/>
        <v>0</v>
      </c>
      <c r="N590" s="107">
        <f t="shared" si="81"/>
        <v>0</v>
      </c>
      <c r="O590" s="107">
        <f t="shared" si="82"/>
        <v>0</v>
      </c>
      <c r="P590" s="107">
        <f t="shared" si="83"/>
        <v>0</v>
      </c>
      <c r="Q590" s="107">
        <f t="shared" si="84"/>
        <v>0</v>
      </c>
      <c r="R590" s="107">
        <f t="shared" si="85"/>
        <v>0</v>
      </c>
      <c r="S590" s="107">
        <f t="shared" si="86"/>
        <v>0</v>
      </c>
      <c r="T590" s="107">
        <f t="shared" si="87"/>
        <v>0</v>
      </c>
      <c r="U590" s="107">
        <f t="shared" si="88"/>
        <v>0</v>
      </c>
      <c r="V590" s="107">
        <f t="shared" si="89"/>
        <v>0</v>
      </c>
      <c r="W590" s="107">
        <f t="shared" si="90"/>
        <v>0</v>
      </c>
      <c r="X590" s="107">
        <f t="shared" si="91"/>
        <v>0</v>
      </c>
      <c r="Y590" s="107">
        <f t="shared" si="92"/>
        <v>0</v>
      </c>
      <c r="Z590" s="107">
        <f t="shared" si="119"/>
        <v>0</v>
      </c>
      <c r="AA590" s="107">
        <f t="shared" si="120"/>
        <v>0</v>
      </c>
      <c r="AB590" s="107">
        <f t="shared" si="121"/>
        <v>0</v>
      </c>
      <c r="AC590" s="107">
        <f t="shared" si="122"/>
        <v>0</v>
      </c>
      <c r="AD590" s="107">
        <f t="shared" si="123"/>
        <v>0</v>
      </c>
      <c r="AE590" s="107">
        <f t="shared" si="124"/>
        <v>0</v>
      </c>
      <c r="AF590" s="107">
        <f t="shared" si="125"/>
        <v>0</v>
      </c>
      <c r="AG590" s="107">
        <f t="shared" si="126"/>
        <v>0</v>
      </c>
      <c r="AH590" s="107">
        <f t="shared" si="127"/>
        <v>0</v>
      </c>
      <c r="AI590" s="107">
        <f t="shared" si="128"/>
        <v>0</v>
      </c>
      <c r="AJ590" s="107">
        <f t="shared" si="129"/>
        <v>0</v>
      </c>
      <c r="AK590" s="107">
        <f t="shared" si="130"/>
        <v>0</v>
      </c>
    </row>
    <row r="591">
      <c r="A591" s="107"/>
      <c r="B591" s="107"/>
      <c r="C591" s="107"/>
      <c r="D591" s="107"/>
      <c r="E591" s="107"/>
      <c r="F591" s="108">
        <f t="shared" si="118"/>
        <v>1326</v>
      </c>
      <c r="G591" s="90" t="s">
        <v>782</v>
      </c>
      <c r="H591" s="14">
        <f>IF(ISNA(VLOOKUP(G591,Round2_Transactions!$A$2:$F$800,2,FALSE)), 0,VLOOKUP(G591,Round2_Transactions!$A$2:$F$800,2,FALSE))</f>
        <v>0</v>
      </c>
      <c r="I591" s="60">
        <f>IF(ISNA(VLOOKUP(G591,Round2_Transactions!$A$2:$F$800,3,FALSE)), 0,VLOOKUP(G591,Round2_Transactions!$A$2:$F$800,3,FALSE))</f>
        <v>0</v>
      </c>
      <c r="J591" s="60">
        <f>IF(ISNA(VLOOKUP(G591,Round2_Transactions!$A$2:$F$800,4,FALSE)), 0,VLOOKUP(G591,Round2_Transactions!$A$2:$F$800,4,FALSE))</f>
        <v>0</v>
      </c>
      <c r="K591" s="60">
        <f>IF(ISNA(VLOOKUP(G591,Round2_Transactions!$A$2:$F$800,5,FALSE)), 0,VLOOKUP(G591,Round2_Transactions!$A$2:$F$800,5,FALSE))</f>
        <v>0</v>
      </c>
      <c r="L591" s="86">
        <f>IF(ISNA(VLOOKUP(G591,Round2_Transactions!$A$2:$F$800,6,FALSE)), 0,VLOOKUP(G591,Round2_Transactions!$A$2:$F$800,6,FALSE))</f>
        <v>0</v>
      </c>
      <c r="M591" s="107">
        <f t="shared" si="79"/>
        <v>0</v>
      </c>
      <c r="N591" s="107">
        <f t="shared" si="81"/>
        <v>0</v>
      </c>
      <c r="O591" s="107">
        <f t="shared" si="82"/>
        <v>0</v>
      </c>
      <c r="P591" s="107">
        <f t="shared" si="83"/>
        <v>0</v>
      </c>
      <c r="Q591" s="107">
        <f t="shared" si="84"/>
        <v>0</v>
      </c>
      <c r="R591" s="107">
        <f t="shared" si="85"/>
        <v>0</v>
      </c>
      <c r="S591" s="107">
        <f t="shared" si="86"/>
        <v>0</v>
      </c>
      <c r="T591" s="107">
        <f t="shared" si="87"/>
        <v>0</v>
      </c>
      <c r="U591" s="107">
        <f t="shared" si="88"/>
        <v>0</v>
      </c>
      <c r="V591" s="107">
        <f t="shared" si="89"/>
        <v>0</v>
      </c>
      <c r="W591" s="107">
        <f t="shared" si="90"/>
        <v>0</v>
      </c>
      <c r="X591" s="107">
        <f t="shared" si="91"/>
        <v>0</v>
      </c>
      <c r="Y591" s="107">
        <f t="shared" si="92"/>
        <v>0</v>
      </c>
      <c r="Z591" s="107">
        <f t="shared" si="119"/>
        <v>0</v>
      </c>
      <c r="AA591" s="107">
        <f t="shared" si="120"/>
        <v>0</v>
      </c>
      <c r="AB591" s="107">
        <f t="shared" si="121"/>
        <v>0</v>
      </c>
      <c r="AC591" s="107">
        <f t="shared" si="122"/>
        <v>0</v>
      </c>
      <c r="AD591" s="107">
        <f t="shared" si="123"/>
        <v>0</v>
      </c>
      <c r="AE591" s="107">
        <f t="shared" si="124"/>
        <v>0</v>
      </c>
      <c r="AF591" s="107">
        <f t="shared" si="125"/>
        <v>0</v>
      </c>
      <c r="AG591" s="107">
        <f t="shared" si="126"/>
        <v>0</v>
      </c>
      <c r="AH591" s="107">
        <f t="shared" si="127"/>
        <v>0</v>
      </c>
      <c r="AI591" s="107">
        <f t="shared" si="128"/>
        <v>0</v>
      </c>
      <c r="AJ591" s="107">
        <f t="shared" si="129"/>
        <v>0</v>
      </c>
      <c r="AK591" s="107">
        <f t="shared" si="130"/>
        <v>0</v>
      </c>
    </row>
    <row r="592">
      <c r="A592" s="107"/>
      <c r="B592" s="107"/>
      <c r="C592" s="107"/>
      <c r="D592" s="107"/>
      <c r="E592" s="107"/>
      <c r="F592" s="108">
        <f t="shared" si="118"/>
        <v>1326</v>
      </c>
      <c r="G592" s="90" t="s">
        <v>783</v>
      </c>
      <c r="H592" s="14">
        <f>IF(ISNA(VLOOKUP(G592,Round2_Transactions!$A$2:$F$800,2,FALSE)), 0,VLOOKUP(G592,Round2_Transactions!$A$2:$F$800,2,FALSE))</f>
        <v>0</v>
      </c>
      <c r="I592" s="60">
        <f>IF(ISNA(VLOOKUP(G592,Round2_Transactions!$A$2:$F$800,3,FALSE)), 0,VLOOKUP(G592,Round2_Transactions!$A$2:$F$800,3,FALSE))</f>
        <v>0</v>
      </c>
      <c r="J592" s="60">
        <f>IF(ISNA(VLOOKUP(G592,Round2_Transactions!$A$2:$F$800,4,FALSE)), 0,VLOOKUP(G592,Round2_Transactions!$A$2:$F$800,4,FALSE))</f>
        <v>0</v>
      </c>
      <c r="K592" s="60">
        <f>IF(ISNA(VLOOKUP(G592,Round2_Transactions!$A$2:$F$800,5,FALSE)), 0,VLOOKUP(G592,Round2_Transactions!$A$2:$F$800,5,FALSE))</f>
        <v>0</v>
      </c>
      <c r="L592" s="86">
        <f>IF(ISNA(VLOOKUP(G592,Round2_Transactions!$A$2:$F$800,6,FALSE)), 0,VLOOKUP(G592,Round2_Transactions!$A$2:$F$800,6,FALSE))</f>
        <v>0</v>
      </c>
      <c r="M592" s="107">
        <f t="shared" si="79"/>
        <v>0</v>
      </c>
      <c r="N592" s="107">
        <f t="shared" si="81"/>
        <v>0</v>
      </c>
      <c r="O592" s="107">
        <f t="shared" si="82"/>
        <v>0</v>
      </c>
      <c r="P592" s="107">
        <f t="shared" si="83"/>
        <v>0</v>
      </c>
      <c r="Q592" s="107">
        <f t="shared" si="84"/>
        <v>0</v>
      </c>
      <c r="R592" s="107">
        <f t="shared" si="85"/>
        <v>0</v>
      </c>
      <c r="S592" s="107">
        <f t="shared" si="86"/>
        <v>0</v>
      </c>
      <c r="T592" s="107">
        <f t="shared" si="87"/>
        <v>0</v>
      </c>
      <c r="U592" s="107">
        <f t="shared" si="88"/>
        <v>0</v>
      </c>
      <c r="V592" s="107">
        <f t="shared" si="89"/>
        <v>0</v>
      </c>
      <c r="W592" s="107">
        <f t="shared" si="90"/>
        <v>0</v>
      </c>
      <c r="X592" s="107">
        <f t="shared" si="91"/>
        <v>0</v>
      </c>
      <c r="Y592" s="107">
        <f t="shared" si="92"/>
        <v>0</v>
      </c>
      <c r="Z592" s="107">
        <f t="shared" si="119"/>
        <v>0</v>
      </c>
      <c r="AA592" s="107">
        <f t="shared" si="120"/>
        <v>0</v>
      </c>
      <c r="AB592" s="107">
        <f t="shared" si="121"/>
        <v>0</v>
      </c>
      <c r="AC592" s="107">
        <f t="shared" si="122"/>
        <v>0</v>
      </c>
      <c r="AD592" s="107">
        <f t="shared" si="123"/>
        <v>0</v>
      </c>
      <c r="AE592" s="107">
        <f t="shared" si="124"/>
        <v>0</v>
      </c>
      <c r="AF592" s="107">
        <f t="shared" si="125"/>
        <v>0</v>
      </c>
      <c r="AG592" s="107">
        <f t="shared" si="126"/>
        <v>0</v>
      </c>
      <c r="AH592" s="107">
        <f t="shared" si="127"/>
        <v>0</v>
      </c>
      <c r="AI592" s="107">
        <f t="shared" si="128"/>
        <v>0</v>
      </c>
      <c r="AJ592" s="107">
        <f t="shared" si="129"/>
        <v>0</v>
      </c>
      <c r="AK592" s="107">
        <f t="shared" si="130"/>
        <v>0</v>
      </c>
    </row>
    <row r="593">
      <c r="A593" s="107"/>
      <c r="B593" s="107"/>
      <c r="C593" s="107"/>
      <c r="D593" s="107"/>
      <c r="E593" s="107"/>
      <c r="F593" s="108">
        <f t="shared" si="118"/>
        <v>1326</v>
      </c>
      <c r="G593" s="90" t="s">
        <v>784</v>
      </c>
      <c r="H593" s="14">
        <f>IF(ISNA(VLOOKUP(G593,Round2_Transactions!$A$2:$F$800,2,FALSE)), 0,VLOOKUP(G593,Round2_Transactions!$A$2:$F$800,2,FALSE))</f>
        <v>0</v>
      </c>
      <c r="I593" s="60">
        <f>IF(ISNA(VLOOKUP(G593,Round2_Transactions!$A$2:$F$800,3,FALSE)), 0,VLOOKUP(G593,Round2_Transactions!$A$2:$F$800,3,FALSE))</f>
        <v>0</v>
      </c>
      <c r="J593" s="60">
        <f>IF(ISNA(VLOOKUP(G593,Round2_Transactions!$A$2:$F$800,4,FALSE)), 0,VLOOKUP(G593,Round2_Transactions!$A$2:$F$800,4,FALSE))</f>
        <v>0</v>
      </c>
      <c r="K593" s="60">
        <f>IF(ISNA(VLOOKUP(G593,Round2_Transactions!$A$2:$F$800,5,FALSE)), 0,VLOOKUP(G593,Round2_Transactions!$A$2:$F$800,5,FALSE))</f>
        <v>0</v>
      </c>
      <c r="L593" s="86">
        <f>IF(ISNA(VLOOKUP(G593,Round2_Transactions!$A$2:$F$800,6,FALSE)), 0,VLOOKUP(G593,Round2_Transactions!$A$2:$F$800,6,FALSE))</f>
        <v>0</v>
      </c>
      <c r="M593" s="107">
        <f t="shared" si="79"/>
        <v>0</v>
      </c>
      <c r="N593" s="107">
        <f t="shared" si="81"/>
        <v>0</v>
      </c>
      <c r="O593" s="107">
        <f t="shared" si="82"/>
        <v>0</v>
      </c>
      <c r="P593" s="107">
        <f t="shared" si="83"/>
        <v>0</v>
      </c>
      <c r="Q593" s="107">
        <f t="shared" si="84"/>
        <v>0</v>
      </c>
      <c r="R593" s="107">
        <f t="shared" si="85"/>
        <v>0</v>
      </c>
      <c r="S593" s="107">
        <f t="shared" si="86"/>
        <v>0</v>
      </c>
      <c r="T593" s="107">
        <f t="shared" si="87"/>
        <v>0</v>
      </c>
      <c r="U593" s="107">
        <f t="shared" si="88"/>
        <v>0</v>
      </c>
      <c r="V593" s="107">
        <f t="shared" si="89"/>
        <v>0</v>
      </c>
      <c r="W593" s="107">
        <f t="shared" si="90"/>
        <v>0</v>
      </c>
      <c r="X593" s="107">
        <f t="shared" si="91"/>
        <v>0</v>
      </c>
      <c r="Y593" s="107">
        <f t="shared" si="92"/>
        <v>0</v>
      </c>
      <c r="Z593" s="107">
        <f t="shared" si="119"/>
        <v>0</v>
      </c>
      <c r="AA593" s="107">
        <f t="shared" si="120"/>
        <v>0</v>
      </c>
      <c r="AB593" s="107">
        <f t="shared" si="121"/>
        <v>0</v>
      </c>
      <c r="AC593" s="107">
        <f t="shared" si="122"/>
        <v>0</v>
      </c>
      <c r="AD593" s="107">
        <f t="shared" si="123"/>
        <v>0</v>
      </c>
      <c r="AE593" s="107">
        <f t="shared" si="124"/>
        <v>0</v>
      </c>
      <c r="AF593" s="107">
        <f t="shared" si="125"/>
        <v>0</v>
      </c>
      <c r="AG593" s="107">
        <f t="shared" si="126"/>
        <v>0</v>
      </c>
      <c r="AH593" s="107">
        <f t="shared" si="127"/>
        <v>0</v>
      </c>
      <c r="AI593" s="107">
        <f t="shared" si="128"/>
        <v>0</v>
      </c>
      <c r="AJ593" s="107">
        <f t="shared" si="129"/>
        <v>0</v>
      </c>
      <c r="AK593" s="107">
        <f t="shared" si="130"/>
        <v>0</v>
      </c>
    </row>
    <row r="594">
      <c r="A594" s="107"/>
      <c r="B594" s="107"/>
      <c r="C594" s="107"/>
      <c r="D594" s="107"/>
      <c r="E594" s="107"/>
      <c r="F594" s="108">
        <f t="shared" si="118"/>
        <v>1326</v>
      </c>
      <c r="G594" s="90" t="s">
        <v>785</v>
      </c>
      <c r="H594" s="14">
        <f>IF(ISNA(VLOOKUP(G594,Round2_Transactions!$A$2:$F$800,2,FALSE)), 0,VLOOKUP(G594,Round2_Transactions!$A$2:$F$800,2,FALSE))</f>
        <v>0</v>
      </c>
      <c r="I594" s="60">
        <f>IF(ISNA(VLOOKUP(G594,Round2_Transactions!$A$2:$F$800,3,FALSE)), 0,VLOOKUP(G594,Round2_Transactions!$A$2:$F$800,3,FALSE))</f>
        <v>0</v>
      </c>
      <c r="J594" s="60">
        <f>IF(ISNA(VLOOKUP(G594,Round2_Transactions!$A$2:$F$800,4,FALSE)), 0,VLOOKUP(G594,Round2_Transactions!$A$2:$F$800,4,FALSE))</f>
        <v>0</v>
      </c>
      <c r="K594" s="60">
        <f>IF(ISNA(VLOOKUP(G594,Round2_Transactions!$A$2:$F$800,5,FALSE)), 0,VLOOKUP(G594,Round2_Transactions!$A$2:$F$800,5,FALSE))</f>
        <v>0</v>
      </c>
      <c r="L594" s="86">
        <f>IF(ISNA(VLOOKUP(G594,Round2_Transactions!$A$2:$F$800,6,FALSE)), 0,VLOOKUP(G594,Round2_Transactions!$A$2:$F$800,6,FALSE))</f>
        <v>0</v>
      </c>
      <c r="M594" s="107">
        <f t="shared" si="79"/>
        <v>0</v>
      </c>
      <c r="N594" s="107">
        <f t="shared" si="81"/>
        <v>0</v>
      </c>
      <c r="O594" s="107">
        <f t="shared" si="82"/>
        <v>0</v>
      </c>
      <c r="P594" s="107">
        <f t="shared" si="83"/>
        <v>0</v>
      </c>
      <c r="Q594" s="107">
        <f t="shared" si="84"/>
        <v>0</v>
      </c>
      <c r="R594" s="107">
        <f t="shared" si="85"/>
        <v>0</v>
      </c>
      <c r="S594" s="107">
        <f t="shared" si="86"/>
        <v>0</v>
      </c>
      <c r="T594" s="107">
        <f t="shared" si="87"/>
        <v>0</v>
      </c>
      <c r="U594" s="107">
        <f t="shared" si="88"/>
        <v>0</v>
      </c>
      <c r="V594" s="107">
        <f t="shared" si="89"/>
        <v>0</v>
      </c>
      <c r="W594" s="107">
        <f t="shared" si="90"/>
        <v>0</v>
      </c>
      <c r="X594" s="107">
        <f t="shared" si="91"/>
        <v>0</v>
      </c>
      <c r="Y594" s="107">
        <f t="shared" si="92"/>
        <v>0</v>
      </c>
      <c r="Z594" s="107">
        <f t="shared" si="119"/>
        <v>0</v>
      </c>
      <c r="AA594" s="107">
        <f t="shared" si="120"/>
        <v>0</v>
      </c>
      <c r="AB594" s="107">
        <f t="shared" si="121"/>
        <v>0</v>
      </c>
      <c r="AC594" s="107">
        <f t="shared" si="122"/>
        <v>0</v>
      </c>
      <c r="AD594" s="107">
        <f t="shared" si="123"/>
        <v>0</v>
      </c>
      <c r="AE594" s="107">
        <f t="shared" si="124"/>
        <v>0</v>
      </c>
      <c r="AF594" s="107">
        <f t="shared" si="125"/>
        <v>0</v>
      </c>
      <c r="AG594" s="107">
        <f t="shared" si="126"/>
        <v>0</v>
      </c>
      <c r="AH594" s="107">
        <f t="shared" si="127"/>
        <v>0</v>
      </c>
      <c r="AI594" s="107">
        <f t="shared" si="128"/>
        <v>0</v>
      </c>
      <c r="AJ594" s="107">
        <f t="shared" si="129"/>
        <v>0</v>
      </c>
      <c r="AK594" s="107">
        <f t="shared" si="130"/>
        <v>0</v>
      </c>
    </row>
    <row r="595">
      <c r="A595" s="107"/>
      <c r="B595" s="107"/>
      <c r="C595" s="107"/>
      <c r="D595" s="107"/>
      <c r="E595" s="107"/>
      <c r="F595" s="108">
        <f t="shared" si="118"/>
        <v>1326</v>
      </c>
      <c r="G595" s="90" t="s">
        <v>786</v>
      </c>
      <c r="H595" s="14">
        <f>IF(ISNA(VLOOKUP(G595,Round2_Transactions!$A$2:$F$800,2,FALSE)), 0,VLOOKUP(G595,Round2_Transactions!$A$2:$F$800,2,FALSE))</f>
        <v>0</v>
      </c>
      <c r="I595" s="60">
        <f>IF(ISNA(VLOOKUP(G595,Round2_Transactions!$A$2:$F$800,3,FALSE)), 0,VLOOKUP(G595,Round2_Transactions!$A$2:$F$800,3,FALSE))</f>
        <v>0</v>
      </c>
      <c r="J595" s="60">
        <f>IF(ISNA(VLOOKUP(G595,Round2_Transactions!$A$2:$F$800,4,FALSE)), 0,VLOOKUP(G595,Round2_Transactions!$A$2:$F$800,4,FALSE))</f>
        <v>0</v>
      </c>
      <c r="K595" s="60">
        <f>IF(ISNA(VLOOKUP(G595,Round2_Transactions!$A$2:$F$800,5,FALSE)), 0,VLOOKUP(G595,Round2_Transactions!$A$2:$F$800,5,FALSE))</f>
        <v>0</v>
      </c>
      <c r="L595" s="86">
        <f>IF(ISNA(VLOOKUP(G595,Round2_Transactions!$A$2:$F$800,6,FALSE)), 0,VLOOKUP(G595,Round2_Transactions!$A$2:$F$800,6,FALSE))</f>
        <v>0</v>
      </c>
      <c r="M595" s="107">
        <f t="shared" si="79"/>
        <v>0</v>
      </c>
      <c r="N595" s="107">
        <f t="shared" si="81"/>
        <v>0</v>
      </c>
      <c r="O595" s="107">
        <f t="shared" si="82"/>
        <v>0</v>
      </c>
      <c r="P595" s="107">
        <f t="shared" si="83"/>
        <v>0</v>
      </c>
      <c r="Q595" s="107">
        <f t="shared" si="84"/>
        <v>0</v>
      </c>
      <c r="R595" s="107">
        <f t="shared" si="85"/>
        <v>0</v>
      </c>
      <c r="S595" s="107">
        <f t="shared" si="86"/>
        <v>0</v>
      </c>
      <c r="T595" s="107">
        <f t="shared" si="87"/>
        <v>0</v>
      </c>
      <c r="U595" s="107">
        <f t="shared" si="88"/>
        <v>0</v>
      </c>
      <c r="V595" s="107">
        <f t="shared" si="89"/>
        <v>0</v>
      </c>
      <c r="W595" s="107">
        <f t="shared" si="90"/>
        <v>0</v>
      </c>
      <c r="X595" s="107">
        <f t="shared" si="91"/>
        <v>0</v>
      </c>
      <c r="Y595" s="107">
        <f t="shared" si="92"/>
        <v>0</v>
      </c>
      <c r="Z595" s="107">
        <f t="shared" si="119"/>
        <v>0</v>
      </c>
      <c r="AA595" s="107">
        <f t="shared" si="120"/>
        <v>0</v>
      </c>
      <c r="AB595" s="107">
        <f t="shared" si="121"/>
        <v>0</v>
      </c>
      <c r="AC595" s="107">
        <f t="shared" si="122"/>
        <v>0</v>
      </c>
      <c r="AD595" s="107">
        <f t="shared" si="123"/>
        <v>0</v>
      </c>
      <c r="AE595" s="107">
        <f t="shared" si="124"/>
        <v>0</v>
      </c>
      <c r="AF595" s="107">
        <f t="shared" si="125"/>
        <v>0</v>
      </c>
      <c r="AG595" s="107">
        <f t="shared" si="126"/>
        <v>0</v>
      </c>
      <c r="AH595" s="107">
        <f t="shared" si="127"/>
        <v>0</v>
      </c>
      <c r="AI595" s="107">
        <f t="shared" si="128"/>
        <v>0</v>
      </c>
      <c r="AJ595" s="107">
        <f t="shared" si="129"/>
        <v>0</v>
      </c>
      <c r="AK595" s="107">
        <f t="shared" si="130"/>
        <v>0</v>
      </c>
    </row>
    <row r="596">
      <c r="A596" s="107"/>
      <c r="B596" s="107"/>
      <c r="C596" s="107"/>
      <c r="D596" s="107"/>
      <c r="E596" s="107"/>
      <c r="F596" s="108">
        <f t="shared" si="118"/>
        <v>1326</v>
      </c>
      <c r="G596" s="90" t="s">
        <v>787</v>
      </c>
      <c r="H596" s="14">
        <f>IF(ISNA(VLOOKUP(G596,Round2_Transactions!$A$2:$F$800,2,FALSE)), 0,VLOOKUP(G596,Round2_Transactions!$A$2:$F$800,2,FALSE))</f>
        <v>0</v>
      </c>
      <c r="I596" s="60">
        <f>IF(ISNA(VLOOKUP(G596,Round2_Transactions!$A$2:$F$800,3,FALSE)), 0,VLOOKUP(G596,Round2_Transactions!$A$2:$F$800,3,FALSE))</f>
        <v>0</v>
      </c>
      <c r="J596" s="60">
        <f>IF(ISNA(VLOOKUP(G596,Round2_Transactions!$A$2:$F$800,4,FALSE)), 0,VLOOKUP(G596,Round2_Transactions!$A$2:$F$800,4,FALSE))</f>
        <v>0</v>
      </c>
      <c r="K596" s="60">
        <f>IF(ISNA(VLOOKUP(G596,Round2_Transactions!$A$2:$F$800,5,FALSE)), 0,VLOOKUP(G596,Round2_Transactions!$A$2:$F$800,5,FALSE))</f>
        <v>0</v>
      </c>
      <c r="L596" s="86">
        <f>IF(ISNA(VLOOKUP(G596,Round2_Transactions!$A$2:$F$800,6,FALSE)), 0,VLOOKUP(G596,Round2_Transactions!$A$2:$F$800,6,FALSE))</f>
        <v>0</v>
      </c>
      <c r="M596" s="107">
        <f t="shared" si="79"/>
        <v>0</v>
      </c>
      <c r="N596" s="107">
        <f t="shared" si="81"/>
        <v>0</v>
      </c>
      <c r="O596" s="107">
        <f t="shared" si="82"/>
        <v>0</v>
      </c>
      <c r="P596" s="107">
        <f t="shared" si="83"/>
        <v>0</v>
      </c>
      <c r="Q596" s="107">
        <f t="shared" si="84"/>
        <v>0</v>
      </c>
      <c r="R596" s="107">
        <f t="shared" si="85"/>
        <v>0</v>
      </c>
      <c r="S596" s="107">
        <f t="shared" si="86"/>
        <v>0</v>
      </c>
      <c r="T596" s="107">
        <f t="shared" si="87"/>
        <v>0</v>
      </c>
      <c r="U596" s="107">
        <f t="shared" si="88"/>
        <v>0</v>
      </c>
      <c r="V596" s="107">
        <f t="shared" si="89"/>
        <v>0</v>
      </c>
      <c r="W596" s="107">
        <f t="shared" si="90"/>
        <v>0</v>
      </c>
      <c r="X596" s="107">
        <f t="shared" si="91"/>
        <v>0</v>
      </c>
      <c r="Y596" s="107">
        <f t="shared" si="92"/>
        <v>0</v>
      </c>
      <c r="Z596" s="107">
        <f t="shared" si="119"/>
        <v>0</v>
      </c>
      <c r="AA596" s="107">
        <f t="shared" si="120"/>
        <v>0</v>
      </c>
      <c r="AB596" s="107">
        <f t="shared" si="121"/>
        <v>0</v>
      </c>
      <c r="AC596" s="107">
        <f t="shared" si="122"/>
        <v>0</v>
      </c>
      <c r="AD596" s="107">
        <f t="shared" si="123"/>
        <v>0</v>
      </c>
      <c r="AE596" s="107">
        <f t="shared" si="124"/>
        <v>0</v>
      </c>
      <c r="AF596" s="107">
        <f t="shared" si="125"/>
        <v>0</v>
      </c>
      <c r="AG596" s="107">
        <f t="shared" si="126"/>
        <v>0</v>
      </c>
      <c r="AH596" s="107">
        <f t="shared" si="127"/>
        <v>0</v>
      </c>
      <c r="AI596" s="107">
        <f t="shared" si="128"/>
        <v>0</v>
      </c>
      <c r="AJ596" s="107">
        <f t="shared" si="129"/>
        <v>0</v>
      </c>
      <c r="AK596" s="107">
        <f t="shared" si="130"/>
        <v>0</v>
      </c>
    </row>
    <row r="597">
      <c r="A597" s="107"/>
      <c r="B597" s="107"/>
      <c r="C597" s="107"/>
      <c r="D597" s="107"/>
      <c r="E597" s="107"/>
      <c r="F597" s="108">
        <f t="shared" si="118"/>
        <v>1326</v>
      </c>
      <c r="G597" s="90" t="s">
        <v>788</v>
      </c>
      <c r="H597" s="14">
        <f>IF(ISNA(VLOOKUP(G597,Round2_Transactions!$A$2:$F$800,2,FALSE)), 0,VLOOKUP(G597,Round2_Transactions!$A$2:$F$800,2,FALSE))</f>
        <v>0</v>
      </c>
      <c r="I597" s="60">
        <f>IF(ISNA(VLOOKUP(G597,Round2_Transactions!$A$2:$F$800,3,FALSE)), 0,VLOOKUP(G597,Round2_Transactions!$A$2:$F$800,3,FALSE))</f>
        <v>0</v>
      </c>
      <c r="J597" s="60">
        <f>IF(ISNA(VLOOKUP(G597,Round2_Transactions!$A$2:$F$800,4,FALSE)), 0,VLOOKUP(G597,Round2_Transactions!$A$2:$F$800,4,FALSE))</f>
        <v>0</v>
      </c>
      <c r="K597" s="60">
        <f>IF(ISNA(VLOOKUP(G597,Round2_Transactions!$A$2:$F$800,5,FALSE)), 0,VLOOKUP(G597,Round2_Transactions!$A$2:$F$800,5,FALSE))</f>
        <v>0</v>
      </c>
      <c r="L597" s="86">
        <f>IF(ISNA(VLOOKUP(G597,Round2_Transactions!$A$2:$F$800,6,FALSE)), 0,VLOOKUP(G597,Round2_Transactions!$A$2:$F$800,6,FALSE))</f>
        <v>0</v>
      </c>
      <c r="M597" s="107">
        <f t="shared" si="79"/>
        <v>0</v>
      </c>
      <c r="N597" s="107">
        <f t="shared" si="81"/>
        <v>0</v>
      </c>
      <c r="O597" s="107">
        <f t="shared" si="82"/>
        <v>0</v>
      </c>
      <c r="P597" s="107">
        <f t="shared" si="83"/>
        <v>0</v>
      </c>
      <c r="Q597" s="107">
        <f t="shared" si="84"/>
        <v>0</v>
      </c>
      <c r="R597" s="107">
        <f t="shared" si="85"/>
        <v>0</v>
      </c>
      <c r="S597" s="107">
        <f t="shared" si="86"/>
        <v>0</v>
      </c>
      <c r="T597" s="107">
        <f t="shared" si="87"/>
        <v>0</v>
      </c>
      <c r="U597" s="107">
        <f t="shared" si="88"/>
        <v>0</v>
      </c>
      <c r="V597" s="107">
        <f t="shared" si="89"/>
        <v>0</v>
      </c>
      <c r="W597" s="107">
        <f t="shared" si="90"/>
        <v>0</v>
      </c>
      <c r="X597" s="107">
        <f t="shared" si="91"/>
        <v>0</v>
      </c>
      <c r="Y597" s="107">
        <f t="shared" si="92"/>
        <v>0</v>
      </c>
      <c r="Z597" s="107">
        <f t="shared" si="119"/>
        <v>0</v>
      </c>
      <c r="AA597" s="107">
        <f t="shared" si="120"/>
        <v>0</v>
      </c>
      <c r="AB597" s="107">
        <f t="shared" si="121"/>
        <v>0</v>
      </c>
      <c r="AC597" s="107">
        <f t="shared" si="122"/>
        <v>0</v>
      </c>
      <c r="AD597" s="107">
        <f t="shared" si="123"/>
        <v>0</v>
      </c>
      <c r="AE597" s="107">
        <f t="shared" si="124"/>
        <v>0</v>
      </c>
      <c r="AF597" s="107">
        <f t="shared" si="125"/>
        <v>0</v>
      </c>
      <c r="AG597" s="107">
        <f t="shared" si="126"/>
        <v>0</v>
      </c>
      <c r="AH597" s="107">
        <f t="shared" si="127"/>
        <v>0</v>
      </c>
      <c r="AI597" s="107">
        <f t="shared" si="128"/>
        <v>0</v>
      </c>
      <c r="AJ597" s="107">
        <f t="shared" si="129"/>
        <v>0</v>
      </c>
      <c r="AK597" s="107">
        <f t="shared" si="130"/>
        <v>0</v>
      </c>
    </row>
    <row r="598">
      <c r="A598" s="107"/>
      <c r="B598" s="107"/>
      <c r="C598" s="107"/>
      <c r="D598" s="107"/>
      <c r="E598" s="107"/>
      <c r="F598" s="108">
        <f t="shared" si="118"/>
        <v>1326</v>
      </c>
      <c r="G598" s="90" t="s">
        <v>789</v>
      </c>
      <c r="H598" s="14">
        <f>IF(ISNA(VLOOKUP(G598,Round2_Transactions!$A$2:$F$800,2,FALSE)), 0,VLOOKUP(G598,Round2_Transactions!$A$2:$F$800,2,FALSE))</f>
        <v>0</v>
      </c>
      <c r="I598" s="60">
        <f>IF(ISNA(VLOOKUP(G598,Round2_Transactions!$A$2:$F$800,3,FALSE)), 0,VLOOKUP(G598,Round2_Transactions!$A$2:$F$800,3,FALSE))</f>
        <v>0</v>
      </c>
      <c r="J598" s="60">
        <f>IF(ISNA(VLOOKUP(G598,Round2_Transactions!$A$2:$F$800,4,FALSE)), 0,VLOOKUP(G598,Round2_Transactions!$A$2:$F$800,4,FALSE))</f>
        <v>0</v>
      </c>
      <c r="K598" s="60">
        <f>IF(ISNA(VLOOKUP(G598,Round2_Transactions!$A$2:$F$800,5,FALSE)), 0,VLOOKUP(G598,Round2_Transactions!$A$2:$F$800,5,FALSE))</f>
        <v>0</v>
      </c>
      <c r="L598" s="86">
        <f>IF(ISNA(VLOOKUP(G598,Round2_Transactions!$A$2:$F$800,6,FALSE)), 0,VLOOKUP(G598,Round2_Transactions!$A$2:$F$800,6,FALSE))</f>
        <v>0</v>
      </c>
      <c r="M598" s="107">
        <f t="shared" si="79"/>
        <v>0</v>
      </c>
      <c r="N598" s="107">
        <f t="shared" si="81"/>
        <v>0</v>
      </c>
      <c r="O598" s="107">
        <f t="shared" si="82"/>
        <v>0</v>
      </c>
      <c r="P598" s="107">
        <f t="shared" si="83"/>
        <v>0</v>
      </c>
      <c r="Q598" s="107">
        <f t="shared" si="84"/>
        <v>0</v>
      </c>
      <c r="R598" s="107">
        <f t="shared" si="85"/>
        <v>0</v>
      </c>
      <c r="S598" s="107">
        <f t="shared" si="86"/>
        <v>0</v>
      </c>
      <c r="T598" s="107">
        <f t="shared" si="87"/>
        <v>0</v>
      </c>
      <c r="U598" s="107">
        <f t="shared" si="88"/>
        <v>0</v>
      </c>
      <c r="V598" s="107">
        <f t="shared" si="89"/>
        <v>0</v>
      </c>
      <c r="W598" s="107">
        <f t="shared" si="90"/>
        <v>0</v>
      </c>
      <c r="X598" s="107">
        <f t="shared" si="91"/>
        <v>0</v>
      </c>
      <c r="Y598" s="107">
        <f t="shared" si="92"/>
        <v>0</v>
      </c>
      <c r="Z598" s="107">
        <f t="shared" si="119"/>
        <v>0</v>
      </c>
      <c r="AA598" s="107">
        <f t="shared" si="120"/>
        <v>0</v>
      </c>
      <c r="AB598" s="107">
        <f t="shared" si="121"/>
        <v>0</v>
      </c>
      <c r="AC598" s="107">
        <f t="shared" si="122"/>
        <v>0</v>
      </c>
      <c r="AD598" s="107">
        <f t="shared" si="123"/>
        <v>0</v>
      </c>
      <c r="AE598" s="107">
        <f t="shared" si="124"/>
        <v>0</v>
      </c>
      <c r="AF598" s="107">
        <f t="shared" si="125"/>
        <v>0</v>
      </c>
      <c r="AG598" s="107">
        <f t="shared" si="126"/>
        <v>0</v>
      </c>
      <c r="AH598" s="107">
        <f t="shared" si="127"/>
        <v>0</v>
      </c>
      <c r="AI598" s="107">
        <f t="shared" si="128"/>
        <v>0</v>
      </c>
      <c r="AJ598" s="107">
        <f t="shared" si="129"/>
        <v>0</v>
      </c>
      <c r="AK598" s="107">
        <f t="shared" si="130"/>
        <v>0</v>
      </c>
    </row>
    <row r="599">
      <c r="A599" s="107"/>
      <c r="B599" s="107"/>
      <c r="C599" s="107"/>
      <c r="D599" s="107"/>
      <c r="E599" s="107"/>
      <c r="F599" s="108">
        <f t="shared" si="118"/>
        <v>1326</v>
      </c>
      <c r="G599" s="90" t="s">
        <v>790</v>
      </c>
      <c r="H599" s="14">
        <f>IF(ISNA(VLOOKUP(G599,Round2_Transactions!$A$2:$F$800,2,FALSE)), 0,VLOOKUP(G599,Round2_Transactions!$A$2:$F$800,2,FALSE))</f>
        <v>0</v>
      </c>
      <c r="I599" s="60">
        <f>IF(ISNA(VLOOKUP(G599,Round2_Transactions!$A$2:$F$800,3,FALSE)), 0,VLOOKUP(G599,Round2_Transactions!$A$2:$F$800,3,FALSE))</f>
        <v>0</v>
      </c>
      <c r="J599" s="60">
        <f>IF(ISNA(VLOOKUP(G599,Round2_Transactions!$A$2:$F$800,4,FALSE)), 0,VLOOKUP(G599,Round2_Transactions!$A$2:$F$800,4,FALSE))</f>
        <v>0</v>
      </c>
      <c r="K599" s="60">
        <f>IF(ISNA(VLOOKUP(G599,Round2_Transactions!$A$2:$F$800,5,FALSE)), 0,VLOOKUP(G599,Round2_Transactions!$A$2:$F$800,5,FALSE))</f>
        <v>0</v>
      </c>
      <c r="L599" s="86">
        <f>IF(ISNA(VLOOKUP(G599,Round2_Transactions!$A$2:$F$800,6,FALSE)), 0,VLOOKUP(G599,Round2_Transactions!$A$2:$F$800,6,FALSE))</f>
        <v>0</v>
      </c>
      <c r="M599" s="107">
        <f t="shared" si="79"/>
        <v>0</v>
      </c>
      <c r="N599" s="107">
        <f t="shared" si="81"/>
        <v>0</v>
      </c>
      <c r="O599" s="107">
        <f t="shared" si="82"/>
        <v>0</v>
      </c>
      <c r="P599" s="107">
        <f t="shared" si="83"/>
        <v>0</v>
      </c>
      <c r="Q599" s="107">
        <f t="shared" si="84"/>
        <v>0</v>
      </c>
      <c r="R599" s="107">
        <f t="shared" si="85"/>
        <v>0</v>
      </c>
      <c r="S599" s="107">
        <f t="shared" si="86"/>
        <v>0</v>
      </c>
      <c r="T599" s="107">
        <f t="shared" si="87"/>
        <v>0</v>
      </c>
      <c r="U599" s="107">
        <f t="shared" si="88"/>
        <v>0</v>
      </c>
      <c r="V599" s="107">
        <f t="shared" si="89"/>
        <v>0</v>
      </c>
      <c r="W599" s="107">
        <f t="shared" si="90"/>
        <v>0</v>
      </c>
      <c r="X599" s="107">
        <f t="shared" si="91"/>
        <v>0</v>
      </c>
      <c r="Y599" s="107">
        <f t="shared" si="92"/>
        <v>0</v>
      </c>
      <c r="Z599" s="107">
        <f t="shared" si="119"/>
        <v>0</v>
      </c>
      <c r="AA599" s="107">
        <f t="shared" si="120"/>
        <v>0</v>
      </c>
      <c r="AB599" s="107">
        <f t="shared" si="121"/>
        <v>0</v>
      </c>
      <c r="AC599" s="107">
        <f t="shared" si="122"/>
        <v>0</v>
      </c>
      <c r="AD599" s="107">
        <f t="shared" si="123"/>
        <v>0</v>
      </c>
      <c r="AE599" s="107">
        <f t="shared" si="124"/>
        <v>0</v>
      </c>
      <c r="AF599" s="107">
        <f t="shared" si="125"/>
        <v>0</v>
      </c>
      <c r="AG599" s="107">
        <f t="shared" si="126"/>
        <v>0</v>
      </c>
      <c r="AH599" s="107">
        <f t="shared" si="127"/>
        <v>0</v>
      </c>
      <c r="AI599" s="107">
        <f t="shared" si="128"/>
        <v>0</v>
      </c>
      <c r="AJ599" s="107">
        <f t="shared" si="129"/>
        <v>0</v>
      </c>
      <c r="AK599" s="107">
        <f t="shared" si="130"/>
        <v>0</v>
      </c>
    </row>
    <row r="600">
      <c r="A600" s="107"/>
      <c r="B600" s="107"/>
      <c r="C600" s="107"/>
      <c r="D600" s="107"/>
      <c r="E600" s="107"/>
      <c r="F600" s="108">
        <f t="shared" si="118"/>
        <v>1326</v>
      </c>
      <c r="G600" s="90" t="s">
        <v>791</v>
      </c>
      <c r="H600" s="14">
        <f>IF(ISNA(VLOOKUP(G600,Round2_Transactions!$A$2:$F$800,2,FALSE)), 0,VLOOKUP(G600,Round2_Transactions!$A$2:$F$800,2,FALSE))</f>
        <v>0</v>
      </c>
      <c r="I600" s="60">
        <f>IF(ISNA(VLOOKUP(G600,Round2_Transactions!$A$2:$F$800,3,FALSE)), 0,VLOOKUP(G600,Round2_Transactions!$A$2:$F$800,3,FALSE))</f>
        <v>0</v>
      </c>
      <c r="J600" s="60">
        <f>IF(ISNA(VLOOKUP(G600,Round2_Transactions!$A$2:$F$800,4,FALSE)), 0,VLOOKUP(G600,Round2_Transactions!$A$2:$F$800,4,FALSE))</f>
        <v>0</v>
      </c>
      <c r="K600" s="60">
        <f>IF(ISNA(VLOOKUP(G600,Round2_Transactions!$A$2:$F$800,5,FALSE)), 0,VLOOKUP(G600,Round2_Transactions!$A$2:$F$800,5,FALSE))</f>
        <v>0</v>
      </c>
      <c r="L600" s="86">
        <f>IF(ISNA(VLOOKUP(G600,Round2_Transactions!$A$2:$F$800,6,FALSE)), 0,VLOOKUP(G600,Round2_Transactions!$A$2:$F$800,6,FALSE))</f>
        <v>0</v>
      </c>
      <c r="M600" s="107">
        <f t="shared" si="79"/>
        <v>0</v>
      </c>
      <c r="N600" s="107">
        <f t="shared" si="81"/>
        <v>0</v>
      </c>
      <c r="O600" s="107">
        <f t="shared" si="82"/>
        <v>0</v>
      </c>
      <c r="P600" s="107">
        <f t="shared" si="83"/>
        <v>0</v>
      </c>
      <c r="Q600" s="107">
        <f t="shared" si="84"/>
        <v>0</v>
      </c>
      <c r="R600" s="107">
        <f t="shared" si="85"/>
        <v>0</v>
      </c>
      <c r="S600" s="107">
        <f t="shared" si="86"/>
        <v>0</v>
      </c>
      <c r="T600" s="107">
        <f t="shared" si="87"/>
        <v>0</v>
      </c>
      <c r="U600" s="107">
        <f t="shared" si="88"/>
        <v>0</v>
      </c>
      <c r="V600" s="107">
        <f t="shared" si="89"/>
        <v>0</v>
      </c>
      <c r="W600" s="107">
        <f t="shared" si="90"/>
        <v>0</v>
      </c>
      <c r="X600" s="107">
        <f t="shared" si="91"/>
        <v>0</v>
      </c>
      <c r="Y600" s="107">
        <f t="shared" si="92"/>
        <v>0</v>
      </c>
      <c r="Z600" s="107">
        <f t="shared" si="119"/>
        <v>0</v>
      </c>
      <c r="AA600" s="107">
        <f t="shared" si="120"/>
        <v>0</v>
      </c>
      <c r="AB600" s="107">
        <f t="shared" si="121"/>
        <v>0</v>
      </c>
      <c r="AC600" s="107">
        <f t="shared" si="122"/>
        <v>0</v>
      </c>
      <c r="AD600" s="107">
        <f t="shared" si="123"/>
        <v>0</v>
      </c>
      <c r="AE600" s="107">
        <f t="shared" si="124"/>
        <v>0</v>
      </c>
      <c r="AF600" s="107">
        <f t="shared" si="125"/>
        <v>0</v>
      </c>
      <c r="AG600" s="107">
        <f t="shared" si="126"/>
        <v>0</v>
      </c>
      <c r="AH600" s="107">
        <f t="shared" si="127"/>
        <v>0</v>
      </c>
      <c r="AI600" s="107">
        <f t="shared" si="128"/>
        <v>0</v>
      </c>
      <c r="AJ600" s="107">
        <f t="shared" si="129"/>
        <v>0</v>
      </c>
      <c r="AK600" s="107">
        <f t="shared" si="130"/>
        <v>0</v>
      </c>
    </row>
    <row r="601">
      <c r="A601" s="107"/>
      <c r="B601" s="107"/>
      <c r="C601" s="107"/>
      <c r="D601" s="107"/>
      <c r="E601" s="107"/>
      <c r="F601" s="108">
        <f t="shared" si="118"/>
        <v>1326</v>
      </c>
      <c r="G601" s="90" t="s">
        <v>792</v>
      </c>
      <c r="H601" s="14">
        <f>IF(ISNA(VLOOKUP(G601,Round2_Transactions!$A$2:$F$800,2,FALSE)), 0,VLOOKUP(G601,Round2_Transactions!$A$2:$F$800,2,FALSE))</f>
        <v>0</v>
      </c>
      <c r="I601" s="60">
        <f>IF(ISNA(VLOOKUP(G601,Round2_Transactions!$A$2:$F$800,3,FALSE)), 0,VLOOKUP(G601,Round2_Transactions!$A$2:$F$800,3,FALSE))</f>
        <v>0</v>
      </c>
      <c r="J601" s="60">
        <f>IF(ISNA(VLOOKUP(G601,Round2_Transactions!$A$2:$F$800,4,FALSE)), 0,VLOOKUP(G601,Round2_Transactions!$A$2:$F$800,4,FALSE))</f>
        <v>0</v>
      </c>
      <c r="K601" s="60">
        <f>IF(ISNA(VLOOKUP(G601,Round2_Transactions!$A$2:$F$800,5,FALSE)), 0,VLOOKUP(G601,Round2_Transactions!$A$2:$F$800,5,FALSE))</f>
        <v>0</v>
      </c>
      <c r="L601" s="86">
        <f>IF(ISNA(VLOOKUP(G601,Round2_Transactions!$A$2:$F$800,6,FALSE)), 0,VLOOKUP(G601,Round2_Transactions!$A$2:$F$800,6,FALSE))</f>
        <v>0</v>
      </c>
      <c r="M601" s="107">
        <f t="shared" si="79"/>
        <v>0</v>
      </c>
      <c r="N601" s="107">
        <f t="shared" si="81"/>
        <v>0</v>
      </c>
      <c r="O601" s="107">
        <f t="shared" si="82"/>
        <v>0</v>
      </c>
      <c r="P601" s="107">
        <f t="shared" si="83"/>
        <v>0</v>
      </c>
      <c r="Q601" s="107">
        <f t="shared" si="84"/>
        <v>0</v>
      </c>
      <c r="R601" s="107">
        <f t="shared" si="85"/>
        <v>0</v>
      </c>
      <c r="S601" s="107">
        <f t="shared" si="86"/>
        <v>0</v>
      </c>
      <c r="T601" s="107">
        <f t="shared" si="87"/>
        <v>0</v>
      </c>
      <c r="U601" s="107">
        <f t="shared" si="88"/>
        <v>0</v>
      </c>
      <c r="V601" s="107">
        <f t="shared" si="89"/>
        <v>0</v>
      </c>
      <c r="W601" s="107">
        <f t="shared" si="90"/>
        <v>0</v>
      </c>
      <c r="X601" s="107">
        <f t="shared" si="91"/>
        <v>0</v>
      </c>
      <c r="Y601" s="107">
        <f t="shared" si="92"/>
        <v>0</v>
      </c>
      <c r="Z601" s="107">
        <f t="shared" si="119"/>
        <v>0</v>
      </c>
      <c r="AA601" s="107">
        <f t="shared" si="120"/>
        <v>0</v>
      </c>
      <c r="AB601" s="107">
        <f t="shared" si="121"/>
        <v>0</v>
      </c>
      <c r="AC601" s="107">
        <f t="shared" si="122"/>
        <v>0</v>
      </c>
      <c r="AD601" s="107">
        <f t="shared" si="123"/>
        <v>0</v>
      </c>
      <c r="AE601" s="107">
        <f t="shared" si="124"/>
        <v>0</v>
      </c>
      <c r="AF601" s="107">
        <f t="shared" si="125"/>
        <v>0</v>
      </c>
      <c r="AG601" s="107">
        <f t="shared" si="126"/>
        <v>0</v>
      </c>
      <c r="AH601" s="107">
        <f t="shared" si="127"/>
        <v>0</v>
      </c>
      <c r="AI601" s="107">
        <f t="shared" si="128"/>
        <v>0</v>
      </c>
      <c r="AJ601" s="107">
        <f t="shared" si="129"/>
        <v>0</v>
      </c>
      <c r="AK601" s="107">
        <f t="shared" si="130"/>
        <v>0</v>
      </c>
    </row>
    <row r="602">
      <c r="A602" s="107"/>
      <c r="B602" s="107"/>
      <c r="C602" s="107"/>
      <c r="D602" s="107"/>
      <c r="E602" s="107"/>
      <c r="F602" s="108">
        <f t="shared" si="118"/>
        <v>1326</v>
      </c>
      <c r="G602" s="90" t="s">
        <v>793</v>
      </c>
      <c r="H602" s="14">
        <f>IF(ISNA(VLOOKUP(G602,Round2_Transactions!$A$2:$F$800,2,FALSE)), 0,VLOOKUP(G602,Round2_Transactions!$A$2:$F$800,2,FALSE))</f>
        <v>0</v>
      </c>
      <c r="I602" s="60">
        <f>IF(ISNA(VLOOKUP(G602,Round2_Transactions!$A$2:$F$800,3,FALSE)), 0,VLOOKUP(G602,Round2_Transactions!$A$2:$F$800,3,FALSE))</f>
        <v>0</v>
      </c>
      <c r="J602" s="60">
        <f>IF(ISNA(VLOOKUP(G602,Round2_Transactions!$A$2:$F$800,4,FALSE)), 0,VLOOKUP(G602,Round2_Transactions!$A$2:$F$800,4,FALSE))</f>
        <v>0</v>
      </c>
      <c r="K602" s="60">
        <f>IF(ISNA(VLOOKUP(G602,Round2_Transactions!$A$2:$F$800,5,FALSE)), 0,VLOOKUP(G602,Round2_Transactions!$A$2:$F$800,5,FALSE))</f>
        <v>0</v>
      </c>
      <c r="L602" s="86">
        <f>IF(ISNA(VLOOKUP(G602,Round2_Transactions!$A$2:$F$800,6,FALSE)), 0,VLOOKUP(G602,Round2_Transactions!$A$2:$F$800,6,FALSE))</f>
        <v>0</v>
      </c>
      <c r="M602" s="107">
        <f t="shared" si="79"/>
        <v>0</v>
      </c>
      <c r="N602" s="107">
        <f t="shared" si="81"/>
        <v>0</v>
      </c>
      <c r="O602" s="107">
        <f t="shared" si="82"/>
        <v>0</v>
      </c>
      <c r="P602" s="107">
        <f t="shared" si="83"/>
        <v>0</v>
      </c>
      <c r="Q602" s="107">
        <f t="shared" si="84"/>
        <v>0</v>
      </c>
      <c r="R602" s="107">
        <f t="shared" si="85"/>
        <v>0</v>
      </c>
      <c r="S602" s="107">
        <f t="shared" si="86"/>
        <v>0</v>
      </c>
      <c r="T602" s="107">
        <f t="shared" si="87"/>
        <v>0</v>
      </c>
      <c r="U602" s="107">
        <f t="shared" si="88"/>
        <v>0</v>
      </c>
      <c r="V602" s="107">
        <f t="shared" si="89"/>
        <v>0</v>
      </c>
      <c r="W602" s="107">
        <f t="shared" si="90"/>
        <v>0</v>
      </c>
      <c r="X602" s="107">
        <f t="shared" si="91"/>
        <v>0</v>
      </c>
      <c r="Y602" s="107">
        <f t="shared" si="92"/>
        <v>0</v>
      </c>
      <c r="Z602" s="107">
        <f t="shared" si="119"/>
        <v>0</v>
      </c>
      <c r="AA602" s="107">
        <f t="shared" si="120"/>
        <v>0</v>
      </c>
      <c r="AB602" s="107">
        <f t="shared" si="121"/>
        <v>0</v>
      </c>
      <c r="AC602" s="107">
        <f t="shared" si="122"/>
        <v>0</v>
      </c>
      <c r="AD602" s="107">
        <f t="shared" si="123"/>
        <v>0</v>
      </c>
      <c r="AE602" s="107">
        <f t="shared" si="124"/>
        <v>0</v>
      </c>
      <c r="AF602" s="107">
        <f t="shared" si="125"/>
        <v>0</v>
      </c>
      <c r="AG602" s="107">
        <f t="shared" si="126"/>
        <v>0</v>
      </c>
      <c r="AH602" s="107">
        <f t="shared" si="127"/>
        <v>0</v>
      </c>
      <c r="AI602" s="107">
        <f t="shared" si="128"/>
        <v>0</v>
      </c>
      <c r="AJ602" s="107">
        <f t="shared" si="129"/>
        <v>0</v>
      </c>
      <c r="AK602" s="107">
        <f t="shared" si="130"/>
        <v>0</v>
      </c>
    </row>
    <row r="603">
      <c r="A603" s="107"/>
      <c r="B603" s="107"/>
      <c r="C603" s="107"/>
      <c r="D603" s="107"/>
      <c r="E603" s="107"/>
      <c r="F603" s="108">
        <f t="shared" si="118"/>
        <v>1326</v>
      </c>
      <c r="G603" s="90" t="s">
        <v>794</v>
      </c>
      <c r="H603" s="14">
        <f>IF(ISNA(VLOOKUP(G603,Round2_Transactions!$A$2:$F$800,2,FALSE)), 0,VLOOKUP(G603,Round2_Transactions!$A$2:$F$800,2,FALSE))</f>
        <v>0</v>
      </c>
      <c r="I603" s="60">
        <f>IF(ISNA(VLOOKUP(G603,Round2_Transactions!$A$2:$F$800,3,FALSE)), 0,VLOOKUP(G603,Round2_Transactions!$A$2:$F$800,3,FALSE))</f>
        <v>0</v>
      </c>
      <c r="J603" s="60">
        <f>IF(ISNA(VLOOKUP(G603,Round2_Transactions!$A$2:$F$800,4,FALSE)), 0,VLOOKUP(G603,Round2_Transactions!$A$2:$F$800,4,FALSE))</f>
        <v>0</v>
      </c>
      <c r="K603" s="60">
        <f>IF(ISNA(VLOOKUP(G603,Round2_Transactions!$A$2:$F$800,5,FALSE)), 0,VLOOKUP(G603,Round2_Transactions!$A$2:$F$800,5,FALSE))</f>
        <v>0</v>
      </c>
      <c r="L603" s="86">
        <f>IF(ISNA(VLOOKUP(G603,Round2_Transactions!$A$2:$F$800,6,FALSE)), 0,VLOOKUP(G603,Round2_Transactions!$A$2:$F$800,6,FALSE))</f>
        <v>0</v>
      </c>
      <c r="M603" s="107">
        <f t="shared" si="79"/>
        <v>0</v>
      </c>
      <c r="N603" s="107">
        <f t="shared" si="81"/>
        <v>0</v>
      </c>
      <c r="O603" s="107">
        <f t="shared" si="82"/>
        <v>0</v>
      </c>
      <c r="P603" s="107">
        <f t="shared" si="83"/>
        <v>0</v>
      </c>
      <c r="Q603" s="107">
        <f t="shared" si="84"/>
        <v>0</v>
      </c>
      <c r="R603" s="107">
        <f t="shared" si="85"/>
        <v>0</v>
      </c>
      <c r="S603" s="107">
        <f t="shared" si="86"/>
        <v>0</v>
      </c>
      <c r="T603" s="107">
        <f t="shared" si="87"/>
        <v>0</v>
      </c>
      <c r="U603" s="107">
        <f t="shared" si="88"/>
        <v>0</v>
      </c>
      <c r="V603" s="107">
        <f t="shared" si="89"/>
        <v>0</v>
      </c>
      <c r="W603" s="107">
        <f t="shared" si="90"/>
        <v>0</v>
      </c>
      <c r="X603" s="107">
        <f t="shared" si="91"/>
        <v>0</v>
      </c>
      <c r="Y603" s="107">
        <f t="shared" si="92"/>
        <v>0</v>
      </c>
      <c r="Z603" s="107">
        <f t="shared" si="119"/>
        <v>0</v>
      </c>
      <c r="AA603" s="107">
        <f t="shared" si="120"/>
        <v>0</v>
      </c>
      <c r="AB603" s="107">
        <f t="shared" si="121"/>
        <v>0</v>
      </c>
      <c r="AC603" s="107">
        <f t="shared" si="122"/>
        <v>0</v>
      </c>
      <c r="AD603" s="107">
        <f t="shared" si="123"/>
        <v>0</v>
      </c>
      <c r="AE603" s="107">
        <f t="shared" si="124"/>
        <v>0</v>
      </c>
      <c r="AF603" s="107">
        <f t="shared" si="125"/>
        <v>0</v>
      </c>
      <c r="AG603" s="107">
        <f t="shared" si="126"/>
        <v>0</v>
      </c>
      <c r="AH603" s="107">
        <f t="shared" si="127"/>
        <v>0</v>
      </c>
      <c r="AI603" s="107">
        <f t="shared" si="128"/>
        <v>0</v>
      </c>
      <c r="AJ603" s="107">
        <f t="shared" si="129"/>
        <v>0</v>
      </c>
      <c r="AK603" s="107">
        <f t="shared" si="130"/>
        <v>0</v>
      </c>
    </row>
    <row r="604">
      <c r="A604" s="107"/>
      <c r="B604" s="107"/>
      <c r="C604" s="107"/>
      <c r="D604" s="107"/>
      <c r="E604" s="107"/>
      <c r="F604" s="108">
        <f t="shared" si="118"/>
        <v>1326</v>
      </c>
      <c r="G604" s="90" t="s">
        <v>795</v>
      </c>
      <c r="H604" s="14">
        <f>IF(ISNA(VLOOKUP(G604,Round2_Transactions!$A$2:$F$800,2,FALSE)), 0,VLOOKUP(G604,Round2_Transactions!$A$2:$F$800,2,FALSE))</f>
        <v>0</v>
      </c>
      <c r="I604" s="60">
        <f>IF(ISNA(VLOOKUP(G604,Round2_Transactions!$A$2:$F$800,3,FALSE)), 0,VLOOKUP(G604,Round2_Transactions!$A$2:$F$800,3,FALSE))</f>
        <v>0</v>
      </c>
      <c r="J604" s="60">
        <f>IF(ISNA(VLOOKUP(G604,Round2_Transactions!$A$2:$F$800,4,FALSE)), 0,VLOOKUP(G604,Round2_Transactions!$A$2:$F$800,4,FALSE))</f>
        <v>0</v>
      </c>
      <c r="K604" s="60">
        <f>IF(ISNA(VLOOKUP(G604,Round2_Transactions!$A$2:$F$800,5,FALSE)), 0,VLOOKUP(G604,Round2_Transactions!$A$2:$F$800,5,FALSE))</f>
        <v>0</v>
      </c>
      <c r="L604" s="86">
        <f>IF(ISNA(VLOOKUP(G604,Round2_Transactions!$A$2:$F$800,6,FALSE)), 0,VLOOKUP(G604,Round2_Transactions!$A$2:$F$800,6,FALSE))</f>
        <v>0</v>
      </c>
      <c r="M604" s="107">
        <f t="shared" si="79"/>
        <v>0</v>
      </c>
      <c r="N604" s="107">
        <f t="shared" si="81"/>
        <v>0</v>
      </c>
      <c r="O604" s="107">
        <f t="shared" si="82"/>
        <v>0</v>
      </c>
      <c r="P604" s="107">
        <f t="shared" si="83"/>
        <v>0</v>
      </c>
      <c r="Q604" s="107">
        <f t="shared" si="84"/>
        <v>0</v>
      </c>
      <c r="R604" s="107">
        <f t="shared" si="85"/>
        <v>0</v>
      </c>
      <c r="S604" s="107">
        <f t="shared" si="86"/>
        <v>0</v>
      </c>
      <c r="T604" s="107">
        <f t="shared" si="87"/>
        <v>0</v>
      </c>
      <c r="U604" s="107">
        <f t="shared" si="88"/>
        <v>0</v>
      </c>
      <c r="V604" s="107">
        <f t="shared" si="89"/>
        <v>0</v>
      </c>
      <c r="W604" s="107">
        <f t="shared" si="90"/>
        <v>0</v>
      </c>
      <c r="X604" s="107">
        <f t="shared" si="91"/>
        <v>0</v>
      </c>
      <c r="Y604" s="107">
        <f t="shared" si="92"/>
        <v>0</v>
      </c>
      <c r="Z604" s="107">
        <f t="shared" si="119"/>
        <v>0</v>
      </c>
      <c r="AA604" s="107">
        <f t="shared" si="120"/>
        <v>0</v>
      </c>
      <c r="AB604" s="107">
        <f t="shared" si="121"/>
        <v>0</v>
      </c>
      <c r="AC604" s="107">
        <f t="shared" si="122"/>
        <v>0</v>
      </c>
      <c r="AD604" s="107">
        <f t="shared" si="123"/>
        <v>0</v>
      </c>
      <c r="AE604" s="107">
        <f t="shared" si="124"/>
        <v>0</v>
      </c>
      <c r="AF604" s="107">
        <f t="shared" si="125"/>
        <v>0</v>
      </c>
      <c r="AG604" s="107">
        <f t="shared" si="126"/>
        <v>0</v>
      </c>
      <c r="AH604" s="107">
        <f t="shared" si="127"/>
        <v>0</v>
      </c>
      <c r="AI604" s="107">
        <f t="shared" si="128"/>
        <v>0</v>
      </c>
      <c r="AJ604" s="107">
        <f t="shared" si="129"/>
        <v>0</v>
      </c>
      <c r="AK604" s="107">
        <f t="shared" si="130"/>
        <v>0</v>
      </c>
    </row>
    <row r="605">
      <c r="A605" s="107"/>
      <c r="B605" s="107"/>
      <c r="C605" s="107"/>
      <c r="D605" s="107"/>
      <c r="E605" s="107"/>
      <c r="F605" s="108">
        <f t="shared" si="118"/>
        <v>1326</v>
      </c>
      <c r="G605" s="90" t="s">
        <v>796</v>
      </c>
      <c r="H605" s="14">
        <f>IF(ISNA(VLOOKUP(G605,Round2_Transactions!$A$2:$F$800,2,FALSE)), 0,VLOOKUP(G605,Round2_Transactions!$A$2:$F$800,2,FALSE))</f>
        <v>0</v>
      </c>
      <c r="I605" s="60">
        <f>IF(ISNA(VLOOKUP(G605,Round2_Transactions!$A$2:$F$800,3,FALSE)), 0,VLOOKUP(G605,Round2_Transactions!$A$2:$F$800,3,FALSE))</f>
        <v>0</v>
      </c>
      <c r="J605" s="60">
        <f>IF(ISNA(VLOOKUP(G605,Round2_Transactions!$A$2:$F$800,4,FALSE)), 0,VLOOKUP(G605,Round2_Transactions!$A$2:$F$800,4,FALSE))</f>
        <v>0</v>
      </c>
      <c r="K605" s="60">
        <f>IF(ISNA(VLOOKUP(G605,Round2_Transactions!$A$2:$F$800,5,FALSE)), 0,VLOOKUP(G605,Round2_Transactions!$A$2:$F$800,5,FALSE))</f>
        <v>0</v>
      </c>
      <c r="L605" s="86">
        <f>IF(ISNA(VLOOKUP(G605,Round2_Transactions!$A$2:$F$800,6,FALSE)), 0,VLOOKUP(G605,Round2_Transactions!$A$2:$F$800,6,FALSE))</f>
        <v>0</v>
      </c>
      <c r="M605" s="107">
        <f t="shared" si="79"/>
        <v>0</v>
      </c>
      <c r="N605" s="107">
        <f t="shared" si="81"/>
        <v>0</v>
      </c>
      <c r="O605" s="107">
        <f t="shared" si="82"/>
        <v>0</v>
      </c>
      <c r="P605" s="107">
        <f t="shared" si="83"/>
        <v>0</v>
      </c>
      <c r="Q605" s="107">
        <f t="shared" si="84"/>
        <v>0</v>
      </c>
      <c r="R605" s="107">
        <f t="shared" si="85"/>
        <v>0</v>
      </c>
      <c r="S605" s="107">
        <f t="shared" si="86"/>
        <v>0</v>
      </c>
      <c r="T605" s="107">
        <f t="shared" si="87"/>
        <v>0</v>
      </c>
      <c r="U605" s="107">
        <f t="shared" si="88"/>
        <v>0</v>
      </c>
      <c r="V605" s="107">
        <f t="shared" si="89"/>
        <v>0</v>
      </c>
      <c r="W605" s="107">
        <f t="shared" si="90"/>
        <v>0</v>
      </c>
      <c r="X605" s="107">
        <f t="shared" si="91"/>
        <v>0</v>
      </c>
      <c r="Y605" s="107">
        <f t="shared" si="92"/>
        <v>0</v>
      </c>
      <c r="Z605" s="107">
        <f t="shared" si="119"/>
        <v>0</v>
      </c>
      <c r="AA605" s="107">
        <f t="shared" si="120"/>
        <v>0</v>
      </c>
      <c r="AB605" s="107">
        <f t="shared" si="121"/>
        <v>0</v>
      </c>
      <c r="AC605" s="107">
        <f t="shared" si="122"/>
        <v>0</v>
      </c>
      <c r="AD605" s="107">
        <f t="shared" si="123"/>
        <v>0</v>
      </c>
      <c r="AE605" s="107">
        <f t="shared" si="124"/>
        <v>0</v>
      </c>
      <c r="AF605" s="107">
        <f t="shared" si="125"/>
        <v>0</v>
      </c>
      <c r="AG605" s="107">
        <f t="shared" si="126"/>
        <v>0</v>
      </c>
      <c r="AH605" s="107">
        <f t="shared" si="127"/>
        <v>0</v>
      </c>
      <c r="AI605" s="107">
        <f t="shared" si="128"/>
        <v>0</v>
      </c>
      <c r="AJ605" s="107">
        <f t="shared" si="129"/>
        <v>0</v>
      </c>
      <c r="AK605" s="107">
        <f t="shared" si="130"/>
        <v>0</v>
      </c>
    </row>
    <row r="606">
      <c r="A606" s="107"/>
      <c r="B606" s="107"/>
      <c r="C606" s="107"/>
      <c r="D606" s="107"/>
      <c r="E606" s="107"/>
      <c r="F606" s="108">
        <f t="shared" si="118"/>
        <v>1326</v>
      </c>
      <c r="G606" s="90" t="s">
        <v>797</v>
      </c>
      <c r="H606" s="14">
        <f>IF(ISNA(VLOOKUP(G606,Round2_Transactions!$A$2:$F$800,2,FALSE)), 0,VLOOKUP(G606,Round2_Transactions!$A$2:$F$800,2,FALSE))</f>
        <v>0</v>
      </c>
      <c r="I606" s="60">
        <f>IF(ISNA(VLOOKUP(G606,Round2_Transactions!$A$2:$F$800,3,FALSE)), 0,VLOOKUP(G606,Round2_Transactions!$A$2:$F$800,3,FALSE))</f>
        <v>0</v>
      </c>
      <c r="J606" s="60">
        <f>IF(ISNA(VLOOKUP(G606,Round2_Transactions!$A$2:$F$800,4,FALSE)), 0,VLOOKUP(G606,Round2_Transactions!$A$2:$F$800,4,FALSE))</f>
        <v>0</v>
      </c>
      <c r="K606" s="60">
        <f>IF(ISNA(VLOOKUP(G606,Round2_Transactions!$A$2:$F$800,5,FALSE)), 0,VLOOKUP(G606,Round2_Transactions!$A$2:$F$800,5,FALSE))</f>
        <v>0</v>
      </c>
      <c r="L606" s="86">
        <f>IF(ISNA(VLOOKUP(G606,Round2_Transactions!$A$2:$F$800,6,FALSE)), 0,VLOOKUP(G606,Round2_Transactions!$A$2:$F$800,6,FALSE))</f>
        <v>0</v>
      </c>
      <c r="M606" s="107">
        <f t="shared" si="79"/>
        <v>0</v>
      </c>
      <c r="N606" s="107">
        <f t="shared" si="81"/>
        <v>0</v>
      </c>
      <c r="O606" s="107">
        <f t="shared" si="82"/>
        <v>0</v>
      </c>
      <c r="P606" s="107">
        <f t="shared" si="83"/>
        <v>0</v>
      </c>
      <c r="Q606" s="107">
        <f t="shared" si="84"/>
        <v>0</v>
      </c>
      <c r="R606" s="107">
        <f t="shared" si="85"/>
        <v>0</v>
      </c>
      <c r="S606" s="107">
        <f t="shared" si="86"/>
        <v>0</v>
      </c>
      <c r="T606" s="107">
        <f t="shared" si="87"/>
        <v>0</v>
      </c>
      <c r="U606" s="107">
        <f t="shared" si="88"/>
        <v>0</v>
      </c>
      <c r="V606" s="107">
        <f t="shared" si="89"/>
        <v>0</v>
      </c>
      <c r="W606" s="107">
        <f t="shared" si="90"/>
        <v>0</v>
      </c>
      <c r="X606" s="107">
        <f t="shared" si="91"/>
        <v>0</v>
      </c>
      <c r="Y606" s="107">
        <f t="shared" si="92"/>
        <v>0</v>
      </c>
      <c r="Z606" s="107">
        <f t="shared" si="119"/>
        <v>0</v>
      </c>
      <c r="AA606" s="107">
        <f t="shared" si="120"/>
        <v>0</v>
      </c>
      <c r="AB606" s="107">
        <f t="shared" si="121"/>
        <v>0</v>
      </c>
      <c r="AC606" s="107">
        <f t="shared" si="122"/>
        <v>0</v>
      </c>
      <c r="AD606" s="107">
        <f t="shared" si="123"/>
        <v>0</v>
      </c>
      <c r="AE606" s="107">
        <f t="shared" si="124"/>
        <v>0</v>
      </c>
      <c r="AF606" s="107">
        <f t="shared" si="125"/>
        <v>0</v>
      </c>
      <c r="AG606" s="107">
        <f t="shared" si="126"/>
        <v>0</v>
      </c>
      <c r="AH606" s="107">
        <f t="shared" si="127"/>
        <v>0</v>
      </c>
      <c r="AI606" s="107">
        <f t="shared" si="128"/>
        <v>0</v>
      </c>
      <c r="AJ606" s="107">
        <f t="shared" si="129"/>
        <v>0</v>
      </c>
      <c r="AK606" s="107">
        <f t="shared" si="130"/>
        <v>0</v>
      </c>
    </row>
    <row r="607">
      <c r="A607" s="107"/>
      <c r="B607" s="107"/>
      <c r="C607" s="107"/>
      <c r="D607" s="107"/>
      <c r="E607" s="107"/>
      <c r="F607" s="108">
        <f t="shared" si="118"/>
        <v>1326</v>
      </c>
      <c r="G607" s="90" t="s">
        <v>798</v>
      </c>
      <c r="H607" s="14">
        <f>IF(ISNA(VLOOKUP(G607,Round2_Transactions!$A$2:$F$800,2,FALSE)), 0,VLOOKUP(G607,Round2_Transactions!$A$2:$F$800,2,FALSE))</f>
        <v>0</v>
      </c>
      <c r="I607" s="60">
        <f>IF(ISNA(VLOOKUP(G607,Round2_Transactions!$A$2:$F$800,3,FALSE)), 0,VLOOKUP(G607,Round2_Transactions!$A$2:$F$800,3,FALSE))</f>
        <v>0</v>
      </c>
      <c r="J607" s="60">
        <f>IF(ISNA(VLOOKUP(G607,Round2_Transactions!$A$2:$F$800,4,FALSE)), 0,VLOOKUP(G607,Round2_Transactions!$A$2:$F$800,4,FALSE))</f>
        <v>0</v>
      </c>
      <c r="K607" s="60">
        <f>IF(ISNA(VLOOKUP(G607,Round2_Transactions!$A$2:$F$800,5,FALSE)), 0,VLOOKUP(G607,Round2_Transactions!$A$2:$F$800,5,FALSE))</f>
        <v>0</v>
      </c>
      <c r="L607" s="86">
        <f>IF(ISNA(VLOOKUP(G607,Round2_Transactions!$A$2:$F$800,6,FALSE)), 0,VLOOKUP(G607,Round2_Transactions!$A$2:$F$800,6,FALSE))</f>
        <v>0</v>
      </c>
      <c r="M607" s="107">
        <f t="shared" si="79"/>
        <v>0</v>
      </c>
      <c r="N607" s="107">
        <f t="shared" si="81"/>
        <v>0</v>
      </c>
      <c r="O607" s="107">
        <f t="shared" si="82"/>
        <v>0</v>
      </c>
      <c r="P607" s="107">
        <f t="shared" si="83"/>
        <v>0</v>
      </c>
      <c r="Q607" s="107">
        <f t="shared" si="84"/>
        <v>0</v>
      </c>
      <c r="R607" s="107">
        <f t="shared" si="85"/>
        <v>0</v>
      </c>
      <c r="S607" s="107">
        <f t="shared" si="86"/>
        <v>0</v>
      </c>
      <c r="T607" s="107">
        <f t="shared" si="87"/>
        <v>0</v>
      </c>
      <c r="U607" s="107">
        <f t="shared" si="88"/>
        <v>0</v>
      </c>
      <c r="V607" s="107">
        <f t="shared" si="89"/>
        <v>0</v>
      </c>
      <c r="W607" s="107">
        <f t="shared" si="90"/>
        <v>0</v>
      </c>
      <c r="X607" s="107">
        <f t="shared" si="91"/>
        <v>0</v>
      </c>
      <c r="Y607" s="107">
        <f t="shared" si="92"/>
        <v>0</v>
      </c>
      <c r="Z607" s="107">
        <f t="shared" si="119"/>
        <v>0</v>
      </c>
      <c r="AA607" s="107">
        <f t="shared" si="120"/>
        <v>0</v>
      </c>
      <c r="AB607" s="107">
        <f t="shared" si="121"/>
        <v>0</v>
      </c>
      <c r="AC607" s="107">
        <f t="shared" si="122"/>
        <v>0</v>
      </c>
      <c r="AD607" s="107">
        <f t="shared" si="123"/>
        <v>0</v>
      </c>
      <c r="AE607" s="107">
        <f t="shared" si="124"/>
        <v>0</v>
      </c>
      <c r="AF607" s="107">
        <f t="shared" si="125"/>
        <v>0</v>
      </c>
      <c r="AG607" s="107">
        <f t="shared" si="126"/>
        <v>0</v>
      </c>
      <c r="AH607" s="107">
        <f t="shared" si="127"/>
        <v>0</v>
      </c>
      <c r="AI607" s="107">
        <f t="shared" si="128"/>
        <v>0</v>
      </c>
      <c r="AJ607" s="107">
        <f t="shared" si="129"/>
        <v>0</v>
      </c>
      <c r="AK607" s="107">
        <f t="shared" si="130"/>
        <v>0</v>
      </c>
    </row>
    <row r="608">
      <c r="A608" s="107"/>
      <c r="B608" s="107"/>
      <c r="C608" s="107"/>
      <c r="D608" s="107"/>
      <c r="E608" s="107"/>
      <c r="F608" s="108">
        <f t="shared" si="118"/>
        <v>1326</v>
      </c>
      <c r="G608" s="90" t="s">
        <v>799</v>
      </c>
      <c r="H608" s="14">
        <f>IF(ISNA(VLOOKUP(G608,Round2_Transactions!$A$2:$F$800,2,FALSE)), 0,VLOOKUP(G608,Round2_Transactions!$A$2:$F$800,2,FALSE))</f>
        <v>0</v>
      </c>
      <c r="I608" s="60">
        <f>IF(ISNA(VLOOKUP(G608,Round2_Transactions!$A$2:$F$800,3,FALSE)), 0,VLOOKUP(G608,Round2_Transactions!$A$2:$F$800,3,FALSE))</f>
        <v>0</v>
      </c>
      <c r="J608" s="60">
        <f>IF(ISNA(VLOOKUP(G608,Round2_Transactions!$A$2:$F$800,4,FALSE)), 0,VLOOKUP(G608,Round2_Transactions!$A$2:$F$800,4,FALSE))</f>
        <v>0</v>
      </c>
      <c r="K608" s="60">
        <f>IF(ISNA(VLOOKUP(G608,Round2_Transactions!$A$2:$F$800,5,FALSE)), 0,VLOOKUP(G608,Round2_Transactions!$A$2:$F$800,5,FALSE))</f>
        <v>0</v>
      </c>
      <c r="L608" s="86">
        <f>IF(ISNA(VLOOKUP(G608,Round2_Transactions!$A$2:$F$800,6,FALSE)), 0,VLOOKUP(G608,Round2_Transactions!$A$2:$F$800,6,FALSE))</f>
        <v>0</v>
      </c>
      <c r="M608" s="107">
        <f t="shared" si="79"/>
        <v>0</v>
      </c>
      <c r="N608" s="107">
        <f t="shared" si="81"/>
        <v>0</v>
      </c>
      <c r="O608" s="107">
        <f t="shared" si="82"/>
        <v>0</v>
      </c>
      <c r="P608" s="107">
        <f t="shared" si="83"/>
        <v>0</v>
      </c>
      <c r="Q608" s="107">
        <f t="shared" si="84"/>
        <v>0</v>
      </c>
      <c r="R608" s="107">
        <f t="shared" si="85"/>
        <v>0</v>
      </c>
      <c r="S608" s="107">
        <f t="shared" si="86"/>
        <v>0</v>
      </c>
      <c r="T608" s="107">
        <f t="shared" si="87"/>
        <v>0</v>
      </c>
      <c r="U608" s="107">
        <f t="shared" si="88"/>
        <v>0</v>
      </c>
      <c r="V608" s="107">
        <f t="shared" si="89"/>
        <v>0</v>
      </c>
      <c r="W608" s="107">
        <f t="shared" si="90"/>
        <v>0</v>
      </c>
      <c r="X608" s="107">
        <f t="shared" si="91"/>
        <v>0</v>
      </c>
      <c r="Y608" s="107">
        <f t="shared" si="92"/>
        <v>0</v>
      </c>
      <c r="Z608" s="107">
        <f t="shared" si="119"/>
        <v>0</v>
      </c>
      <c r="AA608" s="107">
        <f t="shared" si="120"/>
        <v>0</v>
      </c>
      <c r="AB608" s="107">
        <f t="shared" si="121"/>
        <v>0</v>
      </c>
      <c r="AC608" s="107">
        <f t="shared" si="122"/>
        <v>0</v>
      </c>
      <c r="AD608" s="107">
        <f t="shared" si="123"/>
        <v>0</v>
      </c>
      <c r="AE608" s="107">
        <f t="shared" si="124"/>
        <v>0</v>
      </c>
      <c r="AF608" s="107">
        <f t="shared" si="125"/>
        <v>0</v>
      </c>
      <c r="AG608" s="107">
        <f t="shared" si="126"/>
        <v>0</v>
      </c>
      <c r="AH608" s="107">
        <f t="shared" si="127"/>
        <v>0</v>
      </c>
      <c r="AI608" s="107">
        <f t="shared" si="128"/>
        <v>0</v>
      </c>
      <c r="AJ608" s="107">
        <f t="shared" si="129"/>
        <v>0</v>
      </c>
      <c r="AK608" s="107">
        <f t="shared" si="130"/>
        <v>0</v>
      </c>
    </row>
    <row r="609">
      <c r="A609" s="107"/>
      <c r="B609" s="107"/>
      <c r="C609" s="107"/>
      <c r="D609" s="107"/>
      <c r="E609" s="107"/>
      <c r="F609" s="108">
        <f t="shared" si="118"/>
        <v>1326</v>
      </c>
      <c r="G609" s="90" t="s">
        <v>800</v>
      </c>
      <c r="H609" s="14">
        <f>IF(ISNA(VLOOKUP(G609,Round2_Transactions!$A$2:$F$800,2,FALSE)), 0,VLOOKUP(G609,Round2_Transactions!$A$2:$F$800,2,FALSE))</f>
        <v>0</v>
      </c>
      <c r="I609" s="60">
        <f>IF(ISNA(VLOOKUP(G609,Round2_Transactions!$A$2:$F$800,3,FALSE)), 0,VLOOKUP(G609,Round2_Transactions!$A$2:$F$800,3,FALSE))</f>
        <v>0</v>
      </c>
      <c r="J609" s="60">
        <f>IF(ISNA(VLOOKUP(G609,Round2_Transactions!$A$2:$F$800,4,FALSE)), 0,VLOOKUP(G609,Round2_Transactions!$A$2:$F$800,4,FALSE))</f>
        <v>0</v>
      </c>
      <c r="K609" s="60">
        <f>IF(ISNA(VLOOKUP(G609,Round2_Transactions!$A$2:$F$800,5,FALSE)), 0,VLOOKUP(G609,Round2_Transactions!$A$2:$F$800,5,FALSE))</f>
        <v>0</v>
      </c>
      <c r="L609" s="86">
        <f>IF(ISNA(VLOOKUP(G609,Round2_Transactions!$A$2:$F$800,6,FALSE)), 0,VLOOKUP(G609,Round2_Transactions!$A$2:$F$800,6,FALSE))</f>
        <v>0</v>
      </c>
      <c r="M609" s="107">
        <f t="shared" si="79"/>
        <v>0</v>
      </c>
      <c r="N609" s="107">
        <f t="shared" si="81"/>
        <v>0</v>
      </c>
      <c r="O609" s="107">
        <f t="shared" si="82"/>
        <v>0</v>
      </c>
      <c r="P609" s="107">
        <f t="shared" si="83"/>
        <v>0</v>
      </c>
      <c r="Q609" s="107">
        <f t="shared" si="84"/>
        <v>0</v>
      </c>
      <c r="R609" s="107">
        <f t="shared" si="85"/>
        <v>0</v>
      </c>
      <c r="S609" s="107">
        <f t="shared" si="86"/>
        <v>0</v>
      </c>
      <c r="T609" s="107">
        <f t="shared" si="87"/>
        <v>0</v>
      </c>
      <c r="U609" s="107">
        <f t="shared" si="88"/>
        <v>0</v>
      </c>
      <c r="V609" s="107">
        <f t="shared" si="89"/>
        <v>0</v>
      </c>
      <c r="W609" s="107">
        <f t="shared" si="90"/>
        <v>0</v>
      </c>
      <c r="X609" s="107">
        <f t="shared" si="91"/>
        <v>0</v>
      </c>
      <c r="Y609" s="107">
        <f t="shared" si="92"/>
        <v>0</v>
      </c>
      <c r="Z609" s="107">
        <f t="shared" si="119"/>
        <v>0</v>
      </c>
      <c r="AA609" s="107">
        <f t="shared" si="120"/>
        <v>0</v>
      </c>
      <c r="AB609" s="107">
        <f t="shared" si="121"/>
        <v>0</v>
      </c>
      <c r="AC609" s="107">
        <f t="shared" si="122"/>
        <v>0</v>
      </c>
      <c r="AD609" s="107">
        <f t="shared" si="123"/>
        <v>0</v>
      </c>
      <c r="AE609" s="107">
        <f t="shared" si="124"/>
        <v>0</v>
      </c>
      <c r="AF609" s="107">
        <f t="shared" si="125"/>
        <v>0</v>
      </c>
      <c r="AG609" s="107">
        <f t="shared" si="126"/>
        <v>0</v>
      </c>
      <c r="AH609" s="107">
        <f t="shared" si="127"/>
        <v>0</v>
      </c>
      <c r="AI609" s="107">
        <f t="shared" si="128"/>
        <v>0</v>
      </c>
      <c r="AJ609" s="107">
        <f t="shared" si="129"/>
        <v>0</v>
      </c>
      <c r="AK609" s="107">
        <f t="shared" si="130"/>
        <v>0</v>
      </c>
    </row>
    <row r="610">
      <c r="A610" s="107"/>
      <c r="B610" s="107"/>
      <c r="C610" s="107"/>
      <c r="D610" s="107"/>
      <c r="E610" s="107"/>
      <c r="F610" s="108">
        <f t="shared" si="118"/>
        <v>1326</v>
      </c>
      <c r="G610" s="90" t="s">
        <v>801</v>
      </c>
      <c r="H610" s="14">
        <f>IF(ISNA(VLOOKUP(G610,Round2_Transactions!$A$2:$F$800,2,FALSE)), 0,VLOOKUP(G610,Round2_Transactions!$A$2:$F$800,2,FALSE))</f>
        <v>0</v>
      </c>
      <c r="I610" s="60">
        <f>IF(ISNA(VLOOKUP(G610,Round2_Transactions!$A$2:$F$800,3,FALSE)), 0,VLOOKUP(G610,Round2_Transactions!$A$2:$F$800,3,FALSE))</f>
        <v>0</v>
      </c>
      <c r="J610" s="60">
        <f>IF(ISNA(VLOOKUP(G610,Round2_Transactions!$A$2:$F$800,4,FALSE)), 0,VLOOKUP(G610,Round2_Transactions!$A$2:$F$800,4,FALSE))</f>
        <v>0</v>
      </c>
      <c r="K610" s="60">
        <f>IF(ISNA(VLOOKUP(G610,Round2_Transactions!$A$2:$F$800,5,FALSE)), 0,VLOOKUP(G610,Round2_Transactions!$A$2:$F$800,5,FALSE))</f>
        <v>0</v>
      </c>
      <c r="L610" s="86">
        <f>IF(ISNA(VLOOKUP(G610,Round2_Transactions!$A$2:$F$800,6,FALSE)), 0,VLOOKUP(G610,Round2_Transactions!$A$2:$F$800,6,FALSE))</f>
        <v>0</v>
      </c>
      <c r="M610" s="107">
        <f t="shared" si="79"/>
        <v>0</v>
      </c>
      <c r="N610" s="107">
        <f t="shared" si="81"/>
        <v>0</v>
      </c>
      <c r="O610" s="107">
        <f t="shared" si="82"/>
        <v>0</v>
      </c>
      <c r="P610" s="107">
        <f t="shared" si="83"/>
        <v>0</v>
      </c>
      <c r="Q610" s="107">
        <f t="shared" si="84"/>
        <v>0</v>
      </c>
      <c r="R610" s="107">
        <f t="shared" si="85"/>
        <v>0</v>
      </c>
      <c r="S610" s="107">
        <f t="shared" si="86"/>
        <v>0</v>
      </c>
      <c r="T610" s="107">
        <f t="shared" si="87"/>
        <v>0</v>
      </c>
      <c r="U610" s="107">
        <f t="shared" si="88"/>
        <v>0</v>
      </c>
      <c r="V610" s="107">
        <f t="shared" si="89"/>
        <v>0</v>
      </c>
      <c r="W610" s="107">
        <f t="shared" si="90"/>
        <v>0</v>
      </c>
      <c r="X610" s="107">
        <f t="shared" si="91"/>
        <v>0</v>
      </c>
      <c r="Y610" s="107">
        <f t="shared" si="92"/>
        <v>0</v>
      </c>
      <c r="Z610" s="107">
        <f t="shared" si="119"/>
        <v>0</v>
      </c>
      <c r="AA610" s="107">
        <f t="shared" si="120"/>
        <v>0</v>
      </c>
      <c r="AB610" s="107">
        <f t="shared" si="121"/>
        <v>0</v>
      </c>
      <c r="AC610" s="107">
        <f t="shared" si="122"/>
        <v>0</v>
      </c>
      <c r="AD610" s="107">
        <f t="shared" si="123"/>
        <v>0</v>
      </c>
      <c r="AE610" s="107">
        <f t="shared" si="124"/>
        <v>0</v>
      </c>
      <c r="AF610" s="107">
        <f t="shared" si="125"/>
        <v>0</v>
      </c>
      <c r="AG610" s="107">
        <f t="shared" si="126"/>
        <v>0</v>
      </c>
      <c r="AH610" s="107">
        <f t="shared" si="127"/>
        <v>0</v>
      </c>
      <c r="AI610" s="107">
        <f t="shared" si="128"/>
        <v>0</v>
      </c>
      <c r="AJ610" s="107">
        <f t="shared" si="129"/>
        <v>0</v>
      </c>
      <c r="AK610" s="107">
        <f t="shared" si="130"/>
        <v>0</v>
      </c>
    </row>
    <row r="611">
      <c r="A611" s="107"/>
      <c r="B611" s="107"/>
      <c r="C611" s="107"/>
      <c r="D611" s="107"/>
      <c r="E611" s="107"/>
      <c r="F611" s="108">
        <f t="shared" si="118"/>
        <v>1326</v>
      </c>
      <c r="G611" s="90" t="s">
        <v>802</v>
      </c>
      <c r="H611" s="14">
        <f>IF(ISNA(VLOOKUP(G611,Round2_Transactions!$A$2:$F$800,2,FALSE)), 0,VLOOKUP(G611,Round2_Transactions!$A$2:$F$800,2,FALSE))</f>
        <v>0</v>
      </c>
      <c r="I611" s="60">
        <f>IF(ISNA(VLOOKUP(G611,Round2_Transactions!$A$2:$F$800,3,FALSE)), 0,VLOOKUP(G611,Round2_Transactions!$A$2:$F$800,3,FALSE))</f>
        <v>0</v>
      </c>
      <c r="J611" s="60">
        <f>IF(ISNA(VLOOKUP(G611,Round2_Transactions!$A$2:$F$800,4,FALSE)), 0,VLOOKUP(G611,Round2_Transactions!$A$2:$F$800,4,FALSE))</f>
        <v>0</v>
      </c>
      <c r="K611" s="60">
        <f>IF(ISNA(VLOOKUP(G611,Round2_Transactions!$A$2:$F$800,5,FALSE)), 0,VLOOKUP(G611,Round2_Transactions!$A$2:$F$800,5,FALSE))</f>
        <v>0</v>
      </c>
      <c r="L611" s="86">
        <f>IF(ISNA(VLOOKUP(G611,Round2_Transactions!$A$2:$F$800,6,FALSE)), 0,VLOOKUP(G611,Round2_Transactions!$A$2:$F$800,6,FALSE))</f>
        <v>0</v>
      </c>
      <c r="M611" s="107">
        <f t="shared" si="79"/>
        <v>0</v>
      </c>
      <c r="N611" s="107">
        <f t="shared" si="81"/>
        <v>0</v>
      </c>
      <c r="O611" s="107">
        <f t="shared" si="82"/>
        <v>0</v>
      </c>
      <c r="P611" s="107">
        <f t="shared" si="83"/>
        <v>0</v>
      </c>
      <c r="Q611" s="107">
        <f t="shared" si="84"/>
        <v>0</v>
      </c>
      <c r="R611" s="107">
        <f t="shared" si="85"/>
        <v>0</v>
      </c>
      <c r="S611" s="107">
        <f t="shared" si="86"/>
        <v>0</v>
      </c>
      <c r="T611" s="107">
        <f t="shared" si="87"/>
        <v>0</v>
      </c>
      <c r="U611" s="107">
        <f t="shared" si="88"/>
        <v>0</v>
      </c>
      <c r="V611" s="107">
        <f t="shared" si="89"/>
        <v>0</v>
      </c>
      <c r="W611" s="107">
        <f t="shared" si="90"/>
        <v>0</v>
      </c>
      <c r="X611" s="107">
        <f t="shared" si="91"/>
        <v>0</v>
      </c>
      <c r="Y611" s="107">
        <f t="shared" si="92"/>
        <v>0</v>
      </c>
      <c r="Z611" s="107">
        <f t="shared" si="119"/>
        <v>0</v>
      </c>
      <c r="AA611" s="107">
        <f t="shared" si="120"/>
        <v>0</v>
      </c>
      <c r="AB611" s="107">
        <f t="shared" si="121"/>
        <v>0</v>
      </c>
      <c r="AC611" s="107">
        <f t="shared" si="122"/>
        <v>0</v>
      </c>
      <c r="AD611" s="107">
        <f t="shared" si="123"/>
        <v>0</v>
      </c>
      <c r="AE611" s="107">
        <f t="shared" si="124"/>
        <v>0</v>
      </c>
      <c r="AF611" s="107">
        <f t="shared" si="125"/>
        <v>0</v>
      </c>
      <c r="AG611" s="107">
        <f t="shared" si="126"/>
        <v>0</v>
      </c>
      <c r="AH611" s="107">
        <f t="shared" si="127"/>
        <v>0</v>
      </c>
      <c r="AI611" s="107">
        <f t="shared" si="128"/>
        <v>0</v>
      </c>
      <c r="AJ611" s="107">
        <f t="shared" si="129"/>
        <v>0</v>
      </c>
      <c r="AK611" s="107">
        <f t="shared" si="130"/>
        <v>0</v>
      </c>
    </row>
    <row r="612">
      <c r="A612" s="107"/>
      <c r="B612" s="107"/>
      <c r="C612" s="107"/>
      <c r="D612" s="107"/>
      <c r="E612" s="107"/>
      <c r="F612" s="108">
        <f t="shared" si="118"/>
        <v>1326</v>
      </c>
      <c r="G612" s="90" t="s">
        <v>803</v>
      </c>
      <c r="H612" s="14">
        <f>IF(ISNA(VLOOKUP(G612,Round2_Transactions!$A$2:$F$800,2,FALSE)), 0,VLOOKUP(G612,Round2_Transactions!$A$2:$F$800,2,FALSE))</f>
        <v>0</v>
      </c>
      <c r="I612" s="60">
        <f>IF(ISNA(VLOOKUP(G612,Round2_Transactions!$A$2:$F$800,3,FALSE)), 0,VLOOKUP(G612,Round2_Transactions!$A$2:$F$800,3,FALSE))</f>
        <v>0</v>
      </c>
      <c r="J612" s="60">
        <f>IF(ISNA(VLOOKUP(G612,Round2_Transactions!$A$2:$F$800,4,FALSE)), 0,VLOOKUP(G612,Round2_Transactions!$A$2:$F$800,4,FALSE))</f>
        <v>0</v>
      </c>
      <c r="K612" s="60">
        <f>IF(ISNA(VLOOKUP(G612,Round2_Transactions!$A$2:$F$800,5,FALSE)), 0,VLOOKUP(G612,Round2_Transactions!$A$2:$F$800,5,FALSE))</f>
        <v>0</v>
      </c>
      <c r="L612" s="86">
        <f>IF(ISNA(VLOOKUP(G612,Round2_Transactions!$A$2:$F$800,6,FALSE)), 0,VLOOKUP(G612,Round2_Transactions!$A$2:$F$800,6,FALSE))</f>
        <v>0</v>
      </c>
      <c r="M612" s="107">
        <f t="shared" si="79"/>
        <v>0</v>
      </c>
      <c r="N612" s="107">
        <f t="shared" si="81"/>
        <v>0</v>
      </c>
      <c r="O612" s="107">
        <f t="shared" si="82"/>
        <v>0</v>
      </c>
      <c r="P612" s="107">
        <f t="shared" si="83"/>
        <v>0</v>
      </c>
      <c r="Q612" s="107">
        <f t="shared" si="84"/>
        <v>0</v>
      </c>
      <c r="R612" s="107">
        <f t="shared" si="85"/>
        <v>0</v>
      </c>
      <c r="S612" s="107">
        <f t="shared" si="86"/>
        <v>0</v>
      </c>
      <c r="T612" s="107">
        <f t="shared" si="87"/>
        <v>0</v>
      </c>
      <c r="U612" s="107">
        <f t="shared" si="88"/>
        <v>0</v>
      </c>
      <c r="V612" s="107">
        <f t="shared" si="89"/>
        <v>0</v>
      </c>
      <c r="W612" s="107">
        <f t="shared" si="90"/>
        <v>0</v>
      </c>
      <c r="X612" s="107">
        <f t="shared" si="91"/>
        <v>0</v>
      </c>
      <c r="Y612" s="107">
        <f t="shared" si="92"/>
        <v>0</v>
      </c>
      <c r="Z612" s="107">
        <f t="shared" si="119"/>
        <v>0</v>
      </c>
      <c r="AA612" s="107">
        <f t="shared" si="120"/>
        <v>0</v>
      </c>
      <c r="AB612" s="107">
        <f t="shared" si="121"/>
        <v>0</v>
      </c>
      <c r="AC612" s="107">
        <f t="shared" si="122"/>
        <v>0</v>
      </c>
      <c r="AD612" s="107">
        <f t="shared" si="123"/>
        <v>0</v>
      </c>
      <c r="AE612" s="107">
        <f t="shared" si="124"/>
        <v>0</v>
      </c>
      <c r="AF612" s="107">
        <f t="shared" si="125"/>
        <v>0</v>
      </c>
      <c r="AG612" s="107">
        <f t="shared" si="126"/>
        <v>0</v>
      </c>
      <c r="AH612" s="107">
        <f t="shared" si="127"/>
        <v>0</v>
      </c>
      <c r="AI612" s="107">
        <f t="shared" si="128"/>
        <v>0</v>
      </c>
      <c r="AJ612" s="107">
        <f t="shared" si="129"/>
        <v>0</v>
      </c>
      <c r="AK612" s="107">
        <f t="shared" si="130"/>
        <v>0</v>
      </c>
    </row>
    <row r="613">
      <c r="A613" s="107"/>
      <c r="B613" s="107"/>
      <c r="C613" s="107"/>
      <c r="D613" s="107"/>
      <c r="E613" s="107"/>
      <c r="F613" s="108">
        <f t="shared" si="118"/>
        <v>1326</v>
      </c>
      <c r="G613" s="90" t="s">
        <v>804</v>
      </c>
      <c r="H613" s="14">
        <f>IF(ISNA(VLOOKUP(G613,Round2_Transactions!$A$2:$F$800,2,FALSE)), 0,VLOOKUP(G613,Round2_Transactions!$A$2:$F$800,2,FALSE))</f>
        <v>0</v>
      </c>
      <c r="I613" s="60">
        <f>IF(ISNA(VLOOKUP(G613,Round2_Transactions!$A$2:$F$800,3,FALSE)), 0,VLOOKUP(G613,Round2_Transactions!$A$2:$F$800,3,FALSE))</f>
        <v>0</v>
      </c>
      <c r="J613" s="60">
        <f>IF(ISNA(VLOOKUP(G613,Round2_Transactions!$A$2:$F$800,4,FALSE)), 0,VLOOKUP(G613,Round2_Transactions!$A$2:$F$800,4,FALSE))</f>
        <v>0</v>
      </c>
      <c r="K613" s="60">
        <f>IF(ISNA(VLOOKUP(G613,Round2_Transactions!$A$2:$F$800,5,FALSE)), 0,VLOOKUP(G613,Round2_Transactions!$A$2:$F$800,5,FALSE))</f>
        <v>0</v>
      </c>
      <c r="L613" s="86">
        <f>IF(ISNA(VLOOKUP(G613,Round2_Transactions!$A$2:$F$800,6,FALSE)), 0,VLOOKUP(G613,Round2_Transactions!$A$2:$F$800,6,FALSE))</f>
        <v>0</v>
      </c>
      <c r="M613" s="107">
        <f t="shared" si="79"/>
        <v>0</v>
      </c>
      <c r="N613" s="107">
        <f t="shared" si="81"/>
        <v>0</v>
      </c>
      <c r="O613" s="107">
        <f t="shared" si="82"/>
        <v>0</v>
      </c>
      <c r="P613" s="107">
        <f t="shared" si="83"/>
        <v>0</v>
      </c>
      <c r="Q613" s="107">
        <f t="shared" si="84"/>
        <v>0</v>
      </c>
      <c r="R613" s="107">
        <f t="shared" si="85"/>
        <v>0</v>
      </c>
      <c r="S613" s="107">
        <f t="shared" si="86"/>
        <v>0</v>
      </c>
      <c r="T613" s="107">
        <f t="shared" si="87"/>
        <v>0</v>
      </c>
      <c r="U613" s="107">
        <f t="shared" si="88"/>
        <v>0</v>
      </c>
      <c r="V613" s="107">
        <f t="shared" si="89"/>
        <v>0</v>
      </c>
      <c r="W613" s="107">
        <f t="shared" si="90"/>
        <v>0</v>
      </c>
      <c r="X613" s="107">
        <f t="shared" si="91"/>
        <v>0</v>
      </c>
      <c r="Y613" s="107">
        <f t="shared" si="92"/>
        <v>0</v>
      </c>
      <c r="Z613" s="107">
        <f t="shared" si="119"/>
        <v>0</v>
      </c>
      <c r="AA613" s="107">
        <f t="shared" si="120"/>
        <v>0</v>
      </c>
      <c r="AB613" s="107">
        <f t="shared" si="121"/>
        <v>0</v>
      </c>
      <c r="AC613" s="107">
        <f t="shared" si="122"/>
        <v>0</v>
      </c>
      <c r="AD613" s="107">
        <f t="shared" si="123"/>
        <v>0</v>
      </c>
      <c r="AE613" s="107">
        <f t="shared" si="124"/>
        <v>0</v>
      </c>
      <c r="AF613" s="107">
        <f t="shared" si="125"/>
        <v>0</v>
      </c>
      <c r="AG613" s="107">
        <f t="shared" si="126"/>
        <v>0</v>
      </c>
      <c r="AH613" s="107">
        <f t="shared" si="127"/>
        <v>0</v>
      </c>
      <c r="AI613" s="107">
        <f t="shared" si="128"/>
        <v>0</v>
      </c>
      <c r="AJ613" s="107">
        <f t="shared" si="129"/>
        <v>0</v>
      </c>
      <c r="AK613" s="107">
        <f t="shared" si="130"/>
        <v>0</v>
      </c>
    </row>
    <row r="614">
      <c r="A614" s="107"/>
      <c r="B614" s="107"/>
      <c r="C614" s="107"/>
      <c r="D614" s="107"/>
      <c r="E614" s="107"/>
      <c r="F614" s="108">
        <f t="shared" si="118"/>
        <v>1326</v>
      </c>
      <c r="G614" s="90" t="s">
        <v>805</v>
      </c>
      <c r="H614" s="14">
        <f>IF(ISNA(VLOOKUP(G614,Round2_Transactions!$A$2:$F$800,2,FALSE)), 0,VLOOKUP(G614,Round2_Transactions!$A$2:$F$800,2,FALSE))</f>
        <v>0</v>
      </c>
      <c r="I614" s="60">
        <f>IF(ISNA(VLOOKUP(G614,Round2_Transactions!$A$2:$F$800,3,FALSE)), 0,VLOOKUP(G614,Round2_Transactions!$A$2:$F$800,3,FALSE))</f>
        <v>0</v>
      </c>
      <c r="J614" s="60">
        <f>IF(ISNA(VLOOKUP(G614,Round2_Transactions!$A$2:$F$800,4,FALSE)), 0,VLOOKUP(G614,Round2_Transactions!$A$2:$F$800,4,FALSE))</f>
        <v>0</v>
      </c>
      <c r="K614" s="60">
        <f>IF(ISNA(VLOOKUP(G614,Round2_Transactions!$A$2:$F$800,5,FALSE)), 0,VLOOKUP(G614,Round2_Transactions!$A$2:$F$800,5,FALSE))</f>
        <v>0</v>
      </c>
      <c r="L614" s="86">
        <f>IF(ISNA(VLOOKUP(G614,Round2_Transactions!$A$2:$F$800,6,FALSE)), 0,VLOOKUP(G614,Round2_Transactions!$A$2:$F$800,6,FALSE))</f>
        <v>0</v>
      </c>
      <c r="M614" s="107">
        <f t="shared" si="79"/>
        <v>0</v>
      </c>
      <c r="N614" s="107">
        <f t="shared" si="81"/>
        <v>0</v>
      </c>
      <c r="O614" s="107">
        <f t="shared" si="82"/>
        <v>0</v>
      </c>
      <c r="P614" s="107">
        <f t="shared" si="83"/>
        <v>0</v>
      </c>
      <c r="Q614" s="107">
        <f t="shared" si="84"/>
        <v>0</v>
      </c>
      <c r="R614" s="107">
        <f t="shared" si="85"/>
        <v>0</v>
      </c>
      <c r="S614" s="107">
        <f t="shared" si="86"/>
        <v>0</v>
      </c>
      <c r="T614" s="107">
        <f t="shared" si="87"/>
        <v>0</v>
      </c>
      <c r="U614" s="107">
        <f t="shared" si="88"/>
        <v>0</v>
      </c>
      <c r="V614" s="107">
        <f t="shared" si="89"/>
        <v>0</v>
      </c>
      <c r="W614" s="107">
        <f t="shared" si="90"/>
        <v>0</v>
      </c>
      <c r="X614" s="107">
        <f t="shared" si="91"/>
        <v>0</v>
      </c>
      <c r="Y614" s="107">
        <f t="shared" si="92"/>
        <v>0</v>
      </c>
      <c r="Z614" s="107">
        <f t="shared" si="119"/>
        <v>0</v>
      </c>
      <c r="AA614" s="107">
        <f t="shared" si="120"/>
        <v>0</v>
      </c>
      <c r="AB614" s="107">
        <f t="shared" si="121"/>
        <v>0</v>
      </c>
      <c r="AC614" s="107">
        <f t="shared" si="122"/>
        <v>0</v>
      </c>
      <c r="AD614" s="107">
        <f t="shared" si="123"/>
        <v>0</v>
      </c>
      <c r="AE614" s="107">
        <f t="shared" si="124"/>
        <v>0</v>
      </c>
      <c r="AF614" s="107">
        <f t="shared" si="125"/>
        <v>0</v>
      </c>
      <c r="AG614" s="107">
        <f t="shared" si="126"/>
        <v>0</v>
      </c>
      <c r="AH614" s="107">
        <f t="shared" si="127"/>
        <v>0</v>
      </c>
      <c r="AI614" s="107">
        <f t="shared" si="128"/>
        <v>0</v>
      </c>
      <c r="AJ614" s="107">
        <f t="shared" si="129"/>
        <v>0</v>
      </c>
      <c r="AK614" s="107">
        <f t="shared" si="130"/>
        <v>0</v>
      </c>
    </row>
    <row r="615">
      <c r="A615" s="107"/>
      <c r="B615" s="107"/>
      <c r="C615" s="107"/>
      <c r="D615" s="107"/>
      <c r="E615" s="107"/>
      <c r="F615" s="108">
        <f t="shared" si="118"/>
        <v>1326</v>
      </c>
      <c r="G615" s="90" t="s">
        <v>806</v>
      </c>
      <c r="H615" s="14">
        <f>IF(ISNA(VLOOKUP(G615,Round2_Transactions!$A$2:$F$800,2,FALSE)), 0,VLOOKUP(G615,Round2_Transactions!$A$2:$F$800,2,FALSE))</f>
        <v>0</v>
      </c>
      <c r="I615" s="60">
        <f>IF(ISNA(VLOOKUP(G615,Round2_Transactions!$A$2:$F$800,3,FALSE)), 0,VLOOKUP(G615,Round2_Transactions!$A$2:$F$800,3,FALSE))</f>
        <v>0</v>
      </c>
      <c r="J615" s="60">
        <f>IF(ISNA(VLOOKUP(G615,Round2_Transactions!$A$2:$F$800,4,FALSE)), 0,VLOOKUP(G615,Round2_Transactions!$A$2:$F$800,4,FALSE))</f>
        <v>0</v>
      </c>
      <c r="K615" s="60">
        <f>IF(ISNA(VLOOKUP(G615,Round2_Transactions!$A$2:$F$800,5,FALSE)), 0,VLOOKUP(G615,Round2_Transactions!$A$2:$F$800,5,FALSE))</f>
        <v>0</v>
      </c>
      <c r="L615" s="86">
        <f>IF(ISNA(VLOOKUP(G615,Round2_Transactions!$A$2:$F$800,6,FALSE)), 0,VLOOKUP(G615,Round2_Transactions!$A$2:$F$800,6,FALSE))</f>
        <v>0</v>
      </c>
      <c r="M615" s="107">
        <f t="shared" si="79"/>
        <v>0</v>
      </c>
      <c r="N615" s="107">
        <f t="shared" si="81"/>
        <v>0</v>
      </c>
      <c r="O615" s="107">
        <f t="shared" si="82"/>
        <v>0</v>
      </c>
      <c r="P615" s="107">
        <f t="shared" si="83"/>
        <v>0</v>
      </c>
      <c r="Q615" s="107">
        <f t="shared" si="84"/>
        <v>0</v>
      </c>
      <c r="R615" s="107">
        <f t="shared" si="85"/>
        <v>0</v>
      </c>
      <c r="S615" s="107">
        <f t="shared" si="86"/>
        <v>0</v>
      </c>
      <c r="T615" s="107">
        <f t="shared" si="87"/>
        <v>0</v>
      </c>
      <c r="U615" s="107">
        <f t="shared" si="88"/>
        <v>0</v>
      </c>
      <c r="V615" s="107">
        <f t="shared" si="89"/>
        <v>0</v>
      </c>
      <c r="W615" s="107">
        <f t="shared" si="90"/>
        <v>0</v>
      </c>
      <c r="X615" s="107">
        <f t="shared" si="91"/>
        <v>0</v>
      </c>
      <c r="Y615" s="107">
        <f t="shared" si="92"/>
        <v>0</v>
      </c>
      <c r="Z615" s="107">
        <f t="shared" si="119"/>
        <v>0</v>
      </c>
      <c r="AA615" s="107">
        <f t="shared" si="120"/>
        <v>0</v>
      </c>
      <c r="AB615" s="107">
        <f t="shared" si="121"/>
        <v>0</v>
      </c>
      <c r="AC615" s="107">
        <f t="shared" si="122"/>
        <v>0</v>
      </c>
      <c r="AD615" s="107">
        <f t="shared" si="123"/>
        <v>0</v>
      </c>
      <c r="AE615" s="107">
        <f t="shared" si="124"/>
        <v>0</v>
      </c>
      <c r="AF615" s="107">
        <f t="shared" si="125"/>
        <v>0</v>
      </c>
      <c r="AG615" s="107">
        <f t="shared" si="126"/>
        <v>0</v>
      </c>
      <c r="AH615" s="107">
        <f t="shared" si="127"/>
        <v>0</v>
      </c>
      <c r="AI615" s="107">
        <f t="shared" si="128"/>
        <v>0</v>
      </c>
      <c r="AJ615" s="107">
        <f t="shared" si="129"/>
        <v>0</v>
      </c>
      <c r="AK615" s="107">
        <f t="shared" si="130"/>
        <v>0</v>
      </c>
    </row>
    <row r="616">
      <c r="A616" s="107"/>
      <c r="B616" s="107"/>
      <c r="C616" s="107"/>
      <c r="D616" s="107"/>
      <c r="E616" s="107"/>
      <c r="F616" s="108">
        <f t="shared" si="118"/>
        <v>1326</v>
      </c>
      <c r="G616" s="90" t="s">
        <v>807</v>
      </c>
      <c r="H616" s="14">
        <f>IF(ISNA(VLOOKUP(G616,Round2_Transactions!$A$2:$F$800,2,FALSE)), 0,VLOOKUP(G616,Round2_Transactions!$A$2:$F$800,2,FALSE))</f>
        <v>0</v>
      </c>
      <c r="I616" s="60">
        <f>IF(ISNA(VLOOKUP(G616,Round2_Transactions!$A$2:$F$800,3,FALSE)), 0,VLOOKUP(G616,Round2_Transactions!$A$2:$F$800,3,FALSE))</f>
        <v>0</v>
      </c>
      <c r="J616" s="60">
        <f>IF(ISNA(VLOOKUP(G616,Round2_Transactions!$A$2:$F$800,4,FALSE)), 0,VLOOKUP(G616,Round2_Transactions!$A$2:$F$800,4,FALSE))</f>
        <v>0</v>
      </c>
      <c r="K616" s="60">
        <f>IF(ISNA(VLOOKUP(G616,Round2_Transactions!$A$2:$F$800,5,FALSE)), 0,VLOOKUP(G616,Round2_Transactions!$A$2:$F$800,5,FALSE))</f>
        <v>0</v>
      </c>
      <c r="L616" s="86">
        <f>IF(ISNA(VLOOKUP(G616,Round2_Transactions!$A$2:$F$800,6,FALSE)), 0,VLOOKUP(G616,Round2_Transactions!$A$2:$F$800,6,FALSE))</f>
        <v>0</v>
      </c>
      <c r="M616" s="107">
        <f t="shared" si="79"/>
        <v>0</v>
      </c>
      <c r="N616" s="107">
        <f t="shared" si="81"/>
        <v>0</v>
      </c>
      <c r="O616" s="107">
        <f t="shared" si="82"/>
        <v>0</v>
      </c>
      <c r="P616" s="107">
        <f t="shared" si="83"/>
        <v>0</v>
      </c>
      <c r="Q616" s="107">
        <f t="shared" si="84"/>
        <v>0</v>
      </c>
      <c r="R616" s="107">
        <f t="shared" si="85"/>
        <v>0</v>
      </c>
      <c r="S616" s="107">
        <f t="shared" si="86"/>
        <v>0</v>
      </c>
      <c r="T616" s="107">
        <f t="shared" si="87"/>
        <v>0</v>
      </c>
      <c r="U616" s="107">
        <f t="shared" si="88"/>
        <v>0</v>
      </c>
      <c r="V616" s="107">
        <f t="shared" si="89"/>
        <v>0</v>
      </c>
      <c r="W616" s="107">
        <f t="shared" si="90"/>
        <v>0</v>
      </c>
      <c r="X616" s="107">
        <f t="shared" si="91"/>
        <v>0</v>
      </c>
      <c r="Y616" s="107">
        <f t="shared" si="92"/>
        <v>0</v>
      </c>
      <c r="Z616" s="107">
        <f t="shared" si="119"/>
        <v>0</v>
      </c>
      <c r="AA616" s="107">
        <f t="shared" si="120"/>
        <v>0</v>
      </c>
      <c r="AB616" s="107">
        <f t="shared" si="121"/>
        <v>0</v>
      </c>
      <c r="AC616" s="107">
        <f t="shared" si="122"/>
        <v>0</v>
      </c>
      <c r="AD616" s="107">
        <f t="shared" si="123"/>
        <v>0</v>
      </c>
      <c r="AE616" s="107">
        <f t="shared" si="124"/>
        <v>0</v>
      </c>
      <c r="AF616" s="107">
        <f t="shared" si="125"/>
        <v>0</v>
      </c>
      <c r="AG616" s="107">
        <f t="shared" si="126"/>
        <v>0</v>
      </c>
      <c r="AH616" s="107">
        <f t="shared" si="127"/>
        <v>0</v>
      </c>
      <c r="AI616" s="107">
        <f t="shared" si="128"/>
        <v>0</v>
      </c>
      <c r="AJ616" s="107">
        <f t="shared" si="129"/>
        <v>0</v>
      </c>
      <c r="AK616" s="107">
        <f t="shared" si="130"/>
        <v>0</v>
      </c>
    </row>
    <row r="617">
      <c r="A617" s="107"/>
      <c r="B617" s="107"/>
      <c r="C617" s="107"/>
      <c r="D617" s="107"/>
      <c r="E617" s="107"/>
      <c r="F617" s="108">
        <f t="shared" si="118"/>
        <v>1326</v>
      </c>
      <c r="G617" s="90" t="s">
        <v>808</v>
      </c>
      <c r="H617" s="14">
        <f>IF(ISNA(VLOOKUP(G617,Round2_Transactions!$A$2:$F$800,2,FALSE)), 0,VLOOKUP(G617,Round2_Transactions!$A$2:$F$800,2,FALSE))</f>
        <v>0</v>
      </c>
      <c r="I617" s="60">
        <f>IF(ISNA(VLOOKUP(G617,Round2_Transactions!$A$2:$F$800,3,FALSE)), 0,VLOOKUP(G617,Round2_Transactions!$A$2:$F$800,3,FALSE))</f>
        <v>0</v>
      </c>
      <c r="J617" s="60">
        <f>IF(ISNA(VLOOKUP(G617,Round2_Transactions!$A$2:$F$800,4,FALSE)), 0,VLOOKUP(G617,Round2_Transactions!$A$2:$F$800,4,FALSE))</f>
        <v>0</v>
      </c>
      <c r="K617" s="60">
        <f>IF(ISNA(VLOOKUP(G617,Round2_Transactions!$A$2:$F$800,5,FALSE)), 0,VLOOKUP(G617,Round2_Transactions!$A$2:$F$800,5,FALSE))</f>
        <v>0</v>
      </c>
      <c r="L617" s="86">
        <f>IF(ISNA(VLOOKUP(G617,Round2_Transactions!$A$2:$F$800,6,FALSE)), 0,VLOOKUP(G617,Round2_Transactions!$A$2:$F$800,6,FALSE))</f>
        <v>0</v>
      </c>
      <c r="M617" s="107">
        <f t="shared" si="79"/>
        <v>0</v>
      </c>
      <c r="N617" s="107">
        <f t="shared" si="81"/>
        <v>0</v>
      </c>
      <c r="O617" s="107">
        <f t="shared" si="82"/>
        <v>0</v>
      </c>
      <c r="P617" s="107">
        <f t="shared" si="83"/>
        <v>0</v>
      </c>
      <c r="Q617" s="107">
        <f t="shared" si="84"/>
        <v>0</v>
      </c>
      <c r="R617" s="107">
        <f t="shared" si="85"/>
        <v>0</v>
      </c>
      <c r="S617" s="107">
        <f t="shared" si="86"/>
        <v>0</v>
      </c>
      <c r="T617" s="107">
        <f t="shared" si="87"/>
        <v>0</v>
      </c>
      <c r="U617" s="107">
        <f t="shared" si="88"/>
        <v>0</v>
      </c>
      <c r="V617" s="107">
        <f t="shared" si="89"/>
        <v>0</v>
      </c>
      <c r="W617" s="107">
        <f t="shared" si="90"/>
        <v>0</v>
      </c>
      <c r="X617" s="107">
        <f t="shared" si="91"/>
        <v>0</v>
      </c>
      <c r="Y617" s="107">
        <f t="shared" si="92"/>
        <v>0</v>
      </c>
      <c r="Z617" s="107">
        <f t="shared" si="119"/>
        <v>0</v>
      </c>
      <c r="AA617" s="107">
        <f t="shared" si="120"/>
        <v>0</v>
      </c>
      <c r="AB617" s="107">
        <f t="shared" si="121"/>
        <v>0</v>
      </c>
      <c r="AC617" s="107">
        <f t="shared" si="122"/>
        <v>0</v>
      </c>
      <c r="AD617" s="107">
        <f t="shared" si="123"/>
        <v>0</v>
      </c>
      <c r="AE617" s="107">
        <f t="shared" si="124"/>
        <v>0</v>
      </c>
      <c r="AF617" s="107">
        <f t="shared" si="125"/>
        <v>0</v>
      </c>
      <c r="AG617" s="107">
        <f t="shared" si="126"/>
        <v>0</v>
      </c>
      <c r="AH617" s="107">
        <f t="shared" si="127"/>
        <v>0</v>
      </c>
      <c r="AI617" s="107">
        <f t="shared" si="128"/>
        <v>0</v>
      </c>
      <c r="AJ617" s="107">
        <f t="shared" si="129"/>
        <v>0</v>
      </c>
      <c r="AK617" s="107">
        <f t="shared" si="130"/>
        <v>0</v>
      </c>
    </row>
    <row r="618">
      <c r="A618" s="107"/>
      <c r="B618" s="107"/>
      <c r="C618" s="107"/>
      <c r="D618" s="107"/>
      <c r="E618" s="107"/>
      <c r="F618" s="108">
        <f t="shared" si="118"/>
        <v>1326</v>
      </c>
      <c r="G618" s="90" t="s">
        <v>809</v>
      </c>
      <c r="H618" s="14">
        <f>IF(ISNA(VLOOKUP(G618,Round2_Transactions!$A$2:$F$800,2,FALSE)), 0,VLOOKUP(G618,Round2_Transactions!$A$2:$F$800,2,FALSE))</f>
        <v>0</v>
      </c>
      <c r="I618" s="60">
        <f>IF(ISNA(VLOOKUP(G618,Round2_Transactions!$A$2:$F$800,3,FALSE)), 0,VLOOKUP(G618,Round2_Transactions!$A$2:$F$800,3,FALSE))</f>
        <v>0</v>
      </c>
      <c r="J618" s="60">
        <f>IF(ISNA(VLOOKUP(G618,Round2_Transactions!$A$2:$F$800,4,FALSE)), 0,VLOOKUP(G618,Round2_Transactions!$A$2:$F$800,4,FALSE))</f>
        <v>0</v>
      </c>
      <c r="K618" s="60">
        <f>IF(ISNA(VLOOKUP(G618,Round2_Transactions!$A$2:$F$800,5,FALSE)), 0,VLOOKUP(G618,Round2_Transactions!$A$2:$F$800,5,FALSE))</f>
        <v>0</v>
      </c>
      <c r="L618" s="86">
        <f>IF(ISNA(VLOOKUP(G618,Round2_Transactions!$A$2:$F$800,6,FALSE)), 0,VLOOKUP(G618,Round2_Transactions!$A$2:$F$800,6,FALSE))</f>
        <v>0</v>
      </c>
      <c r="M618" s="107">
        <f t="shared" si="79"/>
        <v>0</v>
      </c>
      <c r="N618" s="107">
        <f t="shared" si="81"/>
        <v>0</v>
      </c>
      <c r="O618" s="107">
        <f t="shared" si="82"/>
        <v>0</v>
      </c>
      <c r="P618" s="107">
        <f t="shared" si="83"/>
        <v>0</v>
      </c>
      <c r="Q618" s="107">
        <f t="shared" si="84"/>
        <v>0</v>
      </c>
      <c r="R618" s="107">
        <f t="shared" si="85"/>
        <v>0</v>
      </c>
      <c r="S618" s="107">
        <f t="shared" si="86"/>
        <v>0</v>
      </c>
      <c r="T618" s="107">
        <f t="shared" si="87"/>
        <v>0</v>
      </c>
      <c r="U618" s="107">
        <f t="shared" si="88"/>
        <v>0</v>
      </c>
      <c r="V618" s="107">
        <f t="shared" si="89"/>
        <v>0</v>
      </c>
      <c r="W618" s="107">
        <f t="shared" si="90"/>
        <v>0</v>
      </c>
      <c r="X618" s="107">
        <f t="shared" si="91"/>
        <v>0</v>
      </c>
      <c r="Y618" s="107">
        <f t="shared" si="92"/>
        <v>0</v>
      </c>
      <c r="Z618" s="107">
        <f t="shared" si="119"/>
        <v>0</v>
      </c>
      <c r="AA618" s="107">
        <f t="shared" si="120"/>
        <v>0</v>
      </c>
      <c r="AB618" s="107">
        <f t="shared" si="121"/>
        <v>0</v>
      </c>
      <c r="AC618" s="107">
        <f t="shared" si="122"/>
        <v>0</v>
      </c>
      <c r="AD618" s="107">
        <f t="shared" si="123"/>
        <v>0</v>
      </c>
      <c r="AE618" s="107">
        <f t="shared" si="124"/>
        <v>0</v>
      </c>
      <c r="AF618" s="107">
        <f t="shared" si="125"/>
        <v>0</v>
      </c>
      <c r="AG618" s="107">
        <f t="shared" si="126"/>
        <v>0</v>
      </c>
      <c r="AH618" s="107">
        <f t="shared" si="127"/>
        <v>0</v>
      </c>
      <c r="AI618" s="107">
        <f t="shared" si="128"/>
        <v>0</v>
      </c>
      <c r="AJ618" s="107">
        <f t="shared" si="129"/>
        <v>0</v>
      </c>
      <c r="AK618" s="107">
        <f t="shared" si="130"/>
        <v>0</v>
      </c>
    </row>
    <row r="619">
      <c r="A619" s="107"/>
      <c r="B619" s="107"/>
      <c r="C619" s="107"/>
      <c r="D619" s="107"/>
      <c r="E619" s="107"/>
      <c r="F619" s="108">
        <f t="shared" si="118"/>
        <v>1326</v>
      </c>
      <c r="G619" s="90" t="s">
        <v>810</v>
      </c>
      <c r="H619" s="14">
        <f>IF(ISNA(VLOOKUP(G619,Round2_Transactions!$A$2:$F$800,2,FALSE)), 0,VLOOKUP(G619,Round2_Transactions!$A$2:$F$800,2,FALSE))</f>
        <v>0</v>
      </c>
      <c r="I619" s="60">
        <f>IF(ISNA(VLOOKUP(G619,Round2_Transactions!$A$2:$F$800,3,FALSE)), 0,VLOOKUP(G619,Round2_Transactions!$A$2:$F$800,3,FALSE))</f>
        <v>0</v>
      </c>
      <c r="J619" s="60">
        <f>IF(ISNA(VLOOKUP(G619,Round2_Transactions!$A$2:$F$800,4,FALSE)), 0,VLOOKUP(G619,Round2_Transactions!$A$2:$F$800,4,FALSE))</f>
        <v>0</v>
      </c>
      <c r="K619" s="60">
        <f>IF(ISNA(VLOOKUP(G619,Round2_Transactions!$A$2:$F$800,5,FALSE)), 0,VLOOKUP(G619,Round2_Transactions!$A$2:$F$800,5,FALSE))</f>
        <v>0</v>
      </c>
      <c r="L619" s="86">
        <f>IF(ISNA(VLOOKUP(G619,Round2_Transactions!$A$2:$F$800,6,FALSE)), 0,VLOOKUP(G619,Round2_Transactions!$A$2:$F$800,6,FALSE))</f>
        <v>0</v>
      </c>
      <c r="M619" s="107">
        <f t="shared" si="79"/>
        <v>0</v>
      </c>
      <c r="N619" s="107">
        <f t="shared" si="81"/>
        <v>0</v>
      </c>
      <c r="O619" s="107">
        <f t="shared" si="82"/>
        <v>0</v>
      </c>
      <c r="P619" s="107">
        <f t="shared" si="83"/>
        <v>0</v>
      </c>
      <c r="Q619" s="107">
        <f t="shared" si="84"/>
        <v>0</v>
      </c>
      <c r="R619" s="107">
        <f t="shared" si="85"/>
        <v>0</v>
      </c>
      <c r="S619" s="107">
        <f t="shared" si="86"/>
        <v>0</v>
      </c>
      <c r="T619" s="107">
        <f t="shared" si="87"/>
        <v>0</v>
      </c>
      <c r="U619" s="107">
        <f t="shared" si="88"/>
        <v>0</v>
      </c>
      <c r="V619" s="107">
        <f t="shared" si="89"/>
        <v>0</v>
      </c>
      <c r="W619" s="107">
        <f t="shared" si="90"/>
        <v>0</v>
      </c>
      <c r="X619" s="107">
        <f t="shared" si="91"/>
        <v>0</v>
      </c>
      <c r="Y619" s="107">
        <f t="shared" si="92"/>
        <v>0</v>
      </c>
      <c r="Z619" s="107">
        <f t="shared" si="119"/>
        <v>0</v>
      </c>
      <c r="AA619" s="107">
        <f t="shared" si="120"/>
        <v>0</v>
      </c>
      <c r="AB619" s="107">
        <f t="shared" si="121"/>
        <v>0</v>
      </c>
      <c r="AC619" s="107">
        <f t="shared" si="122"/>
        <v>0</v>
      </c>
      <c r="AD619" s="107">
        <f t="shared" si="123"/>
        <v>0</v>
      </c>
      <c r="AE619" s="107">
        <f t="shared" si="124"/>
        <v>0</v>
      </c>
      <c r="AF619" s="107">
        <f t="shared" si="125"/>
        <v>0</v>
      </c>
      <c r="AG619" s="107">
        <f t="shared" si="126"/>
        <v>0</v>
      </c>
      <c r="AH619" s="107">
        <f t="shared" si="127"/>
        <v>0</v>
      </c>
      <c r="AI619" s="107">
        <f t="shared" si="128"/>
        <v>0</v>
      </c>
      <c r="AJ619" s="107">
        <f t="shared" si="129"/>
        <v>0</v>
      </c>
      <c r="AK619" s="107">
        <f t="shared" si="130"/>
        <v>0</v>
      </c>
    </row>
    <row r="620">
      <c r="A620" s="107"/>
      <c r="B620" s="107"/>
      <c r="C620" s="107"/>
      <c r="D620" s="107"/>
      <c r="E620" s="107"/>
      <c r="F620" s="108">
        <f t="shared" si="118"/>
        <v>1326</v>
      </c>
      <c r="G620" s="90" t="s">
        <v>811</v>
      </c>
      <c r="H620" s="14">
        <f>IF(ISNA(VLOOKUP(G620,Round2_Transactions!$A$2:$F$800,2,FALSE)), 0,VLOOKUP(G620,Round2_Transactions!$A$2:$F$800,2,FALSE))</f>
        <v>0</v>
      </c>
      <c r="I620" s="60">
        <f>IF(ISNA(VLOOKUP(G620,Round2_Transactions!$A$2:$F$800,3,FALSE)), 0,VLOOKUP(G620,Round2_Transactions!$A$2:$F$800,3,FALSE))</f>
        <v>0</v>
      </c>
      <c r="J620" s="60">
        <f>IF(ISNA(VLOOKUP(G620,Round2_Transactions!$A$2:$F$800,4,FALSE)), 0,VLOOKUP(G620,Round2_Transactions!$A$2:$F$800,4,FALSE))</f>
        <v>0</v>
      </c>
      <c r="K620" s="60">
        <f>IF(ISNA(VLOOKUP(G620,Round2_Transactions!$A$2:$F$800,5,FALSE)), 0,VLOOKUP(G620,Round2_Transactions!$A$2:$F$800,5,FALSE))</f>
        <v>0</v>
      </c>
      <c r="L620" s="86">
        <f>IF(ISNA(VLOOKUP(G620,Round2_Transactions!$A$2:$F$800,6,FALSE)), 0,VLOOKUP(G620,Round2_Transactions!$A$2:$F$800,6,FALSE))</f>
        <v>0</v>
      </c>
      <c r="M620" s="107">
        <f t="shared" si="79"/>
        <v>0</v>
      </c>
      <c r="N620" s="107">
        <f t="shared" si="81"/>
        <v>0</v>
      </c>
      <c r="O620" s="107">
        <f t="shared" si="82"/>
        <v>0</v>
      </c>
      <c r="P620" s="107">
        <f t="shared" si="83"/>
        <v>0</v>
      </c>
      <c r="Q620" s="107">
        <f t="shared" si="84"/>
        <v>0</v>
      </c>
      <c r="R620" s="107">
        <f t="shared" si="85"/>
        <v>0</v>
      </c>
      <c r="S620" s="107">
        <f t="shared" si="86"/>
        <v>0</v>
      </c>
      <c r="T620" s="107">
        <f t="shared" si="87"/>
        <v>0</v>
      </c>
      <c r="U620" s="107">
        <f t="shared" si="88"/>
        <v>0</v>
      </c>
      <c r="V620" s="107">
        <f t="shared" si="89"/>
        <v>0</v>
      </c>
      <c r="W620" s="107">
        <f t="shared" si="90"/>
        <v>0</v>
      </c>
      <c r="X620" s="107">
        <f t="shared" si="91"/>
        <v>0</v>
      </c>
      <c r="Y620" s="107">
        <f t="shared" si="92"/>
        <v>0</v>
      </c>
      <c r="Z620" s="107">
        <f t="shared" si="119"/>
        <v>0</v>
      </c>
      <c r="AA620" s="107">
        <f t="shared" si="120"/>
        <v>0</v>
      </c>
      <c r="AB620" s="107">
        <f t="shared" si="121"/>
        <v>0</v>
      </c>
      <c r="AC620" s="107">
        <f t="shared" si="122"/>
        <v>0</v>
      </c>
      <c r="AD620" s="107">
        <f t="shared" si="123"/>
        <v>0</v>
      </c>
      <c r="AE620" s="107">
        <f t="shared" si="124"/>
        <v>0</v>
      </c>
      <c r="AF620" s="107">
        <f t="shared" si="125"/>
        <v>0</v>
      </c>
      <c r="AG620" s="107">
        <f t="shared" si="126"/>
        <v>0</v>
      </c>
      <c r="AH620" s="107">
        <f t="shared" si="127"/>
        <v>0</v>
      </c>
      <c r="AI620" s="107">
        <f t="shared" si="128"/>
        <v>0</v>
      </c>
      <c r="AJ620" s="107">
        <f t="shared" si="129"/>
        <v>0</v>
      </c>
      <c r="AK620" s="107">
        <f t="shared" si="130"/>
        <v>0</v>
      </c>
    </row>
    <row r="621">
      <c r="A621" s="107"/>
      <c r="B621" s="107"/>
      <c r="C621" s="107"/>
      <c r="D621" s="107"/>
      <c r="E621" s="107"/>
      <c r="F621" s="108">
        <f t="shared" si="118"/>
        <v>1326</v>
      </c>
      <c r="G621" s="90" t="s">
        <v>812</v>
      </c>
      <c r="H621" s="14">
        <f>IF(ISNA(VLOOKUP(G621,Round2_Transactions!$A$2:$F$800,2,FALSE)), 0,VLOOKUP(G621,Round2_Transactions!$A$2:$F$800,2,FALSE))</f>
        <v>0</v>
      </c>
      <c r="I621" s="60">
        <f>IF(ISNA(VLOOKUP(G621,Round2_Transactions!$A$2:$F$800,3,FALSE)), 0,VLOOKUP(G621,Round2_Transactions!$A$2:$F$800,3,FALSE))</f>
        <v>0</v>
      </c>
      <c r="J621" s="60">
        <f>IF(ISNA(VLOOKUP(G621,Round2_Transactions!$A$2:$F$800,4,FALSE)), 0,VLOOKUP(G621,Round2_Transactions!$A$2:$F$800,4,FALSE))</f>
        <v>0</v>
      </c>
      <c r="K621" s="60">
        <f>IF(ISNA(VLOOKUP(G621,Round2_Transactions!$A$2:$F$800,5,FALSE)), 0,VLOOKUP(G621,Round2_Transactions!$A$2:$F$800,5,FALSE))</f>
        <v>0</v>
      </c>
      <c r="L621" s="86">
        <f>IF(ISNA(VLOOKUP(G621,Round2_Transactions!$A$2:$F$800,6,FALSE)), 0,VLOOKUP(G621,Round2_Transactions!$A$2:$F$800,6,FALSE))</f>
        <v>0</v>
      </c>
      <c r="M621" s="107">
        <f t="shared" si="79"/>
        <v>0</v>
      </c>
      <c r="N621" s="107">
        <f t="shared" si="81"/>
        <v>0</v>
      </c>
      <c r="O621" s="107">
        <f t="shared" si="82"/>
        <v>0</v>
      </c>
      <c r="P621" s="107">
        <f t="shared" si="83"/>
        <v>0</v>
      </c>
      <c r="Q621" s="107">
        <f t="shared" si="84"/>
        <v>0</v>
      </c>
      <c r="R621" s="107">
        <f t="shared" si="85"/>
        <v>0</v>
      </c>
      <c r="S621" s="107">
        <f t="shared" si="86"/>
        <v>0</v>
      </c>
      <c r="T621" s="107">
        <f t="shared" si="87"/>
        <v>0</v>
      </c>
      <c r="U621" s="107">
        <f t="shared" si="88"/>
        <v>0</v>
      </c>
      <c r="V621" s="107">
        <f t="shared" si="89"/>
        <v>0</v>
      </c>
      <c r="W621" s="107">
        <f t="shared" si="90"/>
        <v>0</v>
      </c>
      <c r="X621" s="107">
        <f t="shared" si="91"/>
        <v>0</v>
      </c>
      <c r="Y621" s="107">
        <f t="shared" si="92"/>
        <v>0</v>
      </c>
      <c r="Z621" s="107">
        <f t="shared" si="119"/>
        <v>0</v>
      </c>
      <c r="AA621" s="107">
        <f t="shared" si="120"/>
        <v>0</v>
      </c>
      <c r="AB621" s="107">
        <f t="shared" si="121"/>
        <v>0</v>
      </c>
      <c r="AC621" s="107">
        <f t="shared" si="122"/>
        <v>0</v>
      </c>
      <c r="AD621" s="107">
        <f t="shared" si="123"/>
        <v>0</v>
      </c>
      <c r="AE621" s="107">
        <f t="shared" si="124"/>
        <v>0</v>
      </c>
      <c r="AF621" s="107">
        <f t="shared" si="125"/>
        <v>0</v>
      </c>
      <c r="AG621" s="107">
        <f t="shared" si="126"/>
        <v>0</v>
      </c>
      <c r="AH621" s="107">
        <f t="shared" si="127"/>
        <v>0</v>
      </c>
      <c r="AI621" s="107">
        <f t="shared" si="128"/>
        <v>0</v>
      </c>
      <c r="AJ621" s="107">
        <f t="shared" si="129"/>
        <v>0</v>
      </c>
      <c r="AK621" s="107">
        <f t="shared" si="130"/>
        <v>0</v>
      </c>
    </row>
    <row r="622">
      <c r="A622" s="107"/>
      <c r="B622" s="107"/>
      <c r="C622" s="107"/>
      <c r="D622" s="107"/>
      <c r="E622" s="107"/>
      <c r="F622" s="108">
        <f t="shared" si="118"/>
        <v>1326</v>
      </c>
      <c r="G622" s="90" t="s">
        <v>813</v>
      </c>
      <c r="H622" s="14">
        <f>IF(ISNA(VLOOKUP(G622,Round2_Transactions!$A$2:$F$800,2,FALSE)), 0,VLOOKUP(G622,Round2_Transactions!$A$2:$F$800,2,FALSE))</f>
        <v>0</v>
      </c>
      <c r="I622" s="60">
        <f>IF(ISNA(VLOOKUP(G622,Round2_Transactions!$A$2:$F$800,3,FALSE)), 0,VLOOKUP(G622,Round2_Transactions!$A$2:$F$800,3,FALSE))</f>
        <v>0</v>
      </c>
      <c r="J622" s="60">
        <f>IF(ISNA(VLOOKUP(G622,Round2_Transactions!$A$2:$F$800,4,FALSE)), 0,VLOOKUP(G622,Round2_Transactions!$A$2:$F$800,4,FALSE))</f>
        <v>0</v>
      </c>
      <c r="K622" s="60">
        <f>IF(ISNA(VLOOKUP(G622,Round2_Transactions!$A$2:$F$800,5,FALSE)), 0,VLOOKUP(G622,Round2_Transactions!$A$2:$F$800,5,FALSE))</f>
        <v>0</v>
      </c>
      <c r="L622" s="86">
        <f>IF(ISNA(VLOOKUP(G622,Round2_Transactions!$A$2:$F$800,6,FALSE)), 0,VLOOKUP(G622,Round2_Transactions!$A$2:$F$800,6,FALSE))</f>
        <v>0</v>
      </c>
      <c r="M622" s="107">
        <f t="shared" si="79"/>
        <v>0</v>
      </c>
      <c r="N622" s="107">
        <f t="shared" si="81"/>
        <v>0</v>
      </c>
      <c r="O622" s="107">
        <f t="shared" si="82"/>
        <v>0</v>
      </c>
      <c r="P622" s="107">
        <f t="shared" si="83"/>
        <v>0</v>
      </c>
      <c r="Q622" s="107">
        <f t="shared" si="84"/>
        <v>0</v>
      </c>
      <c r="R622" s="107">
        <f t="shared" si="85"/>
        <v>0</v>
      </c>
      <c r="S622" s="107">
        <f t="shared" si="86"/>
        <v>0</v>
      </c>
      <c r="T622" s="107">
        <f t="shared" si="87"/>
        <v>0</v>
      </c>
      <c r="U622" s="107">
        <f t="shared" si="88"/>
        <v>0</v>
      </c>
      <c r="V622" s="107">
        <f t="shared" si="89"/>
        <v>0</v>
      </c>
      <c r="W622" s="107">
        <f t="shared" si="90"/>
        <v>0</v>
      </c>
      <c r="X622" s="107">
        <f t="shared" si="91"/>
        <v>0</v>
      </c>
      <c r="Y622" s="107">
        <f t="shared" si="92"/>
        <v>0</v>
      </c>
      <c r="Z622" s="107">
        <f t="shared" si="119"/>
        <v>0</v>
      </c>
      <c r="AA622" s="107">
        <f t="shared" si="120"/>
        <v>0</v>
      </c>
      <c r="AB622" s="107">
        <f t="shared" si="121"/>
        <v>0</v>
      </c>
      <c r="AC622" s="107">
        <f t="shared" si="122"/>
        <v>0</v>
      </c>
      <c r="AD622" s="107">
        <f t="shared" si="123"/>
        <v>0</v>
      </c>
      <c r="AE622" s="107">
        <f t="shared" si="124"/>
        <v>0</v>
      </c>
      <c r="AF622" s="107">
        <f t="shared" si="125"/>
        <v>0</v>
      </c>
      <c r="AG622" s="107">
        <f t="shared" si="126"/>
        <v>0</v>
      </c>
      <c r="AH622" s="107">
        <f t="shared" si="127"/>
        <v>0</v>
      </c>
      <c r="AI622" s="107">
        <f t="shared" si="128"/>
        <v>0</v>
      </c>
      <c r="AJ622" s="107">
        <f t="shared" si="129"/>
        <v>0</v>
      </c>
      <c r="AK622" s="107">
        <f t="shared" si="130"/>
        <v>0</v>
      </c>
    </row>
    <row r="623">
      <c r="A623" s="107"/>
      <c r="B623" s="107"/>
      <c r="C623" s="107"/>
      <c r="D623" s="107"/>
      <c r="E623" s="107"/>
      <c r="F623" s="108">
        <f t="shared" si="118"/>
        <v>1326</v>
      </c>
      <c r="G623" s="90" t="s">
        <v>814</v>
      </c>
      <c r="H623" s="14">
        <f>IF(ISNA(VLOOKUP(G623,Round2_Transactions!$A$2:$F$800,2,FALSE)), 0,VLOOKUP(G623,Round2_Transactions!$A$2:$F$800,2,FALSE))</f>
        <v>0</v>
      </c>
      <c r="I623" s="60">
        <f>IF(ISNA(VLOOKUP(G623,Round2_Transactions!$A$2:$F$800,3,FALSE)), 0,VLOOKUP(G623,Round2_Transactions!$A$2:$F$800,3,FALSE))</f>
        <v>0</v>
      </c>
      <c r="J623" s="60">
        <f>IF(ISNA(VLOOKUP(G623,Round2_Transactions!$A$2:$F$800,4,FALSE)), 0,VLOOKUP(G623,Round2_Transactions!$A$2:$F$800,4,FALSE))</f>
        <v>0</v>
      </c>
      <c r="K623" s="60">
        <f>IF(ISNA(VLOOKUP(G623,Round2_Transactions!$A$2:$F$800,5,FALSE)), 0,VLOOKUP(G623,Round2_Transactions!$A$2:$F$800,5,FALSE))</f>
        <v>0</v>
      </c>
      <c r="L623" s="86">
        <f>IF(ISNA(VLOOKUP(G623,Round2_Transactions!$A$2:$F$800,6,FALSE)), 0,VLOOKUP(G623,Round2_Transactions!$A$2:$F$800,6,FALSE))</f>
        <v>0</v>
      </c>
      <c r="M623" s="107">
        <f t="shared" si="79"/>
        <v>0</v>
      </c>
      <c r="N623" s="107">
        <f t="shared" si="81"/>
        <v>0</v>
      </c>
      <c r="O623" s="107">
        <f t="shared" si="82"/>
        <v>0</v>
      </c>
      <c r="P623" s="107">
        <f t="shared" si="83"/>
        <v>0</v>
      </c>
      <c r="Q623" s="107">
        <f t="shared" si="84"/>
        <v>0</v>
      </c>
      <c r="R623" s="107">
        <f t="shared" si="85"/>
        <v>0</v>
      </c>
      <c r="S623" s="107">
        <f t="shared" si="86"/>
        <v>0</v>
      </c>
      <c r="T623" s="107">
        <f t="shared" si="87"/>
        <v>0</v>
      </c>
      <c r="U623" s="107">
        <f t="shared" si="88"/>
        <v>0</v>
      </c>
      <c r="V623" s="107">
        <f t="shared" si="89"/>
        <v>0</v>
      </c>
      <c r="W623" s="107">
        <f t="shared" si="90"/>
        <v>0</v>
      </c>
      <c r="X623" s="107">
        <f t="shared" si="91"/>
        <v>0</v>
      </c>
      <c r="Y623" s="107">
        <f t="shared" si="92"/>
        <v>0</v>
      </c>
      <c r="Z623" s="107">
        <f t="shared" si="119"/>
        <v>0</v>
      </c>
      <c r="AA623" s="107">
        <f t="shared" si="120"/>
        <v>0</v>
      </c>
      <c r="AB623" s="107">
        <f t="shared" si="121"/>
        <v>0</v>
      </c>
      <c r="AC623" s="107">
        <f t="shared" si="122"/>
        <v>0</v>
      </c>
      <c r="AD623" s="107">
        <f t="shared" si="123"/>
        <v>0</v>
      </c>
      <c r="AE623" s="107">
        <f t="shared" si="124"/>
        <v>0</v>
      </c>
      <c r="AF623" s="107">
        <f t="shared" si="125"/>
        <v>0</v>
      </c>
      <c r="AG623" s="107">
        <f t="shared" si="126"/>
        <v>0</v>
      </c>
      <c r="AH623" s="107">
        <f t="shared" si="127"/>
        <v>0</v>
      </c>
      <c r="AI623" s="107">
        <f t="shared" si="128"/>
        <v>0</v>
      </c>
      <c r="AJ623" s="107">
        <f t="shared" si="129"/>
        <v>0</v>
      </c>
      <c r="AK623" s="107">
        <f t="shared" si="130"/>
        <v>0</v>
      </c>
    </row>
    <row r="624">
      <c r="A624" s="107"/>
      <c r="B624" s="107"/>
      <c r="C624" s="107"/>
      <c r="D624" s="107"/>
      <c r="E624" s="107"/>
      <c r="F624" s="108">
        <f t="shared" si="118"/>
        <v>1326</v>
      </c>
      <c r="G624" s="90" t="s">
        <v>815</v>
      </c>
      <c r="H624" s="14">
        <f>IF(ISNA(VLOOKUP(G624,Round2_Transactions!$A$2:$F$800,2,FALSE)), 0,VLOOKUP(G624,Round2_Transactions!$A$2:$F$800,2,FALSE))</f>
        <v>0</v>
      </c>
      <c r="I624" s="60">
        <f>IF(ISNA(VLOOKUP(G624,Round2_Transactions!$A$2:$F$800,3,FALSE)), 0,VLOOKUP(G624,Round2_Transactions!$A$2:$F$800,3,FALSE))</f>
        <v>0</v>
      </c>
      <c r="J624" s="60">
        <f>IF(ISNA(VLOOKUP(G624,Round2_Transactions!$A$2:$F$800,4,FALSE)), 0,VLOOKUP(G624,Round2_Transactions!$A$2:$F$800,4,FALSE))</f>
        <v>0</v>
      </c>
      <c r="K624" s="60">
        <f>IF(ISNA(VLOOKUP(G624,Round2_Transactions!$A$2:$F$800,5,FALSE)), 0,VLOOKUP(G624,Round2_Transactions!$A$2:$F$800,5,FALSE))</f>
        <v>0</v>
      </c>
      <c r="L624" s="86">
        <f>IF(ISNA(VLOOKUP(G624,Round2_Transactions!$A$2:$F$800,6,FALSE)), 0,VLOOKUP(G624,Round2_Transactions!$A$2:$F$800,6,FALSE))</f>
        <v>0</v>
      </c>
      <c r="M624" s="107">
        <f t="shared" si="79"/>
        <v>0</v>
      </c>
      <c r="N624" s="107">
        <f t="shared" si="81"/>
        <v>0</v>
      </c>
      <c r="O624" s="107">
        <f t="shared" si="82"/>
        <v>0</v>
      </c>
      <c r="P624" s="107">
        <f t="shared" si="83"/>
        <v>0</v>
      </c>
      <c r="Q624" s="107">
        <f t="shared" si="84"/>
        <v>0</v>
      </c>
      <c r="R624" s="107">
        <f t="shared" si="85"/>
        <v>0</v>
      </c>
      <c r="S624" s="107">
        <f t="shared" si="86"/>
        <v>0</v>
      </c>
      <c r="T624" s="107">
        <f t="shared" si="87"/>
        <v>0</v>
      </c>
      <c r="U624" s="107">
        <f t="shared" si="88"/>
        <v>0</v>
      </c>
      <c r="V624" s="107">
        <f t="shared" si="89"/>
        <v>0</v>
      </c>
      <c r="W624" s="107">
        <f t="shared" si="90"/>
        <v>0</v>
      </c>
      <c r="X624" s="107">
        <f t="shared" si="91"/>
        <v>0</v>
      </c>
      <c r="Y624" s="107">
        <f t="shared" si="92"/>
        <v>0</v>
      </c>
      <c r="Z624" s="107">
        <f t="shared" si="119"/>
        <v>0</v>
      </c>
      <c r="AA624" s="107">
        <f t="shared" si="120"/>
        <v>0</v>
      </c>
      <c r="AB624" s="107">
        <f t="shared" si="121"/>
        <v>0</v>
      </c>
      <c r="AC624" s="107">
        <f t="shared" si="122"/>
        <v>0</v>
      </c>
      <c r="AD624" s="107">
        <f t="shared" si="123"/>
        <v>0</v>
      </c>
      <c r="AE624" s="107">
        <f t="shared" si="124"/>
        <v>0</v>
      </c>
      <c r="AF624" s="107">
        <f t="shared" si="125"/>
        <v>0</v>
      </c>
      <c r="AG624" s="107">
        <f t="shared" si="126"/>
        <v>0</v>
      </c>
      <c r="AH624" s="107">
        <f t="shared" si="127"/>
        <v>0</v>
      </c>
      <c r="AI624" s="107">
        <f t="shared" si="128"/>
        <v>0</v>
      </c>
      <c r="AJ624" s="107">
        <f t="shared" si="129"/>
        <v>0</v>
      </c>
      <c r="AK624" s="107">
        <f t="shared" si="130"/>
        <v>0</v>
      </c>
    </row>
    <row r="625">
      <c r="A625" s="107"/>
      <c r="B625" s="107"/>
      <c r="C625" s="107"/>
      <c r="D625" s="107"/>
      <c r="E625" s="107"/>
      <c r="F625" s="108">
        <f t="shared" si="118"/>
        <v>1326</v>
      </c>
      <c r="G625" s="90" t="s">
        <v>816</v>
      </c>
      <c r="H625" s="14">
        <f>IF(ISNA(VLOOKUP(G625,Round2_Transactions!$A$2:$F$800,2,FALSE)), 0,VLOOKUP(G625,Round2_Transactions!$A$2:$F$800,2,FALSE))</f>
        <v>0</v>
      </c>
      <c r="I625" s="60">
        <f>IF(ISNA(VLOOKUP(G625,Round2_Transactions!$A$2:$F$800,3,FALSE)), 0,VLOOKUP(G625,Round2_Transactions!$A$2:$F$800,3,FALSE))</f>
        <v>0</v>
      </c>
      <c r="J625" s="60">
        <f>IF(ISNA(VLOOKUP(G625,Round2_Transactions!$A$2:$F$800,4,FALSE)), 0,VLOOKUP(G625,Round2_Transactions!$A$2:$F$800,4,FALSE))</f>
        <v>0</v>
      </c>
      <c r="K625" s="60">
        <f>IF(ISNA(VLOOKUP(G625,Round2_Transactions!$A$2:$F$800,5,FALSE)), 0,VLOOKUP(G625,Round2_Transactions!$A$2:$F$800,5,FALSE))</f>
        <v>0</v>
      </c>
      <c r="L625" s="86">
        <f>IF(ISNA(VLOOKUP(G625,Round2_Transactions!$A$2:$F$800,6,FALSE)), 0,VLOOKUP(G625,Round2_Transactions!$A$2:$F$800,6,FALSE))</f>
        <v>0</v>
      </c>
      <c r="M625" s="107">
        <f t="shared" si="79"/>
        <v>0</v>
      </c>
      <c r="N625" s="107">
        <f t="shared" si="81"/>
        <v>0</v>
      </c>
      <c r="O625" s="107">
        <f t="shared" si="82"/>
        <v>0</v>
      </c>
      <c r="P625" s="107">
        <f t="shared" si="83"/>
        <v>0</v>
      </c>
      <c r="Q625" s="107">
        <f t="shared" si="84"/>
        <v>0</v>
      </c>
      <c r="R625" s="107">
        <f t="shared" si="85"/>
        <v>0</v>
      </c>
      <c r="S625" s="107">
        <f t="shared" si="86"/>
        <v>0</v>
      </c>
      <c r="T625" s="107">
        <f t="shared" si="87"/>
        <v>0</v>
      </c>
      <c r="U625" s="107">
        <f t="shared" si="88"/>
        <v>0</v>
      </c>
      <c r="V625" s="107">
        <f t="shared" si="89"/>
        <v>0</v>
      </c>
      <c r="W625" s="107">
        <f t="shared" si="90"/>
        <v>0</v>
      </c>
      <c r="X625" s="107">
        <f t="shared" si="91"/>
        <v>0</v>
      </c>
      <c r="Y625" s="107">
        <f t="shared" si="92"/>
        <v>0</v>
      </c>
      <c r="Z625" s="107">
        <f t="shared" si="119"/>
        <v>0</v>
      </c>
      <c r="AA625" s="107">
        <f t="shared" si="120"/>
        <v>0</v>
      </c>
      <c r="AB625" s="107">
        <f t="shared" si="121"/>
        <v>0</v>
      </c>
      <c r="AC625" s="107">
        <f t="shared" si="122"/>
        <v>0</v>
      </c>
      <c r="AD625" s="107">
        <f t="shared" si="123"/>
        <v>0</v>
      </c>
      <c r="AE625" s="107">
        <f t="shared" si="124"/>
        <v>0</v>
      </c>
      <c r="AF625" s="107">
        <f t="shared" si="125"/>
        <v>0</v>
      </c>
      <c r="AG625" s="107">
        <f t="shared" si="126"/>
        <v>0</v>
      </c>
      <c r="AH625" s="107">
        <f t="shared" si="127"/>
        <v>0</v>
      </c>
      <c r="AI625" s="107">
        <f t="shared" si="128"/>
        <v>0</v>
      </c>
      <c r="AJ625" s="107">
        <f t="shared" si="129"/>
        <v>0</v>
      </c>
      <c r="AK625" s="107">
        <f t="shared" si="130"/>
        <v>0</v>
      </c>
    </row>
    <row r="626">
      <c r="A626" s="107"/>
      <c r="B626" s="107"/>
      <c r="C626" s="107"/>
      <c r="D626" s="107"/>
      <c r="E626" s="107"/>
      <c r="F626" s="108">
        <f t="shared" si="118"/>
        <v>1326</v>
      </c>
      <c r="G626" s="90" t="s">
        <v>817</v>
      </c>
      <c r="H626" s="14">
        <f>IF(ISNA(VLOOKUP(G626,Round2_Transactions!$A$2:$F$800,2,FALSE)), 0,VLOOKUP(G626,Round2_Transactions!$A$2:$F$800,2,FALSE))</f>
        <v>0</v>
      </c>
      <c r="I626" s="60">
        <f>IF(ISNA(VLOOKUP(G626,Round2_Transactions!$A$2:$F$800,3,FALSE)), 0,VLOOKUP(G626,Round2_Transactions!$A$2:$F$800,3,FALSE))</f>
        <v>0</v>
      </c>
      <c r="J626" s="60">
        <f>IF(ISNA(VLOOKUP(G626,Round2_Transactions!$A$2:$F$800,4,FALSE)), 0,VLOOKUP(G626,Round2_Transactions!$A$2:$F$800,4,FALSE))</f>
        <v>0</v>
      </c>
      <c r="K626" s="60">
        <f>IF(ISNA(VLOOKUP(G626,Round2_Transactions!$A$2:$F$800,5,FALSE)), 0,VLOOKUP(G626,Round2_Transactions!$A$2:$F$800,5,FALSE))</f>
        <v>0</v>
      </c>
      <c r="L626" s="86">
        <f>IF(ISNA(VLOOKUP(G626,Round2_Transactions!$A$2:$F$800,6,FALSE)), 0,VLOOKUP(G626,Round2_Transactions!$A$2:$F$800,6,FALSE))</f>
        <v>0</v>
      </c>
      <c r="M626" s="107">
        <f t="shared" si="79"/>
        <v>0</v>
      </c>
      <c r="N626" s="107">
        <f t="shared" si="81"/>
        <v>0</v>
      </c>
      <c r="O626" s="107">
        <f t="shared" si="82"/>
        <v>0</v>
      </c>
      <c r="P626" s="107">
        <f t="shared" si="83"/>
        <v>0</v>
      </c>
      <c r="Q626" s="107">
        <f t="shared" si="84"/>
        <v>0</v>
      </c>
      <c r="R626" s="107">
        <f t="shared" si="85"/>
        <v>0</v>
      </c>
      <c r="S626" s="107">
        <f t="shared" si="86"/>
        <v>0</v>
      </c>
      <c r="T626" s="107">
        <f t="shared" si="87"/>
        <v>0</v>
      </c>
      <c r="U626" s="107">
        <f t="shared" si="88"/>
        <v>0</v>
      </c>
      <c r="V626" s="107">
        <f t="shared" si="89"/>
        <v>0</v>
      </c>
      <c r="W626" s="107">
        <f t="shared" si="90"/>
        <v>0</v>
      </c>
      <c r="X626" s="107">
        <f t="shared" si="91"/>
        <v>0</v>
      </c>
      <c r="Y626" s="107">
        <f t="shared" si="92"/>
        <v>0</v>
      </c>
      <c r="Z626" s="107">
        <f t="shared" si="119"/>
        <v>0</v>
      </c>
      <c r="AA626" s="107">
        <f t="shared" si="120"/>
        <v>0</v>
      </c>
      <c r="AB626" s="107">
        <f t="shared" si="121"/>
        <v>0</v>
      </c>
      <c r="AC626" s="107">
        <f t="shared" si="122"/>
        <v>0</v>
      </c>
      <c r="AD626" s="107">
        <f t="shared" si="123"/>
        <v>0</v>
      </c>
      <c r="AE626" s="107">
        <f t="shared" si="124"/>
        <v>0</v>
      </c>
      <c r="AF626" s="107">
        <f t="shared" si="125"/>
        <v>0</v>
      </c>
      <c r="AG626" s="107">
        <f t="shared" si="126"/>
        <v>0</v>
      </c>
      <c r="AH626" s="107">
        <f t="shared" si="127"/>
        <v>0</v>
      </c>
      <c r="AI626" s="107">
        <f t="shared" si="128"/>
        <v>0</v>
      </c>
      <c r="AJ626" s="107">
        <f t="shared" si="129"/>
        <v>0</v>
      </c>
      <c r="AK626" s="107">
        <f t="shared" si="130"/>
        <v>0</v>
      </c>
    </row>
    <row r="627">
      <c r="A627" s="107"/>
      <c r="B627" s="107"/>
      <c r="C627" s="107"/>
      <c r="D627" s="107"/>
      <c r="E627" s="107"/>
      <c r="F627" s="108">
        <f t="shared" si="118"/>
        <v>1326</v>
      </c>
      <c r="G627" s="90" t="s">
        <v>818</v>
      </c>
      <c r="H627" s="14">
        <f>IF(ISNA(VLOOKUP(G627,Round2_Transactions!$A$2:$F$800,2,FALSE)), 0,VLOOKUP(G627,Round2_Transactions!$A$2:$F$800,2,FALSE))</f>
        <v>0</v>
      </c>
      <c r="I627" s="60">
        <f>IF(ISNA(VLOOKUP(G627,Round2_Transactions!$A$2:$F$800,3,FALSE)), 0,VLOOKUP(G627,Round2_Transactions!$A$2:$F$800,3,FALSE))</f>
        <v>0</v>
      </c>
      <c r="J627" s="60">
        <f>IF(ISNA(VLOOKUP(G627,Round2_Transactions!$A$2:$F$800,4,FALSE)), 0,VLOOKUP(G627,Round2_Transactions!$A$2:$F$800,4,FALSE))</f>
        <v>0</v>
      </c>
      <c r="K627" s="60">
        <f>IF(ISNA(VLOOKUP(G627,Round2_Transactions!$A$2:$F$800,5,FALSE)), 0,VLOOKUP(G627,Round2_Transactions!$A$2:$F$800,5,FALSE))</f>
        <v>0</v>
      </c>
      <c r="L627" s="86">
        <f>IF(ISNA(VLOOKUP(G627,Round2_Transactions!$A$2:$F$800,6,FALSE)), 0,VLOOKUP(G627,Round2_Transactions!$A$2:$F$800,6,FALSE))</f>
        <v>0</v>
      </c>
      <c r="M627" s="107">
        <f t="shared" si="79"/>
        <v>0</v>
      </c>
      <c r="N627" s="107">
        <f t="shared" si="81"/>
        <v>0</v>
      </c>
      <c r="O627" s="107">
        <f t="shared" si="82"/>
        <v>0</v>
      </c>
      <c r="P627" s="107">
        <f t="shared" si="83"/>
        <v>0</v>
      </c>
      <c r="Q627" s="107">
        <f t="shared" si="84"/>
        <v>0</v>
      </c>
      <c r="R627" s="107">
        <f t="shared" si="85"/>
        <v>0</v>
      </c>
      <c r="S627" s="107">
        <f t="shared" si="86"/>
        <v>0</v>
      </c>
      <c r="T627" s="107">
        <f t="shared" si="87"/>
        <v>0</v>
      </c>
      <c r="U627" s="107">
        <f t="shared" si="88"/>
        <v>0</v>
      </c>
      <c r="V627" s="107">
        <f t="shared" si="89"/>
        <v>0</v>
      </c>
      <c r="W627" s="107">
        <f t="shared" si="90"/>
        <v>0</v>
      </c>
      <c r="X627" s="107">
        <f t="shared" si="91"/>
        <v>0</v>
      </c>
      <c r="Y627" s="107">
        <f t="shared" si="92"/>
        <v>0</v>
      </c>
      <c r="Z627" s="107">
        <f t="shared" si="119"/>
        <v>0</v>
      </c>
      <c r="AA627" s="107">
        <f t="shared" si="120"/>
        <v>0</v>
      </c>
      <c r="AB627" s="107">
        <f t="shared" si="121"/>
        <v>0</v>
      </c>
      <c r="AC627" s="107">
        <f t="shared" si="122"/>
        <v>0</v>
      </c>
      <c r="AD627" s="107">
        <f t="shared" si="123"/>
        <v>0</v>
      </c>
      <c r="AE627" s="107">
        <f t="shared" si="124"/>
        <v>0</v>
      </c>
      <c r="AF627" s="107">
        <f t="shared" si="125"/>
        <v>0</v>
      </c>
      <c r="AG627" s="107">
        <f t="shared" si="126"/>
        <v>0</v>
      </c>
      <c r="AH627" s="107">
        <f t="shared" si="127"/>
        <v>0</v>
      </c>
      <c r="AI627" s="107">
        <f t="shared" si="128"/>
        <v>0</v>
      </c>
      <c r="AJ627" s="107">
        <f t="shared" si="129"/>
        <v>0</v>
      </c>
      <c r="AK627" s="107">
        <f t="shared" si="130"/>
        <v>0</v>
      </c>
    </row>
    <row r="628">
      <c r="A628" s="107"/>
      <c r="B628" s="107"/>
      <c r="C628" s="107"/>
      <c r="D628" s="107"/>
      <c r="E628" s="107"/>
      <c r="F628" s="108">
        <f t="shared" si="118"/>
        <v>1326</v>
      </c>
      <c r="G628" s="90" t="s">
        <v>819</v>
      </c>
      <c r="H628" s="14">
        <f>IF(ISNA(VLOOKUP(G628,Round2_Transactions!$A$2:$F$800,2,FALSE)), 0,VLOOKUP(G628,Round2_Transactions!$A$2:$F$800,2,FALSE))</f>
        <v>0</v>
      </c>
      <c r="I628" s="60">
        <f>IF(ISNA(VLOOKUP(G628,Round2_Transactions!$A$2:$F$800,3,FALSE)), 0,VLOOKUP(G628,Round2_Transactions!$A$2:$F$800,3,FALSE))</f>
        <v>0</v>
      </c>
      <c r="J628" s="60">
        <f>IF(ISNA(VLOOKUP(G628,Round2_Transactions!$A$2:$F$800,4,FALSE)), 0,VLOOKUP(G628,Round2_Transactions!$A$2:$F$800,4,FALSE))</f>
        <v>0</v>
      </c>
      <c r="K628" s="60">
        <f>IF(ISNA(VLOOKUP(G628,Round2_Transactions!$A$2:$F$800,5,FALSE)), 0,VLOOKUP(G628,Round2_Transactions!$A$2:$F$800,5,FALSE))</f>
        <v>0</v>
      </c>
      <c r="L628" s="86">
        <f>IF(ISNA(VLOOKUP(G628,Round2_Transactions!$A$2:$F$800,6,FALSE)), 0,VLOOKUP(G628,Round2_Transactions!$A$2:$F$800,6,FALSE))</f>
        <v>0</v>
      </c>
      <c r="M628" s="107">
        <f t="shared" si="79"/>
        <v>0</v>
      </c>
      <c r="N628" s="107">
        <f t="shared" si="81"/>
        <v>0</v>
      </c>
      <c r="O628" s="107">
        <f t="shared" si="82"/>
        <v>0</v>
      </c>
      <c r="P628" s="107">
        <f t="shared" si="83"/>
        <v>0</v>
      </c>
      <c r="Q628" s="107">
        <f t="shared" si="84"/>
        <v>0</v>
      </c>
      <c r="R628" s="107">
        <f t="shared" si="85"/>
        <v>0</v>
      </c>
      <c r="S628" s="107">
        <f t="shared" si="86"/>
        <v>0</v>
      </c>
      <c r="T628" s="107">
        <f t="shared" si="87"/>
        <v>0</v>
      </c>
      <c r="U628" s="107">
        <f t="shared" si="88"/>
        <v>0</v>
      </c>
      <c r="V628" s="107">
        <f t="shared" si="89"/>
        <v>0</v>
      </c>
      <c r="W628" s="107">
        <f t="shared" si="90"/>
        <v>0</v>
      </c>
      <c r="X628" s="107">
        <f t="shared" si="91"/>
        <v>0</v>
      </c>
      <c r="Y628" s="107">
        <f t="shared" si="92"/>
        <v>0</v>
      </c>
      <c r="Z628" s="107">
        <f t="shared" si="119"/>
        <v>0</v>
      </c>
      <c r="AA628" s="107">
        <f t="shared" si="120"/>
        <v>0</v>
      </c>
      <c r="AB628" s="107">
        <f t="shared" si="121"/>
        <v>0</v>
      </c>
      <c r="AC628" s="107">
        <f t="shared" si="122"/>
        <v>0</v>
      </c>
      <c r="AD628" s="107">
        <f t="shared" si="123"/>
        <v>0</v>
      </c>
      <c r="AE628" s="107">
        <f t="shared" si="124"/>
        <v>0</v>
      </c>
      <c r="AF628" s="107">
        <f t="shared" si="125"/>
        <v>0</v>
      </c>
      <c r="AG628" s="107">
        <f t="shared" si="126"/>
        <v>0</v>
      </c>
      <c r="AH628" s="107">
        <f t="shared" si="127"/>
        <v>0</v>
      </c>
      <c r="AI628" s="107">
        <f t="shared" si="128"/>
        <v>0</v>
      </c>
      <c r="AJ628" s="107">
        <f t="shared" si="129"/>
        <v>0</v>
      </c>
      <c r="AK628" s="107">
        <f t="shared" si="130"/>
        <v>0</v>
      </c>
    </row>
    <row r="629">
      <c r="A629" s="107"/>
      <c r="B629" s="107"/>
      <c r="C629" s="107"/>
      <c r="D629" s="107"/>
      <c r="E629" s="107"/>
      <c r="F629" s="108">
        <f t="shared" si="118"/>
        <v>1326</v>
      </c>
      <c r="G629" s="90" t="s">
        <v>820</v>
      </c>
      <c r="H629" s="14">
        <f>IF(ISNA(VLOOKUP(G629,Round2_Transactions!$A$2:$F$800,2,FALSE)), 0,VLOOKUP(G629,Round2_Transactions!$A$2:$F$800,2,FALSE))</f>
        <v>0</v>
      </c>
      <c r="I629" s="60">
        <f>IF(ISNA(VLOOKUP(G629,Round2_Transactions!$A$2:$F$800,3,FALSE)), 0,VLOOKUP(G629,Round2_Transactions!$A$2:$F$800,3,FALSE))</f>
        <v>0</v>
      </c>
      <c r="J629" s="60">
        <f>IF(ISNA(VLOOKUP(G629,Round2_Transactions!$A$2:$F$800,4,FALSE)), 0,VLOOKUP(G629,Round2_Transactions!$A$2:$F$800,4,FALSE))</f>
        <v>0</v>
      </c>
      <c r="K629" s="60">
        <f>IF(ISNA(VLOOKUP(G629,Round2_Transactions!$A$2:$F$800,5,FALSE)), 0,VLOOKUP(G629,Round2_Transactions!$A$2:$F$800,5,FALSE))</f>
        <v>0</v>
      </c>
      <c r="L629" s="86">
        <f>IF(ISNA(VLOOKUP(G629,Round2_Transactions!$A$2:$F$800,6,FALSE)), 0,VLOOKUP(G629,Round2_Transactions!$A$2:$F$800,6,FALSE))</f>
        <v>0</v>
      </c>
      <c r="M629" s="107">
        <f t="shared" si="79"/>
        <v>0</v>
      </c>
      <c r="N629" s="107">
        <f t="shared" si="81"/>
        <v>0</v>
      </c>
      <c r="O629" s="107">
        <f t="shared" si="82"/>
        <v>0</v>
      </c>
      <c r="P629" s="107">
        <f t="shared" si="83"/>
        <v>0</v>
      </c>
      <c r="Q629" s="107">
        <f t="shared" si="84"/>
        <v>0</v>
      </c>
      <c r="R629" s="107">
        <f t="shared" si="85"/>
        <v>0</v>
      </c>
      <c r="S629" s="107">
        <f t="shared" si="86"/>
        <v>0</v>
      </c>
      <c r="T629" s="107">
        <f t="shared" si="87"/>
        <v>0</v>
      </c>
      <c r="U629" s="107">
        <f t="shared" si="88"/>
        <v>0</v>
      </c>
      <c r="V629" s="107">
        <f t="shared" si="89"/>
        <v>0</v>
      </c>
      <c r="W629" s="107">
        <f t="shared" si="90"/>
        <v>0</v>
      </c>
      <c r="X629" s="107">
        <f t="shared" si="91"/>
        <v>0</v>
      </c>
      <c r="Y629" s="107">
        <f t="shared" si="92"/>
        <v>0</v>
      </c>
      <c r="Z629" s="107">
        <f t="shared" si="119"/>
        <v>0</v>
      </c>
      <c r="AA629" s="107">
        <f t="shared" si="120"/>
        <v>0</v>
      </c>
      <c r="AB629" s="107">
        <f t="shared" si="121"/>
        <v>0</v>
      </c>
      <c r="AC629" s="107">
        <f t="shared" si="122"/>
        <v>0</v>
      </c>
      <c r="AD629" s="107">
        <f t="shared" si="123"/>
        <v>0</v>
      </c>
      <c r="AE629" s="107">
        <f t="shared" si="124"/>
        <v>0</v>
      </c>
      <c r="AF629" s="107">
        <f t="shared" si="125"/>
        <v>0</v>
      </c>
      <c r="AG629" s="107">
        <f t="shared" si="126"/>
        <v>0</v>
      </c>
      <c r="AH629" s="107">
        <f t="shared" si="127"/>
        <v>0</v>
      </c>
      <c r="AI629" s="107">
        <f t="shared" si="128"/>
        <v>0</v>
      </c>
      <c r="AJ629" s="107">
        <f t="shared" si="129"/>
        <v>0</v>
      </c>
      <c r="AK629" s="107">
        <f t="shared" si="130"/>
        <v>0</v>
      </c>
    </row>
    <row r="630">
      <c r="A630" s="107"/>
      <c r="B630" s="107"/>
      <c r="C630" s="107"/>
      <c r="D630" s="107"/>
      <c r="E630" s="107"/>
      <c r="F630" s="108">
        <f t="shared" si="118"/>
        <v>1326</v>
      </c>
      <c r="G630" s="90" t="s">
        <v>821</v>
      </c>
      <c r="H630" s="14">
        <f>IF(ISNA(VLOOKUP(G630,Round2_Transactions!$A$2:$F$800,2,FALSE)), 0,VLOOKUP(G630,Round2_Transactions!$A$2:$F$800,2,FALSE))</f>
        <v>0</v>
      </c>
      <c r="I630" s="60">
        <f>IF(ISNA(VLOOKUP(G630,Round2_Transactions!$A$2:$F$800,3,FALSE)), 0,VLOOKUP(G630,Round2_Transactions!$A$2:$F$800,3,FALSE))</f>
        <v>0</v>
      </c>
      <c r="J630" s="60">
        <f>IF(ISNA(VLOOKUP(G630,Round2_Transactions!$A$2:$F$800,4,FALSE)), 0,VLOOKUP(G630,Round2_Transactions!$A$2:$F$800,4,FALSE))</f>
        <v>0</v>
      </c>
      <c r="K630" s="60">
        <f>IF(ISNA(VLOOKUP(G630,Round2_Transactions!$A$2:$F$800,5,FALSE)), 0,VLOOKUP(G630,Round2_Transactions!$A$2:$F$800,5,FALSE))</f>
        <v>0</v>
      </c>
      <c r="L630" s="86">
        <f>IF(ISNA(VLOOKUP(G630,Round2_Transactions!$A$2:$F$800,6,FALSE)), 0,VLOOKUP(G630,Round2_Transactions!$A$2:$F$800,6,FALSE))</f>
        <v>0</v>
      </c>
      <c r="M630" s="107">
        <f t="shared" si="79"/>
        <v>0</v>
      </c>
      <c r="N630" s="107">
        <f t="shared" si="81"/>
        <v>0</v>
      </c>
      <c r="O630" s="107">
        <f t="shared" si="82"/>
        <v>0</v>
      </c>
      <c r="P630" s="107">
        <f t="shared" si="83"/>
        <v>0</v>
      </c>
      <c r="Q630" s="107">
        <f t="shared" si="84"/>
        <v>0</v>
      </c>
      <c r="R630" s="107">
        <f t="shared" si="85"/>
        <v>0</v>
      </c>
      <c r="S630" s="107">
        <f t="shared" si="86"/>
        <v>0</v>
      </c>
      <c r="T630" s="107">
        <f t="shared" si="87"/>
        <v>0</v>
      </c>
      <c r="U630" s="107">
        <f t="shared" si="88"/>
        <v>0</v>
      </c>
      <c r="V630" s="107">
        <f t="shared" si="89"/>
        <v>0</v>
      </c>
      <c r="W630" s="107">
        <f t="shared" si="90"/>
        <v>0</v>
      </c>
      <c r="X630" s="107">
        <f t="shared" si="91"/>
        <v>0</v>
      </c>
      <c r="Y630" s="107">
        <f t="shared" si="92"/>
        <v>0</v>
      </c>
      <c r="Z630" s="107">
        <f t="shared" si="119"/>
        <v>0</v>
      </c>
      <c r="AA630" s="107">
        <f t="shared" si="120"/>
        <v>0</v>
      </c>
      <c r="AB630" s="107">
        <f t="shared" si="121"/>
        <v>0</v>
      </c>
      <c r="AC630" s="107">
        <f t="shared" si="122"/>
        <v>0</v>
      </c>
      <c r="AD630" s="107">
        <f t="shared" si="123"/>
        <v>0</v>
      </c>
      <c r="AE630" s="107">
        <f t="shared" si="124"/>
        <v>0</v>
      </c>
      <c r="AF630" s="107">
        <f t="shared" si="125"/>
        <v>0</v>
      </c>
      <c r="AG630" s="107">
        <f t="shared" si="126"/>
        <v>0</v>
      </c>
      <c r="AH630" s="107">
        <f t="shared" si="127"/>
        <v>0</v>
      </c>
      <c r="AI630" s="107">
        <f t="shared" si="128"/>
        <v>0</v>
      </c>
      <c r="AJ630" s="107">
        <f t="shared" si="129"/>
        <v>0</v>
      </c>
      <c r="AK630" s="107">
        <f t="shared" si="130"/>
        <v>0</v>
      </c>
    </row>
    <row r="631">
      <c r="A631" s="107"/>
      <c r="B631" s="107"/>
      <c r="C631" s="107"/>
      <c r="D631" s="107"/>
      <c r="E631" s="107"/>
      <c r="F631" s="108">
        <f t="shared" si="118"/>
        <v>1326</v>
      </c>
      <c r="G631" s="90" t="s">
        <v>822</v>
      </c>
      <c r="H631" s="14">
        <f>IF(ISNA(VLOOKUP(G631,Round2_Transactions!$A$2:$F$800,2,FALSE)), 0,VLOOKUP(G631,Round2_Transactions!$A$2:$F$800,2,FALSE))</f>
        <v>0</v>
      </c>
      <c r="I631" s="60">
        <f>IF(ISNA(VLOOKUP(G631,Round2_Transactions!$A$2:$F$800,3,FALSE)), 0,VLOOKUP(G631,Round2_Transactions!$A$2:$F$800,3,FALSE))</f>
        <v>0</v>
      </c>
      <c r="J631" s="60">
        <f>IF(ISNA(VLOOKUP(G631,Round2_Transactions!$A$2:$F$800,4,FALSE)), 0,VLOOKUP(G631,Round2_Transactions!$A$2:$F$800,4,FALSE))</f>
        <v>0</v>
      </c>
      <c r="K631" s="60">
        <f>IF(ISNA(VLOOKUP(G631,Round2_Transactions!$A$2:$F$800,5,FALSE)), 0,VLOOKUP(G631,Round2_Transactions!$A$2:$F$800,5,FALSE))</f>
        <v>0</v>
      </c>
      <c r="L631" s="86">
        <f>IF(ISNA(VLOOKUP(G631,Round2_Transactions!$A$2:$F$800,6,FALSE)), 0,VLOOKUP(G631,Round2_Transactions!$A$2:$F$800,6,FALSE))</f>
        <v>0</v>
      </c>
      <c r="M631" s="107">
        <f t="shared" si="79"/>
        <v>0</v>
      </c>
      <c r="N631" s="107">
        <f t="shared" si="81"/>
        <v>0</v>
      </c>
      <c r="O631" s="107">
        <f t="shared" si="82"/>
        <v>0</v>
      </c>
      <c r="P631" s="107">
        <f t="shared" si="83"/>
        <v>0</v>
      </c>
      <c r="Q631" s="107">
        <f t="shared" si="84"/>
        <v>0</v>
      </c>
      <c r="R631" s="107">
        <f t="shared" si="85"/>
        <v>0</v>
      </c>
      <c r="S631" s="107">
        <f t="shared" si="86"/>
        <v>0</v>
      </c>
      <c r="T631" s="107">
        <f t="shared" si="87"/>
        <v>0</v>
      </c>
      <c r="U631" s="107">
        <f t="shared" si="88"/>
        <v>0</v>
      </c>
      <c r="V631" s="107">
        <f t="shared" si="89"/>
        <v>0</v>
      </c>
      <c r="W631" s="107">
        <f t="shared" si="90"/>
        <v>0</v>
      </c>
      <c r="X631" s="107">
        <f t="shared" si="91"/>
        <v>0</v>
      </c>
      <c r="Y631" s="107">
        <f t="shared" si="92"/>
        <v>0</v>
      </c>
      <c r="Z631" s="107">
        <f t="shared" si="119"/>
        <v>0</v>
      </c>
      <c r="AA631" s="107">
        <f t="shared" si="120"/>
        <v>0</v>
      </c>
      <c r="AB631" s="107">
        <f t="shared" si="121"/>
        <v>0</v>
      </c>
      <c r="AC631" s="107">
        <f t="shared" si="122"/>
        <v>0</v>
      </c>
      <c r="AD631" s="107">
        <f t="shared" si="123"/>
        <v>0</v>
      </c>
      <c r="AE631" s="107">
        <f t="shared" si="124"/>
        <v>0</v>
      </c>
      <c r="AF631" s="107">
        <f t="shared" si="125"/>
        <v>0</v>
      </c>
      <c r="AG631" s="107">
        <f t="shared" si="126"/>
        <v>0</v>
      </c>
      <c r="AH631" s="107">
        <f t="shared" si="127"/>
        <v>0</v>
      </c>
      <c r="AI631" s="107">
        <f t="shared" si="128"/>
        <v>0</v>
      </c>
      <c r="AJ631" s="107">
        <f t="shared" si="129"/>
        <v>0</v>
      </c>
      <c r="AK631" s="107">
        <f t="shared" si="130"/>
        <v>0</v>
      </c>
    </row>
    <row r="632">
      <c r="A632" s="107"/>
      <c r="B632" s="107"/>
      <c r="C632" s="107"/>
      <c r="D632" s="107"/>
      <c r="E632" s="107"/>
      <c r="F632" s="108">
        <f t="shared" si="118"/>
        <v>1326</v>
      </c>
      <c r="G632" s="90" t="s">
        <v>823</v>
      </c>
      <c r="H632" s="14">
        <f>IF(ISNA(VLOOKUP(G632,Round2_Transactions!$A$2:$F$800,2,FALSE)), 0,VLOOKUP(G632,Round2_Transactions!$A$2:$F$800,2,FALSE))</f>
        <v>0</v>
      </c>
      <c r="I632" s="60">
        <f>IF(ISNA(VLOOKUP(G632,Round2_Transactions!$A$2:$F$800,3,FALSE)), 0,VLOOKUP(G632,Round2_Transactions!$A$2:$F$800,3,FALSE))</f>
        <v>0</v>
      </c>
      <c r="J632" s="60">
        <f>IF(ISNA(VLOOKUP(G632,Round2_Transactions!$A$2:$F$800,4,FALSE)), 0,VLOOKUP(G632,Round2_Transactions!$A$2:$F$800,4,FALSE))</f>
        <v>0</v>
      </c>
      <c r="K632" s="60">
        <f>IF(ISNA(VLOOKUP(G632,Round2_Transactions!$A$2:$F$800,5,FALSE)), 0,VLOOKUP(G632,Round2_Transactions!$A$2:$F$800,5,FALSE))</f>
        <v>0</v>
      </c>
      <c r="L632" s="86">
        <f>IF(ISNA(VLOOKUP(G632,Round2_Transactions!$A$2:$F$800,6,FALSE)), 0,VLOOKUP(G632,Round2_Transactions!$A$2:$F$800,6,FALSE))</f>
        <v>0</v>
      </c>
      <c r="M632" s="107">
        <f t="shared" si="79"/>
        <v>0</v>
      </c>
      <c r="N632" s="107">
        <f t="shared" si="81"/>
        <v>0</v>
      </c>
      <c r="O632" s="107">
        <f t="shared" si="82"/>
        <v>0</v>
      </c>
      <c r="P632" s="107">
        <f t="shared" si="83"/>
        <v>0</v>
      </c>
      <c r="Q632" s="107">
        <f t="shared" si="84"/>
        <v>0</v>
      </c>
      <c r="R632" s="107">
        <f t="shared" si="85"/>
        <v>0</v>
      </c>
      <c r="S632" s="107">
        <f t="shared" si="86"/>
        <v>0</v>
      </c>
      <c r="T632" s="107">
        <f t="shared" si="87"/>
        <v>0</v>
      </c>
      <c r="U632" s="107">
        <f t="shared" si="88"/>
        <v>0</v>
      </c>
      <c r="V632" s="107">
        <f t="shared" si="89"/>
        <v>0</v>
      </c>
      <c r="W632" s="107">
        <f t="shared" si="90"/>
        <v>0</v>
      </c>
      <c r="X632" s="107">
        <f t="shared" si="91"/>
        <v>0</v>
      </c>
      <c r="Y632" s="107">
        <f t="shared" si="92"/>
        <v>0</v>
      </c>
      <c r="Z632" s="107">
        <f t="shared" si="119"/>
        <v>0</v>
      </c>
      <c r="AA632" s="107">
        <f t="shared" si="120"/>
        <v>0</v>
      </c>
      <c r="AB632" s="107">
        <f t="shared" si="121"/>
        <v>0</v>
      </c>
      <c r="AC632" s="107">
        <f t="shared" si="122"/>
        <v>0</v>
      </c>
      <c r="AD632" s="107">
        <f t="shared" si="123"/>
        <v>0</v>
      </c>
      <c r="AE632" s="107">
        <f t="shared" si="124"/>
        <v>0</v>
      </c>
      <c r="AF632" s="107">
        <f t="shared" si="125"/>
        <v>0</v>
      </c>
      <c r="AG632" s="107">
        <f t="shared" si="126"/>
        <v>0</v>
      </c>
      <c r="AH632" s="107">
        <f t="shared" si="127"/>
        <v>0</v>
      </c>
      <c r="AI632" s="107">
        <f t="shared" si="128"/>
        <v>0</v>
      </c>
      <c r="AJ632" s="107">
        <f t="shared" si="129"/>
        <v>0</v>
      </c>
      <c r="AK632" s="107">
        <f t="shared" si="130"/>
        <v>0</v>
      </c>
    </row>
    <row r="633">
      <c r="A633" s="107"/>
      <c r="B633" s="107"/>
      <c r="C633" s="107"/>
      <c r="D633" s="107"/>
      <c r="E633" s="107"/>
      <c r="F633" s="108">
        <f t="shared" si="118"/>
        <v>1326</v>
      </c>
      <c r="G633" s="90" t="s">
        <v>824</v>
      </c>
      <c r="H633" s="14">
        <f>IF(ISNA(VLOOKUP(G633,Round2_Transactions!$A$2:$F$800,2,FALSE)), 0,VLOOKUP(G633,Round2_Transactions!$A$2:$F$800,2,FALSE))</f>
        <v>0</v>
      </c>
      <c r="I633" s="60">
        <f>IF(ISNA(VLOOKUP(G633,Round2_Transactions!$A$2:$F$800,3,FALSE)), 0,VLOOKUP(G633,Round2_Transactions!$A$2:$F$800,3,FALSE))</f>
        <v>0</v>
      </c>
      <c r="J633" s="60">
        <f>IF(ISNA(VLOOKUP(G633,Round2_Transactions!$A$2:$F$800,4,FALSE)), 0,VLOOKUP(G633,Round2_Transactions!$A$2:$F$800,4,FALSE))</f>
        <v>0</v>
      </c>
      <c r="K633" s="60">
        <f>IF(ISNA(VLOOKUP(G633,Round2_Transactions!$A$2:$F$800,5,FALSE)), 0,VLOOKUP(G633,Round2_Transactions!$A$2:$F$800,5,FALSE))</f>
        <v>0</v>
      </c>
      <c r="L633" s="86">
        <f>IF(ISNA(VLOOKUP(G633,Round2_Transactions!$A$2:$F$800,6,FALSE)), 0,VLOOKUP(G633,Round2_Transactions!$A$2:$F$800,6,FALSE))</f>
        <v>0</v>
      </c>
      <c r="M633" s="107">
        <f t="shared" si="79"/>
        <v>0</v>
      </c>
      <c r="N633" s="107">
        <f t="shared" si="81"/>
        <v>0</v>
      </c>
      <c r="O633" s="107">
        <f t="shared" si="82"/>
        <v>0</v>
      </c>
      <c r="P633" s="107">
        <f t="shared" si="83"/>
        <v>0</v>
      </c>
      <c r="Q633" s="107">
        <f t="shared" si="84"/>
        <v>0</v>
      </c>
      <c r="R633" s="107">
        <f t="shared" si="85"/>
        <v>0</v>
      </c>
      <c r="S633" s="107">
        <f t="shared" si="86"/>
        <v>0</v>
      </c>
      <c r="T633" s="107">
        <f t="shared" si="87"/>
        <v>0</v>
      </c>
      <c r="U633" s="107">
        <f t="shared" si="88"/>
        <v>0</v>
      </c>
      <c r="V633" s="107">
        <f t="shared" si="89"/>
        <v>0</v>
      </c>
      <c r="W633" s="107">
        <f t="shared" si="90"/>
        <v>0</v>
      </c>
      <c r="X633" s="107">
        <f t="shared" si="91"/>
        <v>0</v>
      </c>
      <c r="Y633" s="107">
        <f t="shared" si="92"/>
        <v>0</v>
      </c>
      <c r="Z633" s="107">
        <f t="shared" si="119"/>
        <v>0</v>
      </c>
      <c r="AA633" s="107">
        <f t="shared" si="120"/>
        <v>0</v>
      </c>
      <c r="AB633" s="107">
        <f t="shared" si="121"/>
        <v>0</v>
      </c>
      <c r="AC633" s="107">
        <f t="shared" si="122"/>
        <v>0</v>
      </c>
      <c r="AD633" s="107">
        <f t="shared" si="123"/>
        <v>0</v>
      </c>
      <c r="AE633" s="107">
        <f t="shared" si="124"/>
        <v>0</v>
      </c>
      <c r="AF633" s="107">
        <f t="shared" si="125"/>
        <v>0</v>
      </c>
      <c r="AG633" s="107">
        <f t="shared" si="126"/>
        <v>0</v>
      </c>
      <c r="AH633" s="107">
        <f t="shared" si="127"/>
        <v>0</v>
      </c>
      <c r="AI633" s="107">
        <f t="shared" si="128"/>
        <v>0</v>
      </c>
      <c r="AJ633" s="107">
        <f t="shared" si="129"/>
        <v>0</v>
      </c>
      <c r="AK633" s="107">
        <f t="shared" si="130"/>
        <v>0</v>
      </c>
    </row>
    <row r="634">
      <c r="A634" s="107"/>
      <c r="B634" s="107"/>
      <c r="C634" s="107"/>
      <c r="D634" s="107"/>
      <c r="E634" s="107"/>
      <c r="F634" s="108">
        <f t="shared" si="118"/>
        <v>1326</v>
      </c>
      <c r="G634" s="90" t="s">
        <v>825</v>
      </c>
      <c r="H634" s="14">
        <f>IF(ISNA(VLOOKUP(G634,Round2_Transactions!$A$2:$F$800,2,FALSE)), 0,VLOOKUP(G634,Round2_Transactions!$A$2:$F$800,2,FALSE))</f>
        <v>0</v>
      </c>
      <c r="I634" s="60">
        <f>IF(ISNA(VLOOKUP(G634,Round2_Transactions!$A$2:$F$800,3,FALSE)), 0,VLOOKUP(G634,Round2_Transactions!$A$2:$F$800,3,FALSE))</f>
        <v>0</v>
      </c>
      <c r="J634" s="60">
        <f>IF(ISNA(VLOOKUP(G634,Round2_Transactions!$A$2:$F$800,4,FALSE)), 0,VLOOKUP(G634,Round2_Transactions!$A$2:$F$800,4,FALSE))</f>
        <v>0</v>
      </c>
      <c r="K634" s="60">
        <f>IF(ISNA(VLOOKUP(G634,Round2_Transactions!$A$2:$F$800,5,FALSE)), 0,VLOOKUP(G634,Round2_Transactions!$A$2:$F$800,5,FALSE))</f>
        <v>0</v>
      </c>
      <c r="L634" s="86">
        <f>IF(ISNA(VLOOKUP(G634,Round2_Transactions!$A$2:$F$800,6,FALSE)), 0,VLOOKUP(G634,Round2_Transactions!$A$2:$F$800,6,FALSE))</f>
        <v>0</v>
      </c>
      <c r="M634" s="107">
        <f t="shared" si="79"/>
        <v>0</v>
      </c>
      <c r="N634" s="107">
        <f t="shared" si="81"/>
        <v>0</v>
      </c>
      <c r="O634" s="107">
        <f t="shared" si="82"/>
        <v>0</v>
      </c>
      <c r="P634" s="107">
        <f t="shared" si="83"/>
        <v>0</v>
      </c>
      <c r="Q634" s="107">
        <f t="shared" si="84"/>
        <v>0</v>
      </c>
      <c r="R634" s="107">
        <f t="shared" si="85"/>
        <v>0</v>
      </c>
      <c r="S634" s="107">
        <f t="shared" si="86"/>
        <v>0</v>
      </c>
      <c r="T634" s="107">
        <f t="shared" si="87"/>
        <v>0</v>
      </c>
      <c r="U634" s="107">
        <f t="shared" si="88"/>
        <v>0</v>
      </c>
      <c r="V634" s="107">
        <f t="shared" si="89"/>
        <v>0</v>
      </c>
      <c r="W634" s="107">
        <f t="shared" si="90"/>
        <v>0</v>
      </c>
      <c r="X634" s="107">
        <f t="shared" si="91"/>
        <v>0</v>
      </c>
      <c r="Y634" s="107">
        <f t="shared" si="92"/>
        <v>0</v>
      </c>
      <c r="Z634" s="107">
        <f t="shared" si="119"/>
        <v>0</v>
      </c>
      <c r="AA634" s="107">
        <f t="shared" si="120"/>
        <v>0</v>
      </c>
      <c r="AB634" s="107">
        <f t="shared" si="121"/>
        <v>0</v>
      </c>
      <c r="AC634" s="107">
        <f t="shared" si="122"/>
        <v>0</v>
      </c>
      <c r="AD634" s="107">
        <f t="shared" si="123"/>
        <v>0</v>
      </c>
      <c r="AE634" s="107">
        <f t="shared" si="124"/>
        <v>0</v>
      </c>
      <c r="AF634" s="107">
        <f t="shared" si="125"/>
        <v>0</v>
      </c>
      <c r="AG634" s="107">
        <f t="shared" si="126"/>
        <v>0</v>
      </c>
      <c r="AH634" s="107">
        <f t="shared" si="127"/>
        <v>0</v>
      </c>
      <c r="AI634" s="107">
        <f t="shared" si="128"/>
        <v>0</v>
      </c>
      <c r="AJ634" s="107">
        <f t="shared" si="129"/>
        <v>0</v>
      </c>
      <c r="AK634" s="107">
        <f t="shared" si="130"/>
        <v>0</v>
      </c>
    </row>
    <row r="635">
      <c r="A635" s="107"/>
      <c r="B635" s="107"/>
      <c r="C635" s="107"/>
      <c r="D635" s="107"/>
      <c r="E635" s="107"/>
      <c r="F635" s="108">
        <f t="shared" si="118"/>
        <v>1326</v>
      </c>
      <c r="G635" s="90" t="s">
        <v>826</v>
      </c>
      <c r="H635" s="14">
        <f>IF(ISNA(VLOOKUP(G635,Round2_Transactions!$A$2:$F$800,2,FALSE)), 0,VLOOKUP(G635,Round2_Transactions!$A$2:$F$800,2,FALSE))</f>
        <v>0</v>
      </c>
      <c r="I635" s="60">
        <f>IF(ISNA(VLOOKUP(G635,Round2_Transactions!$A$2:$F$800,3,FALSE)), 0,VLOOKUP(G635,Round2_Transactions!$A$2:$F$800,3,FALSE))</f>
        <v>0</v>
      </c>
      <c r="J635" s="60">
        <f>IF(ISNA(VLOOKUP(G635,Round2_Transactions!$A$2:$F$800,4,FALSE)), 0,VLOOKUP(G635,Round2_Transactions!$A$2:$F$800,4,FALSE))</f>
        <v>0</v>
      </c>
      <c r="K635" s="60">
        <f>IF(ISNA(VLOOKUP(G635,Round2_Transactions!$A$2:$F$800,5,FALSE)), 0,VLOOKUP(G635,Round2_Transactions!$A$2:$F$800,5,FALSE))</f>
        <v>0</v>
      </c>
      <c r="L635" s="86">
        <f>IF(ISNA(VLOOKUP(G635,Round2_Transactions!$A$2:$F$800,6,FALSE)), 0,VLOOKUP(G635,Round2_Transactions!$A$2:$F$800,6,FALSE))</f>
        <v>0</v>
      </c>
      <c r="M635" s="107">
        <f t="shared" si="79"/>
        <v>0</v>
      </c>
      <c r="N635" s="107">
        <f t="shared" si="81"/>
        <v>0</v>
      </c>
      <c r="O635" s="107">
        <f t="shared" si="82"/>
        <v>0</v>
      </c>
      <c r="P635" s="107">
        <f t="shared" si="83"/>
        <v>0</v>
      </c>
      <c r="Q635" s="107">
        <f t="shared" si="84"/>
        <v>0</v>
      </c>
      <c r="R635" s="107">
        <f t="shared" si="85"/>
        <v>0</v>
      </c>
      <c r="S635" s="107">
        <f t="shared" si="86"/>
        <v>0</v>
      </c>
      <c r="T635" s="107">
        <f t="shared" si="87"/>
        <v>0</v>
      </c>
      <c r="U635" s="107">
        <f t="shared" si="88"/>
        <v>0</v>
      </c>
      <c r="V635" s="107">
        <f t="shared" si="89"/>
        <v>0</v>
      </c>
      <c r="W635" s="107">
        <f t="shared" si="90"/>
        <v>0</v>
      </c>
      <c r="X635" s="107">
        <f t="shared" si="91"/>
        <v>0</v>
      </c>
      <c r="Y635" s="107">
        <f t="shared" si="92"/>
        <v>0</v>
      </c>
      <c r="Z635" s="107">
        <f t="shared" si="119"/>
        <v>0</v>
      </c>
      <c r="AA635" s="107">
        <f t="shared" si="120"/>
        <v>0</v>
      </c>
      <c r="AB635" s="107">
        <f t="shared" si="121"/>
        <v>0</v>
      </c>
      <c r="AC635" s="107">
        <f t="shared" si="122"/>
        <v>0</v>
      </c>
      <c r="AD635" s="107">
        <f t="shared" si="123"/>
        <v>0</v>
      </c>
      <c r="AE635" s="107">
        <f t="shared" si="124"/>
        <v>0</v>
      </c>
      <c r="AF635" s="107">
        <f t="shared" si="125"/>
        <v>0</v>
      </c>
      <c r="AG635" s="107">
        <f t="shared" si="126"/>
        <v>0</v>
      </c>
      <c r="AH635" s="107">
        <f t="shared" si="127"/>
        <v>0</v>
      </c>
      <c r="AI635" s="107">
        <f t="shared" si="128"/>
        <v>0</v>
      </c>
      <c r="AJ635" s="107">
        <f t="shared" si="129"/>
        <v>0</v>
      </c>
      <c r="AK635" s="107">
        <f t="shared" si="130"/>
        <v>0</v>
      </c>
    </row>
    <row r="636">
      <c r="A636" s="107"/>
      <c r="B636" s="107"/>
      <c r="C636" s="107"/>
      <c r="D636" s="107"/>
      <c r="E636" s="107"/>
      <c r="F636" s="108">
        <f t="shared" si="118"/>
        <v>1326</v>
      </c>
      <c r="G636" s="90" t="s">
        <v>827</v>
      </c>
      <c r="H636" s="14">
        <f>IF(ISNA(VLOOKUP(G636,Round2_Transactions!$A$2:$F$800,2,FALSE)), 0,VLOOKUP(G636,Round2_Transactions!$A$2:$F$800,2,FALSE))</f>
        <v>0</v>
      </c>
      <c r="I636" s="60">
        <f>IF(ISNA(VLOOKUP(G636,Round2_Transactions!$A$2:$F$800,3,FALSE)), 0,VLOOKUP(G636,Round2_Transactions!$A$2:$F$800,3,FALSE))</f>
        <v>0</v>
      </c>
      <c r="J636" s="60">
        <f>IF(ISNA(VLOOKUP(G636,Round2_Transactions!$A$2:$F$800,4,FALSE)), 0,VLOOKUP(G636,Round2_Transactions!$A$2:$F$800,4,FALSE))</f>
        <v>0</v>
      </c>
      <c r="K636" s="60">
        <f>IF(ISNA(VLOOKUP(G636,Round2_Transactions!$A$2:$F$800,5,FALSE)), 0,VLOOKUP(G636,Round2_Transactions!$A$2:$F$800,5,FALSE))</f>
        <v>0</v>
      </c>
      <c r="L636" s="86">
        <f>IF(ISNA(VLOOKUP(G636,Round2_Transactions!$A$2:$F$800,6,FALSE)), 0,VLOOKUP(G636,Round2_Transactions!$A$2:$F$800,6,FALSE))</f>
        <v>0</v>
      </c>
      <c r="M636" s="107">
        <f t="shared" si="79"/>
        <v>0</v>
      </c>
      <c r="N636" s="107">
        <f t="shared" si="81"/>
        <v>0</v>
      </c>
      <c r="O636" s="107">
        <f t="shared" si="82"/>
        <v>0</v>
      </c>
      <c r="P636" s="107">
        <f t="shared" si="83"/>
        <v>0</v>
      </c>
      <c r="Q636" s="107">
        <f t="shared" si="84"/>
        <v>0</v>
      </c>
      <c r="R636" s="107">
        <f t="shared" si="85"/>
        <v>0</v>
      </c>
      <c r="S636" s="107">
        <f t="shared" si="86"/>
        <v>0</v>
      </c>
      <c r="T636" s="107">
        <f t="shared" si="87"/>
        <v>0</v>
      </c>
      <c r="U636" s="107">
        <f t="shared" si="88"/>
        <v>0</v>
      </c>
      <c r="V636" s="107">
        <f t="shared" si="89"/>
        <v>0</v>
      </c>
      <c r="W636" s="107">
        <f t="shared" si="90"/>
        <v>0</v>
      </c>
      <c r="X636" s="107">
        <f t="shared" si="91"/>
        <v>0</v>
      </c>
      <c r="Y636" s="107">
        <f t="shared" si="92"/>
        <v>0</v>
      </c>
      <c r="Z636" s="107">
        <f t="shared" si="119"/>
        <v>0</v>
      </c>
      <c r="AA636" s="107">
        <f t="shared" si="120"/>
        <v>0</v>
      </c>
      <c r="AB636" s="107">
        <f t="shared" si="121"/>
        <v>0</v>
      </c>
      <c r="AC636" s="107">
        <f t="shared" si="122"/>
        <v>0</v>
      </c>
      <c r="AD636" s="107">
        <f t="shared" si="123"/>
        <v>0</v>
      </c>
      <c r="AE636" s="107">
        <f t="shared" si="124"/>
        <v>0</v>
      </c>
      <c r="AF636" s="107">
        <f t="shared" si="125"/>
        <v>0</v>
      </c>
      <c r="AG636" s="107">
        <f t="shared" si="126"/>
        <v>0</v>
      </c>
      <c r="AH636" s="107">
        <f t="shared" si="127"/>
        <v>0</v>
      </c>
      <c r="AI636" s="107">
        <f t="shared" si="128"/>
        <v>0</v>
      </c>
      <c r="AJ636" s="107">
        <f t="shared" si="129"/>
        <v>0</v>
      </c>
      <c r="AK636" s="107">
        <f t="shared" si="130"/>
        <v>0</v>
      </c>
    </row>
    <row r="637">
      <c r="A637" s="107"/>
      <c r="B637" s="107"/>
      <c r="C637" s="107"/>
      <c r="D637" s="107"/>
      <c r="E637" s="107"/>
      <c r="F637" s="108">
        <f t="shared" si="118"/>
        <v>1326</v>
      </c>
      <c r="G637" s="90" t="s">
        <v>828</v>
      </c>
      <c r="H637" s="14">
        <f>IF(ISNA(VLOOKUP(G637,Round2_Transactions!$A$2:$F$800,2,FALSE)), 0,VLOOKUP(G637,Round2_Transactions!$A$2:$F$800,2,FALSE))</f>
        <v>0</v>
      </c>
      <c r="I637" s="60">
        <f>IF(ISNA(VLOOKUP(G637,Round2_Transactions!$A$2:$F$800,3,FALSE)), 0,VLOOKUP(G637,Round2_Transactions!$A$2:$F$800,3,FALSE))</f>
        <v>0</v>
      </c>
      <c r="J637" s="60">
        <f>IF(ISNA(VLOOKUP(G637,Round2_Transactions!$A$2:$F$800,4,FALSE)), 0,VLOOKUP(G637,Round2_Transactions!$A$2:$F$800,4,FALSE))</f>
        <v>0</v>
      </c>
      <c r="K637" s="60">
        <f>IF(ISNA(VLOOKUP(G637,Round2_Transactions!$A$2:$F$800,5,FALSE)), 0,VLOOKUP(G637,Round2_Transactions!$A$2:$F$800,5,FALSE))</f>
        <v>0</v>
      </c>
      <c r="L637" s="86">
        <f>IF(ISNA(VLOOKUP(G637,Round2_Transactions!$A$2:$F$800,6,FALSE)), 0,VLOOKUP(G637,Round2_Transactions!$A$2:$F$800,6,FALSE))</f>
        <v>0</v>
      </c>
      <c r="M637" s="107">
        <f t="shared" si="79"/>
        <v>0</v>
      </c>
      <c r="N637" s="107">
        <f t="shared" si="81"/>
        <v>0</v>
      </c>
      <c r="O637" s="107">
        <f t="shared" si="82"/>
        <v>0</v>
      </c>
      <c r="P637" s="107">
        <f t="shared" si="83"/>
        <v>0</v>
      </c>
      <c r="Q637" s="107">
        <f t="shared" si="84"/>
        <v>0</v>
      </c>
      <c r="R637" s="107">
        <f t="shared" si="85"/>
        <v>0</v>
      </c>
      <c r="S637" s="107">
        <f t="shared" si="86"/>
        <v>0</v>
      </c>
      <c r="T637" s="107">
        <f t="shared" si="87"/>
        <v>0</v>
      </c>
      <c r="U637" s="107">
        <f t="shared" si="88"/>
        <v>0</v>
      </c>
      <c r="V637" s="107">
        <f t="shared" si="89"/>
        <v>0</v>
      </c>
      <c r="W637" s="107">
        <f t="shared" si="90"/>
        <v>0</v>
      </c>
      <c r="X637" s="107">
        <f t="shared" si="91"/>
        <v>0</v>
      </c>
      <c r="Y637" s="107">
        <f t="shared" si="92"/>
        <v>0</v>
      </c>
      <c r="Z637" s="107">
        <f t="shared" si="119"/>
        <v>0</v>
      </c>
      <c r="AA637" s="107">
        <f t="shared" si="120"/>
        <v>0</v>
      </c>
      <c r="AB637" s="107">
        <f t="shared" si="121"/>
        <v>0</v>
      </c>
      <c r="AC637" s="107">
        <f t="shared" si="122"/>
        <v>0</v>
      </c>
      <c r="AD637" s="107">
        <f t="shared" si="123"/>
        <v>0</v>
      </c>
      <c r="AE637" s="107">
        <f t="shared" si="124"/>
        <v>0</v>
      </c>
      <c r="AF637" s="107">
        <f t="shared" si="125"/>
        <v>0</v>
      </c>
      <c r="AG637" s="107">
        <f t="shared" si="126"/>
        <v>0</v>
      </c>
      <c r="AH637" s="107">
        <f t="shared" si="127"/>
        <v>0</v>
      </c>
      <c r="AI637" s="107">
        <f t="shared" si="128"/>
        <v>0</v>
      </c>
      <c r="AJ637" s="107">
        <f t="shared" si="129"/>
        <v>0</v>
      </c>
      <c r="AK637" s="107">
        <f t="shared" si="130"/>
        <v>0</v>
      </c>
    </row>
    <row r="638">
      <c r="A638" s="107"/>
      <c r="B638" s="107"/>
      <c r="C638" s="107"/>
      <c r="D638" s="107"/>
      <c r="E638" s="107"/>
      <c r="F638" s="108">
        <f t="shared" si="118"/>
        <v>1326</v>
      </c>
      <c r="G638" s="90" t="s">
        <v>829</v>
      </c>
      <c r="H638" s="14">
        <f>IF(ISNA(VLOOKUP(G638,Round2_Transactions!$A$2:$F$800,2,FALSE)), 0,VLOOKUP(G638,Round2_Transactions!$A$2:$F$800,2,FALSE))</f>
        <v>0</v>
      </c>
      <c r="I638" s="60">
        <f>IF(ISNA(VLOOKUP(G638,Round2_Transactions!$A$2:$F$800,3,FALSE)), 0,VLOOKUP(G638,Round2_Transactions!$A$2:$F$800,3,FALSE))</f>
        <v>0</v>
      </c>
      <c r="J638" s="60">
        <f>IF(ISNA(VLOOKUP(G638,Round2_Transactions!$A$2:$F$800,4,FALSE)), 0,VLOOKUP(G638,Round2_Transactions!$A$2:$F$800,4,FALSE))</f>
        <v>0</v>
      </c>
      <c r="K638" s="60">
        <f>IF(ISNA(VLOOKUP(G638,Round2_Transactions!$A$2:$F$800,5,FALSE)), 0,VLOOKUP(G638,Round2_Transactions!$A$2:$F$800,5,FALSE))</f>
        <v>0</v>
      </c>
      <c r="L638" s="86">
        <f>IF(ISNA(VLOOKUP(G638,Round2_Transactions!$A$2:$F$800,6,FALSE)), 0,VLOOKUP(G638,Round2_Transactions!$A$2:$F$800,6,FALSE))</f>
        <v>0</v>
      </c>
      <c r="M638" s="107">
        <f t="shared" si="79"/>
        <v>0</v>
      </c>
      <c r="N638" s="107">
        <f t="shared" si="81"/>
        <v>0</v>
      </c>
      <c r="O638" s="107">
        <f t="shared" si="82"/>
        <v>0</v>
      </c>
      <c r="P638" s="107">
        <f t="shared" si="83"/>
        <v>0</v>
      </c>
      <c r="Q638" s="107">
        <f t="shared" si="84"/>
        <v>0</v>
      </c>
      <c r="R638" s="107">
        <f t="shared" si="85"/>
        <v>0</v>
      </c>
      <c r="S638" s="107">
        <f t="shared" si="86"/>
        <v>0</v>
      </c>
      <c r="T638" s="107">
        <f t="shared" si="87"/>
        <v>0</v>
      </c>
      <c r="U638" s="107">
        <f t="shared" si="88"/>
        <v>0</v>
      </c>
      <c r="V638" s="107">
        <f t="shared" si="89"/>
        <v>0</v>
      </c>
      <c r="W638" s="107">
        <f t="shared" si="90"/>
        <v>0</v>
      </c>
      <c r="X638" s="107">
        <f t="shared" si="91"/>
        <v>0</v>
      </c>
      <c r="Y638" s="107">
        <f t="shared" si="92"/>
        <v>0</v>
      </c>
      <c r="Z638" s="107">
        <f t="shared" si="119"/>
        <v>0</v>
      </c>
      <c r="AA638" s="107">
        <f t="shared" si="120"/>
        <v>0</v>
      </c>
      <c r="AB638" s="107">
        <f t="shared" si="121"/>
        <v>0</v>
      </c>
      <c r="AC638" s="107">
        <f t="shared" si="122"/>
        <v>0</v>
      </c>
      <c r="AD638" s="107">
        <f t="shared" si="123"/>
        <v>0</v>
      </c>
      <c r="AE638" s="107">
        <f t="shared" si="124"/>
        <v>0</v>
      </c>
      <c r="AF638" s="107">
        <f t="shared" si="125"/>
        <v>0</v>
      </c>
      <c r="AG638" s="107">
        <f t="shared" si="126"/>
        <v>0</v>
      </c>
      <c r="AH638" s="107">
        <f t="shared" si="127"/>
        <v>0</v>
      </c>
      <c r="AI638" s="107">
        <f t="shared" si="128"/>
        <v>0</v>
      </c>
      <c r="AJ638" s="107">
        <f t="shared" si="129"/>
        <v>0</v>
      </c>
      <c r="AK638" s="107">
        <f t="shared" si="130"/>
        <v>0</v>
      </c>
    </row>
    <row r="639">
      <c r="A639" s="107"/>
      <c r="B639" s="107"/>
      <c r="C639" s="107"/>
      <c r="D639" s="107"/>
      <c r="E639" s="107"/>
      <c r="F639" s="108">
        <f t="shared" si="118"/>
        <v>1326</v>
      </c>
      <c r="G639" s="90" t="s">
        <v>830</v>
      </c>
      <c r="H639" s="14">
        <f>IF(ISNA(VLOOKUP(G639,Round2_Transactions!$A$2:$F$800,2,FALSE)), 0,VLOOKUP(G639,Round2_Transactions!$A$2:$F$800,2,FALSE))</f>
        <v>0</v>
      </c>
      <c r="I639" s="60">
        <f>IF(ISNA(VLOOKUP(G639,Round2_Transactions!$A$2:$F$800,3,FALSE)), 0,VLOOKUP(G639,Round2_Transactions!$A$2:$F$800,3,FALSE))</f>
        <v>0</v>
      </c>
      <c r="J639" s="60">
        <f>IF(ISNA(VLOOKUP(G639,Round2_Transactions!$A$2:$F$800,4,FALSE)), 0,VLOOKUP(G639,Round2_Transactions!$A$2:$F$800,4,FALSE))</f>
        <v>0</v>
      </c>
      <c r="K639" s="60">
        <f>IF(ISNA(VLOOKUP(G639,Round2_Transactions!$A$2:$F$800,5,FALSE)), 0,VLOOKUP(G639,Round2_Transactions!$A$2:$F$800,5,FALSE))</f>
        <v>0</v>
      </c>
      <c r="L639" s="86">
        <f>IF(ISNA(VLOOKUP(G639,Round2_Transactions!$A$2:$F$800,6,FALSE)), 0,VLOOKUP(G639,Round2_Transactions!$A$2:$F$800,6,FALSE))</f>
        <v>0</v>
      </c>
      <c r="M639" s="107">
        <f t="shared" si="79"/>
        <v>0</v>
      </c>
      <c r="N639" s="107">
        <f t="shared" si="81"/>
        <v>0</v>
      </c>
      <c r="O639" s="107">
        <f t="shared" si="82"/>
        <v>0</v>
      </c>
      <c r="P639" s="107">
        <f t="shared" si="83"/>
        <v>0</v>
      </c>
      <c r="Q639" s="107">
        <f t="shared" si="84"/>
        <v>0</v>
      </c>
      <c r="R639" s="107">
        <f t="shared" si="85"/>
        <v>0</v>
      </c>
      <c r="S639" s="107">
        <f t="shared" si="86"/>
        <v>0</v>
      </c>
      <c r="T639" s="107">
        <f t="shared" si="87"/>
        <v>0</v>
      </c>
      <c r="U639" s="107">
        <f t="shared" si="88"/>
        <v>0</v>
      </c>
      <c r="V639" s="107">
        <f t="shared" si="89"/>
        <v>0</v>
      </c>
      <c r="W639" s="107">
        <f t="shared" si="90"/>
        <v>0</v>
      </c>
      <c r="X639" s="107">
        <f t="shared" si="91"/>
        <v>0</v>
      </c>
      <c r="Y639" s="107">
        <f t="shared" si="92"/>
        <v>0</v>
      </c>
      <c r="Z639" s="107">
        <f t="shared" si="119"/>
        <v>0</v>
      </c>
      <c r="AA639" s="107">
        <f t="shared" si="120"/>
        <v>0</v>
      </c>
      <c r="AB639" s="107">
        <f t="shared" si="121"/>
        <v>0</v>
      </c>
      <c r="AC639" s="107">
        <f t="shared" si="122"/>
        <v>0</v>
      </c>
      <c r="AD639" s="107">
        <f t="shared" si="123"/>
        <v>0</v>
      </c>
      <c r="AE639" s="107">
        <f t="shared" si="124"/>
        <v>0</v>
      </c>
      <c r="AF639" s="107">
        <f t="shared" si="125"/>
        <v>0</v>
      </c>
      <c r="AG639" s="107">
        <f t="shared" si="126"/>
        <v>0</v>
      </c>
      <c r="AH639" s="107">
        <f t="shared" si="127"/>
        <v>0</v>
      </c>
      <c r="AI639" s="107">
        <f t="shared" si="128"/>
        <v>0</v>
      </c>
      <c r="AJ639" s="107">
        <f t="shared" si="129"/>
        <v>0</v>
      </c>
      <c r="AK639" s="107">
        <f t="shared" si="130"/>
        <v>0</v>
      </c>
    </row>
    <row r="640">
      <c r="A640" s="107"/>
      <c r="B640" s="107"/>
      <c r="C640" s="107"/>
      <c r="D640" s="107"/>
      <c r="E640" s="107"/>
      <c r="F640" s="108">
        <f t="shared" si="118"/>
        <v>1326</v>
      </c>
      <c r="G640" s="90" t="s">
        <v>831</v>
      </c>
      <c r="H640" s="14">
        <f>IF(ISNA(VLOOKUP(G640,Round2_Transactions!$A$2:$F$800,2,FALSE)), 0,VLOOKUP(G640,Round2_Transactions!$A$2:$F$800,2,FALSE))</f>
        <v>0</v>
      </c>
      <c r="I640" s="60">
        <f>IF(ISNA(VLOOKUP(G640,Round2_Transactions!$A$2:$F$800,3,FALSE)), 0,VLOOKUP(G640,Round2_Transactions!$A$2:$F$800,3,FALSE))</f>
        <v>0</v>
      </c>
      <c r="J640" s="60">
        <f>IF(ISNA(VLOOKUP(G640,Round2_Transactions!$A$2:$F$800,4,FALSE)), 0,VLOOKUP(G640,Round2_Transactions!$A$2:$F$800,4,FALSE))</f>
        <v>0</v>
      </c>
      <c r="K640" s="60">
        <f>IF(ISNA(VLOOKUP(G640,Round2_Transactions!$A$2:$F$800,5,FALSE)), 0,VLOOKUP(G640,Round2_Transactions!$A$2:$F$800,5,FALSE))</f>
        <v>0</v>
      </c>
      <c r="L640" s="86">
        <f>IF(ISNA(VLOOKUP(G640,Round2_Transactions!$A$2:$F$800,6,FALSE)), 0,VLOOKUP(G640,Round2_Transactions!$A$2:$F$800,6,FALSE))</f>
        <v>0</v>
      </c>
      <c r="M640" s="107">
        <f t="shared" si="79"/>
        <v>0</v>
      </c>
      <c r="N640" s="107">
        <f t="shared" si="81"/>
        <v>0</v>
      </c>
      <c r="O640" s="107">
        <f t="shared" si="82"/>
        <v>0</v>
      </c>
      <c r="P640" s="107">
        <f t="shared" si="83"/>
        <v>0</v>
      </c>
      <c r="Q640" s="107">
        <f t="shared" si="84"/>
        <v>0</v>
      </c>
      <c r="R640" s="107">
        <f t="shared" si="85"/>
        <v>0</v>
      </c>
      <c r="S640" s="107">
        <f t="shared" si="86"/>
        <v>0</v>
      </c>
      <c r="T640" s="107">
        <f t="shared" si="87"/>
        <v>0</v>
      </c>
      <c r="U640" s="107">
        <f t="shared" si="88"/>
        <v>0</v>
      </c>
      <c r="V640" s="107">
        <f t="shared" si="89"/>
        <v>0</v>
      </c>
      <c r="W640" s="107">
        <f t="shared" si="90"/>
        <v>0</v>
      </c>
      <c r="X640" s="107">
        <f t="shared" si="91"/>
        <v>0</v>
      </c>
      <c r="Y640" s="107">
        <f t="shared" si="92"/>
        <v>0</v>
      </c>
      <c r="Z640" s="107">
        <f t="shared" si="119"/>
        <v>0</v>
      </c>
      <c r="AA640" s="107">
        <f t="shared" si="120"/>
        <v>0</v>
      </c>
      <c r="AB640" s="107">
        <f t="shared" si="121"/>
        <v>0</v>
      </c>
      <c r="AC640" s="107">
        <f t="shared" si="122"/>
        <v>0</v>
      </c>
      <c r="AD640" s="107">
        <f t="shared" si="123"/>
        <v>0</v>
      </c>
      <c r="AE640" s="107">
        <f t="shared" si="124"/>
        <v>0</v>
      </c>
      <c r="AF640" s="107">
        <f t="shared" si="125"/>
        <v>0</v>
      </c>
      <c r="AG640" s="107">
        <f t="shared" si="126"/>
        <v>0</v>
      </c>
      <c r="AH640" s="107">
        <f t="shared" si="127"/>
        <v>0</v>
      </c>
      <c r="AI640" s="107">
        <f t="shared" si="128"/>
        <v>0</v>
      </c>
      <c r="AJ640" s="107">
        <f t="shared" si="129"/>
        <v>0</v>
      </c>
      <c r="AK640" s="107">
        <f t="shared" si="130"/>
        <v>0</v>
      </c>
    </row>
    <row r="641">
      <c r="A641" s="115"/>
      <c r="B641" s="115"/>
      <c r="C641" s="115"/>
      <c r="D641" s="115"/>
      <c r="E641" s="115"/>
      <c r="F641" s="116"/>
      <c r="G641" s="122"/>
      <c r="H641" s="14" t="str">
        <f>IF(ISNA(VLOOKUP(G641,Round2_Transactions!$A$2:$F$800,2,FALSE)), 0,VLOOKUP(G641,Round2_Transactions!$A$2:$F$800,2,FALSE))</f>
        <v/>
      </c>
      <c r="I641" s="60" t="str">
        <f>IF(ISNA(VLOOKUP(G641,Round2_Transactions!$A$2:$F$800,3,FALSE)), 0,VLOOKUP(G641,Round2_Transactions!$A$2:$F$800,3,FALSE))</f>
        <v/>
      </c>
      <c r="J641" s="60" t="str">
        <f>IF(ISNA(VLOOKUP(G641,Round2_Transactions!$A$2:$F$800,4,FALSE)), 0,VLOOKUP(G641,Round2_Transactions!$A$2:$F$800,4,FALSE))</f>
        <v/>
      </c>
      <c r="K641" s="60" t="str">
        <f>IF(ISNA(VLOOKUP(G641,Round2_Transactions!$A$2:$F$800,5,FALSE)), 0,VLOOKUP(G641,Round2_Transactions!$A$2:$F$800,5,FALSE))</f>
        <v/>
      </c>
      <c r="L641" s="86" t="str">
        <f>IF(ISNA(VLOOKUP(G641,Round2_Transactions!$A$2:$F$800,6,FALSE)), 0,VLOOKUP(G641,Round2_Transactions!$A$2:$F$800,6,FALSE))</f>
        <v/>
      </c>
      <c r="M641" s="115">
        <f t="shared" si="79"/>
        <v>0</v>
      </c>
      <c r="N641" s="115">
        <f t="shared" si="81"/>
        <v>0</v>
      </c>
      <c r="O641" s="115">
        <f t="shared" si="82"/>
        <v>0</v>
      </c>
      <c r="P641" s="115">
        <f t="shared" si="83"/>
        <v>0</v>
      </c>
      <c r="Q641" s="115">
        <f t="shared" si="84"/>
        <v>0</v>
      </c>
      <c r="R641" s="115">
        <f t="shared" si="85"/>
        <v>0</v>
      </c>
      <c r="S641" s="115">
        <f t="shared" si="86"/>
        <v>0</v>
      </c>
      <c r="T641" s="115">
        <f t="shared" si="87"/>
        <v>0</v>
      </c>
      <c r="U641" s="115">
        <f t="shared" si="88"/>
        <v>0</v>
      </c>
      <c r="V641" s="115">
        <f t="shared" si="89"/>
        <v>0</v>
      </c>
      <c r="W641" s="115">
        <f t="shared" si="90"/>
        <v>0</v>
      </c>
      <c r="X641" s="115">
        <f t="shared" si="91"/>
        <v>0</v>
      </c>
      <c r="Y641" s="115">
        <f t="shared" si="92"/>
        <v>0</v>
      </c>
      <c r="Z641" s="115"/>
      <c r="AA641" s="115"/>
      <c r="AB641" s="115"/>
      <c r="AC641" s="115"/>
      <c r="AD641" s="115"/>
      <c r="AE641" s="115"/>
      <c r="AF641" s="115"/>
      <c r="AG641" s="115"/>
      <c r="AH641" s="115"/>
      <c r="AI641" s="115"/>
      <c r="AJ641" s="115"/>
      <c r="AK641" s="115"/>
    </row>
    <row r="642">
      <c r="A642" s="102" t="str">
        <f>Stock_Prices!A15</f>
        <v>KAS</v>
      </c>
      <c r="B642" s="102" t="str">
        <f>Stock_Prices!B15</f>
        <v>K&amp;S Corporation Ltd</v>
      </c>
      <c r="C642" s="103">
        <f>Stock_Prices!C15-D642</f>
        <v>100000</v>
      </c>
      <c r="D642" s="104">
        <f>SUM(H642:H720)-SUM(J642:J720)</f>
        <v>0</v>
      </c>
      <c r="E642" s="118">
        <f>Stock_Prices!I15</f>
        <v>0.5</v>
      </c>
      <c r="F642" s="123">
        <f>Stock_Prices!J15</f>
        <v>76.5</v>
      </c>
      <c r="G642" s="90" t="s">
        <v>832</v>
      </c>
      <c r="H642" s="14">
        <f>IF(ISNA(VLOOKUP(G642,Round2_Transactions!$A$2:$F$800,2,FALSE)), 0,VLOOKUP(G642,Round2_Transactions!$A$2:$F$800,2,FALSE))</f>
        <v>0</v>
      </c>
      <c r="I642" s="60">
        <f>IF(ISNA(VLOOKUP(G642,Round2_Transactions!$A$2:$F$800,3,FALSE)), 0,VLOOKUP(G642,Round2_Transactions!$A$2:$F$800,3,FALSE))</f>
        <v>0</v>
      </c>
      <c r="J642" s="60">
        <f>IF(ISNA(VLOOKUP(G642,Round2_Transactions!$A$2:$F$800,4,FALSE)), 0,VLOOKUP(G642,Round2_Transactions!$A$2:$F$800,4,FALSE))</f>
        <v>0</v>
      </c>
      <c r="K642" s="60">
        <f>IF(ISNA(VLOOKUP(G642,Round2_Transactions!$A$2:$F$800,5,FALSE)), 0,VLOOKUP(G642,Round2_Transactions!$A$2:$F$800,5,FALSE))</f>
        <v>0</v>
      </c>
      <c r="L642" s="86">
        <f>IF(ISNA(VLOOKUP(G642,Round2_Transactions!$A$2:$F$800,6,FALSE)), 0,VLOOKUP(G642,Round2_Transactions!$A$2:$F$800,6,FALSE))</f>
        <v>0</v>
      </c>
      <c r="M642" s="107">
        <f t="shared" si="79"/>
        <v>0</v>
      </c>
      <c r="N642" s="107">
        <f t="shared" si="81"/>
        <v>0</v>
      </c>
      <c r="O642" s="107">
        <f t="shared" si="82"/>
        <v>0</v>
      </c>
      <c r="P642" s="107">
        <f t="shared" si="83"/>
        <v>0</v>
      </c>
      <c r="Q642" s="107">
        <f t="shared" si="84"/>
        <v>0</v>
      </c>
      <c r="R642" s="107">
        <f t="shared" si="85"/>
        <v>0</v>
      </c>
      <c r="S642" s="107">
        <f t="shared" si="86"/>
        <v>0</v>
      </c>
      <c r="T642" s="107">
        <f t="shared" si="87"/>
        <v>0</v>
      </c>
      <c r="U642" s="107">
        <f t="shared" si="88"/>
        <v>0</v>
      </c>
      <c r="V642" s="107">
        <f t="shared" si="89"/>
        <v>0</v>
      </c>
      <c r="W642" s="107">
        <f t="shared" si="90"/>
        <v>0</v>
      </c>
      <c r="X642" s="107">
        <f t="shared" si="91"/>
        <v>0</v>
      </c>
      <c r="Y642" s="107">
        <f t="shared" si="92"/>
        <v>0</v>
      </c>
      <c r="Z642" s="107">
        <f>if($L642=1,H642-J642,0)</f>
        <v>0</v>
      </c>
      <c r="AA642" s="107">
        <f>if($L642=2,$H642-$J642,0)</f>
        <v>0</v>
      </c>
      <c r="AB642" s="107">
        <f>if($L642=3,$H642-$J642,0)</f>
        <v>0</v>
      </c>
      <c r="AC642" s="107">
        <f>if($L642=4,$H642-$J642,0)</f>
        <v>0</v>
      </c>
      <c r="AD642" s="107">
        <f>if($L642=5,$H642-$J642,0)</f>
        <v>0</v>
      </c>
      <c r="AE642" s="107">
        <f>if($L642=6,$H642-$J642,0)</f>
        <v>0</v>
      </c>
      <c r="AF642" s="107">
        <f>if($L642=7,$H642-$J642,0)</f>
        <v>0</v>
      </c>
      <c r="AG642" s="107">
        <f>if($L642=8,$H642-$J642,0)</f>
        <v>0</v>
      </c>
      <c r="AH642" s="107">
        <f>if($L642=9,$H642-$J642,0)</f>
        <v>0</v>
      </c>
      <c r="AI642" s="107">
        <f>if($L642=10,$H642-$J642,0)</f>
        <v>0</v>
      </c>
      <c r="AJ642" s="107">
        <f>if($L642=11,$H642-$J642,0)</f>
        <v>0</v>
      </c>
      <c r="AK642" s="107">
        <f>if($L642=12,$H642-$J642,0)</f>
        <v>0</v>
      </c>
    </row>
    <row r="643">
      <c r="A643" s="107"/>
      <c r="B643" s="107"/>
      <c r="C643" s="107"/>
      <c r="D643" s="107"/>
      <c r="E643" s="107"/>
      <c r="F643" s="108">
        <f t="shared" ref="F643:F720" si="131">if(H642&gt;0,I642+$E$642*(I642-F642)+$E$642,if(J642&gt;0,K642+$E$642*(K642-F642)-$E$642,F642))</f>
        <v>76.5</v>
      </c>
      <c r="G643" s="90" t="s">
        <v>833</v>
      </c>
      <c r="H643" s="14">
        <f>IF(ISNA(VLOOKUP(G643,Round2_Transactions!$A$2:$F$800,2,FALSE)), 0,VLOOKUP(G643,Round2_Transactions!$A$2:$F$800,2,FALSE))</f>
        <v>0</v>
      </c>
      <c r="I643" s="60">
        <f>IF(ISNA(VLOOKUP(G643,Round2_Transactions!$A$2:$F$800,3,FALSE)), 0,VLOOKUP(G643,Round2_Transactions!$A$2:$F$800,3,FALSE))</f>
        <v>0</v>
      </c>
      <c r="J643" s="60">
        <f>IF(ISNA(VLOOKUP(G643,Round2_Transactions!$A$2:$F$800,4,FALSE)), 0,VLOOKUP(G643,Round2_Transactions!$A$2:$F$800,4,FALSE))</f>
        <v>0</v>
      </c>
      <c r="K643" s="60">
        <f>IF(ISNA(VLOOKUP(G643,Round2_Transactions!$A$2:$F$800,5,FALSE)), 0,VLOOKUP(G643,Round2_Transactions!$A$2:$F$800,5,FALSE))</f>
        <v>0</v>
      </c>
      <c r="L643" s="86">
        <f>IF(ISNA(VLOOKUP(G643,Round2_Transactions!$A$2:$F$800,6,FALSE)), 0,VLOOKUP(G643,Round2_Transactions!$A$2:$F$800,6,FALSE))</f>
        <v>0</v>
      </c>
      <c r="M643" s="107">
        <f t="shared" si="79"/>
        <v>0</v>
      </c>
      <c r="N643" s="107">
        <f t="shared" si="81"/>
        <v>0</v>
      </c>
      <c r="O643" s="107">
        <f t="shared" si="82"/>
        <v>0</v>
      </c>
      <c r="P643" s="107">
        <f t="shared" si="83"/>
        <v>0</v>
      </c>
      <c r="Q643" s="107">
        <f t="shared" si="84"/>
        <v>0</v>
      </c>
      <c r="R643" s="107">
        <f t="shared" si="85"/>
        <v>0</v>
      </c>
      <c r="S643" s="107">
        <f t="shared" si="86"/>
        <v>0</v>
      </c>
      <c r="T643" s="107">
        <f t="shared" si="87"/>
        <v>0</v>
      </c>
      <c r="U643" s="107">
        <f t="shared" si="88"/>
        <v>0</v>
      </c>
      <c r="V643" s="107">
        <f t="shared" si="89"/>
        <v>0</v>
      </c>
      <c r="W643" s="107">
        <f t="shared" si="90"/>
        <v>0</v>
      </c>
      <c r="X643" s="107">
        <f t="shared" si="91"/>
        <v>0</v>
      </c>
      <c r="Y643" s="107">
        <f t="shared" si="92"/>
        <v>0</v>
      </c>
      <c r="Z643" s="107">
        <f t="shared" ref="Z643:Z720" si="132">if($L643=1,$H643-$J643+Z642,Z642)</f>
        <v>0</v>
      </c>
      <c r="AA643" s="107">
        <f t="shared" ref="AA643:AA720" si="133">if($L643=2,$H643-$J643+AA642,AA642)</f>
        <v>0</v>
      </c>
      <c r="AB643" s="107">
        <f t="shared" ref="AB643:AB720" si="134">if($L643=3,$H643-$J643+AB642,AB642)</f>
        <v>0</v>
      </c>
      <c r="AC643" s="107">
        <f t="shared" ref="AC643:AC720" si="135">if($L643=4,$H643-$J643+AC642,AC642)</f>
        <v>0</v>
      </c>
      <c r="AD643" s="107">
        <f t="shared" ref="AD643:AD720" si="136">if($L643=5,$H643-$J643+AD642,AD642)</f>
        <v>0</v>
      </c>
      <c r="AE643" s="107">
        <f t="shared" ref="AE643:AE720" si="137">if($L643=6,$H643-$J643+AE642,AE642)</f>
        <v>0</v>
      </c>
      <c r="AF643" s="107">
        <f t="shared" ref="AF643:AF720" si="138">if($L643=7,$H643-$J643+AF642,AF642)</f>
        <v>0</v>
      </c>
      <c r="AG643" s="107">
        <f t="shared" ref="AG643:AG720" si="139">if($L643=8,$H643-$J643+AG642,AG642)</f>
        <v>0</v>
      </c>
      <c r="AH643" s="107">
        <f t="shared" ref="AH643:AH720" si="140">if($L643=9,$H643-$J643+AH642,AH642)</f>
        <v>0</v>
      </c>
      <c r="AI643" s="107">
        <f t="shared" ref="AI643:AI720" si="141">if($L643=10,$H643-$J643+AI642,AI642)</f>
        <v>0</v>
      </c>
      <c r="AJ643" s="107">
        <f t="shared" ref="AJ643:AJ720" si="142">if($L643=11,$H643-$J643+AJ642,AJ642)</f>
        <v>0</v>
      </c>
      <c r="AK643" s="107">
        <f t="shared" ref="AK643:AK720" si="143">if($L643=12,$H643-$J643+AK642,AK642)</f>
        <v>0</v>
      </c>
    </row>
    <row r="644">
      <c r="A644" s="107"/>
      <c r="B644" s="107"/>
      <c r="C644" s="107"/>
      <c r="D644" s="107"/>
      <c r="E644" s="107"/>
      <c r="F644" s="108">
        <f t="shared" si="131"/>
        <v>76.5</v>
      </c>
      <c r="G644" s="90" t="s">
        <v>834</v>
      </c>
      <c r="H644" s="14">
        <f>IF(ISNA(VLOOKUP(G644,Round2_Transactions!$A$2:$F$800,2,FALSE)), 0,VLOOKUP(G644,Round2_Transactions!$A$2:$F$800,2,FALSE))</f>
        <v>0</v>
      </c>
      <c r="I644" s="60">
        <f>IF(ISNA(VLOOKUP(G644,Round2_Transactions!$A$2:$F$800,3,FALSE)), 0,VLOOKUP(G644,Round2_Transactions!$A$2:$F$800,3,FALSE))</f>
        <v>0</v>
      </c>
      <c r="J644" s="60">
        <f>IF(ISNA(VLOOKUP(G644,Round2_Transactions!$A$2:$F$800,4,FALSE)), 0,VLOOKUP(G644,Round2_Transactions!$A$2:$F$800,4,FALSE))</f>
        <v>0</v>
      </c>
      <c r="K644" s="60">
        <f>IF(ISNA(VLOOKUP(G644,Round2_Transactions!$A$2:$F$800,5,FALSE)), 0,VLOOKUP(G644,Round2_Transactions!$A$2:$F$800,5,FALSE))</f>
        <v>0</v>
      </c>
      <c r="L644" s="86">
        <f>IF(ISNA(VLOOKUP(G644,Round2_Transactions!$A$2:$F$800,6,FALSE)), 0,VLOOKUP(G644,Round2_Transactions!$A$2:$F$800,6,FALSE))</f>
        <v>0</v>
      </c>
      <c r="M644" s="107">
        <f t="shared" si="79"/>
        <v>0</v>
      </c>
      <c r="N644" s="107">
        <f t="shared" si="81"/>
        <v>0</v>
      </c>
      <c r="O644" s="107">
        <f t="shared" si="82"/>
        <v>0</v>
      </c>
      <c r="P644" s="107">
        <f t="shared" si="83"/>
        <v>0</v>
      </c>
      <c r="Q644" s="107">
        <f t="shared" si="84"/>
        <v>0</v>
      </c>
      <c r="R644" s="107">
        <f t="shared" si="85"/>
        <v>0</v>
      </c>
      <c r="S644" s="107">
        <f t="shared" si="86"/>
        <v>0</v>
      </c>
      <c r="T644" s="107">
        <f t="shared" si="87"/>
        <v>0</v>
      </c>
      <c r="U644" s="107">
        <f t="shared" si="88"/>
        <v>0</v>
      </c>
      <c r="V644" s="107">
        <f t="shared" si="89"/>
        <v>0</v>
      </c>
      <c r="W644" s="107">
        <f t="shared" si="90"/>
        <v>0</v>
      </c>
      <c r="X644" s="107">
        <f t="shared" si="91"/>
        <v>0</v>
      </c>
      <c r="Y644" s="107">
        <f t="shared" si="92"/>
        <v>0</v>
      </c>
      <c r="Z644" s="107">
        <f t="shared" si="132"/>
        <v>0</v>
      </c>
      <c r="AA644" s="107">
        <f t="shared" si="133"/>
        <v>0</v>
      </c>
      <c r="AB644" s="107">
        <f t="shared" si="134"/>
        <v>0</v>
      </c>
      <c r="AC644" s="107">
        <f t="shared" si="135"/>
        <v>0</v>
      </c>
      <c r="AD644" s="107">
        <f t="shared" si="136"/>
        <v>0</v>
      </c>
      <c r="AE644" s="107">
        <f t="shared" si="137"/>
        <v>0</v>
      </c>
      <c r="AF644" s="107">
        <f t="shared" si="138"/>
        <v>0</v>
      </c>
      <c r="AG644" s="107">
        <f t="shared" si="139"/>
        <v>0</v>
      </c>
      <c r="AH644" s="107">
        <f t="shared" si="140"/>
        <v>0</v>
      </c>
      <c r="AI644" s="107">
        <f t="shared" si="141"/>
        <v>0</v>
      </c>
      <c r="AJ644" s="107">
        <f t="shared" si="142"/>
        <v>0</v>
      </c>
      <c r="AK644" s="107">
        <f t="shared" si="143"/>
        <v>0</v>
      </c>
    </row>
    <row r="645">
      <c r="A645" s="107"/>
      <c r="B645" s="107"/>
      <c r="C645" s="107"/>
      <c r="D645" s="107"/>
      <c r="E645" s="107"/>
      <c r="F645" s="108">
        <f t="shared" si="131"/>
        <v>76.5</v>
      </c>
      <c r="G645" s="90" t="s">
        <v>835</v>
      </c>
      <c r="H645" s="14">
        <f>IF(ISNA(VLOOKUP(G645,Round2_Transactions!$A$2:$F$800,2,FALSE)), 0,VLOOKUP(G645,Round2_Transactions!$A$2:$F$800,2,FALSE))</f>
        <v>0</v>
      </c>
      <c r="I645" s="60">
        <f>IF(ISNA(VLOOKUP(G645,Round2_Transactions!$A$2:$F$800,3,FALSE)), 0,VLOOKUP(G645,Round2_Transactions!$A$2:$F$800,3,FALSE))</f>
        <v>0</v>
      </c>
      <c r="J645" s="60">
        <f>IF(ISNA(VLOOKUP(G645,Round2_Transactions!$A$2:$F$800,4,FALSE)), 0,VLOOKUP(G645,Round2_Transactions!$A$2:$F$800,4,FALSE))</f>
        <v>0</v>
      </c>
      <c r="K645" s="60">
        <f>IF(ISNA(VLOOKUP(G645,Round2_Transactions!$A$2:$F$800,5,FALSE)), 0,VLOOKUP(G645,Round2_Transactions!$A$2:$F$800,5,FALSE))</f>
        <v>0</v>
      </c>
      <c r="L645" s="86">
        <f>IF(ISNA(VLOOKUP(G645,Round2_Transactions!$A$2:$F$800,6,FALSE)), 0,VLOOKUP(G645,Round2_Transactions!$A$2:$F$800,6,FALSE))</f>
        <v>0</v>
      </c>
      <c r="M645" s="107">
        <f t="shared" si="79"/>
        <v>0</v>
      </c>
      <c r="N645" s="107">
        <f t="shared" si="81"/>
        <v>0</v>
      </c>
      <c r="O645" s="107">
        <f t="shared" si="82"/>
        <v>0</v>
      </c>
      <c r="P645" s="107">
        <f t="shared" si="83"/>
        <v>0</v>
      </c>
      <c r="Q645" s="107">
        <f t="shared" si="84"/>
        <v>0</v>
      </c>
      <c r="R645" s="107">
        <f t="shared" si="85"/>
        <v>0</v>
      </c>
      <c r="S645" s="107">
        <f t="shared" si="86"/>
        <v>0</v>
      </c>
      <c r="T645" s="107">
        <f t="shared" si="87"/>
        <v>0</v>
      </c>
      <c r="U645" s="107">
        <f t="shared" si="88"/>
        <v>0</v>
      </c>
      <c r="V645" s="107">
        <f t="shared" si="89"/>
        <v>0</v>
      </c>
      <c r="W645" s="107">
        <f t="shared" si="90"/>
        <v>0</v>
      </c>
      <c r="X645" s="107">
        <f t="shared" si="91"/>
        <v>0</v>
      </c>
      <c r="Y645" s="107">
        <f t="shared" si="92"/>
        <v>0</v>
      </c>
      <c r="Z645" s="107">
        <f t="shared" si="132"/>
        <v>0</v>
      </c>
      <c r="AA645" s="107">
        <f t="shared" si="133"/>
        <v>0</v>
      </c>
      <c r="AB645" s="107">
        <f t="shared" si="134"/>
        <v>0</v>
      </c>
      <c r="AC645" s="107">
        <f t="shared" si="135"/>
        <v>0</v>
      </c>
      <c r="AD645" s="107">
        <f t="shared" si="136"/>
        <v>0</v>
      </c>
      <c r="AE645" s="107">
        <f t="shared" si="137"/>
        <v>0</v>
      </c>
      <c r="AF645" s="107">
        <f t="shared" si="138"/>
        <v>0</v>
      </c>
      <c r="AG645" s="107">
        <f t="shared" si="139"/>
        <v>0</v>
      </c>
      <c r="AH645" s="107">
        <f t="shared" si="140"/>
        <v>0</v>
      </c>
      <c r="AI645" s="107">
        <f t="shared" si="141"/>
        <v>0</v>
      </c>
      <c r="AJ645" s="107">
        <f t="shared" si="142"/>
        <v>0</v>
      </c>
      <c r="AK645" s="107">
        <f t="shared" si="143"/>
        <v>0</v>
      </c>
    </row>
    <row r="646">
      <c r="A646" s="107"/>
      <c r="B646" s="107"/>
      <c r="C646" s="107"/>
      <c r="D646" s="107"/>
      <c r="E646" s="107"/>
      <c r="F646" s="108">
        <f t="shared" si="131"/>
        <v>76.5</v>
      </c>
      <c r="G646" s="90" t="s">
        <v>836</v>
      </c>
      <c r="H646" s="14">
        <f>IF(ISNA(VLOOKUP(G646,Round2_Transactions!$A$2:$F$800,2,FALSE)), 0,VLOOKUP(G646,Round2_Transactions!$A$2:$F$800,2,FALSE))</f>
        <v>0</v>
      </c>
      <c r="I646" s="60">
        <f>IF(ISNA(VLOOKUP(G646,Round2_Transactions!$A$2:$F$800,3,FALSE)), 0,VLOOKUP(G646,Round2_Transactions!$A$2:$F$800,3,FALSE))</f>
        <v>0</v>
      </c>
      <c r="J646" s="60">
        <f>IF(ISNA(VLOOKUP(G646,Round2_Transactions!$A$2:$F$800,4,FALSE)), 0,VLOOKUP(G646,Round2_Transactions!$A$2:$F$800,4,FALSE))</f>
        <v>0</v>
      </c>
      <c r="K646" s="60">
        <f>IF(ISNA(VLOOKUP(G646,Round2_Transactions!$A$2:$F$800,5,FALSE)), 0,VLOOKUP(G646,Round2_Transactions!$A$2:$F$800,5,FALSE))</f>
        <v>0</v>
      </c>
      <c r="L646" s="86">
        <f>IF(ISNA(VLOOKUP(G646,Round2_Transactions!$A$2:$F$800,6,FALSE)), 0,VLOOKUP(G646,Round2_Transactions!$A$2:$F$800,6,FALSE))</f>
        <v>0</v>
      </c>
      <c r="M646" s="107">
        <f t="shared" si="79"/>
        <v>0</v>
      </c>
      <c r="N646" s="107">
        <f t="shared" si="81"/>
        <v>0</v>
      </c>
      <c r="O646" s="107">
        <f t="shared" si="82"/>
        <v>0</v>
      </c>
      <c r="P646" s="107">
        <f t="shared" si="83"/>
        <v>0</v>
      </c>
      <c r="Q646" s="107">
        <f t="shared" si="84"/>
        <v>0</v>
      </c>
      <c r="R646" s="107">
        <f t="shared" si="85"/>
        <v>0</v>
      </c>
      <c r="S646" s="107">
        <f t="shared" si="86"/>
        <v>0</v>
      </c>
      <c r="T646" s="107">
        <f t="shared" si="87"/>
        <v>0</v>
      </c>
      <c r="U646" s="107">
        <f t="shared" si="88"/>
        <v>0</v>
      </c>
      <c r="V646" s="107">
        <f t="shared" si="89"/>
        <v>0</v>
      </c>
      <c r="W646" s="107">
        <f t="shared" si="90"/>
        <v>0</v>
      </c>
      <c r="X646" s="107">
        <f t="shared" si="91"/>
        <v>0</v>
      </c>
      <c r="Y646" s="107">
        <f t="shared" si="92"/>
        <v>0</v>
      </c>
      <c r="Z646" s="107">
        <f t="shared" si="132"/>
        <v>0</v>
      </c>
      <c r="AA646" s="107">
        <f t="shared" si="133"/>
        <v>0</v>
      </c>
      <c r="AB646" s="107">
        <f t="shared" si="134"/>
        <v>0</v>
      </c>
      <c r="AC646" s="107">
        <f t="shared" si="135"/>
        <v>0</v>
      </c>
      <c r="AD646" s="107">
        <f t="shared" si="136"/>
        <v>0</v>
      </c>
      <c r="AE646" s="107">
        <f t="shared" si="137"/>
        <v>0</v>
      </c>
      <c r="AF646" s="107">
        <f t="shared" si="138"/>
        <v>0</v>
      </c>
      <c r="AG646" s="107">
        <f t="shared" si="139"/>
        <v>0</v>
      </c>
      <c r="AH646" s="107">
        <f t="shared" si="140"/>
        <v>0</v>
      </c>
      <c r="AI646" s="107">
        <f t="shared" si="141"/>
        <v>0</v>
      </c>
      <c r="AJ646" s="107">
        <f t="shared" si="142"/>
        <v>0</v>
      </c>
      <c r="AK646" s="107">
        <f t="shared" si="143"/>
        <v>0</v>
      </c>
    </row>
    <row r="647">
      <c r="A647" s="107"/>
      <c r="B647" s="107"/>
      <c r="C647" s="107"/>
      <c r="D647" s="107"/>
      <c r="E647" s="107"/>
      <c r="F647" s="108">
        <f t="shared" si="131"/>
        <v>76.5</v>
      </c>
      <c r="G647" s="90" t="s">
        <v>837</v>
      </c>
      <c r="H647" s="14">
        <f>IF(ISNA(VLOOKUP(G647,Round2_Transactions!$A$2:$F$800,2,FALSE)), 0,VLOOKUP(G647,Round2_Transactions!$A$2:$F$800,2,FALSE))</f>
        <v>0</v>
      </c>
      <c r="I647" s="60">
        <f>IF(ISNA(VLOOKUP(G647,Round2_Transactions!$A$2:$F$800,3,FALSE)), 0,VLOOKUP(G647,Round2_Transactions!$A$2:$F$800,3,FALSE))</f>
        <v>0</v>
      </c>
      <c r="J647" s="60">
        <f>IF(ISNA(VLOOKUP(G647,Round2_Transactions!$A$2:$F$800,4,FALSE)), 0,VLOOKUP(G647,Round2_Transactions!$A$2:$F$800,4,FALSE))</f>
        <v>0</v>
      </c>
      <c r="K647" s="60">
        <f>IF(ISNA(VLOOKUP(G647,Round2_Transactions!$A$2:$F$800,5,FALSE)), 0,VLOOKUP(G647,Round2_Transactions!$A$2:$F$800,5,FALSE))</f>
        <v>0</v>
      </c>
      <c r="L647" s="86">
        <f>IF(ISNA(VLOOKUP(G647,Round2_Transactions!$A$2:$F$800,6,FALSE)), 0,VLOOKUP(G647,Round2_Transactions!$A$2:$F$800,6,FALSE))</f>
        <v>0</v>
      </c>
      <c r="M647" s="107">
        <f t="shared" si="79"/>
        <v>0</v>
      </c>
      <c r="N647" s="107">
        <f t="shared" si="81"/>
        <v>0</v>
      </c>
      <c r="O647" s="107">
        <f t="shared" si="82"/>
        <v>0</v>
      </c>
      <c r="P647" s="107">
        <f t="shared" si="83"/>
        <v>0</v>
      </c>
      <c r="Q647" s="107">
        <f t="shared" si="84"/>
        <v>0</v>
      </c>
      <c r="R647" s="107">
        <f t="shared" si="85"/>
        <v>0</v>
      </c>
      <c r="S647" s="107">
        <f t="shared" si="86"/>
        <v>0</v>
      </c>
      <c r="T647" s="107">
        <f t="shared" si="87"/>
        <v>0</v>
      </c>
      <c r="U647" s="107">
        <f t="shared" si="88"/>
        <v>0</v>
      </c>
      <c r="V647" s="107">
        <f t="shared" si="89"/>
        <v>0</v>
      </c>
      <c r="W647" s="107">
        <f t="shared" si="90"/>
        <v>0</v>
      </c>
      <c r="X647" s="107">
        <f t="shared" si="91"/>
        <v>0</v>
      </c>
      <c r="Y647" s="107">
        <f t="shared" si="92"/>
        <v>0</v>
      </c>
      <c r="Z647" s="107">
        <f t="shared" si="132"/>
        <v>0</v>
      </c>
      <c r="AA647" s="107">
        <f t="shared" si="133"/>
        <v>0</v>
      </c>
      <c r="AB647" s="107">
        <f t="shared" si="134"/>
        <v>0</v>
      </c>
      <c r="AC647" s="107">
        <f t="shared" si="135"/>
        <v>0</v>
      </c>
      <c r="AD647" s="107">
        <f t="shared" si="136"/>
        <v>0</v>
      </c>
      <c r="AE647" s="107">
        <f t="shared" si="137"/>
        <v>0</v>
      </c>
      <c r="AF647" s="107">
        <f t="shared" si="138"/>
        <v>0</v>
      </c>
      <c r="AG647" s="107">
        <f t="shared" si="139"/>
        <v>0</v>
      </c>
      <c r="AH647" s="107">
        <f t="shared" si="140"/>
        <v>0</v>
      </c>
      <c r="AI647" s="107">
        <f t="shared" si="141"/>
        <v>0</v>
      </c>
      <c r="AJ647" s="107">
        <f t="shared" si="142"/>
        <v>0</v>
      </c>
      <c r="AK647" s="107">
        <f t="shared" si="143"/>
        <v>0</v>
      </c>
    </row>
    <row r="648">
      <c r="A648" s="107"/>
      <c r="B648" s="107"/>
      <c r="C648" s="107"/>
      <c r="D648" s="107"/>
      <c r="E648" s="107"/>
      <c r="F648" s="108">
        <f t="shared" si="131"/>
        <v>76.5</v>
      </c>
      <c r="G648" s="90" t="s">
        <v>838</v>
      </c>
      <c r="H648" s="14">
        <f>IF(ISNA(VLOOKUP(G648,Round2_Transactions!$A$2:$F$800,2,FALSE)), 0,VLOOKUP(G648,Round2_Transactions!$A$2:$F$800,2,FALSE))</f>
        <v>0</v>
      </c>
      <c r="I648" s="60">
        <f>IF(ISNA(VLOOKUP(G648,Round2_Transactions!$A$2:$F$800,3,FALSE)), 0,VLOOKUP(G648,Round2_Transactions!$A$2:$F$800,3,FALSE))</f>
        <v>0</v>
      </c>
      <c r="J648" s="60">
        <f>IF(ISNA(VLOOKUP(G648,Round2_Transactions!$A$2:$F$800,4,FALSE)), 0,VLOOKUP(G648,Round2_Transactions!$A$2:$F$800,4,FALSE))</f>
        <v>0</v>
      </c>
      <c r="K648" s="60">
        <f>IF(ISNA(VLOOKUP(G648,Round2_Transactions!$A$2:$F$800,5,FALSE)), 0,VLOOKUP(G648,Round2_Transactions!$A$2:$F$800,5,FALSE))</f>
        <v>0</v>
      </c>
      <c r="L648" s="86">
        <f>IF(ISNA(VLOOKUP(G648,Round2_Transactions!$A$2:$F$800,6,FALSE)), 0,VLOOKUP(G648,Round2_Transactions!$A$2:$F$800,6,FALSE))</f>
        <v>0</v>
      </c>
      <c r="M648" s="107">
        <f t="shared" si="79"/>
        <v>0</v>
      </c>
      <c r="N648" s="107">
        <f t="shared" si="81"/>
        <v>0</v>
      </c>
      <c r="O648" s="107">
        <f t="shared" si="82"/>
        <v>0</v>
      </c>
      <c r="P648" s="107">
        <f t="shared" si="83"/>
        <v>0</v>
      </c>
      <c r="Q648" s="107">
        <f t="shared" si="84"/>
        <v>0</v>
      </c>
      <c r="R648" s="107">
        <f t="shared" si="85"/>
        <v>0</v>
      </c>
      <c r="S648" s="107">
        <f t="shared" si="86"/>
        <v>0</v>
      </c>
      <c r="T648" s="107">
        <f t="shared" si="87"/>
        <v>0</v>
      </c>
      <c r="U648" s="107">
        <f t="shared" si="88"/>
        <v>0</v>
      </c>
      <c r="V648" s="107">
        <f t="shared" si="89"/>
        <v>0</v>
      </c>
      <c r="W648" s="107">
        <f t="shared" si="90"/>
        <v>0</v>
      </c>
      <c r="X648" s="107">
        <f t="shared" si="91"/>
        <v>0</v>
      </c>
      <c r="Y648" s="107">
        <f t="shared" si="92"/>
        <v>0</v>
      </c>
      <c r="Z648" s="107">
        <f t="shared" si="132"/>
        <v>0</v>
      </c>
      <c r="AA648" s="107">
        <f t="shared" si="133"/>
        <v>0</v>
      </c>
      <c r="AB648" s="107">
        <f t="shared" si="134"/>
        <v>0</v>
      </c>
      <c r="AC648" s="107">
        <f t="shared" si="135"/>
        <v>0</v>
      </c>
      <c r="AD648" s="107">
        <f t="shared" si="136"/>
        <v>0</v>
      </c>
      <c r="AE648" s="107">
        <f t="shared" si="137"/>
        <v>0</v>
      </c>
      <c r="AF648" s="107">
        <f t="shared" si="138"/>
        <v>0</v>
      </c>
      <c r="AG648" s="107">
        <f t="shared" si="139"/>
        <v>0</v>
      </c>
      <c r="AH648" s="107">
        <f t="shared" si="140"/>
        <v>0</v>
      </c>
      <c r="AI648" s="107">
        <f t="shared" si="141"/>
        <v>0</v>
      </c>
      <c r="AJ648" s="107">
        <f t="shared" si="142"/>
        <v>0</v>
      </c>
      <c r="AK648" s="107">
        <f t="shared" si="143"/>
        <v>0</v>
      </c>
    </row>
    <row r="649">
      <c r="A649" s="107"/>
      <c r="B649" s="107"/>
      <c r="C649" s="107"/>
      <c r="D649" s="107"/>
      <c r="E649" s="107"/>
      <c r="F649" s="108">
        <f t="shared" si="131"/>
        <v>76.5</v>
      </c>
      <c r="G649" s="90" t="s">
        <v>839</v>
      </c>
      <c r="H649" s="14">
        <f>IF(ISNA(VLOOKUP(G649,Round2_Transactions!$A$2:$F$800,2,FALSE)), 0,VLOOKUP(G649,Round2_Transactions!$A$2:$F$800,2,FALSE))</f>
        <v>0</v>
      </c>
      <c r="I649" s="60">
        <f>IF(ISNA(VLOOKUP(G649,Round2_Transactions!$A$2:$F$800,3,FALSE)), 0,VLOOKUP(G649,Round2_Transactions!$A$2:$F$800,3,FALSE))</f>
        <v>0</v>
      </c>
      <c r="J649" s="60">
        <f>IF(ISNA(VLOOKUP(G649,Round2_Transactions!$A$2:$F$800,4,FALSE)), 0,VLOOKUP(G649,Round2_Transactions!$A$2:$F$800,4,FALSE))</f>
        <v>0</v>
      </c>
      <c r="K649" s="60">
        <f>IF(ISNA(VLOOKUP(G649,Round2_Transactions!$A$2:$F$800,5,FALSE)), 0,VLOOKUP(G649,Round2_Transactions!$A$2:$F$800,5,FALSE))</f>
        <v>0</v>
      </c>
      <c r="L649" s="86">
        <f>IF(ISNA(VLOOKUP(G649,Round2_Transactions!$A$2:$F$800,6,FALSE)), 0,VLOOKUP(G649,Round2_Transactions!$A$2:$F$800,6,FALSE))</f>
        <v>0</v>
      </c>
      <c r="M649" s="107">
        <f t="shared" si="79"/>
        <v>0</v>
      </c>
      <c r="N649" s="107">
        <f t="shared" si="81"/>
        <v>0</v>
      </c>
      <c r="O649" s="107">
        <f t="shared" si="82"/>
        <v>0</v>
      </c>
      <c r="P649" s="107">
        <f t="shared" si="83"/>
        <v>0</v>
      </c>
      <c r="Q649" s="107">
        <f t="shared" si="84"/>
        <v>0</v>
      </c>
      <c r="R649" s="107">
        <f t="shared" si="85"/>
        <v>0</v>
      </c>
      <c r="S649" s="107">
        <f t="shared" si="86"/>
        <v>0</v>
      </c>
      <c r="T649" s="107">
        <f t="shared" si="87"/>
        <v>0</v>
      </c>
      <c r="U649" s="107">
        <f t="shared" si="88"/>
        <v>0</v>
      </c>
      <c r="V649" s="107">
        <f t="shared" si="89"/>
        <v>0</v>
      </c>
      <c r="W649" s="107">
        <f t="shared" si="90"/>
        <v>0</v>
      </c>
      <c r="X649" s="107">
        <f t="shared" si="91"/>
        <v>0</v>
      </c>
      <c r="Y649" s="107">
        <f t="shared" si="92"/>
        <v>0</v>
      </c>
      <c r="Z649" s="107">
        <f t="shared" si="132"/>
        <v>0</v>
      </c>
      <c r="AA649" s="107">
        <f t="shared" si="133"/>
        <v>0</v>
      </c>
      <c r="AB649" s="107">
        <f t="shared" si="134"/>
        <v>0</v>
      </c>
      <c r="AC649" s="107">
        <f t="shared" si="135"/>
        <v>0</v>
      </c>
      <c r="AD649" s="107">
        <f t="shared" si="136"/>
        <v>0</v>
      </c>
      <c r="AE649" s="107">
        <f t="shared" si="137"/>
        <v>0</v>
      </c>
      <c r="AF649" s="107">
        <f t="shared" si="138"/>
        <v>0</v>
      </c>
      <c r="AG649" s="107">
        <f t="shared" si="139"/>
        <v>0</v>
      </c>
      <c r="AH649" s="107">
        <f t="shared" si="140"/>
        <v>0</v>
      </c>
      <c r="AI649" s="107">
        <f t="shared" si="141"/>
        <v>0</v>
      </c>
      <c r="AJ649" s="107">
        <f t="shared" si="142"/>
        <v>0</v>
      </c>
      <c r="AK649" s="107">
        <f t="shared" si="143"/>
        <v>0</v>
      </c>
    </row>
    <row r="650">
      <c r="A650" s="107"/>
      <c r="B650" s="107"/>
      <c r="C650" s="107"/>
      <c r="D650" s="107"/>
      <c r="E650" s="107"/>
      <c r="F650" s="108">
        <f t="shared" si="131"/>
        <v>76.5</v>
      </c>
      <c r="G650" s="90" t="s">
        <v>840</v>
      </c>
      <c r="H650" s="14">
        <f>IF(ISNA(VLOOKUP(G650,Round2_Transactions!$A$2:$F$800,2,FALSE)), 0,VLOOKUP(G650,Round2_Transactions!$A$2:$F$800,2,FALSE))</f>
        <v>0</v>
      </c>
      <c r="I650" s="60">
        <f>IF(ISNA(VLOOKUP(G650,Round2_Transactions!$A$2:$F$800,3,FALSE)), 0,VLOOKUP(G650,Round2_Transactions!$A$2:$F$800,3,FALSE))</f>
        <v>0</v>
      </c>
      <c r="J650" s="60">
        <f>IF(ISNA(VLOOKUP(G650,Round2_Transactions!$A$2:$F$800,4,FALSE)), 0,VLOOKUP(G650,Round2_Transactions!$A$2:$F$800,4,FALSE))</f>
        <v>0</v>
      </c>
      <c r="K650" s="60">
        <f>IF(ISNA(VLOOKUP(G650,Round2_Transactions!$A$2:$F$800,5,FALSE)), 0,VLOOKUP(G650,Round2_Transactions!$A$2:$F$800,5,FALSE))</f>
        <v>0</v>
      </c>
      <c r="L650" s="86">
        <f>IF(ISNA(VLOOKUP(G650,Round2_Transactions!$A$2:$F$800,6,FALSE)), 0,VLOOKUP(G650,Round2_Transactions!$A$2:$F$800,6,FALSE))</f>
        <v>0</v>
      </c>
      <c r="M650" s="107">
        <f t="shared" si="79"/>
        <v>0</v>
      </c>
      <c r="N650" s="107">
        <f t="shared" si="81"/>
        <v>0</v>
      </c>
      <c r="O650" s="107">
        <f t="shared" si="82"/>
        <v>0</v>
      </c>
      <c r="P650" s="107">
        <f t="shared" si="83"/>
        <v>0</v>
      </c>
      <c r="Q650" s="107">
        <f t="shared" si="84"/>
        <v>0</v>
      </c>
      <c r="R650" s="107">
        <f t="shared" si="85"/>
        <v>0</v>
      </c>
      <c r="S650" s="107">
        <f t="shared" si="86"/>
        <v>0</v>
      </c>
      <c r="T650" s="107">
        <f t="shared" si="87"/>
        <v>0</v>
      </c>
      <c r="U650" s="107">
        <f t="shared" si="88"/>
        <v>0</v>
      </c>
      <c r="V650" s="107">
        <f t="shared" si="89"/>
        <v>0</v>
      </c>
      <c r="W650" s="107">
        <f t="shared" si="90"/>
        <v>0</v>
      </c>
      <c r="X650" s="107">
        <f t="shared" si="91"/>
        <v>0</v>
      </c>
      <c r="Y650" s="107">
        <f t="shared" si="92"/>
        <v>0</v>
      </c>
      <c r="Z650" s="107">
        <f t="shared" si="132"/>
        <v>0</v>
      </c>
      <c r="AA650" s="107">
        <f t="shared" si="133"/>
        <v>0</v>
      </c>
      <c r="AB650" s="107">
        <f t="shared" si="134"/>
        <v>0</v>
      </c>
      <c r="AC650" s="107">
        <f t="shared" si="135"/>
        <v>0</v>
      </c>
      <c r="AD650" s="107">
        <f t="shared" si="136"/>
        <v>0</v>
      </c>
      <c r="AE650" s="107">
        <f t="shared" si="137"/>
        <v>0</v>
      </c>
      <c r="AF650" s="107">
        <f t="shared" si="138"/>
        <v>0</v>
      </c>
      <c r="AG650" s="107">
        <f t="shared" si="139"/>
        <v>0</v>
      </c>
      <c r="AH650" s="107">
        <f t="shared" si="140"/>
        <v>0</v>
      </c>
      <c r="AI650" s="107">
        <f t="shared" si="141"/>
        <v>0</v>
      </c>
      <c r="AJ650" s="107">
        <f t="shared" si="142"/>
        <v>0</v>
      </c>
      <c r="AK650" s="107">
        <f t="shared" si="143"/>
        <v>0</v>
      </c>
    </row>
    <row r="651">
      <c r="A651" s="107"/>
      <c r="B651" s="107"/>
      <c r="C651" s="107"/>
      <c r="D651" s="109"/>
      <c r="E651" s="107"/>
      <c r="F651" s="108">
        <f t="shared" si="131"/>
        <v>76.5</v>
      </c>
      <c r="G651" s="90" t="s">
        <v>841</v>
      </c>
      <c r="H651" s="14">
        <f>IF(ISNA(VLOOKUP(G651,Round2_Transactions!$A$2:$F$800,2,FALSE)), 0,VLOOKUP(G651,Round2_Transactions!$A$2:$F$800,2,FALSE))</f>
        <v>0</v>
      </c>
      <c r="I651" s="60">
        <f>IF(ISNA(VLOOKUP(G651,Round2_Transactions!$A$2:$F$800,3,FALSE)), 0,VLOOKUP(G651,Round2_Transactions!$A$2:$F$800,3,FALSE))</f>
        <v>0</v>
      </c>
      <c r="J651" s="60">
        <f>IF(ISNA(VLOOKUP(G651,Round2_Transactions!$A$2:$F$800,4,FALSE)), 0,VLOOKUP(G651,Round2_Transactions!$A$2:$F$800,4,FALSE))</f>
        <v>0</v>
      </c>
      <c r="K651" s="60">
        <f>IF(ISNA(VLOOKUP(G651,Round2_Transactions!$A$2:$F$800,5,FALSE)), 0,VLOOKUP(G651,Round2_Transactions!$A$2:$F$800,5,FALSE))</f>
        <v>0</v>
      </c>
      <c r="L651" s="86">
        <f>IF(ISNA(VLOOKUP(G651,Round2_Transactions!$A$2:$F$800,6,FALSE)), 0,VLOOKUP(G651,Round2_Transactions!$A$2:$F$800,6,FALSE))</f>
        <v>0</v>
      </c>
      <c r="M651" s="107">
        <f t="shared" si="79"/>
        <v>0</v>
      </c>
      <c r="N651" s="107">
        <f t="shared" si="81"/>
        <v>0</v>
      </c>
      <c r="O651" s="107">
        <f t="shared" si="82"/>
        <v>0</v>
      </c>
      <c r="P651" s="107">
        <f t="shared" si="83"/>
        <v>0</v>
      </c>
      <c r="Q651" s="107">
        <f t="shared" si="84"/>
        <v>0</v>
      </c>
      <c r="R651" s="107">
        <f t="shared" si="85"/>
        <v>0</v>
      </c>
      <c r="S651" s="107">
        <f t="shared" si="86"/>
        <v>0</v>
      </c>
      <c r="T651" s="107">
        <f t="shared" si="87"/>
        <v>0</v>
      </c>
      <c r="U651" s="107">
        <f t="shared" si="88"/>
        <v>0</v>
      </c>
      <c r="V651" s="107">
        <f t="shared" si="89"/>
        <v>0</v>
      </c>
      <c r="W651" s="107">
        <f t="shared" si="90"/>
        <v>0</v>
      </c>
      <c r="X651" s="107">
        <f t="shared" si="91"/>
        <v>0</v>
      </c>
      <c r="Y651" s="107">
        <f t="shared" si="92"/>
        <v>0</v>
      </c>
      <c r="Z651" s="107">
        <f t="shared" si="132"/>
        <v>0</v>
      </c>
      <c r="AA651" s="107">
        <f t="shared" si="133"/>
        <v>0</v>
      </c>
      <c r="AB651" s="107">
        <f t="shared" si="134"/>
        <v>0</v>
      </c>
      <c r="AC651" s="107">
        <f t="shared" si="135"/>
        <v>0</v>
      </c>
      <c r="AD651" s="107">
        <f t="shared" si="136"/>
        <v>0</v>
      </c>
      <c r="AE651" s="107">
        <f t="shared" si="137"/>
        <v>0</v>
      </c>
      <c r="AF651" s="107">
        <f t="shared" si="138"/>
        <v>0</v>
      </c>
      <c r="AG651" s="107">
        <f t="shared" si="139"/>
        <v>0</v>
      </c>
      <c r="AH651" s="107">
        <f t="shared" si="140"/>
        <v>0</v>
      </c>
      <c r="AI651" s="107">
        <f t="shared" si="141"/>
        <v>0</v>
      </c>
      <c r="AJ651" s="107">
        <f t="shared" si="142"/>
        <v>0</v>
      </c>
      <c r="AK651" s="107">
        <f t="shared" si="143"/>
        <v>0</v>
      </c>
    </row>
    <row r="652">
      <c r="A652" s="107"/>
      <c r="B652" s="107"/>
      <c r="C652" s="107"/>
      <c r="D652" s="107"/>
      <c r="E652" s="107"/>
      <c r="F652" s="108">
        <f t="shared" si="131"/>
        <v>76.5</v>
      </c>
      <c r="G652" s="90" t="s">
        <v>842</v>
      </c>
      <c r="H652" s="14">
        <f>IF(ISNA(VLOOKUP(G652,Round2_Transactions!$A$2:$F$800,2,FALSE)), 0,VLOOKUP(G652,Round2_Transactions!$A$2:$F$800,2,FALSE))</f>
        <v>0</v>
      </c>
      <c r="I652" s="60">
        <f>IF(ISNA(VLOOKUP(G652,Round2_Transactions!$A$2:$F$800,3,FALSE)), 0,VLOOKUP(G652,Round2_Transactions!$A$2:$F$800,3,FALSE))</f>
        <v>0</v>
      </c>
      <c r="J652" s="60">
        <f>IF(ISNA(VLOOKUP(G652,Round2_Transactions!$A$2:$F$800,4,FALSE)), 0,VLOOKUP(G652,Round2_Transactions!$A$2:$F$800,4,FALSE))</f>
        <v>0</v>
      </c>
      <c r="K652" s="60">
        <f>IF(ISNA(VLOOKUP(G652,Round2_Transactions!$A$2:$F$800,5,FALSE)), 0,VLOOKUP(G652,Round2_Transactions!$A$2:$F$800,5,FALSE))</f>
        <v>0</v>
      </c>
      <c r="L652" s="86">
        <f>IF(ISNA(VLOOKUP(G652,Round2_Transactions!$A$2:$F$800,6,FALSE)), 0,VLOOKUP(G652,Round2_Transactions!$A$2:$F$800,6,FALSE))</f>
        <v>0</v>
      </c>
      <c r="M652" s="107">
        <f t="shared" si="79"/>
        <v>0</v>
      </c>
      <c r="N652" s="107">
        <f t="shared" si="81"/>
        <v>0</v>
      </c>
      <c r="O652" s="107">
        <f t="shared" si="82"/>
        <v>0</v>
      </c>
      <c r="P652" s="107">
        <f t="shared" si="83"/>
        <v>0</v>
      </c>
      <c r="Q652" s="107">
        <f t="shared" si="84"/>
        <v>0</v>
      </c>
      <c r="R652" s="107">
        <f t="shared" si="85"/>
        <v>0</v>
      </c>
      <c r="S652" s="107">
        <f t="shared" si="86"/>
        <v>0</v>
      </c>
      <c r="T652" s="107">
        <f t="shared" si="87"/>
        <v>0</v>
      </c>
      <c r="U652" s="107">
        <f t="shared" si="88"/>
        <v>0</v>
      </c>
      <c r="V652" s="107">
        <f t="shared" si="89"/>
        <v>0</v>
      </c>
      <c r="W652" s="107">
        <f t="shared" si="90"/>
        <v>0</v>
      </c>
      <c r="X652" s="107">
        <f t="shared" si="91"/>
        <v>0</v>
      </c>
      <c r="Y652" s="107">
        <f t="shared" si="92"/>
        <v>0</v>
      </c>
      <c r="Z652" s="107">
        <f t="shared" si="132"/>
        <v>0</v>
      </c>
      <c r="AA652" s="107">
        <f t="shared" si="133"/>
        <v>0</v>
      </c>
      <c r="AB652" s="107">
        <f t="shared" si="134"/>
        <v>0</v>
      </c>
      <c r="AC652" s="107">
        <f t="shared" si="135"/>
        <v>0</v>
      </c>
      <c r="AD652" s="107">
        <f t="shared" si="136"/>
        <v>0</v>
      </c>
      <c r="AE652" s="107">
        <f t="shared" si="137"/>
        <v>0</v>
      </c>
      <c r="AF652" s="107">
        <f t="shared" si="138"/>
        <v>0</v>
      </c>
      <c r="AG652" s="107">
        <f t="shared" si="139"/>
        <v>0</v>
      </c>
      <c r="AH652" s="107">
        <f t="shared" si="140"/>
        <v>0</v>
      </c>
      <c r="AI652" s="107">
        <f t="shared" si="141"/>
        <v>0</v>
      </c>
      <c r="AJ652" s="107">
        <f t="shared" si="142"/>
        <v>0</v>
      </c>
      <c r="AK652" s="107">
        <f t="shared" si="143"/>
        <v>0</v>
      </c>
    </row>
    <row r="653">
      <c r="A653" s="107"/>
      <c r="B653" s="107"/>
      <c r="C653" s="107"/>
      <c r="D653" s="107"/>
      <c r="E653" s="107"/>
      <c r="F653" s="108">
        <f t="shared" si="131"/>
        <v>76.5</v>
      </c>
      <c r="G653" s="90" t="s">
        <v>843</v>
      </c>
      <c r="H653" s="14">
        <f>IF(ISNA(VLOOKUP(G653,Round2_Transactions!$A$2:$F$800,2,FALSE)), 0,VLOOKUP(G653,Round2_Transactions!$A$2:$F$800,2,FALSE))</f>
        <v>0</v>
      </c>
      <c r="I653" s="60">
        <f>IF(ISNA(VLOOKUP(G653,Round2_Transactions!$A$2:$F$800,3,FALSE)), 0,VLOOKUP(G653,Round2_Transactions!$A$2:$F$800,3,FALSE))</f>
        <v>0</v>
      </c>
      <c r="J653" s="60">
        <f>IF(ISNA(VLOOKUP(G653,Round2_Transactions!$A$2:$F$800,4,FALSE)), 0,VLOOKUP(G653,Round2_Transactions!$A$2:$F$800,4,FALSE))</f>
        <v>0</v>
      </c>
      <c r="K653" s="60">
        <f>IF(ISNA(VLOOKUP(G653,Round2_Transactions!$A$2:$F$800,5,FALSE)), 0,VLOOKUP(G653,Round2_Transactions!$A$2:$F$800,5,FALSE))</f>
        <v>0</v>
      </c>
      <c r="L653" s="86">
        <f>IF(ISNA(VLOOKUP(G653,Round2_Transactions!$A$2:$F$800,6,FALSE)), 0,VLOOKUP(G653,Round2_Transactions!$A$2:$F$800,6,FALSE))</f>
        <v>0</v>
      </c>
      <c r="M653" s="107">
        <f t="shared" si="79"/>
        <v>0</v>
      </c>
      <c r="N653" s="107">
        <f t="shared" si="81"/>
        <v>0</v>
      </c>
      <c r="O653" s="107">
        <f t="shared" si="82"/>
        <v>0</v>
      </c>
      <c r="P653" s="107">
        <f t="shared" si="83"/>
        <v>0</v>
      </c>
      <c r="Q653" s="107">
        <f t="shared" si="84"/>
        <v>0</v>
      </c>
      <c r="R653" s="107">
        <f t="shared" si="85"/>
        <v>0</v>
      </c>
      <c r="S653" s="107">
        <f t="shared" si="86"/>
        <v>0</v>
      </c>
      <c r="T653" s="107">
        <f t="shared" si="87"/>
        <v>0</v>
      </c>
      <c r="U653" s="107">
        <f t="shared" si="88"/>
        <v>0</v>
      </c>
      <c r="V653" s="107">
        <f t="shared" si="89"/>
        <v>0</v>
      </c>
      <c r="W653" s="107">
        <f t="shared" si="90"/>
        <v>0</v>
      </c>
      <c r="X653" s="107">
        <f t="shared" si="91"/>
        <v>0</v>
      </c>
      <c r="Y653" s="107">
        <f t="shared" si="92"/>
        <v>0</v>
      </c>
      <c r="Z653" s="107">
        <f t="shared" si="132"/>
        <v>0</v>
      </c>
      <c r="AA653" s="107">
        <f t="shared" si="133"/>
        <v>0</v>
      </c>
      <c r="AB653" s="107">
        <f t="shared" si="134"/>
        <v>0</v>
      </c>
      <c r="AC653" s="107">
        <f t="shared" si="135"/>
        <v>0</v>
      </c>
      <c r="AD653" s="107">
        <f t="shared" si="136"/>
        <v>0</v>
      </c>
      <c r="AE653" s="107">
        <f t="shared" si="137"/>
        <v>0</v>
      </c>
      <c r="AF653" s="107">
        <f t="shared" si="138"/>
        <v>0</v>
      </c>
      <c r="AG653" s="107">
        <f t="shared" si="139"/>
        <v>0</v>
      </c>
      <c r="AH653" s="107">
        <f t="shared" si="140"/>
        <v>0</v>
      </c>
      <c r="AI653" s="107">
        <f t="shared" si="141"/>
        <v>0</v>
      </c>
      <c r="AJ653" s="107">
        <f t="shared" si="142"/>
        <v>0</v>
      </c>
      <c r="AK653" s="107">
        <f t="shared" si="143"/>
        <v>0</v>
      </c>
    </row>
    <row r="654">
      <c r="A654" s="107"/>
      <c r="B654" s="107"/>
      <c r="C654" s="107"/>
      <c r="D654" s="107"/>
      <c r="E654" s="107"/>
      <c r="F654" s="108">
        <f t="shared" si="131"/>
        <v>76.5</v>
      </c>
      <c r="G654" s="90" t="s">
        <v>844</v>
      </c>
      <c r="H654" s="14">
        <f>IF(ISNA(VLOOKUP(G654,Round2_Transactions!$A$2:$F$800,2,FALSE)), 0,VLOOKUP(G654,Round2_Transactions!$A$2:$F$800,2,FALSE))</f>
        <v>0</v>
      </c>
      <c r="I654" s="60">
        <f>IF(ISNA(VLOOKUP(G654,Round2_Transactions!$A$2:$F$800,3,FALSE)), 0,VLOOKUP(G654,Round2_Transactions!$A$2:$F$800,3,FALSE))</f>
        <v>0</v>
      </c>
      <c r="J654" s="60">
        <f>IF(ISNA(VLOOKUP(G654,Round2_Transactions!$A$2:$F$800,4,FALSE)), 0,VLOOKUP(G654,Round2_Transactions!$A$2:$F$800,4,FALSE))</f>
        <v>0</v>
      </c>
      <c r="K654" s="60">
        <f>IF(ISNA(VLOOKUP(G654,Round2_Transactions!$A$2:$F$800,5,FALSE)), 0,VLOOKUP(G654,Round2_Transactions!$A$2:$F$800,5,FALSE))</f>
        <v>0</v>
      </c>
      <c r="L654" s="86">
        <f>IF(ISNA(VLOOKUP(G654,Round2_Transactions!$A$2:$F$800,6,FALSE)), 0,VLOOKUP(G654,Round2_Transactions!$A$2:$F$800,6,FALSE))</f>
        <v>0</v>
      </c>
      <c r="M654" s="107">
        <f t="shared" si="79"/>
        <v>0</v>
      </c>
      <c r="N654" s="107">
        <f t="shared" si="81"/>
        <v>0</v>
      </c>
      <c r="O654" s="107">
        <f t="shared" si="82"/>
        <v>0</v>
      </c>
      <c r="P654" s="107">
        <f t="shared" si="83"/>
        <v>0</v>
      </c>
      <c r="Q654" s="107">
        <f t="shared" si="84"/>
        <v>0</v>
      </c>
      <c r="R654" s="107">
        <f t="shared" si="85"/>
        <v>0</v>
      </c>
      <c r="S654" s="107">
        <f t="shared" si="86"/>
        <v>0</v>
      </c>
      <c r="T654" s="107">
        <f t="shared" si="87"/>
        <v>0</v>
      </c>
      <c r="U654" s="107">
        <f t="shared" si="88"/>
        <v>0</v>
      </c>
      <c r="V654" s="107">
        <f t="shared" si="89"/>
        <v>0</v>
      </c>
      <c r="W654" s="107">
        <f t="shared" si="90"/>
        <v>0</v>
      </c>
      <c r="X654" s="107">
        <f t="shared" si="91"/>
        <v>0</v>
      </c>
      <c r="Y654" s="107">
        <f t="shared" si="92"/>
        <v>0</v>
      </c>
      <c r="Z654" s="107">
        <f t="shared" si="132"/>
        <v>0</v>
      </c>
      <c r="AA654" s="107">
        <f t="shared" si="133"/>
        <v>0</v>
      </c>
      <c r="AB654" s="107">
        <f t="shared" si="134"/>
        <v>0</v>
      </c>
      <c r="AC654" s="107">
        <f t="shared" si="135"/>
        <v>0</v>
      </c>
      <c r="AD654" s="107">
        <f t="shared" si="136"/>
        <v>0</v>
      </c>
      <c r="AE654" s="107">
        <f t="shared" si="137"/>
        <v>0</v>
      </c>
      <c r="AF654" s="107">
        <f t="shared" si="138"/>
        <v>0</v>
      </c>
      <c r="AG654" s="107">
        <f t="shared" si="139"/>
        <v>0</v>
      </c>
      <c r="AH654" s="107">
        <f t="shared" si="140"/>
        <v>0</v>
      </c>
      <c r="AI654" s="107">
        <f t="shared" si="141"/>
        <v>0</v>
      </c>
      <c r="AJ654" s="107">
        <f t="shared" si="142"/>
        <v>0</v>
      </c>
      <c r="AK654" s="107">
        <f t="shared" si="143"/>
        <v>0</v>
      </c>
    </row>
    <row r="655">
      <c r="A655" s="107"/>
      <c r="B655" s="107"/>
      <c r="C655" s="107"/>
      <c r="D655" s="107"/>
      <c r="E655" s="107"/>
      <c r="F655" s="108">
        <f t="shared" si="131"/>
        <v>76.5</v>
      </c>
      <c r="G655" s="90" t="s">
        <v>845</v>
      </c>
      <c r="H655" s="14">
        <f>IF(ISNA(VLOOKUP(G655,Round2_Transactions!$A$2:$F$800,2,FALSE)), 0,VLOOKUP(G655,Round2_Transactions!$A$2:$F$800,2,FALSE))</f>
        <v>0</v>
      </c>
      <c r="I655" s="60">
        <f>IF(ISNA(VLOOKUP(G655,Round2_Transactions!$A$2:$F$800,3,FALSE)), 0,VLOOKUP(G655,Round2_Transactions!$A$2:$F$800,3,FALSE))</f>
        <v>0</v>
      </c>
      <c r="J655" s="60">
        <f>IF(ISNA(VLOOKUP(G655,Round2_Transactions!$A$2:$F$800,4,FALSE)), 0,VLOOKUP(G655,Round2_Transactions!$A$2:$F$800,4,FALSE))</f>
        <v>0</v>
      </c>
      <c r="K655" s="60">
        <f>IF(ISNA(VLOOKUP(G655,Round2_Transactions!$A$2:$F$800,5,FALSE)), 0,VLOOKUP(G655,Round2_Transactions!$A$2:$F$800,5,FALSE))</f>
        <v>0</v>
      </c>
      <c r="L655" s="86">
        <f>IF(ISNA(VLOOKUP(G655,Round2_Transactions!$A$2:$F$800,6,FALSE)), 0,VLOOKUP(G655,Round2_Transactions!$A$2:$F$800,6,FALSE))</f>
        <v>0</v>
      </c>
      <c r="M655" s="107">
        <f t="shared" si="79"/>
        <v>0</v>
      </c>
      <c r="N655" s="107">
        <f t="shared" si="81"/>
        <v>0</v>
      </c>
      <c r="O655" s="107">
        <f t="shared" si="82"/>
        <v>0</v>
      </c>
      <c r="P655" s="107">
        <f t="shared" si="83"/>
        <v>0</v>
      </c>
      <c r="Q655" s="107">
        <f t="shared" si="84"/>
        <v>0</v>
      </c>
      <c r="R655" s="107">
        <f t="shared" si="85"/>
        <v>0</v>
      </c>
      <c r="S655" s="107">
        <f t="shared" si="86"/>
        <v>0</v>
      </c>
      <c r="T655" s="107">
        <f t="shared" si="87"/>
        <v>0</v>
      </c>
      <c r="U655" s="107">
        <f t="shared" si="88"/>
        <v>0</v>
      </c>
      <c r="V655" s="107">
        <f t="shared" si="89"/>
        <v>0</v>
      </c>
      <c r="W655" s="107">
        <f t="shared" si="90"/>
        <v>0</v>
      </c>
      <c r="X655" s="107">
        <f t="shared" si="91"/>
        <v>0</v>
      </c>
      <c r="Y655" s="107">
        <f t="shared" si="92"/>
        <v>0</v>
      </c>
      <c r="Z655" s="107">
        <f t="shared" si="132"/>
        <v>0</v>
      </c>
      <c r="AA655" s="107">
        <f t="shared" si="133"/>
        <v>0</v>
      </c>
      <c r="AB655" s="107">
        <f t="shared" si="134"/>
        <v>0</v>
      </c>
      <c r="AC655" s="107">
        <f t="shared" si="135"/>
        <v>0</v>
      </c>
      <c r="AD655" s="107">
        <f t="shared" si="136"/>
        <v>0</v>
      </c>
      <c r="AE655" s="107">
        <f t="shared" si="137"/>
        <v>0</v>
      </c>
      <c r="AF655" s="107">
        <f t="shared" si="138"/>
        <v>0</v>
      </c>
      <c r="AG655" s="107">
        <f t="shared" si="139"/>
        <v>0</v>
      </c>
      <c r="AH655" s="107">
        <f t="shared" si="140"/>
        <v>0</v>
      </c>
      <c r="AI655" s="107">
        <f t="shared" si="141"/>
        <v>0</v>
      </c>
      <c r="AJ655" s="107">
        <f t="shared" si="142"/>
        <v>0</v>
      </c>
      <c r="AK655" s="107">
        <f t="shared" si="143"/>
        <v>0</v>
      </c>
    </row>
    <row r="656">
      <c r="A656" s="107"/>
      <c r="B656" s="107"/>
      <c r="C656" s="107"/>
      <c r="D656" s="107"/>
      <c r="E656" s="107"/>
      <c r="F656" s="108">
        <f t="shared" si="131"/>
        <v>76.5</v>
      </c>
      <c r="G656" s="90" t="s">
        <v>846</v>
      </c>
      <c r="H656" s="14">
        <f>IF(ISNA(VLOOKUP(G656,Round2_Transactions!$A$2:$F$800,2,FALSE)), 0,VLOOKUP(G656,Round2_Transactions!$A$2:$F$800,2,FALSE))</f>
        <v>0</v>
      </c>
      <c r="I656" s="60">
        <f>IF(ISNA(VLOOKUP(G656,Round2_Transactions!$A$2:$F$800,3,FALSE)), 0,VLOOKUP(G656,Round2_Transactions!$A$2:$F$800,3,FALSE))</f>
        <v>0</v>
      </c>
      <c r="J656" s="60">
        <f>IF(ISNA(VLOOKUP(G656,Round2_Transactions!$A$2:$F$800,4,FALSE)), 0,VLOOKUP(G656,Round2_Transactions!$A$2:$F$800,4,FALSE))</f>
        <v>0</v>
      </c>
      <c r="K656" s="60">
        <f>IF(ISNA(VLOOKUP(G656,Round2_Transactions!$A$2:$F$800,5,FALSE)), 0,VLOOKUP(G656,Round2_Transactions!$A$2:$F$800,5,FALSE))</f>
        <v>0</v>
      </c>
      <c r="L656" s="86">
        <f>IF(ISNA(VLOOKUP(G656,Round2_Transactions!$A$2:$F$800,6,FALSE)), 0,VLOOKUP(G656,Round2_Transactions!$A$2:$F$800,6,FALSE))</f>
        <v>0</v>
      </c>
      <c r="M656" s="107">
        <f t="shared" si="79"/>
        <v>0</v>
      </c>
      <c r="N656" s="107">
        <f t="shared" si="81"/>
        <v>0</v>
      </c>
      <c r="O656" s="107">
        <f t="shared" si="82"/>
        <v>0</v>
      </c>
      <c r="P656" s="107">
        <f t="shared" si="83"/>
        <v>0</v>
      </c>
      <c r="Q656" s="107">
        <f t="shared" si="84"/>
        <v>0</v>
      </c>
      <c r="R656" s="107">
        <f t="shared" si="85"/>
        <v>0</v>
      </c>
      <c r="S656" s="107">
        <f t="shared" si="86"/>
        <v>0</v>
      </c>
      <c r="T656" s="107">
        <f t="shared" si="87"/>
        <v>0</v>
      </c>
      <c r="U656" s="107">
        <f t="shared" si="88"/>
        <v>0</v>
      </c>
      <c r="V656" s="107">
        <f t="shared" si="89"/>
        <v>0</v>
      </c>
      <c r="W656" s="107">
        <f t="shared" si="90"/>
        <v>0</v>
      </c>
      <c r="X656" s="107">
        <f t="shared" si="91"/>
        <v>0</v>
      </c>
      <c r="Y656" s="107">
        <f t="shared" si="92"/>
        <v>0</v>
      </c>
      <c r="Z656" s="107">
        <f t="shared" si="132"/>
        <v>0</v>
      </c>
      <c r="AA656" s="107">
        <f t="shared" si="133"/>
        <v>0</v>
      </c>
      <c r="AB656" s="107">
        <f t="shared" si="134"/>
        <v>0</v>
      </c>
      <c r="AC656" s="107">
        <f t="shared" si="135"/>
        <v>0</v>
      </c>
      <c r="AD656" s="107">
        <f t="shared" si="136"/>
        <v>0</v>
      </c>
      <c r="AE656" s="107">
        <f t="shared" si="137"/>
        <v>0</v>
      </c>
      <c r="AF656" s="107">
        <f t="shared" si="138"/>
        <v>0</v>
      </c>
      <c r="AG656" s="107">
        <f t="shared" si="139"/>
        <v>0</v>
      </c>
      <c r="AH656" s="107">
        <f t="shared" si="140"/>
        <v>0</v>
      </c>
      <c r="AI656" s="107">
        <f t="shared" si="141"/>
        <v>0</v>
      </c>
      <c r="AJ656" s="107">
        <f t="shared" si="142"/>
        <v>0</v>
      </c>
      <c r="AK656" s="107">
        <f t="shared" si="143"/>
        <v>0</v>
      </c>
    </row>
    <row r="657">
      <c r="A657" s="107"/>
      <c r="B657" s="107"/>
      <c r="C657" s="107"/>
      <c r="D657" s="107"/>
      <c r="E657" s="107"/>
      <c r="F657" s="108">
        <f t="shared" si="131"/>
        <v>76.5</v>
      </c>
      <c r="G657" s="90" t="s">
        <v>847</v>
      </c>
      <c r="H657" s="14">
        <f>IF(ISNA(VLOOKUP(G657,Round2_Transactions!$A$2:$F$800,2,FALSE)), 0,VLOOKUP(G657,Round2_Transactions!$A$2:$F$800,2,FALSE))</f>
        <v>0</v>
      </c>
      <c r="I657" s="60">
        <f>IF(ISNA(VLOOKUP(G657,Round2_Transactions!$A$2:$F$800,3,FALSE)), 0,VLOOKUP(G657,Round2_Transactions!$A$2:$F$800,3,FALSE))</f>
        <v>0</v>
      </c>
      <c r="J657" s="60">
        <f>IF(ISNA(VLOOKUP(G657,Round2_Transactions!$A$2:$F$800,4,FALSE)), 0,VLOOKUP(G657,Round2_Transactions!$A$2:$F$800,4,FALSE))</f>
        <v>0</v>
      </c>
      <c r="K657" s="60">
        <f>IF(ISNA(VLOOKUP(G657,Round2_Transactions!$A$2:$F$800,5,FALSE)), 0,VLOOKUP(G657,Round2_Transactions!$A$2:$F$800,5,FALSE))</f>
        <v>0</v>
      </c>
      <c r="L657" s="86">
        <f>IF(ISNA(VLOOKUP(G657,Round2_Transactions!$A$2:$F$800,6,FALSE)), 0,VLOOKUP(G657,Round2_Transactions!$A$2:$F$800,6,FALSE))</f>
        <v>0</v>
      </c>
      <c r="M657" s="107">
        <f t="shared" si="79"/>
        <v>0</v>
      </c>
      <c r="N657" s="107">
        <f t="shared" si="81"/>
        <v>0</v>
      </c>
      <c r="O657" s="107">
        <f t="shared" si="82"/>
        <v>0</v>
      </c>
      <c r="P657" s="107">
        <f t="shared" si="83"/>
        <v>0</v>
      </c>
      <c r="Q657" s="107">
        <f t="shared" si="84"/>
        <v>0</v>
      </c>
      <c r="R657" s="107">
        <f t="shared" si="85"/>
        <v>0</v>
      </c>
      <c r="S657" s="107">
        <f t="shared" si="86"/>
        <v>0</v>
      </c>
      <c r="T657" s="107">
        <f t="shared" si="87"/>
        <v>0</v>
      </c>
      <c r="U657" s="107">
        <f t="shared" si="88"/>
        <v>0</v>
      </c>
      <c r="V657" s="107">
        <f t="shared" si="89"/>
        <v>0</v>
      </c>
      <c r="W657" s="107">
        <f t="shared" si="90"/>
        <v>0</v>
      </c>
      <c r="X657" s="107">
        <f t="shared" si="91"/>
        <v>0</v>
      </c>
      <c r="Y657" s="107">
        <f t="shared" si="92"/>
        <v>0</v>
      </c>
      <c r="Z657" s="107">
        <f t="shared" si="132"/>
        <v>0</v>
      </c>
      <c r="AA657" s="107">
        <f t="shared" si="133"/>
        <v>0</v>
      </c>
      <c r="AB657" s="107">
        <f t="shared" si="134"/>
        <v>0</v>
      </c>
      <c r="AC657" s="107">
        <f t="shared" si="135"/>
        <v>0</v>
      </c>
      <c r="AD657" s="107">
        <f t="shared" si="136"/>
        <v>0</v>
      </c>
      <c r="AE657" s="107">
        <f t="shared" si="137"/>
        <v>0</v>
      </c>
      <c r="AF657" s="107">
        <f t="shared" si="138"/>
        <v>0</v>
      </c>
      <c r="AG657" s="107">
        <f t="shared" si="139"/>
        <v>0</v>
      </c>
      <c r="AH657" s="107">
        <f t="shared" si="140"/>
        <v>0</v>
      </c>
      <c r="AI657" s="107">
        <f t="shared" si="141"/>
        <v>0</v>
      </c>
      <c r="AJ657" s="107">
        <f t="shared" si="142"/>
        <v>0</v>
      </c>
      <c r="AK657" s="107">
        <f t="shared" si="143"/>
        <v>0</v>
      </c>
    </row>
    <row r="658">
      <c r="A658" s="107"/>
      <c r="B658" s="107"/>
      <c r="C658" s="107"/>
      <c r="D658" s="107"/>
      <c r="E658" s="107"/>
      <c r="F658" s="108">
        <f t="shared" si="131"/>
        <v>76.5</v>
      </c>
      <c r="G658" s="90" t="s">
        <v>848</v>
      </c>
      <c r="H658" s="14">
        <f>IF(ISNA(VLOOKUP(G658,Round2_Transactions!$A$2:$F$800,2,FALSE)), 0,VLOOKUP(G658,Round2_Transactions!$A$2:$F$800,2,FALSE))</f>
        <v>0</v>
      </c>
      <c r="I658" s="60">
        <f>IF(ISNA(VLOOKUP(G658,Round2_Transactions!$A$2:$F$800,3,FALSE)), 0,VLOOKUP(G658,Round2_Transactions!$A$2:$F$800,3,FALSE))</f>
        <v>0</v>
      </c>
      <c r="J658" s="60">
        <f>IF(ISNA(VLOOKUP(G658,Round2_Transactions!$A$2:$F$800,4,FALSE)), 0,VLOOKUP(G658,Round2_Transactions!$A$2:$F$800,4,FALSE))</f>
        <v>0</v>
      </c>
      <c r="K658" s="60">
        <f>IF(ISNA(VLOOKUP(G658,Round2_Transactions!$A$2:$F$800,5,FALSE)), 0,VLOOKUP(G658,Round2_Transactions!$A$2:$F$800,5,FALSE))</f>
        <v>0</v>
      </c>
      <c r="L658" s="86">
        <f>IF(ISNA(VLOOKUP(G658,Round2_Transactions!$A$2:$F$800,6,FALSE)), 0,VLOOKUP(G658,Round2_Transactions!$A$2:$F$800,6,FALSE))</f>
        <v>0</v>
      </c>
      <c r="M658" s="107">
        <f t="shared" si="79"/>
        <v>0</v>
      </c>
      <c r="N658" s="107">
        <f t="shared" si="81"/>
        <v>0</v>
      </c>
      <c r="O658" s="107">
        <f t="shared" si="82"/>
        <v>0</v>
      </c>
      <c r="P658" s="107">
        <f t="shared" si="83"/>
        <v>0</v>
      </c>
      <c r="Q658" s="107">
        <f t="shared" si="84"/>
        <v>0</v>
      </c>
      <c r="R658" s="107">
        <f t="shared" si="85"/>
        <v>0</v>
      </c>
      <c r="S658" s="107">
        <f t="shared" si="86"/>
        <v>0</v>
      </c>
      <c r="T658" s="107">
        <f t="shared" si="87"/>
        <v>0</v>
      </c>
      <c r="U658" s="107">
        <f t="shared" si="88"/>
        <v>0</v>
      </c>
      <c r="V658" s="107">
        <f t="shared" si="89"/>
        <v>0</v>
      </c>
      <c r="W658" s="107">
        <f t="shared" si="90"/>
        <v>0</v>
      </c>
      <c r="X658" s="107">
        <f t="shared" si="91"/>
        <v>0</v>
      </c>
      <c r="Y658" s="107">
        <f t="shared" si="92"/>
        <v>0</v>
      </c>
      <c r="Z658" s="107">
        <f t="shared" si="132"/>
        <v>0</v>
      </c>
      <c r="AA658" s="107">
        <f t="shared" si="133"/>
        <v>0</v>
      </c>
      <c r="AB658" s="107">
        <f t="shared" si="134"/>
        <v>0</v>
      </c>
      <c r="AC658" s="107">
        <f t="shared" si="135"/>
        <v>0</v>
      </c>
      <c r="AD658" s="107">
        <f t="shared" si="136"/>
        <v>0</v>
      </c>
      <c r="AE658" s="107">
        <f t="shared" si="137"/>
        <v>0</v>
      </c>
      <c r="AF658" s="107">
        <f t="shared" si="138"/>
        <v>0</v>
      </c>
      <c r="AG658" s="107">
        <f t="shared" si="139"/>
        <v>0</v>
      </c>
      <c r="AH658" s="107">
        <f t="shared" si="140"/>
        <v>0</v>
      </c>
      <c r="AI658" s="107">
        <f t="shared" si="141"/>
        <v>0</v>
      </c>
      <c r="AJ658" s="107">
        <f t="shared" si="142"/>
        <v>0</v>
      </c>
      <c r="AK658" s="107">
        <f t="shared" si="143"/>
        <v>0</v>
      </c>
    </row>
    <row r="659">
      <c r="A659" s="107"/>
      <c r="B659" s="107"/>
      <c r="C659" s="107"/>
      <c r="D659" s="107"/>
      <c r="E659" s="107"/>
      <c r="F659" s="108">
        <f t="shared" si="131"/>
        <v>76.5</v>
      </c>
      <c r="G659" s="90" t="s">
        <v>849</v>
      </c>
      <c r="H659" s="14">
        <f>IF(ISNA(VLOOKUP(G659,Round2_Transactions!$A$2:$F$800,2,FALSE)), 0,VLOOKUP(G659,Round2_Transactions!$A$2:$F$800,2,FALSE))</f>
        <v>0</v>
      </c>
      <c r="I659" s="60">
        <f>IF(ISNA(VLOOKUP(G659,Round2_Transactions!$A$2:$F$800,3,FALSE)), 0,VLOOKUP(G659,Round2_Transactions!$A$2:$F$800,3,FALSE))</f>
        <v>0</v>
      </c>
      <c r="J659" s="60">
        <f>IF(ISNA(VLOOKUP(G659,Round2_Transactions!$A$2:$F$800,4,FALSE)), 0,VLOOKUP(G659,Round2_Transactions!$A$2:$F$800,4,FALSE))</f>
        <v>0</v>
      </c>
      <c r="K659" s="60">
        <f>IF(ISNA(VLOOKUP(G659,Round2_Transactions!$A$2:$F$800,5,FALSE)), 0,VLOOKUP(G659,Round2_Transactions!$A$2:$F$800,5,FALSE))</f>
        <v>0</v>
      </c>
      <c r="L659" s="86">
        <f>IF(ISNA(VLOOKUP(G659,Round2_Transactions!$A$2:$F$800,6,FALSE)), 0,VLOOKUP(G659,Round2_Transactions!$A$2:$F$800,6,FALSE))</f>
        <v>0</v>
      </c>
      <c r="M659" s="107">
        <f t="shared" si="79"/>
        <v>0</v>
      </c>
      <c r="N659" s="107">
        <f t="shared" si="81"/>
        <v>0</v>
      </c>
      <c r="O659" s="107">
        <f t="shared" si="82"/>
        <v>0</v>
      </c>
      <c r="P659" s="107">
        <f t="shared" si="83"/>
        <v>0</v>
      </c>
      <c r="Q659" s="107">
        <f t="shared" si="84"/>
        <v>0</v>
      </c>
      <c r="R659" s="107">
        <f t="shared" si="85"/>
        <v>0</v>
      </c>
      <c r="S659" s="107">
        <f t="shared" si="86"/>
        <v>0</v>
      </c>
      <c r="T659" s="107">
        <f t="shared" si="87"/>
        <v>0</v>
      </c>
      <c r="U659" s="107">
        <f t="shared" si="88"/>
        <v>0</v>
      </c>
      <c r="V659" s="107">
        <f t="shared" si="89"/>
        <v>0</v>
      </c>
      <c r="W659" s="107">
        <f t="shared" si="90"/>
        <v>0</v>
      </c>
      <c r="X659" s="107">
        <f t="shared" si="91"/>
        <v>0</v>
      </c>
      <c r="Y659" s="107">
        <f t="shared" si="92"/>
        <v>0</v>
      </c>
      <c r="Z659" s="107">
        <f t="shared" si="132"/>
        <v>0</v>
      </c>
      <c r="AA659" s="107">
        <f t="shared" si="133"/>
        <v>0</v>
      </c>
      <c r="AB659" s="107">
        <f t="shared" si="134"/>
        <v>0</v>
      </c>
      <c r="AC659" s="107">
        <f t="shared" si="135"/>
        <v>0</v>
      </c>
      <c r="AD659" s="107">
        <f t="shared" si="136"/>
        <v>0</v>
      </c>
      <c r="AE659" s="107">
        <f t="shared" si="137"/>
        <v>0</v>
      </c>
      <c r="AF659" s="107">
        <f t="shared" si="138"/>
        <v>0</v>
      </c>
      <c r="AG659" s="107">
        <f t="shared" si="139"/>
        <v>0</v>
      </c>
      <c r="AH659" s="107">
        <f t="shared" si="140"/>
        <v>0</v>
      </c>
      <c r="AI659" s="107">
        <f t="shared" si="141"/>
        <v>0</v>
      </c>
      <c r="AJ659" s="107">
        <f t="shared" si="142"/>
        <v>0</v>
      </c>
      <c r="AK659" s="107">
        <f t="shared" si="143"/>
        <v>0</v>
      </c>
    </row>
    <row r="660">
      <c r="A660" s="107"/>
      <c r="B660" s="107"/>
      <c r="C660" s="107"/>
      <c r="D660" s="107"/>
      <c r="E660" s="107"/>
      <c r="F660" s="108">
        <f t="shared" si="131"/>
        <v>76.5</v>
      </c>
      <c r="G660" s="90" t="s">
        <v>850</v>
      </c>
      <c r="H660" s="14">
        <f>IF(ISNA(VLOOKUP(G660,Round2_Transactions!$A$2:$F$800,2,FALSE)), 0,VLOOKUP(G660,Round2_Transactions!$A$2:$F$800,2,FALSE))</f>
        <v>0</v>
      </c>
      <c r="I660" s="60">
        <f>IF(ISNA(VLOOKUP(G660,Round2_Transactions!$A$2:$F$800,3,FALSE)), 0,VLOOKUP(G660,Round2_Transactions!$A$2:$F$800,3,FALSE))</f>
        <v>0</v>
      </c>
      <c r="J660" s="60">
        <f>IF(ISNA(VLOOKUP(G660,Round2_Transactions!$A$2:$F$800,4,FALSE)), 0,VLOOKUP(G660,Round2_Transactions!$A$2:$F$800,4,FALSE))</f>
        <v>0</v>
      </c>
      <c r="K660" s="60">
        <f>IF(ISNA(VLOOKUP(G660,Round2_Transactions!$A$2:$F$800,5,FALSE)), 0,VLOOKUP(G660,Round2_Transactions!$A$2:$F$800,5,FALSE))</f>
        <v>0</v>
      </c>
      <c r="L660" s="86">
        <f>IF(ISNA(VLOOKUP(G660,Round2_Transactions!$A$2:$F$800,6,FALSE)), 0,VLOOKUP(G660,Round2_Transactions!$A$2:$F$800,6,FALSE))</f>
        <v>0</v>
      </c>
      <c r="M660" s="107">
        <f t="shared" si="79"/>
        <v>0</v>
      </c>
      <c r="N660" s="107">
        <f t="shared" si="81"/>
        <v>0</v>
      </c>
      <c r="O660" s="107">
        <f t="shared" si="82"/>
        <v>0</v>
      </c>
      <c r="P660" s="107">
        <f t="shared" si="83"/>
        <v>0</v>
      </c>
      <c r="Q660" s="107">
        <f t="shared" si="84"/>
        <v>0</v>
      </c>
      <c r="R660" s="107">
        <f t="shared" si="85"/>
        <v>0</v>
      </c>
      <c r="S660" s="107">
        <f t="shared" si="86"/>
        <v>0</v>
      </c>
      <c r="T660" s="107">
        <f t="shared" si="87"/>
        <v>0</v>
      </c>
      <c r="U660" s="107">
        <f t="shared" si="88"/>
        <v>0</v>
      </c>
      <c r="V660" s="107">
        <f t="shared" si="89"/>
        <v>0</v>
      </c>
      <c r="W660" s="107">
        <f t="shared" si="90"/>
        <v>0</v>
      </c>
      <c r="X660" s="107">
        <f t="shared" si="91"/>
        <v>0</v>
      </c>
      <c r="Y660" s="107">
        <f t="shared" si="92"/>
        <v>0</v>
      </c>
      <c r="Z660" s="107">
        <f t="shared" si="132"/>
        <v>0</v>
      </c>
      <c r="AA660" s="107">
        <f t="shared" si="133"/>
        <v>0</v>
      </c>
      <c r="AB660" s="107">
        <f t="shared" si="134"/>
        <v>0</v>
      </c>
      <c r="AC660" s="107">
        <f t="shared" si="135"/>
        <v>0</v>
      </c>
      <c r="AD660" s="107">
        <f t="shared" si="136"/>
        <v>0</v>
      </c>
      <c r="AE660" s="107">
        <f t="shared" si="137"/>
        <v>0</v>
      </c>
      <c r="AF660" s="107">
        <f t="shared" si="138"/>
        <v>0</v>
      </c>
      <c r="AG660" s="107">
        <f t="shared" si="139"/>
        <v>0</v>
      </c>
      <c r="AH660" s="107">
        <f t="shared" si="140"/>
        <v>0</v>
      </c>
      <c r="AI660" s="107">
        <f t="shared" si="141"/>
        <v>0</v>
      </c>
      <c r="AJ660" s="107">
        <f t="shared" si="142"/>
        <v>0</v>
      </c>
      <c r="AK660" s="107">
        <f t="shared" si="143"/>
        <v>0</v>
      </c>
    </row>
    <row r="661">
      <c r="A661" s="107"/>
      <c r="B661" s="107"/>
      <c r="C661" s="107"/>
      <c r="D661" s="107"/>
      <c r="E661" s="107"/>
      <c r="F661" s="108">
        <f t="shared" si="131"/>
        <v>76.5</v>
      </c>
      <c r="G661" s="90" t="s">
        <v>851</v>
      </c>
      <c r="H661" s="14">
        <f>IF(ISNA(VLOOKUP(G661,Round2_Transactions!$A$2:$F$800,2,FALSE)), 0,VLOOKUP(G661,Round2_Transactions!$A$2:$F$800,2,FALSE))</f>
        <v>0</v>
      </c>
      <c r="I661" s="60">
        <f>IF(ISNA(VLOOKUP(G661,Round2_Transactions!$A$2:$F$800,3,FALSE)), 0,VLOOKUP(G661,Round2_Transactions!$A$2:$F$800,3,FALSE))</f>
        <v>0</v>
      </c>
      <c r="J661" s="60">
        <f>IF(ISNA(VLOOKUP(G661,Round2_Transactions!$A$2:$F$800,4,FALSE)), 0,VLOOKUP(G661,Round2_Transactions!$A$2:$F$800,4,FALSE))</f>
        <v>0</v>
      </c>
      <c r="K661" s="60">
        <f>IF(ISNA(VLOOKUP(G661,Round2_Transactions!$A$2:$F$800,5,FALSE)), 0,VLOOKUP(G661,Round2_Transactions!$A$2:$F$800,5,FALSE))</f>
        <v>0</v>
      </c>
      <c r="L661" s="86">
        <f>IF(ISNA(VLOOKUP(G661,Round2_Transactions!$A$2:$F$800,6,FALSE)), 0,VLOOKUP(G661,Round2_Transactions!$A$2:$F$800,6,FALSE))</f>
        <v>0</v>
      </c>
      <c r="M661" s="107">
        <f t="shared" si="79"/>
        <v>0</v>
      </c>
      <c r="N661" s="107">
        <f t="shared" si="81"/>
        <v>0</v>
      </c>
      <c r="O661" s="107">
        <f t="shared" si="82"/>
        <v>0</v>
      </c>
      <c r="P661" s="107">
        <f t="shared" si="83"/>
        <v>0</v>
      </c>
      <c r="Q661" s="107">
        <f t="shared" si="84"/>
        <v>0</v>
      </c>
      <c r="R661" s="107">
        <f t="shared" si="85"/>
        <v>0</v>
      </c>
      <c r="S661" s="107">
        <f t="shared" si="86"/>
        <v>0</v>
      </c>
      <c r="T661" s="107">
        <f t="shared" si="87"/>
        <v>0</v>
      </c>
      <c r="U661" s="107">
        <f t="shared" si="88"/>
        <v>0</v>
      </c>
      <c r="V661" s="107">
        <f t="shared" si="89"/>
        <v>0</v>
      </c>
      <c r="W661" s="107">
        <f t="shared" si="90"/>
        <v>0</v>
      </c>
      <c r="X661" s="107">
        <f t="shared" si="91"/>
        <v>0</v>
      </c>
      <c r="Y661" s="107">
        <f t="shared" si="92"/>
        <v>0</v>
      </c>
      <c r="Z661" s="107">
        <f t="shared" si="132"/>
        <v>0</v>
      </c>
      <c r="AA661" s="107">
        <f t="shared" si="133"/>
        <v>0</v>
      </c>
      <c r="AB661" s="107">
        <f t="shared" si="134"/>
        <v>0</v>
      </c>
      <c r="AC661" s="107">
        <f t="shared" si="135"/>
        <v>0</v>
      </c>
      <c r="AD661" s="107">
        <f t="shared" si="136"/>
        <v>0</v>
      </c>
      <c r="AE661" s="107">
        <f t="shared" si="137"/>
        <v>0</v>
      </c>
      <c r="AF661" s="107">
        <f t="shared" si="138"/>
        <v>0</v>
      </c>
      <c r="AG661" s="107">
        <f t="shared" si="139"/>
        <v>0</v>
      </c>
      <c r="AH661" s="107">
        <f t="shared" si="140"/>
        <v>0</v>
      </c>
      <c r="AI661" s="107">
        <f t="shared" si="141"/>
        <v>0</v>
      </c>
      <c r="AJ661" s="107">
        <f t="shared" si="142"/>
        <v>0</v>
      </c>
      <c r="AK661" s="107">
        <f t="shared" si="143"/>
        <v>0</v>
      </c>
    </row>
    <row r="662">
      <c r="A662" s="107"/>
      <c r="B662" s="107"/>
      <c r="C662" s="107"/>
      <c r="D662" s="107"/>
      <c r="E662" s="107"/>
      <c r="F662" s="108">
        <f t="shared" si="131"/>
        <v>76.5</v>
      </c>
      <c r="G662" s="90" t="s">
        <v>852</v>
      </c>
      <c r="H662" s="14">
        <f>IF(ISNA(VLOOKUP(G662,Round2_Transactions!$A$2:$F$800,2,FALSE)), 0,VLOOKUP(G662,Round2_Transactions!$A$2:$F$800,2,FALSE))</f>
        <v>0</v>
      </c>
      <c r="I662" s="60">
        <f>IF(ISNA(VLOOKUP(G662,Round2_Transactions!$A$2:$F$800,3,FALSE)), 0,VLOOKUP(G662,Round2_Transactions!$A$2:$F$800,3,FALSE))</f>
        <v>0</v>
      </c>
      <c r="J662" s="60">
        <f>IF(ISNA(VLOOKUP(G662,Round2_Transactions!$A$2:$F$800,4,FALSE)), 0,VLOOKUP(G662,Round2_Transactions!$A$2:$F$800,4,FALSE))</f>
        <v>0</v>
      </c>
      <c r="K662" s="60">
        <f>IF(ISNA(VLOOKUP(G662,Round2_Transactions!$A$2:$F$800,5,FALSE)), 0,VLOOKUP(G662,Round2_Transactions!$A$2:$F$800,5,FALSE))</f>
        <v>0</v>
      </c>
      <c r="L662" s="86">
        <f>IF(ISNA(VLOOKUP(G662,Round2_Transactions!$A$2:$F$800,6,FALSE)), 0,VLOOKUP(G662,Round2_Transactions!$A$2:$F$800,6,FALSE))</f>
        <v>0</v>
      </c>
      <c r="M662" s="107">
        <f t="shared" si="79"/>
        <v>0</v>
      </c>
      <c r="N662" s="107">
        <f t="shared" si="81"/>
        <v>0</v>
      </c>
      <c r="O662" s="107">
        <f t="shared" si="82"/>
        <v>0</v>
      </c>
      <c r="P662" s="107">
        <f t="shared" si="83"/>
        <v>0</v>
      </c>
      <c r="Q662" s="107">
        <f t="shared" si="84"/>
        <v>0</v>
      </c>
      <c r="R662" s="107">
        <f t="shared" si="85"/>
        <v>0</v>
      </c>
      <c r="S662" s="107">
        <f t="shared" si="86"/>
        <v>0</v>
      </c>
      <c r="T662" s="107">
        <f t="shared" si="87"/>
        <v>0</v>
      </c>
      <c r="U662" s="107">
        <f t="shared" si="88"/>
        <v>0</v>
      </c>
      <c r="V662" s="107">
        <f t="shared" si="89"/>
        <v>0</v>
      </c>
      <c r="W662" s="107">
        <f t="shared" si="90"/>
        <v>0</v>
      </c>
      <c r="X662" s="107">
        <f t="shared" si="91"/>
        <v>0</v>
      </c>
      <c r="Y662" s="107">
        <f t="shared" si="92"/>
        <v>0</v>
      </c>
      <c r="Z662" s="107">
        <f t="shared" si="132"/>
        <v>0</v>
      </c>
      <c r="AA662" s="107">
        <f t="shared" si="133"/>
        <v>0</v>
      </c>
      <c r="AB662" s="107">
        <f t="shared" si="134"/>
        <v>0</v>
      </c>
      <c r="AC662" s="107">
        <f t="shared" si="135"/>
        <v>0</v>
      </c>
      <c r="AD662" s="107">
        <f t="shared" si="136"/>
        <v>0</v>
      </c>
      <c r="AE662" s="107">
        <f t="shared" si="137"/>
        <v>0</v>
      </c>
      <c r="AF662" s="107">
        <f t="shared" si="138"/>
        <v>0</v>
      </c>
      <c r="AG662" s="107">
        <f t="shared" si="139"/>
        <v>0</v>
      </c>
      <c r="AH662" s="107">
        <f t="shared" si="140"/>
        <v>0</v>
      </c>
      <c r="AI662" s="107">
        <f t="shared" si="141"/>
        <v>0</v>
      </c>
      <c r="AJ662" s="107">
        <f t="shared" si="142"/>
        <v>0</v>
      </c>
      <c r="AK662" s="107">
        <f t="shared" si="143"/>
        <v>0</v>
      </c>
    </row>
    <row r="663">
      <c r="A663" s="107"/>
      <c r="B663" s="107"/>
      <c r="C663" s="107"/>
      <c r="D663" s="107"/>
      <c r="E663" s="107"/>
      <c r="F663" s="108">
        <f t="shared" si="131"/>
        <v>76.5</v>
      </c>
      <c r="G663" s="90" t="s">
        <v>853</v>
      </c>
      <c r="H663" s="14">
        <f>IF(ISNA(VLOOKUP(G663,Round2_Transactions!$A$2:$F$800,2,FALSE)), 0,VLOOKUP(G663,Round2_Transactions!$A$2:$F$800,2,FALSE))</f>
        <v>0</v>
      </c>
      <c r="I663" s="60">
        <f>IF(ISNA(VLOOKUP(G663,Round2_Transactions!$A$2:$F$800,3,FALSE)), 0,VLOOKUP(G663,Round2_Transactions!$A$2:$F$800,3,FALSE))</f>
        <v>0</v>
      </c>
      <c r="J663" s="60">
        <f>IF(ISNA(VLOOKUP(G663,Round2_Transactions!$A$2:$F$800,4,FALSE)), 0,VLOOKUP(G663,Round2_Transactions!$A$2:$F$800,4,FALSE))</f>
        <v>0</v>
      </c>
      <c r="K663" s="60">
        <f>IF(ISNA(VLOOKUP(G663,Round2_Transactions!$A$2:$F$800,5,FALSE)), 0,VLOOKUP(G663,Round2_Transactions!$A$2:$F$800,5,FALSE))</f>
        <v>0</v>
      </c>
      <c r="L663" s="86">
        <f>IF(ISNA(VLOOKUP(G663,Round2_Transactions!$A$2:$F$800,6,FALSE)), 0,VLOOKUP(G663,Round2_Transactions!$A$2:$F$800,6,FALSE))</f>
        <v>0</v>
      </c>
      <c r="M663" s="107">
        <f t="shared" si="79"/>
        <v>0</v>
      </c>
      <c r="N663" s="107">
        <f t="shared" si="81"/>
        <v>0</v>
      </c>
      <c r="O663" s="107">
        <f t="shared" si="82"/>
        <v>0</v>
      </c>
      <c r="P663" s="107">
        <f t="shared" si="83"/>
        <v>0</v>
      </c>
      <c r="Q663" s="107">
        <f t="shared" si="84"/>
        <v>0</v>
      </c>
      <c r="R663" s="107">
        <f t="shared" si="85"/>
        <v>0</v>
      </c>
      <c r="S663" s="107">
        <f t="shared" si="86"/>
        <v>0</v>
      </c>
      <c r="T663" s="107">
        <f t="shared" si="87"/>
        <v>0</v>
      </c>
      <c r="U663" s="107">
        <f t="shared" si="88"/>
        <v>0</v>
      </c>
      <c r="V663" s="107">
        <f t="shared" si="89"/>
        <v>0</v>
      </c>
      <c r="W663" s="107">
        <f t="shared" si="90"/>
        <v>0</v>
      </c>
      <c r="X663" s="107">
        <f t="shared" si="91"/>
        <v>0</v>
      </c>
      <c r="Y663" s="107">
        <f t="shared" si="92"/>
        <v>0</v>
      </c>
      <c r="Z663" s="107">
        <f t="shared" si="132"/>
        <v>0</v>
      </c>
      <c r="AA663" s="107">
        <f t="shared" si="133"/>
        <v>0</v>
      </c>
      <c r="AB663" s="107">
        <f t="shared" si="134"/>
        <v>0</v>
      </c>
      <c r="AC663" s="107">
        <f t="shared" si="135"/>
        <v>0</v>
      </c>
      <c r="AD663" s="107">
        <f t="shared" si="136"/>
        <v>0</v>
      </c>
      <c r="AE663" s="107">
        <f t="shared" si="137"/>
        <v>0</v>
      </c>
      <c r="AF663" s="107">
        <f t="shared" si="138"/>
        <v>0</v>
      </c>
      <c r="AG663" s="107">
        <f t="shared" si="139"/>
        <v>0</v>
      </c>
      <c r="AH663" s="107">
        <f t="shared" si="140"/>
        <v>0</v>
      </c>
      <c r="AI663" s="107">
        <f t="shared" si="141"/>
        <v>0</v>
      </c>
      <c r="AJ663" s="107">
        <f t="shared" si="142"/>
        <v>0</v>
      </c>
      <c r="AK663" s="107">
        <f t="shared" si="143"/>
        <v>0</v>
      </c>
    </row>
    <row r="664">
      <c r="A664" s="107"/>
      <c r="B664" s="107"/>
      <c r="C664" s="107"/>
      <c r="D664" s="107"/>
      <c r="E664" s="107"/>
      <c r="F664" s="108">
        <f t="shared" si="131"/>
        <v>76.5</v>
      </c>
      <c r="G664" s="90" t="s">
        <v>854</v>
      </c>
      <c r="H664" s="14">
        <f>IF(ISNA(VLOOKUP(G664,Round2_Transactions!$A$2:$F$800,2,FALSE)), 0,VLOOKUP(G664,Round2_Transactions!$A$2:$F$800,2,FALSE))</f>
        <v>0</v>
      </c>
      <c r="I664" s="60">
        <f>IF(ISNA(VLOOKUP(G664,Round2_Transactions!$A$2:$F$800,3,FALSE)), 0,VLOOKUP(G664,Round2_Transactions!$A$2:$F$800,3,FALSE))</f>
        <v>0</v>
      </c>
      <c r="J664" s="60">
        <f>IF(ISNA(VLOOKUP(G664,Round2_Transactions!$A$2:$F$800,4,FALSE)), 0,VLOOKUP(G664,Round2_Transactions!$A$2:$F$800,4,FALSE))</f>
        <v>0</v>
      </c>
      <c r="K664" s="60">
        <f>IF(ISNA(VLOOKUP(G664,Round2_Transactions!$A$2:$F$800,5,FALSE)), 0,VLOOKUP(G664,Round2_Transactions!$A$2:$F$800,5,FALSE))</f>
        <v>0</v>
      </c>
      <c r="L664" s="86">
        <f>IF(ISNA(VLOOKUP(G664,Round2_Transactions!$A$2:$F$800,6,FALSE)), 0,VLOOKUP(G664,Round2_Transactions!$A$2:$F$800,6,FALSE))</f>
        <v>0</v>
      </c>
      <c r="M664" s="107">
        <f t="shared" si="79"/>
        <v>0</v>
      </c>
      <c r="N664" s="107">
        <f t="shared" si="81"/>
        <v>0</v>
      </c>
      <c r="O664" s="107">
        <f t="shared" si="82"/>
        <v>0</v>
      </c>
      <c r="P664" s="107">
        <f t="shared" si="83"/>
        <v>0</v>
      </c>
      <c r="Q664" s="107">
        <f t="shared" si="84"/>
        <v>0</v>
      </c>
      <c r="R664" s="107">
        <f t="shared" si="85"/>
        <v>0</v>
      </c>
      <c r="S664" s="107">
        <f t="shared" si="86"/>
        <v>0</v>
      </c>
      <c r="T664" s="107">
        <f t="shared" si="87"/>
        <v>0</v>
      </c>
      <c r="U664" s="107">
        <f t="shared" si="88"/>
        <v>0</v>
      </c>
      <c r="V664" s="107">
        <f t="shared" si="89"/>
        <v>0</v>
      </c>
      <c r="W664" s="107">
        <f t="shared" si="90"/>
        <v>0</v>
      </c>
      <c r="X664" s="107">
        <f t="shared" si="91"/>
        <v>0</v>
      </c>
      <c r="Y664" s="107">
        <f t="shared" si="92"/>
        <v>0</v>
      </c>
      <c r="Z664" s="107">
        <f t="shared" si="132"/>
        <v>0</v>
      </c>
      <c r="AA664" s="107">
        <f t="shared" si="133"/>
        <v>0</v>
      </c>
      <c r="AB664" s="107">
        <f t="shared" si="134"/>
        <v>0</v>
      </c>
      <c r="AC664" s="107">
        <f t="shared" si="135"/>
        <v>0</v>
      </c>
      <c r="AD664" s="107">
        <f t="shared" si="136"/>
        <v>0</v>
      </c>
      <c r="AE664" s="107">
        <f t="shared" si="137"/>
        <v>0</v>
      </c>
      <c r="AF664" s="107">
        <f t="shared" si="138"/>
        <v>0</v>
      </c>
      <c r="AG664" s="107">
        <f t="shared" si="139"/>
        <v>0</v>
      </c>
      <c r="AH664" s="107">
        <f t="shared" si="140"/>
        <v>0</v>
      </c>
      <c r="AI664" s="107">
        <f t="shared" si="141"/>
        <v>0</v>
      </c>
      <c r="AJ664" s="107">
        <f t="shared" si="142"/>
        <v>0</v>
      </c>
      <c r="AK664" s="107">
        <f t="shared" si="143"/>
        <v>0</v>
      </c>
    </row>
    <row r="665">
      <c r="A665" s="107"/>
      <c r="B665" s="107"/>
      <c r="C665" s="107"/>
      <c r="D665" s="107"/>
      <c r="E665" s="107"/>
      <c r="F665" s="108">
        <f t="shared" si="131"/>
        <v>76.5</v>
      </c>
      <c r="G665" s="90" t="s">
        <v>855</v>
      </c>
      <c r="H665" s="14">
        <f>IF(ISNA(VLOOKUP(G665,Round2_Transactions!$A$2:$F$800,2,FALSE)), 0,VLOOKUP(G665,Round2_Transactions!$A$2:$F$800,2,FALSE))</f>
        <v>0</v>
      </c>
      <c r="I665" s="60">
        <f>IF(ISNA(VLOOKUP(G665,Round2_Transactions!$A$2:$F$800,3,FALSE)), 0,VLOOKUP(G665,Round2_Transactions!$A$2:$F$800,3,FALSE))</f>
        <v>0</v>
      </c>
      <c r="J665" s="60">
        <f>IF(ISNA(VLOOKUP(G665,Round2_Transactions!$A$2:$F$800,4,FALSE)), 0,VLOOKUP(G665,Round2_Transactions!$A$2:$F$800,4,FALSE))</f>
        <v>0</v>
      </c>
      <c r="K665" s="60">
        <f>IF(ISNA(VLOOKUP(G665,Round2_Transactions!$A$2:$F$800,5,FALSE)), 0,VLOOKUP(G665,Round2_Transactions!$A$2:$F$800,5,FALSE))</f>
        <v>0</v>
      </c>
      <c r="L665" s="86">
        <f>IF(ISNA(VLOOKUP(G665,Round2_Transactions!$A$2:$F$800,6,FALSE)), 0,VLOOKUP(G665,Round2_Transactions!$A$2:$F$800,6,FALSE))</f>
        <v>0</v>
      </c>
      <c r="M665" s="107">
        <f t="shared" si="79"/>
        <v>0</v>
      </c>
      <c r="N665" s="107">
        <f t="shared" si="81"/>
        <v>0</v>
      </c>
      <c r="O665" s="107">
        <f t="shared" si="82"/>
        <v>0</v>
      </c>
      <c r="P665" s="107">
        <f t="shared" si="83"/>
        <v>0</v>
      </c>
      <c r="Q665" s="107">
        <f t="shared" si="84"/>
        <v>0</v>
      </c>
      <c r="R665" s="107">
        <f t="shared" si="85"/>
        <v>0</v>
      </c>
      <c r="S665" s="107">
        <f t="shared" si="86"/>
        <v>0</v>
      </c>
      <c r="T665" s="107">
        <f t="shared" si="87"/>
        <v>0</v>
      </c>
      <c r="U665" s="107">
        <f t="shared" si="88"/>
        <v>0</v>
      </c>
      <c r="V665" s="107">
        <f t="shared" si="89"/>
        <v>0</v>
      </c>
      <c r="W665" s="107">
        <f t="shared" si="90"/>
        <v>0</v>
      </c>
      <c r="X665" s="107">
        <f t="shared" si="91"/>
        <v>0</v>
      </c>
      <c r="Y665" s="107">
        <f t="shared" si="92"/>
        <v>0</v>
      </c>
      <c r="Z665" s="107">
        <f t="shared" si="132"/>
        <v>0</v>
      </c>
      <c r="AA665" s="107">
        <f t="shared" si="133"/>
        <v>0</v>
      </c>
      <c r="AB665" s="107">
        <f t="shared" si="134"/>
        <v>0</v>
      </c>
      <c r="AC665" s="107">
        <f t="shared" si="135"/>
        <v>0</v>
      </c>
      <c r="AD665" s="107">
        <f t="shared" si="136"/>
        <v>0</v>
      </c>
      <c r="AE665" s="107">
        <f t="shared" si="137"/>
        <v>0</v>
      </c>
      <c r="AF665" s="107">
        <f t="shared" si="138"/>
        <v>0</v>
      </c>
      <c r="AG665" s="107">
        <f t="shared" si="139"/>
        <v>0</v>
      </c>
      <c r="AH665" s="107">
        <f t="shared" si="140"/>
        <v>0</v>
      </c>
      <c r="AI665" s="107">
        <f t="shared" si="141"/>
        <v>0</v>
      </c>
      <c r="AJ665" s="107">
        <f t="shared" si="142"/>
        <v>0</v>
      </c>
      <c r="AK665" s="107">
        <f t="shared" si="143"/>
        <v>0</v>
      </c>
    </row>
    <row r="666">
      <c r="A666" s="107"/>
      <c r="B666" s="107"/>
      <c r="C666" s="107"/>
      <c r="D666" s="107"/>
      <c r="E666" s="107"/>
      <c r="F666" s="108">
        <f t="shared" si="131"/>
        <v>76.5</v>
      </c>
      <c r="G666" s="90" t="s">
        <v>856</v>
      </c>
      <c r="H666" s="14">
        <f>IF(ISNA(VLOOKUP(G666,Round2_Transactions!$A$2:$F$800,2,FALSE)), 0,VLOOKUP(G666,Round2_Transactions!$A$2:$F$800,2,FALSE))</f>
        <v>0</v>
      </c>
      <c r="I666" s="60">
        <f>IF(ISNA(VLOOKUP(G666,Round2_Transactions!$A$2:$F$800,3,FALSE)), 0,VLOOKUP(G666,Round2_Transactions!$A$2:$F$800,3,FALSE))</f>
        <v>0</v>
      </c>
      <c r="J666" s="60">
        <f>IF(ISNA(VLOOKUP(G666,Round2_Transactions!$A$2:$F$800,4,FALSE)), 0,VLOOKUP(G666,Round2_Transactions!$A$2:$F$800,4,FALSE))</f>
        <v>0</v>
      </c>
      <c r="K666" s="60">
        <f>IF(ISNA(VLOOKUP(G666,Round2_Transactions!$A$2:$F$800,5,FALSE)), 0,VLOOKUP(G666,Round2_Transactions!$A$2:$F$800,5,FALSE))</f>
        <v>0</v>
      </c>
      <c r="L666" s="86">
        <f>IF(ISNA(VLOOKUP(G666,Round2_Transactions!$A$2:$F$800,6,FALSE)), 0,VLOOKUP(G666,Round2_Transactions!$A$2:$F$800,6,FALSE))</f>
        <v>0</v>
      </c>
      <c r="M666" s="107">
        <f t="shared" si="79"/>
        <v>0</v>
      </c>
      <c r="N666" s="107">
        <f t="shared" si="81"/>
        <v>0</v>
      </c>
      <c r="O666" s="107">
        <f t="shared" si="82"/>
        <v>0</v>
      </c>
      <c r="P666" s="107">
        <f t="shared" si="83"/>
        <v>0</v>
      </c>
      <c r="Q666" s="107">
        <f t="shared" si="84"/>
        <v>0</v>
      </c>
      <c r="R666" s="107">
        <f t="shared" si="85"/>
        <v>0</v>
      </c>
      <c r="S666" s="107">
        <f t="shared" si="86"/>
        <v>0</v>
      </c>
      <c r="T666" s="107">
        <f t="shared" si="87"/>
        <v>0</v>
      </c>
      <c r="U666" s="107">
        <f t="shared" si="88"/>
        <v>0</v>
      </c>
      <c r="V666" s="107">
        <f t="shared" si="89"/>
        <v>0</v>
      </c>
      <c r="W666" s="107">
        <f t="shared" si="90"/>
        <v>0</v>
      </c>
      <c r="X666" s="107">
        <f t="shared" si="91"/>
        <v>0</v>
      </c>
      <c r="Y666" s="107">
        <f t="shared" si="92"/>
        <v>0</v>
      </c>
      <c r="Z666" s="107">
        <f t="shared" si="132"/>
        <v>0</v>
      </c>
      <c r="AA666" s="107">
        <f t="shared" si="133"/>
        <v>0</v>
      </c>
      <c r="AB666" s="107">
        <f t="shared" si="134"/>
        <v>0</v>
      </c>
      <c r="AC666" s="107">
        <f t="shared" si="135"/>
        <v>0</v>
      </c>
      <c r="AD666" s="107">
        <f t="shared" si="136"/>
        <v>0</v>
      </c>
      <c r="AE666" s="107">
        <f t="shared" si="137"/>
        <v>0</v>
      </c>
      <c r="AF666" s="107">
        <f t="shared" si="138"/>
        <v>0</v>
      </c>
      <c r="AG666" s="107">
        <f t="shared" si="139"/>
        <v>0</v>
      </c>
      <c r="AH666" s="107">
        <f t="shared" si="140"/>
        <v>0</v>
      </c>
      <c r="AI666" s="107">
        <f t="shared" si="141"/>
        <v>0</v>
      </c>
      <c r="AJ666" s="107">
        <f t="shared" si="142"/>
        <v>0</v>
      </c>
      <c r="AK666" s="107">
        <f t="shared" si="143"/>
        <v>0</v>
      </c>
    </row>
    <row r="667">
      <c r="A667" s="107"/>
      <c r="B667" s="107"/>
      <c r="C667" s="107"/>
      <c r="D667" s="107"/>
      <c r="E667" s="107"/>
      <c r="F667" s="108">
        <f t="shared" si="131"/>
        <v>76.5</v>
      </c>
      <c r="G667" s="90" t="s">
        <v>857</v>
      </c>
      <c r="H667" s="14">
        <f>IF(ISNA(VLOOKUP(G667,Round2_Transactions!$A$2:$F$800,2,FALSE)), 0,VLOOKUP(G667,Round2_Transactions!$A$2:$F$800,2,FALSE))</f>
        <v>0</v>
      </c>
      <c r="I667" s="60">
        <f>IF(ISNA(VLOOKUP(G667,Round2_Transactions!$A$2:$F$800,3,FALSE)), 0,VLOOKUP(G667,Round2_Transactions!$A$2:$F$800,3,FALSE))</f>
        <v>0</v>
      </c>
      <c r="J667" s="60">
        <f>IF(ISNA(VLOOKUP(G667,Round2_Transactions!$A$2:$F$800,4,FALSE)), 0,VLOOKUP(G667,Round2_Transactions!$A$2:$F$800,4,FALSE))</f>
        <v>0</v>
      </c>
      <c r="K667" s="60">
        <f>IF(ISNA(VLOOKUP(G667,Round2_Transactions!$A$2:$F$800,5,FALSE)), 0,VLOOKUP(G667,Round2_Transactions!$A$2:$F$800,5,FALSE))</f>
        <v>0</v>
      </c>
      <c r="L667" s="86">
        <f>IF(ISNA(VLOOKUP(G667,Round2_Transactions!$A$2:$F$800,6,FALSE)), 0,VLOOKUP(G667,Round2_Transactions!$A$2:$F$800,6,FALSE))</f>
        <v>0</v>
      </c>
      <c r="M667" s="107">
        <f t="shared" si="79"/>
        <v>0</v>
      </c>
      <c r="N667" s="107">
        <f t="shared" si="81"/>
        <v>0</v>
      </c>
      <c r="O667" s="107">
        <f t="shared" si="82"/>
        <v>0</v>
      </c>
      <c r="P667" s="107">
        <f t="shared" si="83"/>
        <v>0</v>
      </c>
      <c r="Q667" s="107">
        <f t="shared" si="84"/>
        <v>0</v>
      </c>
      <c r="R667" s="107">
        <f t="shared" si="85"/>
        <v>0</v>
      </c>
      <c r="S667" s="107">
        <f t="shared" si="86"/>
        <v>0</v>
      </c>
      <c r="T667" s="107">
        <f t="shared" si="87"/>
        <v>0</v>
      </c>
      <c r="U667" s="107">
        <f t="shared" si="88"/>
        <v>0</v>
      </c>
      <c r="V667" s="107">
        <f t="shared" si="89"/>
        <v>0</v>
      </c>
      <c r="W667" s="107">
        <f t="shared" si="90"/>
        <v>0</v>
      </c>
      <c r="X667" s="107">
        <f t="shared" si="91"/>
        <v>0</v>
      </c>
      <c r="Y667" s="107">
        <f t="shared" si="92"/>
        <v>0</v>
      </c>
      <c r="Z667" s="107">
        <f t="shared" si="132"/>
        <v>0</v>
      </c>
      <c r="AA667" s="107">
        <f t="shared" si="133"/>
        <v>0</v>
      </c>
      <c r="AB667" s="107">
        <f t="shared" si="134"/>
        <v>0</v>
      </c>
      <c r="AC667" s="107">
        <f t="shared" si="135"/>
        <v>0</v>
      </c>
      <c r="AD667" s="107">
        <f t="shared" si="136"/>
        <v>0</v>
      </c>
      <c r="AE667" s="107">
        <f t="shared" si="137"/>
        <v>0</v>
      </c>
      <c r="AF667" s="107">
        <f t="shared" si="138"/>
        <v>0</v>
      </c>
      <c r="AG667" s="107">
        <f t="shared" si="139"/>
        <v>0</v>
      </c>
      <c r="AH667" s="107">
        <f t="shared" si="140"/>
        <v>0</v>
      </c>
      <c r="AI667" s="107">
        <f t="shared" si="141"/>
        <v>0</v>
      </c>
      <c r="AJ667" s="107">
        <f t="shared" si="142"/>
        <v>0</v>
      </c>
      <c r="AK667" s="107">
        <f t="shared" si="143"/>
        <v>0</v>
      </c>
    </row>
    <row r="668">
      <c r="A668" s="107"/>
      <c r="B668" s="107"/>
      <c r="C668" s="107"/>
      <c r="D668" s="107"/>
      <c r="E668" s="107"/>
      <c r="F668" s="108">
        <f t="shared" si="131"/>
        <v>76.5</v>
      </c>
      <c r="G668" s="90" t="s">
        <v>858</v>
      </c>
      <c r="H668" s="14">
        <f>IF(ISNA(VLOOKUP(G668,Round2_Transactions!$A$2:$F$800,2,FALSE)), 0,VLOOKUP(G668,Round2_Transactions!$A$2:$F$800,2,FALSE))</f>
        <v>0</v>
      </c>
      <c r="I668" s="60">
        <f>IF(ISNA(VLOOKUP(G668,Round2_Transactions!$A$2:$F$800,3,FALSE)), 0,VLOOKUP(G668,Round2_Transactions!$A$2:$F$800,3,FALSE))</f>
        <v>0</v>
      </c>
      <c r="J668" s="60">
        <f>IF(ISNA(VLOOKUP(G668,Round2_Transactions!$A$2:$F$800,4,FALSE)), 0,VLOOKUP(G668,Round2_Transactions!$A$2:$F$800,4,FALSE))</f>
        <v>0</v>
      </c>
      <c r="K668" s="60">
        <f>IF(ISNA(VLOOKUP(G668,Round2_Transactions!$A$2:$F$800,5,FALSE)), 0,VLOOKUP(G668,Round2_Transactions!$A$2:$F$800,5,FALSE))</f>
        <v>0</v>
      </c>
      <c r="L668" s="86">
        <f>IF(ISNA(VLOOKUP(G668,Round2_Transactions!$A$2:$F$800,6,FALSE)), 0,VLOOKUP(G668,Round2_Transactions!$A$2:$F$800,6,FALSE))</f>
        <v>0</v>
      </c>
      <c r="M668" s="107">
        <f t="shared" si="79"/>
        <v>0</v>
      </c>
      <c r="N668" s="107">
        <f t="shared" si="81"/>
        <v>0</v>
      </c>
      <c r="O668" s="107">
        <f t="shared" si="82"/>
        <v>0</v>
      </c>
      <c r="P668" s="107">
        <f t="shared" si="83"/>
        <v>0</v>
      </c>
      <c r="Q668" s="107">
        <f t="shared" si="84"/>
        <v>0</v>
      </c>
      <c r="R668" s="107">
        <f t="shared" si="85"/>
        <v>0</v>
      </c>
      <c r="S668" s="107">
        <f t="shared" si="86"/>
        <v>0</v>
      </c>
      <c r="T668" s="107">
        <f t="shared" si="87"/>
        <v>0</v>
      </c>
      <c r="U668" s="107">
        <f t="shared" si="88"/>
        <v>0</v>
      </c>
      <c r="V668" s="107">
        <f t="shared" si="89"/>
        <v>0</v>
      </c>
      <c r="W668" s="107">
        <f t="shared" si="90"/>
        <v>0</v>
      </c>
      <c r="X668" s="107">
        <f t="shared" si="91"/>
        <v>0</v>
      </c>
      <c r="Y668" s="107">
        <f t="shared" si="92"/>
        <v>0</v>
      </c>
      <c r="Z668" s="107">
        <f t="shared" si="132"/>
        <v>0</v>
      </c>
      <c r="AA668" s="107">
        <f t="shared" si="133"/>
        <v>0</v>
      </c>
      <c r="AB668" s="107">
        <f t="shared" si="134"/>
        <v>0</v>
      </c>
      <c r="AC668" s="107">
        <f t="shared" si="135"/>
        <v>0</v>
      </c>
      <c r="AD668" s="107">
        <f t="shared" si="136"/>
        <v>0</v>
      </c>
      <c r="AE668" s="107">
        <f t="shared" si="137"/>
        <v>0</v>
      </c>
      <c r="AF668" s="107">
        <f t="shared" si="138"/>
        <v>0</v>
      </c>
      <c r="AG668" s="107">
        <f t="shared" si="139"/>
        <v>0</v>
      </c>
      <c r="AH668" s="107">
        <f t="shared" si="140"/>
        <v>0</v>
      </c>
      <c r="AI668" s="107">
        <f t="shared" si="141"/>
        <v>0</v>
      </c>
      <c r="AJ668" s="107">
        <f t="shared" si="142"/>
        <v>0</v>
      </c>
      <c r="AK668" s="107">
        <f t="shared" si="143"/>
        <v>0</v>
      </c>
    </row>
    <row r="669">
      <c r="A669" s="107"/>
      <c r="B669" s="107"/>
      <c r="C669" s="107"/>
      <c r="D669" s="107"/>
      <c r="E669" s="107"/>
      <c r="F669" s="108">
        <f t="shared" si="131"/>
        <v>76.5</v>
      </c>
      <c r="G669" s="90" t="s">
        <v>859</v>
      </c>
      <c r="H669" s="14">
        <f>IF(ISNA(VLOOKUP(G669,Round2_Transactions!$A$2:$F$800,2,FALSE)), 0,VLOOKUP(G669,Round2_Transactions!$A$2:$F$800,2,FALSE))</f>
        <v>0</v>
      </c>
      <c r="I669" s="60">
        <f>IF(ISNA(VLOOKUP(G669,Round2_Transactions!$A$2:$F$800,3,FALSE)), 0,VLOOKUP(G669,Round2_Transactions!$A$2:$F$800,3,FALSE))</f>
        <v>0</v>
      </c>
      <c r="J669" s="60">
        <f>IF(ISNA(VLOOKUP(G669,Round2_Transactions!$A$2:$F$800,4,FALSE)), 0,VLOOKUP(G669,Round2_Transactions!$A$2:$F$800,4,FALSE))</f>
        <v>0</v>
      </c>
      <c r="K669" s="60">
        <f>IF(ISNA(VLOOKUP(G669,Round2_Transactions!$A$2:$F$800,5,FALSE)), 0,VLOOKUP(G669,Round2_Transactions!$A$2:$F$800,5,FALSE))</f>
        <v>0</v>
      </c>
      <c r="L669" s="86">
        <f>IF(ISNA(VLOOKUP(G669,Round2_Transactions!$A$2:$F$800,6,FALSE)), 0,VLOOKUP(G669,Round2_Transactions!$A$2:$F$800,6,FALSE))</f>
        <v>0</v>
      </c>
      <c r="M669" s="107">
        <f t="shared" si="79"/>
        <v>0</v>
      </c>
      <c r="N669" s="107">
        <f t="shared" si="81"/>
        <v>0</v>
      </c>
      <c r="O669" s="107">
        <f t="shared" si="82"/>
        <v>0</v>
      </c>
      <c r="P669" s="107">
        <f t="shared" si="83"/>
        <v>0</v>
      </c>
      <c r="Q669" s="107">
        <f t="shared" si="84"/>
        <v>0</v>
      </c>
      <c r="R669" s="107">
        <f t="shared" si="85"/>
        <v>0</v>
      </c>
      <c r="S669" s="107">
        <f t="shared" si="86"/>
        <v>0</v>
      </c>
      <c r="T669" s="107">
        <f t="shared" si="87"/>
        <v>0</v>
      </c>
      <c r="U669" s="107">
        <f t="shared" si="88"/>
        <v>0</v>
      </c>
      <c r="V669" s="107">
        <f t="shared" si="89"/>
        <v>0</v>
      </c>
      <c r="W669" s="107">
        <f t="shared" si="90"/>
        <v>0</v>
      </c>
      <c r="X669" s="107">
        <f t="shared" si="91"/>
        <v>0</v>
      </c>
      <c r="Y669" s="107">
        <f t="shared" si="92"/>
        <v>0</v>
      </c>
      <c r="Z669" s="107">
        <f t="shared" si="132"/>
        <v>0</v>
      </c>
      <c r="AA669" s="107">
        <f t="shared" si="133"/>
        <v>0</v>
      </c>
      <c r="AB669" s="107">
        <f t="shared" si="134"/>
        <v>0</v>
      </c>
      <c r="AC669" s="107">
        <f t="shared" si="135"/>
        <v>0</v>
      </c>
      <c r="AD669" s="107">
        <f t="shared" si="136"/>
        <v>0</v>
      </c>
      <c r="AE669" s="107">
        <f t="shared" si="137"/>
        <v>0</v>
      </c>
      <c r="AF669" s="107">
        <f t="shared" si="138"/>
        <v>0</v>
      </c>
      <c r="AG669" s="107">
        <f t="shared" si="139"/>
        <v>0</v>
      </c>
      <c r="AH669" s="107">
        <f t="shared" si="140"/>
        <v>0</v>
      </c>
      <c r="AI669" s="107">
        <f t="shared" si="141"/>
        <v>0</v>
      </c>
      <c r="AJ669" s="107">
        <f t="shared" si="142"/>
        <v>0</v>
      </c>
      <c r="AK669" s="107">
        <f t="shared" si="143"/>
        <v>0</v>
      </c>
    </row>
    <row r="670">
      <c r="A670" s="107"/>
      <c r="B670" s="107"/>
      <c r="C670" s="107"/>
      <c r="D670" s="107"/>
      <c r="E670" s="107"/>
      <c r="F670" s="108">
        <f t="shared" si="131"/>
        <v>76.5</v>
      </c>
      <c r="G670" s="90" t="s">
        <v>860</v>
      </c>
      <c r="H670" s="14">
        <f>IF(ISNA(VLOOKUP(G670,Round2_Transactions!$A$2:$F$800,2,FALSE)), 0,VLOOKUP(G670,Round2_Transactions!$A$2:$F$800,2,FALSE))</f>
        <v>0</v>
      </c>
      <c r="I670" s="60">
        <f>IF(ISNA(VLOOKUP(G670,Round2_Transactions!$A$2:$F$800,3,FALSE)), 0,VLOOKUP(G670,Round2_Transactions!$A$2:$F$800,3,FALSE))</f>
        <v>0</v>
      </c>
      <c r="J670" s="60">
        <f>IF(ISNA(VLOOKUP(G670,Round2_Transactions!$A$2:$F$800,4,FALSE)), 0,VLOOKUP(G670,Round2_Transactions!$A$2:$F$800,4,FALSE))</f>
        <v>0</v>
      </c>
      <c r="K670" s="60">
        <f>IF(ISNA(VLOOKUP(G670,Round2_Transactions!$A$2:$F$800,5,FALSE)), 0,VLOOKUP(G670,Round2_Transactions!$A$2:$F$800,5,FALSE))</f>
        <v>0</v>
      </c>
      <c r="L670" s="86">
        <f>IF(ISNA(VLOOKUP(G670,Round2_Transactions!$A$2:$F$800,6,FALSE)), 0,VLOOKUP(G670,Round2_Transactions!$A$2:$F$800,6,FALSE))</f>
        <v>0</v>
      </c>
      <c r="M670" s="107">
        <f t="shared" si="79"/>
        <v>0</v>
      </c>
      <c r="N670" s="107">
        <f t="shared" si="81"/>
        <v>0</v>
      </c>
      <c r="O670" s="107">
        <f t="shared" si="82"/>
        <v>0</v>
      </c>
      <c r="P670" s="107">
        <f t="shared" si="83"/>
        <v>0</v>
      </c>
      <c r="Q670" s="107">
        <f t="shared" si="84"/>
        <v>0</v>
      </c>
      <c r="R670" s="107">
        <f t="shared" si="85"/>
        <v>0</v>
      </c>
      <c r="S670" s="107">
        <f t="shared" si="86"/>
        <v>0</v>
      </c>
      <c r="T670" s="107">
        <f t="shared" si="87"/>
        <v>0</v>
      </c>
      <c r="U670" s="107">
        <f t="shared" si="88"/>
        <v>0</v>
      </c>
      <c r="V670" s="107">
        <f t="shared" si="89"/>
        <v>0</v>
      </c>
      <c r="W670" s="107">
        <f t="shared" si="90"/>
        <v>0</v>
      </c>
      <c r="X670" s="107">
        <f t="shared" si="91"/>
        <v>0</v>
      </c>
      <c r="Y670" s="107">
        <f t="shared" si="92"/>
        <v>0</v>
      </c>
      <c r="Z670" s="107">
        <f t="shared" si="132"/>
        <v>0</v>
      </c>
      <c r="AA670" s="107">
        <f t="shared" si="133"/>
        <v>0</v>
      </c>
      <c r="AB670" s="107">
        <f t="shared" si="134"/>
        <v>0</v>
      </c>
      <c r="AC670" s="107">
        <f t="shared" si="135"/>
        <v>0</v>
      </c>
      <c r="AD670" s="107">
        <f t="shared" si="136"/>
        <v>0</v>
      </c>
      <c r="AE670" s="107">
        <f t="shared" si="137"/>
        <v>0</v>
      </c>
      <c r="AF670" s="107">
        <f t="shared" si="138"/>
        <v>0</v>
      </c>
      <c r="AG670" s="107">
        <f t="shared" si="139"/>
        <v>0</v>
      </c>
      <c r="AH670" s="107">
        <f t="shared" si="140"/>
        <v>0</v>
      </c>
      <c r="AI670" s="107">
        <f t="shared" si="141"/>
        <v>0</v>
      </c>
      <c r="AJ670" s="107">
        <f t="shared" si="142"/>
        <v>0</v>
      </c>
      <c r="AK670" s="107">
        <f t="shared" si="143"/>
        <v>0</v>
      </c>
    </row>
    <row r="671">
      <c r="A671" s="107"/>
      <c r="B671" s="107"/>
      <c r="C671" s="107"/>
      <c r="D671" s="107"/>
      <c r="E671" s="107"/>
      <c r="F671" s="108">
        <f t="shared" si="131"/>
        <v>76.5</v>
      </c>
      <c r="G671" s="90" t="s">
        <v>861</v>
      </c>
      <c r="H671" s="14">
        <f>IF(ISNA(VLOOKUP(G671,Round2_Transactions!$A$2:$F$800,2,FALSE)), 0,VLOOKUP(G671,Round2_Transactions!$A$2:$F$800,2,FALSE))</f>
        <v>0</v>
      </c>
      <c r="I671" s="60">
        <f>IF(ISNA(VLOOKUP(G671,Round2_Transactions!$A$2:$F$800,3,FALSE)), 0,VLOOKUP(G671,Round2_Transactions!$A$2:$F$800,3,FALSE))</f>
        <v>0</v>
      </c>
      <c r="J671" s="60">
        <f>IF(ISNA(VLOOKUP(G671,Round2_Transactions!$A$2:$F$800,4,FALSE)), 0,VLOOKUP(G671,Round2_Transactions!$A$2:$F$800,4,FALSE))</f>
        <v>0</v>
      </c>
      <c r="K671" s="60">
        <f>IF(ISNA(VLOOKUP(G671,Round2_Transactions!$A$2:$F$800,5,FALSE)), 0,VLOOKUP(G671,Round2_Transactions!$A$2:$F$800,5,FALSE))</f>
        <v>0</v>
      </c>
      <c r="L671" s="86">
        <f>IF(ISNA(VLOOKUP(G671,Round2_Transactions!$A$2:$F$800,6,FALSE)), 0,VLOOKUP(G671,Round2_Transactions!$A$2:$F$800,6,FALSE))</f>
        <v>0</v>
      </c>
      <c r="M671" s="107">
        <f t="shared" si="79"/>
        <v>0</v>
      </c>
      <c r="N671" s="107">
        <f t="shared" si="81"/>
        <v>0</v>
      </c>
      <c r="O671" s="107">
        <f t="shared" si="82"/>
        <v>0</v>
      </c>
      <c r="P671" s="107">
        <f t="shared" si="83"/>
        <v>0</v>
      </c>
      <c r="Q671" s="107">
        <f t="shared" si="84"/>
        <v>0</v>
      </c>
      <c r="R671" s="107">
        <f t="shared" si="85"/>
        <v>0</v>
      </c>
      <c r="S671" s="107">
        <f t="shared" si="86"/>
        <v>0</v>
      </c>
      <c r="T671" s="107">
        <f t="shared" si="87"/>
        <v>0</v>
      </c>
      <c r="U671" s="107">
        <f t="shared" si="88"/>
        <v>0</v>
      </c>
      <c r="V671" s="107">
        <f t="shared" si="89"/>
        <v>0</v>
      </c>
      <c r="W671" s="107">
        <f t="shared" si="90"/>
        <v>0</v>
      </c>
      <c r="X671" s="107">
        <f t="shared" si="91"/>
        <v>0</v>
      </c>
      <c r="Y671" s="107">
        <f t="shared" si="92"/>
        <v>0</v>
      </c>
      <c r="Z671" s="107">
        <f t="shared" si="132"/>
        <v>0</v>
      </c>
      <c r="AA671" s="107">
        <f t="shared" si="133"/>
        <v>0</v>
      </c>
      <c r="AB671" s="107">
        <f t="shared" si="134"/>
        <v>0</v>
      </c>
      <c r="AC671" s="107">
        <f t="shared" si="135"/>
        <v>0</v>
      </c>
      <c r="AD671" s="107">
        <f t="shared" si="136"/>
        <v>0</v>
      </c>
      <c r="AE671" s="107">
        <f t="shared" si="137"/>
        <v>0</v>
      </c>
      <c r="AF671" s="107">
        <f t="shared" si="138"/>
        <v>0</v>
      </c>
      <c r="AG671" s="107">
        <f t="shared" si="139"/>
        <v>0</v>
      </c>
      <c r="AH671" s="107">
        <f t="shared" si="140"/>
        <v>0</v>
      </c>
      <c r="AI671" s="107">
        <f t="shared" si="141"/>
        <v>0</v>
      </c>
      <c r="AJ671" s="107">
        <f t="shared" si="142"/>
        <v>0</v>
      </c>
      <c r="AK671" s="107">
        <f t="shared" si="143"/>
        <v>0</v>
      </c>
    </row>
    <row r="672">
      <c r="A672" s="107"/>
      <c r="B672" s="107"/>
      <c r="C672" s="107"/>
      <c r="D672" s="107"/>
      <c r="E672" s="107"/>
      <c r="F672" s="108">
        <f t="shared" si="131"/>
        <v>76.5</v>
      </c>
      <c r="G672" s="90" t="s">
        <v>862</v>
      </c>
      <c r="H672" s="14">
        <f>IF(ISNA(VLOOKUP(G672,Round2_Transactions!$A$2:$F$800,2,FALSE)), 0,VLOOKUP(G672,Round2_Transactions!$A$2:$F$800,2,FALSE))</f>
        <v>0</v>
      </c>
      <c r="I672" s="60">
        <f>IF(ISNA(VLOOKUP(G672,Round2_Transactions!$A$2:$F$800,3,FALSE)), 0,VLOOKUP(G672,Round2_Transactions!$A$2:$F$800,3,FALSE))</f>
        <v>0</v>
      </c>
      <c r="J672" s="60">
        <f>IF(ISNA(VLOOKUP(G672,Round2_Transactions!$A$2:$F$800,4,FALSE)), 0,VLOOKUP(G672,Round2_Transactions!$A$2:$F$800,4,FALSE))</f>
        <v>0</v>
      </c>
      <c r="K672" s="60">
        <f>IF(ISNA(VLOOKUP(G672,Round2_Transactions!$A$2:$F$800,5,FALSE)), 0,VLOOKUP(G672,Round2_Transactions!$A$2:$F$800,5,FALSE))</f>
        <v>0</v>
      </c>
      <c r="L672" s="86">
        <f>IF(ISNA(VLOOKUP(G672,Round2_Transactions!$A$2:$F$800,6,FALSE)), 0,VLOOKUP(G672,Round2_Transactions!$A$2:$F$800,6,FALSE))</f>
        <v>0</v>
      </c>
      <c r="M672" s="107">
        <f t="shared" si="79"/>
        <v>0</v>
      </c>
      <c r="N672" s="107">
        <f t="shared" si="81"/>
        <v>0</v>
      </c>
      <c r="O672" s="107">
        <f t="shared" si="82"/>
        <v>0</v>
      </c>
      <c r="P672" s="107">
        <f t="shared" si="83"/>
        <v>0</v>
      </c>
      <c r="Q672" s="107">
        <f t="shared" si="84"/>
        <v>0</v>
      </c>
      <c r="R672" s="107">
        <f t="shared" si="85"/>
        <v>0</v>
      </c>
      <c r="S672" s="107">
        <f t="shared" si="86"/>
        <v>0</v>
      </c>
      <c r="T672" s="107">
        <f t="shared" si="87"/>
        <v>0</v>
      </c>
      <c r="U672" s="107">
        <f t="shared" si="88"/>
        <v>0</v>
      </c>
      <c r="V672" s="107">
        <f t="shared" si="89"/>
        <v>0</v>
      </c>
      <c r="W672" s="107">
        <f t="shared" si="90"/>
        <v>0</v>
      </c>
      <c r="X672" s="107">
        <f t="shared" si="91"/>
        <v>0</v>
      </c>
      <c r="Y672" s="107">
        <f t="shared" si="92"/>
        <v>0</v>
      </c>
      <c r="Z672" s="107">
        <f t="shared" si="132"/>
        <v>0</v>
      </c>
      <c r="AA672" s="107">
        <f t="shared" si="133"/>
        <v>0</v>
      </c>
      <c r="AB672" s="107">
        <f t="shared" si="134"/>
        <v>0</v>
      </c>
      <c r="AC672" s="107">
        <f t="shared" si="135"/>
        <v>0</v>
      </c>
      <c r="AD672" s="107">
        <f t="shared" si="136"/>
        <v>0</v>
      </c>
      <c r="AE672" s="107">
        <f t="shared" si="137"/>
        <v>0</v>
      </c>
      <c r="AF672" s="107">
        <f t="shared" si="138"/>
        <v>0</v>
      </c>
      <c r="AG672" s="107">
        <f t="shared" si="139"/>
        <v>0</v>
      </c>
      <c r="AH672" s="107">
        <f t="shared" si="140"/>
        <v>0</v>
      </c>
      <c r="AI672" s="107">
        <f t="shared" si="141"/>
        <v>0</v>
      </c>
      <c r="AJ672" s="107">
        <f t="shared" si="142"/>
        <v>0</v>
      </c>
      <c r="AK672" s="107">
        <f t="shared" si="143"/>
        <v>0</v>
      </c>
    </row>
    <row r="673">
      <c r="A673" s="107"/>
      <c r="B673" s="107"/>
      <c r="C673" s="107"/>
      <c r="D673" s="107"/>
      <c r="E673" s="107"/>
      <c r="F673" s="108">
        <f t="shared" si="131"/>
        <v>76.5</v>
      </c>
      <c r="G673" s="90" t="s">
        <v>863</v>
      </c>
      <c r="H673" s="14">
        <f>IF(ISNA(VLOOKUP(G673,Round2_Transactions!$A$2:$F$800,2,FALSE)), 0,VLOOKUP(G673,Round2_Transactions!$A$2:$F$800,2,FALSE))</f>
        <v>0</v>
      </c>
      <c r="I673" s="60">
        <f>IF(ISNA(VLOOKUP(G673,Round2_Transactions!$A$2:$F$800,3,FALSE)), 0,VLOOKUP(G673,Round2_Transactions!$A$2:$F$800,3,FALSE))</f>
        <v>0</v>
      </c>
      <c r="J673" s="60">
        <f>IF(ISNA(VLOOKUP(G673,Round2_Transactions!$A$2:$F$800,4,FALSE)), 0,VLOOKUP(G673,Round2_Transactions!$A$2:$F$800,4,FALSE))</f>
        <v>0</v>
      </c>
      <c r="K673" s="60">
        <f>IF(ISNA(VLOOKUP(G673,Round2_Transactions!$A$2:$F$800,5,FALSE)), 0,VLOOKUP(G673,Round2_Transactions!$A$2:$F$800,5,FALSE))</f>
        <v>0</v>
      </c>
      <c r="L673" s="86">
        <f>IF(ISNA(VLOOKUP(G673,Round2_Transactions!$A$2:$F$800,6,FALSE)), 0,VLOOKUP(G673,Round2_Transactions!$A$2:$F$800,6,FALSE))</f>
        <v>0</v>
      </c>
      <c r="M673" s="107">
        <f t="shared" si="79"/>
        <v>0</v>
      </c>
      <c r="N673" s="107">
        <f t="shared" si="81"/>
        <v>0</v>
      </c>
      <c r="O673" s="107">
        <f t="shared" si="82"/>
        <v>0</v>
      </c>
      <c r="P673" s="107">
        <f t="shared" si="83"/>
        <v>0</v>
      </c>
      <c r="Q673" s="107">
        <f t="shared" si="84"/>
        <v>0</v>
      </c>
      <c r="R673" s="107">
        <f t="shared" si="85"/>
        <v>0</v>
      </c>
      <c r="S673" s="107">
        <f t="shared" si="86"/>
        <v>0</v>
      </c>
      <c r="T673" s="107">
        <f t="shared" si="87"/>
        <v>0</v>
      </c>
      <c r="U673" s="107">
        <f t="shared" si="88"/>
        <v>0</v>
      </c>
      <c r="V673" s="107">
        <f t="shared" si="89"/>
        <v>0</v>
      </c>
      <c r="W673" s="107">
        <f t="shared" si="90"/>
        <v>0</v>
      </c>
      <c r="X673" s="107">
        <f t="shared" si="91"/>
        <v>0</v>
      </c>
      <c r="Y673" s="107">
        <f t="shared" si="92"/>
        <v>0</v>
      </c>
      <c r="Z673" s="107">
        <f t="shared" si="132"/>
        <v>0</v>
      </c>
      <c r="AA673" s="107">
        <f t="shared" si="133"/>
        <v>0</v>
      </c>
      <c r="AB673" s="107">
        <f t="shared" si="134"/>
        <v>0</v>
      </c>
      <c r="AC673" s="107">
        <f t="shared" si="135"/>
        <v>0</v>
      </c>
      <c r="AD673" s="107">
        <f t="shared" si="136"/>
        <v>0</v>
      </c>
      <c r="AE673" s="107">
        <f t="shared" si="137"/>
        <v>0</v>
      </c>
      <c r="AF673" s="107">
        <f t="shared" si="138"/>
        <v>0</v>
      </c>
      <c r="AG673" s="107">
        <f t="shared" si="139"/>
        <v>0</v>
      </c>
      <c r="AH673" s="107">
        <f t="shared" si="140"/>
        <v>0</v>
      </c>
      <c r="AI673" s="107">
        <f t="shared" si="141"/>
        <v>0</v>
      </c>
      <c r="AJ673" s="107">
        <f t="shared" si="142"/>
        <v>0</v>
      </c>
      <c r="AK673" s="107">
        <f t="shared" si="143"/>
        <v>0</v>
      </c>
    </row>
    <row r="674">
      <c r="A674" s="107"/>
      <c r="B674" s="107"/>
      <c r="C674" s="107"/>
      <c r="D674" s="107"/>
      <c r="E674" s="107"/>
      <c r="F674" s="108">
        <f t="shared" si="131"/>
        <v>76.5</v>
      </c>
      <c r="G674" s="90" t="s">
        <v>864</v>
      </c>
      <c r="H674" s="14">
        <f>IF(ISNA(VLOOKUP(G674,Round2_Transactions!$A$2:$F$800,2,FALSE)), 0,VLOOKUP(G674,Round2_Transactions!$A$2:$F$800,2,FALSE))</f>
        <v>0</v>
      </c>
      <c r="I674" s="60">
        <f>IF(ISNA(VLOOKUP(G674,Round2_Transactions!$A$2:$F$800,3,FALSE)), 0,VLOOKUP(G674,Round2_Transactions!$A$2:$F$800,3,FALSE))</f>
        <v>0</v>
      </c>
      <c r="J674" s="60">
        <f>IF(ISNA(VLOOKUP(G674,Round2_Transactions!$A$2:$F$800,4,FALSE)), 0,VLOOKUP(G674,Round2_Transactions!$A$2:$F$800,4,FALSE))</f>
        <v>0</v>
      </c>
      <c r="K674" s="60">
        <f>IF(ISNA(VLOOKUP(G674,Round2_Transactions!$A$2:$F$800,5,FALSE)), 0,VLOOKUP(G674,Round2_Transactions!$A$2:$F$800,5,FALSE))</f>
        <v>0</v>
      </c>
      <c r="L674" s="86">
        <f>IF(ISNA(VLOOKUP(G674,Round2_Transactions!$A$2:$F$800,6,FALSE)), 0,VLOOKUP(G674,Round2_Transactions!$A$2:$F$800,6,FALSE))</f>
        <v>0</v>
      </c>
      <c r="M674" s="107">
        <f t="shared" si="79"/>
        <v>0</v>
      </c>
      <c r="N674" s="107">
        <f t="shared" si="81"/>
        <v>0</v>
      </c>
      <c r="O674" s="107">
        <f t="shared" si="82"/>
        <v>0</v>
      </c>
      <c r="P674" s="107">
        <f t="shared" si="83"/>
        <v>0</v>
      </c>
      <c r="Q674" s="107">
        <f t="shared" si="84"/>
        <v>0</v>
      </c>
      <c r="R674" s="107">
        <f t="shared" si="85"/>
        <v>0</v>
      </c>
      <c r="S674" s="107">
        <f t="shared" si="86"/>
        <v>0</v>
      </c>
      <c r="T674" s="107">
        <f t="shared" si="87"/>
        <v>0</v>
      </c>
      <c r="U674" s="107">
        <f t="shared" si="88"/>
        <v>0</v>
      </c>
      <c r="V674" s="107">
        <f t="shared" si="89"/>
        <v>0</v>
      </c>
      <c r="W674" s="107">
        <f t="shared" si="90"/>
        <v>0</v>
      </c>
      <c r="X674" s="107">
        <f t="shared" si="91"/>
        <v>0</v>
      </c>
      <c r="Y674" s="107">
        <f t="shared" si="92"/>
        <v>0</v>
      </c>
      <c r="Z674" s="107">
        <f t="shared" si="132"/>
        <v>0</v>
      </c>
      <c r="AA674" s="107">
        <f t="shared" si="133"/>
        <v>0</v>
      </c>
      <c r="AB674" s="107">
        <f t="shared" si="134"/>
        <v>0</v>
      </c>
      <c r="AC674" s="107">
        <f t="shared" si="135"/>
        <v>0</v>
      </c>
      <c r="AD674" s="107">
        <f t="shared" si="136"/>
        <v>0</v>
      </c>
      <c r="AE674" s="107">
        <f t="shared" si="137"/>
        <v>0</v>
      </c>
      <c r="AF674" s="107">
        <f t="shared" si="138"/>
        <v>0</v>
      </c>
      <c r="AG674" s="107">
        <f t="shared" si="139"/>
        <v>0</v>
      </c>
      <c r="AH674" s="107">
        <f t="shared" si="140"/>
        <v>0</v>
      </c>
      <c r="AI674" s="107">
        <f t="shared" si="141"/>
        <v>0</v>
      </c>
      <c r="AJ674" s="107">
        <f t="shared" si="142"/>
        <v>0</v>
      </c>
      <c r="AK674" s="107">
        <f t="shared" si="143"/>
        <v>0</v>
      </c>
    </row>
    <row r="675">
      <c r="A675" s="107"/>
      <c r="B675" s="107"/>
      <c r="C675" s="107"/>
      <c r="D675" s="107"/>
      <c r="E675" s="107"/>
      <c r="F675" s="108">
        <f t="shared" si="131"/>
        <v>76.5</v>
      </c>
      <c r="G675" s="90" t="s">
        <v>865</v>
      </c>
      <c r="H675" s="14">
        <f>IF(ISNA(VLOOKUP(G675,Round2_Transactions!$A$2:$F$800,2,FALSE)), 0,VLOOKUP(G675,Round2_Transactions!$A$2:$F$800,2,FALSE))</f>
        <v>0</v>
      </c>
      <c r="I675" s="60">
        <f>IF(ISNA(VLOOKUP(G675,Round2_Transactions!$A$2:$F$800,3,FALSE)), 0,VLOOKUP(G675,Round2_Transactions!$A$2:$F$800,3,FALSE))</f>
        <v>0</v>
      </c>
      <c r="J675" s="60">
        <f>IF(ISNA(VLOOKUP(G675,Round2_Transactions!$A$2:$F$800,4,FALSE)), 0,VLOOKUP(G675,Round2_Transactions!$A$2:$F$800,4,FALSE))</f>
        <v>0</v>
      </c>
      <c r="K675" s="60">
        <f>IF(ISNA(VLOOKUP(G675,Round2_Transactions!$A$2:$F$800,5,FALSE)), 0,VLOOKUP(G675,Round2_Transactions!$A$2:$F$800,5,FALSE))</f>
        <v>0</v>
      </c>
      <c r="L675" s="86">
        <f>IF(ISNA(VLOOKUP(G675,Round2_Transactions!$A$2:$F$800,6,FALSE)), 0,VLOOKUP(G675,Round2_Transactions!$A$2:$F$800,6,FALSE))</f>
        <v>0</v>
      </c>
      <c r="M675" s="107">
        <f t="shared" si="79"/>
        <v>0</v>
      </c>
      <c r="N675" s="107">
        <f t="shared" si="81"/>
        <v>0</v>
      </c>
      <c r="O675" s="107">
        <f t="shared" si="82"/>
        <v>0</v>
      </c>
      <c r="P675" s="107">
        <f t="shared" si="83"/>
        <v>0</v>
      </c>
      <c r="Q675" s="107">
        <f t="shared" si="84"/>
        <v>0</v>
      </c>
      <c r="R675" s="107">
        <f t="shared" si="85"/>
        <v>0</v>
      </c>
      <c r="S675" s="107">
        <f t="shared" si="86"/>
        <v>0</v>
      </c>
      <c r="T675" s="107">
        <f t="shared" si="87"/>
        <v>0</v>
      </c>
      <c r="U675" s="107">
        <f t="shared" si="88"/>
        <v>0</v>
      </c>
      <c r="V675" s="107">
        <f t="shared" si="89"/>
        <v>0</v>
      </c>
      <c r="W675" s="107">
        <f t="shared" si="90"/>
        <v>0</v>
      </c>
      <c r="X675" s="107">
        <f t="shared" si="91"/>
        <v>0</v>
      </c>
      <c r="Y675" s="107">
        <f t="shared" si="92"/>
        <v>0</v>
      </c>
      <c r="Z675" s="107">
        <f t="shared" si="132"/>
        <v>0</v>
      </c>
      <c r="AA675" s="107">
        <f t="shared" si="133"/>
        <v>0</v>
      </c>
      <c r="AB675" s="107">
        <f t="shared" si="134"/>
        <v>0</v>
      </c>
      <c r="AC675" s="107">
        <f t="shared" si="135"/>
        <v>0</v>
      </c>
      <c r="AD675" s="107">
        <f t="shared" si="136"/>
        <v>0</v>
      </c>
      <c r="AE675" s="107">
        <f t="shared" si="137"/>
        <v>0</v>
      </c>
      <c r="AF675" s="107">
        <f t="shared" si="138"/>
        <v>0</v>
      </c>
      <c r="AG675" s="107">
        <f t="shared" si="139"/>
        <v>0</v>
      </c>
      <c r="AH675" s="107">
        <f t="shared" si="140"/>
        <v>0</v>
      </c>
      <c r="AI675" s="107">
        <f t="shared" si="141"/>
        <v>0</v>
      </c>
      <c r="AJ675" s="107">
        <f t="shared" si="142"/>
        <v>0</v>
      </c>
      <c r="AK675" s="107">
        <f t="shared" si="143"/>
        <v>0</v>
      </c>
    </row>
    <row r="676">
      <c r="A676" s="107"/>
      <c r="B676" s="107"/>
      <c r="C676" s="107"/>
      <c r="D676" s="107"/>
      <c r="E676" s="107"/>
      <c r="F676" s="108">
        <f t="shared" si="131"/>
        <v>76.5</v>
      </c>
      <c r="G676" s="90" t="s">
        <v>866</v>
      </c>
      <c r="H676" s="14">
        <f>IF(ISNA(VLOOKUP(G676,Round2_Transactions!$A$2:$F$800,2,FALSE)), 0,VLOOKUP(G676,Round2_Transactions!$A$2:$F$800,2,FALSE))</f>
        <v>0</v>
      </c>
      <c r="I676" s="60">
        <f>IF(ISNA(VLOOKUP(G676,Round2_Transactions!$A$2:$F$800,3,FALSE)), 0,VLOOKUP(G676,Round2_Transactions!$A$2:$F$800,3,FALSE))</f>
        <v>0</v>
      </c>
      <c r="J676" s="60">
        <f>IF(ISNA(VLOOKUP(G676,Round2_Transactions!$A$2:$F$800,4,FALSE)), 0,VLOOKUP(G676,Round2_Transactions!$A$2:$F$800,4,FALSE))</f>
        <v>0</v>
      </c>
      <c r="K676" s="60">
        <f>IF(ISNA(VLOOKUP(G676,Round2_Transactions!$A$2:$F$800,5,FALSE)), 0,VLOOKUP(G676,Round2_Transactions!$A$2:$F$800,5,FALSE))</f>
        <v>0</v>
      </c>
      <c r="L676" s="86">
        <f>IF(ISNA(VLOOKUP(G676,Round2_Transactions!$A$2:$F$800,6,FALSE)), 0,VLOOKUP(G676,Round2_Transactions!$A$2:$F$800,6,FALSE))</f>
        <v>0</v>
      </c>
      <c r="M676" s="107">
        <f t="shared" si="79"/>
        <v>0</v>
      </c>
      <c r="N676" s="107">
        <f t="shared" si="81"/>
        <v>0</v>
      </c>
      <c r="O676" s="107">
        <f t="shared" si="82"/>
        <v>0</v>
      </c>
      <c r="P676" s="107">
        <f t="shared" si="83"/>
        <v>0</v>
      </c>
      <c r="Q676" s="107">
        <f t="shared" si="84"/>
        <v>0</v>
      </c>
      <c r="R676" s="107">
        <f t="shared" si="85"/>
        <v>0</v>
      </c>
      <c r="S676" s="107">
        <f t="shared" si="86"/>
        <v>0</v>
      </c>
      <c r="T676" s="107">
        <f t="shared" si="87"/>
        <v>0</v>
      </c>
      <c r="U676" s="107">
        <f t="shared" si="88"/>
        <v>0</v>
      </c>
      <c r="V676" s="107">
        <f t="shared" si="89"/>
        <v>0</v>
      </c>
      <c r="W676" s="107">
        <f t="shared" si="90"/>
        <v>0</v>
      </c>
      <c r="X676" s="107">
        <f t="shared" si="91"/>
        <v>0</v>
      </c>
      <c r="Y676" s="107">
        <f t="shared" si="92"/>
        <v>0</v>
      </c>
      <c r="Z676" s="107">
        <f t="shared" si="132"/>
        <v>0</v>
      </c>
      <c r="AA676" s="107">
        <f t="shared" si="133"/>
        <v>0</v>
      </c>
      <c r="AB676" s="107">
        <f t="shared" si="134"/>
        <v>0</v>
      </c>
      <c r="AC676" s="107">
        <f t="shared" si="135"/>
        <v>0</v>
      </c>
      <c r="AD676" s="107">
        <f t="shared" si="136"/>
        <v>0</v>
      </c>
      <c r="AE676" s="107">
        <f t="shared" si="137"/>
        <v>0</v>
      </c>
      <c r="AF676" s="107">
        <f t="shared" si="138"/>
        <v>0</v>
      </c>
      <c r="AG676" s="107">
        <f t="shared" si="139"/>
        <v>0</v>
      </c>
      <c r="AH676" s="107">
        <f t="shared" si="140"/>
        <v>0</v>
      </c>
      <c r="AI676" s="107">
        <f t="shared" si="141"/>
        <v>0</v>
      </c>
      <c r="AJ676" s="107">
        <f t="shared" si="142"/>
        <v>0</v>
      </c>
      <c r="AK676" s="107">
        <f t="shared" si="143"/>
        <v>0</v>
      </c>
    </row>
    <row r="677">
      <c r="A677" s="107"/>
      <c r="B677" s="107"/>
      <c r="C677" s="107"/>
      <c r="D677" s="107"/>
      <c r="E677" s="107"/>
      <c r="F677" s="108">
        <f t="shared" si="131"/>
        <v>76.5</v>
      </c>
      <c r="G677" s="90" t="s">
        <v>867</v>
      </c>
      <c r="H677" s="14">
        <f>IF(ISNA(VLOOKUP(G677,Round2_Transactions!$A$2:$F$800,2,FALSE)), 0,VLOOKUP(G677,Round2_Transactions!$A$2:$F$800,2,FALSE))</f>
        <v>0</v>
      </c>
      <c r="I677" s="60">
        <f>IF(ISNA(VLOOKUP(G677,Round2_Transactions!$A$2:$F$800,3,FALSE)), 0,VLOOKUP(G677,Round2_Transactions!$A$2:$F$800,3,FALSE))</f>
        <v>0</v>
      </c>
      <c r="J677" s="60">
        <f>IF(ISNA(VLOOKUP(G677,Round2_Transactions!$A$2:$F$800,4,FALSE)), 0,VLOOKUP(G677,Round2_Transactions!$A$2:$F$800,4,FALSE))</f>
        <v>0</v>
      </c>
      <c r="K677" s="60">
        <f>IF(ISNA(VLOOKUP(G677,Round2_Transactions!$A$2:$F$800,5,FALSE)), 0,VLOOKUP(G677,Round2_Transactions!$A$2:$F$800,5,FALSE))</f>
        <v>0</v>
      </c>
      <c r="L677" s="86">
        <f>IF(ISNA(VLOOKUP(G677,Round2_Transactions!$A$2:$F$800,6,FALSE)), 0,VLOOKUP(G677,Round2_Transactions!$A$2:$F$800,6,FALSE))</f>
        <v>0</v>
      </c>
      <c r="M677" s="107">
        <f t="shared" si="79"/>
        <v>0</v>
      </c>
      <c r="N677" s="107">
        <f t="shared" si="81"/>
        <v>0</v>
      </c>
      <c r="O677" s="107">
        <f t="shared" si="82"/>
        <v>0</v>
      </c>
      <c r="P677" s="107">
        <f t="shared" si="83"/>
        <v>0</v>
      </c>
      <c r="Q677" s="107">
        <f t="shared" si="84"/>
        <v>0</v>
      </c>
      <c r="R677" s="107">
        <f t="shared" si="85"/>
        <v>0</v>
      </c>
      <c r="S677" s="107">
        <f t="shared" si="86"/>
        <v>0</v>
      </c>
      <c r="T677" s="107">
        <f t="shared" si="87"/>
        <v>0</v>
      </c>
      <c r="U677" s="107">
        <f t="shared" si="88"/>
        <v>0</v>
      </c>
      <c r="V677" s="107">
        <f t="shared" si="89"/>
        <v>0</v>
      </c>
      <c r="W677" s="107">
        <f t="shared" si="90"/>
        <v>0</v>
      </c>
      <c r="X677" s="107">
        <f t="shared" si="91"/>
        <v>0</v>
      </c>
      <c r="Y677" s="107">
        <f t="shared" si="92"/>
        <v>0</v>
      </c>
      <c r="Z677" s="107">
        <f t="shared" si="132"/>
        <v>0</v>
      </c>
      <c r="AA677" s="107">
        <f t="shared" si="133"/>
        <v>0</v>
      </c>
      <c r="AB677" s="107">
        <f t="shared" si="134"/>
        <v>0</v>
      </c>
      <c r="AC677" s="107">
        <f t="shared" si="135"/>
        <v>0</v>
      </c>
      <c r="AD677" s="107">
        <f t="shared" si="136"/>
        <v>0</v>
      </c>
      <c r="AE677" s="107">
        <f t="shared" si="137"/>
        <v>0</v>
      </c>
      <c r="AF677" s="107">
        <f t="shared" si="138"/>
        <v>0</v>
      </c>
      <c r="AG677" s="107">
        <f t="shared" si="139"/>
        <v>0</v>
      </c>
      <c r="AH677" s="107">
        <f t="shared" si="140"/>
        <v>0</v>
      </c>
      <c r="AI677" s="107">
        <f t="shared" si="141"/>
        <v>0</v>
      </c>
      <c r="AJ677" s="107">
        <f t="shared" si="142"/>
        <v>0</v>
      </c>
      <c r="AK677" s="107">
        <f t="shared" si="143"/>
        <v>0</v>
      </c>
    </row>
    <row r="678">
      <c r="A678" s="107"/>
      <c r="B678" s="107"/>
      <c r="C678" s="107"/>
      <c r="D678" s="107"/>
      <c r="E678" s="107"/>
      <c r="F678" s="108">
        <f t="shared" si="131"/>
        <v>76.5</v>
      </c>
      <c r="G678" s="90" t="s">
        <v>868</v>
      </c>
      <c r="H678" s="14">
        <f>IF(ISNA(VLOOKUP(G678,Round2_Transactions!$A$2:$F$800,2,FALSE)), 0,VLOOKUP(G678,Round2_Transactions!$A$2:$F$800,2,FALSE))</f>
        <v>0</v>
      </c>
      <c r="I678" s="60">
        <f>IF(ISNA(VLOOKUP(G678,Round2_Transactions!$A$2:$F$800,3,FALSE)), 0,VLOOKUP(G678,Round2_Transactions!$A$2:$F$800,3,FALSE))</f>
        <v>0</v>
      </c>
      <c r="J678" s="60">
        <f>IF(ISNA(VLOOKUP(G678,Round2_Transactions!$A$2:$F$800,4,FALSE)), 0,VLOOKUP(G678,Round2_Transactions!$A$2:$F$800,4,FALSE))</f>
        <v>0</v>
      </c>
      <c r="K678" s="60">
        <f>IF(ISNA(VLOOKUP(G678,Round2_Transactions!$A$2:$F$800,5,FALSE)), 0,VLOOKUP(G678,Round2_Transactions!$A$2:$F$800,5,FALSE))</f>
        <v>0</v>
      </c>
      <c r="L678" s="86">
        <f>IF(ISNA(VLOOKUP(G678,Round2_Transactions!$A$2:$F$800,6,FALSE)), 0,VLOOKUP(G678,Round2_Transactions!$A$2:$F$800,6,FALSE))</f>
        <v>0</v>
      </c>
      <c r="M678" s="107">
        <f t="shared" si="79"/>
        <v>0</v>
      </c>
      <c r="N678" s="107">
        <f t="shared" si="81"/>
        <v>0</v>
      </c>
      <c r="O678" s="107">
        <f t="shared" si="82"/>
        <v>0</v>
      </c>
      <c r="P678" s="107">
        <f t="shared" si="83"/>
        <v>0</v>
      </c>
      <c r="Q678" s="107">
        <f t="shared" si="84"/>
        <v>0</v>
      </c>
      <c r="R678" s="107">
        <f t="shared" si="85"/>
        <v>0</v>
      </c>
      <c r="S678" s="107">
        <f t="shared" si="86"/>
        <v>0</v>
      </c>
      <c r="T678" s="107">
        <f t="shared" si="87"/>
        <v>0</v>
      </c>
      <c r="U678" s="107">
        <f t="shared" si="88"/>
        <v>0</v>
      </c>
      <c r="V678" s="107">
        <f t="shared" si="89"/>
        <v>0</v>
      </c>
      <c r="W678" s="107">
        <f t="shared" si="90"/>
        <v>0</v>
      </c>
      <c r="X678" s="107">
        <f t="shared" si="91"/>
        <v>0</v>
      </c>
      <c r="Y678" s="107">
        <f t="shared" si="92"/>
        <v>0</v>
      </c>
      <c r="Z678" s="107">
        <f t="shared" si="132"/>
        <v>0</v>
      </c>
      <c r="AA678" s="107">
        <f t="shared" si="133"/>
        <v>0</v>
      </c>
      <c r="AB678" s="107">
        <f t="shared" si="134"/>
        <v>0</v>
      </c>
      <c r="AC678" s="107">
        <f t="shared" si="135"/>
        <v>0</v>
      </c>
      <c r="AD678" s="107">
        <f t="shared" si="136"/>
        <v>0</v>
      </c>
      <c r="AE678" s="107">
        <f t="shared" si="137"/>
        <v>0</v>
      </c>
      <c r="AF678" s="107">
        <f t="shared" si="138"/>
        <v>0</v>
      </c>
      <c r="AG678" s="107">
        <f t="shared" si="139"/>
        <v>0</v>
      </c>
      <c r="AH678" s="107">
        <f t="shared" si="140"/>
        <v>0</v>
      </c>
      <c r="AI678" s="107">
        <f t="shared" si="141"/>
        <v>0</v>
      </c>
      <c r="AJ678" s="107">
        <f t="shared" si="142"/>
        <v>0</v>
      </c>
      <c r="AK678" s="107">
        <f t="shared" si="143"/>
        <v>0</v>
      </c>
    </row>
    <row r="679">
      <c r="A679" s="107"/>
      <c r="B679" s="107"/>
      <c r="C679" s="107"/>
      <c r="D679" s="107"/>
      <c r="E679" s="107"/>
      <c r="F679" s="108">
        <f t="shared" si="131"/>
        <v>76.5</v>
      </c>
      <c r="G679" s="90" t="s">
        <v>869</v>
      </c>
      <c r="H679" s="14">
        <f>IF(ISNA(VLOOKUP(G679,Round2_Transactions!$A$2:$F$800,2,FALSE)), 0,VLOOKUP(G679,Round2_Transactions!$A$2:$F$800,2,FALSE))</f>
        <v>0</v>
      </c>
      <c r="I679" s="60">
        <f>IF(ISNA(VLOOKUP(G679,Round2_Transactions!$A$2:$F$800,3,FALSE)), 0,VLOOKUP(G679,Round2_Transactions!$A$2:$F$800,3,FALSE))</f>
        <v>0</v>
      </c>
      <c r="J679" s="60">
        <f>IF(ISNA(VLOOKUP(G679,Round2_Transactions!$A$2:$F$800,4,FALSE)), 0,VLOOKUP(G679,Round2_Transactions!$A$2:$F$800,4,FALSE))</f>
        <v>0</v>
      </c>
      <c r="K679" s="60">
        <f>IF(ISNA(VLOOKUP(G679,Round2_Transactions!$A$2:$F$800,5,FALSE)), 0,VLOOKUP(G679,Round2_Transactions!$A$2:$F$800,5,FALSE))</f>
        <v>0</v>
      </c>
      <c r="L679" s="86">
        <f>IF(ISNA(VLOOKUP(G679,Round2_Transactions!$A$2:$F$800,6,FALSE)), 0,VLOOKUP(G679,Round2_Transactions!$A$2:$F$800,6,FALSE))</f>
        <v>0</v>
      </c>
      <c r="M679" s="107">
        <f t="shared" si="79"/>
        <v>0</v>
      </c>
      <c r="N679" s="107">
        <f t="shared" si="81"/>
        <v>0</v>
      </c>
      <c r="O679" s="107">
        <f t="shared" si="82"/>
        <v>0</v>
      </c>
      <c r="P679" s="107">
        <f t="shared" si="83"/>
        <v>0</v>
      </c>
      <c r="Q679" s="107">
        <f t="shared" si="84"/>
        <v>0</v>
      </c>
      <c r="R679" s="107">
        <f t="shared" si="85"/>
        <v>0</v>
      </c>
      <c r="S679" s="107">
        <f t="shared" si="86"/>
        <v>0</v>
      </c>
      <c r="T679" s="107">
        <f t="shared" si="87"/>
        <v>0</v>
      </c>
      <c r="U679" s="107">
        <f t="shared" si="88"/>
        <v>0</v>
      </c>
      <c r="V679" s="107">
        <f t="shared" si="89"/>
        <v>0</v>
      </c>
      <c r="W679" s="107">
        <f t="shared" si="90"/>
        <v>0</v>
      </c>
      <c r="X679" s="107">
        <f t="shared" si="91"/>
        <v>0</v>
      </c>
      <c r="Y679" s="107">
        <f t="shared" si="92"/>
        <v>0</v>
      </c>
      <c r="Z679" s="107">
        <f t="shared" si="132"/>
        <v>0</v>
      </c>
      <c r="AA679" s="107">
        <f t="shared" si="133"/>
        <v>0</v>
      </c>
      <c r="AB679" s="107">
        <f t="shared" si="134"/>
        <v>0</v>
      </c>
      <c r="AC679" s="107">
        <f t="shared" si="135"/>
        <v>0</v>
      </c>
      <c r="AD679" s="107">
        <f t="shared" si="136"/>
        <v>0</v>
      </c>
      <c r="AE679" s="107">
        <f t="shared" si="137"/>
        <v>0</v>
      </c>
      <c r="AF679" s="107">
        <f t="shared" si="138"/>
        <v>0</v>
      </c>
      <c r="AG679" s="107">
        <f t="shared" si="139"/>
        <v>0</v>
      </c>
      <c r="AH679" s="107">
        <f t="shared" si="140"/>
        <v>0</v>
      </c>
      <c r="AI679" s="107">
        <f t="shared" si="141"/>
        <v>0</v>
      </c>
      <c r="AJ679" s="107">
        <f t="shared" si="142"/>
        <v>0</v>
      </c>
      <c r="AK679" s="107">
        <f t="shared" si="143"/>
        <v>0</v>
      </c>
    </row>
    <row r="680">
      <c r="A680" s="107"/>
      <c r="B680" s="107"/>
      <c r="C680" s="107"/>
      <c r="D680" s="107"/>
      <c r="E680" s="107"/>
      <c r="F680" s="108">
        <f t="shared" si="131"/>
        <v>76.5</v>
      </c>
      <c r="G680" s="90" t="s">
        <v>870</v>
      </c>
      <c r="H680" s="14">
        <f>IF(ISNA(VLOOKUP(G680,Round2_Transactions!$A$2:$F$800,2,FALSE)), 0,VLOOKUP(G680,Round2_Transactions!$A$2:$F$800,2,FALSE))</f>
        <v>0</v>
      </c>
      <c r="I680" s="60">
        <f>IF(ISNA(VLOOKUP(G680,Round2_Transactions!$A$2:$F$800,3,FALSE)), 0,VLOOKUP(G680,Round2_Transactions!$A$2:$F$800,3,FALSE))</f>
        <v>0</v>
      </c>
      <c r="J680" s="60">
        <f>IF(ISNA(VLOOKUP(G680,Round2_Transactions!$A$2:$F$800,4,FALSE)), 0,VLOOKUP(G680,Round2_Transactions!$A$2:$F$800,4,FALSE))</f>
        <v>0</v>
      </c>
      <c r="K680" s="60">
        <f>IF(ISNA(VLOOKUP(G680,Round2_Transactions!$A$2:$F$800,5,FALSE)), 0,VLOOKUP(G680,Round2_Transactions!$A$2:$F$800,5,FALSE))</f>
        <v>0</v>
      </c>
      <c r="L680" s="86">
        <f>IF(ISNA(VLOOKUP(G680,Round2_Transactions!$A$2:$F$800,6,FALSE)), 0,VLOOKUP(G680,Round2_Transactions!$A$2:$F$800,6,FALSE))</f>
        <v>0</v>
      </c>
      <c r="M680" s="107">
        <f t="shared" si="79"/>
        <v>0</v>
      </c>
      <c r="N680" s="107">
        <f t="shared" si="81"/>
        <v>0</v>
      </c>
      <c r="O680" s="107">
        <f t="shared" si="82"/>
        <v>0</v>
      </c>
      <c r="P680" s="107">
        <f t="shared" si="83"/>
        <v>0</v>
      </c>
      <c r="Q680" s="107">
        <f t="shared" si="84"/>
        <v>0</v>
      </c>
      <c r="R680" s="107">
        <f t="shared" si="85"/>
        <v>0</v>
      </c>
      <c r="S680" s="107">
        <f t="shared" si="86"/>
        <v>0</v>
      </c>
      <c r="T680" s="107">
        <f t="shared" si="87"/>
        <v>0</v>
      </c>
      <c r="U680" s="107">
        <f t="shared" si="88"/>
        <v>0</v>
      </c>
      <c r="V680" s="107">
        <f t="shared" si="89"/>
        <v>0</v>
      </c>
      <c r="W680" s="107">
        <f t="shared" si="90"/>
        <v>0</v>
      </c>
      <c r="X680" s="107">
        <f t="shared" si="91"/>
        <v>0</v>
      </c>
      <c r="Y680" s="107">
        <f t="shared" si="92"/>
        <v>0</v>
      </c>
      <c r="Z680" s="107">
        <f t="shared" si="132"/>
        <v>0</v>
      </c>
      <c r="AA680" s="107">
        <f t="shared" si="133"/>
        <v>0</v>
      </c>
      <c r="AB680" s="107">
        <f t="shared" si="134"/>
        <v>0</v>
      </c>
      <c r="AC680" s="107">
        <f t="shared" si="135"/>
        <v>0</v>
      </c>
      <c r="AD680" s="107">
        <f t="shared" si="136"/>
        <v>0</v>
      </c>
      <c r="AE680" s="107">
        <f t="shared" si="137"/>
        <v>0</v>
      </c>
      <c r="AF680" s="107">
        <f t="shared" si="138"/>
        <v>0</v>
      </c>
      <c r="AG680" s="107">
        <f t="shared" si="139"/>
        <v>0</v>
      </c>
      <c r="AH680" s="107">
        <f t="shared" si="140"/>
        <v>0</v>
      </c>
      <c r="AI680" s="107">
        <f t="shared" si="141"/>
        <v>0</v>
      </c>
      <c r="AJ680" s="107">
        <f t="shared" si="142"/>
        <v>0</v>
      </c>
      <c r="AK680" s="107">
        <f t="shared" si="143"/>
        <v>0</v>
      </c>
    </row>
    <row r="681">
      <c r="A681" s="107"/>
      <c r="B681" s="107"/>
      <c r="C681" s="107"/>
      <c r="D681" s="107"/>
      <c r="E681" s="107"/>
      <c r="F681" s="108">
        <f t="shared" si="131"/>
        <v>76.5</v>
      </c>
      <c r="G681" s="90" t="s">
        <v>871</v>
      </c>
      <c r="H681" s="14">
        <f>IF(ISNA(VLOOKUP(G681,Round2_Transactions!$A$2:$F$800,2,FALSE)), 0,VLOOKUP(G681,Round2_Transactions!$A$2:$F$800,2,FALSE))</f>
        <v>0</v>
      </c>
      <c r="I681" s="60">
        <f>IF(ISNA(VLOOKUP(G681,Round2_Transactions!$A$2:$F$800,3,FALSE)), 0,VLOOKUP(G681,Round2_Transactions!$A$2:$F$800,3,FALSE))</f>
        <v>0</v>
      </c>
      <c r="J681" s="60">
        <f>IF(ISNA(VLOOKUP(G681,Round2_Transactions!$A$2:$F$800,4,FALSE)), 0,VLOOKUP(G681,Round2_Transactions!$A$2:$F$800,4,FALSE))</f>
        <v>0</v>
      </c>
      <c r="K681" s="60">
        <f>IF(ISNA(VLOOKUP(G681,Round2_Transactions!$A$2:$F$800,5,FALSE)), 0,VLOOKUP(G681,Round2_Transactions!$A$2:$F$800,5,FALSE))</f>
        <v>0</v>
      </c>
      <c r="L681" s="86">
        <f>IF(ISNA(VLOOKUP(G681,Round2_Transactions!$A$2:$F$800,6,FALSE)), 0,VLOOKUP(G681,Round2_Transactions!$A$2:$F$800,6,FALSE))</f>
        <v>0</v>
      </c>
      <c r="M681" s="107">
        <f t="shared" si="79"/>
        <v>0</v>
      </c>
      <c r="N681" s="107">
        <f t="shared" si="81"/>
        <v>0</v>
      </c>
      <c r="O681" s="107">
        <f t="shared" si="82"/>
        <v>0</v>
      </c>
      <c r="P681" s="107">
        <f t="shared" si="83"/>
        <v>0</v>
      </c>
      <c r="Q681" s="107">
        <f t="shared" si="84"/>
        <v>0</v>
      </c>
      <c r="R681" s="107">
        <f t="shared" si="85"/>
        <v>0</v>
      </c>
      <c r="S681" s="107">
        <f t="shared" si="86"/>
        <v>0</v>
      </c>
      <c r="T681" s="107">
        <f t="shared" si="87"/>
        <v>0</v>
      </c>
      <c r="U681" s="107">
        <f t="shared" si="88"/>
        <v>0</v>
      </c>
      <c r="V681" s="107">
        <f t="shared" si="89"/>
        <v>0</v>
      </c>
      <c r="W681" s="107">
        <f t="shared" si="90"/>
        <v>0</v>
      </c>
      <c r="X681" s="107">
        <f t="shared" si="91"/>
        <v>0</v>
      </c>
      <c r="Y681" s="107">
        <f t="shared" si="92"/>
        <v>0</v>
      </c>
      <c r="Z681" s="107">
        <f t="shared" si="132"/>
        <v>0</v>
      </c>
      <c r="AA681" s="107">
        <f t="shared" si="133"/>
        <v>0</v>
      </c>
      <c r="AB681" s="107">
        <f t="shared" si="134"/>
        <v>0</v>
      </c>
      <c r="AC681" s="107">
        <f t="shared" si="135"/>
        <v>0</v>
      </c>
      <c r="AD681" s="107">
        <f t="shared" si="136"/>
        <v>0</v>
      </c>
      <c r="AE681" s="107">
        <f t="shared" si="137"/>
        <v>0</v>
      </c>
      <c r="AF681" s="107">
        <f t="shared" si="138"/>
        <v>0</v>
      </c>
      <c r="AG681" s="107">
        <f t="shared" si="139"/>
        <v>0</v>
      </c>
      <c r="AH681" s="107">
        <f t="shared" si="140"/>
        <v>0</v>
      </c>
      <c r="AI681" s="107">
        <f t="shared" si="141"/>
        <v>0</v>
      </c>
      <c r="AJ681" s="107">
        <f t="shared" si="142"/>
        <v>0</v>
      </c>
      <c r="AK681" s="107">
        <f t="shared" si="143"/>
        <v>0</v>
      </c>
    </row>
    <row r="682">
      <c r="A682" s="107"/>
      <c r="B682" s="107"/>
      <c r="C682" s="107"/>
      <c r="D682" s="107"/>
      <c r="E682" s="107"/>
      <c r="F682" s="108">
        <f t="shared" si="131"/>
        <v>76.5</v>
      </c>
      <c r="G682" s="90" t="s">
        <v>872</v>
      </c>
      <c r="H682" s="14">
        <f>IF(ISNA(VLOOKUP(G682,Round2_Transactions!$A$2:$F$800,2,FALSE)), 0,VLOOKUP(G682,Round2_Transactions!$A$2:$F$800,2,FALSE))</f>
        <v>0</v>
      </c>
      <c r="I682" s="60">
        <f>IF(ISNA(VLOOKUP(G682,Round2_Transactions!$A$2:$F$800,3,FALSE)), 0,VLOOKUP(G682,Round2_Transactions!$A$2:$F$800,3,FALSE))</f>
        <v>0</v>
      </c>
      <c r="J682" s="60">
        <f>IF(ISNA(VLOOKUP(G682,Round2_Transactions!$A$2:$F$800,4,FALSE)), 0,VLOOKUP(G682,Round2_Transactions!$A$2:$F$800,4,FALSE))</f>
        <v>0</v>
      </c>
      <c r="K682" s="60">
        <f>IF(ISNA(VLOOKUP(G682,Round2_Transactions!$A$2:$F$800,5,FALSE)), 0,VLOOKUP(G682,Round2_Transactions!$A$2:$F$800,5,FALSE))</f>
        <v>0</v>
      </c>
      <c r="L682" s="86">
        <f>IF(ISNA(VLOOKUP(G682,Round2_Transactions!$A$2:$F$800,6,FALSE)), 0,VLOOKUP(G682,Round2_Transactions!$A$2:$F$800,6,FALSE))</f>
        <v>0</v>
      </c>
      <c r="M682" s="107">
        <f t="shared" si="79"/>
        <v>0</v>
      </c>
      <c r="N682" s="107">
        <f t="shared" si="81"/>
        <v>0</v>
      </c>
      <c r="O682" s="107">
        <f t="shared" si="82"/>
        <v>0</v>
      </c>
      <c r="P682" s="107">
        <f t="shared" si="83"/>
        <v>0</v>
      </c>
      <c r="Q682" s="107">
        <f t="shared" si="84"/>
        <v>0</v>
      </c>
      <c r="R682" s="107">
        <f t="shared" si="85"/>
        <v>0</v>
      </c>
      <c r="S682" s="107">
        <f t="shared" si="86"/>
        <v>0</v>
      </c>
      <c r="T682" s="107">
        <f t="shared" si="87"/>
        <v>0</v>
      </c>
      <c r="U682" s="107">
        <f t="shared" si="88"/>
        <v>0</v>
      </c>
      <c r="V682" s="107">
        <f t="shared" si="89"/>
        <v>0</v>
      </c>
      <c r="W682" s="107">
        <f t="shared" si="90"/>
        <v>0</v>
      </c>
      <c r="X682" s="107">
        <f t="shared" si="91"/>
        <v>0</v>
      </c>
      <c r="Y682" s="107">
        <f t="shared" si="92"/>
        <v>0</v>
      </c>
      <c r="Z682" s="107">
        <f t="shared" si="132"/>
        <v>0</v>
      </c>
      <c r="AA682" s="107">
        <f t="shared" si="133"/>
        <v>0</v>
      </c>
      <c r="AB682" s="107">
        <f t="shared" si="134"/>
        <v>0</v>
      </c>
      <c r="AC682" s="107">
        <f t="shared" si="135"/>
        <v>0</v>
      </c>
      <c r="AD682" s="107">
        <f t="shared" si="136"/>
        <v>0</v>
      </c>
      <c r="AE682" s="107">
        <f t="shared" si="137"/>
        <v>0</v>
      </c>
      <c r="AF682" s="107">
        <f t="shared" si="138"/>
        <v>0</v>
      </c>
      <c r="AG682" s="107">
        <f t="shared" si="139"/>
        <v>0</v>
      </c>
      <c r="AH682" s="107">
        <f t="shared" si="140"/>
        <v>0</v>
      </c>
      <c r="AI682" s="107">
        <f t="shared" si="141"/>
        <v>0</v>
      </c>
      <c r="AJ682" s="107">
        <f t="shared" si="142"/>
        <v>0</v>
      </c>
      <c r="AK682" s="107">
        <f t="shared" si="143"/>
        <v>0</v>
      </c>
    </row>
    <row r="683">
      <c r="A683" s="107"/>
      <c r="B683" s="107"/>
      <c r="C683" s="107"/>
      <c r="D683" s="107"/>
      <c r="E683" s="107"/>
      <c r="F683" s="108">
        <f t="shared" si="131"/>
        <v>76.5</v>
      </c>
      <c r="G683" s="90" t="s">
        <v>873</v>
      </c>
      <c r="H683" s="14">
        <f>IF(ISNA(VLOOKUP(G683,Round2_Transactions!$A$2:$F$800,2,FALSE)), 0,VLOOKUP(G683,Round2_Transactions!$A$2:$F$800,2,FALSE))</f>
        <v>0</v>
      </c>
      <c r="I683" s="60">
        <f>IF(ISNA(VLOOKUP(G683,Round2_Transactions!$A$2:$F$800,3,FALSE)), 0,VLOOKUP(G683,Round2_Transactions!$A$2:$F$800,3,FALSE))</f>
        <v>0</v>
      </c>
      <c r="J683" s="60">
        <f>IF(ISNA(VLOOKUP(G683,Round2_Transactions!$A$2:$F$800,4,FALSE)), 0,VLOOKUP(G683,Round2_Transactions!$A$2:$F$800,4,FALSE))</f>
        <v>0</v>
      </c>
      <c r="K683" s="60">
        <f>IF(ISNA(VLOOKUP(G683,Round2_Transactions!$A$2:$F$800,5,FALSE)), 0,VLOOKUP(G683,Round2_Transactions!$A$2:$F$800,5,FALSE))</f>
        <v>0</v>
      </c>
      <c r="L683" s="86">
        <f>IF(ISNA(VLOOKUP(G683,Round2_Transactions!$A$2:$F$800,6,FALSE)), 0,VLOOKUP(G683,Round2_Transactions!$A$2:$F$800,6,FALSE))</f>
        <v>0</v>
      </c>
      <c r="M683" s="107">
        <f t="shared" si="79"/>
        <v>0</v>
      </c>
      <c r="N683" s="107">
        <f t="shared" si="81"/>
        <v>0</v>
      </c>
      <c r="O683" s="107">
        <f t="shared" si="82"/>
        <v>0</v>
      </c>
      <c r="P683" s="107">
        <f t="shared" si="83"/>
        <v>0</v>
      </c>
      <c r="Q683" s="107">
        <f t="shared" si="84"/>
        <v>0</v>
      </c>
      <c r="R683" s="107">
        <f t="shared" si="85"/>
        <v>0</v>
      </c>
      <c r="S683" s="107">
        <f t="shared" si="86"/>
        <v>0</v>
      </c>
      <c r="T683" s="107">
        <f t="shared" si="87"/>
        <v>0</v>
      </c>
      <c r="U683" s="107">
        <f t="shared" si="88"/>
        <v>0</v>
      </c>
      <c r="V683" s="107">
        <f t="shared" si="89"/>
        <v>0</v>
      </c>
      <c r="W683" s="107">
        <f t="shared" si="90"/>
        <v>0</v>
      </c>
      <c r="X683" s="107">
        <f t="shared" si="91"/>
        <v>0</v>
      </c>
      <c r="Y683" s="107">
        <f t="shared" si="92"/>
        <v>0</v>
      </c>
      <c r="Z683" s="107">
        <f t="shared" si="132"/>
        <v>0</v>
      </c>
      <c r="AA683" s="107">
        <f t="shared" si="133"/>
        <v>0</v>
      </c>
      <c r="AB683" s="107">
        <f t="shared" si="134"/>
        <v>0</v>
      </c>
      <c r="AC683" s="107">
        <f t="shared" si="135"/>
        <v>0</v>
      </c>
      <c r="AD683" s="107">
        <f t="shared" si="136"/>
        <v>0</v>
      </c>
      <c r="AE683" s="107">
        <f t="shared" si="137"/>
        <v>0</v>
      </c>
      <c r="AF683" s="107">
        <f t="shared" si="138"/>
        <v>0</v>
      </c>
      <c r="AG683" s="107">
        <f t="shared" si="139"/>
        <v>0</v>
      </c>
      <c r="AH683" s="107">
        <f t="shared" si="140"/>
        <v>0</v>
      </c>
      <c r="AI683" s="107">
        <f t="shared" si="141"/>
        <v>0</v>
      </c>
      <c r="AJ683" s="107">
        <f t="shared" si="142"/>
        <v>0</v>
      </c>
      <c r="AK683" s="107">
        <f t="shared" si="143"/>
        <v>0</v>
      </c>
    </row>
    <row r="684">
      <c r="A684" s="107"/>
      <c r="B684" s="107"/>
      <c r="C684" s="107"/>
      <c r="D684" s="107"/>
      <c r="E684" s="107"/>
      <c r="F684" s="108">
        <f t="shared" si="131"/>
        <v>76.5</v>
      </c>
      <c r="G684" s="90" t="s">
        <v>874</v>
      </c>
      <c r="H684" s="14">
        <f>IF(ISNA(VLOOKUP(G684,Round2_Transactions!$A$2:$F$800,2,FALSE)), 0,VLOOKUP(G684,Round2_Transactions!$A$2:$F$800,2,FALSE))</f>
        <v>0</v>
      </c>
      <c r="I684" s="60">
        <f>IF(ISNA(VLOOKUP(G684,Round2_Transactions!$A$2:$F$800,3,FALSE)), 0,VLOOKUP(G684,Round2_Transactions!$A$2:$F$800,3,FALSE))</f>
        <v>0</v>
      </c>
      <c r="J684" s="60">
        <f>IF(ISNA(VLOOKUP(G684,Round2_Transactions!$A$2:$F$800,4,FALSE)), 0,VLOOKUP(G684,Round2_Transactions!$A$2:$F$800,4,FALSE))</f>
        <v>0</v>
      </c>
      <c r="K684" s="60">
        <f>IF(ISNA(VLOOKUP(G684,Round2_Transactions!$A$2:$F$800,5,FALSE)), 0,VLOOKUP(G684,Round2_Transactions!$A$2:$F$800,5,FALSE))</f>
        <v>0</v>
      </c>
      <c r="L684" s="86">
        <f>IF(ISNA(VLOOKUP(G684,Round2_Transactions!$A$2:$F$800,6,FALSE)), 0,VLOOKUP(G684,Round2_Transactions!$A$2:$F$800,6,FALSE))</f>
        <v>0</v>
      </c>
      <c r="M684" s="107">
        <f t="shared" si="79"/>
        <v>0</v>
      </c>
      <c r="N684" s="107">
        <f t="shared" si="81"/>
        <v>0</v>
      </c>
      <c r="O684" s="107">
        <f t="shared" si="82"/>
        <v>0</v>
      </c>
      <c r="P684" s="107">
        <f t="shared" si="83"/>
        <v>0</v>
      </c>
      <c r="Q684" s="107">
        <f t="shared" si="84"/>
        <v>0</v>
      </c>
      <c r="R684" s="107">
        <f t="shared" si="85"/>
        <v>0</v>
      </c>
      <c r="S684" s="107">
        <f t="shared" si="86"/>
        <v>0</v>
      </c>
      <c r="T684" s="107">
        <f t="shared" si="87"/>
        <v>0</v>
      </c>
      <c r="U684" s="107">
        <f t="shared" si="88"/>
        <v>0</v>
      </c>
      <c r="V684" s="107">
        <f t="shared" si="89"/>
        <v>0</v>
      </c>
      <c r="W684" s="107">
        <f t="shared" si="90"/>
        <v>0</v>
      </c>
      <c r="X684" s="107">
        <f t="shared" si="91"/>
        <v>0</v>
      </c>
      <c r="Y684" s="107">
        <f t="shared" si="92"/>
        <v>0</v>
      </c>
      <c r="Z684" s="107">
        <f t="shared" si="132"/>
        <v>0</v>
      </c>
      <c r="AA684" s="107">
        <f t="shared" si="133"/>
        <v>0</v>
      </c>
      <c r="AB684" s="107">
        <f t="shared" si="134"/>
        <v>0</v>
      </c>
      <c r="AC684" s="107">
        <f t="shared" si="135"/>
        <v>0</v>
      </c>
      <c r="AD684" s="107">
        <f t="shared" si="136"/>
        <v>0</v>
      </c>
      <c r="AE684" s="107">
        <f t="shared" si="137"/>
        <v>0</v>
      </c>
      <c r="AF684" s="107">
        <f t="shared" si="138"/>
        <v>0</v>
      </c>
      <c r="AG684" s="107">
        <f t="shared" si="139"/>
        <v>0</v>
      </c>
      <c r="AH684" s="107">
        <f t="shared" si="140"/>
        <v>0</v>
      </c>
      <c r="AI684" s="107">
        <f t="shared" si="141"/>
        <v>0</v>
      </c>
      <c r="AJ684" s="107">
        <f t="shared" si="142"/>
        <v>0</v>
      </c>
      <c r="AK684" s="107">
        <f t="shared" si="143"/>
        <v>0</v>
      </c>
    </row>
    <row r="685">
      <c r="A685" s="107"/>
      <c r="B685" s="107"/>
      <c r="C685" s="107"/>
      <c r="D685" s="107"/>
      <c r="E685" s="107"/>
      <c r="F685" s="108">
        <f t="shared" si="131"/>
        <v>76.5</v>
      </c>
      <c r="G685" s="90" t="s">
        <v>875</v>
      </c>
      <c r="H685" s="14">
        <f>IF(ISNA(VLOOKUP(G685,Round2_Transactions!$A$2:$F$800,2,FALSE)), 0,VLOOKUP(G685,Round2_Transactions!$A$2:$F$800,2,FALSE))</f>
        <v>0</v>
      </c>
      <c r="I685" s="60">
        <f>IF(ISNA(VLOOKUP(G685,Round2_Transactions!$A$2:$F$800,3,FALSE)), 0,VLOOKUP(G685,Round2_Transactions!$A$2:$F$800,3,FALSE))</f>
        <v>0</v>
      </c>
      <c r="J685" s="60">
        <f>IF(ISNA(VLOOKUP(G685,Round2_Transactions!$A$2:$F$800,4,FALSE)), 0,VLOOKUP(G685,Round2_Transactions!$A$2:$F$800,4,FALSE))</f>
        <v>0</v>
      </c>
      <c r="K685" s="60">
        <f>IF(ISNA(VLOOKUP(G685,Round2_Transactions!$A$2:$F$800,5,FALSE)), 0,VLOOKUP(G685,Round2_Transactions!$A$2:$F$800,5,FALSE))</f>
        <v>0</v>
      </c>
      <c r="L685" s="86">
        <f>IF(ISNA(VLOOKUP(G685,Round2_Transactions!$A$2:$F$800,6,FALSE)), 0,VLOOKUP(G685,Round2_Transactions!$A$2:$F$800,6,FALSE))</f>
        <v>0</v>
      </c>
      <c r="M685" s="107">
        <f t="shared" si="79"/>
        <v>0</v>
      </c>
      <c r="N685" s="107">
        <f t="shared" si="81"/>
        <v>0</v>
      </c>
      <c r="O685" s="107">
        <f t="shared" si="82"/>
        <v>0</v>
      </c>
      <c r="P685" s="107">
        <f t="shared" si="83"/>
        <v>0</v>
      </c>
      <c r="Q685" s="107">
        <f t="shared" si="84"/>
        <v>0</v>
      </c>
      <c r="R685" s="107">
        <f t="shared" si="85"/>
        <v>0</v>
      </c>
      <c r="S685" s="107">
        <f t="shared" si="86"/>
        <v>0</v>
      </c>
      <c r="T685" s="107">
        <f t="shared" si="87"/>
        <v>0</v>
      </c>
      <c r="U685" s="107">
        <f t="shared" si="88"/>
        <v>0</v>
      </c>
      <c r="V685" s="107">
        <f t="shared" si="89"/>
        <v>0</v>
      </c>
      <c r="W685" s="107">
        <f t="shared" si="90"/>
        <v>0</v>
      </c>
      <c r="X685" s="107">
        <f t="shared" si="91"/>
        <v>0</v>
      </c>
      <c r="Y685" s="107">
        <f t="shared" si="92"/>
        <v>0</v>
      </c>
      <c r="Z685" s="107">
        <f t="shared" si="132"/>
        <v>0</v>
      </c>
      <c r="AA685" s="107">
        <f t="shared" si="133"/>
        <v>0</v>
      </c>
      <c r="AB685" s="107">
        <f t="shared" si="134"/>
        <v>0</v>
      </c>
      <c r="AC685" s="107">
        <f t="shared" si="135"/>
        <v>0</v>
      </c>
      <c r="AD685" s="107">
        <f t="shared" si="136"/>
        <v>0</v>
      </c>
      <c r="AE685" s="107">
        <f t="shared" si="137"/>
        <v>0</v>
      </c>
      <c r="AF685" s="107">
        <f t="shared" si="138"/>
        <v>0</v>
      </c>
      <c r="AG685" s="107">
        <f t="shared" si="139"/>
        <v>0</v>
      </c>
      <c r="AH685" s="107">
        <f t="shared" si="140"/>
        <v>0</v>
      </c>
      <c r="AI685" s="107">
        <f t="shared" si="141"/>
        <v>0</v>
      </c>
      <c r="AJ685" s="107">
        <f t="shared" si="142"/>
        <v>0</v>
      </c>
      <c r="AK685" s="107">
        <f t="shared" si="143"/>
        <v>0</v>
      </c>
    </row>
    <row r="686">
      <c r="A686" s="107"/>
      <c r="B686" s="107"/>
      <c r="C686" s="107"/>
      <c r="D686" s="107"/>
      <c r="E686" s="107"/>
      <c r="F686" s="108">
        <f t="shared" si="131"/>
        <v>76.5</v>
      </c>
      <c r="G686" s="90" t="s">
        <v>876</v>
      </c>
      <c r="H686" s="14">
        <f>IF(ISNA(VLOOKUP(G686,Round2_Transactions!$A$2:$F$800,2,FALSE)), 0,VLOOKUP(G686,Round2_Transactions!$A$2:$F$800,2,FALSE))</f>
        <v>0</v>
      </c>
      <c r="I686" s="60">
        <f>IF(ISNA(VLOOKUP(G686,Round2_Transactions!$A$2:$F$800,3,FALSE)), 0,VLOOKUP(G686,Round2_Transactions!$A$2:$F$800,3,FALSE))</f>
        <v>0</v>
      </c>
      <c r="J686" s="60">
        <f>IF(ISNA(VLOOKUP(G686,Round2_Transactions!$A$2:$F$800,4,FALSE)), 0,VLOOKUP(G686,Round2_Transactions!$A$2:$F$800,4,FALSE))</f>
        <v>0</v>
      </c>
      <c r="K686" s="60">
        <f>IF(ISNA(VLOOKUP(G686,Round2_Transactions!$A$2:$F$800,5,FALSE)), 0,VLOOKUP(G686,Round2_Transactions!$A$2:$F$800,5,FALSE))</f>
        <v>0</v>
      </c>
      <c r="L686" s="86">
        <f>IF(ISNA(VLOOKUP(G686,Round2_Transactions!$A$2:$F$800,6,FALSE)), 0,VLOOKUP(G686,Round2_Transactions!$A$2:$F$800,6,FALSE))</f>
        <v>0</v>
      </c>
      <c r="M686" s="107">
        <f t="shared" si="79"/>
        <v>0</v>
      </c>
      <c r="N686" s="107">
        <f t="shared" si="81"/>
        <v>0</v>
      </c>
      <c r="O686" s="107">
        <f t="shared" si="82"/>
        <v>0</v>
      </c>
      <c r="P686" s="107">
        <f t="shared" si="83"/>
        <v>0</v>
      </c>
      <c r="Q686" s="107">
        <f t="shared" si="84"/>
        <v>0</v>
      </c>
      <c r="R686" s="107">
        <f t="shared" si="85"/>
        <v>0</v>
      </c>
      <c r="S686" s="107">
        <f t="shared" si="86"/>
        <v>0</v>
      </c>
      <c r="T686" s="107">
        <f t="shared" si="87"/>
        <v>0</v>
      </c>
      <c r="U686" s="107">
        <f t="shared" si="88"/>
        <v>0</v>
      </c>
      <c r="V686" s="107">
        <f t="shared" si="89"/>
        <v>0</v>
      </c>
      <c r="W686" s="107">
        <f t="shared" si="90"/>
        <v>0</v>
      </c>
      <c r="X686" s="107">
        <f t="shared" si="91"/>
        <v>0</v>
      </c>
      <c r="Y686" s="107">
        <f t="shared" si="92"/>
        <v>0</v>
      </c>
      <c r="Z686" s="107">
        <f t="shared" si="132"/>
        <v>0</v>
      </c>
      <c r="AA686" s="107">
        <f t="shared" si="133"/>
        <v>0</v>
      </c>
      <c r="AB686" s="107">
        <f t="shared" si="134"/>
        <v>0</v>
      </c>
      <c r="AC686" s="107">
        <f t="shared" si="135"/>
        <v>0</v>
      </c>
      <c r="AD686" s="107">
        <f t="shared" si="136"/>
        <v>0</v>
      </c>
      <c r="AE686" s="107">
        <f t="shared" si="137"/>
        <v>0</v>
      </c>
      <c r="AF686" s="107">
        <f t="shared" si="138"/>
        <v>0</v>
      </c>
      <c r="AG686" s="107">
        <f t="shared" si="139"/>
        <v>0</v>
      </c>
      <c r="AH686" s="107">
        <f t="shared" si="140"/>
        <v>0</v>
      </c>
      <c r="AI686" s="107">
        <f t="shared" si="141"/>
        <v>0</v>
      </c>
      <c r="AJ686" s="107">
        <f t="shared" si="142"/>
        <v>0</v>
      </c>
      <c r="AK686" s="107">
        <f t="shared" si="143"/>
        <v>0</v>
      </c>
    </row>
    <row r="687">
      <c r="A687" s="107"/>
      <c r="B687" s="107"/>
      <c r="C687" s="107"/>
      <c r="D687" s="107"/>
      <c r="E687" s="107"/>
      <c r="F687" s="108">
        <f t="shared" si="131"/>
        <v>76.5</v>
      </c>
      <c r="G687" s="90" t="s">
        <v>877</v>
      </c>
      <c r="H687" s="14">
        <f>IF(ISNA(VLOOKUP(G687,Round2_Transactions!$A$2:$F$800,2,FALSE)), 0,VLOOKUP(G687,Round2_Transactions!$A$2:$F$800,2,FALSE))</f>
        <v>0</v>
      </c>
      <c r="I687" s="60">
        <f>IF(ISNA(VLOOKUP(G687,Round2_Transactions!$A$2:$F$800,3,FALSE)), 0,VLOOKUP(G687,Round2_Transactions!$A$2:$F$800,3,FALSE))</f>
        <v>0</v>
      </c>
      <c r="J687" s="60">
        <f>IF(ISNA(VLOOKUP(G687,Round2_Transactions!$A$2:$F$800,4,FALSE)), 0,VLOOKUP(G687,Round2_Transactions!$A$2:$F$800,4,FALSE))</f>
        <v>0</v>
      </c>
      <c r="K687" s="60">
        <f>IF(ISNA(VLOOKUP(G687,Round2_Transactions!$A$2:$F$800,5,FALSE)), 0,VLOOKUP(G687,Round2_Transactions!$A$2:$F$800,5,FALSE))</f>
        <v>0</v>
      </c>
      <c r="L687" s="86">
        <f>IF(ISNA(VLOOKUP(G687,Round2_Transactions!$A$2:$F$800,6,FALSE)), 0,VLOOKUP(G687,Round2_Transactions!$A$2:$F$800,6,FALSE))</f>
        <v>0</v>
      </c>
      <c r="M687" s="107">
        <f t="shared" si="79"/>
        <v>0</v>
      </c>
      <c r="N687" s="107">
        <f t="shared" si="81"/>
        <v>0</v>
      </c>
      <c r="O687" s="107">
        <f t="shared" si="82"/>
        <v>0</v>
      </c>
      <c r="P687" s="107">
        <f t="shared" si="83"/>
        <v>0</v>
      </c>
      <c r="Q687" s="107">
        <f t="shared" si="84"/>
        <v>0</v>
      </c>
      <c r="R687" s="107">
        <f t="shared" si="85"/>
        <v>0</v>
      </c>
      <c r="S687" s="107">
        <f t="shared" si="86"/>
        <v>0</v>
      </c>
      <c r="T687" s="107">
        <f t="shared" si="87"/>
        <v>0</v>
      </c>
      <c r="U687" s="107">
        <f t="shared" si="88"/>
        <v>0</v>
      </c>
      <c r="V687" s="107">
        <f t="shared" si="89"/>
        <v>0</v>
      </c>
      <c r="W687" s="107">
        <f t="shared" si="90"/>
        <v>0</v>
      </c>
      <c r="X687" s="107">
        <f t="shared" si="91"/>
        <v>0</v>
      </c>
      <c r="Y687" s="107">
        <f t="shared" si="92"/>
        <v>0</v>
      </c>
      <c r="Z687" s="107">
        <f t="shared" si="132"/>
        <v>0</v>
      </c>
      <c r="AA687" s="107">
        <f t="shared" si="133"/>
        <v>0</v>
      </c>
      <c r="AB687" s="107">
        <f t="shared" si="134"/>
        <v>0</v>
      </c>
      <c r="AC687" s="107">
        <f t="shared" si="135"/>
        <v>0</v>
      </c>
      <c r="AD687" s="107">
        <f t="shared" si="136"/>
        <v>0</v>
      </c>
      <c r="AE687" s="107">
        <f t="shared" si="137"/>
        <v>0</v>
      </c>
      <c r="AF687" s="107">
        <f t="shared" si="138"/>
        <v>0</v>
      </c>
      <c r="AG687" s="107">
        <f t="shared" si="139"/>
        <v>0</v>
      </c>
      <c r="AH687" s="107">
        <f t="shared" si="140"/>
        <v>0</v>
      </c>
      <c r="AI687" s="107">
        <f t="shared" si="141"/>
        <v>0</v>
      </c>
      <c r="AJ687" s="107">
        <f t="shared" si="142"/>
        <v>0</v>
      </c>
      <c r="AK687" s="107">
        <f t="shared" si="143"/>
        <v>0</v>
      </c>
    </row>
    <row r="688">
      <c r="A688" s="107"/>
      <c r="B688" s="107"/>
      <c r="C688" s="107"/>
      <c r="D688" s="107"/>
      <c r="E688" s="107"/>
      <c r="F688" s="108">
        <f t="shared" si="131"/>
        <v>76.5</v>
      </c>
      <c r="G688" s="90" t="s">
        <v>878</v>
      </c>
      <c r="H688" s="14">
        <f>IF(ISNA(VLOOKUP(G688,Round2_Transactions!$A$2:$F$800,2,FALSE)), 0,VLOOKUP(G688,Round2_Transactions!$A$2:$F$800,2,FALSE))</f>
        <v>0</v>
      </c>
      <c r="I688" s="60">
        <f>IF(ISNA(VLOOKUP(G688,Round2_Transactions!$A$2:$F$800,3,FALSE)), 0,VLOOKUP(G688,Round2_Transactions!$A$2:$F$800,3,FALSE))</f>
        <v>0</v>
      </c>
      <c r="J688" s="60">
        <f>IF(ISNA(VLOOKUP(G688,Round2_Transactions!$A$2:$F$800,4,FALSE)), 0,VLOOKUP(G688,Round2_Transactions!$A$2:$F$800,4,FALSE))</f>
        <v>0</v>
      </c>
      <c r="K688" s="60">
        <f>IF(ISNA(VLOOKUP(G688,Round2_Transactions!$A$2:$F$800,5,FALSE)), 0,VLOOKUP(G688,Round2_Transactions!$A$2:$F$800,5,FALSE))</f>
        <v>0</v>
      </c>
      <c r="L688" s="86">
        <f>IF(ISNA(VLOOKUP(G688,Round2_Transactions!$A$2:$F$800,6,FALSE)), 0,VLOOKUP(G688,Round2_Transactions!$A$2:$F$800,6,FALSE))</f>
        <v>0</v>
      </c>
      <c r="M688" s="107">
        <f t="shared" si="79"/>
        <v>0</v>
      </c>
      <c r="N688" s="107">
        <f t="shared" si="81"/>
        <v>0</v>
      </c>
      <c r="O688" s="107">
        <f t="shared" si="82"/>
        <v>0</v>
      </c>
      <c r="P688" s="107">
        <f t="shared" si="83"/>
        <v>0</v>
      </c>
      <c r="Q688" s="107">
        <f t="shared" si="84"/>
        <v>0</v>
      </c>
      <c r="R688" s="107">
        <f t="shared" si="85"/>
        <v>0</v>
      </c>
      <c r="S688" s="107">
        <f t="shared" si="86"/>
        <v>0</v>
      </c>
      <c r="T688" s="107">
        <f t="shared" si="87"/>
        <v>0</v>
      </c>
      <c r="U688" s="107">
        <f t="shared" si="88"/>
        <v>0</v>
      </c>
      <c r="V688" s="107">
        <f t="shared" si="89"/>
        <v>0</v>
      </c>
      <c r="W688" s="107">
        <f t="shared" si="90"/>
        <v>0</v>
      </c>
      <c r="X688" s="107">
        <f t="shared" si="91"/>
        <v>0</v>
      </c>
      <c r="Y688" s="107">
        <f t="shared" si="92"/>
        <v>0</v>
      </c>
      <c r="Z688" s="107">
        <f t="shared" si="132"/>
        <v>0</v>
      </c>
      <c r="AA688" s="107">
        <f t="shared" si="133"/>
        <v>0</v>
      </c>
      <c r="AB688" s="107">
        <f t="shared" si="134"/>
        <v>0</v>
      </c>
      <c r="AC688" s="107">
        <f t="shared" si="135"/>
        <v>0</v>
      </c>
      <c r="AD688" s="107">
        <f t="shared" si="136"/>
        <v>0</v>
      </c>
      <c r="AE688" s="107">
        <f t="shared" si="137"/>
        <v>0</v>
      </c>
      <c r="AF688" s="107">
        <f t="shared" si="138"/>
        <v>0</v>
      </c>
      <c r="AG688" s="107">
        <f t="shared" si="139"/>
        <v>0</v>
      </c>
      <c r="AH688" s="107">
        <f t="shared" si="140"/>
        <v>0</v>
      </c>
      <c r="AI688" s="107">
        <f t="shared" si="141"/>
        <v>0</v>
      </c>
      <c r="AJ688" s="107">
        <f t="shared" si="142"/>
        <v>0</v>
      </c>
      <c r="AK688" s="107">
        <f t="shared" si="143"/>
        <v>0</v>
      </c>
    </row>
    <row r="689">
      <c r="A689" s="107"/>
      <c r="B689" s="107"/>
      <c r="C689" s="107"/>
      <c r="D689" s="107"/>
      <c r="E689" s="107"/>
      <c r="F689" s="108">
        <f t="shared" si="131"/>
        <v>76.5</v>
      </c>
      <c r="G689" s="90" t="s">
        <v>879</v>
      </c>
      <c r="H689" s="14">
        <f>IF(ISNA(VLOOKUP(G689,Round2_Transactions!$A$2:$F$800,2,FALSE)), 0,VLOOKUP(G689,Round2_Transactions!$A$2:$F$800,2,FALSE))</f>
        <v>0</v>
      </c>
      <c r="I689" s="60">
        <f>IF(ISNA(VLOOKUP(G689,Round2_Transactions!$A$2:$F$800,3,FALSE)), 0,VLOOKUP(G689,Round2_Transactions!$A$2:$F$800,3,FALSE))</f>
        <v>0</v>
      </c>
      <c r="J689" s="60">
        <f>IF(ISNA(VLOOKUP(G689,Round2_Transactions!$A$2:$F$800,4,FALSE)), 0,VLOOKUP(G689,Round2_Transactions!$A$2:$F$800,4,FALSE))</f>
        <v>0</v>
      </c>
      <c r="K689" s="60">
        <f>IF(ISNA(VLOOKUP(G689,Round2_Transactions!$A$2:$F$800,5,FALSE)), 0,VLOOKUP(G689,Round2_Transactions!$A$2:$F$800,5,FALSE))</f>
        <v>0</v>
      </c>
      <c r="L689" s="86">
        <f>IF(ISNA(VLOOKUP(G689,Round2_Transactions!$A$2:$F$800,6,FALSE)), 0,VLOOKUP(G689,Round2_Transactions!$A$2:$F$800,6,FALSE))</f>
        <v>0</v>
      </c>
      <c r="M689" s="107">
        <f t="shared" si="79"/>
        <v>0</v>
      </c>
      <c r="N689" s="107">
        <f t="shared" si="81"/>
        <v>0</v>
      </c>
      <c r="O689" s="107">
        <f t="shared" si="82"/>
        <v>0</v>
      </c>
      <c r="P689" s="107">
        <f t="shared" si="83"/>
        <v>0</v>
      </c>
      <c r="Q689" s="107">
        <f t="shared" si="84"/>
        <v>0</v>
      </c>
      <c r="R689" s="107">
        <f t="shared" si="85"/>
        <v>0</v>
      </c>
      <c r="S689" s="107">
        <f t="shared" si="86"/>
        <v>0</v>
      </c>
      <c r="T689" s="107">
        <f t="shared" si="87"/>
        <v>0</v>
      </c>
      <c r="U689" s="107">
        <f t="shared" si="88"/>
        <v>0</v>
      </c>
      <c r="V689" s="107">
        <f t="shared" si="89"/>
        <v>0</v>
      </c>
      <c r="W689" s="107">
        <f t="shared" si="90"/>
        <v>0</v>
      </c>
      <c r="X689" s="107">
        <f t="shared" si="91"/>
        <v>0</v>
      </c>
      <c r="Y689" s="107">
        <f t="shared" si="92"/>
        <v>0</v>
      </c>
      <c r="Z689" s="107">
        <f t="shared" si="132"/>
        <v>0</v>
      </c>
      <c r="AA689" s="107">
        <f t="shared" si="133"/>
        <v>0</v>
      </c>
      <c r="AB689" s="107">
        <f t="shared" si="134"/>
        <v>0</v>
      </c>
      <c r="AC689" s="107">
        <f t="shared" si="135"/>
        <v>0</v>
      </c>
      <c r="AD689" s="107">
        <f t="shared" si="136"/>
        <v>0</v>
      </c>
      <c r="AE689" s="107">
        <f t="shared" si="137"/>
        <v>0</v>
      </c>
      <c r="AF689" s="107">
        <f t="shared" si="138"/>
        <v>0</v>
      </c>
      <c r="AG689" s="107">
        <f t="shared" si="139"/>
        <v>0</v>
      </c>
      <c r="AH689" s="107">
        <f t="shared" si="140"/>
        <v>0</v>
      </c>
      <c r="AI689" s="107">
        <f t="shared" si="141"/>
        <v>0</v>
      </c>
      <c r="AJ689" s="107">
        <f t="shared" si="142"/>
        <v>0</v>
      </c>
      <c r="AK689" s="107">
        <f t="shared" si="143"/>
        <v>0</v>
      </c>
    </row>
    <row r="690">
      <c r="A690" s="107"/>
      <c r="B690" s="107"/>
      <c r="C690" s="107"/>
      <c r="D690" s="107"/>
      <c r="E690" s="107"/>
      <c r="F690" s="108">
        <f t="shared" si="131"/>
        <v>76.5</v>
      </c>
      <c r="G690" s="90" t="s">
        <v>880</v>
      </c>
      <c r="H690" s="14">
        <f>IF(ISNA(VLOOKUP(G690,Round2_Transactions!$A$2:$F$800,2,FALSE)), 0,VLOOKUP(G690,Round2_Transactions!$A$2:$F$800,2,FALSE))</f>
        <v>0</v>
      </c>
      <c r="I690" s="60">
        <f>IF(ISNA(VLOOKUP(G690,Round2_Transactions!$A$2:$F$800,3,FALSE)), 0,VLOOKUP(G690,Round2_Transactions!$A$2:$F$800,3,FALSE))</f>
        <v>0</v>
      </c>
      <c r="J690" s="60">
        <f>IF(ISNA(VLOOKUP(G690,Round2_Transactions!$A$2:$F$800,4,FALSE)), 0,VLOOKUP(G690,Round2_Transactions!$A$2:$F$800,4,FALSE))</f>
        <v>0</v>
      </c>
      <c r="K690" s="60">
        <f>IF(ISNA(VLOOKUP(G690,Round2_Transactions!$A$2:$F$800,5,FALSE)), 0,VLOOKUP(G690,Round2_Transactions!$A$2:$F$800,5,FALSE))</f>
        <v>0</v>
      </c>
      <c r="L690" s="86">
        <f>IF(ISNA(VLOOKUP(G690,Round2_Transactions!$A$2:$F$800,6,FALSE)), 0,VLOOKUP(G690,Round2_Transactions!$A$2:$F$800,6,FALSE))</f>
        <v>0</v>
      </c>
      <c r="M690" s="107">
        <f t="shared" si="79"/>
        <v>0</v>
      </c>
      <c r="N690" s="107">
        <f t="shared" si="81"/>
        <v>0</v>
      </c>
      <c r="O690" s="107">
        <f t="shared" si="82"/>
        <v>0</v>
      </c>
      <c r="P690" s="107">
        <f t="shared" si="83"/>
        <v>0</v>
      </c>
      <c r="Q690" s="107">
        <f t="shared" si="84"/>
        <v>0</v>
      </c>
      <c r="R690" s="107">
        <f t="shared" si="85"/>
        <v>0</v>
      </c>
      <c r="S690" s="107">
        <f t="shared" si="86"/>
        <v>0</v>
      </c>
      <c r="T690" s="107">
        <f t="shared" si="87"/>
        <v>0</v>
      </c>
      <c r="U690" s="107">
        <f t="shared" si="88"/>
        <v>0</v>
      </c>
      <c r="V690" s="107">
        <f t="shared" si="89"/>
        <v>0</v>
      </c>
      <c r="W690" s="107">
        <f t="shared" si="90"/>
        <v>0</v>
      </c>
      <c r="X690" s="107">
        <f t="shared" si="91"/>
        <v>0</v>
      </c>
      <c r="Y690" s="107">
        <f t="shared" si="92"/>
        <v>0</v>
      </c>
      <c r="Z690" s="107">
        <f t="shared" si="132"/>
        <v>0</v>
      </c>
      <c r="AA690" s="107">
        <f t="shared" si="133"/>
        <v>0</v>
      </c>
      <c r="AB690" s="107">
        <f t="shared" si="134"/>
        <v>0</v>
      </c>
      <c r="AC690" s="107">
        <f t="shared" si="135"/>
        <v>0</v>
      </c>
      <c r="AD690" s="107">
        <f t="shared" si="136"/>
        <v>0</v>
      </c>
      <c r="AE690" s="107">
        <f t="shared" si="137"/>
        <v>0</v>
      </c>
      <c r="AF690" s="107">
        <f t="shared" si="138"/>
        <v>0</v>
      </c>
      <c r="AG690" s="107">
        <f t="shared" si="139"/>
        <v>0</v>
      </c>
      <c r="AH690" s="107">
        <f t="shared" si="140"/>
        <v>0</v>
      </c>
      <c r="AI690" s="107">
        <f t="shared" si="141"/>
        <v>0</v>
      </c>
      <c r="AJ690" s="107">
        <f t="shared" si="142"/>
        <v>0</v>
      </c>
      <c r="AK690" s="107">
        <f t="shared" si="143"/>
        <v>0</v>
      </c>
    </row>
    <row r="691">
      <c r="A691" s="107"/>
      <c r="B691" s="107"/>
      <c r="C691" s="107"/>
      <c r="D691" s="107"/>
      <c r="E691" s="107"/>
      <c r="F691" s="108">
        <f t="shared" si="131"/>
        <v>76.5</v>
      </c>
      <c r="G691" s="90" t="s">
        <v>881</v>
      </c>
      <c r="H691" s="14">
        <f>IF(ISNA(VLOOKUP(G691,Round2_Transactions!$A$2:$F$800,2,FALSE)), 0,VLOOKUP(G691,Round2_Transactions!$A$2:$F$800,2,FALSE))</f>
        <v>0</v>
      </c>
      <c r="I691" s="60">
        <f>IF(ISNA(VLOOKUP(G691,Round2_Transactions!$A$2:$F$800,3,FALSE)), 0,VLOOKUP(G691,Round2_Transactions!$A$2:$F$800,3,FALSE))</f>
        <v>0</v>
      </c>
      <c r="J691" s="60">
        <f>IF(ISNA(VLOOKUP(G691,Round2_Transactions!$A$2:$F$800,4,FALSE)), 0,VLOOKUP(G691,Round2_Transactions!$A$2:$F$800,4,FALSE))</f>
        <v>0</v>
      </c>
      <c r="K691" s="60">
        <f>IF(ISNA(VLOOKUP(G691,Round2_Transactions!$A$2:$F$800,5,FALSE)), 0,VLOOKUP(G691,Round2_Transactions!$A$2:$F$800,5,FALSE))</f>
        <v>0</v>
      </c>
      <c r="L691" s="86">
        <f>IF(ISNA(VLOOKUP(G691,Round2_Transactions!$A$2:$F$800,6,FALSE)), 0,VLOOKUP(G691,Round2_Transactions!$A$2:$F$800,6,FALSE))</f>
        <v>0</v>
      </c>
      <c r="M691" s="107">
        <f t="shared" si="79"/>
        <v>0</v>
      </c>
      <c r="N691" s="107">
        <f t="shared" si="81"/>
        <v>0</v>
      </c>
      <c r="O691" s="107">
        <f t="shared" si="82"/>
        <v>0</v>
      </c>
      <c r="P691" s="107">
        <f t="shared" si="83"/>
        <v>0</v>
      </c>
      <c r="Q691" s="107">
        <f t="shared" si="84"/>
        <v>0</v>
      </c>
      <c r="R691" s="107">
        <f t="shared" si="85"/>
        <v>0</v>
      </c>
      <c r="S691" s="107">
        <f t="shared" si="86"/>
        <v>0</v>
      </c>
      <c r="T691" s="107">
        <f t="shared" si="87"/>
        <v>0</v>
      </c>
      <c r="U691" s="107">
        <f t="shared" si="88"/>
        <v>0</v>
      </c>
      <c r="V691" s="107">
        <f t="shared" si="89"/>
        <v>0</v>
      </c>
      <c r="W691" s="107">
        <f t="shared" si="90"/>
        <v>0</v>
      </c>
      <c r="X691" s="107">
        <f t="shared" si="91"/>
        <v>0</v>
      </c>
      <c r="Y691" s="107">
        <f t="shared" si="92"/>
        <v>0</v>
      </c>
      <c r="Z691" s="107">
        <f t="shared" si="132"/>
        <v>0</v>
      </c>
      <c r="AA691" s="107">
        <f t="shared" si="133"/>
        <v>0</v>
      </c>
      <c r="AB691" s="107">
        <f t="shared" si="134"/>
        <v>0</v>
      </c>
      <c r="AC691" s="107">
        <f t="shared" si="135"/>
        <v>0</v>
      </c>
      <c r="AD691" s="107">
        <f t="shared" si="136"/>
        <v>0</v>
      </c>
      <c r="AE691" s="107">
        <f t="shared" si="137"/>
        <v>0</v>
      </c>
      <c r="AF691" s="107">
        <f t="shared" si="138"/>
        <v>0</v>
      </c>
      <c r="AG691" s="107">
        <f t="shared" si="139"/>
        <v>0</v>
      </c>
      <c r="AH691" s="107">
        <f t="shared" si="140"/>
        <v>0</v>
      </c>
      <c r="AI691" s="107">
        <f t="shared" si="141"/>
        <v>0</v>
      </c>
      <c r="AJ691" s="107">
        <f t="shared" si="142"/>
        <v>0</v>
      </c>
      <c r="AK691" s="107">
        <f t="shared" si="143"/>
        <v>0</v>
      </c>
    </row>
    <row r="692">
      <c r="A692" s="107"/>
      <c r="B692" s="107"/>
      <c r="C692" s="107"/>
      <c r="D692" s="107"/>
      <c r="E692" s="107"/>
      <c r="F692" s="108">
        <f t="shared" si="131"/>
        <v>76.5</v>
      </c>
      <c r="G692" s="90" t="s">
        <v>882</v>
      </c>
      <c r="H692" s="14">
        <f>IF(ISNA(VLOOKUP(G692,Round2_Transactions!$A$2:$F$800,2,FALSE)), 0,VLOOKUP(G692,Round2_Transactions!$A$2:$F$800,2,FALSE))</f>
        <v>0</v>
      </c>
      <c r="I692" s="60">
        <f>IF(ISNA(VLOOKUP(G692,Round2_Transactions!$A$2:$F$800,3,FALSE)), 0,VLOOKUP(G692,Round2_Transactions!$A$2:$F$800,3,FALSE))</f>
        <v>0</v>
      </c>
      <c r="J692" s="60">
        <f>IF(ISNA(VLOOKUP(G692,Round2_Transactions!$A$2:$F$800,4,FALSE)), 0,VLOOKUP(G692,Round2_Transactions!$A$2:$F$800,4,FALSE))</f>
        <v>0</v>
      </c>
      <c r="K692" s="60">
        <f>IF(ISNA(VLOOKUP(G692,Round2_Transactions!$A$2:$F$800,5,FALSE)), 0,VLOOKUP(G692,Round2_Transactions!$A$2:$F$800,5,FALSE))</f>
        <v>0</v>
      </c>
      <c r="L692" s="86">
        <f>IF(ISNA(VLOOKUP(G692,Round2_Transactions!$A$2:$F$800,6,FALSE)), 0,VLOOKUP(G692,Round2_Transactions!$A$2:$F$800,6,FALSE))</f>
        <v>0</v>
      </c>
      <c r="M692" s="107">
        <f t="shared" si="79"/>
        <v>0</v>
      </c>
      <c r="N692" s="107">
        <f t="shared" si="81"/>
        <v>0</v>
      </c>
      <c r="O692" s="107">
        <f t="shared" si="82"/>
        <v>0</v>
      </c>
      <c r="P692" s="107">
        <f t="shared" si="83"/>
        <v>0</v>
      </c>
      <c r="Q692" s="107">
        <f t="shared" si="84"/>
        <v>0</v>
      </c>
      <c r="R692" s="107">
        <f t="shared" si="85"/>
        <v>0</v>
      </c>
      <c r="S692" s="107">
        <f t="shared" si="86"/>
        <v>0</v>
      </c>
      <c r="T692" s="107">
        <f t="shared" si="87"/>
        <v>0</v>
      </c>
      <c r="U692" s="107">
        <f t="shared" si="88"/>
        <v>0</v>
      </c>
      <c r="V692" s="107">
        <f t="shared" si="89"/>
        <v>0</v>
      </c>
      <c r="W692" s="107">
        <f t="shared" si="90"/>
        <v>0</v>
      </c>
      <c r="X692" s="107">
        <f t="shared" si="91"/>
        <v>0</v>
      </c>
      <c r="Y692" s="107">
        <f t="shared" si="92"/>
        <v>0</v>
      </c>
      <c r="Z692" s="107">
        <f t="shared" si="132"/>
        <v>0</v>
      </c>
      <c r="AA692" s="107">
        <f t="shared" si="133"/>
        <v>0</v>
      </c>
      <c r="AB692" s="107">
        <f t="shared" si="134"/>
        <v>0</v>
      </c>
      <c r="AC692" s="107">
        <f t="shared" si="135"/>
        <v>0</v>
      </c>
      <c r="AD692" s="107">
        <f t="shared" si="136"/>
        <v>0</v>
      </c>
      <c r="AE692" s="107">
        <f t="shared" si="137"/>
        <v>0</v>
      </c>
      <c r="AF692" s="107">
        <f t="shared" si="138"/>
        <v>0</v>
      </c>
      <c r="AG692" s="107">
        <f t="shared" si="139"/>
        <v>0</v>
      </c>
      <c r="AH692" s="107">
        <f t="shared" si="140"/>
        <v>0</v>
      </c>
      <c r="AI692" s="107">
        <f t="shared" si="141"/>
        <v>0</v>
      </c>
      <c r="AJ692" s="107">
        <f t="shared" si="142"/>
        <v>0</v>
      </c>
      <c r="AK692" s="107">
        <f t="shared" si="143"/>
        <v>0</v>
      </c>
    </row>
    <row r="693">
      <c r="A693" s="107"/>
      <c r="B693" s="107"/>
      <c r="C693" s="107"/>
      <c r="D693" s="107"/>
      <c r="E693" s="107"/>
      <c r="F693" s="108">
        <f t="shared" si="131"/>
        <v>76.5</v>
      </c>
      <c r="G693" s="90" t="s">
        <v>883</v>
      </c>
      <c r="H693" s="14">
        <f>IF(ISNA(VLOOKUP(G693,Round2_Transactions!$A$2:$F$800,2,FALSE)), 0,VLOOKUP(G693,Round2_Transactions!$A$2:$F$800,2,FALSE))</f>
        <v>0</v>
      </c>
      <c r="I693" s="60">
        <f>IF(ISNA(VLOOKUP(G693,Round2_Transactions!$A$2:$F$800,3,FALSE)), 0,VLOOKUP(G693,Round2_Transactions!$A$2:$F$800,3,FALSE))</f>
        <v>0</v>
      </c>
      <c r="J693" s="60">
        <f>IF(ISNA(VLOOKUP(G693,Round2_Transactions!$A$2:$F$800,4,FALSE)), 0,VLOOKUP(G693,Round2_Transactions!$A$2:$F$800,4,FALSE))</f>
        <v>0</v>
      </c>
      <c r="K693" s="60">
        <f>IF(ISNA(VLOOKUP(G693,Round2_Transactions!$A$2:$F$800,5,FALSE)), 0,VLOOKUP(G693,Round2_Transactions!$A$2:$F$800,5,FALSE))</f>
        <v>0</v>
      </c>
      <c r="L693" s="86">
        <f>IF(ISNA(VLOOKUP(G693,Round2_Transactions!$A$2:$F$800,6,FALSE)), 0,VLOOKUP(G693,Round2_Transactions!$A$2:$F$800,6,FALSE))</f>
        <v>0</v>
      </c>
      <c r="M693" s="107">
        <f t="shared" si="79"/>
        <v>0</v>
      </c>
      <c r="N693" s="107">
        <f t="shared" si="81"/>
        <v>0</v>
      </c>
      <c r="O693" s="107">
        <f t="shared" si="82"/>
        <v>0</v>
      </c>
      <c r="P693" s="107">
        <f t="shared" si="83"/>
        <v>0</v>
      </c>
      <c r="Q693" s="107">
        <f t="shared" si="84"/>
        <v>0</v>
      </c>
      <c r="R693" s="107">
        <f t="shared" si="85"/>
        <v>0</v>
      </c>
      <c r="S693" s="107">
        <f t="shared" si="86"/>
        <v>0</v>
      </c>
      <c r="T693" s="107">
        <f t="shared" si="87"/>
        <v>0</v>
      </c>
      <c r="U693" s="107">
        <f t="shared" si="88"/>
        <v>0</v>
      </c>
      <c r="V693" s="107">
        <f t="shared" si="89"/>
        <v>0</v>
      </c>
      <c r="W693" s="107">
        <f t="shared" si="90"/>
        <v>0</v>
      </c>
      <c r="X693" s="107">
        <f t="shared" si="91"/>
        <v>0</v>
      </c>
      <c r="Y693" s="107">
        <f t="shared" si="92"/>
        <v>0</v>
      </c>
      <c r="Z693" s="107">
        <f t="shared" si="132"/>
        <v>0</v>
      </c>
      <c r="AA693" s="107">
        <f t="shared" si="133"/>
        <v>0</v>
      </c>
      <c r="AB693" s="107">
        <f t="shared" si="134"/>
        <v>0</v>
      </c>
      <c r="AC693" s="107">
        <f t="shared" si="135"/>
        <v>0</v>
      </c>
      <c r="AD693" s="107">
        <f t="shared" si="136"/>
        <v>0</v>
      </c>
      <c r="AE693" s="107">
        <f t="shared" si="137"/>
        <v>0</v>
      </c>
      <c r="AF693" s="107">
        <f t="shared" si="138"/>
        <v>0</v>
      </c>
      <c r="AG693" s="107">
        <f t="shared" si="139"/>
        <v>0</v>
      </c>
      <c r="AH693" s="107">
        <f t="shared" si="140"/>
        <v>0</v>
      </c>
      <c r="AI693" s="107">
        <f t="shared" si="141"/>
        <v>0</v>
      </c>
      <c r="AJ693" s="107">
        <f t="shared" si="142"/>
        <v>0</v>
      </c>
      <c r="AK693" s="107">
        <f t="shared" si="143"/>
        <v>0</v>
      </c>
    </row>
    <row r="694">
      <c r="A694" s="107"/>
      <c r="B694" s="107"/>
      <c r="C694" s="107"/>
      <c r="D694" s="107"/>
      <c r="E694" s="107"/>
      <c r="F694" s="108">
        <f t="shared" si="131"/>
        <v>76.5</v>
      </c>
      <c r="G694" s="90" t="s">
        <v>884</v>
      </c>
      <c r="H694" s="14">
        <f>IF(ISNA(VLOOKUP(G694,Round2_Transactions!$A$2:$F$800,2,FALSE)), 0,VLOOKUP(G694,Round2_Transactions!$A$2:$F$800,2,FALSE))</f>
        <v>0</v>
      </c>
      <c r="I694" s="60">
        <f>IF(ISNA(VLOOKUP(G694,Round2_Transactions!$A$2:$F$800,3,FALSE)), 0,VLOOKUP(G694,Round2_Transactions!$A$2:$F$800,3,FALSE))</f>
        <v>0</v>
      </c>
      <c r="J694" s="60">
        <f>IF(ISNA(VLOOKUP(G694,Round2_Transactions!$A$2:$F$800,4,FALSE)), 0,VLOOKUP(G694,Round2_Transactions!$A$2:$F$800,4,FALSE))</f>
        <v>0</v>
      </c>
      <c r="K694" s="60">
        <f>IF(ISNA(VLOOKUP(G694,Round2_Transactions!$A$2:$F$800,5,FALSE)), 0,VLOOKUP(G694,Round2_Transactions!$A$2:$F$800,5,FALSE))</f>
        <v>0</v>
      </c>
      <c r="L694" s="86">
        <f>IF(ISNA(VLOOKUP(G694,Round2_Transactions!$A$2:$F$800,6,FALSE)), 0,VLOOKUP(G694,Round2_Transactions!$A$2:$F$800,6,FALSE))</f>
        <v>0</v>
      </c>
      <c r="M694" s="107">
        <f t="shared" si="79"/>
        <v>0</v>
      </c>
      <c r="N694" s="107">
        <f t="shared" si="81"/>
        <v>0</v>
      </c>
      <c r="O694" s="107">
        <f t="shared" si="82"/>
        <v>0</v>
      </c>
      <c r="P694" s="107">
        <f t="shared" si="83"/>
        <v>0</v>
      </c>
      <c r="Q694" s="107">
        <f t="shared" si="84"/>
        <v>0</v>
      </c>
      <c r="R694" s="107">
        <f t="shared" si="85"/>
        <v>0</v>
      </c>
      <c r="S694" s="107">
        <f t="shared" si="86"/>
        <v>0</v>
      </c>
      <c r="T694" s="107">
        <f t="shared" si="87"/>
        <v>0</v>
      </c>
      <c r="U694" s="107">
        <f t="shared" si="88"/>
        <v>0</v>
      </c>
      <c r="V694" s="107">
        <f t="shared" si="89"/>
        <v>0</v>
      </c>
      <c r="W694" s="107">
        <f t="shared" si="90"/>
        <v>0</v>
      </c>
      <c r="X694" s="107">
        <f t="shared" si="91"/>
        <v>0</v>
      </c>
      <c r="Y694" s="107">
        <f t="shared" si="92"/>
        <v>0</v>
      </c>
      <c r="Z694" s="107">
        <f t="shared" si="132"/>
        <v>0</v>
      </c>
      <c r="AA694" s="107">
        <f t="shared" si="133"/>
        <v>0</v>
      </c>
      <c r="AB694" s="107">
        <f t="shared" si="134"/>
        <v>0</v>
      </c>
      <c r="AC694" s="107">
        <f t="shared" si="135"/>
        <v>0</v>
      </c>
      <c r="AD694" s="107">
        <f t="shared" si="136"/>
        <v>0</v>
      </c>
      <c r="AE694" s="107">
        <f t="shared" si="137"/>
        <v>0</v>
      </c>
      <c r="AF694" s="107">
        <f t="shared" si="138"/>
        <v>0</v>
      </c>
      <c r="AG694" s="107">
        <f t="shared" si="139"/>
        <v>0</v>
      </c>
      <c r="AH694" s="107">
        <f t="shared" si="140"/>
        <v>0</v>
      </c>
      <c r="AI694" s="107">
        <f t="shared" si="141"/>
        <v>0</v>
      </c>
      <c r="AJ694" s="107">
        <f t="shared" si="142"/>
        <v>0</v>
      </c>
      <c r="AK694" s="107">
        <f t="shared" si="143"/>
        <v>0</v>
      </c>
    </row>
    <row r="695">
      <c r="A695" s="107"/>
      <c r="B695" s="107"/>
      <c r="C695" s="107"/>
      <c r="D695" s="107"/>
      <c r="E695" s="107"/>
      <c r="F695" s="108">
        <f t="shared" si="131"/>
        <v>76.5</v>
      </c>
      <c r="G695" s="90" t="s">
        <v>885</v>
      </c>
      <c r="H695" s="14">
        <f>IF(ISNA(VLOOKUP(G695,Round2_Transactions!$A$2:$F$800,2,FALSE)), 0,VLOOKUP(G695,Round2_Transactions!$A$2:$F$800,2,FALSE))</f>
        <v>0</v>
      </c>
      <c r="I695" s="60">
        <f>IF(ISNA(VLOOKUP(G695,Round2_Transactions!$A$2:$F$800,3,FALSE)), 0,VLOOKUP(G695,Round2_Transactions!$A$2:$F$800,3,FALSE))</f>
        <v>0</v>
      </c>
      <c r="J695" s="60">
        <f>IF(ISNA(VLOOKUP(G695,Round2_Transactions!$A$2:$F$800,4,FALSE)), 0,VLOOKUP(G695,Round2_Transactions!$A$2:$F$800,4,FALSE))</f>
        <v>0</v>
      </c>
      <c r="K695" s="60">
        <f>IF(ISNA(VLOOKUP(G695,Round2_Transactions!$A$2:$F$800,5,FALSE)), 0,VLOOKUP(G695,Round2_Transactions!$A$2:$F$800,5,FALSE))</f>
        <v>0</v>
      </c>
      <c r="L695" s="86">
        <f>IF(ISNA(VLOOKUP(G695,Round2_Transactions!$A$2:$F$800,6,FALSE)), 0,VLOOKUP(G695,Round2_Transactions!$A$2:$F$800,6,FALSE))</f>
        <v>0</v>
      </c>
      <c r="M695" s="107">
        <f t="shared" si="79"/>
        <v>0</v>
      </c>
      <c r="N695" s="107">
        <f t="shared" si="81"/>
        <v>0</v>
      </c>
      <c r="O695" s="107">
        <f t="shared" si="82"/>
        <v>0</v>
      </c>
      <c r="P695" s="107">
        <f t="shared" si="83"/>
        <v>0</v>
      </c>
      <c r="Q695" s="107">
        <f t="shared" si="84"/>
        <v>0</v>
      </c>
      <c r="R695" s="107">
        <f t="shared" si="85"/>
        <v>0</v>
      </c>
      <c r="S695" s="107">
        <f t="shared" si="86"/>
        <v>0</v>
      </c>
      <c r="T695" s="107">
        <f t="shared" si="87"/>
        <v>0</v>
      </c>
      <c r="U695" s="107">
        <f t="shared" si="88"/>
        <v>0</v>
      </c>
      <c r="V695" s="107">
        <f t="shared" si="89"/>
        <v>0</v>
      </c>
      <c r="W695" s="107">
        <f t="shared" si="90"/>
        <v>0</v>
      </c>
      <c r="X695" s="107">
        <f t="shared" si="91"/>
        <v>0</v>
      </c>
      <c r="Y695" s="107">
        <f t="shared" si="92"/>
        <v>0</v>
      </c>
      <c r="Z695" s="107">
        <f t="shared" si="132"/>
        <v>0</v>
      </c>
      <c r="AA695" s="107">
        <f t="shared" si="133"/>
        <v>0</v>
      </c>
      <c r="AB695" s="107">
        <f t="shared" si="134"/>
        <v>0</v>
      </c>
      <c r="AC695" s="107">
        <f t="shared" si="135"/>
        <v>0</v>
      </c>
      <c r="AD695" s="107">
        <f t="shared" si="136"/>
        <v>0</v>
      </c>
      <c r="AE695" s="107">
        <f t="shared" si="137"/>
        <v>0</v>
      </c>
      <c r="AF695" s="107">
        <f t="shared" si="138"/>
        <v>0</v>
      </c>
      <c r="AG695" s="107">
        <f t="shared" si="139"/>
        <v>0</v>
      </c>
      <c r="AH695" s="107">
        <f t="shared" si="140"/>
        <v>0</v>
      </c>
      <c r="AI695" s="107">
        <f t="shared" si="141"/>
        <v>0</v>
      </c>
      <c r="AJ695" s="107">
        <f t="shared" si="142"/>
        <v>0</v>
      </c>
      <c r="AK695" s="107">
        <f t="shared" si="143"/>
        <v>0</v>
      </c>
    </row>
    <row r="696">
      <c r="A696" s="107"/>
      <c r="B696" s="107"/>
      <c r="C696" s="107"/>
      <c r="D696" s="107"/>
      <c r="E696" s="107"/>
      <c r="F696" s="108">
        <f t="shared" si="131"/>
        <v>76.5</v>
      </c>
      <c r="G696" s="90" t="s">
        <v>886</v>
      </c>
      <c r="H696" s="14">
        <f>IF(ISNA(VLOOKUP(G696,Round2_Transactions!$A$2:$F$800,2,FALSE)), 0,VLOOKUP(G696,Round2_Transactions!$A$2:$F$800,2,FALSE))</f>
        <v>0</v>
      </c>
      <c r="I696" s="60">
        <f>IF(ISNA(VLOOKUP(G696,Round2_Transactions!$A$2:$F$800,3,FALSE)), 0,VLOOKUP(G696,Round2_Transactions!$A$2:$F$800,3,FALSE))</f>
        <v>0</v>
      </c>
      <c r="J696" s="60">
        <f>IF(ISNA(VLOOKUP(G696,Round2_Transactions!$A$2:$F$800,4,FALSE)), 0,VLOOKUP(G696,Round2_Transactions!$A$2:$F$800,4,FALSE))</f>
        <v>0</v>
      </c>
      <c r="K696" s="60">
        <f>IF(ISNA(VLOOKUP(G696,Round2_Transactions!$A$2:$F$800,5,FALSE)), 0,VLOOKUP(G696,Round2_Transactions!$A$2:$F$800,5,FALSE))</f>
        <v>0</v>
      </c>
      <c r="L696" s="86">
        <f>IF(ISNA(VLOOKUP(G696,Round2_Transactions!$A$2:$F$800,6,FALSE)), 0,VLOOKUP(G696,Round2_Transactions!$A$2:$F$800,6,FALSE))</f>
        <v>0</v>
      </c>
      <c r="M696" s="107">
        <f t="shared" si="79"/>
        <v>0</v>
      </c>
      <c r="N696" s="107">
        <f t="shared" si="81"/>
        <v>0</v>
      </c>
      <c r="O696" s="107">
        <f t="shared" si="82"/>
        <v>0</v>
      </c>
      <c r="P696" s="107">
        <f t="shared" si="83"/>
        <v>0</v>
      </c>
      <c r="Q696" s="107">
        <f t="shared" si="84"/>
        <v>0</v>
      </c>
      <c r="R696" s="107">
        <f t="shared" si="85"/>
        <v>0</v>
      </c>
      <c r="S696" s="107">
        <f t="shared" si="86"/>
        <v>0</v>
      </c>
      <c r="T696" s="107">
        <f t="shared" si="87"/>
        <v>0</v>
      </c>
      <c r="U696" s="107">
        <f t="shared" si="88"/>
        <v>0</v>
      </c>
      <c r="V696" s="107">
        <f t="shared" si="89"/>
        <v>0</v>
      </c>
      <c r="W696" s="107">
        <f t="shared" si="90"/>
        <v>0</v>
      </c>
      <c r="X696" s="107">
        <f t="shared" si="91"/>
        <v>0</v>
      </c>
      <c r="Y696" s="107">
        <f t="shared" si="92"/>
        <v>0</v>
      </c>
      <c r="Z696" s="107">
        <f t="shared" si="132"/>
        <v>0</v>
      </c>
      <c r="AA696" s="107">
        <f t="shared" si="133"/>
        <v>0</v>
      </c>
      <c r="AB696" s="107">
        <f t="shared" si="134"/>
        <v>0</v>
      </c>
      <c r="AC696" s="107">
        <f t="shared" si="135"/>
        <v>0</v>
      </c>
      <c r="AD696" s="107">
        <f t="shared" si="136"/>
        <v>0</v>
      </c>
      <c r="AE696" s="107">
        <f t="shared" si="137"/>
        <v>0</v>
      </c>
      <c r="AF696" s="107">
        <f t="shared" si="138"/>
        <v>0</v>
      </c>
      <c r="AG696" s="107">
        <f t="shared" si="139"/>
        <v>0</v>
      </c>
      <c r="AH696" s="107">
        <f t="shared" si="140"/>
        <v>0</v>
      </c>
      <c r="AI696" s="107">
        <f t="shared" si="141"/>
        <v>0</v>
      </c>
      <c r="AJ696" s="107">
        <f t="shared" si="142"/>
        <v>0</v>
      </c>
      <c r="AK696" s="107">
        <f t="shared" si="143"/>
        <v>0</v>
      </c>
    </row>
    <row r="697">
      <c r="A697" s="107"/>
      <c r="B697" s="107"/>
      <c r="C697" s="107"/>
      <c r="D697" s="107"/>
      <c r="E697" s="107"/>
      <c r="F697" s="108">
        <f t="shared" si="131"/>
        <v>76.5</v>
      </c>
      <c r="G697" s="90" t="s">
        <v>887</v>
      </c>
      <c r="H697" s="14">
        <f>IF(ISNA(VLOOKUP(G697,Round2_Transactions!$A$2:$F$800,2,FALSE)), 0,VLOOKUP(G697,Round2_Transactions!$A$2:$F$800,2,FALSE))</f>
        <v>0</v>
      </c>
      <c r="I697" s="60">
        <f>IF(ISNA(VLOOKUP(G697,Round2_Transactions!$A$2:$F$800,3,FALSE)), 0,VLOOKUP(G697,Round2_Transactions!$A$2:$F$800,3,FALSE))</f>
        <v>0</v>
      </c>
      <c r="J697" s="60">
        <f>IF(ISNA(VLOOKUP(G697,Round2_Transactions!$A$2:$F$800,4,FALSE)), 0,VLOOKUP(G697,Round2_Transactions!$A$2:$F$800,4,FALSE))</f>
        <v>0</v>
      </c>
      <c r="K697" s="60">
        <f>IF(ISNA(VLOOKUP(G697,Round2_Transactions!$A$2:$F$800,5,FALSE)), 0,VLOOKUP(G697,Round2_Transactions!$A$2:$F$800,5,FALSE))</f>
        <v>0</v>
      </c>
      <c r="L697" s="86">
        <f>IF(ISNA(VLOOKUP(G697,Round2_Transactions!$A$2:$F$800,6,FALSE)), 0,VLOOKUP(G697,Round2_Transactions!$A$2:$F$800,6,FALSE))</f>
        <v>0</v>
      </c>
      <c r="M697" s="107">
        <f t="shared" si="79"/>
        <v>0</v>
      </c>
      <c r="N697" s="107">
        <f t="shared" si="81"/>
        <v>0</v>
      </c>
      <c r="O697" s="107">
        <f t="shared" si="82"/>
        <v>0</v>
      </c>
      <c r="P697" s="107">
        <f t="shared" si="83"/>
        <v>0</v>
      </c>
      <c r="Q697" s="107">
        <f t="shared" si="84"/>
        <v>0</v>
      </c>
      <c r="R697" s="107">
        <f t="shared" si="85"/>
        <v>0</v>
      </c>
      <c r="S697" s="107">
        <f t="shared" si="86"/>
        <v>0</v>
      </c>
      <c r="T697" s="107">
        <f t="shared" si="87"/>
        <v>0</v>
      </c>
      <c r="U697" s="107">
        <f t="shared" si="88"/>
        <v>0</v>
      </c>
      <c r="V697" s="107">
        <f t="shared" si="89"/>
        <v>0</v>
      </c>
      <c r="W697" s="107">
        <f t="shared" si="90"/>
        <v>0</v>
      </c>
      <c r="X697" s="107">
        <f t="shared" si="91"/>
        <v>0</v>
      </c>
      <c r="Y697" s="107">
        <f t="shared" si="92"/>
        <v>0</v>
      </c>
      <c r="Z697" s="107">
        <f t="shared" si="132"/>
        <v>0</v>
      </c>
      <c r="AA697" s="107">
        <f t="shared" si="133"/>
        <v>0</v>
      </c>
      <c r="AB697" s="107">
        <f t="shared" si="134"/>
        <v>0</v>
      </c>
      <c r="AC697" s="107">
        <f t="shared" si="135"/>
        <v>0</v>
      </c>
      <c r="AD697" s="107">
        <f t="shared" si="136"/>
        <v>0</v>
      </c>
      <c r="AE697" s="107">
        <f t="shared" si="137"/>
        <v>0</v>
      </c>
      <c r="AF697" s="107">
        <f t="shared" si="138"/>
        <v>0</v>
      </c>
      <c r="AG697" s="107">
        <f t="shared" si="139"/>
        <v>0</v>
      </c>
      <c r="AH697" s="107">
        <f t="shared" si="140"/>
        <v>0</v>
      </c>
      <c r="AI697" s="107">
        <f t="shared" si="141"/>
        <v>0</v>
      </c>
      <c r="AJ697" s="107">
        <f t="shared" si="142"/>
        <v>0</v>
      </c>
      <c r="AK697" s="107">
        <f t="shared" si="143"/>
        <v>0</v>
      </c>
    </row>
    <row r="698">
      <c r="A698" s="107"/>
      <c r="B698" s="107"/>
      <c r="C698" s="107"/>
      <c r="D698" s="107"/>
      <c r="E698" s="107"/>
      <c r="F698" s="108">
        <f t="shared" si="131"/>
        <v>76.5</v>
      </c>
      <c r="G698" s="90" t="s">
        <v>888</v>
      </c>
      <c r="H698" s="14">
        <f>IF(ISNA(VLOOKUP(G698,Round2_Transactions!$A$2:$F$800,2,FALSE)), 0,VLOOKUP(G698,Round2_Transactions!$A$2:$F$800,2,FALSE))</f>
        <v>0</v>
      </c>
      <c r="I698" s="60">
        <f>IF(ISNA(VLOOKUP(G698,Round2_Transactions!$A$2:$F$800,3,FALSE)), 0,VLOOKUP(G698,Round2_Transactions!$A$2:$F$800,3,FALSE))</f>
        <v>0</v>
      </c>
      <c r="J698" s="60">
        <f>IF(ISNA(VLOOKUP(G698,Round2_Transactions!$A$2:$F$800,4,FALSE)), 0,VLOOKUP(G698,Round2_Transactions!$A$2:$F$800,4,FALSE))</f>
        <v>0</v>
      </c>
      <c r="K698" s="60">
        <f>IF(ISNA(VLOOKUP(G698,Round2_Transactions!$A$2:$F$800,5,FALSE)), 0,VLOOKUP(G698,Round2_Transactions!$A$2:$F$800,5,FALSE))</f>
        <v>0</v>
      </c>
      <c r="L698" s="86">
        <f>IF(ISNA(VLOOKUP(G698,Round2_Transactions!$A$2:$F$800,6,FALSE)), 0,VLOOKUP(G698,Round2_Transactions!$A$2:$F$800,6,FALSE))</f>
        <v>0</v>
      </c>
      <c r="M698" s="107">
        <f t="shared" si="79"/>
        <v>0</v>
      </c>
      <c r="N698" s="107">
        <f t="shared" si="81"/>
        <v>0</v>
      </c>
      <c r="O698" s="107">
        <f t="shared" si="82"/>
        <v>0</v>
      </c>
      <c r="P698" s="107">
        <f t="shared" si="83"/>
        <v>0</v>
      </c>
      <c r="Q698" s="107">
        <f t="shared" si="84"/>
        <v>0</v>
      </c>
      <c r="R698" s="107">
        <f t="shared" si="85"/>
        <v>0</v>
      </c>
      <c r="S698" s="107">
        <f t="shared" si="86"/>
        <v>0</v>
      </c>
      <c r="T698" s="107">
        <f t="shared" si="87"/>
        <v>0</v>
      </c>
      <c r="U698" s="107">
        <f t="shared" si="88"/>
        <v>0</v>
      </c>
      <c r="V698" s="107">
        <f t="shared" si="89"/>
        <v>0</v>
      </c>
      <c r="W698" s="107">
        <f t="shared" si="90"/>
        <v>0</v>
      </c>
      <c r="X698" s="107">
        <f t="shared" si="91"/>
        <v>0</v>
      </c>
      <c r="Y698" s="107">
        <f t="shared" si="92"/>
        <v>0</v>
      </c>
      <c r="Z698" s="107">
        <f t="shared" si="132"/>
        <v>0</v>
      </c>
      <c r="AA698" s="107">
        <f t="shared" si="133"/>
        <v>0</v>
      </c>
      <c r="AB698" s="107">
        <f t="shared" si="134"/>
        <v>0</v>
      </c>
      <c r="AC698" s="107">
        <f t="shared" si="135"/>
        <v>0</v>
      </c>
      <c r="AD698" s="107">
        <f t="shared" si="136"/>
        <v>0</v>
      </c>
      <c r="AE698" s="107">
        <f t="shared" si="137"/>
        <v>0</v>
      </c>
      <c r="AF698" s="107">
        <f t="shared" si="138"/>
        <v>0</v>
      </c>
      <c r="AG698" s="107">
        <f t="shared" si="139"/>
        <v>0</v>
      </c>
      <c r="AH698" s="107">
        <f t="shared" si="140"/>
        <v>0</v>
      </c>
      <c r="AI698" s="107">
        <f t="shared" si="141"/>
        <v>0</v>
      </c>
      <c r="AJ698" s="107">
        <f t="shared" si="142"/>
        <v>0</v>
      </c>
      <c r="AK698" s="107">
        <f t="shared" si="143"/>
        <v>0</v>
      </c>
    </row>
    <row r="699">
      <c r="A699" s="107"/>
      <c r="B699" s="107"/>
      <c r="C699" s="107"/>
      <c r="D699" s="107"/>
      <c r="E699" s="107"/>
      <c r="F699" s="108">
        <f t="shared" si="131"/>
        <v>76.5</v>
      </c>
      <c r="G699" s="90" t="s">
        <v>889</v>
      </c>
      <c r="H699" s="14">
        <f>IF(ISNA(VLOOKUP(G699,Round2_Transactions!$A$2:$F$800,2,FALSE)), 0,VLOOKUP(G699,Round2_Transactions!$A$2:$F$800,2,FALSE))</f>
        <v>0</v>
      </c>
      <c r="I699" s="60">
        <f>IF(ISNA(VLOOKUP(G699,Round2_Transactions!$A$2:$F$800,3,FALSE)), 0,VLOOKUP(G699,Round2_Transactions!$A$2:$F$800,3,FALSE))</f>
        <v>0</v>
      </c>
      <c r="J699" s="60">
        <f>IF(ISNA(VLOOKUP(G699,Round2_Transactions!$A$2:$F$800,4,FALSE)), 0,VLOOKUP(G699,Round2_Transactions!$A$2:$F$800,4,FALSE))</f>
        <v>0</v>
      </c>
      <c r="K699" s="60">
        <f>IF(ISNA(VLOOKUP(G699,Round2_Transactions!$A$2:$F$800,5,FALSE)), 0,VLOOKUP(G699,Round2_Transactions!$A$2:$F$800,5,FALSE))</f>
        <v>0</v>
      </c>
      <c r="L699" s="86">
        <f>IF(ISNA(VLOOKUP(G699,Round2_Transactions!$A$2:$F$800,6,FALSE)), 0,VLOOKUP(G699,Round2_Transactions!$A$2:$F$800,6,FALSE))</f>
        <v>0</v>
      </c>
      <c r="M699" s="107">
        <f t="shared" si="79"/>
        <v>0</v>
      </c>
      <c r="N699" s="107">
        <f t="shared" si="81"/>
        <v>0</v>
      </c>
      <c r="O699" s="107">
        <f t="shared" si="82"/>
        <v>0</v>
      </c>
      <c r="P699" s="107">
        <f t="shared" si="83"/>
        <v>0</v>
      </c>
      <c r="Q699" s="107">
        <f t="shared" si="84"/>
        <v>0</v>
      </c>
      <c r="R699" s="107">
        <f t="shared" si="85"/>
        <v>0</v>
      </c>
      <c r="S699" s="107">
        <f t="shared" si="86"/>
        <v>0</v>
      </c>
      <c r="T699" s="107">
        <f t="shared" si="87"/>
        <v>0</v>
      </c>
      <c r="U699" s="107">
        <f t="shared" si="88"/>
        <v>0</v>
      </c>
      <c r="V699" s="107">
        <f t="shared" si="89"/>
        <v>0</v>
      </c>
      <c r="W699" s="107">
        <f t="shared" si="90"/>
        <v>0</v>
      </c>
      <c r="X699" s="107">
        <f t="shared" si="91"/>
        <v>0</v>
      </c>
      <c r="Y699" s="107">
        <f t="shared" si="92"/>
        <v>0</v>
      </c>
      <c r="Z699" s="107">
        <f t="shared" si="132"/>
        <v>0</v>
      </c>
      <c r="AA699" s="107">
        <f t="shared" si="133"/>
        <v>0</v>
      </c>
      <c r="AB699" s="107">
        <f t="shared" si="134"/>
        <v>0</v>
      </c>
      <c r="AC699" s="107">
        <f t="shared" si="135"/>
        <v>0</v>
      </c>
      <c r="AD699" s="107">
        <f t="shared" si="136"/>
        <v>0</v>
      </c>
      <c r="AE699" s="107">
        <f t="shared" si="137"/>
        <v>0</v>
      </c>
      <c r="AF699" s="107">
        <f t="shared" si="138"/>
        <v>0</v>
      </c>
      <c r="AG699" s="107">
        <f t="shared" si="139"/>
        <v>0</v>
      </c>
      <c r="AH699" s="107">
        <f t="shared" si="140"/>
        <v>0</v>
      </c>
      <c r="AI699" s="107">
        <f t="shared" si="141"/>
        <v>0</v>
      </c>
      <c r="AJ699" s="107">
        <f t="shared" si="142"/>
        <v>0</v>
      </c>
      <c r="AK699" s="107">
        <f t="shared" si="143"/>
        <v>0</v>
      </c>
    </row>
    <row r="700">
      <c r="A700" s="107"/>
      <c r="B700" s="107"/>
      <c r="C700" s="107"/>
      <c r="D700" s="107"/>
      <c r="E700" s="107"/>
      <c r="F700" s="108">
        <f t="shared" si="131"/>
        <v>76.5</v>
      </c>
      <c r="G700" s="90" t="s">
        <v>890</v>
      </c>
      <c r="H700" s="14">
        <f>IF(ISNA(VLOOKUP(G700,Round2_Transactions!$A$2:$F$800,2,FALSE)), 0,VLOOKUP(G700,Round2_Transactions!$A$2:$F$800,2,FALSE))</f>
        <v>0</v>
      </c>
      <c r="I700" s="60">
        <f>IF(ISNA(VLOOKUP(G700,Round2_Transactions!$A$2:$F$800,3,FALSE)), 0,VLOOKUP(G700,Round2_Transactions!$A$2:$F$800,3,FALSE))</f>
        <v>0</v>
      </c>
      <c r="J700" s="60">
        <f>IF(ISNA(VLOOKUP(G700,Round2_Transactions!$A$2:$F$800,4,FALSE)), 0,VLOOKUP(G700,Round2_Transactions!$A$2:$F$800,4,FALSE))</f>
        <v>0</v>
      </c>
      <c r="K700" s="60">
        <f>IF(ISNA(VLOOKUP(G700,Round2_Transactions!$A$2:$F$800,5,FALSE)), 0,VLOOKUP(G700,Round2_Transactions!$A$2:$F$800,5,FALSE))</f>
        <v>0</v>
      </c>
      <c r="L700" s="86">
        <f>IF(ISNA(VLOOKUP(G700,Round2_Transactions!$A$2:$F$800,6,FALSE)), 0,VLOOKUP(G700,Round2_Transactions!$A$2:$F$800,6,FALSE))</f>
        <v>0</v>
      </c>
      <c r="M700" s="107">
        <f t="shared" si="79"/>
        <v>0</v>
      </c>
      <c r="N700" s="107">
        <f t="shared" si="81"/>
        <v>0</v>
      </c>
      <c r="O700" s="107">
        <f t="shared" si="82"/>
        <v>0</v>
      </c>
      <c r="P700" s="107">
        <f t="shared" si="83"/>
        <v>0</v>
      </c>
      <c r="Q700" s="107">
        <f t="shared" si="84"/>
        <v>0</v>
      </c>
      <c r="R700" s="107">
        <f t="shared" si="85"/>
        <v>0</v>
      </c>
      <c r="S700" s="107">
        <f t="shared" si="86"/>
        <v>0</v>
      </c>
      <c r="T700" s="107">
        <f t="shared" si="87"/>
        <v>0</v>
      </c>
      <c r="U700" s="107">
        <f t="shared" si="88"/>
        <v>0</v>
      </c>
      <c r="V700" s="107">
        <f t="shared" si="89"/>
        <v>0</v>
      </c>
      <c r="W700" s="107">
        <f t="shared" si="90"/>
        <v>0</v>
      </c>
      <c r="X700" s="107">
        <f t="shared" si="91"/>
        <v>0</v>
      </c>
      <c r="Y700" s="107">
        <f t="shared" si="92"/>
        <v>0</v>
      </c>
      <c r="Z700" s="107">
        <f t="shared" si="132"/>
        <v>0</v>
      </c>
      <c r="AA700" s="107">
        <f t="shared" si="133"/>
        <v>0</v>
      </c>
      <c r="AB700" s="107">
        <f t="shared" si="134"/>
        <v>0</v>
      </c>
      <c r="AC700" s="107">
        <f t="shared" si="135"/>
        <v>0</v>
      </c>
      <c r="AD700" s="107">
        <f t="shared" si="136"/>
        <v>0</v>
      </c>
      <c r="AE700" s="107">
        <f t="shared" si="137"/>
        <v>0</v>
      </c>
      <c r="AF700" s="107">
        <f t="shared" si="138"/>
        <v>0</v>
      </c>
      <c r="AG700" s="107">
        <f t="shared" si="139"/>
        <v>0</v>
      </c>
      <c r="AH700" s="107">
        <f t="shared" si="140"/>
        <v>0</v>
      </c>
      <c r="AI700" s="107">
        <f t="shared" si="141"/>
        <v>0</v>
      </c>
      <c r="AJ700" s="107">
        <f t="shared" si="142"/>
        <v>0</v>
      </c>
      <c r="AK700" s="107">
        <f t="shared" si="143"/>
        <v>0</v>
      </c>
    </row>
    <row r="701">
      <c r="A701" s="107"/>
      <c r="B701" s="107"/>
      <c r="C701" s="107"/>
      <c r="D701" s="107"/>
      <c r="E701" s="107"/>
      <c r="F701" s="108">
        <f t="shared" si="131"/>
        <v>76.5</v>
      </c>
      <c r="G701" s="90" t="s">
        <v>891</v>
      </c>
      <c r="H701" s="14">
        <f>IF(ISNA(VLOOKUP(G701,Round2_Transactions!$A$2:$F$800,2,FALSE)), 0,VLOOKUP(G701,Round2_Transactions!$A$2:$F$800,2,FALSE))</f>
        <v>0</v>
      </c>
      <c r="I701" s="60">
        <f>IF(ISNA(VLOOKUP(G701,Round2_Transactions!$A$2:$F$800,3,FALSE)), 0,VLOOKUP(G701,Round2_Transactions!$A$2:$F$800,3,FALSE))</f>
        <v>0</v>
      </c>
      <c r="J701" s="60">
        <f>IF(ISNA(VLOOKUP(G701,Round2_Transactions!$A$2:$F$800,4,FALSE)), 0,VLOOKUP(G701,Round2_Transactions!$A$2:$F$800,4,FALSE))</f>
        <v>0</v>
      </c>
      <c r="K701" s="60">
        <f>IF(ISNA(VLOOKUP(G701,Round2_Transactions!$A$2:$F$800,5,FALSE)), 0,VLOOKUP(G701,Round2_Transactions!$A$2:$F$800,5,FALSE))</f>
        <v>0</v>
      </c>
      <c r="L701" s="86">
        <f>IF(ISNA(VLOOKUP(G701,Round2_Transactions!$A$2:$F$800,6,FALSE)), 0,VLOOKUP(G701,Round2_Transactions!$A$2:$F$800,6,FALSE))</f>
        <v>0</v>
      </c>
      <c r="M701" s="107">
        <f t="shared" si="79"/>
        <v>0</v>
      </c>
      <c r="N701" s="107">
        <f t="shared" si="81"/>
        <v>0</v>
      </c>
      <c r="O701" s="107">
        <f t="shared" si="82"/>
        <v>0</v>
      </c>
      <c r="P701" s="107">
        <f t="shared" si="83"/>
        <v>0</v>
      </c>
      <c r="Q701" s="107">
        <f t="shared" si="84"/>
        <v>0</v>
      </c>
      <c r="R701" s="107">
        <f t="shared" si="85"/>
        <v>0</v>
      </c>
      <c r="S701" s="107">
        <f t="shared" si="86"/>
        <v>0</v>
      </c>
      <c r="T701" s="107">
        <f t="shared" si="87"/>
        <v>0</v>
      </c>
      <c r="U701" s="107">
        <f t="shared" si="88"/>
        <v>0</v>
      </c>
      <c r="V701" s="107">
        <f t="shared" si="89"/>
        <v>0</v>
      </c>
      <c r="W701" s="107">
        <f t="shared" si="90"/>
        <v>0</v>
      </c>
      <c r="X701" s="107">
        <f t="shared" si="91"/>
        <v>0</v>
      </c>
      <c r="Y701" s="107">
        <f t="shared" si="92"/>
        <v>0</v>
      </c>
      <c r="Z701" s="107">
        <f t="shared" si="132"/>
        <v>0</v>
      </c>
      <c r="AA701" s="107">
        <f t="shared" si="133"/>
        <v>0</v>
      </c>
      <c r="AB701" s="107">
        <f t="shared" si="134"/>
        <v>0</v>
      </c>
      <c r="AC701" s="107">
        <f t="shared" si="135"/>
        <v>0</v>
      </c>
      <c r="AD701" s="107">
        <f t="shared" si="136"/>
        <v>0</v>
      </c>
      <c r="AE701" s="107">
        <f t="shared" si="137"/>
        <v>0</v>
      </c>
      <c r="AF701" s="107">
        <f t="shared" si="138"/>
        <v>0</v>
      </c>
      <c r="AG701" s="107">
        <f t="shared" si="139"/>
        <v>0</v>
      </c>
      <c r="AH701" s="107">
        <f t="shared" si="140"/>
        <v>0</v>
      </c>
      <c r="AI701" s="107">
        <f t="shared" si="141"/>
        <v>0</v>
      </c>
      <c r="AJ701" s="107">
        <f t="shared" si="142"/>
        <v>0</v>
      </c>
      <c r="AK701" s="107">
        <f t="shared" si="143"/>
        <v>0</v>
      </c>
    </row>
    <row r="702">
      <c r="A702" s="107"/>
      <c r="B702" s="107"/>
      <c r="C702" s="107"/>
      <c r="D702" s="107"/>
      <c r="E702" s="107"/>
      <c r="F702" s="108">
        <f t="shared" si="131"/>
        <v>76.5</v>
      </c>
      <c r="G702" s="90" t="s">
        <v>892</v>
      </c>
      <c r="H702" s="14">
        <f>IF(ISNA(VLOOKUP(G702,Round2_Transactions!$A$2:$F$800,2,FALSE)), 0,VLOOKUP(G702,Round2_Transactions!$A$2:$F$800,2,FALSE))</f>
        <v>0</v>
      </c>
      <c r="I702" s="60">
        <f>IF(ISNA(VLOOKUP(G702,Round2_Transactions!$A$2:$F$800,3,FALSE)), 0,VLOOKUP(G702,Round2_Transactions!$A$2:$F$800,3,FALSE))</f>
        <v>0</v>
      </c>
      <c r="J702" s="60">
        <f>IF(ISNA(VLOOKUP(G702,Round2_Transactions!$A$2:$F$800,4,FALSE)), 0,VLOOKUP(G702,Round2_Transactions!$A$2:$F$800,4,FALSE))</f>
        <v>0</v>
      </c>
      <c r="K702" s="60">
        <f>IF(ISNA(VLOOKUP(G702,Round2_Transactions!$A$2:$F$800,5,FALSE)), 0,VLOOKUP(G702,Round2_Transactions!$A$2:$F$800,5,FALSE))</f>
        <v>0</v>
      </c>
      <c r="L702" s="86">
        <f>IF(ISNA(VLOOKUP(G702,Round2_Transactions!$A$2:$F$800,6,FALSE)), 0,VLOOKUP(G702,Round2_Transactions!$A$2:$F$800,6,FALSE))</f>
        <v>0</v>
      </c>
      <c r="M702" s="107">
        <f t="shared" si="79"/>
        <v>0</v>
      </c>
      <c r="N702" s="107">
        <f t="shared" si="81"/>
        <v>0</v>
      </c>
      <c r="O702" s="107">
        <f t="shared" si="82"/>
        <v>0</v>
      </c>
      <c r="P702" s="107">
        <f t="shared" si="83"/>
        <v>0</v>
      </c>
      <c r="Q702" s="107">
        <f t="shared" si="84"/>
        <v>0</v>
      </c>
      <c r="R702" s="107">
        <f t="shared" si="85"/>
        <v>0</v>
      </c>
      <c r="S702" s="107">
        <f t="shared" si="86"/>
        <v>0</v>
      </c>
      <c r="T702" s="107">
        <f t="shared" si="87"/>
        <v>0</v>
      </c>
      <c r="U702" s="107">
        <f t="shared" si="88"/>
        <v>0</v>
      </c>
      <c r="V702" s="107">
        <f t="shared" si="89"/>
        <v>0</v>
      </c>
      <c r="W702" s="107">
        <f t="shared" si="90"/>
        <v>0</v>
      </c>
      <c r="X702" s="107">
        <f t="shared" si="91"/>
        <v>0</v>
      </c>
      <c r="Y702" s="107">
        <f t="shared" si="92"/>
        <v>0</v>
      </c>
      <c r="Z702" s="107">
        <f t="shared" si="132"/>
        <v>0</v>
      </c>
      <c r="AA702" s="107">
        <f t="shared" si="133"/>
        <v>0</v>
      </c>
      <c r="AB702" s="107">
        <f t="shared" si="134"/>
        <v>0</v>
      </c>
      <c r="AC702" s="107">
        <f t="shared" si="135"/>
        <v>0</v>
      </c>
      <c r="AD702" s="107">
        <f t="shared" si="136"/>
        <v>0</v>
      </c>
      <c r="AE702" s="107">
        <f t="shared" si="137"/>
        <v>0</v>
      </c>
      <c r="AF702" s="107">
        <f t="shared" si="138"/>
        <v>0</v>
      </c>
      <c r="AG702" s="107">
        <f t="shared" si="139"/>
        <v>0</v>
      </c>
      <c r="AH702" s="107">
        <f t="shared" si="140"/>
        <v>0</v>
      </c>
      <c r="AI702" s="107">
        <f t="shared" si="141"/>
        <v>0</v>
      </c>
      <c r="AJ702" s="107">
        <f t="shared" si="142"/>
        <v>0</v>
      </c>
      <c r="AK702" s="107">
        <f t="shared" si="143"/>
        <v>0</v>
      </c>
    </row>
    <row r="703">
      <c r="A703" s="107"/>
      <c r="B703" s="107"/>
      <c r="C703" s="107"/>
      <c r="D703" s="107"/>
      <c r="E703" s="107"/>
      <c r="F703" s="108">
        <f t="shared" si="131"/>
        <v>76.5</v>
      </c>
      <c r="G703" s="90" t="s">
        <v>893</v>
      </c>
      <c r="H703" s="14">
        <f>IF(ISNA(VLOOKUP(G703,Round2_Transactions!$A$2:$F$800,2,FALSE)), 0,VLOOKUP(G703,Round2_Transactions!$A$2:$F$800,2,FALSE))</f>
        <v>0</v>
      </c>
      <c r="I703" s="60">
        <f>IF(ISNA(VLOOKUP(G703,Round2_Transactions!$A$2:$F$800,3,FALSE)), 0,VLOOKUP(G703,Round2_Transactions!$A$2:$F$800,3,FALSE))</f>
        <v>0</v>
      </c>
      <c r="J703" s="60">
        <f>IF(ISNA(VLOOKUP(G703,Round2_Transactions!$A$2:$F$800,4,FALSE)), 0,VLOOKUP(G703,Round2_Transactions!$A$2:$F$800,4,FALSE))</f>
        <v>0</v>
      </c>
      <c r="K703" s="60">
        <f>IF(ISNA(VLOOKUP(G703,Round2_Transactions!$A$2:$F$800,5,FALSE)), 0,VLOOKUP(G703,Round2_Transactions!$A$2:$F$800,5,FALSE))</f>
        <v>0</v>
      </c>
      <c r="L703" s="86">
        <f>IF(ISNA(VLOOKUP(G703,Round2_Transactions!$A$2:$F$800,6,FALSE)), 0,VLOOKUP(G703,Round2_Transactions!$A$2:$F$800,6,FALSE))</f>
        <v>0</v>
      </c>
      <c r="M703" s="107">
        <f t="shared" si="79"/>
        <v>0</v>
      </c>
      <c r="N703" s="107">
        <f t="shared" si="81"/>
        <v>0</v>
      </c>
      <c r="O703" s="107">
        <f t="shared" si="82"/>
        <v>0</v>
      </c>
      <c r="P703" s="107">
        <f t="shared" si="83"/>
        <v>0</v>
      </c>
      <c r="Q703" s="107">
        <f t="shared" si="84"/>
        <v>0</v>
      </c>
      <c r="R703" s="107">
        <f t="shared" si="85"/>
        <v>0</v>
      </c>
      <c r="S703" s="107">
        <f t="shared" si="86"/>
        <v>0</v>
      </c>
      <c r="T703" s="107">
        <f t="shared" si="87"/>
        <v>0</v>
      </c>
      <c r="U703" s="107">
        <f t="shared" si="88"/>
        <v>0</v>
      </c>
      <c r="V703" s="107">
        <f t="shared" si="89"/>
        <v>0</v>
      </c>
      <c r="W703" s="107">
        <f t="shared" si="90"/>
        <v>0</v>
      </c>
      <c r="X703" s="107">
        <f t="shared" si="91"/>
        <v>0</v>
      </c>
      <c r="Y703" s="107">
        <f t="shared" si="92"/>
        <v>0</v>
      </c>
      <c r="Z703" s="107">
        <f t="shared" si="132"/>
        <v>0</v>
      </c>
      <c r="AA703" s="107">
        <f t="shared" si="133"/>
        <v>0</v>
      </c>
      <c r="AB703" s="107">
        <f t="shared" si="134"/>
        <v>0</v>
      </c>
      <c r="AC703" s="107">
        <f t="shared" si="135"/>
        <v>0</v>
      </c>
      <c r="AD703" s="107">
        <f t="shared" si="136"/>
        <v>0</v>
      </c>
      <c r="AE703" s="107">
        <f t="shared" si="137"/>
        <v>0</v>
      </c>
      <c r="AF703" s="107">
        <f t="shared" si="138"/>
        <v>0</v>
      </c>
      <c r="AG703" s="107">
        <f t="shared" si="139"/>
        <v>0</v>
      </c>
      <c r="AH703" s="107">
        <f t="shared" si="140"/>
        <v>0</v>
      </c>
      <c r="AI703" s="107">
        <f t="shared" si="141"/>
        <v>0</v>
      </c>
      <c r="AJ703" s="107">
        <f t="shared" si="142"/>
        <v>0</v>
      </c>
      <c r="AK703" s="107">
        <f t="shared" si="143"/>
        <v>0</v>
      </c>
    </row>
    <row r="704">
      <c r="A704" s="107"/>
      <c r="B704" s="107"/>
      <c r="C704" s="107"/>
      <c r="D704" s="107"/>
      <c r="E704" s="107"/>
      <c r="F704" s="108">
        <f t="shared" si="131"/>
        <v>76.5</v>
      </c>
      <c r="G704" s="90" t="s">
        <v>894</v>
      </c>
      <c r="H704" s="14">
        <f>IF(ISNA(VLOOKUP(G704,Round2_Transactions!$A$2:$F$800,2,FALSE)), 0,VLOOKUP(G704,Round2_Transactions!$A$2:$F$800,2,FALSE))</f>
        <v>0</v>
      </c>
      <c r="I704" s="60">
        <f>IF(ISNA(VLOOKUP(G704,Round2_Transactions!$A$2:$F$800,3,FALSE)), 0,VLOOKUP(G704,Round2_Transactions!$A$2:$F$800,3,FALSE))</f>
        <v>0</v>
      </c>
      <c r="J704" s="60">
        <f>IF(ISNA(VLOOKUP(G704,Round2_Transactions!$A$2:$F$800,4,FALSE)), 0,VLOOKUP(G704,Round2_Transactions!$A$2:$F$800,4,FALSE))</f>
        <v>0</v>
      </c>
      <c r="K704" s="60">
        <f>IF(ISNA(VLOOKUP(G704,Round2_Transactions!$A$2:$F$800,5,FALSE)), 0,VLOOKUP(G704,Round2_Transactions!$A$2:$F$800,5,FALSE))</f>
        <v>0</v>
      </c>
      <c r="L704" s="86">
        <f>IF(ISNA(VLOOKUP(G704,Round2_Transactions!$A$2:$F$800,6,FALSE)), 0,VLOOKUP(G704,Round2_Transactions!$A$2:$F$800,6,FALSE))</f>
        <v>0</v>
      </c>
      <c r="M704" s="107">
        <f t="shared" si="79"/>
        <v>0</v>
      </c>
      <c r="N704" s="107">
        <f t="shared" si="81"/>
        <v>0</v>
      </c>
      <c r="O704" s="107">
        <f t="shared" si="82"/>
        <v>0</v>
      </c>
      <c r="P704" s="107">
        <f t="shared" si="83"/>
        <v>0</v>
      </c>
      <c r="Q704" s="107">
        <f t="shared" si="84"/>
        <v>0</v>
      </c>
      <c r="R704" s="107">
        <f t="shared" si="85"/>
        <v>0</v>
      </c>
      <c r="S704" s="107">
        <f t="shared" si="86"/>
        <v>0</v>
      </c>
      <c r="T704" s="107">
        <f t="shared" si="87"/>
        <v>0</v>
      </c>
      <c r="U704" s="107">
        <f t="shared" si="88"/>
        <v>0</v>
      </c>
      <c r="V704" s="107">
        <f t="shared" si="89"/>
        <v>0</v>
      </c>
      <c r="W704" s="107">
        <f t="shared" si="90"/>
        <v>0</v>
      </c>
      <c r="X704" s="107">
        <f t="shared" si="91"/>
        <v>0</v>
      </c>
      <c r="Y704" s="107">
        <f t="shared" si="92"/>
        <v>0</v>
      </c>
      <c r="Z704" s="107">
        <f t="shared" si="132"/>
        <v>0</v>
      </c>
      <c r="AA704" s="107">
        <f t="shared" si="133"/>
        <v>0</v>
      </c>
      <c r="AB704" s="107">
        <f t="shared" si="134"/>
        <v>0</v>
      </c>
      <c r="AC704" s="107">
        <f t="shared" si="135"/>
        <v>0</v>
      </c>
      <c r="AD704" s="107">
        <f t="shared" si="136"/>
        <v>0</v>
      </c>
      <c r="AE704" s="107">
        <f t="shared" si="137"/>
        <v>0</v>
      </c>
      <c r="AF704" s="107">
        <f t="shared" si="138"/>
        <v>0</v>
      </c>
      <c r="AG704" s="107">
        <f t="shared" si="139"/>
        <v>0</v>
      </c>
      <c r="AH704" s="107">
        <f t="shared" si="140"/>
        <v>0</v>
      </c>
      <c r="AI704" s="107">
        <f t="shared" si="141"/>
        <v>0</v>
      </c>
      <c r="AJ704" s="107">
        <f t="shared" si="142"/>
        <v>0</v>
      </c>
      <c r="AK704" s="107">
        <f t="shared" si="143"/>
        <v>0</v>
      </c>
    </row>
    <row r="705">
      <c r="A705" s="107"/>
      <c r="B705" s="107"/>
      <c r="C705" s="107"/>
      <c r="D705" s="107"/>
      <c r="E705" s="107"/>
      <c r="F705" s="108">
        <f t="shared" si="131"/>
        <v>76.5</v>
      </c>
      <c r="G705" s="90" t="s">
        <v>895</v>
      </c>
      <c r="H705" s="14">
        <f>IF(ISNA(VLOOKUP(G705,Round2_Transactions!$A$2:$F$800,2,FALSE)), 0,VLOOKUP(G705,Round2_Transactions!$A$2:$F$800,2,FALSE))</f>
        <v>0</v>
      </c>
      <c r="I705" s="60">
        <f>IF(ISNA(VLOOKUP(G705,Round2_Transactions!$A$2:$F$800,3,FALSE)), 0,VLOOKUP(G705,Round2_Transactions!$A$2:$F$800,3,FALSE))</f>
        <v>0</v>
      </c>
      <c r="J705" s="60">
        <f>IF(ISNA(VLOOKUP(G705,Round2_Transactions!$A$2:$F$800,4,FALSE)), 0,VLOOKUP(G705,Round2_Transactions!$A$2:$F$800,4,FALSE))</f>
        <v>0</v>
      </c>
      <c r="K705" s="60">
        <f>IF(ISNA(VLOOKUP(G705,Round2_Transactions!$A$2:$F$800,5,FALSE)), 0,VLOOKUP(G705,Round2_Transactions!$A$2:$F$800,5,FALSE))</f>
        <v>0</v>
      </c>
      <c r="L705" s="86">
        <f>IF(ISNA(VLOOKUP(G705,Round2_Transactions!$A$2:$F$800,6,FALSE)), 0,VLOOKUP(G705,Round2_Transactions!$A$2:$F$800,6,FALSE))</f>
        <v>0</v>
      </c>
      <c r="M705" s="107">
        <f t="shared" si="79"/>
        <v>0</v>
      </c>
      <c r="N705" s="107">
        <f t="shared" si="81"/>
        <v>0</v>
      </c>
      <c r="O705" s="107">
        <f t="shared" si="82"/>
        <v>0</v>
      </c>
      <c r="P705" s="107">
        <f t="shared" si="83"/>
        <v>0</v>
      </c>
      <c r="Q705" s="107">
        <f t="shared" si="84"/>
        <v>0</v>
      </c>
      <c r="R705" s="107">
        <f t="shared" si="85"/>
        <v>0</v>
      </c>
      <c r="S705" s="107">
        <f t="shared" si="86"/>
        <v>0</v>
      </c>
      <c r="T705" s="107">
        <f t="shared" si="87"/>
        <v>0</v>
      </c>
      <c r="U705" s="107">
        <f t="shared" si="88"/>
        <v>0</v>
      </c>
      <c r="V705" s="107">
        <f t="shared" si="89"/>
        <v>0</v>
      </c>
      <c r="W705" s="107">
        <f t="shared" si="90"/>
        <v>0</v>
      </c>
      <c r="X705" s="107">
        <f t="shared" si="91"/>
        <v>0</v>
      </c>
      <c r="Y705" s="107">
        <f t="shared" si="92"/>
        <v>0</v>
      </c>
      <c r="Z705" s="107">
        <f t="shared" si="132"/>
        <v>0</v>
      </c>
      <c r="AA705" s="107">
        <f t="shared" si="133"/>
        <v>0</v>
      </c>
      <c r="AB705" s="107">
        <f t="shared" si="134"/>
        <v>0</v>
      </c>
      <c r="AC705" s="107">
        <f t="shared" si="135"/>
        <v>0</v>
      </c>
      <c r="AD705" s="107">
        <f t="shared" si="136"/>
        <v>0</v>
      </c>
      <c r="AE705" s="107">
        <f t="shared" si="137"/>
        <v>0</v>
      </c>
      <c r="AF705" s="107">
        <f t="shared" si="138"/>
        <v>0</v>
      </c>
      <c r="AG705" s="107">
        <f t="shared" si="139"/>
        <v>0</v>
      </c>
      <c r="AH705" s="107">
        <f t="shared" si="140"/>
        <v>0</v>
      </c>
      <c r="AI705" s="107">
        <f t="shared" si="141"/>
        <v>0</v>
      </c>
      <c r="AJ705" s="107">
        <f t="shared" si="142"/>
        <v>0</v>
      </c>
      <c r="AK705" s="107">
        <f t="shared" si="143"/>
        <v>0</v>
      </c>
    </row>
    <row r="706">
      <c r="A706" s="107"/>
      <c r="B706" s="107"/>
      <c r="C706" s="107"/>
      <c r="D706" s="107"/>
      <c r="E706" s="107"/>
      <c r="F706" s="108">
        <f t="shared" si="131"/>
        <v>76.5</v>
      </c>
      <c r="G706" s="90" t="s">
        <v>896</v>
      </c>
      <c r="H706" s="14">
        <f>IF(ISNA(VLOOKUP(G706,Round2_Transactions!$A$2:$F$800,2,FALSE)), 0,VLOOKUP(G706,Round2_Transactions!$A$2:$F$800,2,FALSE))</f>
        <v>0</v>
      </c>
      <c r="I706" s="60">
        <f>IF(ISNA(VLOOKUP(G706,Round2_Transactions!$A$2:$F$800,3,FALSE)), 0,VLOOKUP(G706,Round2_Transactions!$A$2:$F$800,3,FALSE))</f>
        <v>0</v>
      </c>
      <c r="J706" s="60">
        <f>IF(ISNA(VLOOKUP(G706,Round2_Transactions!$A$2:$F$800,4,FALSE)), 0,VLOOKUP(G706,Round2_Transactions!$A$2:$F$800,4,FALSE))</f>
        <v>0</v>
      </c>
      <c r="K706" s="60">
        <f>IF(ISNA(VLOOKUP(G706,Round2_Transactions!$A$2:$F$800,5,FALSE)), 0,VLOOKUP(G706,Round2_Transactions!$A$2:$F$800,5,FALSE))</f>
        <v>0</v>
      </c>
      <c r="L706" s="86">
        <f>IF(ISNA(VLOOKUP(G706,Round2_Transactions!$A$2:$F$800,6,FALSE)), 0,VLOOKUP(G706,Round2_Transactions!$A$2:$F$800,6,FALSE))</f>
        <v>0</v>
      </c>
      <c r="M706" s="107">
        <f t="shared" si="79"/>
        <v>0</v>
      </c>
      <c r="N706" s="107">
        <f t="shared" si="81"/>
        <v>0</v>
      </c>
      <c r="O706" s="107">
        <f t="shared" si="82"/>
        <v>0</v>
      </c>
      <c r="P706" s="107">
        <f t="shared" si="83"/>
        <v>0</v>
      </c>
      <c r="Q706" s="107">
        <f t="shared" si="84"/>
        <v>0</v>
      </c>
      <c r="R706" s="107">
        <f t="shared" si="85"/>
        <v>0</v>
      </c>
      <c r="S706" s="107">
        <f t="shared" si="86"/>
        <v>0</v>
      </c>
      <c r="T706" s="107">
        <f t="shared" si="87"/>
        <v>0</v>
      </c>
      <c r="U706" s="107">
        <f t="shared" si="88"/>
        <v>0</v>
      </c>
      <c r="V706" s="107">
        <f t="shared" si="89"/>
        <v>0</v>
      </c>
      <c r="W706" s="107">
        <f t="shared" si="90"/>
        <v>0</v>
      </c>
      <c r="X706" s="107">
        <f t="shared" si="91"/>
        <v>0</v>
      </c>
      <c r="Y706" s="107">
        <f t="shared" si="92"/>
        <v>0</v>
      </c>
      <c r="Z706" s="107">
        <f t="shared" si="132"/>
        <v>0</v>
      </c>
      <c r="AA706" s="107">
        <f t="shared" si="133"/>
        <v>0</v>
      </c>
      <c r="AB706" s="107">
        <f t="shared" si="134"/>
        <v>0</v>
      </c>
      <c r="AC706" s="107">
        <f t="shared" si="135"/>
        <v>0</v>
      </c>
      <c r="AD706" s="107">
        <f t="shared" si="136"/>
        <v>0</v>
      </c>
      <c r="AE706" s="107">
        <f t="shared" si="137"/>
        <v>0</v>
      </c>
      <c r="AF706" s="107">
        <f t="shared" si="138"/>
        <v>0</v>
      </c>
      <c r="AG706" s="107">
        <f t="shared" si="139"/>
        <v>0</v>
      </c>
      <c r="AH706" s="107">
        <f t="shared" si="140"/>
        <v>0</v>
      </c>
      <c r="AI706" s="107">
        <f t="shared" si="141"/>
        <v>0</v>
      </c>
      <c r="AJ706" s="107">
        <f t="shared" si="142"/>
        <v>0</v>
      </c>
      <c r="AK706" s="107">
        <f t="shared" si="143"/>
        <v>0</v>
      </c>
    </row>
    <row r="707">
      <c r="A707" s="107"/>
      <c r="B707" s="107"/>
      <c r="C707" s="107"/>
      <c r="D707" s="107"/>
      <c r="E707" s="107"/>
      <c r="F707" s="108">
        <f t="shared" si="131"/>
        <v>76.5</v>
      </c>
      <c r="G707" s="90" t="s">
        <v>897</v>
      </c>
      <c r="H707" s="14">
        <f>IF(ISNA(VLOOKUP(G707,Round2_Transactions!$A$2:$F$800,2,FALSE)), 0,VLOOKUP(G707,Round2_Transactions!$A$2:$F$800,2,FALSE))</f>
        <v>0</v>
      </c>
      <c r="I707" s="60">
        <f>IF(ISNA(VLOOKUP(G707,Round2_Transactions!$A$2:$F$800,3,FALSE)), 0,VLOOKUP(G707,Round2_Transactions!$A$2:$F$800,3,FALSE))</f>
        <v>0</v>
      </c>
      <c r="J707" s="60">
        <f>IF(ISNA(VLOOKUP(G707,Round2_Transactions!$A$2:$F$800,4,FALSE)), 0,VLOOKUP(G707,Round2_Transactions!$A$2:$F$800,4,FALSE))</f>
        <v>0</v>
      </c>
      <c r="K707" s="60">
        <f>IF(ISNA(VLOOKUP(G707,Round2_Transactions!$A$2:$F$800,5,FALSE)), 0,VLOOKUP(G707,Round2_Transactions!$A$2:$F$800,5,FALSE))</f>
        <v>0</v>
      </c>
      <c r="L707" s="86">
        <f>IF(ISNA(VLOOKUP(G707,Round2_Transactions!$A$2:$F$800,6,FALSE)), 0,VLOOKUP(G707,Round2_Transactions!$A$2:$F$800,6,FALSE))</f>
        <v>0</v>
      </c>
      <c r="M707" s="107">
        <f t="shared" si="79"/>
        <v>0</v>
      </c>
      <c r="N707" s="107">
        <f t="shared" si="81"/>
        <v>0</v>
      </c>
      <c r="O707" s="107">
        <f t="shared" si="82"/>
        <v>0</v>
      </c>
      <c r="P707" s="107">
        <f t="shared" si="83"/>
        <v>0</v>
      </c>
      <c r="Q707" s="107">
        <f t="shared" si="84"/>
        <v>0</v>
      </c>
      <c r="R707" s="107">
        <f t="shared" si="85"/>
        <v>0</v>
      </c>
      <c r="S707" s="107">
        <f t="shared" si="86"/>
        <v>0</v>
      </c>
      <c r="T707" s="107">
        <f t="shared" si="87"/>
        <v>0</v>
      </c>
      <c r="U707" s="107">
        <f t="shared" si="88"/>
        <v>0</v>
      </c>
      <c r="V707" s="107">
        <f t="shared" si="89"/>
        <v>0</v>
      </c>
      <c r="W707" s="107">
        <f t="shared" si="90"/>
        <v>0</v>
      </c>
      <c r="X707" s="107">
        <f t="shared" si="91"/>
        <v>0</v>
      </c>
      <c r="Y707" s="107">
        <f t="shared" si="92"/>
        <v>0</v>
      </c>
      <c r="Z707" s="107">
        <f t="shared" si="132"/>
        <v>0</v>
      </c>
      <c r="AA707" s="107">
        <f t="shared" si="133"/>
        <v>0</v>
      </c>
      <c r="AB707" s="107">
        <f t="shared" si="134"/>
        <v>0</v>
      </c>
      <c r="AC707" s="107">
        <f t="shared" si="135"/>
        <v>0</v>
      </c>
      <c r="AD707" s="107">
        <f t="shared" si="136"/>
        <v>0</v>
      </c>
      <c r="AE707" s="107">
        <f t="shared" si="137"/>
        <v>0</v>
      </c>
      <c r="AF707" s="107">
        <f t="shared" si="138"/>
        <v>0</v>
      </c>
      <c r="AG707" s="107">
        <f t="shared" si="139"/>
        <v>0</v>
      </c>
      <c r="AH707" s="107">
        <f t="shared" si="140"/>
        <v>0</v>
      </c>
      <c r="AI707" s="107">
        <f t="shared" si="141"/>
        <v>0</v>
      </c>
      <c r="AJ707" s="107">
        <f t="shared" si="142"/>
        <v>0</v>
      </c>
      <c r="AK707" s="107">
        <f t="shared" si="143"/>
        <v>0</v>
      </c>
    </row>
    <row r="708">
      <c r="A708" s="107"/>
      <c r="B708" s="107"/>
      <c r="C708" s="107"/>
      <c r="D708" s="107"/>
      <c r="E708" s="107"/>
      <c r="F708" s="108">
        <f t="shared" si="131"/>
        <v>76.5</v>
      </c>
      <c r="G708" s="90" t="s">
        <v>898</v>
      </c>
      <c r="H708" s="14">
        <f>IF(ISNA(VLOOKUP(G708,Round2_Transactions!$A$2:$F$800,2,FALSE)), 0,VLOOKUP(G708,Round2_Transactions!$A$2:$F$800,2,FALSE))</f>
        <v>0</v>
      </c>
      <c r="I708" s="60">
        <f>IF(ISNA(VLOOKUP(G708,Round2_Transactions!$A$2:$F$800,3,FALSE)), 0,VLOOKUP(G708,Round2_Transactions!$A$2:$F$800,3,FALSE))</f>
        <v>0</v>
      </c>
      <c r="J708" s="60">
        <f>IF(ISNA(VLOOKUP(G708,Round2_Transactions!$A$2:$F$800,4,FALSE)), 0,VLOOKUP(G708,Round2_Transactions!$A$2:$F$800,4,FALSE))</f>
        <v>0</v>
      </c>
      <c r="K708" s="60">
        <f>IF(ISNA(VLOOKUP(G708,Round2_Transactions!$A$2:$F$800,5,FALSE)), 0,VLOOKUP(G708,Round2_Transactions!$A$2:$F$800,5,FALSE))</f>
        <v>0</v>
      </c>
      <c r="L708" s="86">
        <f>IF(ISNA(VLOOKUP(G708,Round2_Transactions!$A$2:$F$800,6,FALSE)), 0,VLOOKUP(G708,Round2_Transactions!$A$2:$F$800,6,FALSE))</f>
        <v>0</v>
      </c>
      <c r="M708" s="107">
        <f t="shared" si="79"/>
        <v>0</v>
      </c>
      <c r="N708" s="107">
        <f t="shared" si="81"/>
        <v>0</v>
      </c>
      <c r="O708" s="107">
        <f t="shared" si="82"/>
        <v>0</v>
      </c>
      <c r="P708" s="107">
        <f t="shared" si="83"/>
        <v>0</v>
      </c>
      <c r="Q708" s="107">
        <f t="shared" si="84"/>
        <v>0</v>
      </c>
      <c r="R708" s="107">
        <f t="shared" si="85"/>
        <v>0</v>
      </c>
      <c r="S708" s="107">
        <f t="shared" si="86"/>
        <v>0</v>
      </c>
      <c r="T708" s="107">
        <f t="shared" si="87"/>
        <v>0</v>
      </c>
      <c r="U708" s="107">
        <f t="shared" si="88"/>
        <v>0</v>
      </c>
      <c r="V708" s="107">
        <f t="shared" si="89"/>
        <v>0</v>
      </c>
      <c r="W708" s="107">
        <f t="shared" si="90"/>
        <v>0</v>
      </c>
      <c r="X708" s="107">
        <f t="shared" si="91"/>
        <v>0</v>
      </c>
      <c r="Y708" s="107">
        <f t="shared" si="92"/>
        <v>0</v>
      </c>
      <c r="Z708" s="107">
        <f t="shared" si="132"/>
        <v>0</v>
      </c>
      <c r="AA708" s="107">
        <f t="shared" si="133"/>
        <v>0</v>
      </c>
      <c r="AB708" s="107">
        <f t="shared" si="134"/>
        <v>0</v>
      </c>
      <c r="AC708" s="107">
        <f t="shared" si="135"/>
        <v>0</v>
      </c>
      <c r="AD708" s="107">
        <f t="shared" si="136"/>
        <v>0</v>
      </c>
      <c r="AE708" s="107">
        <f t="shared" si="137"/>
        <v>0</v>
      </c>
      <c r="AF708" s="107">
        <f t="shared" si="138"/>
        <v>0</v>
      </c>
      <c r="AG708" s="107">
        <f t="shared" si="139"/>
        <v>0</v>
      </c>
      <c r="AH708" s="107">
        <f t="shared" si="140"/>
        <v>0</v>
      </c>
      <c r="AI708" s="107">
        <f t="shared" si="141"/>
        <v>0</v>
      </c>
      <c r="AJ708" s="107">
        <f t="shared" si="142"/>
        <v>0</v>
      </c>
      <c r="AK708" s="107">
        <f t="shared" si="143"/>
        <v>0</v>
      </c>
    </row>
    <row r="709">
      <c r="A709" s="107"/>
      <c r="B709" s="107"/>
      <c r="C709" s="107"/>
      <c r="D709" s="107"/>
      <c r="E709" s="107"/>
      <c r="F709" s="108">
        <f t="shared" si="131"/>
        <v>76.5</v>
      </c>
      <c r="G709" s="90" t="s">
        <v>899</v>
      </c>
      <c r="H709" s="14">
        <f>IF(ISNA(VLOOKUP(G709,Round2_Transactions!$A$2:$F$800,2,FALSE)), 0,VLOOKUP(G709,Round2_Transactions!$A$2:$F$800,2,FALSE))</f>
        <v>0</v>
      </c>
      <c r="I709" s="60">
        <f>IF(ISNA(VLOOKUP(G709,Round2_Transactions!$A$2:$F$800,3,FALSE)), 0,VLOOKUP(G709,Round2_Transactions!$A$2:$F$800,3,FALSE))</f>
        <v>0</v>
      </c>
      <c r="J709" s="60">
        <f>IF(ISNA(VLOOKUP(G709,Round2_Transactions!$A$2:$F$800,4,FALSE)), 0,VLOOKUP(G709,Round2_Transactions!$A$2:$F$800,4,FALSE))</f>
        <v>0</v>
      </c>
      <c r="K709" s="60">
        <f>IF(ISNA(VLOOKUP(G709,Round2_Transactions!$A$2:$F$800,5,FALSE)), 0,VLOOKUP(G709,Round2_Transactions!$A$2:$F$800,5,FALSE))</f>
        <v>0</v>
      </c>
      <c r="L709" s="86">
        <f>IF(ISNA(VLOOKUP(G709,Round2_Transactions!$A$2:$F$800,6,FALSE)), 0,VLOOKUP(G709,Round2_Transactions!$A$2:$F$800,6,FALSE))</f>
        <v>0</v>
      </c>
      <c r="M709" s="107">
        <f t="shared" si="79"/>
        <v>0</v>
      </c>
      <c r="N709" s="107">
        <f t="shared" si="81"/>
        <v>0</v>
      </c>
      <c r="O709" s="107">
        <f t="shared" si="82"/>
        <v>0</v>
      </c>
      <c r="P709" s="107">
        <f t="shared" si="83"/>
        <v>0</v>
      </c>
      <c r="Q709" s="107">
        <f t="shared" si="84"/>
        <v>0</v>
      </c>
      <c r="R709" s="107">
        <f t="shared" si="85"/>
        <v>0</v>
      </c>
      <c r="S709" s="107">
        <f t="shared" si="86"/>
        <v>0</v>
      </c>
      <c r="T709" s="107">
        <f t="shared" si="87"/>
        <v>0</v>
      </c>
      <c r="U709" s="107">
        <f t="shared" si="88"/>
        <v>0</v>
      </c>
      <c r="V709" s="107">
        <f t="shared" si="89"/>
        <v>0</v>
      </c>
      <c r="W709" s="107">
        <f t="shared" si="90"/>
        <v>0</v>
      </c>
      <c r="X709" s="107">
        <f t="shared" si="91"/>
        <v>0</v>
      </c>
      <c r="Y709" s="107">
        <f t="shared" si="92"/>
        <v>0</v>
      </c>
      <c r="Z709" s="107">
        <f t="shared" si="132"/>
        <v>0</v>
      </c>
      <c r="AA709" s="107">
        <f t="shared" si="133"/>
        <v>0</v>
      </c>
      <c r="AB709" s="107">
        <f t="shared" si="134"/>
        <v>0</v>
      </c>
      <c r="AC709" s="107">
        <f t="shared" si="135"/>
        <v>0</v>
      </c>
      <c r="AD709" s="107">
        <f t="shared" si="136"/>
        <v>0</v>
      </c>
      <c r="AE709" s="107">
        <f t="shared" si="137"/>
        <v>0</v>
      </c>
      <c r="AF709" s="107">
        <f t="shared" si="138"/>
        <v>0</v>
      </c>
      <c r="AG709" s="107">
        <f t="shared" si="139"/>
        <v>0</v>
      </c>
      <c r="AH709" s="107">
        <f t="shared" si="140"/>
        <v>0</v>
      </c>
      <c r="AI709" s="107">
        <f t="shared" si="141"/>
        <v>0</v>
      </c>
      <c r="AJ709" s="107">
        <f t="shared" si="142"/>
        <v>0</v>
      </c>
      <c r="AK709" s="107">
        <f t="shared" si="143"/>
        <v>0</v>
      </c>
    </row>
    <row r="710">
      <c r="A710" s="107"/>
      <c r="B710" s="107"/>
      <c r="C710" s="107"/>
      <c r="D710" s="107"/>
      <c r="E710" s="107"/>
      <c r="F710" s="108">
        <f t="shared" si="131"/>
        <v>76.5</v>
      </c>
      <c r="G710" s="90" t="s">
        <v>900</v>
      </c>
      <c r="H710" s="14">
        <f>IF(ISNA(VLOOKUP(G710,Round2_Transactions!$A$2:$F$800,2,FALSE)), 0,VLOOKUP(G710,Round2_Transactions!$A$2:$F$800,2,FALSE))</f>
        <v>0</v>
      </c>
      <c r="I710" s="60">
        <f>IF(ISNA(VLOOKUP(G710,Round2_Transactions!$A$2:$F$800,3,FALSE)), 0,VLOOKUP(G710,Round2_Transactions!$A$2:$F$800,3,FALSE))</f>
        <v>0</v>
      </c>
      <c r="J710" s="60">
        <f>IF(ISNA(VLOOKUP(G710,Round2_Transactions!$A$2:$F$800,4,FALSE)), 0,VLOOKUP(G710,Round2_Transactions!$A$2:$F$800,4,FALSE))</f>
        <v>0</v>
      </c>
      <c r="K710" s="60">
        <f>IF(ISNA(VLOOKUP(G710,Round2_Transactions!$A$2:$F$800,5,FALSE)), 0,VLOOKUP(G710,Round2_Transactions!$A$2:$F$800,5,FALSE))</f>
        <v>0</v>
      </c>
      <c r="L710" s="86">
        <f>IF(ISNA(VLOOKUP(G710,Round2_Transactions!$A$2:$F$800,6,FALSE)), 0,VLOOKUP(G710,Round2_Transactions!$A$2:$F$800,6,FALSE))</f>
        <v>0</v>
      </c>
      <c r="M710" s="107">
        <f t="shared" si="79"/>
        <v>0</v>
      </c>
      <c r="N710" s="107">
        <f t="shared" si="81"/>
        <v>0</v>
      </c>
      <c r="O710" s="107">
        <f t="shared" si="82"/>
        <v>0</v>
      </c>
      <c r="P710" s="107">
        <f t="shared" si="83"/>
        <v>0</v>
      </c>
      <c r="Q710" s="107">
        <f t="shared" si="84"/>
        <v>0</v>
      </c>
      <c r="R710" s="107">
        <f t="shared" si="85"/>
        <v>0</v>
      </c>
      <c r="S710" s="107">
        <f t="shared" si="86"/>
        <v>0</v>
      </c>
      <c r="T710" s="107">
        <f t="shared" si="87"/>
        <v>0</v>
      </c>
      <c r="U710" s="107">
        <f t="shared" si="88"/>
        <v>0</v>
      </c>
      <c r="V710" s="107">
        <f t="shared" si="89"/>
        <v>0</v>
      </c>
      <c r="W710" s="107">
        <f t="shared" si="90"/>
        <v>0</v>
      </c>
      <c r="X710" s="107">
        <f t="shared" si="91"/>
        <v>0</v>
      </c>
      <c r="Y710" s="107">
        <f t="shared" si="92"/>
        <v>0</v>
      </c>
      <c r="Z710" s="107">
        <f t="shared" si="132"/>
        <v>0</v>
      </c>
      <c r="AA710" s="107">
        <f t="shared" si="133"/>
        <v>0</v>
      </c>
      <c r="AB710" s="107">
        <f t="shared" si="134"/>
        <v>0</v>
      </c>
      <c r="AC710" s="107">
        <f t="shared" si="135"/>
        <v>0</v>
      </c>
      <c r="AD710" s="107">
        <f t="shared" si="136"/>
        <v>0</v>
      </c>
      <c r="AE710" s="107">
        <f t="shared" si="137"/>
        <v>0</v>
      </c>
      <c r="AF710" s="107">
        <f t="shared" si="138"/>
        <v>0</v>
      </c>
      <c r="AG710" s="107">
        <f t="shared" si="139"/>
        <v>0</v>
      </c>
      <c r="AH710" s="107">
        <f t="shared" si="140"/>
        <v>0</v>
      </c>
      <c r="AI710" s="107">
        <f t="shared" si="141"/>
        <v>0</v>
      </c>
      <c r="AJ710" s="107">
        <f t="shared" si="142"/>
        <v>0</v>
      </c>
      <c r="AK710" s="107">
        <f t="shared" si="143"/>
        <v>0</v>
      </c>
    </row>
    <row r="711">
      <c r="A711" s="107"/>
      <c r="B711" s="107"/>
      <c r="C711" s="107"/>
      <c r="D711" s="107"/>
      <c r="E711" s="107"/>
      <c r="F711" s="108">
        <f t="shared" si="131"/>
        <v>76.5</v>
      </c>
      <c r="G711" s="90" t="s">
        <v>901</v>
      </c>
      <c r="H711" s="14">
        <f>IF(ISNA(VLOOKUP(G711,Round2_Transactions!$A$2:$F$800,2,FALSE)), 0,VLOOKUP(G711,Round2_Transactions!$A$2:$F$800,2,FALSE))</f>
        <v>0</v>
      </c>
      <c r="I711" s="60">
        <f>IF(ISNA(VLOOKUP(G711,Round2_Transactions!$A$2:$F$800,3,FALSE)), 0,VLOOKUP(G711,Round2_Transactions!$A$2:$F$800,3,FALSE))</f>
        <v>0</v>
      </c>
      <c r="J711" s="60">
        <f>IF(ISNA(VLOOKUP(G711,Round2_Transactions!$A$2:$F$800,4,FALSE)), 0,VLOOKUP(G711,Round2_Transactions!$A$2:$F$800,4,FALSE))</f>
        <v>0</v>
      </c>
      <c r="K711" s="60">
        <f>IF(ISNA(VLOOKUP(G711,Round2_Transactions!$A$2:$F$800,5,FALSE)), 0,VLOOKUP(G711,Round2_Transactions!$A$2:$F$800,5,FALSE))</f>
        <v>0</v>
      </c>
      <c r="L711" s="86">
        <f>IF(ISNA(VLOOKUP(G711,Round2_Transactions!$A$2:$F$800,6,FALSE)), 0,VLOOKUP(G711,Round2_Transactions!$A$2:$F$800,6,FALSE))</f>
        <v>0</v>
      </c>
      <c r="M711" s="107">
        <f t="shared" si="79"/>
        <v>0</v>
      </c>
      <c r="N711" s="107">
        <f t="shared" si="81"/>
        <v>0</v>
      </c>
      <c r="O711" s="107">
        <f t="shared" si="82"/>
        <v>0</v>
      </c>
      <c r="P711" s="107">
        <f t="shared" si="83"/>
        <v>0</v>
      </c>
      <c r="Q711" s="107">
        <f t="shared" si="84"/>
        <v>0</v>
      </c>
      <c r="R711" s="107">
        <f t="shared" si="85"/>
        <v>0</v>
      </c>
      <c r="S711" s="107">
        <f t="shared" si="86"/>
        <v>0</v>
      </c>
      <c r="T711" s="107">
        <f t="shared" si="87"/>
        <v>0</v>
      </c>
      <c r="U711" s="107">
        <f t="shared" si="88"/>
        <v>0</v>
      </c>
      <c r="V711" s="107">
        <f t="shared" si="89"/>
        <v>0</v>
      </c>
      <c r="W711" s="107">
        <f t="shared" si="90"/>
        <v>0</v>
      </c>
      <c r="X711" s="107">
        <f t="shared" si="91"/>
        <v>0</v>
      </c>
      <c r="Y711" s="107">
        <f t="shared" si="92"/>
        <v>0</v>
      </c>
      <c r="Z711" s="107">
        <f t="shared" si="132"/>
        <v>0</v>
      </c>
      <c r="AA711" s="107">
        <f t="shared" si="133"/>
        <v>0</v>
      </c>
      <c r="AB711" s="107">
        <f t="shared" si="134"/>
        <v>0</v>
      </c>
      <c r="AC711" s="107">
        <f t="shared" si="135"/>
        <v>0</v>
      </c>
      <c r="AD711" s="107">
        <f t="shared" si="136"/>
        <v>0</v>
      </c>
      <c r="AE711" s="107">
        <f t="shared" si="137"/>
        <v>0</v>
      </c>
      <c r="AF711" s="107">
        <f t="shared" si="138"/>
        <v>0</v>
      </c>
      <c r="AG711" s="107">
        <f t="shared" si="139"/>
        <v>0</v>
      </c>
      <c r="AH711" s="107">
        <f t="shared" si="140"/>
        <v>0</v>
      </c>
      <c r="AI711" s="107">
        <f t="shared" si="141"/>
        <v>0</v>
      </c>
      <c r="AJ711" s="107">
        <f t="shared" si="142"/>
        <v>0</v>
      </c>
      <c r="AK711" s="107">
        <f t="shared" si="143"/>
        <v>0</v>
      </c>
    </row>
    <row r="712">
      <c r="A712" s="107"/>
      <c r="B712" s="107"/>
      <c r="C712" s="107"/>
      <c r="D712" s="107"/>
      <c r="E712" s="107"/>
      <c r="F712" s="108">
        <f t="shared" si="131"/>
        <v>76.5</v>
      </c>
      <c r="G712" s="90" t="s">
        <v>902</v>
      </c>
      <c r="H712" s="14">
        <f>IF(ISNA(VLOOKUP(G712,Round2_Transactions!$A$2:$F$800,2,FALSE)), 0,VLOOKUP(G712,Round2_Transactions!$A$2:$F$800,2,FALSE))</f>
        <v>0</v>
      </c>
      <c r="I712" s="60">
        <f>IF(ISNA(VLOOKUP(G712,Round2_Transactions!$A$2:$F$800,3,FALSE)), 0,VLOOKUP(G712,Round2_Transactions!$A$2:$F$800,3,FALSE))</f>
        <v>0</v>
      </c>
      <c r="J712" s="60">
        <f>IF(ISNA(VLOOKUP(G712,Round2_Transactions!$A$2:$F$800,4,FALSE)), 0,VLOOKUP(G712,Round2_Transactions!$A$2:$F$800,4,FALSE))</f>
        <v>0</v>
      </c>
      <c r="K712" s="60">
        <f>IF(ISNA(VLOOKUP(G712,Round2_Transactions!$A$2:$F$800,5,FALSE)), 0,VLOOKUP(G712,Round2_Transactions!$A$2:$F$800,5,FALSE))</f>
        <v>0</v>
      </c>
      <c r="L712" s="86">
        <f>IF(ISNA(VLOOKUP(G712,Round2_Transactions!$A$2:$F$800,6,FALSE)), 0,VLOOKUP(G712,Round2_Transactions!$A$2:$F$800,6,FALSE))</f>
        <v>0</v>
      </c>
      <c r="M712" s="107">
        <f t="shared" si="79"/>
        <v>0</v>
      </c>
      <c r="N712" s="107">
        <f t="shared" si="81"/>
        <v>0</v>
      </c>
      <c r="O712" s="107">
        <f t="shared" si="82"/>
        <v>0</v>
      </c>
      <c r="P712" s="107">
        <f t="shared" si="83"/>
        <v>0</v>
      </c>
      <c r="Q712" s="107">
        <f t="shared" si="84"/>
        <v>0</v>
      </c>
      <c r="R712" s="107">
        <f t="shared" si="85"/>
        <v>0</v>
      </c>
      <c r="S712" s="107">
        <f t="shared" si="86"/>
        <v>0</v>
      </c>
      <c r="T712" s="107">
        <f t="shared" si="87"/>
        <v>0</v>
      </c>
      <c r="U712" s="107">
        <f t="shared" si="88"/>
        <v>0</v>
      </c>
      <c r="V712" s="107">
        <f t="shared" si="89"/>
        <v>0</v>
      </c>
      <c r="W712" s="107">
        <f t="shared" si="90"/>
        <v>0</v>
      </c>
      <c r="X712" s="107">
        <f t="shared" si="91"/>
        <v>0</v>
      </c>
      <c r="Y712" s="107">
        <f t="shared" si="92"/>
        <v>0</v>
      </c>
      <c r="Z712" s="107">
        <f t="shared" si="132"/>
        <v>0</v>
      </c>
      <c r="AA712" s="107">
        <f t="shared" si="133"/>
        <v>0</v>
      </c>
      <c r="AB712" s="107">
        <f t="shared" si="134"/>
        <v>0</v>
      </c>
      <c r="AC712" s="107">
        <f t="shared" si="135"/>
        <v>0</v>
      </c>
      <c r="AD712" s="107">
        <f t="shared" si="136"/>
        <v>0</v>
      </c>
      <c r="AE712" s="107">
        <f t="shared" si="137"/>
        <v>0</v>
      </c>
      <c r="AF712" s="107">
        <f t="shared" si="138"/>
        <v>0</v>
      </c>
      <c r="AG712" s="107">
        <f t="shared" si="139"/>
        <v>0</v>
      </c>
      <c r="AH712" s="107">
        <f t="shared" si="140"/>
        <v>0</v>
      </c>
      <c r="AI712" s="107">
        <f t="shared" si="141"/>
        <v>0</v>
      </c>
      <c r="AJ712" s="107">
        <f t="shared" si="142"/>
        <v>0</v>
      </c>
      <c r="AK712" s="107">
        <f t="shared" si="143"/>
        <v>0</v>
      </c>
    </row>
    <row r="713">
      <c r="A713" s="107"/>
      <c r="B713" s="107"/>
      <c r="C713" s="107"/>
      <c r="D713" s="107"/>
      <c r="E713" s="107"/>
      <c r="F713" s="108">
        <f t="shared" si="131"/>
        <v>76.5</v>
      </c>
      <c r="G713" s="90" t="s">
        <v>903</v>
      </c>
      <c r="H713" s="14">
        <f>IF(ISNA(VLOOKUP(G713,Round2_Transactions!$A$2:$F$800,2,FALSE)), 0,VLOOKUP(G713,Round2_Transactions!$A$2:$F$800,2,FALSE))</f>
        <v>0</v>
      </c>
      <c r="I713" s="60">
        <f>IF(ISNA(VLOOKUP(G713,Round2_Transactions!$A$2:$F$800,3,FALSE)), 0,VLOOKUP(G713,Round2_Transactions!$A$2:$F$800,3,FALSE))</f>
        <v>0</v>
      </c>
      <c r="J713" s="60">
        <f>IF(ISNA(VLOOKUP(G713,Round2_Transactions!$A$2:$F$800,4,FALSE)), 0,VLOOKUP(G713,Round2_Transactions!$A$2:$F$800,4,FALSE))</f>
        <v>0</v>
      </c>
      <c r="K713" s="60">
        <f>IF(ISNA(VLOOKUP(G713,Round2_Transactions!$A$2:$F$800,5,FALSE)), 0,VLOOKUP(G713,Round2_Transactions!$A$2:$F$800,5,FALSE))</f>
        <v>0</v>
      </c>
      <c r="L713" s="86">
        <f>IF(ISNA(VLOOKUP(G713,Round2_Transactions!$A$2:$F$800,6,FALSE)), 0,VLOOKUP(G713,Round2_Transactions!$A$2:$F$800,6,FALSE))</f>
        <v>0</v>
      </c>
      <c r="M713" s="107">
        <f t="shared" si="79"/>
        <v>0</v>
      </c>
      <c r="N713" s="107">
        <f t="shared" si="81"/>
        <v>0</v>
      </c>
      <c r="O713" s="107">
        <f t="shared" si="82"/>
        <v>0</v>
      </c>
      <c r="P713" s="107">
        <f t="shared" si="83"/>
        <v>0</v>
      </c>
      <c r="Q713" s="107">
        <f t="shared" si="84"/>
        <v>0</v>
      </c>
      <c r="R713" s="107">
        <f t="shared" si="85"/>
        <v>0</v>
      </c>
      <c r="S713" s="107">
        <f t="shared" si="86"/>
        <v>0</v>
      </c>
      <c r="T713" s="107">
        <f t="shared" si="87"/>
        <v>0</v>
      </c>
      <c r="U713" s="107">
        <f t="shared" si="88"/>
        <v>0</v>
      </c>
      <c r="V713" s="107">
        <f t="shared" si="89"/>
        <v>0</v>
      </c>
      <c r="W713" s="107">
        <f t="shared" si="90"/>
        <v>0</v>
      </c>
      <c r="X713" s="107">
        <f t="shared" si="91"/>
        <v>0</v>
      </c>
      <c r="Y713" s="107">
        <f t="shared" si="92"/>
        <v>0</v>
      </c>
      <c r="Z713" s="107">
        <f t="shared" si="132"/>
        <v>0</v>
      </c>
      <c r="AA713" s="107">
        <f t="shared" si="133"/>
        <v>0</v>
      </c>
      <c r="AB713" s="107">
        <f t="shared" si="134"/>
        <v>0</v>
      </c>
      <c r="AC713" s="107">
        <f t="shared" si="135"/>
        <v>0</v>
      </c>
      <c r="AD713" s="107">
        <f t="shared" si="136"/>
        <v>0</v>
      </c>
      <c r="AE713" s="107">
        <f t="shared" si="137"/>
        <v>0</v>
      </c>
      <c r="AF713" s="107">
        <f t="shared" si="138"/>
        <v>0</v>
      </c>
      <c r="AG713" s="107">
        <f t="shared" si="139"/>
        <v>0</v>
      </c>
      <c r="AH713" s="107">
        <f t="shared" si="140"/>
        <v>0</v>
      </c>
      <c r="AI713" s="107">
        <f t="shared" si="141"/>
        <v>0</v>
      </c>
      <c r="AJ713" s="107">
        <f t="shared" si="142"/>
        <v>0</v>
      </c>
      <c r="AK713" s="107">
        <f t="shared" si="143"/>
        <v>0</v>
      </c>
    </row>
    <row r="714">
      <c r="A714" s="107"/>
      <c r="B714" s="107"/>
      <c r="C714" s="107"/>
      <c r="D714" s="107"/>
      <c r="E714" s="107"/>
      <c r="F714" s="108">
        <f t="shared" si="131"/>
        <v>76.5</v>
      </c>
      <c r="G714" s="90" t="s">
        <v>904</v>
      </c>
      <c r="H714" s="14">
        <f>IF(ISNA(VLOOKUP(G714,Round2_Transactions!$A$2:$F$800,2,FALSE)), 0,VLOOKUP(G714,Round2_Transactions!$A$2:$F$800,2,FALSE))</f>
        <v>0</v>
      </c>
      <c r="I714" s="60">
        <f>IF(ISNA(VLOOKUP(G714,Round2_Transactions!$A$2:$F$800,3,FALSE)), 0,VLOOKUP(G714,Round2_Transactions!$A$2:$F$800,3,FALSE))</f>
        <v>0</v>
      </c>
      <c r="J714" s="60">
        <f>IF(ISNA(VLOOKUP(G714,Round2_Transactions!$A$2:$F$800,4,FALSE)), 0,VLOOKUP(G714,Round2_Transactions!$A$2:$F$800,4,FALSE))</f>
        <v>0</v>
      </c>
      <c r="K714" s="60">
        <f>IF(ISNA(VLOOKUP(G714,Round2_Transactions!$A$2:$F$800,5,FALSE)), 0,VLOOKUP(G714,Round2_Transactions!$A$2:$F$800,5,FALSE))</f>
        <v>0</v>
      </c>
      <c r="L714" s="86">
        <f>IF(ISNA(VLOOKUP(G714,Round2_Transactions!$A$2:$F$800,6,FALSE)), 0,VLOOKUP(G714,Round2_Transactions!$A$2:$F$800,6,FALSE))</f>
        <v>0</v>
      </c>
      <c r="M714" s="107">
        <f t="shared" si="79"/>
        <v>0</v>
      </c>
      <c r="N714" s="107">
        <f t="shared" si="81"/>
        <v>0</v>
      </c>
      <c r="O714" s="107">
        <f t="shared" si="82"/>
        <v>0</v>
      </c>
      <c r="P714" s="107">
        <f t="shared" si="83"/>
        <v>0</v>
      </c>
      <c r="Q714" s="107">
        <f t="shared" si="84"/>
        <v>0</v>
      </c>
      <c r="R714" s="107">
        <f t="shared" si="85"/>
        <v>0</v>
      </c>
      <c r="S714" s="107">
        <f t="shared" si="86"/>
        <v>0</v>
      </c>
      <c r="T714" s="107">
        <f t="shared" si="87"/>
        <v>0</v>
      </c>
      <c r="U714" s="107">
        <f t="shared" si="88"/>
        <v>0</v>
      </c>
      <c r="V714" s="107">
        <f t="shared" si="89"/>
        <v>0</v>
      </c>
      <c r="W714" s="107">
        <f t="shared" si="90"/>
        <v>0</v>
      </c>
      <c r="X714" s="107">
        <f t="shared" si="91"/>
        <v>0</v>
      </c>
      <c r="Y714" s="107">
        <f t="shared" si="92"/>
        <v>0</v>
      </c>
      <c r="Z714" s="107">
        <f t="shared" si="132"/>
        <v>0</v>
      </c>
      <c r="AA714" s="107">
        <f t="shared" si="133"/>
        <v>0</v>
      </c>
      <c r="AB714" s="107">
        <f t="shared" si="134"/>
        <v>0</v>
      </c>
      <c r="AC714" s="107">
        <f t="shared" si="135"/>
        <v>0</v>
      </c>
      <c r="AD714" s="107">
        <f t="shared" si="136"/>
        <v>0</v>
      </c>
      <c r="AE714" s="107">
        <f t="shared" si="137"/>
        <v>0</v>
      </c>
      <c r="AF714" s="107">
        <f t="shared" si="138"/>
        <v>0</v>
      </c>
      <c r="AG714" s="107">
        <f t="shared" si="139"/>
        <v>0</v>
      </c>
      <c r="AH714" s="107">
        <f t="shared" si="140"/>
        <v>0</v>
      </c>
      <c r="AI714" s="107">
        <f t="shared" si="141"/>
        <v>0</v>
      </c>
      <c r="AJ714" s="107">
        <f t="shared" si="142"/>
        <v>0</v>
      </c>
      <c r="AK714" s="107">
        <f t="shared" si="143"/>
        <v>0</v>
      </c>
    </row>
    <row r="715">
      <c r="A715" s="107"/>
      <c r="B715" s="107"/>
      <c r="C715" s="107"/>
      <c r="D715" s="107"/>
      <c r="E715" s="107"/>
      <c r="F715" s="108">
        <f t="shared" si="131"/>
        <v>76.5</v>
      </c>
      <c r="G715" s="90" t="s">
        <v>905</v>
      </c>
      <c r="H715" s="14">
        <f>IF(ISNA(VLOOKUP(G715,Round2_Transactions!$A$2:$F$800,2,FALSE)), 0,VLOOKUP(G715,Round2_Transactions!$A$2:$F$800,2,FALSE))</f>
        <v>0</v>
      </c>
      <c r="I715" s="60">
        <f>IF(ISNA(VLOOKUP(G715,Round2_Transactions!$A$2:$F$800,3,FALSE)), 0,VLOOKUP(G715,Round2_Transactions!$A$2:$F$800,3,FALSE))</f>
        <v>0</v>
      </c>
      <c r="J715" s="60">
        <f>IF(ISNA(VLOOKUP(G715,Round2_Transactions!$A$2:$F$800,4,FALSE)), 0,VLOOKUP(G715,Round2_Transactions!$A$2:$F$800,4,FALSE))</f>
        <v>0</v>
      </c>
      <c r="K715" s="60">
        <f>IF(ISNA(VLOOKUP(G715,Round2_Transactions!$A$2:$F$800,5,FALSE)), 0,VLOOKUP(G715,Round2_Transactions!$A$2:$F$800,5,FALSE))</f>
        <v>0</v>
      </c>
      <c r="L715" s="86">
        <f>IF(ISNA(VLOOKUP(G715,Round2_Transactions!$A$2:$F$800,6,FALSE)), 0,VLOOKUP(G715,Round2_Transactions!$A$2:$F$800,6,FALSE))</f>
        <v>0</v>
      </c>
      <c r="M715" s="107">
        <f t="shared" si="79"/>
        <v>0</v>
      </c>
      <c r="N715" s="107">
        <f t="shared" si="81"/>
        <v>0</v>
      </c>
      <c r="O715" s="107">
        <f t="shared" si="82"/>
        <v>0</v>
      </c>
      <c r="P715" s="107">
        <f t="shared" si="83"/>
        <v>0</v>
      </c>
      <c r="Q715" s="107">
        <f t="shared" si="84"/>
        <v>0</v>
      </c>
      <c r="R715" s="107">
        <f t="shared" si="85"/>
        <v>0</v>
      </c>
      <c r="S715" s="107">
        <f t="shared" si="86"/>
        <v>0</v>
      </c>
      <c r="T715" s="107">
        <f t="shared" si="87"/>
        <v>0</v>
      </c>
      <c r="U715" s="107">
        <f t="shared" si="88"/>
        <v>0</v>
      </c>
      <c r="V715" s="107">
        <f t="shared" si="89"/>
        <v>0</v>
      </c>
      <c r="W715" s="107">
        <f t="shared" si="90"/>
        <v>0</v>
      </c>
      <c r="X715" s="107">
        <f t="shared" si="91"/>
        <v>0</v>
      </c>
      <c r="Y715" s="107">
        <f t="shared" si="92"/>
        <v>0</v>
      </c>
      <c r="Z715" s="107">
        <f t="shared" si="132"/>
        <v>0</v>
      </c>
      <c r="AA715" s="107">
        <f t="shared" si="133"/>
        <v>0</v>
      </c>
      <c r="AB715" s="107">
        <f t="shared" si="134"/>
        <v>0</v>
      </c>
      <c r="AC715" s="107">
        <f t="shared" si="135"/>
        <v>0</v>
      </c>
      <c r="AD715" s="107">
        <f t="shared" si="136"/>
        <v>0</v>
      </c>
      <c r="AE715" s="107">
        <f t="shared" si="137"/>
        <v>0</v>
      </c>
      <c r="AF715" s="107">
        <f t="shared" si="138"/>
        <v>0</v>
      </c>
      <c r="AG715" s="107">
        <f t="shared" si="139"/>
        <v>0</v>
      </c>
      <c r="AH715" s="107">
        <f t="shared" si="140"/>
        <v>0</v>
      </c>
      <c r="AI715" s="107">
        <f t="shared" si="141"/>
        <v>0</v>
      </c>
      <c r="AJ715" s="107">
        <f t="shared" si="142"/>
        <v>0</v>
      </c>
      <c r="AK715" s="107">
        <f t="shared" si="143"/>
        <v>0</v>
      </c>
    </row>
    <row r="716">
      <c r="A716" s="107"/>
      <c r="B716" s="107"/>
      <c r="C716" s="107"/>
      <c r="D716" s="107"/>
      <c r="E716" s="107"/>
      <c r="F716" s="108">
        <f t="shared" si="131"/>
        <v>76.5</v>
      </c>
      <c r="G716" s="90" t="s">
        <v>906</v>
      </c>
      <c r="H716" s="14">
        <f>IF(ISNA(VLOOKUP(G716,Round2_Transactions!$A$2:$F$800,2,FALSE)), 0,VLOOKUP(G716,Round2_Transactions!$A$2:$F$800,2,FALSE))</f>
        <v>0</v>
      </c>
      <c r="I716" s="60">
        <f>IF(ISNA(VLOOKUP(G716,Round2_Transactions!$A$2:$F$800,3,FALSE)), 0,VLOOKUP(G716,Round2_Transactions!$A$2:$F$800,3,FALSE))</f>
        <v>0</v>
      </c>
      <c r="J716" s="60">
        <f>IF(ISNA(VLOOKUP(G716,Round2_Transactions!$A$2:$F$800,4,FALSE)), 0,VLOOKUP(G716,Round2_Transactions!$A$2:$F$800,4,FALSE))</f>
        <v>0</v>
      </c>
      <c r="K716" s="60">
        <f>IF(ISNA(VLOOKUP(G716,Round2_Transactions!$A$2:$F$800,5,FALSE)), 0,VLOOKUP(G716,Round2_Transactions!$A$2:$F$800,5,FALSE))</f>
        <v>0</v>
      </c>
      <c r="L716" s="86">
        <f>IF(ISNA(VLOOKUP(G716,Round2_Transactions!$A$2:$F$800,6,FALSE)), 0,VLOOKUP(G716,Round2_Transactions!$A$2:$F$800,6,FALSE))</f>
        <v>0</v>
      </c>
      <c r="M716" s="107">
        <f t="shared" si="79"/>
        <v>0</v>
      </c>
      <c r="N716" s="107">
        <f t="shared" si="81"/>
        <v>0</v>
      </c>
      <c r="O716" s="107">
        <f t="shared" si="82"/>
        <v>0</v>
      </c>
      <c r="P716" s="107">
        <f t="shared" si="83"/>
        <v>0</v>
      </c>
      <c r="Q716" s="107">
        <f t="shared" si="84"/>
        <v>0</v>
      </c>
      <c r="R716" s="107">
        <f t="shared" si="85"/>
        <v>0</v>
      </c>
      <c r="S716" s="107">
        <f t="shared" si="86"/>
        <v>0</v>
      </c>
      <c r="T716" s="107">
        <f t="shared" si="87"/>
        <v>0</v>
      </c>
      <c r="U716" s="107">
        <f t="shared" si="88"/>
        <v>0</v>
      </c>
      <c r="V716" s="107">
        <f t="shared" si="89"/>
        <v>0</v>
      </c>
      <c r="W716" s="107">
        <f t="shared" si="90"/>
        <v>0</v>
      </c>
      <c r="X716" s="107">
        <f t="shared" si="91"/>
        <v>0</v>
      </c>
      <c r="Y716" s="107">
        <f t="shared" si="92"/>
        <v>0</v>
      </c>
      <c r="Z716" s="107">
        <f t="shared" si="132"/>
        <v>0</v>
      </c>
      <c r="AA716" s="107">
        <f t="shared" si="133"/>
        <v>0</v>
      </c>
      <c r="AB716" s="107">
        <f t="shared" si="134"/>
        <v>0</v>
      </c>
      <c r="AC716" s="107">
        <f t="shared" si="135"/>
        <v>0</v>
      </c>
      <c r="AD716" s="107">
        <f t="shared" si="136"/>
        <v>0</v>
      </c>
      <c r="AE716" s="107">
        <f t="shared" si="137"/>
        <v>0</v>
      </c>
      <c r="AF716" s="107">
        <f t="shared" si="138"/>
        <v>0</v>
      </c>
      <c r="AG716" s="107">
        <f t="shared" si="139"/>
        <v>0</v>
      </c>
      <c r="AH716" s="107">
        <f t="shared" si="140"/>
        <v>0</v>
      </c>
      <c r="AI716" s="107">
        <f t="shared" si="141"/>
        <v>0</v>
      </c>
      <c r="AJ716" s="107">
        <f t="shared" si="142"/>
        <v>0</v>
      </c>
      <c r="AK716" s="107">
        <f t="shared" si="143"/>
        <v>0</v>
      </c>
    </row>
    <row r="717">
      <c r="A717" s="107"/>
      <c r="B717" s="107"/>
      <c r="C717" s="107"/>
      <c r="D717" s="107"/>
      <c r="E717" s="107"/>
      <c r="F717" s="108">
        <f t="shared" si="131"/>
        <v>76.5</v>
      </c>
      <c r="G717" s="90" t="s">
        <v>907</v>
      </c>
      <c r="H717" s="14">
        <f>IF(ISNA(VLOOKUP(G717,Round2_Transactions!$A$2:$F$800,2,FALSE)), 0,VLOOKUP(G717,Round2_Transactions!$A$2:$F$800,2,FALSE))</f>
        <v>0</v>
      </c>
      <c r="I717" s="60">
        <f>IF(ISNA(VLOOKUP(G717,Round2_Transactions!$A$2:$F$800,3,FALSE)), 0,VLOOKUP(G717,Round2_Transactions!$A$2:$F$800,3,FALSE))</f>
        <v>0</v>
      </c>
      <c r="J717" s="60">
        <f>IF(ISNA(VLOOKUP(G717,Round2_Transactions!$A$2:$F$800,4,FALSE)), 0,VLOOKUP(G717,Round2_Transactions!$A$2:$F$800,4,FALSE))</f>
        <v>0</v>
      </c>
      <c r="K717" s="60">
        <f>IF(ISNA(VLOOKUP(G717,Round2_Transactions!$A$2:$F$800,5,FALSE)), 0,VLOOKUP(G717,Round2_Transactions!$A$2:$F$800,5,FALSE))</f>
        <v>0</v>
      </c>
      <c r="L717" s="86">
        <f>IF(ISNA(VLOOKUP(G717,Round2_Transactions!$A$2:$F$800,6,FALSE)), 0,VLOOKUP(G717,Round2_Transactions!$A$2:$F$800,6,FALSE))</f>
        <v>0</v>
      </c>
      <c r="M717" s="107">
        <f t="shared" si="79"/>
        <v>0</v>
      </c>
      <c r="N717" s="107">
        <f t="shared" si="81"/>
        <v>0</v>
      </c>
      <c r="O717" s="107">
        <f t="shared" si="82"/>
        <v>0</v>
      </c>
      <c r="P717" s="107">
        <f t="shared" si="83"/>
        <v>0</v>
      </c>
      <c r="Q717" s="107">
        <f t="shared" si="84"/>
        <v>0</v>
      </c>
      <c r="R717" s="107">
        <f t="shared" si="85"/>
        <v>0</v>
      </c>
      <c r="S717" s="107">
        <f t="shared" si="86"/>
        <v>0</v>
      </c>
      <c r="T717" s="107">
        <f t="shared" si="87"/>
        <v>0</v>
      </c>
      <c r="U717" s="107">
        <f t="shared" si="88"/>
        <v>0</v>
      </c>
      <c r="V717" s="107">
        <f t="shared" si="89"/>
        <v>0</v>
      </c>
      <c r="W717" s="107">
        <f t="shared" si="90"/>
        <v>0</v>
      </c>
      <c r="X717" s="107">
        <f t="shared" si="91"/>
        <v>0</v>
      </c>
      <c r="Y717" s="107">
        <f t="shared" si="92"/>
        <v>0</v>
      </c>
      <c r="Z717" s="107">
        <f t="shared" si="132"/>
        <v>0</v>
      </c>
      <c r="AA717" s="107">
        <f t="shared" si="133"/>
        <v>0</v>
      </c>
      <c r="AB717" s="107">
        <f t="shared" si="134"/>
        <v>0</v>
      </c>
      <c r="AC717" s="107">
        <f t="shared" si="135"/>
        <v>0</v>
      </c>
      <c r="AD717" s="107">
        <f t="shared" si="136"/>
        <v>0</v>
      </c>
      <c r="AE717" s="107">
        <f t="shared" si="137"/>
        <v>0</v>
      </c>
      <c r="AF717" s="107">
        <f t="shared" si="138"/>
        <v>0</v>
      </c>
      <c r="AG717" s="107">
        <f t="shared" si="139"/>
        <v>0</v>
      </c>
      <c r="AH717" s="107">
        <f t="shared" si="140"/>
        <v>0</v>
      </c>
      <c r="AI717" s="107">
        <f t="shared" si="141"/>
        <v>0</v>
      </c>
      <c r="AJ717" s="107">
        <f t="shared" si="142"/>
        <v>0</v>
      </c>
      <c r="AK717" s="107">
        <f t="shared" si="143"/>
        <v>0</v>
      </c>
    </row>
    <row r="718">
      <c r="A718" s="107"/>
      <c r="B718" s="107"/>
      <c r="C718" s="107"/>
      <c r="D718" s="107"/>
      <c r="E718" s="107"/>
      <c r="F718" s="108">
        <f t="shared" si="131"/>
        <v>76.5</v>
      </c>
      <c r="G718" s="90" t="s">
        <v>908</v>
      </c>
      <c r="H718" s="14">
        <f>IF(ISNA(VLOOKUP(G718,Round2_Transactions!$A$2:$F$800,2,FALSE)), 0,VLOOKUP(G718,Round2_Transactions!$A$2:$F$800,2,FALSE))</f>
        <v>0</v>
      </c>
      <c r="I718" s="60">
        <f>IF(ISNA(VLOOKUP(G718,Round2_Transactions!$A$2:$F$800,3,FALSE)), 0,VLOOKUP(G718,Round2_Transactions!$A$2:$F$800,3,FALSE))</f>
        <v>0</v>
      </c>
      <c r="J718" s="60">
        <f>IF(ISNA(VLOOKUP(G718,Round2_Transactions!$A$2:$F$800,4,FALSE)), 0,VLOOKUP(G718,Round2_Transactions!$A$2:$F$800,4,FALSE))</f>
        <v>0</v>
      </c>
      <c r="K718" s="60">
        <f>IF(ISNA(VLOOKUP(G718,Round2_Transactions!$A$2:$F$800,5,FALSE)), 0,VLOOKUP(G718,Round2_Transactions!$A$2:$F$800,5,FALSE))</f>
        <v>0</v>
      </c>
      <c r="L718" s="86">
        <f>IF(ISNA(VLOOKUP(G718,Round2_Transactions!$A$2:$F$800,6,FALSE)), 0,VLOOKUP(G718,Round2_Transactions!$A$2:$F$800,6,FALSE))</f>
        <v>0</v>
      </c>
      <c r="M718" s="107">
        <f t="shared" si="79"/>
        <v>0</v>
      </c>
      <c r="N718" s="107">
        <f t="shared" si="81"/>
        <v>0</v>
      </c>
      <c r="O718" s="107">
        <f t="shared" si="82"/>
        <v>0</v>
      </c>
      <c r="P718" s="107">
        <f t="shared" si="83"/>
        <v>0</v>
      </c>
      <c r="Q718" s="107">
        <f t="shared" si="84"/>
        <v>0</v>
      </c>
      <c r="R718" s="107">
        <f t="shared" si="85"/>
        <v>0</v>
      </c>
      <c r="S718" s="107">
        <f t="shared" si="86"/>
        <v>0</v>
      </c>
      <c r="T718" s="107">
        <f t="shared" si="87"/>
        <v>0</v>
      </c>
      <c r="U718" s="107">
        <f t="shared" si="88"/>
        <v>0</v>
      </c>
      <c r="V718" s="107">
        <f t="shared" si="89"/>
        <v>0</v>
      </c>
      <c r="W718" s="107">
        <f t="shared" si="90"/>
        <v>0</v>
      </c>
      <c r="X718" s="107">
        <f t="shared" si="91"/>
        <v>0</v>
      </c>
      <c r="Y718" s="107">
        <f t="shared" si="92"/>
        <v>0</v>
      </c>
      <c r="Z718" s="107">
        <f t="shared" si="132"/>
        <v>0</v>
      </c>
      <c r="AA718" s="107">
        <f t="shared" si="133"/>
        <v>0</v>
      </c>
      <c r="AB718" s="107">
        <f t="shared" si="134"/>
        <v>0</v>
      </c>
      <c r="AC718" s="107">
        <f t="shared" si="135"/>
        <v>0</v>
      </c>
      <c r="AD718" s="107">
        <f t="shared" si="136"/>
        <v>0</v>
      </c>
      <c r="AE718" s="107">
        <f t="shared" si="137"/>
        <v>0</v>
      </c>
      <c r="AF718" s="107">
        <f t="shared" si="138"/>
        <v>0</v>
      </c>
      <c r="AG718" s="107">
        <f t="shared" si="139"/>
        <v>0</v>
      </c>
      <c r="AH718" s="107">
        <f t="shared" si="140"/>
        <v>0</v>
      </c>
      <c r="AI718" s="107">
        <f t="shared" si="141"/>
        <v>0</v>
      </c>
      <c r="AJ718" s="107">
        <f t="shared" si="142"/>
        <v>0</v>
      </c>
      <c r="AK718" s="107">
        <f t="shared" si="143"/>
        <v>0</v>
      </c>
    </row>
    <row r="719">
      <c r="A719" s="107"/>
      <c r="B719" s="107"/>
      <c r="C719" s="107"/>
      <c r="D719" s="107"/>
      <c r="E719" s="107"/>
      <c r="F719" s="108">
        <f t="shared" si="131"/>
        <v>76.5</v>
      </c>
      <c r="G719" s="90" t="s">
        <v>909</v>
      </c>
      <c r="H719" s="14">
        <f>IF(ISNA(VLOOKUP(G719,Round2_Transactions!$A$2:$F$800,2,FALSE)), 0,VLOOKUP(G719,Round2_Transactions!$A$2:$F$800,2,FALSE))</f>
        <v>0</v>
      </c>
      <c r="I719" s="60">
        <f>IF(ISNA(VLOOKUP(G719,Round2_Transactions!$A$2:$F$800,3,FALSE)), 0,VLOOKUP(G719,Round2_Transactions!$A$2:$F$800,3,FALSE))</f>
        <v>0</v>
      </c>
      <c r="J719" s="60">
        <f>IF(ISNA(VLOOKUP(G719,Round2_Transactions!$A$2:$F$800,4,FALSE)), 0,VLOOKUP(G719,Round2_Transactions!$A$2:$F$800,4,FALSE))</f>
        <v>0</v>
      </c>
      <c r="K719" s="60">
        <f>IF(ISNA(VLOOKUP(G719,Round2_Transactions!$A$2:$F$800,5,FALSE)), 0,VLOOKUP(G719,Round2_Transactions!$A$2:$F$800,5,FALSE))</f>
        <v>0</v>
      </c>
      <c r="L719" s="86">
        <f>IF(ISNA(VLOOKUP(G719,Round2_Transactions!$A$2:$F$800,6,FALSE)), 0,VLOOKUP(G719,Round2_Transactions!$A$2:$F$800,6,FALSE))</f>
        <v>0</v>
      </c>
      <c r="M719" s="107">
        <f t="shared" si="79"/>
        <v>0</v>
      </c>
      <c r="N719" s="107">
        <f t="shared" si="81"/>
        <v>0</v>
      </c>
      <c r="O719" s="107">
        <f t="shared" si="82"/>
        <v>0</v>
      </c>
      <c r="P719" s="107">
        <f t="shared" si="83"/>
        <v>0</v>
      </c>
      <c r="Q719" s="107">
        <f t="shared" si="84"/>
        <v>0</v>
      </c>
      <c r="R719" s="107">
        <f t="shared" si="85"/>
        <v>0</v>
      </c>
      <c r="S719" s="107">
        <f t="shared" si="86"/>
        <v>0</v>
      </c>
      <c r="T719" s="107">
        <f t="shared" si="87"/>
        <v>0</v>
      </c>
      <c r="U719" s="107">
        <f t="shared" si="88"/>
        <v>0</v>
      </c>
      <c r="V719" s="107">
        <f t="shared" si="89"/>
        <v>0</v>
      </c>
      <c r="W719" s="107">
        <f t="shared" si="90"/>
        <v>0</v>
      </c>
      <c r="X719" s="107">
        <f t="shared" si="91"/>
        <v>0</v>
      </c>
      <c r="Y719" s="107">
        <f t="shared" si="92"/>
        <v>0</v>
      </c>
      <c r="Z719" s="107">
        <f t="shared" si="132"/>
        <v>0</v>
      </c>
      <c r="AA719" s="107">
        <f t="shared" si="133"/>
        <v>0</v>
      </c>
      <c r="AB719" s="107">
        <f t="shared" si="134"/>
        <v>0</v>
      </c>
      <c r="AC719" s="107">
        <f t="shared" si="135"/>
        <v>0</v>
      </c>
      <c r="AD719" s="107">
        <f t="shared" si="136"/>
        <v>0</v>
      </c>
      <c r="AE719" s="107">
        <f t="shared" si="137"/>
        <v>0</v>
      </c>
      <c r="AF719" s="107">
        <f t="shared" si="138"/>
        <v>0</v>
      </c>
      <c r="AG719" s="107">
        <f t="shared" si="139"/>
        <v>0</v>
      </c>
      <c r="AH719" s="107">
        <f t="shared" si="140"/>
        <v>0</v>
      </c>
      <c r="AI719" s="107">
        <f t="shared" si="141"/>
        <v>0</v>
      </c>
      <c r="AJ719" s="107">
        <f t="shared" si="142"/>
        <v>0</v>
      </c>
      <c r="AK719" s="107">
        <f t="shared" si="143"/>
        <v>0</v>
      </c>
    </row>
    <row r="720">
      <c r="A720" s="107"/>
      <c r="B720" s="107"/>
      <c r="C720" s="107"/>
      <c r="D720" s="107"/>
      <c r="E720" s="107"/>
      <c r="F720" s="108">
        <f t="shared" si="131"/>
        <v>76.5</v>
      </c>
      <c r="G720" s="90" t="s">
        <v>910</v>
      </c>
      <c r="H720" s="14">
        <f>IF(ISNA(VLOOKUP(G720,Round2_Transactions!$A$2:$F$800,2,FALSE)), 0,VLOOKUP(G720,Round2_Transactions!$A$2:$F$800,2,FALSE))</f>
        <v>0</v>
      </c>
      <c r="I720" s="60">
        <f>IF(ISNA(VLOOKUP(G720,Round2_Transactions!$A$2:$F$800,3,FALSE)), 0,VLOOKUP(G720,Round2_Transactions!$A$2:$F$800,3,FALSE))</f>
        <v>0</v>
      </c>
      <c r="J720" s="60">
        <f>IF(ISNA(VLOOKUP(G720,Round2_Transactions!$A$2:$F$800,4,FALSE)), 0,VLOOKUP(G720,Round2_Transactions!$A$2:$F$800,4,FALSE))</f>
        <v>0</v>
      </c>
      <c r="K720" s="60">
        <f>IF(ISNA(VLOOKUP(G720,Round2_Transactions!$A$2:$F$800,5,FALSE)), 0,VLOOKUP(G720,Round2_Transactions!$A$2:$F$800,5,FALSE))</f>
        <v>0</v>
      </c>
      <c r="L720" s="86">
        <f>IF(ISNA(VLOOKUP(G720,Round2_Transactions!$A$2:$F$800,6,FALSE)), 0,VLOOKUP(G720,Round2_Transactions!$A$2:$F$800,6,FALSE))</f>
        <v>0</v>
      </c>
      <c r="M720" s="107">
        <f t="shared" si="79"/>
        <v>0</v>
      </c>
      <c r="N720" s="107">
        <f t="shared" si="81"/>
        <v>0</v>
      </c>
      <c r="O720" s="107">
        <f t="shared" si="82"/>
        <v>0</v>
      </c>
      <c r="P720" s="107">
        <f t="shared" si="83"/>
        <v>0</v>
      </c>
      <c r="Q720" s="107">
        <f t="shared" si="84"/>
        <v>0</v>
      </c>
      <c r="R720" s="107">
        <f t="shared" si="85"/>
        <v>0</v>
      </c>
      <c r="S720" s="107">
        <f t="shared" si="86"/>
        <v>0</v>
      </c>
      <c r="T720" s="107">
        <f t="shared" si="87"/>
        <v>0</v>
      </c>
      <c r="U720" s="107">
        <f t="shared" si="88"/>
        <v>0</v>
      </c>
      <c r="V720" s="107">
        <f t="shared" si="89"/>
        <v>0</v>
      </c>
      <c r="W720" s="107">
        <f t="shared" si="90"/>
        <v>0</v>
      </c>
      <c r="X720" s="107">
        <f t="shared" si="91"/>
        <v>0</v>
      </c>
      <c r="Y720" s="107">
        <f t="shared" si="92"/>
        <v>0</v>
      </c>
      <c r="Z720" s="107">
        <f t="shared" si="132"/>
        <v>0</v>
      </c>
      <c r="AA720" s="107">
        <f t="shared" si="133"/>
        <v>0</v>
      </c>
      <c r="AB720" s="107">
        <f t="shared" si="134"/>
        <v>0</v>
      </c>
      <c r="AC720" s="107">
        <f t="shared" si="135"/>
        <v>0</v>
      </c>
      <c r="AD720" s="107">
        <f t="shared" si="136"/>
        <v>0</v>
      </c>
      <c r="AE720" s="107">
        <f t="shared" si="137"/>
        <v>0</v>
      </c>
      <c r="AF720" s="107">
        <f t="shared" si="138"/>
        <v>0</v>
      </c>
      <c r="AG720" s="107">
        <f t="shared" si="139"/>
        <v>0</v>
      </c>
      <c r="AH720" s="107">
        <f t="shared" si="140"/>
        <v>0</v>
      </c>
      <c r="AI720" s="107">
        <f t="shared" si="141"/>
        <v>0</v>
      </c>
      <c r="AJ720" s="107">
        <f t="shared" si="142"/>
        <v>0</v>
      </c>
      <c r="AK720" s="107">
        <f t="shared" si="143"/>
        <v>0</v>
      </c>
    </row>
    <row r="721">
      <c r="A721" s="115"/>
      <c r="B721" s="115"/>
      <c r="C721" s="115"/>
      <c r="D721" s="115"/>
      <c r="E721" s="115"/>
      <c r="F721" s="116"/>
      <c r="G721" s="122"/>
      <c r="H721" s="14" t="str">
        <f>IF(ISNA(VLOOKUP(G721,Round2_Transactions!$A$2:$F$800,2,FALSE)), 0,VLOOKUP(G721,Round2_Transactions!$A$2:$F$800,2,FALSE))</f>
        <v/>
      </c>
      <c r="I721" s="60" t="str">
        <f>IF(ISNA(VLOOKUP(G721,Round2_Transactions!$A$2:$F$800,3,FALSE)), 0,VLOOKUP(G721,Round2_Transactions!$A$2:$F$800,3,FALSE))</f>
        <v/>
      </c>
      <c r="J721" s="60" t="str">
        <f>IF(ISNA(VLOOKUP(G721,Round2_Transactions!$A$2:$F$800,4,FALSE)), 0,VLOOKUP(G721,Round2_Transactions!$A$2:$F$800,4,FALSE))</f>
        <v/>
      </c>
      <c r="K721" s="60" t="str">
        <f>IF(ISNA(VLOOKUP(G721,Round2_Transactions!$A$2:$F$800,5,FALSE)), 0,VLOOKUP(G721,Round2_Transactions!$A$2:$F$800,5,FALSE))</f>
        <v/>
      </c>
      <c r="L721" s="86" t="str">
        <f>IF(ISNA(VLOOKUP(G721,Round2_Transactions!$A$2:$F$800,6,FALSE)), 0,VLOOKUP(G721,Round2_Transactions!$A$2:$F$800,6,FALSE))</f>
        <v/>
      </c>
      <c r="M721" s="115">
        <f t="shared" si="79"/>
        <v>0</v>
      </c>
      <c r="N721" s="115">
        <f t="shared" si="81"/>
        <v>0</v>
      </c>
      <c r="O721" s="115">
        <f t="shared" si="82"/>
        <v>0</v>
      </c>
      <c r="P721" s="115">
        <f t="shared" si="83"/>
        <v>0</v>
      </c>
      <c r="Q721" s="115">
        <f t="shared" si="84"/>
        <v>0</v>
      </c>
      <c r="R721" s="115">
        <f t="shared" si="85"/>
        <v>0</v>
      </c>
      <c r="S721" s="115">
        <f t="shared" si="86"/>
        <v>0</v>
      </c>
      <c r="T721" s="115">
        <f t="shared" si="87"/>
        <v>0</v>
      </c>
      <c r="U721" s="115">
        <f t="shared" si="88"/>
        <v>0</v>
      </c>
      <c r="V721" s="115">
        <f t="shared" si="89"/>
        <v>0</v>
      </c>
      <c r="W721" s="115">
        <f t="shared" si="90"/>
        <v>0</v>
      </c>
      <c r="X721" s="115">
        <f t="shared" si="91"/>
        <v>0</v>
      </c>
      <c r="Y721" s="115">
        <f t="shared" si="92"/>
        <v>0</v>
      </c>
      <c r="Z721" s="115"/>
      <c r="AA721" s="115"/>
      <c r="AB721" s="115"/>
      <c r="AC721" s="115"/>
      <c r="AD721" s="115"/>
      <c r="AE721" s="115"/>
      <c r="AF721" s="115"/>
      <c r="AG721" s="115"/>
      <c r="AH721" s="115"/>
      <c r="AI721" s="115"/>
      <c r="AJ721" s="115"/>
      <c r="AK721" s="115"/>
    </row>
    <row r="722">
      <c r="A722" s="102" t="str">
        <f>Stock_Prices!A16</f>
        <v>NAB</v>
      </c>
      <c r="B722" s="102" t="str">
        <f>Stock_Prices!B16</f>
        <v>National Australia Bank</v>
      </c>
      <c r="C722" s="103">
        <f>Stock_Prices!C16-D722</f>
        <v>100000</v>
      </c>
      <c r="D722" s="104">
        <f>SUM(H722:H800)-SUM(J722:J800)</f>
        <v>0</v>
      </c>
      <c r="E722" s="118">
        <f>Stock_Prices!I16</f>
        <v>0.3</v>
      </c>
      <c r="F722" s="123">
        <f>Stock_Prices!J16</f>
        <v>612</v>
      </c>
      <c r="G722" s="90" t="s">
        <v>911</v>
      </c>
      <c r="H722" s="14">
        <f>IF(ISNA(VLOOKUP(G722,Round2_Transactions!$A$2:$F$800,2,FALSE)), 0,VLOOKUP(G722,Round2_Transactions!$A$2:$F$800,2,FALSE))</f>
        <v>0</v>
      </c>
      <c r="I722" s="60">
        <f>IF(ISNA(VLOOKUP(G722,Round2_Transactions!$A$2:$F$800,3,FALSE)), 0,VLOOKUP(G722,Round2_Transactions!$A$2:$F$800,3,FALSE))</f>
        <v>0</v>
      </c>
      <c r="J722" s="60">
        <f>IF(ISNA(VLOOKUP(G722,Round2_Transactions!$A$2:$F$800,4,FALSE)), 0,VLOOKUP(G722,Round2_Transactions!$A$2:$F$800,4,FALSE))</f>
        <v>0</v>
      </c>
      <c r="K722" s="60">
        <f>IF(ISNA(VLOOKUP(G722,Round2_Transactions!$A$2:$F$800,5,FALSE)), 0,VLOOKUP(G722,Round2_Transactions!$A$2:$F$800,5,FALSE))</f>
        <v>0</v>
      </c>
      <c r="L722" s="86">
        <f>IF(ISNA(VLOOKUP(G722,Round2_Transactions!$A$2:$F$800,6,FALSE)), 0,VLOOKUP(G722,Round2_Transactions!$A$2:$F$800,6,FALSE))</f>
        <v>0</v>
      </c>
      <c r="M722" s="107">
        <f t="shared" si="79"/>
        <v>0</v>
      </c>
      <c r="N722" s="107">
        <f t="shared" si="81"/>
        <v>0</v>
      </c>
      <c r="O722" s="107">
        <f t="shared" si="82"/>
        <v>0</v>
      </c>
      <c r="P722" s="107">
        <f t="shared" si="83"/>
        <v>0</v>
      </c>
      <c r="Q722" s="107">
        <f t="shared" si="84"/>
        <v>0</v>
      </c>
      <c r="R722" s="107">
        <f t="shared" si="85"/>
        <v>0</v>
      </c>
      <c r="S722" s="107">
        <f t="shared" si="86"/>
        <v>0</v>
      </c>
      <c r="T722" s="107">
        <f t="shared" si="87"/>
        <v>0</v>
      </c>
      <c r="U722" s="107">
        <f t="shared" si="88"/>
        <v>0</v>
      </c>
      <c r="V722" s="107">
        <f t="shared" si="89"/>
        <v>0</v>
      </c>
      <c r="W722" s="107">
        <f t="shared" si="90"/>
        <v>0</v>
      </c>
      <c r="X722" s="107">
        <f t="shared" si="91"/>
        <v>0</v>
      </c>
      <c r="Y722" s="107">
        <f t="shared" si="92"/>
        <v>0</v>
      </c>
      <c r="Z722" s="107">
        <f>if($L722=1,H722-J722,0)</f>
        <v>0</v>
      </c>
      <c r="AA722" s="107">
        <f>if($L722=2,$H722-$J722,0)</f>
        <v>0</v>
      </c>
      <c r="AB722" s="107">
        <f>if($L722=3,$H722-$J722,0)</f>
        <v>0</v>
      </c>
      <c r="AC722" s="107">
        <f>if($L722=4,$H722-$J722,0)</f>
        <v>0</v>
      </c>
      <c r="AD722" s="107">
        <f>if($L722=5,$H722-$J722,0)</f>
        <v>0</v>
      </c>
      <c r="AE722" s="107">
        <f>if($L722=6,$H722-$J722,0)</f>
        <v>0</v>
      </c>
      <c r="AF722" s="107">
        <f>if($L722=7,$H722-$J722,0)</f>
        <v>0</v>
      </c>
      <c r="AG722" s="107">
        <f>if($L722=8,$H722-$J722,0)</f>
        <v>0</v>
      </c>
      <c r="AH722" s="107">
        <f>if($L722=9,$H722-$J722,0)</f>
        <v>0</v>
      </c>
      <c r="AI722" s="107">
        <f>if($L722=10,$H722-$J722,0)</f>
        <v>0</v>
      </c>
      <c r="AJ722" s="107">
        <f>if($L722=11,$H722-$J722,0)</f>
        <v>0</v>
      </c>
      <c r="AK722" s="107">
        <f>if($L722=12,$H722-$J722,0)</f>
        <v>0</v>
      </c>
    </row>
    <row r="723">
      <c r="A723" s="107"/>
      <c r="B723" s="107"/>
      <c r="C723" s="107"/>
      <c r="D723" s="107"/>
      <c r="E723" s="107"/>
      <c r="F723" s="108">
        <f t="shared" ref="F723:F800" si="144">if(H722&gt;0,I722+$E$722*(I722-F722)+$E$722,if(J722&gt;0,K722+$E$722*(K722-F722)-$E$722,F722))</f>
        <v>612</v>
      </c>
      <c r="G723" s="90" t="s">
        <v>912</v>
      </c>
      <c r="H723" s="14">
        <f>IF(ISNA(VLOOKUP(G723,Round2_Transactions!$A$2:$F$800,2,FALSE)), 0,VLOOKUP(G723,Round2_Transactions!$A$2:$F$800,2,FALSE))</f>
        <v>0</v>
      </c>
      <c r="I723" s="60">
        <f>IF(ISNA(VLOOKUP(G723,Round2_Transactions!$A$2:$F$800,3,FALSE)), 0,VLOOKUP(G723,Round2_Transactions!$A$2:$F$800,3,FALSE))</f>
        <v>0</v>
      </c>
      <c r="J723" s="60">
        <f>IF(ISNA(VLOOKUP(G723,Round2_Transactions!$A$2:$F$800,4,FALSE)), 0,VLOOKUP(G723,Round2_Transactions!$A$2:$F$800,4,FALSE))</f>
        <v>0</v>
      </c>
      <c r="K723" s="60">
        <f>IF(ISNA(VLOOKUP(G723,Round2_Transactions!$A$2:$F$800,5,FALSE)), 0,VLOOKUP(G723,Round2_Transactions!$A$2:$F$800,5,FALSE))</f>
        <v>0</v>
      </c>
      <c r="L723" s="86">
        <f>IF(ISNA(VLOOKUP(G723,Round2_Transactions!$A$2:$F$800,6,FALSE)), 0,VLOOKUP(G723,Round2_Transactions!$A$2:$F$800,6,FALSE))</f>
        <v>0</v>
      </c>
      <c r="M723" s="107">
        <f t="shared" si="79"/>
        <v>0</v>
      </c>
      <c r="N723" s="107">
        <f t="shared" si="81"/>
        <v>0</v>
      </c>
      <c r="O723" s="107">
        <f t="shared" si="82"/>
        <v>0</v>
      </c>
      <c r="P723" s="107">
        <f t="shared" si="83"/>
        <v>0</v>
      </c>
      <c r="Q723" s="107">
        <f t="shared" si="84"/>
        <v>0</v>
      </c>
      <c r="R723" s="107">
        <f t="shared" si="85"/>
        <v>0</v>
      </c>
      <c r="S723" s="107">
        <f t="shared" si="86"/>
        <v>0</v>
      </c>
      <c r="T723" s="107">
        <f t="shared" si="87"/>
        <v>0</v>
      </c>
      <c r="U723" s="107">
        <f t="shared" si="88"/>
        <v>0</v>
      </c>
      <c r="V723" s="107">
        <f t="shared" si="89"/>
        <v>0</v>
      </c>
      <c r="W723" s="107">
        <f t="shared" si="90"/>
        <v>0</v>
      </c>
      <c r="X723" s="107">
        <f t="shared" si="91"/>
        <v>0</v>
      </c>
      <c r="Y723" s="107">
        <f t="shared" si="92"/>
        <v>0</v>
      </c>
      <c r="Z723" s="107">
        <f t="shared" ref="Z723:Z800" si="145">if($L723=1,$H723-$J723+Z722,Z722)</f>
        <v>0</v>
      </c>
      <c r="AA723" s="107">
        <f t="shared" ref="AA723:AA800" si="146">if($L723=2,$H723-$J723+AA722,AA722)</f>
        <v>0</v>
      </c>
      <c r="AB723" s="107">
        <f t="shared" ref="AB723:AB800" si="147">if($L723=3,$H723-$J723+AB722,AB722)</f>
        <v>0</v>
      </c>
      <c r="AC723" s="107">
        <f t="shared" ref="AC723:AC800" si="148">if($L723=4,$H723-$J723+AC722,AC722)</f>
        <v>0</v>
      </c>
      <c r="AD723" s="107">
        <f t="shared" ref="AD723:AD800" si="149">if($L723=5,$H723-$J723+AD722,AD722)</f>
        <v>0</v>
      </c>
      <c r="AE723" s="107">
        <f t="shared" ref="AE723:AE800" si="150">if($L723=6,$H723-$J723+AE722,AE722)</f>
        <v>0</v>
      </c>
      <c r="AF723" s="107">
        <f t="shared" ref="AF723:AF800" si="151">if($L723=7,$H723-$J723+AF722,AF722)</f>
        <v>0</v>
      </c>
      <c r="AG723" s="107">
        <f t="shared" ref="AG723:AG800" si="152">if($L723=8,$H723-$J723+AG722,AG722)</f>
        <v>0</v>
      </c>
      <c r="AH723" s="107">
        <f t="shared" ref="AH723:AH800" si="153">if($L723=9,$H723-$J723+AH722,AH722)</f>
        <v>0</v>
      </c>
      <c r="AI723" s="107">
        <f t="shared" ref="AI723:AI800" si="154">if($L723=10,$H723-$J723+AI722,AI722)</f>
        <v>0</v>
      </c>
      <c r="AJ723" s="107">
        <f t="shared" ref="AJ723:AJ800" si="155">if($L723=11,$H723-$J723+AJ722,AJ722)</f>
        <v>0</v>
      </c>
      <c r="AK723" s="107">
        <f t="shared" ref="AK723:AK800" si="156">if($L723=12,$H723-$J723+AK722,AK722)</f>
        <v>0</v>
      </c>
    </row>
    <row r="724">
      <c r="A724" s="107"/>
      <c r="B724" s="107"/>
      <c r="C724" s="107"/>
      <c r="D724" s="107"/>
      <c r="E724" s="107"/>
      <c r="F724" s="108">
        <f t="shared" si="144"/>
        <v>612</v>
      </c>
      <c r="G724" s="90" t="s">
        <v>913</v>
      </c>
      <c r="H724" s="14">
        <f>IF(ISNA(VLOOKUP(G724,Round2_Transactions!$A$2:$F$800,2,FALSE)), 0,VLOOKUP(G724,Round2_Transactions!$A$2:$F$800,2,FALSE))</f>
        <v>0</v>
      </c>
      <c r="I724" s="60">
        <f>IF(ISNA(VLOOKUP(G724,Round2_Transactions!$A$2:$F$800,3,FALSE)), 0,VLOOKUP(G724,Round2_Transactions!$A$2:$F$800,3,FALSE))</f>
        <v>0</v>
      </c>
      <c r="J724" s="60">
        <f>IF(ISNA(VLOOKUP(G724,Round2_Transactions!$A$2:$F$800,4,FALSE)), 0,VLOOKUP(G724,Round2_Transactions!$A$2:$F$800,4,FALSE))</f>
        <v>0</v>
      </c>
      <c r="K724" s="60">
        <f>IF(ISNA(VLOOKUP(G724,Round2_Transactions!$A$2:$F$800,5,FALSE)), 0,VLOOKUP(G724,Round2_Transactions!$A$2:$F$800,5,FALSE))</f>
        <v>0</v>
      </c>
      <c r="L724" s="86">
        <f>IF(ISNA(VLOOKUP(G724,Round2_Transactions!$A$2:$F$800,6,FALSE)), 0,VLOOKUP(G724,Round2_Transactions!$A$2:$F$800,6,FALSE))</f>
        <v>0</v>
      </c>
      <c r="M724" s="107">
        <f t="shared" si="79"/>
        <v>0</v>
      </c>
      <c r="N724" s="107">
        <f t="shared" si="81"/>
        <v>0</v>
      </c>
      <c r="O724" s="107">
        <f t="shared" si="82"/>
        <v>0</v>
      </c>
      <c r="P724" s="107">
        <f t="shared" si="83"/>
        <v>0</v>
      </c>
      <c r="Q724" s="107">
        <f t="shared" si="84"/>
        <v>0</v>
      </c>
      <c r="R724" s="107">
        <f t="shared" si="85"/>
        <v>0</v>
      </c>
      <c r="S724" s="107">
        <f t="shared" si="86"/>
        <v>0</v>
      </c>
      <c r="T724" s="107">
        <f t="shared" si="87"/>
        <v>0</v>
      </c>
      <c r="U724" s="107">
        <f t="shared" si="88"/>
        <v>0</v>
      </c>
      <c r="V724" s="107">
        <f t="shared" si="89"/>
        <v>0</v>
      </c>
      <c r="W724" s="107">
        <f t="shared" si="90"/>
        <v>0</v>
      </c>
      <c r="X724" s="107">
        <f t="shared" si="91"/>
        <v>0</v>
      </c>
      <c r="Y724" s="107">
        <f t="shared" si="92"/>
        <v>0</v>
      </c>
      <c r="Z724" s="107">
        <f t="shared" si="145"/>
        <v>0</v>
      </c>
      <c r="AA724" s="107">
        <f t="shared" si="146"/>
        <v>0</v>
      </c>
      <c r="AB724" s="107">
        <f t="shared" si="147"/>
        <v>0</v>
      </c>
      <c r="AC724" s="107">
        <f t="shared" si="148"/>
        <v>0</v>
      </c>
      <c r="AD724" s="107">
        <f t="shared" si="149"/>
        <v>0</v>
      </c>
      <c r="AE724" s="107">
        <f t="shared" si="150"/>
        <v>0</v>
      </c>
      <c r="AF724" s="107">
        <f t="shared" si="151"/>
        <v>0</v>
      </c>
      <c r="AG724" s="107">
        <f t="shared" si="152"/>
        <v>0</v>
      </c>
      <c r="AH724" s="107">
        <f t="shared" si="153"/>
        <v>0</v>
      </c>
      <c r="AI724" s="107">
        <f t="shared" si="154"/>
        <v>0</v>
      </c>
      <c r="AJ724" s="107">
        <f t="shared" si="155"/>
        <v>0</v>
      </c>
      <c r="AK724" s="107">
        <f t="shared" si="156"/>
        <v>0</v>
      </c>
    </row>
    <row r="725">
      <c r="A725" s="107"/>
      <c r="B725" s="107"/>
      <c r="C725" s="107"/>
      <c r="D725" s="107"/>
      <c r="E725" s="107"/>
      <c r="F725" s="108">
        <f t="shared" si="144"/>
        <v>612</v>
      </c>
      <c r="G725" s="90" t="s">
        <v>914</v>
      </c>
      <c r="H725" s="14">
        <f>IF(ISNA(VLOOKUP(G725,Round2_Transactions!$A$2:$F$800,2,FALSE)), 0,VLOOKUP(G725,Round2_Transactions!$A$2:$F$800,2,FALSE))</f>
        <v>0</v>
      </c>
      <c r="I725" s="60">
        <f>IF(ISNA(VLOOKUP(G725,Round2_Transactions!$A$2:$F$800,3,FALSE)), 0,VLOOKUP(G725,Round2_Transactions!$A$2:$F$800,3,FALSE))</f>
        <v>0</v>
      </c>
      <c r="J725" s="60">
        <f>IF(ISNA(VLOOKUP(G725,Round2_Transactions!$A$2:$F$800,4,FALSE)), 0,VLOOKUP(G725,Round2_Transactions!$A$2:$F$800,4,FALSE))</f>
        <v>0</v>
      </c>
      <c r="K725" s="60">
        <f>IF(ISNA(VLOOKUP(G725,Round2_Transactions!$A$2:$F$800,5,FALSE)), 0,VLOOKUP(G725,Round2_Transactions!$A$2:$F$800,5,FALSE))</f>
        <v>0</v>
      </c>
      <c r="L725" s="86">
        <f>IF(ISNA(VLOOKUP(G725,Round2_Transactions!$A$2:$F$800,6,FALSE)), 0,VLOOKUP(G725,Round2_Transactions!$A$2:$F$800,6,FALSE))</f>
        <v>0</v>
      </c>
      <c r="M725" s="107">
        <f t="shared" si="79"/>
        <v>0</v>
      </c>
      <c r="N725" s="107">
        <f t="shared" si="81"/>
        <v>0</v>
      </c>
      <c r="O725" s="107">
        <f t="shared" si="82"/>
        <v>0</v>
      </c>
      <c r="P725" s="107">
        <f t="shared" si="83"/>
        <v>0</v>
      </c>
      <c r="Q725" s="107">
        <f t="shared" si="84"/>
        <v>0</v>
      </c>
      <c r="R725" s="107">
        <f t="shared" si="85"/>
        <v>0</v>
      </c>
      <c r="S725" s="107">
        <f t="shared" si="86"/>
        <v>0</v>
      </c>
      <c r="T725" s="107">
        <f t="shared" si="87"/>
        <v>0</v>
      </c>
      <c r="U725" s="107">
        <f t="shared" si="88"/>
        <v>0</v>
      </c>
      <c r="V725" s="107">
        <f t="shared" si="89"/>
        <v>0</v>
      </c>
      <c r="W725" s="107">
        <f t="shared" si="90"/>
        <v>0</v>
      </c>
      <c r="X725" s="107">
        <f t="shared" si="91"/>
        <v>0</v>
      </c>
      <c r="Y725" s="107">
        <f t="shared" si="92"/>
        <v>0</v>
      </c>
      <c r="Z725" s="107">
        <f t="shared" si="145"/>
        <v>0</v>
      </c>
      <c r="AA725" s="107">
        <f t="shared" si="146"/>
        <v>0</v>
      </c>
      <c r="AB725" s="107">
        <f t="shared" si="147"/>
        <v>0</v>
      </c>
      <c r="AC725" s="107">
        <f t="shared" si="148"/>
        <v>0</v>
      </c>
      <c r="AD725" s="107">
        <f t="shared" si="149"/>
        <v>0</v>
      </c>
      <c r="AE725" s="107">
        <f t="shared" si="150"/>
        <v>0</v>
      </c>
      <c r="AF725" s="107">
        <f t="shared" si="151"/>
        <v>0</v>
      </c>
      <c r="AG725" s="107">
        <f t="shared" si="152"/>
        <v>0</v>
      </c>
      <c r="AH725" s="107">
        <f t="shared" si="153"/>
        <v>0</v>
      </c>
      <c r="AI725" s="107">
        <f t="shared" si="154"/>
        <v>0</v>
      </c>
      <c r="AJ725" s="107">
        <f t="shared" si="155"/>
        <v>0</v>
      </c>
      <c r="AK725" s="107">
        <f t="shared" si="156"/>
        <v>0</v>
      </c>
    </row>
    <row r="726">
      <c r="A726" s="107"/>
      <c r="B726" s="107"/>
      <c r="C726" s="107"/>
      <c r="D726" s="107"/>
      <c r="E726" s="107"/>
      <c r="F726" s="108">
        <f t="shared" si="144"/>
        <v>612</v>
      </c>
      <c r="G726" s="90" t="s">
        <v>915</v>
      </c>
      <c r="H726" s="14">
        <f>IF(ISNA(VLOOKUP(G726,Round2_Transactions!$A$2:$F$800,2,FALSE)), 0,VLOOKUP(G726,Round2_Transactions!$A$2:$F$800,2,FALSE))</f>
        <v>0</v>
      </c>
      <c r="I726" s="60">
        <f>IF(ISNA(VLOOKUP(G726,Round2_Transactions!$A$2:$F$800,3,FALSE)), 0,VLOOKUP(G726,Round2_Transactions!$A$2:$F$800,3,FALSE))</f>
        <v>0</v>
      </c>
      <c r="J726" s="60">
        <f>IF(ISNA(VLOOKUP(G726,Round2_Transactions!$A$2:$F$800,4,FALSE)), 0,VLOOKUP(G726,Round2_Transactions!$A$2:$F$800,4,FALSE))</f>
        <v>0</v>
      </c>
      <c r="K726" s="60">
        <f>IF(ISNA(VLOOKUP(G726,Round2_Transactions!$A$2:$F$800,5,FALSE)), 0,VLOOKUP(G726,Round2_Transactions!$A$2:$F$800,5,FALSE))</f>
        <v>0</v>
      </c>
      <c r="L726" s="86">
        <f>IF(ISNA(VLOOKUP(G726,Round2_Transactions!$A$2:$F$800,6,FALSE)), 0,VLOOKUP(G726,Round2_Transactions!$A$2:$F$800,6,FALSE))</f>
        <v>0</v>
      </c>
      <c r="M726" s="107">
        <f t="shared" si="79"/>
        <v>0</v>
      </c>
      <c r="N726" s="107">
        <f t="shared" si="81"/>
        <v>0</v>
      </c>
      <c r="O726" s="107">
        <f t="shared" si="82"/>
        <v>0</v>
      </c>
      <c r="P726" s="107">
        <f t="shared" si="83"/>
        <v>0</v>
      </c>
      <c r="Q726" s="107">
        <f t="shared" si="84"/>
        <v>0</v>
      </c>
      <c r="R726" s="107">
        <f t="shared" si="85"/>
        <v>0</v>
      </c>
      <c r="S726" s="107">
        <f t="shared" si="86"/>
        <v>0</v>
      </c>
      <c r="T726" s="107">
        <f t="shared" si="87"/>
        <v>0</v>
      </c>
      <c r="U726" s="107">
        <f t="shared" si="88"/>
        <v>0</v>
      </c>
      <c r="V726" s="107">
        <f t="shared" si="89"/>
        <v>0</v>
      </c>
      <c r="W726" s="107">
        <f t="shared" si="90"/>
        <v>0</v>
      </c>
      <c r="X726" s="107">
        <f t="shared" si="91"/>
        <v>0</v>
      </c>
      <c r="Y726" s="107">
        <f t="shared" si="92"/>
        <v>0</v>
      </c>
      <c r="Z726" s="107">
        <f t="shared" si="145"/>
        <v>0</v>
      </c>
      <c r="AA726" s="107">
        <f t="shared" si="146"/>
        <v>0</v>
      </c>
      <c r="AB726" s="107">
        <f t="shared" si="147"/>
        <v>0</v>
      </c>
      <c r="AC726" s="107">
        <f t="shared" si="148"/>
        <v>0</v>
      </c>
      <c r="AD726" s="107">
        <f t="shared" si="149"/>
        <v>0</v>
      </c>
      <c r="AE726" s="107">
        <f t="shared" si="150"/>
        <v>0</v>
      </c>
      <c r="AF726" s="107">
        <f t="shared" si="151"/>
        <v>0</v>
      </c>
      <c r="AG726" s="107">
        <f t="shared" si="152"/>
        <v>0</v>
      </c>
      <c r="AH726" s="107">
        <f t="shared" si="153"/>
        <v>0</v>
      </c>
      <c r="AI726" s="107">
        <f t="shared" si="154"/>
        <v>0</v>
      </c>
      <c r="AJ726" s="107">
        <f t="shared" si="155"/>
        <v>0</v>
      </c>
      <c r="AK726" s="107">
        <f t="shared" si="156"/>
        <v>0</v>
      </c>
    </row>
    <row r="727">
      <c r="A727" s="107"/>
      <c r="B727" s="107"/>
      <c r="C727" s="107"/>
      <c r="D727" s="107"/>
      <c r="E727" s="107"/>
      <c r="F727" s="108">
        <f t="shared" si="144"/>
        <v>612</v>
      </c>
      <c r="G727" s="90" t="s">
        <v>916</v>
      </c>
      <c r="H727" s="14">
        <f>IF(ISNA(VLOOKUP(G727,Round2_Transactions!$A$2:$F$800,2,FALSE)), 0,VLOOKUP(G727,Round2_Transactions!$A$2:$F$800,2,FALSE))</f>
        <v>0</v>
      </c>
      <c r="I727" s="60">
        <f>IF(ISNA(VLOOKUP(G727,Round2_Transactions!$A$2:$F$800,3,FALSE)), 0,VLOOKUP(G727,Round2_Transactions!$A$2:$F$800,3,FALSE))</f>
        <v>0</v>
      </c>
      <c r="J727" s="60">
        <f>IF(ISNA(VLOOKUP(G727,Round2_Transactions!$A$2:$F$800,4,FALSE)), 0,VLOOKUP(G727,Round2_Transactions!$A$2:$F$800,4,FALSE))</f>
        <v>0</v>
      </c>
      <c r="K727" s="60">
        <f>IF(ISNA(VLOOKUP(G727,Round2_Transactions!$A$2:$F$800,5,FALSE)), 0,VLOOKUP(G727,Round2_Transactions!$A$2:$F$800,5,FALSE))</f>
        <v>0</v>
      </c>
      <c r="L727" s="86">
        <f>IF(ISNA(VLOOKUP(G727,Round2_Transactions!$A$2:$F$800,6,FALSE)), 0,VLOOKUP(G727,Round2_Transactions!$A$2:$F$800,6,FALSE))</f>
        <v>0</v>
      </c>
      <c r="M727" s="107">
        <f t="shared" si="79"/>
        <v>0</v>
      </c>
      <c r="N727" s="107">
        <f t="shared" si="81"/>
        <v>0</v>
      </c>
      <c r="O727" s="107">
        <f t="shared" si="82"/>
        <v>0</v>
      </c>
      <c r="P727" s="107">
        <f t="shared" si="83"/>
        <v>0</v>
      </c>
      <c r="Q727" s="107">
        <f t="shared" si="84"/>
        <v>0</v>
      </c>
      <c r="R727" s="107">
        <f t="shared" si="85"/>
        <v>0</v>
      </c>
      <c r="S727" s="107">
        <f t="shared" si="86"/>
        <v>0</v>
      </c>
      <c r="T727" s="107">
        <f t="shared" si="87"/>
        <v>0</v>
      </c>
      <c r="U727" s="107">
        <f t="shared" si="88"/>
        <v>0</v>
      </c>
      <c r="V727" s="107">
        <f t="shared" si="89"/>
        <v>0</v>
      </c>
      <c r="W727" s="107">
        <f t="shared" si="90"/>
        <v>0</v>
      </c>
      <c r="X727" s="107">
        <f t="shared" si="91"/>
        <v>0</v>
      </c>
      <c r="Y727" s="107">
        <f t="shared" si="92"/>
        <v>0</v>
      </c>
      <c r="Z727" s="107">
        <f t="shared" si="145"/>
        <v>0</v>
      </c>
      <c r="AA727" s="107">
        <f t="shared" si="146"/>
        <v>0</v>
      </c>
      <c r="AB727" s="107">
        <f t="shared" si="147"/>
        <v>0</v>
      </c>
      <c r="AC727" s="107">
        <f t="shared" si="148"/>
        <v>0</v>
      </c>
      <c r="AD727" s="107">
        <f t="shared" si="149"/>
        <v>0</v>
      </c>
      <c r="AE727" s="107">
        <f t="shared" si="150"/>
        <v>0</v>
      </c>
      <c r="AF727" s="107">
        <f t="shared" si="151"/>
        <v>0</v>
      </c>
      <c r="AG727" s="107">
        <f t="shared" si="152"/>
        <v>0</v>
      </c>
      <c r="AH727" s="107">
        <f t="shared" si="153"/>
        <v>0</v>
      </c>
      <c r="AI727" s="107">
        <f t="shared" si="154"/>
        <v>0</v>
      </c>
      <c r="AJ727" s="107">
        <f t="shared" si="155"/>
        <v>0</v>
      </c>
      <c r="AK727" s="107">
        <f t="shared" si="156"/>
        <v>0</v>
      </c>
    </row>
    <row r="728">
      <c r="A728" s="107"/>
      <c r="B728" s="107"/>
      <c r="C728" s="107"/>
      <c r="D728" s="107"/>
      <c r="E728" s="107"/>
      <c r="F728" s="108">
        <f t="shared" si="144"/>
        <v>612</v>
      </c>
      <c r="G728" s="90" t="s">
        <v>917</v>
      </c>
      <c r="H728" s="14">
        <f>IF(ISNA(VLOOKUP(G728,Round2_Transactions!$A$2:$F$800,2,FALSE)), 0,VLOOKUP(G728,Round2_Transactions!$A$2:$F$800,2,FALSE))</f>
        <v>0</v>
      </c>
      <c r="I728" s="60">
        <f>IF(ISNA(VLOOKUP(G728,Round2_Transactions!$A$2:$F$800,3,FALSE)), 0,VLOOKUP(G728,Round2_Transactions!$A$2:$F$800,3,FALSE))</f>
        <v>0</v>
      </c>
      <c r="J728" s="60">
        <f>IF(ISNA(VLOOKUP(G728,Round2_Transactions!$A$2:$F$800,4,FALSE)), 0,VLOOKUP(G728,Round2_Transactions!$A$2:$F$800,4,FALSE))</f>
        <v>0</v>
      </c>
      <c r="K728" s="60">
        <f>IF(ISNA(VLOOKUP(G728,Round2_Transactions!$A$2:$F$800,5,FALSE)), 0,VLOOKUP(G728,Round2_Transactions!$A$2:$F$800,5,FALSE))</f>
        <v>0</v>
      </c>
      <c r="L728" s="86">
        <f>IF(ISNA(VLOOKUP(G728,Round2_Transactions!$A$2:$F$800,6,FALSE)), 0,VLOOKUP(G728,Round2_Transactions!$A$2:$F$800,6,FALSE))</f>
        <v>0</v>
      </c>
      <c r="M728" s="107">
        <f t="shared" si="79"/>
        <v>0</v>
      </c>
      <c r="N728" s="107">
        <f t="shared" si="81"/>
        <v>0</v>
      </c>
      <c r="O728" s="107">
        <f t="shared" si="82"/>
        <v>0</v>
      </c>
      <c r="P728" s="107">
        <f t="shared" si="83"/>
        <v>0</v>
      </c>
      <c r="Q728" s="107">
        <f t="shared" si="84"/>
        <v>0</v>
      </c>
      <c r="R728" s="107">
        <f t="shared" si="85"/>
        <v>0</v>
      </c>
      <c r="S728" s="107">
        <f t="shared" si="86"/>
        <v>0</v>
      </c>
      <c r="T728" s="107">
        <f t="shared" si="87"/>
        <v>0</v>
      </c>
      <c r="U728" s="107">
        <f t="shared" si="88"/>
        <v>0</v>
      </c>
      <c r="V728" s="107">
        <f t="shared" si="89"/>
        <v>0</v>
      </c>
      <c r="W728" s="107">
        <f t="shared" si="90"/>
        <v>0</v>
      </c>
      <c r="X728" s="107">
        <f t="shared" si="91"/>
        <v>0</v>
      </c>
      <c r="Y728" s="107">
        <f t="shared" si="92"/>
        <v>0</v>
      </c>
      <c r="Z728" s="107">
        <f t="shared" si="145"/>
        <v>0</v>
      </c>
      <c r="AA728" s="107">
        <f t="shared" si="146"/>
        <v>0</v>
      </c>
      <c r="AB728" s="107">
        <f t="shared" si="147"/>
        <v>0</v>
      </c>
      <c r="AC728" s="107">
        <f t="shared" si="148"/>
        <v>0</v>
      </c>
      <c r="AD728" s="107">
        <f t="shared" si="149"/>
        <v>0</v>
      </c>
      <c r="AE728" s="107">
        <f t="shared" si="150"/>
        <v>0</v>
      </c>
      <c r="AF728" s="107">
        <f t="shared" si="151"/>
        <v>0</v>
      </c>
      <c r="AG728" s="107">
        <f t="shared" si="152"/>
        <v>0</v>
      </c>
      <c r="AH728" s="107">
        <f t="shared" si="153"/>
        <v>0</v>
      </c>
      <c r="AI728" s="107">
        <f t="shared" si="154"/>
        <v>0</v>
      </c>
      <c r="AJ728" s="107">
        <f t="shared" si="155"/>
        <v>0</v>
      </c>
      <c r="AK728" s="107">
        <f t="shared" si="156"/>
        <v>0</v>
      </c>
    </row>
    <row r="729">
      <c r="A729" s="107"/>
      <c r="B729" s="107"/>
      <c r="C729" s="107"/>
      <c r="D729" s="107"/>
      <c r="E729" s="107"/>
      <c r="F729" s="108">
        <f t="shared" si="144"/>
        <v>612</v>
      </c>
      <c r="G729" s="90" t="s">
        <v>918</v>
      </c>
      <c r="H729" s="14">
        <f>IF(ISNA(VLOOKUP(G729,Round2_Transactions!$A$2:$F$800,2,FALSE)), 0,VLOOKUP(G729,Round2_Transactions!$A$2:$F$800,2,FALSE))</f>
        <v>0</v>
      </c>
      <c r="I729" s="60">
        <f>IF(ISNA(VLOOKUP(G729,Round2_Transactions!$A$2:$F$800,3,FALSE)), 0,VLOOKUP(G729,Round2_Transactions!$A$2:$F$800,3,FALSE))</f>
        <v>0</v>
      </c>
      <c r="J729" s="60">
        <f>IF(ISNA(VLOOKUP(G729,Round2_Transactions!$A$2:$F$800,4,FALSE)), 0,VLOOKUP(G729,Round2_Transactions!$A$2:$F$800,4,FALSE))</f>
        <v>0</v>
      </c>
      <c r="K729" s="60">
        <f>IF(ISNA(VLOOKUP(G729,Round2_Transactions!$A$2:$F$800,5,FALSE)), 0,VLOOKUP(G729,Round2_Transactions!$A$2:$F$800,5,FALSE))</f>
        <v>0</v>
      </c>
      <c r="L729" s="86">
        <f>IF(ISNA(VLOOKUP(G729,Round2_Transactions!$A$2:$F$800,6,FALSE)), 0,VLOOKUP(G729,Round2_Transactions!$A$2:$F$800,6,FALSE))</f>
        <v>0</v>
      </c>
      <c r="M729" s="107">
        <f t="shared" si="79"/>
        <v>0</v>
      </c>
      <c r="N729" s="107">
        <f t="shared" si="81"/>
        <v>0</v>
      </c>
      <c r="O729" s="107">
        <f t="shared" si="82"/>
        <v>0</v>
      </c>
      <c r="P729" s="107">
        <f t="shared" si="83"/>
        <v>0</v>
      </c>
      <c r="Q729" s="107">
        <f t="shared" si="84"/>
        <v>0</v>
      </c>
      <c r="R729" s="107">
        <f t="shared" si="85"/>
        <v>0</v>
      </c>
      <c r="S729" s="107">
        <f t="shared" si="86"/>
        <v>0</v>
      </c>
      <c r="T729" s="107">
        <f t="shared" si="87"/>
        <v>0</v>
      </c>
      <c r="U729" s="107">
        <f t="shared" si="88"/>
        <v>0</v>
      </c>
      <c r="V729" s="107">
        <f t="shared" si="89"/>
        <v>0</v>
      </c>
      <c r="W729" s="107">
        <f t="shared" si="90"/>
        <v>0</v>
      </c>
      <c r="X729" s="107">
        <f t="shared" si="91"/>
        <v>0</v>
      </c>
      <c r="Y729" s="107">
        <f t="shared" si="92"/>
        <v>0</v>
      </c>
      <c r="Z729" s="107">
        <f t="shared" si="145"/>
        <v>0</v>
      </c>
      <c r="AA729" s="107">
        <f t="shared" si="146"/>
        <v>0</v>
      </c>
      <c r="AB729" s="107">
        <f t="shared" si="147"/>
        <v>0</v>
      </c>
      <c r="AC729" s="107">
        <f t="shared" si="148"/>
        <v>0</v>
      </c>
      <c r="AD729" s="107">
        <f t="shared" si="149"/>
        <v>0</v>
      </c>
      <c r="AE729" s="107">
        <f t="shared" si="150"/>
        <v>0</v>
      </c>
      <c r="AF729" s="107">
        <f t="shared" si="151"/>
        <v>0</v>
      </c>
      <c r="AG729" s="107">
        <f t="shared" si="152"/>
        <v>0</v>
      </c>
      <c r="AH729" s="107">
        <f t="shared" si="153"/>
        <v>0</v>
      </c>
      <c r="AI729" s="107">
        <f t="shared" si="154"/>
        <v>0</v>
      </c>
      <c r="AJ729" s="107">
        <f t="shared" si="155"/>
        <v>0</v>
      </c>
      <c r="AK729" s="107">
        <f t="shared" si="156"/>
        <v>0</v>
      </c>
    </row>
    <row r="730">
      <c r="A730" s="107"/>
      <c r="B730" s="107"/>
      <c r="C730" s="107"/>
      <c r="D730" s="107"/>
      <c r="E730" s="107"/>
      <c r="F730" s="108">
        <f t="shared" si="144"/>
        <v>612</v>
      </c>
      <c r="G730" s="90" t="s">
        <v>919</v>
      </c>
      <c r="H730" s="14">
        <f>IF(ISNA(VLOOKUP(G730,Round2_Transactions!$A$2:$F$800,2,FALSE)), 0,VLOOKUP(G730,Round2_Transactions!$A$2:$F$800,2,FALSE))</f>
        <v>0</v>
      </c>
      <c r="I730" s="60">
        <f>IF(ISNA(VLOOKUP(G730,Round2_Transactions!$A$2:$F$800,3,FALSE)), 0,VLOOKUP(G730,Round2_Transactions!$A$2:$F$800,3,FALSE))</f>
        <v>0</v>
      </c>
      <c r="J730" s="60">
        <f>IF(ISNA(VLOOKUP(G730,Round2_Transactions!$A$2:$F$800,4,FALSE)), 0,VLOOKUP(G730,Round2_Transactions!$A$2:$F$800,4,FALSE))</f>
        <v>0</v>
      </c>
      <c r="K730" s="60">
        <f>IF(ISNA(VLOOKUP(G730,Round2_Transactions!$A$2:$F$800,5,FALSE)), 0,VLOOKUP(G730,Round2_Transactions!$A$2:$F$800,5,FALSE))</f>
        <v>0</v>
      </c>
      <c r="L730" s="86">
        <f>IF(ISNA(VLOOKUP(G730,Round2_Transactions!$A$2:$F$800,6,FALSE)), 0,VLOOKUP(G730,Round2_Transactions!$A$2:$F$800,6,FALSE))</f>
        <v>0</v>
      </c>
      <c r="M730" s="107">
        <f t="shared" si="79"/>
        <v>0</v>
      </c>
      <c r="N730" s="107">
        <f t="shared" si="81"/>
        <v>0</v>
      </c>
      <c r="O730" s="107">
        <f t="shared" si="82"/>
        <v>0</v>
      </c>
      <c r="P730" s="107">
        <f t="shared" si="83"/>
        <v>0</v>
      </c>
      <c r="Q730" s="107">
        <f t="shared" si="84"/>
        <v>0</v>
      </c>
      <c r="R730" s="107">
        <f t="shared" si="85"/>
        <v>0</v>
      </c>
      <c r="S730" s="107">
        <f t="shared" si="86"/>
        <v>0</v>
      </c>
      <c r="T730" s="107">
        <f t="shared" si="87"/>
        <v>0</v>
      </c>
      <c r="U730" s="107">
        <f t="shared" si="88"/>
        <v>0</v>
      </c>
      <c r="V730" s="107">
        <f t="shared" si="89"/>
        <v>0</v>
      </c>
      <c r="W730" s="107">
        <f t="shared" si="90"/>
        <v>0</v>
      </c>
      <c r="X730" s="107">
        <f t="shared" si="91"/>
        <v>0</v>
      </c>
      <c r="Y730" s="107">
        <f t="shared" si="92"/>
        <v>0</v>
      </c>
      <c r="Z730" s="107">
        <f t="shared" si="145"/>
        <v>0</v>
      </c>
      <c r="AA730" s="107">
        <f t="shared" si="146"/>
        <v>0</v>
      </c>
      <c r="AB730" s="107">
        <f t="shared" si="147"/>
        <v>0</v>
      </c>
      <c r="AC730" s="107">
        <f t="shared" si="148"/>
        <v>0</v>
      </c>
      <c r="AD730" s="107">
        <f t="shared" si="149"/>
        <v>0</v>
      </c>
      <c r="AE730" s="107">
        <f t="shared" si="150"/>
        <v>0</v>
      </c>
      <c r="AF730" s="107">
        <f t="shared" si="151"/>
        <v>0</v>
      </c>
      <c r="AG730" s="107">
        <f t="shared" si="152"/>
        <v>0</v>
      </c>
      <c r="AH730" s="107">
        <f t="shared" si="153"/>
        <v>0</v>
      </c>
      <c r="AI730" s="107">
        <f t="shared" si="154"/>
        <v>0</v>
      </c>
      <c r="AJ730" s="107">
        <f t="shared" si="155"/>
        <v>0</v>
      </c>
      <c r="AK730" s="107">
        <f t="shared" si="156"/>
        <v>0</v>
      </c>
    </row>
    <row r="731">
      <c r="A731" s="107"/>
      <c r="B731" s="107"/>
      <c r="C731" s="107"/>
      <c r="D731" s="109"/>
      <c r="E731" s="107"/>
      <c r="F731" s="108">
        <f t="shared" si="144"/>
        <v>612</v>
      </c>
      <c r="G731" s="90" t="s">
        <v>920</v>
      </c>
      <c r="H731" s="14">
        <f>IF(ISNA(VLOOKUP(G731,Round2_Transactions!$A$2:$F$800,2,FALSE)), 0,VLOOKUP(G731,Round2_Transactions!$A$2:$F$800,2,FALSE))</f>
        <v>0</v>
      </c>
      <c r="I731" s="60">
        <f>IF(ISNA(VLOOKUP(G731,Round2_Transactions!$A$2:$F$800,3,FALSE)), 0,VLOOKUP(G731,Round2_Transactions!$A$2:$F$800,3,FALSE))</f>
        <v>0</v>
      </c>
      <c r="J731" s="60">
        <f>IF(ISNA(VLOOKUP(G731,Round2_Transactions!$A$2:$F$800,4,FALSE)), 0,VLOOKUP(G731,Round2_Transactions!$A$2:$F$800,4,FALSE))</f>
        <v>0</v>
      </c>
      <c r="K731" s="60">
        <f>IF(ISNA(VLOOKUP(G731,Round2_Transactions!$A$2:$F$800,5,FALSE)), 0,VLOOKUP(G731,Round2_Transactions!$A$2:$F$800,5,FALSE))</f>
        <v>0</v>
      </c>
      <c r="L731" s="86">
        <f>IF(ISNA(VLOOKUP(G731,Round2_Transactions!$A$2:$F$800,6,FALSE)), 0,VLOOKUP(G731,Round2_Transactions!$A$2:$F$800,6,FALSE))</f>
        <v>0</v>
      </c>
      <c r="M731" s="107">
        <f t="shared" si="79"/>
        <v>0</v>
      </c>
      <c r="N731" s="107">
        <f t="shared" si="81"/>
        <v>0</v>
      </c>
      <c r="O731" s="107">
        <f t="shared" si="82"/>
        <v>0</v>
      </c>
      <c r="P731" s="107">
        <f t="shared" si="83"/>
        <v>0</v>
      </c>
      <c r="Q731" s="107">
        <f t="shared" si="84"/>
        <v>0</v>
      </c>
      <c r="R731" s="107">
        <f t="shared" si="85"/>
        <v>0</v>
      </c>
      <c r="S731" s="107">
        <f t="shared" si="86"/>
        <v>0</v>
      </c>
      <c r="T731" s="107">
        <f t="shared" si="87"/>
        <v>0</v>
      </c>
      <c r="U731" s="107">
        <f t="shared" si="88"/>
        <v>0</v>
      </c>
      <c r="V731" s="107">
        <f t="shared" si="89"/>
        <v>0</v>
      </c>
      <c r="W731" s="107">
        <f t="shared" si="90"/>
        <v>0</v>
      </c>
      <c r="X731" s="107">
        <f t="shared" si="91"/>
        <v>0</v>
      </c>
      <c r="Y731" s="107">
        <f t="shared" si="92"/>
        <v>0</v>
      </c>
      <c r="Z731" s="107">
        <f t="shared" si="145"/>
        <v>0</v>
      </c>
      <c r="AA731" s="107">
        <f t="shared" si="146"/>
        <v>0</v>
      </c>
      <c r="AB731" s="107">
        <f t="shared" si="147"/>
        <v>0</v>
      </c>
      <c r="AC731" s="107">
        <f t="shared" si="148"/>
        <v>0</v>
      </c>
      <c r="AD731" s="107">
        <f t="shared" si="149"/>
        <v>0</v>
      </c>
      <c r="AE731" s="107">
        <f t="shared" si="150"/>
        <v>0</v>
      </c>
      <c r="AF731" s="107">
        <f t="shared" si="151"/>
        <v>0</v>
      </c>
      <c r="AG731" s="107">
        <f t="shared" si="152"/>
        <v>0</v>
      </c>
      <c r="AH731" s="107">
        <f t="shared" si="153"/>
        <v>0</v>
      </c>
      <c r="AI731" s="107">
        <f t="shared" si="154"/>
        <v>0</v>
      </c>
      <c r="AJ731" s="107">
        <f t="shared" si="155"/>
        <v>0</v>
      </c>
      <c r="AK731" s="107">
        <f t="shared" si="156"/>
        <v>0</v>
      </c>
    </row>
    <row r="732">
      <c r="A732" s="107"/>
      <c r="B732" s="107"/>
      <c r="C732" s="107"/>
      <c r="D732" s="107"/>
      <c r="E732" s="107"/>
      <c r="F732" s="108">
        <f t="shared" si="144"/>
        <v>612</v>
      </c>
      <c r="G732" s="90" t="s">
        <v>921</v>
      </c>
      <c r="H732" s="14">
        <f>IF(ISNA(VLOOKUP(G732,Round2_Transactions!$A$2:$F$800,2,FALSE)), 0,VLOOKUP(G732,Round2_Transactions!$A$2:$F$800,2,FALSE))</f>
        <v>0</v>
      </c>
      <c r="I732" s="60">
        <f>IF(ISNA(VLOOKUP(G732,Round2_Transactions!$A$2:$F$800,3,FALSE)), 0,VLOOKUP(G732,Round2_Transactions!$A$2:$F$800,3,FALSE))</f>
        <v>0</v>
      </c>
      <c r="J732" s="60">
        <f>IF(ISNA(VLOOKUP(G732,Round2_Transactions!$A$2:$F$800,4,FALSE)), 0,VLOOKUP(G732,Round2_Transactions!$A$2:$F$800,4,FALSE))</f>
        <v>0</v>
      </c>
      <c r="K732" s="60">
        <f>IF(ISNA(VLOOKUP(G732,Round2_Transactions!$A$2:$F$800,5,FALSE)), 0,VLOOKUP(G732,Round2_Transactions!$A$2:$F$800,5,FALSE))</f>
        <v>0</v>
      </c>
      <c r="L732" s="86">
        <f>IF(ISNA(VLOOKUP(G732,Round2_Transactions!$A$2:$F$800,6,FALSE)), 0,VLOOKUP(G732,Round2_Transactions!$A$2:$F$800,6,FALSE))</f>
        <v>0</v>
      </c>
      <c r="M732" s="107">
        <f t="shared" si="79"/>
        <v>0</v>
      </c>
      <c r="N732" s="107">
        <f t="shared" si="81"/>
        <v>0</v>
      </c>
      <c r="O732" s="107">
        <f t="shared" si="82"/>
        <v>0</v>
      </c>
      <c r="P732" s="107">
        <f t="shared" si="83"/>
        <v>0</v>
      </c>
      <c r="Q732" s="107">
        <f t="shared" si="84"/>
        <v>0</v>
      </c>
      <c r="R732" s="107">
        <f t="shared" si="85"/>
        <v>0</v>
      </c>
      <c r="S732" s="107">
        <f t="shared" si="86"/>
        <v>0</v>
      </c>
      <c r="T732" s="107">
        <f t="shared" si="87"/>
        <v>0</v>
      </c>
      <c r="U732" s="107">
        <f t="shared" si="88"/>
        <v>0</v>
      </c>
      <c r="V732" s="107">
        <f t="shared" si="89"/>
        <v>0</v>
      </c>
      <c r="W732" s="107">
        <f t="shared" si="90"/>
        <v>0</v>
      </c>
      <c r="X732" s="107">
        <f t="shared" si="91"/>
        <v>0</v>
      </c>
      <c r="Y732" s="107">
        <f t="shared" si="92"/>
        <v>0</v>
      </c>
      <c r="Z732" s="107">
        <f t="shared" si="145"/>
        <v>0</v>
      </c>
      <c r="AA732" s="107">
        <f t="shared" si="146"/>
        <v>0</v>
      </c>
      <c r="AB732" s="107">
        <f t="shared" si="147"/>
        <v>0</v>
      </c>
      <c r="AC732" s="107">
        <f t="shared" si="148"/>
        <v>0</v>
      </c>
      <c r="AD732" s="107">
        <f t="shared" si="149"/>
        <v>0</v>
      </c>
      <c r="AE732" s="107">
        <f t="shared" si="150"/>
        <v>0</v>
      </c>
      <c r="AF732" s="107">
        <f t="shared" si="151"/>
        <v>0</v>
      </c>
      <c r="AG732" s="107">
        <f t="shared" si="152"/>
        <v>0</v>
      </c>
      <c r="AH732" s="107">
        <f t="shared" si="153"/>
        <v>0</v>
      </c>
      <c r="AI732" s="107">
        <f t="shared" si="154"/>
        <v>0</v>
      </c>
      <c r="AJ732" s="107">
        <f t="shared" si="155"/>
        <v>0</v>
      </c>
      <c r="AK732" s="107">
        <f t="shared" si="156"/>
        <v>0</v>
      </c>
    </row>
    <row r="733">
      <c r="A733" s="107"/>
      <c r="B733" s="107"/>
      <c r="C733" s="107"/>
      <c r="D733" s="107"/>
      <c r="E733" s="107"/>
      <c r="F733" s="108">
        <f t="shared" si="144"/>
        <v>612</v>
      </c>
      <c r="G733" s="90" t="s">
        <v>922</v>
      </c>
      <c r="H733" s="14">
        <f>IF(ISNA(VLOOKUP(G733,Round2_Transactions!$A$2:$F$800,2,FALSE)), 0,VLOOKUP(G733,Round2_Transactions!$A$2:$F$800,2,FALSE))</f>
        <v>0</v>
      </c>
      <c r="I733" s="60">
        <f>IF(ISNA(VLOOKUP(G733,Round2_Transactions!$A$2:$F$800,3,FALSE)), 0,VLOOKUP(G733,Round2_Transactions!$A$2:$F$800,3,FALSE))</f>
        <v>0</v>
      </c>
      <c r="J733" s="60">
        <f>IF(ISNA(VLOOKUP(G733,Round2_Transactions!$A$2:$F$800,4,FALSE)), 0,VLOOKUP(G733,Round2_Transactions!$A$2:$F$800,4,FALSE))</f>
        <v>0</v>
      </c>
      <c r="K733" s="60">
        <f>IF(ISNA(VLOOKUP(G733,Round2_Transactions!$A$2:$F$800,5,FALSE)), 0,VLOOKUP(G733,Round2_Transactions!$A$2:$F$800,5,FALSE))</f>
        <v>0</v>
      </c>
      <c r="L733" s="86">
        <f>IF(ISNA(VLOOKUP(G733,Round2_Transactions!$A$2:$F$800,6,FALSE)), 0,VLOOKUP(G733,Round2_Transactions!$A$2:$F$800,6,FALSE))</f>
        <v>0</v>
      </c>
      <c r="M733" s="107">
        <f t="shared" si="79"/>
        <v>0</v>
      </c>
      <c r="N733" s="107">
        <f t="shared" si="81"/>
        <v>0</v>
      </c>
      <c r="O733" s="107">
        <f t="shared" si="82"/>
        <v>0</v>
      </c>
      <c r="P733" s="107">
        <f t="shared" si="83"/>
        <v>0</v>
      </c>
      <c r="Q733" s="107">
        <f t="shared" si="84"/>
        <v>0</v>
      </c>
      <c r="R733" s="107">
        <f t="shared" si="85"/>
        <v>0</v>
      </c>
      <c r="S733" s="107">
        <f t="shared" si="86"/>
        <v>0</v>
      </c>
      <c r="T733" s="107">
        <f t="shared" si="87"/>
        <v>0</v>
      </c>
      <c r="U733" s="107">
        <f t="shared" si="88"/>
        <v>0</v>
      </c>
      <c r="V733" s="107">
        <f t="shared" si="89"/>
        <v>0</v>
      </c>
      <c r="W733" s="107">
        <f t="shared" si="90"/>
        <v>0</v>
      </c>
      <c r="X733" s="107">
        <f t="shared" si="91"/>
        <v>0</v>
      </c>
      <c r="Y733" s="107">
        <f t="shared" si="92"/>
        <v>0</v>
      </c>
      <c r="Z733" s="107">
        <f t="shared" si="145"/>
        <v>0</v>
      </c>
      <c r="AA733" s="107">
        <f t="shared" si="146"/>
        <v>0</v>
      </c>
      <c r="AB733" s="107">
        <f t="shared" si="147"/>
        <v>0</v>
      </c>
      <c r="AC733" s="107">
        <f t="shared" si="148"/>
        <v>0</v>
      </c>
      <c r="AD733" s="107">
        <f t="shared" si="149"/>
        <v>0</v>
      </c>
      <c r="AE733" s="107">
        <f t="shared" si="150"/>
        <v>0</v>
      </c>
      <c r="AF733" s="107">
        <f t="shared" si="151"/>
        <v>0</v>
      </c>
      <c r="AG733" s="107">
        <f t="shared" si="152"/>
        <v>0</v>
      </c>
      <c r="AH733" s="107">
        <f t="shared" si="153"/>
        <v>0</v>
      </c>
      <c r="AI733" s="107">
        <f t="shared" si="154"/>
        <v>0</v>
      </c>
      <c r="AJ733" s="107">
        <f t="shared" si="155"/>
        <v>0</v>
      </c>
      <c r="AK733" s="107">
        <f t="shared" si="156"/>
        <v>0</v>
      </c>
    </row>
    <row r="734">
      <c r="A734" s="107"/>
      <c r="B734" s="107"/>
      <c r="C734" s="107"/>
      <c r="D734" s="107"/>
      <c r="E734" s="107"/>
      <c r="F734" s="108">
        <f t="shared" si="144"/>
        <v>612</v>
      </c>
      <c r="G734" s="90" t="s">
        <v>923</v>
      </c>
      <c r="H734" s="14">
        <f>IF(ISNA(VLOOKUP(G734,Round2_Transactions!$A$2:$F$800,2,FALSE)), 0,VLOOKUP(G734,Round2_Transactions!$A$2:$F$800,2,FALSE))</f>
        <v>0</v>
      </c>
      <c r="I734" s="60">
        <f>IF(ISNA(VLOOKUP(G734,Round2_Transactions!$A$2:$F$800,3,FALSE)), 0,VLOOKUP(G734,Round2_Transactions!$A$2:$F$800,3,FALSE))</f>
        <v>0</v>
      </c>
      <c r="J734" s="60">
        <f>IF(ISNA(VLOOKUP(G734,Round2_Transactions!$A$2:$F$800,4,FALSE)), 0,VLOOKUP(G734,Round2_Transactions!$A$2:$F$800,4,FALSE))</f>
        <v>0</v>
      </c>
      <c r="K734" s="60">
        <f>IF(ISNA(VLOOKUP(G734,Round2_Transactions!$A$2:$F$800,5,FALSE)), 0,VLOOKUP(G734,Round2_Transactions!$A$2:$F$800,5,FALSE))</f>
        <v>0</v>
      </c>
      <c r="L734" s="86">
        <f>IF(ISNA(VLOOKUP(G734,Round2_Transactions!$A$2:$F$800,6,FALSE)), 0,VLOOKUP(G734,Round2_Transactions!$A$2:$F$800,6,FALSE))</f>
        <v>0</v>
      </c>
      <c r="M734" s="107">
        <f t="shared" si="79"/>
        <v>0</v>
      </c>
      <c r="N734" s="107">
        <f t="shared" si="81"/>
        <v>0</v>
      </c>
      <c r="O734" s="107">
        <f t="shared" si="82"/>
        <v>0</v>
      </c>
      <c r="P734" s="107">
        <f t="shared" si="83"/>
        <v>0</v>
      </c>
      <c r="Q734" s="107">
        <f t="shared" si="84"/>
        <v>0</v>
      </c>
      <c r="R734" s="107">
        <f t="shared" si="85"/>
        <v>0</v>
      </c>
      <c r="S734" s="107">
        <f t="shared" si="86"/>
        <v>0</v>
      </c>
      <c r="T734" s="107">
        <f t="shared" si="87"/>
        <v>0</v>
      </c>
      <c r="U734" s="107">
        <f t="shared" si="88"/>
        <v>0</v>
      </c>
      <c r="V734" s="107">
        <f t="shared" si="89"/>
        <v>0</v>
      </c>
      <c r="W734" s="107">
        <f t="shared" si="90"/>
        <v>0</v>
      </c>
      <c r="X734" s="107">
        <f t="shared" si="91"/>
        <v>0</v>
      </c>
      <c r="Y734" s="107">
        <f t="shared" si="92"/>
        <v>0</v>
      </c>
      <c r="Z734" s="107">
        <f t="shared" si="145"/>
        <v>0</v>
      </c>
      <c r="AA734" s="107">
        <f t="shared" si="146"/>
        <v>0</v>
      </c>
      <c r="AB734" s="107">
        <f t="shared" si="147"/>
        <v>0</v>
      </c>
      <c r="AC734" s="107">
        <f t="shared" si="148"/>
        <v>0</v>
      </c>
      <c r="AD734" s="107">
        <f t="shared" si="149"/>
        <v>0</v>
      </c>
      <c r="AE734" s="107">
        <f t="shared" si="150"/>
        <v>0</v>
      </c>
      <c r="AF734" s="107">
        <f t="shared" si="151"/>
        <v>0</v>
      </c>
      <c r="AG734" s="107">
        <f t="shared" si="152"/>
        <v>0</v>
      </c>
      <c r="AH734" s="107">
        <f t="shared" si="153"/>
        <v>0</v>
      </c>
      <c r="AI734" s="107">
        <f t="shared" si="154"/>
        <v>0</v>
      </c>
      <c r="AJ734" s="107">
        <f t="shared" si="155"/>
        <v>0</v>
      </c>
      <c r="AK734" s="107">
        <f t="shared" si="156"/>
        <v>0</v>
      </c>
    </row>
    <row r="735">
      <c r="A735" s="107"/>
      <c r="B735" s="107"/>
      <c r="C735" s="107"/>
      <c r="D735" s="107"/>
      <c r="E735" s="107"/>
      <c r="F735" s="108">
        <f t="shared" si="144"/>
        <v>612</v>
      </c>
      <c r="G735" s="90" t="s">
        <v>924</v>
      </c>
      <c r="H735" s="14">
        <f>IF(ISNA(VLOOKUP(G735,Round2_Transactions!$A$2:$F$800,2,FALSE)), 0,VLOOKUP(G735,Round2_Transactions!$A$2:$F$800,2,FALSE))</f>
        <v>0</v>
      </c>
      <c r="I735" s="60">
        <f>IF(ISNA(VLOOKUP(G735,Round2_Transactions!$A$2:$F$800,3,FALSE)), 0,VLOOKUP(G735,Round2_Transactions!$A$2:$F$800,3,FALSE))</f>
        <v>0</v>
      </c>
      <c r="J735" s="60">
        <f>IF(ISNA(VLOOKUP(G735,Round2_Transactions!$A$2:$F$800,4,FALSE)), 0,VLOOKUP(G735,Round2_Transactions!$A$2:$F$800,4,FALSE))</f>
        <v>0</v>
      </c>
      <c r="K735" s="60">
        <f>IF(ISNA(VLOOKUP(G735,Round2_Transactions!$A$2:$F$800,5,FALSE)), 0,VLOOKUP(G735,Round2_Transactions!$A$2:$F$800,5,FALSE))</f>
        <v>0</v>
      </c>
      <c r="L735" s="86">
        <f>IF(ISNA(VLOOKUP(G735,Round2_Transactions!$A$2:$F$800,6,FALSE)), 0,VLOOKUP(G735,Round2_Transactions!$A$2:$F$800,6,FALSE))</f>
        <v>0</v>
      </c>
      <c r="M735" s="107">
        <f t="shared" si="79"/>
        <v>0</v>
      </c>
      <c r="N735" s="107">
        <f t="shared" si="81"/>
        <v>0</v>
      </c>
      <c r="O735" s="107">
        <f t="shared" si="82"/>
        <v>0</v>
      </c>
      <c r="P735" s="107">
        <f t="shared" si="83"/>
        <v>0</v>
      </c>
      <c r="Q735" s="107">
        <f t="shared" si="84"/>
        <v>0</v>
      </c>
      <c r="R735" s="107">
        <f t="shared" si="85"/>
        <v>0</v>
      </c>
      <c r="S735" s="107">
        <f t="shared" si="86"/>
        <v>0</v>
      </c>
      <c r="T735" s="107">
        <f t="shared" si="87"/>
        <v>0</v>
      </c>
      <c r="U735" s="107">
        <f t="shared" si="88"/>
        <v>0</v>
      </c>
      <c r="V735" s="107">
        <f t="shared" si="89"/>
        <v>0</v>
      </c>
      <c r="W735" s="107">
        <f t="shared" si="90"/>
        <v>0</v>
      </c>
      <c r="X735" s="107">
        <f t="shared" si="91"/>
        <v>0</v>
      </c>
      <c r="Y735" s="107">
        <f t="shared" si="92"/>
        <v>0</v>
      </c>
      <c r="Z735" s="107">
        <f t="shared" si="145"/>
        <v>0</v>
      </c>
      <c r="AA735" s="107">
        <f t="shared" si="146"/>
        <v>0</v>
      </c>
      <c r="AB735" s="107">
        <f t="shared" si="147"/>
        <v>0</v>
      </c>
      <c r="AC735" s="107">
        <f t="shared" si="148"/>
        <v>0</v>
      </c>
      <c r="AD735" s="107">
        <f t="shared" si="149"/>
        <v>0</v>
      </c>
      <c r="AE735" s="107">
        <f t="shared" si="150"/>
        <v>0</v>
      </c>
      <c r="AF735" s="107">
        <f t="shared" si="151"/>
        <v>0</v>
      </c>
      <c r="AG735" s="107">
        <f t="shared" si="152"/>
        <v>0</v>
      </c>
      <c r="AH735" s="107">
        <f t="shared" si="153"/>
        <v>0</v>
      </c>
      <c r="AI735" s="107">
        <f t="shared" si="154"/>
        <v>0</v>
      </c>
      <c r="AJ735" s="107">
        <f t="shared" si="155"/>
        <v>0</v>
      </c>
      <c r="AK735" s="107">
        <f t="shared" si="156"/>
        <v>0</v>
      </c>
    </row>
    <row r="736">
      <c r="A736" s="107"/>
      <c r="B736" s="107"/>
      <c r="C736" s="107"/>
      <c r="D736" s="107"/>
      <c r="E736" s="107"/>
      <c r="F736" s="108">
        <f t="shared" si="144"/>
        <v>612</v>
      </c>
      <c r="G736" s="90" t="s">
        <v>925</v>
      </c>
      <c r="H736" s="14">
        <f>IF(ISNA(VLOOKUP(G736,Round2_Transactions!$A$2:$F$800,2,FALSE)), 0,VLOOKUP(G736,Round2_Transactions!$A$2:$F$800,2,FALSE))</f>
        <v>0</v>
      </c>
      <c r="I736" s="60">
        <f>IF(ISNA(VLOOKUP(G736,Round2_Transactions!$A$2:$F$800,3,FALSE)), 0,VLOOKUP(G736,Round2_Transactions!$A$2:$F$800,3,FALSE))</f>
        <v>0</v>
      </c>
      <c r="J736" s="60">
        <f>IF(ISNA(VLOOKUP(G736,Round2_Transactions!$A$2:$F$800,4,FALSE)), 0,VLOOKUP(G736,Round2_Transactions!$A$2:$F$800,4,FALSE))</f>
        <v>0</v>
      </c>
      <c r="K736" s="60">
        <f>IF(ISNA(VLOOKUP(G736,Round2_Transactions!$A$2:$F$800,5,FALSE)), 0,VLOOKUP(G736,Round2_Transactions!$A$2:$F$800,5,FALSE))</f>
        <v>0</v>
      </c>
      <c r="L736" s="86">
        <f>IF(ISNA(VLOOKUP(G736,Round2_Transactions!$A$2:$F$800,6,FALSE)), 0,VLOOKUP(G736,Round2_Transactions!$A$2:$F$800,6,FALSE))</f>
        <v>0</v>
      </c>
      <c r="M736" s="107">
        <f t="shared" si="79"/>
        <v>0</v>
      </c>
      <c r="N736" s="107">
        <f t="shared" si="81"/>
        <v>0</v>
      </c>
      <c r="O736" s="107">
        <f t="shared" si="82"/>
        <v>0</v>
      </c>
      <c r="P736" s="107">
        <f t="shared" si="83"/>
        <v>0</v>
      </c>
      <c r="Q736" s="107">
        <f t="shared" si="84"/>
        <v>0</v>
      </c>
      <c r="R736" s="107">
        <f t="shared" si="85"/>
        <v>0</v>
      </c>
      <c r="S736" s="107">
        <f t="shared" si="86"/>
        <v>0</v>
      </c>
      <c r="T736" s="107">
        <f t="shared" si="87"/>
        <v>0</v>
      </c>
      <c r="U736" s="107">
        <f t="shared" si="88"/>
        <v>0</v>
      </c>
      <c r="V736" s="107">
        <f t="shared" si="89"/>
        <v>0</v>
      </c>
      <c r="W736" s="107">
        <f t="shared" si="90"/>
        <v>0</v>
      </c>
      <c r="X736" s="107">
        <f t="shared" si="91"/>
        <v>0</v>
      </c>
      <c r="Y736" s="107">
        <f t="shared" si="92"/>
        <v>0</v>
      </c>
      <c r="Z736" s="107">
        <f t="shared" si="145"/>
        <v>0</v>
      </c>
      <c r="AA736" s="107">
        <f t="shared" si="146"/>
        <v>0</v>
      </c>
      <c r="AB736" s="107">
        <f t="shared" si="147"/>
        <v>0</v>
      </c>
      <c r="AC736" s="107">
        <f t="shared" si="148"/>
        <v>0</v>
      </c>
      <c r="AD736" s="107">
        <f t="shared" si="149"/>
        <v>0</v>
      </c>
      <c r="AE736" s="107">
        <f t="shared" si="150"/>
        <v>0</v>
      </c>
      <c r="AF736" s="107">
        <f t="shared" si="151"/>
        <v>0</v>
      </c>
      <c r="AG736" s="107">
        <f t="shared" si="152"/>
        <v>0</v>
      </c>
      <c r="AH736" s="107">
        <f t="shared" si="153"/>
        <v>0</v>
      </c>
      <c r="AI736" s="107">
        <f t="shared" si="154"/>
        <v>0</v>
      </c>
      <c r="AJ736" s="107">
        <f t="shared" si="155"/>
        <v>0</v>
      </c>
      <c r="AK736" s="107">
        <f t="shared" si="156"/>
        <v>0</v>
      </c>
    </row>
    <row r="737">
      <c r="A737" s="107"/>
      <c r="B737" s="107"/>
      <c r="C737" s="107"/>
      <c r="D737" s="107"/>
      <c r="E737" s="107"/>
      <c r="F737" s="108">
        <f t="shared" si="144"/>
        <v>612</v>
      </c>
      <c r="G737" s="90" t="s">
        <v>926</v>
      </c>
      <c r="H737" s="14">
        <f>IF(ISNA(VLOOKUP(G737,Round2_Transactions!$A$2:$F$800,2,FALSE)), 0,VLOOKUP(G737,Round2_Transactions!$A$2:$F$800,2,FALSE))</f>
        <v>0</v>
      </c>
      <c r="I737" s="60">
        <f>IF(ISNA(VLOOKUP(G737,Round2_Transactions!$A$2:$F$800,3,FALSE)), 0,VLOOKUP(G737,Round2_Transactions!$A$2:$F$800,3,FALSE))</f>
        <v>0</v>
      </c>
      <c r="J737" s="60">
        <f>IF(ISNA(VLOOKUP(G737,Round2_Transactions!$A$2:$F$800,4,FALSE)), 0,VLOOKUP(G737,Round2_Transactions!$A$2:$F$800,4,FALSE))</f>
        <v>0</v>
      </c>
      <c r="K737" s="60">
        <f>IF(ISNA(VLOOKUP(G737,Round2_Transactions!$A$2:$F$800,5,FALSE)), 0,VLOOKUP(G737,Round2_Transactions!$A$2:$F$800,5,FALSE))</f>
        <v>0</v>
      </c>
      <c r="L737" s="86">
        <f>IF(ISNA(VLOOKUP(G737,Round2_Transactions!$A$2:$F$800,6,FALSE)), 0,VLOOKUP(G737,Round2_Transactions!$A$2:$F$800,6,FALSE))</f>
        <v>0</v>
      </c>
      <c r="M737" s="107">
        <f t="shared" si="79"/>
        <v>0</v>
      </c>
      <c r="N737" s="107">
        <f t="shared" si="81"/>
        <v>0</v>
      </c>
      <c r="O737" s="107">
        <f t="shared" si="82"/>
        <v>0</v>
      </c>
      <c r="P737" s="107">
        <f t="shared" si="83"/>
        <v>0</v>
      </c>
      <c r="Q737" s="107">
        <f t="shared" si="84"/>
        <v>0</v>
      </c>
      <c r="R737" s="107">
        <f t="shared" si="85"/>
        <v>0</v>
      </c>
      <c r="S737" s="107">
        <f t="shared" si="86"/>
        <v>0</v>
      </c>
      <c r="T737" s="107">
        <f t="shared" si="87"/>
        <v>0</v>
      </c>
      <c r="U737" s="107">
        <f t="shared" si="88"/>
        <v>0</v>
      </c>
      <c r="V737" s="107">
        <f t="shared" si="89"/>
        <v>0</v>
      </c>
      <c r="W737" s="107">
        <f t="shared" si="90"/>
        <v>0</v>
      </c>
      <c r="X737" s="107">
        <f t="shared" si="91"/>
        <v>0</v>
      </c>
      <c r="Y737" s="107">
        <f t="shared" si="92"/>
        <v>0</v>
      </c>
      <c r="Z737" s="107">
        <f t="shared" si="145"/>
        <v>0</v>
      </c>
      <c r="AA737" s="107">
        <f t="shared" si="146"/>
        <v>0</v>
      </c>
      <c r="AB737" s="107">
        <f t="shared" si="147"/>
        <v>0</v>
      </c>
      <c r="AC737" s="107">
        <f t="shared" si="148"/>
        <v>0</v>
      </c>
      <c r="AD737" s="107">
        <f t="shared" si="149"/>
        <v>0</v>
      </c>
      <c r="AE737" s="107">
        <f t="shared" si="150"/>
        <v>0</v>
      </c>
      <c r="AF737" s="107">
        <f t="shared" si="151"/>
        <v>0</v>
      </c>
      <c r="AG737" s="107">
        <f t="shared" si="152"/>
        <v>0</v>
      </c>
      <c r="AH737" s="107">
        <f t="shared" si="153"/>
        <v>0</v>
      </c>
      <c r="AI737" s="107">
        <f t="shared" si="154"/>
        <v>0</v>
      </c>
      <c r="AJ737" s="107">
        <f t="shared" si="155"/>
        <v>0</v>
      </c>
      <c r="AK737" s="107">
        <f t="shared" si="156"/>
        <v>0</v>
      </c>
    </row>
    <row r="738">
      <c r="A738" s="107"/>
      <c r="B738" s="107"/>
      <c r="C738" s="107"/>
      <c r="D738" s="107"/>
      <c r="E738" s="107"/>
      <c r="F738" s="108">
        <f t="shared" si="144"/>
        <v>612</v>
      </c>
      <c r="G738" s="90" t="s">
        <v>927</v>
      </c>
      <c r="H738" s="14">
        <f>IF(ISNA(VLOOKUP(G738,Round2_Transactions!$A$2:$F$800,2,FALSE)), 0,VLOOKUP(G738,Round2_Transactions!$A$2:$F$800,2,FALSE))</f>
        <v>0</v>
      </c>
      <c r="I738" s="60">
        <f>IF(ISNA(VLOOKUP(G738,Round2_Transactions!$A$2:$F$800,3,FALSE)), 0,VLOOKUP(G738,Round2_Transactions!$A$2:$F$800,3,FALSE))</f>
        <v>0</v>
      </c>
      <c r="J738" s="60">
        <f>IF(ISNA(VLOOKUP(G738,Round2_Transactions!$A$2:$F$800,4,FALSE)), 0,VLOOKUP(G738,Round2_Transactions!$A$2:$F$800,4,FALSE))</f>
        <v>0</v>
      </c>
      <c r="K738" s="60">
        <f>IF(ISNA(VLOOKUP(G738,Round2_Transactions!$A$2:$F$800,5,FALSE)), 0,VLOOKUP(G738,Round2_Transactions!$A$2:$F$800,5,FALSE))</f>
        <v>0</v>
      </c>
      <c r="L738" s="86">
        <f>IF(ISNA(VLOOKUP(G738,Round2_Transactions!$A$2:$F$800,6,FALSE)), 0,VLOOKUP(G738,Round2_Transactions!$A$2:$F$800,6,FALSE))</f>
        <v>0</v>
      </c>
      <c r="M738" s="107">
        <f t="shared" si="79"/>
        <v>0</v>
      </c>
      <c r="N738" s="107">
        <f t="shared" si="81"/>
        <v>0</v>
      </c>
      <c r="O738" s="107">
        <f t="shared" si="82"/>
        <v>0</v>
      </c>
      <c r="P738" s="107">
        <f t="shared" si="83"/>
        <v>0</v>
      </c>
      <c r="Q738" s="107">
        <f t="shared" si="84"/>
        <v>0</v>
      </c>
      <c r="R738" s="107">
        <f t="shared" si="85"/>
        <v>0</v>
      </c>
      <c r="S738" s="107">
        <f t="shared" si="86"/>
        <v>0</v>
      </c>
      <c r="T738" s="107">
        <f t="shared" si="87"/>
        <v>0</v>
      </c>
      <c r="U738" s="107">
        <f t="shared" si="88"/>
        <v>0</v>
      </c>
      <c r="V738" s="107">
        <f t="shared" si="89"/>
        <v>0</v>
      </c>
      <c r="W738" s="107">
        <f t="shared" si="90"/>
        <v>0</v>
      </c>
      <c r="X738" s="107">
        <f t="shared" si="91"/>
        <v>0</v>
      </c>
      <c r="Y738" s="107">
        <f t="shared" si="92"/>
        <v>0</v>
      </c>
      <c r="Z738" s="107">
        <f t="shared" si="145"/>
        <v>0</v>
      </c>
      <c r="AA738" s="107">
        <f t="shared" si="146"/>
        <v>0</v>
      </c>
      <c r="AB738" s="107">
        <f t="shared" si="147"/>
        <v>0</v>
      </c>
      <c r="AC738" s="107">
        <f t="shared" si="148"/>
        <v>0</v>
      </c>
      <c r="AD738" s="107">
        <f t="shared" si="149"/>
        <v>0</v>
      </c>
      <c r="AE738" s="107">
        <f t="shared" si="150"/>
        <v>0</v>
      </c>
      <c r="AF738" s="107">
        <f t="shared" si="151"/>
        <v>0</v>
      </c>
      <c r="AG738" s="107">
        <f t="shared" si="152"/>
        <v>0</v>
      </c>
      <c r="AH738" s="107">
        <f t="shared" si="153"/>
        <v>0</v>
      </c>
      <c r="AI738" s="107">
        <f t="shared" si="154"/>
        <v>0</v>
      </c>
      <c r="AJ738" s="107">
        <f t="shared" si="155"/>
        <v>0</v>
      </c>
      <c r="AK738" s="107">
        <f t="shared" si="156"/>
        <v>0</v>
      </c>
    </row>
    <row r="739">
      <c r="A739" s="107"/>
      <c r="B739" s="107"/>
      <c r="C739" s="107"/>
      <c r="D739" s="107"/>
      <c r="E739" s="107"/>
      <c r="F739" s="108">
        <f t="shared" si="144"/>
        <v>612</v>
      </c>
      <c r="G739" s="90" t="s">
        <v>928</v>
      </c>
      <c r="H739" s="14">
        <f>IF(ISNA(VLOOKUP(G739,Round2_Transactions!$A$2:$F$800,2,FALSE)), 0,VLOOKUP(G739,Round2_Transactions!$A$2:$F$800,2,FALSE))</f>
        <v>0</v>
      </c>
      <c r="I739" s="60">
        <f>IF(ISNA(VLOOKUP(G739,Round2_Transactions!$A$2:$F$800,3,FALSE)), 0,VLOOKUP(G739,Round2_Transactions!$A$2:$F$800,3,FALSE))</f>
        <v>0</v>
      </c>
      <c r="J739" s="60">
        <f>IF(ISNA(VLOOKUP(G739,Round2_Transactions!$A$2:$F$800,4,FALSE)), 0,VLOOKUP(G739,Round2_Transactions!$A$2:$F$800,4,FALSE))</f>
        <v>0</v>
      </c>
      <c r="K739" s="60">
        <f>IF(ISNA(VLOOKUP(G739,Round2_Transactions!$A$2:$F$800,5,FALSE)), 0,VLOOKUP(G739,Round2_Transactions!$A$2:$F$800,5,FALSE))</f>
        <v>0</v>
      </c>
      <c r="L739" s="86">
        <f>IF(ISNA(VLOOKUP(G739,Round2_Transactions!$A$2:$F$800,6,FALSE)), 0,VLOOKUP(G739,Round2_Transactions!$A$2:$F$800,6,FALSE))</f>
        <v>0</v>
      </c>
      <c r="M739" s="107">
        <f t="shared" si="79"/>
        <v>0</v>
      </c>
      <c r="N739" s="107">
        <f t="shared" si="81"/>
        <v>0</v>
      </c>
      <c r="O739" s="107">
        <f t="shared" si="82"/>
        <v>0</v>
      </c>
      <c r="P739" s="107">
        <f t="shared" si="83"/>
        <v>0</v>
      </c>
      <c r="Q739" s="107">
        <f t="shared" si="84"/>
        <v>0</v>
      </c>
      <c r="R739" s="107">
        <f t="shared" si="85"/>
        <v>0</v>
      </c>
      <c r="S739" s="107">
        <f t="shared" si="86"/>
        <v>0</v>
      </c>
      <c r="T739" s="107">
        <f t="shared" si="87"/>
        <v>0</v>
      </c>
      <c r="U739" s="107">
        <f t="shared" si="88"/>
        <v>0</v>
      </c>
      <c r="V739" s="107">
        <f t="shared" si="89"/>
        <v>0</v>
      </c>
      <c r="W739" s="107">
        <f t="shared" si="90"/>
        <v>0</v>
      </c>
      <c r="X739" s="107">
        <f t="shared" si="91"/>
        <v>0</v>
      </c>
      <c r="Y739" s="107">
        <f t="shared" si="92"/>
        <v>0</v>
      </c>
      <c r="Z739" s="107">
        <f t="shared" si="145"/>
        <v>0</v>
      </c>
      <c r="AA739" s="107">
        <f t="shared" si="146"/>
        <v>0</v>
      </c>
      <c r="AB739" s="107">
        <f t="shared" si="147"/>
        <v>0</v>
      </c>
      <c r="AC739" s="107">
        <f t="shared" si="148"/>
        <v>0</v>
      </c>
      <c r="AD739" s="107">
        <f t="shared" si="149"/>
        <v>0</v>
      </c>
      <c r="AE739" s="107">
        <f t="shared" si="150"/>
        <v>0</v>
      </c>
      <c r="AF739" s="107">
        <f t="shared" si="151"/>
        <v>0</v>
      </c>
      <c r="AG739" s="107">
        <f t="shared" si="152"/>
        <v>0</v>
      </c>
      <c r="AH739" s="107">
        <f t="shared" si="153"/>
        <v>0</v>
      </c>
      <c r="AI739" s="107">
        <f t="shared" si="154"/>
        <v>0</v>
      </c>
      <c r="AJ739" s="107">
        <f t="shared" si="155"/>
        <v>0</v>
      </c>
      <c r="AK739" s="107">
        <f t="shared" si="156"/>
        <v>0</v>
      </c>
    </row>
    <row r="740">
      <c r="A740" s="107"/>
      <c r="B740" s="107"/>
      <c r="C740" s="107"/>
      <c r="D740" s="107"/>
      <c r="E740" s="107"/>
      <c r="F740" s="108">
        <f t="shared" si="144"/>
        <v>612</v>
      </c>
      <c r="G740" s="90" t="s">
        <v>929</v>
      </c>
      <c r="H740" s="14">
        <f>IF(ISNA(VLOOKUP(G740,Round2_Transactions!$A$2:$F$800,2,FALSE)), 0,VLOOKUP(G740,Round2_Transactions!$A$2:$F$800,2,FALSE))</f>
        <v>0</v>
      </c>
      <c r="I740" s="60">
        <f>IF(ISNA(VLOOKUP(G740,Round2_Transactions!$A$2:$F$800,3,FALSE)), 0,VLOOKUP(G740,Round2_Transactions!$A$2:$F$800,3,FALSE))</f>
        <v>0</v>
      </c>
      <c r="J740" s="60">
        <f>IF(ISNA(VLOOKUP(G740,Round2_Transactions!$A$2:$F$800,4,FALSE)), 0,VLOOKUP(G740,Round2_Transactions!$A$2:$F$800,4,FALSE))</f>
        <v>0</v>
      </c>
      <c r="K740" s="60">
        <f>IF(ISNA(VLOOKUP(G740,Round2_Transactions!$A$2:$F$800,5,FALSE)), 0,VLOOKUP(G740,Round2_Transactions!$A$2:$F$800,5,FALSE))</f>
        <v>0</v>
      </c>
      <c r="L740" s="86">
        <f>IF(ISNA(VLOOKUP(G740,Round2_Transactions!$A$2:$F$800,6,FALSE)), 0,VLOOKUP(G740,Round2_Transactions!$A$2:$F$800,6,FALSE))</f>
        <v>0</v>
      </c>
      <c r="M740" s="107">
        <f t="shared" si="79"/>
        <v>0</v>
      </c>
      <c r="N740" s="107">
        <f t="shared" si="81"/>
        <v>0</v>
      </c>
      <c r="O740" s="107">
        <f t="shared" si="82"/>
        <v>0</v>
      </c>
      <c r="P740" s="107">
        <f t="shared" si="83"/>
        <v>0</v>
      </c>
      <c r="Q740" s="107">
        <f t="shared" si="84"/>
        <v>0</v>
      </c>
      <c r="R740" s="107">
        <f t="shared" si="85"/>
        <v>0</v>
      </c>
      <c r="S740" s="107">
        <f t="shared" si="86"/>
        <v>0</v>
      </c>
      <c r="T740" s="107">
        <f t="shared" si="87"/>
        <v>0</v>
      </c>
      <c r="U740" s="107">
        <f t="shared" si="88"/>
        <v>0</v>
      </c>
      <c r="V740" s="107">
        <f t="shared" si="89"/>
        <v>0</v>
      </c>
      <c r="W740" s="107">
        <f t="shared" si="90"/>
        <v>0</v>
      </c>
      <c r="X740" s="107">
        <f t="shared" si="91"/>
        <v>0</v>
      </c>
      <c r="Y740" s="107">
        <f t="shared" si="92"/>
        <v>0</v>
      </c>
      <c r="Z740" s="107">
        <f t="shared" si="145"/>
        <v>0</v>
      </c>
      <c r="AA740" s="107">
        <f t="shared" si="146"/>
        <v>0</v>
      </c>
      <c r="AB740" s="107">
        <f t="shared" si="147"/>
        <v>0</v>
      </c>
      <c r="AC740" s="107">
        <f t="shared" si="148"/>
        <v>0</v>
      </c>
      <c r="AD740" s="107">
        <f t="shared" si="149"/>
        <v>0</v>
      </c>
      <c r="AE740" s="107">
        <f t="shared" si="150"/>
        <v>0</v>
      </c>
      <c r="AF740" s="107">
        <f t="shared" si="151"/>
        <v>0</v>
      </c>
      <c r="AG740" s="107">
        <f t="shared" si="152"/>
        <v>0</v>
      </c>
      <c r="AH740" s="107">
        <f t="shared" si="153"/>
        <v>0</v>
      </c>
      <c r="AI740" s="107">
        <f t="shared" si="154"/>
        <v>0</v>
      </c>
      <c r="AJ740" s="107">
        <f t="shared" si="155"/>
        <v>0</v>
      </c>
      <c r="AK740" s="107">
        <f t="shared" si="156"/>
        <v>0</v>
      </c>
    </row>
    <row r="741">
      <c r="A741" s="107"/>
      <c r="B741" s="107"/>
      <c r="C741" s="107"/>
      <c r="D741" s="107"/>
      <c r="E741" s="107"/>
      <c r="F741" s="108">
        <f t="shared" si="144"/>
        <v>612</v>
      </c>
      <c r="G741" s="90" t="s">
        <v>930</v>
      </c>
      <c r="H741" s="14">
        <f>IF(ISNA(VLOOKUP(G741,Round2_Transactions!$A$2:$F$800,2,FALSE)), 0,VLOOKUP(G741,Round2_Transactions!$A$2:$F$800,2,FALSE))</f>
        <v>0</v>
      </c>
      <c r="I741" s="60">
        <f>IF(ISNA(VLOOKUP(G741,Round2_Transactions!$A$2:$F$800,3,FALSE)), 0,VLOOKUP(G741,Round2_Transactions!$A$2:$F$800,3,FALSE))</f>
        <v>0</v>
      </c>
      <c r="J741" s="60">
        <f>IF(ISNA(VLOOKUP(G741,Round2_Transactions!$A$2:$F$800,4,FALSE)), 0,VLOOKUP(G741,Round2_Transactions!$A$2:$F$800,4,FALSE))</f>
        <v>0</v>
      </c>
      <c r="K741" s="60">
        <f>IF(ISNA(VLOOKUP(G741,Round2_Transactions!$A$2:$F$800,5,FALSE)), 0,VLOOKUP(G741,Round2_Transactions!$A$2:$F$800,5,FALSE))</f>
        <v>0</v>
      </c>
      <c r="L741" s="86">
        <f>IF(ISNA(VLOOKUP(G741,Round2_Transactions!$A$2:$F$800,6,FALSE)), 0,VLOOKUP(G741,Round2_Transactions!$A$2:$F$800,6,FALSE))</f>
        <v>0</v>
      </c>
      <c r="M741" s="107">
        <f t="shared" si="79"/>
        <v>0</v>
      </c>
      <c r="N741" s="107">
        <f t="shared" si="81"/>
        <v>0</v>
      </c>
      <c r="O741" s="107">
        <f t="shared" si="82"/>
        <v>0</v>
      </c>
      <c r="P741" s="107">
        <f t="shared" si="83"/>
        <v>0</v>
      </c>
      <c r="Q741" s="107">
        <f t="shared" si="84"/>
        <v>0</v>
      </c>
      <c r="R741" s="107">
        <f t="shared" si="85"/>
        <v>0</v>
      </c>
      <c r="S741" s="107">
        <f t="shared" si="86"/>
        <v>0</v>
      </c>
      <c r="T741" s="107">
        <f t="shared" si="87"/>
        <v>0</v>
      </c>
      <c r="U741" s="107">
        <f t="shared" si="88"/>
        <v>0</v>
      </c>
      <c r="V741" s="107">
        <f t="shared" si="89"/>
        <v>0</v>
      </c>
      <c r="W741" s="107">
        <f t="shared" si="90"/>
        <v>0</v>
      </c>
      <c r="X741" s="107">
        <f t="shared" si="91"/>
        <v>0</v>
      </c>
      <c r="Y741" s="107">
        <f t="shared" si="92"/>
        <v>0</v>
      </c>
      <c r="Z741" s="107">
        <f t="shared" si="145"/>
        <v>0</v>
      </c>
      <c r="AA741" s="107">
        <f t="shared" si="146"/>
        <v>0</v>
      </c>
      <c r="AB741" s="107">
        <f t="shared" si="147"/>
        <v>0</v>
      </c>
      <c r="AC741" s="107">
        <f t="shared" si="148"/>
        <v>0</v>
      </c>
      <c r="AD741" s="107">
        <f t="shared" si="149"/>
        <v>0</v>
      </c>
      <c r="AE741" s="107">
        <f t="shared" si="150"/>
        <v>0</v>
      </c>
      <c r="AF741" s="107">
        <f t="shared" si="151"/>
        <v>0</v>
      </c>
      <c r="AG741" s="107">
        <f t="shared" si="152"/>
        <v>0</v>
      </c>
      <c r="AH741" s="107">
        <f t="shared" si="153"/>
        <v>0</v>
      </c>
      <c r="AI741" s="107">
        <f t="shared" si="154"/>
        <v>0</v>
      </c>
      <c r="AJ741" s="107">
        <f t="shared" si="155"/>
        <v>0</v>
      </c>
      <c r="AK741" s="107">
        <f t="shared" si="156"/>
        <v>0</v>
      </c>
    </row>
    <row r="742">
      <c r="A742" s="107"/>
      <c r="B742" s="107"/>
      <c r="C742" s="107"/>
      <c r="D742" s="107"/>
      <c r="E742" s="107"/>
      <c r="F742" s="108">
        <f t="shared" si="144"/>
        <v>612</v>
      </c>
      <c r="G742" s="90" t="s">
        <v>931</v>
      </c>
      <c r="H742" s="14">
        <f>IF(ISNA(VLOOKUP(G742,Round2_Transactions!$A$2:$F$800,2,FALSE)), 0,VLOOKUP(G742,Round2_Transactions!$A$2:$F$800,2,FALSE))</f>
        <v>0</v>
      </c>
      <c r="I742" s="60">
        <f>IF(ISNA(VLOOKUP(G742,Round2_Transactions!$A$2:$F$800,3,FALSE)), 0,VLOOKUP(G742,Round2_Transactions!$A$2:$F$800,3,FALSE))</f>
        <v>0</v>
      </c>
      <c r="J742" s="60">
        <f>IF(ISNA(VLOOKUP(G742,Round2_Transactions!$A$2:$F$800,4,FALSE)), 0,VLOOKUP(G742,Round2_Transactions!$A$2:$F$800,4,FALSE))</f>
        <v>0</v>
      </c>
      <c r="K742" s="60">
        <f>IF(ISNA(VLOOKUP(G742,Round2_Transactions!$A$2:$F$800,5,FALSE)), 0,VLOOKUP(G742,Round2_Transactions!$A$2:$F$800,5,FALSE))</f>
        <v>0</v>
      </c>
      <c r="L742" s="86">
        <f>IF(ISNA(VLOOKUP(G742,Round2_Transactions!$A$2:$F$800,6,FALSE)), 0,VLOOKUP(G742,Round2_Transactions!$A$2:$F$800,6,FALSE))</f>
        <v>0</v>
      </c>
      <c r="M742" s="107">
        <f t="shared" si="79"/>
        <v>0</v>
      </c>
      <c r="N742" s="107">
        <f t="shared" si="81"/>
        <v>0</v>
      </c>
      <c r="O742" s="107">
        <f t="shared" si="82"/>
        <v>0</v>
      </c>
      <c r="P742" s="107">
        <f t="shared" si="83"/>
        <v>0</v>
      </c>
      <c r="Q742" s="107">
        <f t="shared" si="84"/>
        <v>0</v>
      </c>
      <c r="R742" s="107">
        <f t="shared" si="85"/>
        <v>0</v>
      </c>
      <c r="S742" s="107">
        <f t="shared" si="86"/>
        <v>0</v>
      </c>
      <c r="T742" s="107">
        <f t="shared" si="87"/>
        <v>0</v>
      </c>
      <c r="U742" s="107">
        <f t="shared" si="88"/>
        <v>0</v>
      </c>
      <c r="V742" s="107">
        <f t="shared" si="89"/>
        <v>0</v>
      </c>
      <c r="W742" s="107">
        <f t="shared" si="90"/>
        <v>0</v>
      </c>
      <c r="X742" s="107">
        <f t="shared" si="91"/>
        <v>0</v>
      </c>
      <c r="Y742" s="107">
        <f t="shared" si="92"/>
        <v>0</v>
      </c>
      <c r="Z742" s="107">
        <f t="shared" si="145"/>
        <v>0</v>
      </c>
      <c r="AA742" s="107">
        <f t="shared" si="146"/>
        <v>0</v>
      </c>
      <c r="AB742" s="107">
        <f t="shared" si="147"/>
        <v>0</v>
      </c>
      <c r="AC742" s="107">
        <f t="shared" si="148"/>
        <v>0</v>
      </c>
      <c r="AD742" s="107">
        <f t="shared" si="149"/>
        <v>0</v>
      </c>
      <c r="AE742" s="107">
        <f t="shared" si="150"/>
        <v>0</v>
      </c>
      <c r="AF742" s="107">
        <f t="shared" si="151"/>
        <v>0</v>
      </c>
      <c r="AG742" s="107">
        <f t="shared" si="152"/>
        <v>0</v>
      </c>
      <c r="AH742" s="107">
        <f t="shared" si="153"/>
        <v>0</v>
      </c>
      <c r="AI742" s="107">
        <f t="shared" si="154"/>
        <v>0</v>
      </c>
      <c r="AJ742" s="107">
        <f t="shared" si="155"/>
        <v>0</v>
      </c>
      <c r="AK742" s="107">
        <f t="shared" si="156"/>
        <v>0</v>
      </c>
    </row>
    <row r="743">
      <c r="A743" s="107"/>
      <c r="B743" s="107"/>
      <c r="C743" s="107"/>
      <c r="D743" s="107"/>
      <c r="E743" s="107"/>
      <c r="F743" s="108">
        <f t="shared" si="144"/>
        <v>612</v>
      </c>
      <c r="G743" s="90" t="s">
        <v>932</v>
      </c>
      <c r="H743" s="14">
        <f>IF(ISNA(VLOOKUP(G743,Round2_Transactions!$A$2:$F$800,2,FALSE)), 0,VLOOKUP(G743,Round2_Transactions!$A$2:$F$800,2,FALSE))</f>
        <v>0</v>
      </c>
      <c r="I743" s="60">
        <f>IF(ISNA(VLOOKUP(G743,Round2_Transactions!$A$2:$F$800,3,FALSE)), 0,VLOOKUP(G743,Round2_Transactions!$A$2:$F$800,3,FALSE))</f>
        <v>0</v>
      </c>
      <c r="J743" s="60">
        <f>IF(ISNA(VLOOKUP(G743,Round2_Transactions!$A$2:$F$800,4,FALSE)), 0,VLOOKUP(G743,Round2_Transactions!$A$2:$F$800,4,FALSE))</f>
        <v>0</v>
      </c>
      <c r="K743" s="60">
        <f>IF(ISNA(VLOOKUP(G743,Round2_Transactions!$A$2:$F$800,5,FALSE)), 0,VLOOKUP(G743,Round2_Transactions!$A$2:$F$800,5,FALSE))</f>
        <v>0</v>
      </c>
      <c r="L743" s="86">
        <f>IF(ISNA(VLOOKUP(G743,Round2_Transactions!$A$2:$F$800,6,FALSE)), 0,VLOOKUP(G743,Round2_Transactions!$A$2:$F$800,6,FALSE))</f>
        <v>0</v>
      </c>
      <c r="M743" s="107">
        <f t="shared" si="79"/>
        <v>0</v>
      </c>
      <c r="N743" s="107">
        <f t="shared" si="81"/>
        <v>0</v>
      </c>
      <c r="O743" s="107">
        <f t="shared" si="82"/>
        <v>0</v>
      </c>
      <c r="P743" s="107">
        <f t="shared" si="83"/>
        <v>0</v>
      </c>
      <c r="Q743" s="107">
        <f t="shared" si="84"/>
        <v>0</v>
      </c>
      <c r="R743" s="107">
        <f t="shared" si="85"/>
        <v>0</v>
      </c>
      <c r="S743" s="107">
        <f t="shared" si="86"/>
        <v>0</v>
      </c>
      <c r="T743" s="107">
        <f t="shared" si="87"/>
        <v>0</v>
      </c>
      <c r="U743" s="107">
        <f t="shared" si="88"/>
        <v>0</v>
      </c>
      <c r="V743" s="107">
        <f t="shared" si="89"/>
        <v>0</v>
      </c>
      <c r="W743" s="107">
        <f t="shared" si="90"/>
        <v>0</v>
      </c>
      <c r="X743" s="107">
        <f t="shared" si="91"/>
        <v>0</v>
      </c>
      <c r="Y743" s="107">
        <f t="shared" si="92"/>
        <v>0</v>
      </c>
      <c r="Z743" s="107">
        <f t="shared" si="145"/>
        <v>0</v>
      </c>
      <c r="AA743" s="107">
        <f t="shared" si="146"/>
        <v>0</v>
      </c>
      <c r="AB743" s="107">
        <f t="shared" si="147"/>
        <v>0</v>
      </c>
      <c r="AC743" s="107">
        <f t="shared" si="148"/>
        <v>0</v>
      </c>
      <c r="AD743" s="107">
        <f t="shared" si="149"/>
        <v>0</v>
      </c>
      <c r="AE743" s="107">
        <f t="shared" si="150"/>
        <v>0</v>
      </c>
      <c r="AF743" s="107">
        <f t="shared" si="151"/>
        <v>0</v>
      </c>
      <c r="AG743" s="107">
        <f t="shared" si="152"/>
        <v>0</v>
      </c>
      <c r="AH743" s="107">
        <f t="shared" si="153"/>
        <v>0</v>
      </c>
      <c r="AI743" s="107">
        <f t="shared" si="154"/>
        <v>0</v>
      </c>
      <c r="AJ743" s="107">
        <f t="shared" si="155"/>
        <v>0</v>
      </c>
      <c r="AK743" s="107">
        <f t="shared" si="156"/>
        <v>0</v>
      </c>
    </row>
    <row r="744">
      <c r="A744" s="107"/>
      <c r="B744" s="107"/>
      <c r="C744" s="107"/>
      <c r="D744" s="107"/>
      <c r="E744" s="107"/>
      <c r="F744" s="108">
        <f t="shared" si="144"/>
        <v>612</v>
      </c>
      <c r="G744" s="90" t="s">
        <v>933</v>
      </c>
      <c r="H744" s="14">
        <f>IF(ISNA(VLOOKUP(G744,Round2_Transactions!$A$2:$F$800,2,FALSE)), 0,VLOOKUP(G744,Round2_Transactions!$A$2:$F$800,2,FALSE))</f>
        <v>0</v>
      </c>
      <c r="I744" s="60">
        <f>IF(ISNA(VLOOKUP(G744,Round2_Transactions!$A$2:$F$800,3,FALSE)), 0,VLOOKUP(G744,Round2_Transactions!$A$2:$F$800,3,FALSE))</f>
        <v>0</v>
      </c>
      <c r="J744" s="60">
        <f>IF(ISNA(VLOOKUP(G744,Round2_Transactions!$A$2:$F$800,4,FALSE)), 0,VLOOKUP(G744,Round2_Transactions!$A$2:$F$800,4,FALSE))</f>
        <v>0</v>
      </c>
      <c r="K744" s="60">
        <f>IF(ISNA(VLOOKUP(G744,Round2_Transactions!$A$2:$F$800,5,FALSE)), 0,VLOOKUP(G744,Round2_Transactions!$A$2:$F$800,5,FALSE))</f>
        <v>0</v>
      </c>
      <c r="L744" s="86">
        <f>IF(ISNA(VLOOKUP(G744,Round2_Transactions!$A$2:$F$800,6,FALSE)), 0,VLOOKUP(G744,Round2_Transactions!$A$2:$F$800,6,FALSE))</f>
        <v>0</v>
      </c>
      <c r="M744" s="107">
        <f t="shared" si="79"/>
        <v>0</v>
      </c>
      <c r="N744" s="107">
        <f t="shared" si="81"/>
        <v>0</v>
      </c>
      <c r="O744" s="107">
        <f t="shared" si="82"/>
        <v>0</v>
      </c>
      <c r="P744" s="107">
        <f t="shared" si="83"/>
        <v>0</v>
      </c>
      <c r="Q744" s="107">
        <f t="shared" si="84"/>
        <v>0</v>
      </c>
      <c r="R744" s="107">
        <f t="shared" si="85"/>
        <v>0</v>
      </c>
      <c r="S744" s="107">
        <f t="shared" si="86"/>
        <v>0</v>
      </c>
      <c r="T744" s="107">
        <f t="shared" si="87"/>
        <v>0</v>
      </c>
      <c r="U744" s="107">
        <f t="shared" si="88"/>
        <v>0</v>
      </c>
      <c r="V744" s="107">
        <f t="shared" si="89"/>
        <v>0</v>
      </c>
      <c r="W744" s="107">
        <f t="shared" si="90"/>
        <v>0</v>
      </c>
      <c r="X744" s="107">
        <f t="shared" si="91"/>
        <v>0</v>
      </c>
      <c r="Y744" s="107">
        <f t="shared" si="92"/>
        <v>0</v>
      </c>
      <c r="Z744" s="107">
        <f t="shared" si="145"/>
        <v>0</v>
      </c>
      <c r="AA744" s="107">
        <f t="shared" si="146"/>
        <v>0</v>
      </c>
      <c r="AB744" s="107">
        <f t="shared" si="147"/>
        <v>0</v>
      </c>
      <c r="AC744" s="107">
        <f t="shared" si="148"/>
        <v>0</v>
      </c>
      <c r="AD744" s="107">
        <f t="shared" si="149"/>
        <v>0</v>
      </c>
      <c r="AE744" s="107">
        <f t="shared" si="150"/>
        <v>0</v>
      </c>
      <c r="AF744" s="107">
        <f t="shared" si="151"/>
        <v>0</v>
      </c>
      <c r="AG744" s="107">
        <f t="shared" si="152"/>
        <v>0</v>
      </c>
      <c r="AH744" s="107">
        <f t="shared" si="153"/>
        <v>0</v>
      </c>
      <c r="AI744" s="107">
        <f t="shared" si="154"/>
        <v>0</v>
      </c>
      <c r="AJ744" s="107">
        <f t="shared" si="155"/>
        <v>0</v>
      </c>
      <c r="AK744" s="107">
        <f t="shared" si="156"/>
        <v>0</v>
      </c>
    </row>
    <row r="745">
      <c r="A745" s="107"/>
      <c r="B745" s="107"/>
      <c r="C745" s="107"/>
      <c r="D745" s="107"/>
      <c r="E745" s="107"/>
      <c r="F745" s="108">
        <f t="shared" si="144"/>
        <v>612</v>
      </c>
      <c r="G745" s="90" t="s">
        <v>934</v>
      </c>
      <c r="H745" s="14">
        <f>IF(ISNA(VLOOKUP(G745,Round2_Transactions!$A$2:$F$800,2,FALSE)), 0,VLOOKUP(G745,Round2_Transactions!$A$2:$F$800,2,FALSE))</f>
        <v>0</v>
      </c>
      <c r="I745" s="60">
        <f>IF(ISNA(VLOOKUP(G745,Round2_Transactions!$A$2:$F$800,3,FALSE)), 0,VLOOKUP(G745,Round2_Transactions!$A$2:$F$800,3,FALSE))</f>
        <v>0</v>
      </c>
      <c r="J745" s="60">
        <f>IF(ISNA(VLOOKUP(G745,Round2_Transactions!$A$2:$F$800,4,FALSE)), 0,VLOOKUP(G745,Round2_Transactions!$A$2:$F$800,4,FALSE))</f>
        <v>0</v>
      </c>
      <c r="K745" s="60">
        <f>IF(ISNA(VLOOKUP(G745,Round2_Transactions!$A$2:$F$800,5,FALSE)), 0,VLOOKUP(G745,Round2_Transactions!$A$2:$F$800,5,FALSE))</f>
        <v>0</v>
      </c>
      <c r="L745" s="86">
        <f>IF(ISNA(VLOOKUP(G745,Round2_Transactions!$A$2:$F$800,6,FALSE)), 0,VLOOKUP(G745,Round2_Transactions!$A$2:$F$800,6,FALSE))</f>
        <v>0</v>
      </c>
      <c r="M745" s="107">
        <f t="shared" si="79"/>
        <v>0</v>
      </c>
      <c r="N745" s="107">
        <f t="shared" si="81"/>
        <v>0</v>
      </c>
      <c r="O745" s="107">
        <f t="shared" si="82"/>
        <v>0</v>
      </c>
      <c r="P745" s="107">
        <f t="shared" si="83"/>
        <v>0</v>
      </c>
      <c r="Q745" s="107">
        <f t="shared" si="84"/>
        <v>0</v>
      </c>
      <c r="R745" s="107">
        <f t="shared" si="85"/>
        <v>0</v>
      </c>
      <c r="S745" s="107">
        <f t="shared" si="86"/>
        <v>0</v>
      </c>
      <c r="T745" s="107">
        <f t="shared" si="87"/>
        <v>0</v>
      </c>
      <c r="U745" s="107">
        <f t="shared" si="88"/>
        <v>0</v>
      </c>
      <c r="V745" s="107">
        <f t="shared" si="89"/>
        <v>0</v>
      </c>
      <c r="W745" s="107">
        <f t="shared" si="90"/>
        <v>0</v>
      </c>
      <c r="X745" s="107">
        <f t="shared" si="91"/>
        <v>0</v>
      </c>
      <c r="Y745" s="107">
        <f t="shared" si="92"/>
        <v>0</v>
      </c>
      <c r="Z745" s="107">
        <f t="shared" si="145"/>
        <v>0</v>
      </c>
      <c r="AA745" s="107">
        <f t="shared" si="146"/>
        <v>0</v>
      </c>
      <c r="AB745" s="107">
        <f t="shared" si="147"/>
        <v>0</v>
      </c>
      <c r="AC745" s="107">
        <f t="shared" si="148"/>
        <v>0</v>
      </c>
      <c r="AD745" s="107">
        <f t="shared" si="149"/>
        <v>0</v>
      </c>
      <c r="AE745" s="107">
        <f t="shared" si="150"/>
        <v>0</v>
      </c>
      <c r="AF745" s="107">
        <f t="shared" si="151"/>
        <v>0</v>
      </c>
      <c r="AG745" s="107">
        <f t="shared" si="152"/>
        <v>0</v>
      </c>
      <c r="AH745" s="107">
        <f t="shared" si="153"/>
        <v>0</v>
      </c>
      <c r="AI745" s="107">
        <f t="shared" si="154"/>
        <v>0</v>
      </c>
      <c r="AJ745" s="107">
        <f t="shared" si="155"/>
        <v>0</v>
      </c>
      <c r="AK745" s="107">
        <f t="shared" si="156"/>
        <v>0</v>
      </c>
    </row>
    <row r="746">
      <c r="A746" s="107"/>
      <c r="B746" s="107"/>
      <c r="C746" s="107"/>
      <c r="D746" s="107"/>
      <c r="E746" s="107"/>
      <c r="F746" s="108">
        <f t="shared" si="144"/>
        <v>612</v>
      </c>
      <c r="G746" s="90" t="s">
        <v>935</v>
      </c>
      <c r="H746" s="14">
        <f>IF(ISNA(VLOOKUP(G746,Round2_Transactions!$A$2:$F$800,2,FALSE)), 0,VLOOKUP(G746,Round2_Transactions!$A$2:$F$800,2,FALSE))</f>
        <v>0</v>
      </c>
      <c r="I746" s="60">
        <f>IF(ISNA(VLOOKUP(G746,Round2_Transactions!$A$2:$F$800,3,FALSE)), 0,VLOOKUP(G746,Round2_Transactions!$A$2:$F$800,3,FALSE))</f>
        <v>0</v>
      </c>
      <c r="J746" s="60">
        <f>IF(ISNA(VLOOKUP(G746,Round2_Transactions!$A$2:$F$800,4,FALSE)), 0,VLOOKUP(G746,Round2_Transactions!$A$2:$F$800,4,FALSE))</f>
        <v>0</v>
      </c>
      <c r="K746" s="60">
        <f>IF(ISNA(VLOOKUP(G746,Round2_Transactions!$A$2:$F$800,5,FALSE)), 0,VLOOKUP(G746,Round2_Transactions!$A$2:$F$800,5,FALSE))</f>
        <v>0</v>
      </c>
      <c r="L746" s="86">
        <f>IF(ISNA(VLOOKUP(G746,Round2_Transactions!$A$2:$F$800,6,FALSE)), 0,VLOOKUP(G746,Round2_Transactions!$A$2:$F$800,6,FALSE))</f>
        <v>0</v>
      </c>
      <c r="M746" s="107">
        <f t="shared" si="79"/>
        <v>0</v>
      </c>
      <c r="N746" s="107">
        <f t="shared" si="81"/>
        <v>0</v>
      </c>
      <c r="O746" s="107">
        <f t="shared" si="82"/>
        <v>0</v>
      </c>
      <c r="P746" s="107">
        <f t="shared" si="83"/>
        <v>0</v>
      </c>
      <c r="Q746" s="107">
        <f t="shared" si="84"/>
        <v>0</v>
      </c>
      <c r="R746" s="107">
        <f t="shared" si="85"/>
        <v>0</v>
      </c>
      <c r="S746" s="107">
        <f t="shared" si="86"/>
        <v>0</v>
      </c>
      <c r="T746" s="107">
        <f t="shared" si="87"/>
        <v>0</v>
      </c>
      <c r="U746" s="107">
        <f t="shared" si="88"/>
        <v>0</v>
      </c>
      <c r="V746" s="107">
        <f t="shared" si="89"/>
        <v>0</v>
      </c>
      <c r="W746" s="107">
        <f t="shared" si="90"/>
        <v>0</v>
      </c>
      <c r="X746" s="107">
        <f t="shared" si="91"/>
        <v>0</v>
      </c>
      <c r="Y746" s="107">
        <f t="shared" si="92"/>
        <v>0</v>
      </c>
      <c r="Z746" s="107">
        <f t="shared" si="145"/>
        <v>0</v>
      </c>
      <c r="AA746" s="107">
        <f t="shared" si="146"/>
        <v>0</v>
      </c>
      <c r="AB746" s="107">
        <f t="shared" si="147"/>
        <v>0</v>
      </c>
      <c r="AC746" s="107">
        <f t="shared" si="148"/>
        <v>0</v>
      </c>
      <c r="AD746" s="107">
        <f t="shared" si="149"/>
        <v>0</v>
      </c>
      <c r="AE746" s="107">
        <f t="shared" si="150"/>
        <v>0</v>
      </c>
      <c r="AF746" s="107">
        <f t="shared" si="151"/>
        <v>0</v>
      </c>
      <c r="AG746" s="107">
        <f t="shared" si="152"/>
        <v>0</v>
      </c>
      <c r="AH746" s="107">
        <f t="shared" si="153"/>
        <v>0</v>
      </c>
      <c r="AI746" s="107">
        <f t="shared" si="154"/>
        <v>0</v>
      </c>
      <c r="AJ746" s="107">
        <f t="shared" si="155"/>
        <v>0</v>
      </c>
      <c r="AK746" s="107">
        <f t="shared" si="156"/>
        <v>0</v>
      </c>
    </row>
    <row r="747">
      <c r="A747" s="107"/>
      <c r="B747" s="107"/>
      <c r="C747" s="107"/>
      <c r="D747" s="107"/>
      <c r="E747" s="107"/>
      <c r="F747" s="108">
        <f t="shared" si="144"/>
        <v>612</v>
      </c>
      <c r="G747" s="90" t="s">
        <v>936</v>
      </c>
      <c r="H747" s="14">
        <f>IF(ISNA(VLOOKUP(G747,Round2_Transactions!$A$2:$F$800,2,FALSE)), 0,VLOOKUP(G747,Round2_Transactions!$A$2:$F$800,2,FALSE))</f>
        <v>0</v>
      </c>
      <c r="I747" s="60">
        <f>IF(ISNA(VLOOKUP(G747,Round2_Transactions!$A$2:$F$800,3,FALSE)), 0,VLOOKUP(G747,Round2_Transactions!$A$2:$F$800,3,FALSE))</f>
        <v>0</v>
      </c>
      <c r="J747" s="60">
        <f>IF(ISNA(VLOOKUP(G747,Round2_Transactions!$A$2:$F$800,4,FALSE)), 0,VLOOKUP(G747,Round2_Transactions!$A$2:$F$800,4,FALSE))</f>
        <v>0</v>
      </c>
      <c r="K747" s="60">
        <f>IF(ISNA(VLOOKUP(G747,Round2_Transactions!$A$2:$F$800,5,FALSE)), 0,VLOOKUP(G747,Round2_Transactions!$A$2:$F$800,5,FALSE))</f>
        <v>0</v>
      </c>
      <c r="L747" s="86">
        <f>IF(ISNA(VLOOKUP(G747,Round2_Transactions!$A$2:$F$800,6,FALSE)), 0,VLOOKUP(G747,Round2_Transactions!$A$2:$F$800,6,FALSE))</f>
        <v>0</v>
      </c>
      <c r="M747" s="107">
        <f t="shared" si="79"/>
        <v>0</v>
      </c>
      <c r="N747" s="107">
        <f t="shared" si="81"/>
        <v>0</v>
      </c>
      <c r="O747" s="107">
        <f t="shared" si="82"/>
        <v>0</v>
      </c>
      <c r="P747" s="107">
        <f t="shared" si="83"/>
        <v>0</v>
      </c>
      <c r="Q747" s="107">
        <f t="shared" si="84"/>
        <v>0</v>
      </c>
      <c r="R747" s="107">
        <f t="shared" si="85"/>
        <v>0</v>
      </c>
      <c r="S747" s="107">
        <f t="shared" si="86"/>
        <v>0</v>
      </c>
      <c r="T747" s="107">
        <f t="shared" si="87"/>
        <v>0</v>
      </c>
      <c r="U747" s="107">
        <f t="shared" si="88"/>
        <v>0</v>
      </c>
      <c r="V747" s="107">
        <f t="shared" si="89"/>
        <v>0</v>
      </c>
      <c r="W747" s="107">
        <f t="shared" si="90"/>
        <v>0</v>
      </c>
      <c r="X747" s="107">
        <f t="shared" si="91"/>
        <v>0</v>
      </c>
      <c r="Y747" s="107">
        <f t="shared" si="92"/>
        <v>0</v>
      </c>
      <c r="Z747" s="107">
        <f t="shared" si="145"/>
        <v>0</v>
      </c>
      <c r="AA747" s="107">
        <f t="shared" si="146"/>
        <v>0</v>
      </c>
      <c r="AB747" s="107">
        <f t="shared" si="147"/>
        <v>0</v>
      </c>
      <c r="AC747" s="107">
        <f t="shared" si="148"/>
        <v>0</v>
      </c>
      <c r="AD747" s="107">
        <f t="shared" si="149"/>
        <v>0</v>
      </c>
      <c r="AE747" s="107">
        <f t="shared" si="150"/>
        <v>0</v>
      </c>
      <c r="AF747" s="107">
        <f t="shared" si="151"/>
        <v>0</v>
      </c>
      <c r="AG747" s="107">
        <f t="shared" si="152"/>
        <v>0</v>
      </c>
      <c r="AH747" s="107">
        <f t="shared" si="153"/>
        <v>0</v>
      </c>
      <c r="AI747" s="107">
        <f t="shared" si="154"/>
        <v>0</v>
      </c>
      <c r="AJ747" s="107">
        <f t="shared" si="155"/>
        <v>0</v>
      </c>
      <c r="AK747" s="107">
        <f t="shared" si="156"/>
        <v>0</v>
      </c>
    </row>
    <row r="748">
      <c r="A748" s="107"/>
      <c r="B748" s="107"/>
      <c r="C748" s="107"/>
      <c r="D748" s="107"/>
      <c r="E748" s="107"/>
      <c r="F748" s="108">
        <f t="shared" si="144"/>
        <v>612</v>
      </c>
      <c r="G748" s="90" t="s">
        <v>937</v>
      </c>
      <c r="H748" s="14">
        <f>IF(ISNA(VLOOKUP(G748,Round2_Transactions!$A$2:$F$800,2,FALSE)), 0,VLOOKUP(G748,Round2_Transactions!$A$2:$F$800,2,FALSE))</f>
        <v>0</v>
      </c>
      <c r="I748" s="60">
        <f>IF(ISNA(VLOOKUP(G748,Round2_Transactions!$A$2:$F$800,3,FALSE)), 0,VLOOKUP(G748,Round2_Transactions!$A$2:$F$800,3,FALSE))</f>
        <v>0</v>
      </c>
      <c r="J748" s="60">
        <f>IF(ISNA(VLOOKUP(G748,Round2_Transactions!$A$2:$F$800,4,FALSE)), 0,VLOOKUP(G748,Round2_Transactions!$A$2:$F$800,4,FALSE))</f>
        <v>0</v>
      </c>
      <c r="K748" s="60">
        <f>IF(ISNA(VLOOKUP(G748,Round2_Transactions!$A$2:$F$800,5,FALSE)), 0,VLOOKUP(G748,Round2_Transactions!$A$2:$F$800,5,FALSE))</f>
        <v>0</v>
      </c>
      <c r="L748" s="86">
        <f>IF(ISNA(VLOOKUP(G748,Round2_Transactions!$A$2:$F$800,6,FALSE)), 0,VLOOKUP(G748,Round2_Transactions!$A$2:$F$800,6,FALSE))</f>
        <v>0</v>
      </c>
      <c r="M748" s="107">
        <f t="shared" si="79"/>
        <v>0</v>
      </c>
      <c r="N748" s="107">
        <f t="shared" si="81"/>
        <v>0</v>
      </c>
      <c r="O748" s="107">
        <f t="shared" si="82"/>
        <v>0</v>
      </c>
      <c r="P748" s="107">
        <f t="shared" si="83"/>
        <v>0</v>
      </c>
      <c r="Q748" s="107">
        <f t="shared" si="84"/>
        <v>0</v>
      </c>
      <c r="R748" s="107">
        <f t="shared" si="85"/>
        <v>0</v>
      </c>
      <c r="S748" s="107">
        <f t="shared" si="86"/>
        <v>0</v>
      </c>
      <c r="T748" s="107">
        <f t="shared" si="87"/>
        <v>0</v>
      </c>
      <c r="U748" s="107">
        <f t="shared" si="88"/>
        <v>0</v>
      </c>
      <c r="V748" s="107">
        <f t="shared" si="89"/>
        <v>0</v>
      </c>
      <c r="W748" s="107">
        <f t="shared" si="90"/>
        <v>0</v>
      </c>
      <c r="X748" s="107">
        <f t="shared" si="91"/>
        <v>0</v>
      </c>
      <c r="Y748" s="107">
        <f t="shared" si="92"/>
        <v>0</v>
      </c>
      <c r="Z748" s="107">
        <f t="shared" si="145"/>
        <v>0</v>
      </c>
      <c r="AA748" s="107">
        <f t="shared" si="146"/>
        <v>0</v>
      </c>
      <c r="AB748" s="107">
        <f t="shared" si="147"/>
        <v>0</v>
      </c>
      <c r="AC748" s="107">
        <f t="shared" si="148"/>
        <v>0</v>
      </c>
      <c r="AD748" s="107">
        <f t="shared" si="149"/>
        <v>0</v>
      </c>
      <c r="AE748" s="107">
        <f t="shared" si="150"/>
        <v>0</v>
      </c>
      <c r="AF748" s="107">
        <f t="shared" si="151"/>
        <v>0</v>
      </c>
      <c r="AG748" s="107">
        <f t="shared" si="152"/>
        <v>0</v>
      </c>
      <c r="AH748" s="107">
        <f t="shared" si="153"/>
        <v>0</v>
      </c>
      <c r="AI748" s="107">
        <f t="shared" si="154"/>
        <v>0</v>
      </c>
      <c r="AJ748" s="107">
        <f t="shared" si="155"/>
        <v>0</v>
      </c>
      <c r="AK748" s="107">
        <f t="shared" si="156"/>
        <v>0</v>
      </c>
    </row>
    <row r="749">
      <c r="A749" s="107"/>
      <c r="B749" s="107"/>
      <c r="C749" s="107"/>
      <c r="D749" s="107"/>
      <c r="E749" s="107"/>
      <c r="F749" s="108">
        <f t="shared" si="144"/>
        <v>612</v>
      </c>
      <c r="G749" s="90" t="s">
        <v>938</v>
      </c>
      <c r="H749" s="14">
        <f>IF(ISNA(VLOOKUP(G749,Round2_Transactions!$A$2:$F$800,2,FALSE)), 0,VLOOKUP(G749,Round2_Transactions!$A$2:$F$800,2,FALSE))</f>
        <v>0</v>
      </c>
      <c r="I749" s="60">
        <f>IF(ISNA(VLOOKUP(G749,Round2_Transactions!$A$2:$F$800,3,FALSE)), 0,VLOOKUP(G749,Round2_Transactions!$A$2:$F$800,3,FALSE))</f>
        <v>0</v>
      </c>
      <c r="J749" s="60">
        <f>IF(ISNA(VLOOKUP(G749,Round2_Transactions!$A$2:$F$800,4,FALSE)), 0,VLOOKUP(G749,Round2_Transactions!$A$2:$F$800,4,FALSE))</f>
        <v>0</v>
      </c>
      <c r="K749" s="60">
        <f>IF(ISNA(VLOOKUP(G749,Round2_Transactions!$A$2:$F$800,5,FALSE)), 0,VLOOKUP(G749,Round2_Transactions!$A$2:$F$800,5,FALSE))</f>
        <v>0</v>
      </c>
      <c r="L749" s="86">
        <f>IF(ISNA(VLOOKUP(G749,Round2_Transactions!$A$2:$F$800,6,FALSE)), 0,VLOOKUP(G749,Round2_Transactions!$A$2:$F$800,6,FALSE))</f>
        <v>0</v>
      </c>
      <c r="M749" s="107">
        <f t="shared" si="79"/>
        <v>0</v>
      </c>
      <c r="N749" s="107">
        <f t="shared" si="81"/>
        <v>0</v>
      </c>
      <c r="O749" s="107">
        <f t="shared" si="82"/>
        <v>0</v>
      </c>
      <c r="P749" s="107">
        <f t="shared" si="83"/>
        <v>0</v>
      </c>
      <c r="Q749" s="107">
        <f t="shared" si="84"/>
        <v>0</v>
      </c>
      <c r="R749" s="107">
        <f t="shared" si="85"/>
        <v>0</v>
      </c>
      <c r="S749" s="107">
        <f t="shared" si="86"/>
        <v>0</v>
      </c>
      <c r="T749" s="107">
        <f t="shared" si="87"/>
        <v>0</v>
      </c>
      <c r="U749" s="107">
        <f t="shared" si="88"/>
        <v>0</v>
      </c>
      <c r="V749" s="107">
        <f t="shared" si="89"/>
        <v>0</v>
      </c>
      <c r="W749" s="107">
        <f t="shared" si="90"/>
        <v>0</v>
      </c>
      <c r="X749" s="107">
        <f t="shared" si="91"/>
        <v>0</v>
      </c>
      <c r="Y749" s="107">
        <f t="shared" si="92"/>
        <v>0</v>
      </c>
      <c r="Z749" s="107">
        <f t="shared" si="145"/>
        <v>0</v>
      </c>
      <c r="AA749" s="107">
        <f t="shared" si="146"/>
        <v>0</v>
      </c>
      <c r="AB749" s="107">
        <f t="shared" si="147"/>
        <v>0</v>
      </c>
      <c r="AC749" s="107">
        <f t="shared" si="148"/>
        <v>0</v>
      </c>
      <c r="AD749" s="107">
        <f t="shared" si="149"/>
        <v>0</v>
      </c>
      <c r="AE749" s="107">
        <f t="shared" si="150"/>
        <v>0</v>
      </c>
      <c r="AF749" s="107">
        <f t="shared" si="151"/>
        <v>0</v>
      </c>
      <c r="AG749" s="107">
        <f t="shared" si="152"/>
        <v>0</v>
      </c>
      <c r="AH749" s="107">
        <f t="shared" si="153"/>
        <v>0</v>
      </c>
      <c r="AI749" s="107">
        <f t="shared" si="154"/>
        <v>0</v>
      </c>
      <c r="AJ749" s="107">
        <f t="shared" si="155"/>
        <v>0</v>
      </c>
      <c r="AK749" s="107">
        <f t="shared" si="156"/>
        <v>0</v>
      </c>
    </row>
    <row r="750">
      <c r="A750" s="107"/>
      <c r="B750" s="107"/>
      <c r="C750" s="107"/>
      <c r="D750" s="107"/>
      <c r="E750" s="107"/>
      <c r="F750" s="108">
        <f t="shared" si="144"/>
        <v>612</v>
      </c>
      <c r="G750" s="90" t="s">
        <v>939</v>
      </c>
      <c r="H750" s="14">
        <f>IF(ISNA(VLOOKUP(G750,Round2_Transactions!$A$2:$F$800,2,FALSE)), 0,VLOOKUP(G750,Round2_Transactions!$A$2:$F$800,2,FALSE))</f>
        <v>0</v>
      </c>
      <c r="I750" s="60">
        <f>IF(ISNA(VLOOKUP(G750,Round2_Transactions!$A$2:$F$800,3,FALSE)), 0,VLOOKUP(G750,Round2_Transactions!$A$2:$F$800,3,FALSE))</f>
        <v>0</v>
      </c>
      <c r="J750" s="60">
        <f>IF(ISNA(VLOOKUP(G750,Round2_Transactions!$A$2:$F$800,4,FALSE)), 0,VLOOKUP(G750,Round2_Transactions!$A$2:$F$800,4,FALSE))</f>
        <v>0</v>
      </c>
      <c r="K750" s="60">
        <f>IF(ISNA(VLOOKUP(G750,Round2_Transactions!$A$2:$F$800,5,FALSE)), 0,VLOOKUP(G750,Round2_Transactions!$A$2:$F$800,5,FALSE))</f>
        <v>0</v>
      </c>
      <c r="L750" s="86">
        <f>IF(ISNA(VLOOKUP(G750,Round2_Transactions!$A$2:$F$800,6,FALSE)), 0,VLOOKUP(G750,Round2_Transactions!$A$2:$F$800,6,FALSE))</f>
        <v>0</v>
      </c>
      <c r="M750" s="107">
        <f t="shared" si="79"/>
        <v>0</v>
      </c>
      <c r="N750" s="107">
        <f t="shared" si="81"/>
        <v>0</v>
      </c>
      <c r="O750" s="107">
        <f t="shared" si="82"/>
        <v>0</v>
      </c>
      <c r="P750" s="107">
        <f t="shared" si="83"/>
        <v>0</v>
      </c>
      <c r="Q750" s="107">
        <f t="shared" si="84"/>
        <v>0</v>
      </c>
      <c r="R750" s="107">
        <f t="shared" si="85"/>
        <v>0</v>
      </c>
      <c r="S750" s="107">
        <f t="shared" si="86"/>
        <v>0</v>
      </c>
      <c r="T750" s="107">
        <f t="shared" si="87"/>
        <v>0</v>
      </c>
      <c r="U750" s="107">
        <f t="shared" si="88"/>
        <v>0</v>
      </c>
      <c r="V750" s="107">
        <f t="shared" si="89"/>
        <v>0</v>
      </c>
      <c r="W750" s="107">
        <f t="shared" si="90"/>
        <v>0</v>
      </c>
      <c r="X750" s="107">
        <f t="shared" si="91"/>
        <v>0</v>
      </c>
      <c r="Y750" s="107">
        <f t="shared" si="92"/>
        <v>0</v>
      </c>
      <c r="Z750" s="107">
        <f t="shared" si="145"/>
        <v>0</v>
      </c>
      <c r="AA750" s="107">
        <f t="shared" si="146"/>
        <v>0</v>
      </c>
      <c r="AB750" s="107">
        <f t="shared" si="147"/>
        <v>0</v>
      </c>
      <c r="AC750" s="107">
        <f t="shared" si="148"/>
        <v>0</v>
      </c>
      <c r="AD750" s="107">
        <f t="shared" si="149"/>
        <v>0</v>
      </c>
      <c r="AE750" s="107">
        <f t="shared" si="150"/>
        <v>0</v>
      </c>
      <c r="AF750" s="107">
        <f t="shared" si="151"/>
        <v>0</v>
      </c>
      <c r="AG750" s="107">
        <f t="shared" si="152"/>
        <v>0</v>
      </c>
      <c r="AH750" s="107">
        <f t="shared" si="153"/>
        <v>0</v>
      </c>
      <c r="AI750" s="107">
        <f t="shared" si="154"/>
        <v>0</v>
      </c>
      <c r="AJ750" s="107">
        <f t="shared" si="155"/>
        <v>0</v>
      </c>
      <c r="AK750" s="107">
        <f t="shared" si="156"/>
        <v>0</v>
      </c>
    </row>
    <row r="751">
      <c r="A751" s="107"/>
      <c r="B751" s="107"/>
      <c r="C751" s="107"/>
      <c r="D751" s="107"/>
      <c r="E751" s="107"/>
      <c r="F751" s="108">
        <f t="shared" si="144"/>
        <v>612</v>
      </c>
      <c r="G751" s="90" t="s">
        <v>940</v>
      </c>
      <c r="H751" s="14">
        <f>IF(ISNA(VLOOKUP(G751,Round2_Transactions!$A$2:$F$800,2,FALSE)), 0,VLOOKUP(G751,Round2_Transactions!$A$2:$F$800,2,FALSE))</f>
        <v>0</v>
      </c>
      <c r="I751" s="60">
        <f>IF(ISNA(VLOOKUP(G751,Round2_Transactions!$A$2:$F$800,3,FALSE)), 0,VLOOKUP(G751,Round2_Transactions!$A$2:$F$800,3,FALSE))</f>
        <v>0</v>
      </c>
      <c r="J751" s="60">
        <f>IF(ISNA(VLOOKUP(G751,Round2_Transactions!$A$2:$F$800,4,FALSE)), 0,VLOOKUP(G751,Round2_Transactions!$A$2:$F$800,4,FALSE))</f>
        <v>0</v>
      </c>
      <c r="K751" s="60">
        <f>IF(ISNA(VLOOKUP(G751,Round2_Transactions!$A$2:$F$800,5,FALSE)), 0,VLOOKUP(G751,Round2_Transactions!$A$2:$F$800,5,FALSE))</f>
        <v>0</v>
      </c>
      <c r="L751" s="86">
        <f>IF(ISNA(VLOOKUP(G751,Round2_Transactions!$A$2:$F$800,6,FALSE)), 0,VLOOKUP(G751,Round2_Transactions!$A$2:$F$800,6,FALSE))</f>
        <v>0</v>
      </c>
      <c r="M751" s="107">
        <f t="shared" si="79"/>
        <v>0</v>
      </c>
      <c r="N751" s="107">
        <f t="shared" si="81"/>
        <v>0</v>
      </c>
      <c r="O751" s="107">
        <f t="shared" si="82"/>
        <v>0</v>
      </c>
      <c r="P751" s="107">
        <f t="shared" si="83"/>
        <v>0</v>
      </c>
      <c r="Q751" s="107">
        <f t="shared" si="84"/>
        <v>0</v>
      </c>
      <c r="R751" s="107">
        <f t="shared" si="85"/>
        <v>0</v>
      </c>
      <c r="S751" s="107">
        <f t="shared" si="86"/>
        <v>0</v>
      </c>
      <c r="T751" s="107">
        <f t="shared" si="87"/>
        <v>0</v>
      </c>
      <c r="U751" s="107">
        <f t="shared" si="88"/>
        <v>0</v>
      </c>
      <c r="V751" s="107">
        <f t="shared" si="89"/>
        <v>0</v>
      </c>
      <c r="W751" s="107">
        <f t="shared" si="90"/>
        <v>0</v>
      </c>
      <c r="X751" s="107">
        <f t="shared" si="91"/>
        <v>0</v>
      </c>
      <c r="Y751" s="107">
        <f t="shared" si="92"/>
        <v>0</v>
      </c>
      <c r="Z751" s="107">
        <f t="shared" si="145"/>
        <v>0</v>
      </c>
      <c r="AA751" s="107">
        <f t="shared" si="146"/>
        <v>0</v>
      </c>
      <c r="AB751" s="107">
        <f t="shared" si="147"/>
        <v>0</v>
      </c>
      <c r="AC751" s="107">
        <f t="shared" si="148"/>
        <v>0</v>
      </c>
      <c r="AD751" s="107">
        <f t="shared" si="149"/>
        <v>0</v>
      </c>
      <c r="AE751" s="107">
        <f t="shared" si="150"/>
        <v>0</v>
      </c>
      <c r="AF751" s="107">
        <f t="shared" si="151"/>
        <v>0</v>
      </c>
      <c r="AG751" s="107">
        <f t="shared" si="152"/>
        <v>0</v>
      </c>
      <c r="AH751" s="107">
        <f t="shared" si="153"/>
        <v>0</v>
      </c>
      <c r="AI751" s="107">
        <f t="shared" si="154"/>
        <v>0</v>
      </c>
      <c r="AJ751" s="107">
        <f t="shared" si="155"/>
        <v>0</v>
      </c>
      <c r="AK751" s="107">
        <f t="shared" si="156"/>
        <v>0</v>
      </c>
    </row>
    <row r="752">
      <c r="A752" s="107"/>
      <c r="B752" s="107"/>
      <c r="C752" s="107"/>
      <c r="D752" s="107"/>
      <c r="E752" s="107"/>
      <c r="F752" s="108">
        <f t="shared" si="144"/>
        <v>612</v>
      </c>
      <c r="G752" s="90" t="s">
        <v>941</v>
      </c>
      <c r="H752" s="14">
        <f>IF(ISNA(VLOOKUP(G752,Round2_Transactions!$A$2:$F$800,2,FALSE)), 0,VLOOKUP(G752,Round2_Transactions!$A$2:$F$800,2,FALSE))</f>
        <v>0</v>
      </c>
      <c r="I752" s="60">
        <f>IF(ISNA(VLOOKUP(G752,Round2_Transactions!$A$2:$F$800,3,FALSE)), 0,VLOOKUP(G752,Round2_Transactions!$A$2:$F$800,3,FALSE))</f>
        <v>0</v>
      </c>
      <c r="J752" s="60">
        <f>IF(ISNA(VLOOKUP(G752,Round2_Transactions!$A$2:$F$800,4,FALSE)), 0,VLOOKUP(G752,Round2_Transactions!$A$2:$F$800,4,FALSE))</f>
        <v>0</v>
      </c>
      <c r="K752" s="60">
        <f>IF(ISNA(VLOOKUP(G752,Round2_Transactions!$A$2:$F$800,5,FALSE)), 0,VLOOKUP(G752,Round2_Transactions!$A$2:$F$800,5,FALSE))</f>
        <v>0</v>
      </c>
      <c r="L752" s="86">
        <f>IF(ISNA(VLOOKUP(G752,Round2_Transactions!$A$2:$F$800,6,FALSE)), 0,VLOOKUP(G752,Round2_Transactions!$A$2:$F$800,6,FALSE))</f>
        <v>0</v>
      </c>
      <c r="M752" s="107">
        <f t="shared" si="79"/>
        <v>0</v>
      </c>
      <c r="N752" s="107">
        <f t="shared" si="81"/>
        <v>0</v>
      </c>
      <c r="O752" s="107">
        <f t="shared" si="82"/>
        <v>0</v>
      </c>
      <c r="P752" s="107">
        <f t="shared" si="83"/>
        <v>0</v>
      </c>
      <c r="Q752" s="107">
        <f t="shared" si="84"/>
        <v>0</v>
      </c>
      <c r="R752" s="107">
        <f t="shared" si="85"/>
        <v>0</v>
      </c>
      <c r="S752" s="107">
        <f t="shared" si="86"/>
        <v>0</v>
      </c>
      <c r="T752" s="107">
        <f t="shared" si="87"/>
        <v>0</v>
      </c>
      <c r="U752" s="107">
        <f t="shared" si="88"/>
        <v>0</v>
      </c>
      <c r="V752" s="107">
        <f t="shared" si="89"/>
        <v>0</v>
      </c>
      <c r="W752" s="107">
        <f t="shared" si="90"/>
        <v>0</v>
      </c>
      <c r="X752" s="107">
        <f t="shared" si="91"/>
        <v>0</v>
      </c>
      <c r="Y752" s="107">
        <f t="shared" si="92"/>
        <v>0</v>
      </c>
      <c r="Z752" s="107">
        <f t="shared" si="145"/>
        <v>0</v>
      </c>
      <c r="AA752" s="107">
        <f t="shared" si="146"/>
        <v>0</v>
      </c>
      <c r="AB752" s="107">
        <f t="shared" si="147"/>
        <v>0</v>
      </c>
      <c r="AC752" s="107">
        <f t="shared" si="148"/>
        <v>0</v>
      </c>
      <c r="AD752" s="107">
        <f t="shared" si="149"/>
        <v>0</v>
      </c>
      <c r="AE752" s="107">
        <f t="shared" si="150"/>
        <v>0</v>
      </c>
      <c r="AF752" s="107">
        <f t="shared" si="151"/>
        <v>0</v>
      </c>
      <c r="AG752" s="107">
        <f t="shared" si="152"/>
        <v>0</v>
      </c>
      <c r="AH752" s="107">
        <f t="shared" si="153"/>
        <v>0</v>
      </c>
      <c r="AI752" s="107">
        <f t="shared" si="154"/>
        <v>0</v>
      </c>
      <c r="AJ752" s="107">
        <f t="shared" si="155"/>
        <v>0</v>
      </c>
      <c r="AK752" s="107">
        <f t="shared" si="156"/>
        <v>0</v>
      </c>
    </row>
    <row r="753">
      <c r="A753" s="107"/>
      <c r="B753" s="107"/>
      <c r="C753" s="107"/>
      <c r="D753" s="107"/>
      <c r="E753" s="107"/>
      <c r="F753" s="108">
        <f t="shared" si="144"/>
        <v>612</v>
      </c>
      <c r="G753" s="90" t="s">
        <v>942</v>
      </c>
      <c r="H753" s="14">
        <f>IF(ISNA(VLOOKUP(G753,Round2_Transactions!$A$2:$F$800,2,FALSE)), 0,VLOOKUP(G753,Round2_Transactions!$A$2:$F$800,2,FALSE))</f>
        <v>0</v>
      </c>
      <c r="I753" s="60">
        <f>IF(ISNA(VLOOKUP(G753,Round2_Transactions!$A$2:$F$800,3,FALSE)), 0,VLOOKUP(G753,Round2_Transactions!$A$2:$F$800,3,FALSE))</f>
        <v>0</v>
      </c>
      <c r="J753" s="60">
        <f>IF(ISNA(VLOOKUP(G753,Round2_Transactions!$A$2:$F$800,4,FALSE)), 0,VLOOKUP(G753,Round2_Transactions!$A$2:$F$800,4,FALSE))</f>
        <v>0</v>
      </c>
      <c r="K753" s="60">
        <f>IF(ISNA(VLOOKUP(G753,Round2_Transactions!$A$2:$F$800,5,FALSE)), 0,VLOOKUP(G753,Round2_Transactions!$A$2:$F$800,5,FALSE))</f>
        <v>0</v>
      </c>
      <c r="L753" s="86">
        <f>IF(ISNA(VLOOKUP(G753,Round2_Transactions!$A$2:$F$800,6,FALSE)), 0,VLOOKUP(G753,Round2_Transactions!$A$2:$F$800,6,FALSE))</f>
        <v>0</v>
      </c>
      <c r="M753" s="107">
        <f t="shared" si="79"/>
        <v>0</v>
      </c>
      <c r="N753" s="107">
        <f t="shared" si="81"/>
        <v>0</v>
      </c>
      <c r="O753" s="107">
        <f t="shared" si="82"/>
        <v>0</v>
      </c>
      <c r="P753" s="107">
        <f t="shared" si="83"/>
        <v>0</v>
      </c>
      <c r="Q753" s="107">
        <f t="shared" si="84"/>
        <v>0</v>
      </c>
      <c r="R753" s="107">
        <f t="shared" si="85"/>
        <v>0</v>
      </c>
      <c r="S753" s="107">
        <f t="shared" si="86"/>
        <v>0</v>
      </c>
      <c r="T753" s="107">
        <f t="shared" si="87"/>
        <v>0</v>
      </c>
      <c r="U753" s="107">
        <f t="shared" si="88"/>
        <v>0</v>
      </c>
      <c r="V753" s="107">
        <f t="shared" si="89"/>
        <v>0</v>
      </c>
      <c r="W753" s="107">
        <f t="shared" si="90"/>
        <v>0</v>
      </c>
      <c r="X753" s="107">
        <f t="shared" si="91"/>
        <v>0</v>
      </c>
      <c r="Y753" s="107">
        <f t="shared" si="92"/>
        <v>0</v>
      </c>
      <c r="Z753" s="107">
        <f t="shared" si="145"/>
        <v>0</v>
      </c>
      <c r="AA753" s="107">
        <f t="shared" si="146"/>
        <v>0</v>
      </c>
      <c r="AB753" s="107">
        <f t="shared" si="147"/>
        <v>0</v>
      </c>
      <c r="AC753" s="107">
        <f t="shared" si="148"/>
        <v>0</v>
      </c>
      <c r="AD753" s="107">
        <f t="shared" si="149"/>
        <v>0</v>
      </c>
      <c r="AE753" s="107">
        <f t="shared" si="150"/>
        <v>0</v>
      </c>
      <c r="AF753" s="107">
        <f t="shared" si="151"/>
        <v>0</v>
      </c>
      <c r="AG753" s="107">
        <f t="shared" si="152"/>
        <v>0</v>
      </c>
      <c r="AH753" s="107">
        <f t="shared" si="153"/>
        <v>0</v>
      </c>
      <c r="AI753" s="107">
        <f t="shared" si="154"/>
        <v>0</v>
      </c>
      <c r="AJ753" s="107">
        <f t="shared" si="155"/>
        <v>0</v>
      </c>
      <c r="AK753" s="107">
        <f t="shared" si="156"/>
        <v>0</v>
      </c>
    </row>
    <row r="754">
      <c r="A754" s="107"/>
      <c r="B754" s="107"/>
      <c r="C754" s="107"/>
      <c r="D754" s="107"/>
      <c r="E754" s="107"/>
      <c r="F754" s="108">
        <f t="shared" si="144"/>
        <v>612</v>
      </c>
      <c r="G754" s="90" t="s">
        <v>943</v>
      </c>
      <c r="H754" s="14">
        <f>IF(ISNA(VLOOKUP(G754,Round2_Transactions!$A$2:$F$800,2,FALSE)), 0,VLOOKUP(G754,Round2_Transactions!$A$2:$F$800,2,FALSE))</f>
        <v>0</v>
      </c>
      <c r="I754" s="60">
        <f>IF(ISNA(VLOOKUP(G754,Round2_Transactions!$A$2:$F$800,3,FALSE)), 0,VLOOKUP(G754,Round2_Transactions!$A$2:$F$800,3,FALSE))</f>
        <v>0</v>
      </c>
      <c r="J754" s="60">
        <f>IF(ISNA(VLOOKUP(G754,Round2_Transactions!$A$2:$F$800,4,FALSE)), 0,VLOOKUP(G754,Round2_Transactions!$A$2:$F$800,4,FALSE))</f>
        <v>0</v>
      </c>
      <c r="K754" s="60">
        <f>IF(ISNA(VLOOKUP(G754,Round2_Transactions!$A$2:$F$800,5,FALSE)), 0,VLOOKUP(G754,Round2_Transactions!$A$2:$F$800,5,FALSE))</f>
        <v>0</v>
      </c>
      <c r="L754" s="86">
        <f>IF(ISNA(VLOOKUP(G754,Round2_Transactions!$A$2:$F$800,6,FALSE)), 0,VLOOKUP(G754,Round2_Transactions!$A$2:$F$800,6,FALSE))</f>
        <v>0</v>
      </c>
      <c r="M754" s="107">
        <f t="shared" si="79"/>
        <v>0</v>
      </c>
      <c r="N754" s="107">
        <f t="shared" si="81"/>
        <v>0</v>
      </c>
      <c r="O754" s="107">
        <f t="shared" si="82"/>
        <v>0</v>
      </c>
      <c r="P754" s="107">
        <f t="shared" si="83"/>
        <v>0</v>
      </c>
      <c r="Q754" s="107">
        <f t="shared" si="84"/>
        <v>0</v>
      </c>
      <c r="R754" s="107">
        <f t="shared" si="85"/>
        <v>0</v>
      </c>
      <c r="S754" s="107">
        <f t="shared" si="86"/>
        <v>0</v>
      </c>
      <c r="T754" s="107">
        <f t="shared" si="87"/>
        <v>0</v>
      </c>
      <c r="U754" s="107">
        <f t="shared" si="88"/>
        <v>0</v>
      </c>
      <c r="V754" s="107">
        <f t="shared" si="89"/>
        <v>0</v>
      </c>
      <c r="W754" s="107">
        <f t="shared" si="90"/>
        <v>0</v>
      </c>
      <c r="X754" s="107">
        <f t="shared" si="91"/>
        <v>0</v>
      </c>
      <c r="Y754" s="107">
        <f t="shared" si="92"/>
        <v>0</v>
      </c>
      <c r="Z754" s="107">
        <f t="shared" si="145"/>
        <v>0</v>
      </c>
      <c r="AA754" s="107">
        <f t="shared" si="146"/>
        <v>0</v>
      </c>
      <c r="AB754" s="107">
        <f t="shared" si="147"/>
        <v>0</v>
      </c>
      <c r="AC754" s="107">
        <f t="shared" si="148"/>
        <v>0</v>
      </c>
      <c r="AD754" s="107">
        <f t="shared" si="149"/>
        <v>0</v>
      </c>
      <c r="AE754" s="107">
        <f t="shared" si="150"/>
        <v>0</v>
      </c>
      <c r="AF754" s="107">
        <f t="shared" si="151"/>
        <v>0</v>
      </c>
      <c r="AG754" s="107">
        <f t="shared" si="152"/>
        <v>0</v>
      </c>
      <c r="AH754" s="107">
        <f t="shared" si="153"/>
        <v>0</v>
      </c>
      <c r="AI754" s="107">
        <f t="shared" si="154"/>
        <v>0</v>
      </c>
      <c r="AJ754" s="107">
        <f t="shared" si="155"/>
        <v>0</v>
      </c>
      <c r="AK754" s="107">
        <f t="shared" si="156"/>
        <v>0</v>
      </c>
    </row>
    <row r="755">
      <c r="A755" s="107"/>
      <c r="B755" s="107"/>
      <c r="C755" s="107"/>
      <c r="D755" s="107"/>
      <c r="E755" s="107"/>
      <c r="F755" s="108">
        <f t="shared" si="144"/>
        <v>612</v>
      </c>
      <c r="G755" s="90" t="s">
        <v>944</v>
      </c>
      <c r="H755" s="14">
        <f>IF(ISNA(VLOOKUP(G755,Round2_Transactions!$A$2:$F$800,2,FALSE)), 0,VLOOKUP(G755,Round2_Transactions!$A$2:$F$800,2,FALSE))</f>
        <v>0</v>
      </c>
      <c r="I755" s="60">
        <f>IF(ISNA(VLOOKUP(G755,Round2_Transactions!$A$2:$F$800,3,FALSE)), 0,VLOOKUP(G755,Round2_Transactions!$A$2:$F$800,3,FALSE))</f>
        <v>0</v>
      </c>
      <c r="J755" s="60">
        <f>IF(ISNA(VLOOKUP(G755,Round2_Transactions!$A$2:$F$800,4,FALSE)), 0,VLOOKUP(G755,Round2_Transactions!$A$2:$F$800,4,FALSE))</f>
        <v>0</v>
      </c>
      <c r="K755" s="60">
        <f>IF(ISNA(VLOOKUP(G755,Round2_Transactions!$A$2:$F$800,5,FALSE)), 0,VLOOKUP(G755,Round2_Transactions!$A$2:$F$800,5,FALSE))</f>
        <v>0</v>
      </c>
      <c r="L755" s="86">
        <f>IF(ISNA(VLOOKUP(G755,Round2_Transactions!$A$2:$F$800,6,FALSE)), 0,VLOOKUP(G755,Round2_Transactions!$A$2:$F$800,6,FALSE))</f>
        <v>0</v>
      </c>
      <c r="M755" s="107">
        <f t="shared" si="79"/>
        <v>0</v>
      </c>
      <c r="N755" s="107">
        <f t="shared" si="81"/>
        <v>0</v>
      </c>
      <c r="O755" s="107">
        <f t="shared" si="82"/>
        <v>0</v>
      </c>
      <c r="P755" s="107">
        <f t="shared" si="83"/>
        <v>0</v>
      </c>
      <c r="Q755" s="107">
        <f t="shared" si="84"/>
        <v>0</v>
      </c>
      <c r="R755" s="107">
        <f t="shared" si="85"/>
        <v>0</v>
      </c>
      <c r="S755" s="107">
        <f t="shared" si="86"/>
        <v>0</v>
      </c>
      <c r="T755" s="107">
        <f t="shared" si="87"/>
        <v>0</v>
      </c>
      <c r="U755" s="107">
        <f t="shared" si="88"/>
        <v>0</v>
      </c>
      <c r="V755" s="107">
        <f t="shared" si="89"/>
        <v>0</v>
      </c>
      <c r="W755" s="107">
        <f t="shared" si="90"/>
        <v>0</v>
      </c>
      <c r="X755" s="107">
        <f t="shared" si="91"/>
        <v>0</v>
      </c>
      <c r="Y755" s="107">
        <f t="shared" si="92"/>
        <v>0</v>
      </c>
      <c r="Z755" s="107">
        <f t="shared" si="145"/>
        <v>0</v>
      </c>
      <c r="AA755" s="107">
        <f t="shared" si="146"/>
        <v>0</v>
      </c>
      <c r="AB755" s="107">
        <f t="shared" si="147"/>
        <v>0</v>
      </c>
      <c r="AC755" s="107">
        <f t="shared" si="148"/>
        <v>0</v>
      </c>
      <c r="AD755" s="107">
        <f t="shared" si="149"/>
        <v>0</v>
      </c>
      <c r="AE755" s="107">
        <f t="shared" si="150"/>
        <v>0</v>
      </c>
      <c r="AF755" s="107">
        <f t="shared" si="151"/>
        <v>0</v>
      </c>
      <c r="AG755" s="107">
        <f t="shared" si="152"/>
        <v>0</v>
      </c>
      <c r="AH755" s="107">
        <f t="shared" si="153"/>
        <v>0</v>
      </c>
      <c r="AI755" s="107">
        <f t="shared" si="154"/>
        <v>0</v>
      </c>
      <c r="AJ755" s="107">
        <f t="shared" si="155"/>
        <v>0</v>
      </c>
      <c r="AK755" s="107">
        <f t="shared" si="156"/>
        <v>0</v>
      </c>
    </row>
    <row r="756">
      <c r="A756" s="107"/>
      <c r="B756" s="107"/>
      <c r="C756" s="107"/>
      <c r="D756" s="107"/>
      <c r="E756" s="107"/>
      <c r="F756" s="108">
        <f t="shared" si="144"/>
        <v>612</v>
      </c>
      <c r="G756" s="90" t="s">
        <v>945</v>
      </c>
      <c r="H756" s="14">
        <f>IF(ISNA(VLOOKUP(G756,Round2_Transactions!$A$2:$F$800,2,FALSE)), 0,VLOOKUP(G756,Round2_Transactions!$A$2:$F$800,2,FALSE))</f>
        <v>0</v>
      </c>
      <c r="I756" s="60">
        <f>IF(ISNA(VLOOKUP(G756,Round2_Transactions!$A$2:$F$800,3,FALSE)), 0,VLOOKUP(G756,Round2_Transactions!$A$2:$F$800,3,FALSE))</f>
        <v>0</v>
      </c>
      <c r="J756" s="60">
        <f>IF(ISNA(VLOOKUP(G756,Round2_Transactions!$A$2:$F$800,4,FALSE)), 0,VLOOKUP(G756,Round2_Transactions!$A$2:$F$800,4,FALSE))</f>
        <v>0</v>
      </c>
      <c r="K756" s="60">
        <f>IF(ISNA(VLOOKUP(G756,Round2_Transactions!$A$2:$F$800,5,FALSE)), 0,VLOOKUP(G756,Round2_Transactions!$A$2:$F$800,5,FALSE))</f>
        <v>0</v>
      </c>
      <c r="L756" s="86">
        <f>IF(ISNA(VLOOKUP(G756,Round2_Transactions!$A$2:$F$800,6,FALSE)), 0,VLOOKUP(G756,Round2_Transactions!$A$2:$F$800,6,FALSE))</f>
        <v>0</v>
      </c>
      <c r="M756" s="107">
        <f t="shared" si="79"/>
        <v>0</v>
      </c>
      <c r="N756" s="107">
        <f t="shared" si="81"/>
        <v>0</v>
      </c>
      <c r="O756" s="107">
        <f t="shared" si="82"/>
        <v>0</v>
      </c>
      <c r="P756" s="107">
        <f t="shared" si="83"/>
        <v>0</v>
      </c>
      <c r="Q756" s="107">
        <f t="shared" si="84"/>
        <v>0</v>
      </c>
      <c r="R756" s="107">
        <f t="shared" si="85"/>
        <v>0</v>
      </c>
      <c r="S756" s="107">
        <f t="shared" si="86"/>
        <v>0</v>
      </c>
      <c r="T756" s="107">
        <f t="shared" si="87"/>
        <v>0</v>
      </c>
      <c r="U756" s="107">
        <f t="shared" si="88"/>
        <v>0</v>
      </c>
      <c r="V756" s="107">
        <f t="shared" si="89"/>
        <v>0</v>
      </c>
      <c r="W756" s="107">
        <f t="shared" si="90"/>
        <v>0</v>
      </c>
      <c r="X756" s="107">
        <f t="shared" si="91"/>
        <v>0</v>
      </c>
      <c r="Y756" s="107">
        <f t="shared" si="92"/>
        <v>0</v>
      </c>
      <c r="Z756" s="107">
        <f t="shared" si="145"/>
        <v>0</v>
      </c>
      <c r="AA756" s="107">
        <f t="shared" si="146"/>
        <v>0</v>
      </c>
      <c r="AB756" s="107">
        <f t="shared" si="147"/>
        <v>0</v>
      </c>
      <c r="AC756" s="107">
        <f t="shared" si="148"/>
        <v>0</v>
      </c>
      <c r="AD756" s="107">
        <f t="shared" si="149"/>
        <v>0</v>
      </c>
      <c r="AE756" s="107">
        <f t="shared" si="150"/>
        <v>0</v>
      </c>
      <c r="AF756" s="107">
        <f t="shared" si="151"/>
        <v>0</v>
      </c>
      <c r="AG756" s="107">
        <f t="shared" si="152"/>
        <v>0</v>
      </c>
      <c r="AH756" s="107">
        <f t="shared" si="153"/>
        <v>0</v>
      </c>
      <c r="AI756" s="107">
        <f t="shared" si="154"/>
        <v>0</v>
      </c>
      <c r="AJ756" s="107">
        <f t="shared" si="155"/>
        <v>0</v>
      </c>
      <c r="AK756" s="107">
        <f t="shared" si="156"/>
        <v>0</v>
      </c>
    </row>
    <row r="757">
      <c r="A757" s="107"/>
      <c r="B757" s="107"/>
      <c r="C757" s="107"/>
      <c r="D757" s="107"/>
      <c r="E757" s="107"/>
      <c r="F757" s="108">
        <f t="shared" si="144"/>
        <v>612</v>
      </c>
      <c r="G757" s="90" t="s">
        <v>946</v>
      </c>
      <c r="H757" s="14">
        <f>IF(ISNA(VLOOKUP(G757,Round2_Transactions!$A$2:$F$800,2,FALSE)), 0,VLOOKUP(G757,Round2_Transactions!$A$2:$F$800,2,FALSE))</f>
        <v>0</v>
      </c>
      <c r="I757" s="60">
        <f>IF(ISNA(VLOOKUP(G757,Round2_Transactions!$A$2:$F$800,3,FALSE)), 0,VLOOKUP(G757,Round2_Transactions!$A$2:$F$800,3,FALSE))</f>
        <v>0</v>
      </c>
      <c r="J757" s="60">
        <f>IF(ISNA(VLOOKUP(G757,Round2_Transactions!$A$2:$F$800,4,FALSE)), 0,VLOOKUP(G757,Round2_Transactions!$A$2:$F$800,4,FALSE))</f>
        <v>0</v>
      </c>
      <c r="K757" s="60">
        <f>IF(ISNA(VLOOKUP(G757,Round2_Transactions!$A$2:$F$800,5,FALSE)), 0,VLOOKUP(G757,Round2_Transactions!$A$2:$F$800,5,FALSE))</f>
        <v>0</v>
      </c>
      <c r="L757" s="86">
        <f>IF(ISNA(VLOOKUP(G757,Round2_Transactions!$A$2:$F$800,6,FALSE)), 0,VLOOKUP(G757,Round2_Transactions!$A$2:$F$800,6,FALSE))</f>
        <v>0</v>
      </c>
      <c r="M757" s="107">
        <f t="shared" si="79"/>
        <v>0</v>
      </c>
      <c r="N757" s="107">
        <f t="shared" si="81"/>
        <v>0</v>
      </c>
      <c r="O757" s="107">
        <f t="shared" si="82"/>
        <v>0</v>
      </c>
      <c r="P757" s="107">
        <f t="shared" si="83"/>
        <v>0</v>
      </c>
      <c r="Q757" s="107">
        <f t="shared" si="84"/>
        <v>0</v>
      </c>
      <c r="R757" s="107">
        <f t="shared" si="85"/>
        <v>0</v>
      </c>
      <c r="S757" s="107">
        <f t="shared" si="86"/>
        <v>0</v>
      </c>
      <c r="T757" s="107">
        <f t="shared" si="87"/>
        <v>0</v>
      </c>
      <c r="U757" s="107">
        <f t="shared" si="88"/>
        <v>0</v>
      </c>
      <c r="V757" s="107">
        <f t="shared" si="89"/>
        <v>0</v>
      </c>
      <c r="W757" s="107">
        <f t="shared" si="90"/>
        <v>0</v>
      </c>
      <c r="X757" s="107">
        <f t="shared" si="91"/>
        <v>0</v>
      </c>
      <c r="Y757" s="107">
        <f t="shared" si="92"/>
        <v>0</v>
      </c>
      <c r="Z757" s="107">
        <f t="shared" si="145"/>
        <v>0</v>
      </c>
      <c r="AA757" s="107">
        <f t="shared" si="146"/>
        <v>0</v>
      </c>
      <c r="AB757" s="107">
        <f t="shared" si="147"/>
        <v>0</v>
      </c>
      <c r="AC757" s="107">
        <f t="shared" si="148"/>
        <v>0</v>
      </c>
      <c r="AD757" s="107">
        <f t="shared" si="149"/>
        <v>0</v>
      </c>
      <c r="AE757" s="107">
        <f t="shared" si="150"/>
        <v>0</v>
      </c>
      <c r="AF757" s="107">
        <f t="shared" si="151"/>
        <v>0</v>
      </c>
      <c r="AG757" s="107">
        <f t="shared" si="152"/>
        <v>0</v>
      </c>
      <c r="AH757" s="107">
        <f t="shared" si="153"/>
        <v>0</v>
      </c>
      <c r="AI757" s="107">
        <f t="shared" si="154"/>
        <v>0</v>
      </c>
      <c r="AJ757" s="107">
        <f t="shared" si="155"/>
        <v>0</v>
      </c>
      <c r="AK757" s="107">
        <f t="shared" si="156"/>
        <v>0</v>
      </c>
    </row>
    <row r="758">
      <c r="A758" s="107"/>
      <c r="B758" s="107"/>
      <c r="C758" s="107"/>
      <c r="D758" s="107"/>
      <c r="E758" s="107"/>
      <c r="F758" s="108">
        <f t="shared" si="144"/>
        <v>612</v>
      </c>
      <c r="G758" s="90" t="s">
        <v>947</v>
      </c>
      <c r="H758" s="14">
        <f>IF(ISNA(VLOOKUP(G758,Round2_Transactions!$A$2:$F$800,2,FALSE)), 0,VLOOKUP(G758,Round2_Transactions!$A$2:$F$800,2,FALSE))</f>
        <v>0</v>
      </c>
      <c r="I758" s="60">
        <f>IF(ISNA(VLOOKUP(G758,Round2_Transactions!$A$2:$F$800,3,FALSE)), 0,VLOOKUP(G758,Round2_Transactions!$A$2:$F$800,3,FALSE))</f>
        <v>0</v>
      </c>
      <c r="J758" s="60">
        <f>IF(ISNA(VLOOKUP(G758,Round2_Transactions!$A$2:$F$800,4,FALSE)), 0,VLOOKUP(G758,Round2_Transactions!$A$2:$F$800,4,FALSE))</f>
        <v>0</v>
      </c>
      <c r="K758" s="60">
        <f>IF(ISNA(VLOOKUP(G758,Round2_Transactions!$A$2:$F$800,5,FALSE)), 0,VLOOKUP(G758,Round2_Transactions!$A$2:$F$800,5,FALSE))</f>
        <v>0</v>
      </c>
      <c r="L758" s="86">
        <f>IF(ISNA(VLOOKUP(G758,Round2_Transactions!$A$2:$F$800,6,FALSE)), 0,VLOOKUP(G758,Round2_Transactions!$A$2:$F$800,6,FALSE))</f>
        <v>0</v>
      </c>
      <c r="M758" s="107">
        <f t="shared" si="79"/>
        <v>0</v>
      </c>
      <c r="N758" s="107">
        <f t="shared" si="81"/>
        <v>0</v>
      </c>
      <c r="O758" s="107">
        <f t="shared" si="82"/>
        <v>0</v>
      </c>
      <c r="P758" s="107">
        <f t="shared" si="83"/>
        <v>0</v>
      </c>
      <c r="Q758" s="107">
        <f t="shared" si="84"/>
        <v>0</v>
      </c>
      <c r="R758" s="107">
        <f t="shared" si="85"/>
        <v>0</v>
      </c>
      <c r="S758" s="107">
        <f t="shared" si="86"/>
        <v>0</v>
      </c>
      <c r="T758" s="107">
        <f t="shared" si="87"/>
        <v>0</v>
      </c>
      <c r="U758" s="107">
        <f t="shared" si="88"/>
        <v>0</v>
      </c>
      <c r="V758" s="107">
        <f t="shared" si="89"/>
        <v>0</v>
      </c>
      <c r="W758" s="107">
        <f t="shared" si="90"/>
        <v>0</v>
      </c>
      <c r="X758" s="107">
        <f t="shared" si="91"/>
        <v>0</v>
      </c>
      <c r="Y758" s="107">
        <f t="shared" si="92"/>
        <v>0</v>
      </c>
      <c r="Z758" s="107">
        <f t="shared" si="145"/>
        <v>0</v>
      </c>
      <c r="AA758" s="107">
        <f t="shared" si="146"/>
        <v>0</v>
      </c>
      <c r="AB758" s="107">
        <f t="shared" si="147"/>
        <v>0</v>
      </c>
      <c r="AC758" s="107">
        <f t="shared" si="148"/>
        <v>0</v>
      </c>
      <c r="AD758" s="107">
        <f t="shared" si="149"/>
        <v>0</v>
      </c>
      <c r="AE758" s="107">
        <f t="shared" si="150"/>
        <v>0</v>
      </c>
      <c r="AF758" s="107">
        <f t="shared" si="151"/>
        <v>0</v>
      </c>
      <c r="AG758" s="107">
        <f t="shared" si="152"/>
        <v>0</v>
      </c>
      <c r="AH758" s="107">
        <f t="shared" si="153"/>
        <v>0</v>
      </c>
      <c r="AI758" s="107">
        <f t="shared" si="154"/>
        <v>0</v>
      </c>
      <c r="AJ758" s="107">
        <f t="shared" si="155"/>
        <v>0</v>
      </c>
      <c r="AK758" s="107">
        <f t="shared" si="156"/>
        <v>0</v>
      </c>
    </row>
    <row r="759">
      <c r="A759" s="107"/>
      <c r="B759" s="107"/>
      <c r="C759" s="107"/>
      <c r="D759" s="107"/>
      <c r="E759" s="107"/>
      <c r="F759" s="108">
        <f t="shared" si="144"/>
        <v>612</v>
      </c>
      <c r="G759" s="90" t="s">
        <v>948</v>
      </c>
      <c r="H759" s="14">
        <f>IF(ISNA(VLOOKUP(G759,Round2_Transactions!$A$2:$F$800,2,FALSE)), 0,VLOOKUP(G759,Round2_Transactions!$A$2:$F$800,2,FALSE))</f>
        <v>0</v>
      </c>
      <c r="I759" s="60">
        <f>IF(ISNA(VLOOKUP(G759,Round2_Transactions!$A$2:$F$800,3,FALSE)), 0,VLOOKUP(G759,Round2_Transactions!$A$2:$F$800,3,FALSE))</f>
        <v>0</v>
      </c>
      <c r="J759" s="60">
        <f>IF(ISNA(VLOOKUP(G759,Round2_Transactions!$A$2:$F$800,4,FALSE)), 0,VLOOKUP(G759,Round2_Transactions!$A$2:$F$800,4,FALSE))</f>
        <v>0</v>
      </c>
      <c r="K759" s="60">
        <f>IF(ISNA(VLOOKUP(G759,Round2_Transactions!$A$2:$F$800,5,FALSE)), 0,VLOOKUP(G759,Round2_Transactions!$A$2:$F$800,5,FALSE))</f>
        <v>0</v>
      </c>
      <c r="L759" s="86">
        <f>IF(ISNA(VLOOKUP(G759,Round2_Transactions!$A$2:$F$800,6,FALSE)), 0,VLOOKUP(G759,Round2_Transactions!$A$2:$F$800,6,FALSE))</f>
        <v>0</v>
      </c>
      <c r="M759" s="107">
        <f t="shared" si="79"/>
        <v>0</v>
      </c>
      <c r="N759" s="107">
        <f t="shared" si="81"/>
        <v>0</v>
      </c>
      <c r="O759" s="107">
        <f t="shared" si="82"/>
        <v>0</v>
      </c>
      <c r="P759" s="107">
        <f t="shared" si="83"/>
        <v>0</v>
      </c>
      <c r="Q759" s="107">
        <f t="shared" si="84"/>
        <v>0</v>
      </c>
      <c r="R759" s="107">
        <f t="shared" si="85"/>
        <v>0</v>
      </c>
      <c r="S759" s="107">
        <f t="shared" si="86"/>
        <v>0</v>
      </c>
      <c r="T759" s="107">
        <f t="shared" si="87"/>
        <v>0</v>
      </c>
      <c r="U759" s="107">
        <f t="shared" si="88"/>
        <v>0</v>
      </c>
      <c r="V759" s="107">
        <f t="shared" si="89"/>
        <v>0</v>
      </c>
      <c r="W759" s="107">
        <f t="shared" si="90"/>
        <v>0</v>
      </c>
      <c r="X759" s="107">
        <f t="shared" si="91"/>
        <v>0</v>
      </c>
      <c r="Y759" s="107">
        <f t="shared" si="92"/>
        <v>0</v>
      </c>
      <c r="Z759" s="107">
        <f t="shared" si="145"/>
        <v>0</v>
      </c>
      <c r="AA759" s="107">
        <f t="shared" si="146"/>
        <v>0</v>
      </c>
      <c r="AB759" s="107">
        <f t="shared" si="147"/>
        <v>0</v>
      </c>
      <c r="AC759" s="107">
        <f t="shared" si="148"/>
        <v>0</v>
      </c>
      <c r="AD759" s="107">
        <f t="shared" si="149"/>
        <v>0</v>
      </c>
      <c r="AE759" s="107">
        <f t="shared" si="150"/>
        <v>0</v>
      </c>
      <c r="AF759" s="107">
        <f t="shared" si="151"/>
        <v>0</v>
      </c>
      <c r="AG759" s="107">
        <f t="shared" si="152"/>
        <v>0</v>
      </c>
      <c r="AH759" s="107">
        <f t="shared" si="153"/>
        <v>0</v>
      </c>
      <c r="AI759" s="107">
        <f t="shared" si="154"/>
        <v>0</v>
      </c>
      <c r="AJ759" s="107">
        <f t="shared" si="155"/>
        <v>0</v>
      </c>
      <c r="AK759" s="107">
        <f t="shared" si="156"/>
        <v>0</v>
      </c>
    </row>
    <row r="760">
      <c r="A760" s="107"/>
      <c r="B760" s="107"/>
      <c r="C760" s="107"/>
      <c r="D760" s="107"/>
      <c r="E760" s="107"/>
      <c r="F760" s="108">
        <f t="shared" si="144"/>
        <v>612</v>
      </c>
      <c r="G760" s="90" t="s">
        <v>949</v>
      </c>
      <c r="H760" s="14">
        <f>IF(ISNA(VLOOKUP(G760,Round2_Transactions!$A$2:$F$800,2,FALSE)), 0,VLOOKUP(G760,Round2_Transactions!$A$2:$F$800,2,FALSE))</f>
        <v>0</v>
      </c>
      <c r="I760" s="60">
        <f>IF(ISNA(VLOOKUP(G760,Round2_Transactions!$A$2:$F$800,3,FALSE)), 0,VLOOKUP(G760,Round2_Transactions!$A$2:$F$800,3,FALSE))</f>
        <v>0</v>
      </c>
      <c r="J760" s="60">
        <f>IF(ISNA(VLOOKUP(G760,Round2_Transactions!$A$2:$F$800,4,FALSE)), 0,VLOOKUP(G760,Round2_Transactions!$A$2:$F$800,4,FALSE))</f>
        <v>0</v>
      </c>
      <c r="K760" s="60">
        <f>IF(ISNA(VLOOKUP(G760,Round2_Transactions!$A$2:$F$800,5,FALSE)), 0,VLOOKUP(G760,Round2_Transactions!$A$2:$F$800,5,FALSE))</f>
        <v>0</v>
      </c>
      <c r="L760" s="86">
        <f>IF(ISNA(VLOOKUP(G760,Round2_Transactions!$A$2:$F$800,6,FALSE)), 0,VLOOKUP(G760,Round2_Transactions!$A$2:$F$800,6,FALSE))</f>
        <v>0</v>
      </c>
      <c r="M760" s="107">
        <f t="shared" si="79"/>
        <v>0</v>
      </c>
      <c r="N760" s="107">
        <f t="shared" si="81"/>
        <v>0</v>
      </c>
      <c r="O760" s="107">
        <f t="shared" si="82"/>
        <v>0</v>
      </c>
      <c r="P760" s="107">
        <f t="shared" si="83"/>
        <v>0</v>
      </c>
      <c r="Q760" s="107">
        <f t="shared" si="84"/>
        <v>0</v>
      </c>
      <c r="R760" s="107">
        <f t="shared" si="85"/>
        <v>0</v>
      </c>
      <c r="S760" s="107">
        <f t="shared" si="86"/>
        <v>0</v>
      </c>
      <c r="T760" s="107">
        <f t="shared" si="87"/>
        <v>0</v>
      </c>
      <c r="U760" s="107">
        <f t="shared" si="88"/>
        <v>0</v>
      </c>
      <c r="V760" s="107">
        <f t="shared" si="89"/>
        <v>0</v>
      </c>
      <c r="W760" s="107">
        <f t="shared" si="90"/>
        <v>0</v>
      </c>
      <c r="X760" s="107">
        <f t="shared" si="91"/>
        <v>0</v>
      </c>
      <c r="Y760" s="107">
        <f t="shared" si="92"/>
        <v>0</v>
      </c>
      <c r="Z760" s="107">
        <f t="shared" si="145"/>
        <v>0</v>
      </c>
      <c r="AA760" s="107">
        <f t="shared" si="146"/>
        <v>0</v>
      </c>
      <c r="AB760" s="107">
        <f t="shared" si="147"/>
        <v>0</v>
      </c>
      <c r="AC760" s="107">
        <f t="shared" si="148"/>
        <v>0</v>
      </c>
      <c r="AD760" s="107">
        <f t="shared" si="149"/>
        <v>0</v>
      </c>
      <c r="AE760" s="107">
        <f t="shared" si="150"/>
        <v>0</v>
      </c>
      <c r="AF760" s="107">
        <f t="shared" si="151"/>
        <v>0</v>
      </c>
      <c r="AG760" s="107">
        <f t="shared" si="152"/>
        <v>0</v>
      </c>
      <c r="AH760" s="107">
        <f t="shared" si="153"/>
        <v>0</v>
      </c>
      <c r="AI760" s="107">
        <f t="shared" si="154"/>
        <v>0</v>
      </c>
      <c r="AJ760" s="107">
        <f t="shared" si="155"/>
        <v>0</v>
      </c>
      <c r="AK760" s="107">
        <f t="shared" si="156"/>
        <v>0</v>
      </c>
    </row>
    <row r="761">
      <c r="A761" s="107"/>
      <c r="B761" s="107"/>
      <c r="C761" s="107"/>
      <c r="D761" s="107"/>
      <c r="E761" s="107"/>
      <c r="F761" s="108">
        <f t="shared" si="144"/>
        <v>612</v>
      </c>
      <c r="G761" s="90" t="s">
        <v>950</v>
      </c>
      <c r="H761" s="14">
        <f>IF(ISNA(VLOOKUP(G761,Round2_Transactions!$A$2:$F$800,2,FALSE)), 0,VLOOKUP(G761,Round2_Transactions!$A$2:$F$800,2,FALSE))</f>
        <v>0</v>
      </c>
      <c r="I761" s="60">
        <f>IF(ISNA(VLOOKUP(G761,Round2_Transactions!$A$2:$F$800,3,FALSE)), 0,VLOOKUP(G761,Round2_Transactions!$A$2:$F$800,3,FALSE))</f>
        <v>0</v>
      </c>
      <c r="J761" s="60">
        <f>IF(ISNA(VLOOKUP(G761,Round2_Transactions!$A$2:$F$800,4,FALSE)), 0,VLOOKUP(G761,Round2_Transactions!$A$2:$F$800,4,FALSE))</f>
        <v>0</v>
      </c>
      <c r="K761" s="60">
        <f>IF(ISNA(VLOOKUP(G761,Round2_Transactions!$A$2:$F$800,5,FALSE)), 0,VLOOKUP(G761,Round2_Transactions!$A$2:$F$800,5,FALSE))</f>
        <v>0</v>
      </c>
      <c r="L761" s="86">
        <f>IF(ISNA(VLOOKUP(G761,Round2_Transactions!$A$2:$F$800,6,FALSE)), 0,VLOOKUP(G761,Round2_Transactions!$A$2:$F$800,6,FALSE))</f>
        <v>0</v>
      </c>
      <c r="M761" s="107">
        <f t="shared" si="79"/>
        <v>0</v>
      </c>
      <c r="N761" s="107">
        <f t="shared" si="81"/>
        <v>0</v>
      </c>
      <c r="O761" s="107">
        <f t="shared" si="82"/>
        <v>0</v>
      </c>
      <c r="P761" s="107">
        <f t="shared" si="83"/>
        <v>0</v>
      </c>
      <c r="Q761" s="107">
        <f t="shared" si="84"/>
        <v>0</v>
      </c>
      <c r="R761" s="107">
        <f t="shared" si="85"/>
        <v>0</v>
      </c>
      <c r="S761" s="107">
        <f t="shared" si="86"/>
        <v>0</v>
      </c>
      <c r="T761" s="107">
        <f t="shared" si="87"/>
        <v>0</v>
      </c>
      <c r="U761" s="107">
        <f t="shared" si="88"/>
        <v>0</v>
      </c>
      <c r="V761" s="107">
        <f t="shared" si="89"/>
        <v>0</v>
      </c>
      <c r="W761" s="107">
        <f t="shared" si="90"/>
        <v>0</v>
      </c>
      <c r="X761" s="107">
        <f t="shared" si="91"/>
        <v>0</v>
      </c>
      <c r="Y761" s="107">
        <f t="shared" si="92"/>
        <v>0</v>
      </c>
      <c r="Z761" s="107">
        <f t="shared" si="145"/>
        <v>0</v>
      </c>
      <c r="AA761" s="107">
        <f t="shared" si="146"/>
        <v>0</v>
      </c>
      <c r="AB761" s="107">
        <f t="shared" si="147"/>
        <v>0</v>
      </c>
      <c r="AC761" s="107">
        <f t="shared" si="148"/>
        <v>0</v>
      </c>
      <c r="AD761" s="107">
        <f t="shared" si="149"/>
        <v>0</v>
      </c>
      <c r="AE761" s="107">
        <f t="shared" si="150"/>
        <v>0</v>
      </c>
      <c r="AF761" s="107">
        <f t="shared" si="151"/>
        <v>0</v>
      </c>
      <c r="AG761" s="107">
        <f t="shared" si="152"/>
        <v>0</v>
      </c>
      <c r="AH761" s="107">
        <f t="shared" si="153"/>
        <v>0</v>
      </c>
      <c r="AI761" s="107">
        <f t="shared" si="154"/>
        <v>0</v>
      </c>
      <c r="AJ761" s="107">
        <f t="shared" si="155"/>
        <v>0</v>
      </c>
      <c r="AK761" s="107">
        <f t="shared" si="156"/>
        <v>0</v>
      </c>
    </row>
    <row r="762">
      <c r="A762" s="107"/>
      <c r="B762" s="107"/>
      <c r="C762" s="107"/>
      <c r="D762" s="107"/>
      <c r="E762" s="107"/>
      <c r="F762" s="108">
        <f t="shared" si="144"/>
        <v>612</v>
      </c>
      <c r="G762" s="90" t="s">
        <v>951</v>
      </c>
      <c r="H762" s="14">
        <f>IF(ISNA(VLOOKUP(G762,Round2_Transactions!$A$2:$F$800,2,FALSE)), 0,VLOOKUP(G762,Round2_Transactions!$A$2:$F$800,2,FALSE))</f>
        <v>0</v>
      </c>
      <c r="I762" s="60">
        <f>IF(ISNA(VLOOKUP(G762,Round2_Transactions!$A$2:$F$800,3,FALSE)), 0,VLOOKUP(G762,Round2_Transactions!$A$2:$F$800,3,FALSE))</f>
        <v>0</v>
      </c>
      <c r="J762" s="60">
        <f>IF(ISNA(VLOOKUP(G762,Round2_Transactions!$A$2:$F$800,4,FALSE)), 0,VLOOKUP(G762,Round2_Transactions!$A$2:$F$800,4,FALSE))</f>
        <v>0</v>
      </c>
      <c r="K762" s="60">
        <f>IF(ISNA(VLOOKUP(G762,Round2_Transactions!$A$2:$F$800,5,FALSE)), 0,VLOOKUP(G762,Round2_Transactions!$A$2:$F$800,5,FALSE))</f>
        <v>0</v>
      </c>
      <c r="L762" s="86">
        <f>IF(ISNA(VLOOKUP(G762,Round2_Transactions!$A$2:$F$800,6,FALSE)), 0,VLOOKUP(G762,Round2_Transactions!$A$2:$F$800,6,FALSE))</f>
        <v>0</v>
      </c>
      <c r="M762" s="107">
        <f t="shared" si="79"/>
        <v>0</v>
      </c>
      <c r="N762" s="107">
        <f t="shared" si="81"/>
        <v>0</v>
      </c>
      <c r="O762" s="107">
        <f t="shared" si="82"/>
        <v>0</v>
      </c>
      <c r="P762" s="107">
        <f t="shared" si="83"/>
        <v>0</v>
      </c>
      <c r="Q762" s="107">
        <f t="shared" si="84"/>
        <v>0</v>
      </c>
      <c r="R762" s="107">
        <f t="shared" si="85"/>
        <v>0</v>
      </c>
      <c r="S762" s="107">
        <f t="shared" si="86"/>
        <v>0</v>
      </c>
      <c r="T762" s="107">
        <f t="shared" si="87"/>
        <v>0</v>
      </c>
      <c r="U762" s="107">
        <f t="shared" si="88"/>
        <v>0</v>
      </c>
      <c r="V762" s="107">
        <f t="shared" si="89"/>
        <v>0</v>
      </c>
      <c r="W762" s="107">
        <f t="shared" si="90"/>
        <v>0</v>
      </c>
      <c r="X762" s="107">
        <f t="shared" si="91"/>
        <v>0</v>
      </c>
      <c r="Y762" s="107">
        <f t="shared" si="92"/>
        <v>0</v>
      </c>
      <c r="Z762" s="107">
        <f t="shared" si="145"/>
        <v>0</v>
      </c>
      <c r="AA762" s="107">
        <f t="shared" si="146"/>
        <v>0</v>
      </c>
      <c r="AB762" s="107">
        <f t="shared" si="147"/>
        <v>0</v>
      </c>
      <c r="AC762" s="107">
        <f t="shared" si="148"/>
        <v>0</v>
      </c>
      <c r="AD762" s="107">
        <f t="shared" si="149"/>
        <v>0</v>
      </c>
      <c r="AE762" s="107">
        <f t="shared" si="150"/>
        <v>0</v>
      </c>
      <c r="AF762" s="107">
        <f t="shared" si="151"/>
        <v>0</v>
      </c>
      <c r="AG762" s="107">
        <f t="shared" si="152"/>
        <v>0</v>
      </c>
      <c r="AH762" s="107">
        <f t="shared" si="153"/>
        <v>0</v>
      </c>
      <c r="AI762" s="107">
        <f t="shared" si="154"/>
        <v>0</v>
      </c>
      <c r="AJ762" s="107">
        <f t="shared" si="155"/>
        <v>0</v>
      </c>
      <c r="AK762" s="107">
        <f t="shared" si="156"/>
        <v>0</v>
      </c>
    </row>
    <row r="763">
      <c r="A763" s="107"/>
      <c r="B763" s="107"/>
      <c r="C763" s="107"/>
      <c r="D763" s="107"/>
      <c r="E763" s="107"/>
      <c r="F763" s="108">
        <f t="shared" si="144"/>
        <v>612</v>
      </c>
      <c r="G763" s="90" t="s">
        <v>952</v>
      </c>
      <c r="H763" s="14">
        <f>IF(ISNA(VLOOKUP(G763,Round2_Transactions!$A$2:$F$800,2,FALSE)), 0,VLOOKUP(G763,Round2_Transactions!$A$2:$F$800,2,FALSE))</f>
        <v>0</v>
      </c>
      <c r="I763" s="60">
        <f>IF(ISNA(VLOOKUP(G763,Round2_Transactions!$A$2:$F$800,3,FALSE)), 0,VLOOKUP(G763,Round2_Transactions!$A$2:$F$800,3,FALSE))</f>
        <v>0</v>
      </c>
      <c r="J763" s="60">
        <f>IF(ISNA(VLOOKUP(G763,Round2_Transactions!$A$2:$F$800,4,FALSE)), 0,VLOOKUP(G763,Round2_Transactions!$A$2:$F$800,4,FALSE))</f>
        <v>0</v>
      </c>
      <c r="K763" s="60">
        <f>IF(ISNA(VLOOKUP(G763,Round2_Transactions!$A$2:$F$800,5,FALSE)), 0,VLOOKUP(G763,Round2_Transactions!$A$2:$F$800,5,FALSE))</f>
        <v>0</v>
      </c>
      <c r="L763" s="86">
        <f>IF(ISNA(VLOOKUP(G763,Round2_Transactions!$A$2:$F$800,6,FALSE)), 0,VLOOKUP(G763,Round2_Transactions!$A$2:$F$800,6,FALSE))</f>
        <v>0</v>
      </c>
      <c r="M763" s="107">
        <f t="shared" si="79"/>
        <v>0</v>
      </c>
      <c r="N763" s="107">
        <f t="shared" si="81"/>
        <v>0</v>
      </c>
      <c r="O763" s="107">
        <f t="shared" si="82"/>
        <v>0</v>
      </c>
      <c r="P763" s="107">
        <f t="shared" si="83"/>
        <v>0</v>
      </c>
      <c r="Q763" s="107">
        <f t="shared" si="84"/>
        <v>0</v>
      </c>
      <c r="R763" s="107">
        <f t="shared" si="85"/>
        <v>0</v>
      </c>
      <c r="S763" s="107">
        <f t="shared" si="86"/>
        <v>0</v>
      </c>
      <c r="T763" s="107">
        <f t="shared" si="87"/>
        <v>0</v>
      </c>
      <c r="U763" s="107">
        <f t="shared" si="88"/>
        <v>0</v>
      </c>
      <c r="V763" s="107">
        <f t="shared" si="89"/>
        <v>0</v>
      </c>
      <c r="W763" s="107">
        <f t="shared" si="90"/>
        <v>0</v>
      </c>
      <c r="X763" s="107">
        <f t="shared" si="91"/>
        <v>0</v>
      </c>
      <c r="Y763" s="107">
        <f t="shared" si="92"/>
        <v>0</v>
      </c>
      <c r="Z763" s="107">
        <f t="shared" si="145"/>
        <v>0</v>
      </c>
      <c r="AA763" s="107">
        <f t="shared" si="146"/>
        <v>0</v>
      </c>
      <c r="AB763" s="107">
        <f t="shared" si="147"/>
        <v>0</v>
      </c>
      <c r="AC763" s="107">
        <f t="shared" si="148"/>
        <v>0</v>
      </c>
      <c r="AD763" s="107">
        <f t="shared" si="149"/>
        <v>0</v>
      </c>
      <c r="AE763" s="107">
        <f t="shared" si="150"/>
        <v>0</v>
      </c>
      <c r="AF763" s="107">
        <f t="shared" si="151"/>
        <v>0</v>
      </c>
      <c r="AG763" s="107">
        <f t="shared" si="152"/>
        <v>0</v>
      </c>
      <c r="AH763" s="107">
        <f t="shared" si="153"/>
        <v>0</v>
      </c>
      <c r="AI763" s="107">
        <f t="shared" si="154"/>
        <v>0</v>
      </c>
      <c r="AJ763" s="107">
        <f t="shared" si="155"/>
        <v>0</v>
      </c>
      <c r="AK763" s="107">
        <f t="shared" si="156"/>
        <v>0</v>
      </c>
    </row>
    <row r="764">
      <c r="A764" s="107"/>
      <c r="B764" s="107"/>
      <c r="C764" s="107"/>
      <c r="D764" s="107"/>
      <c r="E764" s="107"/>
      <c r="F764" s="108">
        <f t="shared" si="144"/>
        <v>612</v>
      </c>
      <c r="G764" s="90" t="s">
        <v>953</v>
      </c>
      <c r="H764" s="14">
        <f>IF(ISNA(VLOOKUP(G764,Round2_Transactions!$A$2:$F$800,2,FALSE)), 0,VLOOKUP(G764,Round2_Transactions!$A$2:$F$800,2,FALSE))</f>
        <v>0</v>
      </c>
      <c r="I764" s="60">
        <f>IF(ISNA(VLOOKUP(G764,Round2_Transactions!$A$2:$F$800,3,FALSE)), 0,VLOOKUP(G764,Round2_Transactions!$A$2:$F$800,3,FALSE))</f>
        <v>0</v>
      </c>
      <c r="J764" s="60">
        <f>IF(ISNA(VLOOKUP(G764,Round2_Transactions!$A$2:$F$800,4,FALSE)), 0,VLOOKUP(G764,Round2_Transactions!$A$2:$F$800,4,FALSE))</f>
        <v>0</v>
      </c>
      <c r="K764" s="60">
        <f>IF(ISNA(VLOOKUP(G764,Round2_Transactions!$A$2:$F$800,5,FALSE)), 0,VLOOKUP(G764,Round2_Transactions!$A$2:$F$800,5,FALSE))</f>
        <v>0</v>
      </c>
      <c r="L764" s="86">
        <f>IF(ISNA(VLOOKUP(G764,Round2_Transactions!$A$2:$F$800,6,FALSE)), 0,VLOOKUP(G764,Round2_Transactions!$A$2:$F$800,6,FALSE))</f>
        <v>0</v>
      </c>
      <c r="M764" s="107">
        <f t="shared" si="79"/>
        <v>0</v>
      </c>
      <c r="N764" s="107">
        <f t="shared" si="81"/>
        <v>0</v>
      </c>
      <c r="O764" s="107">
        <f t="shared" si="82"/>
        <v>0</v>
      </c>
      <c r="P764" s="107">
        <f t="shared" si="83"/>
        <v>0</v>
      </c>
      <c r="Q764" s="107">
        <f t="shared" si="84"/>
        <v>0</v>
      </c>
      <c r="R764" s="107">
        <f t="shared" si="85"/>
        <v>0</v>
      </c>
      <c r="S764" s="107">
        <f t="shared" si="86"/>
        <v>0</v>
      </c>
      <c r="T764" s="107">
        <f t="shared" si="87"/>
        <v>0</v>
      </c>
      <c r="U764" s="107">
        <f t="shared" si="88"/>
        <v>0</v>
      </c>
      <c r="V764" s="107">
        <f t="shared" si="89"/>
        <v>0</v>
      </c>
      <c r="W764" s="107">
        <f t="shared" si="90"/>
        <v>0</v>
      </c>
      <c r="X764" s="107">
        <f t="shared" si="91"/>
        <v>0</v>
      </c>
      <c r="Y764" s="107">
        <f t="shared" si="92"/>
        <v>0</v>
      </c>
      <c r="Z764" s="107">
        <f t="shared" si="145"/>
        <v>0</v>
      </c>
      <c r="AA764" s="107">
        <f t="shared" si="146"/>
        <v>0</v>
      </c>
      <c r="AB764" s="107">
        <f t="shared" si="147"/>
        <v>0</v>
      </c>
      <c r="AC764" s="107">
        <f t="shared" si="148"/>
        <v>0</v>
      </c>
      <c r="AD764" s="107">
        <f t="shared" si="149"/>
        <v>0</v>
      </c>
      <c r="AE764" s="107">
        <f t="shared" si="150"/>
        <v>0</v>
      </c>
      <c r="AF764" s="107">
        <f t="shared" si="151"/>
        <v>0</v>
      </c>
      <c r="AG764" s="107">
        <f t="shared" si="152"/>
        <v>0</v>
      </c>
      <c r="AH764" s="107">
        <f t="shared" si="153"/>
        <v>0</v>
      </c>
      <c r="AI764" s="107">
        <f t="shared" si="154"/>
        <v>0</v>
      </c>
      <c r="AJ764" s="107">
        <f t="shared" si="155"/>
        <v>0</v>
      </c>
      <c r="AK764" s="107">
        <f t="shared" si="156"/>
        <v>0</v>
      </c>
    </row>
    <row r="765">
      <c r="A765" s="107"/>
      <c r="B765" s="107"/>
      <c r="C765" s="107"/>
      <c r="D765" s="107"/>
      <c r="E765" s="107"/>
      <c r="F765" s="108">
        <f t="shared" si="144"/>
        <v>612</v>
      </c>
      <c r="G765" s="90" t="s">
        <v>954</v>
      </c>
      <c r="H765" s="14">
        <f>IF(ISNA(VLOOKUP(G765,Round2_Transactions!$A$2:$F$800,2,FALSE)), 0,VLOOKUP(G765,Round2_Transactions!$A$2:$F$800,2,FALSE))</f>
        <v>0</v>
      </c>
      <c r="I765" s="60">
        <f>IF(ISNA(VLOOKUP(G765,Round2_Transactions!$A$2:$F$800,3,FALSE)), 0,VLOOKUP(G765,Round2_Transactions!$A$2:$F$800,3,FALSE))</f>
        <v>0</v>
      </c>
      <c r="J765" s="60">
        <f>IF(ISNA(VLOOKUP(G765,Round2_Transactions!$A$2:$F$800,4,FALSE)), 0,VLOOKUP(G765,Round2_Transactions!$A$2:$F$800,4,FALSE))</f>
        <v>0</v>
      </c>
      <c r="K765" s="60">
        <f>IF(ISNA(VLOOKUP(G765,Round2_Transactions!$A$2:$F$800,5,FALSE)), 0,VLOOKUP(G765,Round2_Transactions!$A$2:$F$800,5,FALSE))</f>
        <v>0</v>
      </c>
      <c r="L765" s="86">
        <f>IF(ISNA(VLOOKUP(G765,Round2_Transactions!$A$2:$F$800,6,FALSE)), 0,VLOOKUP(G765,Round2_Transactions!$A$2:$F$800,6,FALSE))</f>
        <v>0</v>
      </c>
      <c r="M765" s="107">
        <f t="shared" si="79"/>
        <v>0</v>
      </c>
      <c r="N765" s="107">
        <f t="shared" si="81"/>
        <v>0</v>
      </c>
      <c r="O765" s="107">
        <f t="shared" si="82"/>
        <v>0</v>
      </c>
      <c r="P765" s="107">
        <f t="shared" si="83"/>
        <v>0</v>
      </c>
      <c r="Q765" s="107">
        <f t="shared" si="84"/>
        <v>0</v>
      </c>
      <c r="R765" s="107">
        <f t="shared" si="85"/>
        <v>0</v>
      </c>
      <c r="S765" s="107">
        <f t="shared" si="86"/>
        <v>0</v>
      </c>
      <c r="T765" s="107">
        <f t="shared" si="87"/>
        <v>0</v>
      </c>
      <c r="U765" s="107">
        <f t="shared" si="88"/>
        <v>0</v>
      </c>
      <c r="V765" s="107">
        <f t="shared" si="89"/>
        <v>0</v>
      </c>
      <c r="W765" s="107">
        <f t="shared" si="90"/>
        <v>0</v>
      </c>
      <c r="X765" s="107">
        <f t="shared" si="91"/>
        <v>0</v>
      </c>
      <c r="Y765" s="107">
        <f t="shared" si="92"/>
        <v>0</v>
      </c>
      <c r="Z765" s="107">
        <f t="shared" si="145"/>
        <v>0</v>
      </c>
      <c r="AA765" s="107">
        <f t="shared" si="146"/>
        <v>0</v>
      </c>
      <c r="AB765" s="107">
        <f t="shared" si="147"/>
        <v>0</v>
      </c>
      <c r="AC765" s="107">
        <f t="shared" si="148"/>
        <v>0</v>
      </c>
      <c r="AD765" s="107">
        <f t="shared" si="149"/>
        <v>0</v>
      </c>
      <c r="AE765" s="107">
        <f t="shared" si="150"/>
        <v>0</v>
      </c>
      <c r="AF765" s="107">
        <f t="shared" si="151"/>
        <v>0</v>
      </c>
      <c r="AG765" s="107">
        <f t="shared" si="152"/>
        <v>0</v>
      </c>
      <c r="AH765" s="107">
        <f t="shared" si="153"/>
        <v>0</v>
      </c>
      <c r="AI765" s="107">
        <f t="shared" si="154"/>
        <v>0</v>
      </c>
      <c r="AJ765" s="107">
        <f t="shared" si="155"/>
        <v>0</v>
      </c>
      <c r="AK765" s="107">
        <f t="shared" si="156"/>
        <v>0</v>
      </c>
    </row>
    <row r="766">
      <c r="A766" s="107"/>
      <c r="B766" s="107"/>
      <c r="C766" s="107"/>
      <c r="D766" s="107"/>
      <c r="E766" s="107"/>
      <c r="F766" s="108">
        <f t="shared" si="144"/>
        <v>612</v>
      </c>
      <c r="G766" s="90" t="s">
        <v>955</v>
      </c>
      <c r="H766" s="14">
        <f>IF(ISNA(VLOOKUP(G766,Round2_Transactions!$A$2:$F$800,2,FALSE)), 0,VLOOKUP(G766,Round2_Transactions!$A$2:$F$800,2,FALSE))</f>
        <v>0</v>
      </c>
      <c r="I766" s="60">
        <f>IF(ISNA(VLOOKUP(G766,Round2_Transactions!$A$2:$F$800,3,FALSE)), 0,VLOOKUP(G766,Round2_Transactions!$A$2:$F$800,3,FALSE))</f>
        <v>0</v>
      </c>
      <c r="J766" s="60">
        <f>IF(ISNA(VLOOKUP(G766,Round2_Transactions!$A$2:$F$800,4,FALSE)), 0,VLOOKUP(G766,Round2_Transactions!$A$2:$F$800,4,FALSE))</f>
        <v>0</v>
      </c>
      <c r="K766" s="60">
        <f>IF(ISNA(VLOOKUP(G766,Round2_Transactions!$A$2:$F$800,5,FALSE)), 0,VLOOKUP(G766,Round2_Transactions!$A$2:$F$800,5,FALSE))</f>
        <v>0</v>
      </c>
      <c r="L766" s="86">
        <f>IF(ISNA(VLOOKUP(G766,Round2_Transactions!$A$2:$F$800,6,FALSE)), 0,VLOOKUP(G766,Round2_Transactions!$A$2:$F$800,6,FALSE))</f>
        <v>0</v>
      </c>
      <c r="M766" s="107">
        <f t="shared" si="79"/>
        <v>0</v>
      </c>
      <c r="N766" s="107">
        <f t="shared" si="81"/>
        <v>0</v>
      </c>
      <c r="O766" s="107">
        <f t="shared" si="82"/>
        <v>0</v>
      </c>
      <c r="P766" s="107">
        <f t="shared" si="83"/>
        <v>0</v>
      </c>
      <c r="Q766" s="107">
        <f t="shared" si="84"/>
        <v>0</v>
      </c>
      <c r="R766" s="107">
        <f t="shared" si="85"/>
        <v>0</v>
      </c>
      <c r="S766" s="107">
        <f t="shared" si="86"/>
        <v>0</v>
      </c>
      <c r="T766" s="107">
        <f t="shared" si="87"/>
        <v>0</v>
      </c>
      <c r="U766" s="107">
        <f t="shared" si="88"/>
        <v>0</v>
      </c>
      <c r="V766" s="107">
        <f t="shared" si="89"/>
        <v>0</v>
      </c>
      <c r="W766" s="107">
        <f t="shared" si="90"/>
        <v>0</v>
      </c>
      <c r="X766" s="107">
        <f t="shared" si="91"/>
        <v>0</v>
      </c>
      <c r="Y766" s="107">
        <f t="shared" si="92"/>
        <v>0</v>
      </c>
      <c r="Z766" s="107">
        <f t="shared" si="145"/>
        <v>0</v>
      </c>
      <c r="AA766" s="107">
        <f t="shared" si="146"/>
        <v>0</v>
      </c>
      <c r="AB766" s="107">
        <f t="shared" si="147"/>
        <v>0</v>
      </c>
      <c r="AC766" s="107">
        <f t="shared" si="148"/>
        <v>0</v>
      </c>
      <c r="AD766" s="107">
        <f t="shared" si="149"/>
        <v>0</v>
      </c>
      <c r="AE766" s="107">
        <f t="shared" si="150"/>
        <v>0</v>
      </c>
      <c r="AF766" s="107">
        <f t="shared" si="151"/>
        <v>0</v>
      </c>
      <c r="AG766" s="107">
        <f t="shared" si="152"/>
        <v>0</v>
      </c>
      <c r="AH766" s="107">
        <f t="shared" si="153"/>
        <v>0</v>
      </c>
      <c r="AI766" s="107">
        <f t="shared" si="154"/>
        <v>0</v>
      </c>
      <c r="AJ766" s="107">
        <f t="shared" si="155"/>
        <v>0</v>
      </c>
      <c r="AK766" s="107">
        <f t="shared" si="156"/>
        <v>0</v>
      </c>
    </row>
    <row r="767">
      <c r="A767" s="107"/>
      <c r="B767" s="107"/>
      <c r="C767" s="107"/>
      <c r="D767" s="107"/>
      <c r="E767" s="107"/>
      <c r="F767" s="108">
        <f t="shared" si="144"/>
        <v>612</v>
      </c>
      <c r="G767" s="90" t="s">
        <v>956</v>
      </c>
      <c r="H767" s="14">
        <f>IF(ISNA(VLOOKUP(G767,Round2_Transactions!$A$2:$F$800,2,FALSE)), 0,VLOOKUP(G767,Round2_Transactions!$A$2:$F$800,2,FALSE))</f>
        <v>0</v>
      </c>
      <c r="I767" s="60">
        <f>IF(ISNA(VLOOKUP(G767,Round2_Transactions!$A$2:$F$800,3,FALSE)), 0,VLOOKUP(G767,Round2_Transactions!$A$2:$F$800,3,FALSE))</f>
        <v>0</v>
      </c>
      <c r="J767" s="60">
        <f>IF(ISNA(VLOOKUP(G767,Round2_Transactions!$A$2:$F$800,4,FALSE)), 0,VLOOKUP(G767,Round2_Transactions!$A$2:$F$800,4,FALSE))</f>
        <v>0</v>
      </c>
      <c r="K767" s="60">
        <f>IF(ISNA(VLOOKUP(G767,Round2_Transactions!$A$2:$F$800,5,FALSE)), 0,VLOOKUP(G767,Round2_Transactions!$A$2:$F$800,5,FALSE))</f>
        <v>0</v>
      </c>
      <c r="L767" s="86">
        <f>IF(ISNA(VLOOKUP(G767,Round2_Transactions!$A$2:$F$800,6,FALSE)), 0,VLOOKUP(G767,Round2_Transactions!$A$2:$F$800,6,FALSE))</f>
        <v>0</v>
      </c>
      <c r="M767" s="107">
        <f t="shared" si="79"/>
        <v>0</v>
      </c>
      <c r="N767" s="107">
        <f t="shared" si="81"/>
        <v>0</v>
      </c>
      <c r="O767" s="107">
        <f t="shared" si="82"/>
        <v>0</v>
      </c>
      <c r="P767" s="107">
        <f t="shared" si="83"/>
        <v>0</v>
      </c>
      <c r="Q767" s="107">
        <f t="shared" si="84"/>
        <v>0</v>
      </c>
      <c r="R767" s="107">
        <f t="shared" si="85"/>
        <v>0</v>
      </c>
      <c r="S767" s="107">
        <f t="shared" si="86"/>
        <v>0</v>
      </c>
      <c r="T767" s="107">
        <f t="shared" si="87"/>
        <v>0</v>
      </c>
      <c r="U767" s="107">
        <f t="shared" si="88"/>
        <v>0</v>
      </c>
      <c r="V767" s="107">
        <f t="shared" si="89"/>
        <v>0</v>
      </c>
      <c r="W767" s="107">
        <f t="shared" si="90"/>
        <v>0</v>
      </c>
      <c r="X767" s="107">
        <f t="shared" si="91"/>
        <v>0</v>
      </c>
      <c r="Y767" s="107">
        <f t="shared" si="92"/>
        <v>0</v>
      </c>
      <c r="Z767" s="107">
        <f t="shared" si="145"/>
        <v>0</v>
      </c>
      <c r="AA767" s="107">
        <f t="shared" si="146"/>
        <v>0</v>
      </c>
      <c r="AB767" s="107">
        <f t="shared" si="147"/>
        <v>0</v>
      </c>
      <c r="AC767" s="107">
        <f t="shared" si="148"/>
        <v>0</v>
      </c>
      <c r="AD767" s="107">
        <f t="shared" si="149"/>
        <v>0</v>
      </c>
      <c r="AE767" s="107">
        <f t="shared" si="150"/>
        <v>0</v>
      </c>
      <c r="AF767" s="107">
        <f t="shared" si="151"/>
        <v>0</v>
      </c>
      <c r="AG767" s="107">
        <f t="shared" si="152"/>
        <v>0</v>
      </c>
      <c r="AH767" s="107">
        <f t="shared" si="153"/>
        <v>0</v>
      </c>
      <c r="AI767" s="107">
        <f t="shared" si="154"/>
        <v>0</v>
      </c>
      <c r="AJ767" s="107">
        <f t="shared" si="155"/>
        <v>0</v>
      </c>
      <c r="AK767" s="107">
        <f t="shared" si="156"/>
        <v>0</v>
      </c>
    </row>
    <row r="768">
      <c r="A768" s="107"/>
      <c r="B768" s="107"/>
      <c r="C768" s="107"/>
      <c r="D768" s="107"/>
      <c r="E768" s="107"/>
      <c r="F768" s="108">
        <f t="shared" si="144"/>
        <v>612</v>
      </c>
      <c r="G768" s="90" t="s">
        <v>957</v>
      </c>
      <c r="H768" s="14">
        <f>IF(ISNA(VLOOKUP(G768,Round2_Transactions!$A$2:$F$800,2,FALSE)), 0,VLOOKUP(G768,Round2_Transactions!$A$2:$F$800,2,FALSE))</f>
        <v>0</v>
      </c>
      <c r="I768" s="60">
        <f>IF(ISNA(VLOOKUP(G768,Round2_Transactions!$A$2:$F$800,3,FALSE)), 0,VLOOKUP(G768,Round2_Transactions!$A$2:$F$800,3,FALSE))</f>
        <v>0</v>
      </c>
      <c r="J768" s="60">
        <f>IF(ISNA(VLOOKUP(G768,Round2_Transactions!$A$2:$F$800,4,FALSE)), 0,VLOOKUP(G768,Round2_Transactions!$A$2:$F$800,4,FALSE))</f>
        <v>0</v>
      </c>
      <c r="K768" s="60">
        <f>IF(ISNA(VLOOKUP(G768,Round2_Transactions!$A$2:$F$800,5,FALSE)), 0,VLOOKUP(G768,Round2_Transactions!$A$2:$F$800,5,FALSE))</f>
        <v>0</v>
      </c>
      <c r="L768" s="86">
        <f>IF(ISNA(VLOOKUP(G768,Round2_Transactions!$A$2:$F$800,6,FALSE)), 0,VLOOKUP(G768,Round2_Transactions!$A$2:$F$800,6,FALSE))</f>
        <v>0</v>
      </c>
      <c r="M768" s="107">
        <f t="shared" si="79"/>
        <v>0</v>
      </c>
      <c r="N768" s="107">
        <f t="shared" si="81"/>
        <v>0</v>
      </c>
      <c r="O768" s="107">
        <f t="shared" si="82"/>
        <v>0</v>
      </c>
      <c r="P768" s="107">
        <f t="shared" si="83"/>
        <v>0</v>
      </c>
      <c r="Q768" s="107">
        <f t="shared" si="84"/>
        <v>0</v>
      </c>
      <c r="R768" s="107">
        <f t="shared" si="85"/>
        <v>0</v>
      </c>
      <c r="S768" s="107">
        <f t="shared" si="86"/>
        <v>0</v>
      </c>
      <c r="T768" s="107">
        <f t="shared" si="87"/>
        <v>0</v>
      </c>
      <c r="U768" s="107">
        <f t="shared" si="88"/>
        <v>0</v>
      </c>
      <c r="V768" s="107">
        <f t="shared" si="89"/>
        <v>0</v>
      </c>
      <c r="W768" s="107">
        <f t="shared" si="90"/>
        <v>0</v>
      </c>
      <c r="X768" s="107">
        <f t="shared" si="91"/>
        <v>0</v>
      </c>
      <c r="Y768" s="107">
        <f t="shared" si="92"/>
        <v>0</v>
      </c>
      <c r="Z768" s="107">
        <f t="shared" si="145"/>
        <v>0</v>
      </c>
      <c r="AA768" s="107">
        <f t="shared" si="146"/>
        <v>0</v>
      </c>
      <c r="AB768" s="107">
        <f t="shared" si="147"/>
        <v>0</v>
      </c>
      <c r="AC768" s="107">
        <f t="shared" si="148"/>
        <v>0</v>
      </c>
      <c r="AD768" s="107">
        <f t="shared" si="149"/>
        <v>0</v>
      </c>
      <c r="AE768" s="107">
        <f t="shared" si="150"/>
        <v>0</v>
      </c>
      <c r="AF768" s="107">
        <f t="shared" si="151"/>
        <v>0</v>
      </c>
      <c r="AG768" s="107">
        <f t="shared" si="152"/>
        <v>0</v>
      </c>
      <c r="AH768" s="107">
        <f t="shared" si="153"/>
        <v>0</v>
      </c>
      <c r="AI768" s="107">
        <f t="shared" si="154"/>
        <v>0</v>
      </c>
      <c r="AJ768" s="107">
        <f t="shared" si="155"/>
        <v>0</v>
      </c>
      <c r="AK768" s="107">
        <f t="shared" si="156"/>
        <v>0</v>
      </c>
    </row>
    <row r="769">
      <c r="A769" s="107"/>
      <c r="B769" s="107"/>
      <c r="C769" s="107"/>
      <c r="D769" s="107"/>
      <c r="E769" s="107"/>
      <c r="F769" s="108">
        <f t="shared" si="144"/>
        <v>612</v>
      </c>
      <c r="G769" s="90" t="s">
        <v>958</v>
      </c>
      <c r="H769" s="14">
        <f>IF(ISNA(VLOOKUP(G769,Round2_Transactions!$A$2:$F$800,2,FALSE)), 0,VLOOKUP(G769,Round2_Transactions!$A$2:$F$800,2,FALSE))</f>
        <v>0</v>
      </c>
      <c r="I769" s="60">
        <f>IF(ISNA(VLOOKUP(G769,Round2_Transactions!$A$2:$F$800,3,FALSE)), 0,VLOOKUP(G769,Round2_Transactions!$A$2:$F$800,3,FALSE))</f>
        <v>0</v>
      </c>
      <c r="J769" s="60">
        <f>IF(ISNA(VLOOKUP(G769,Round2_Transactions!$A$2:$F$800,4,FALSE)), 0,VLOOKUP(G769,Round2_Transactions!$A$2:$F$800,4,FALSE))</f>
        <v>0</v>
      </c>
      <c r="K769" s="60">
        <f>IF(ISNA(VLOOKUP(G769,Round2_Transactions!$A$2:$F$800,5,FALSE)), 0,VLOOKUP(G769,Round2_Transactions!$A$2:$F$800,5,FALSE))</f>
        <v>0</v>
      </c>
      <c r="L769" s="86">
        <f>IF(ISNA(VLOOKUP(G769,Round2_Transactions!$A$2:$F$800,6,FALSE)), 0,VLOOKUP(G769,Round2_Transactions!$A$2:$F$800,6,FALSE))</f>
        <v>0</v>
      </c>
      <c r="M769" s="107">
        <f t="shared" si="79"/>
        <v>0</v>
      </c>
      <c r="N769" s="107">
        <f t="shared" si="81"/>
        <v>0</v>
      </c>
      <c r="O769" s="107">
        <f t="shared" si="82"/>
        <v>0</v>
      </c>
      <c r="P769" s="107">
        <f t="shared" si="83"/>
        <v>0</v>
      </c>
      <c r="Q769" s="107">
        <f t="shared" si="84"/>
        <v>0</v>
      </c>
      <c r="R769" s="107">
        <f t="shared" si="85"/>
        <v>0</v>
      </c>
      <c r="S769" s="107">
        <f t="shared" si="86"/>
        <v>0</v>
      </c>
      <c r="T769" s="107">
        <f t="shared" si="87"/>
        <v>0</v>
      </c>
      <c r="U769" s="107">
        <f t="shared" si="88"/>
        <v>0</v>
      </c>
      <c r="V769" s="107">
        <f t="shared" si="89"/>
        <v>0</v>
      </c>
      <c r="W769" s="107">
        <f t="shared" si="90"/>
        <v>0</v>
      </c>
      <c r="X769" s="107">
        <f t="shared" si="91"/>
        <v>0</v>
      </c>
      <c r="Y769" s="107">
        <f t="shared" si="92"/>
        <v>0</v>
      </c>
      <c r="Z769" s="107">
        <f t="shared" si="145"/>
        <v>0</v>
      </c>
      <c r="AA769" s="107">
        <f t="shared" si="146"/>
        <v>0</v>
      </c>
      <c r="AB769" s="107">
        <f t="shared" si="147"/>
        <v>0</v>
      </c>
      <c r="AC769" s="107">
        <f t="shared" si="148"/>
        <v>0</v>
      </c>
      <c r="AD769" s="107">
        <f t="shared" si="149"/>
        <v>0</v>
      </c>
      <c r="AE769" s="107">
        <f t="shared" si="150"/>
        <v>0</v>
      </c>
      <c r="AF769" s="107">
        <f t="shared" si="151"/>
        <v>0</v>
      </c>
      <c r="AG769" s="107">
        <f t="shared" si="152"/>
        <v>0</v>
      </c>
      <c r="AH769" s="107">
        <f t="shared" si="153"/>
        <v>0</v>
      </c>
      <c r="AI769" s="107">
        <f t="shared" si="154"/>
        <v>0</v>
      </c>
      <c r="AJ769" s="107">
        <f t="shared" si="155"/>
        <v>0</v>
      </c>
      <c r="AK769" s="107">
        <f t="shared" si="156"/>
        <v>0</v>
      </c>
    </row>
    <row r="770">
      <c r="A770" s="107"/>
      <c r="B770" s="107"/>
      <c r="C770" s="107"/>
      <c r="D770" s="107"/>
      <c r="E770" s="107"/>
      <c r="F770" s="108">
        <f t="shared" si="144"/>
        <v>612</v>
      </c>
      <c r="G770" s="90" t="s">
        <v>959</v>
      </c>
      <c r="H770" s="14">
        <f>IF(ISNA(VLOOKUP(G770,Round2_Transactions!$A$2:$F$800,2,FALSE)), 0,VLOOKUP(G770,Round2_Transactions!$A$2:$F$800,2,FALSE))</f>
        <v>0</v>
      </c>
      <c r="I770" s="60">
        <f>IF(ISNA(VLOOKUP(G770,Round2_Transactions!$A$2:$F$800,3,FALSE)), 0,VLOOKUP(G770,Round2_Transactions!$A$2:$F$800,3,FALSE))</f>
        <v>0</v>
      </c>
      <c r="J770" s="60">
        <f>IF(ISNA(VLOOKUP(G770,Round2_Transactions!$A$2:$F$800,4,FALSE)), 0,VLOOKUP(G770,Round2_Transactions!$A$2:$F$800,4,FALSE))</f>
        <v>0</v>
      </c>
      <c r="K770" s="60">
        <f>IF(ISNA(VLOOKUP(G770,Round2_Transactions!$A$2:$F$800,5,FALSE)), 0,VLOOKUP(G770,Round2_Transactions!$A$2:$F$800,5,FALSE))</f>
        <v>0</v>
      </c>
      <c r="L770" s="86">
        <f>IF(ISNA(VLOOKUP(G770,Round2_Transactions!$A$2:$F$800,6,FALSE)), 0,VLOOKUP(G770,Round2_Transactions!$A$2:$F$800,6,FALSE))</f>
        <v>0</v>
      </c>
      <c r="M770" s="107">
        <f t="shared" si="79"/>
        <v>0</v>
      </c>
      <c r="N770" s="107">
        <f t="shared" si="81"/>
        <v>0</v>
      </c>
      <c r="O770" s="107">
        <f t="shared" si="82"/>
        <v>0</v>
      </c>
      <c r="P770" s="107">
        <f t="shared" si="83"/>
        <v>0</v>
      </c>
      <c r="Q770" s="107">
        <f t="shared" si="84"/>
        <v>0</v>
      </c>
      <c r="R770" s="107">
        <f t="shared" si="85"/>
        <v>0</v>
      </c>
      <c r="S770" s="107">
        <f t="shared" si="86"/>
        <v>0</v>
      </c>
      <c r="T770" s="107">
        <f t="shared" si="87"/>
        <v>0</v>
      </c>
      <c r="U770" s="107">
        <f t="shared" si="88"/>
        <v>0</v>
      </c>
      <c r="V770" s="107">
        <f t="shared" si="89"/>
        <v>0</v>
      </c>
      <c r="W770" s="107">
        <f t="shared" si="90"/>
        <v>0</v>
      </c>
      <c r="X770" s="107">
        <f t="shared" si="91"/>
        <v>0</v>
      </c>
      <c r="Y770" s="107">
        <f t="shared" si="92"/>
        <v>0</v>
      </c>
      <c r="Z770" s="107">
        <f t="shared" si="145"/>
        <v>0</v>
      </c>
      <c r="AA770" s="107">
        <f t="shared" si="146"/>
        <v>0</v>
      </c>
      <c r="AB770" s="107">
        <f t="shared" si="147"/>
        <v>0</v>
      </c>
      <c r="AC770" s="107">
        <f t="shared" si="148"/>
        <v>0</v>
      </c>
      <c r="AD770" s="107">
        <f t="shared" si="149"/>
        <v>0</v>
      </c>
      <c r="AE770" s="107">
        <f t="shared" si="150"/>
        <v>0</v>
      </c>
      <c r="AF770" s="107">
        <f t="shared" si="151"/>
        <v>0</v>
      </c>
      <c r="AG770" s="107">
        <f t="shared" si="152"/>
        <v>0</v>
      </c>
      <c r="AH770" s="107">
        <f t="shared" si="153"/>
        <v>0</v>
      </c>
      <c r="AI770" s="107">
        <f t="shared" si="154"/>
        <v>0</v>
      </c>
      <c r="AJ770" s="107">
        <f t="shared" si="155"/>
        <v>0</v>
      </c>
      <c r="AK770" s="107">
        <f t="shared" si="156"/>
        <v>0</v>
      </c>
    </row>
    <row r="771">
      <c r="A771" s="107"/>
      <c r="B771" s="107"/>
      <c r="C771" s="107"/>
      <c r="D771" s="107"/>
      <c r="E771" s="107"/>
      <c r="F771" s="108">
        <f t="shared" si="144"/>
        <v>612</v>
      </c>
      <c r="G771" s="90" t="s">
        <v>960</v>
      </c>
      <c r="H771" s="14">
        <f>IF(ISNA(VLOOKUP(G771,Round2_Transactions!$A$2:$F$800,2,FALSE)), 0,VLOOKUP(G771,Round2_Transactions!$A$2:$F$800,2,FALSE))</f>
        <v>0</v>
      </c>
      <c r="I771" s="60">
        <f>IF(ISNA(VLOOKUP(G771,Round2_Transactions!$A$2:$F$800,3,FALSE)), 0,VLOOKUP(G771,Round2_Transactions!$A$2:$F$800,3,FALSE))</f>
        <v>0</v>
      </c>
      <c r="J771" s="60">
        <f>IF(ISNA(VLOOKUP(G771,Round2_Transactions!$A$2:$F$800,4,FALSE)), 0,VLOOKUP(G771,Round2_Transactions!$A$2:$F$800,4,FALSE))</f>
        <v>0</v>
      </c>
      <c r="K771" s="60">
        <f>IF(ISNA(VLOOKUP(G771,Round2_Transactions!$A$2:$F$800,5,FALSE)), 0,VLOOKUP(G771,Round2_Transactions!$A$2:$F$800,5,FALSE))</f>
        <v>0</v>
      </c>
      <c r="L771" s="86">
        <f>IF(ISNA(VLOOKUP(G771,Round2_Transactions!$A$2:$F$800,6,FALSE)), 0,VLOOKUP(G771,Round2_Transactions!$A$2:$F$800,6,FALSE))</f>
        <v>0</v>
      </c>
      <c r="M771" s="107">
        <f t="shared" si="79"/>
        <v>0</v>
      </c>
      <c r="N771" s="107">
        <f t="shared" si="81"/>
        <v>0</v>
      </c>
      <c r="O771" s="107">
        <f t="shared" si="82"/>
        <v>0</v>
      </c>
      <c r="P771" s="107">
        <f t="shared" si="83"/>
        <v>0</v>
      </c>
      <c r="Q771" s="107">
        <f t="shared" si="84"/>
        <v>0</v>
      </c>
      <c r="R771" s="107">
        <f t="shared" si="85"/>
        <v>0</v>
      </c>
      <c r="S771" s="107">
        <f t="shared" si="86"/>
        <v>0</v>
      </c>
      <c r="T771" s="107">
        <f t="shared" si="87"/>
        <v>0</v>
      </c>
      <c r="U771" s="107">
        <f t="shared" si="88"/>
        <v>0</v>
      </c>
      <c r="V771" s="107">
        <f t="shared" si="89"/>
        <v>0</v>
      </c>
      <c r="W771" s="107">
        <f t="shared" si="90"/>
        <v>0</v>
      </c>
      <c r="X771" s="107">
        <f t="shared" si="91"/>
        <v>0</v>
      </c>
      <c r="Y771" s="107">
        <f t="shared" si="92"/>
        <v>0</v>
      </c>
      <c r="Z771" s="107">
        <f t="shared" si="145"/>
        <v>0</v>
      </c>
      <c r="AA771" s="107">
        <f t="shared" si="146"/>
        <v>0</v>
      </c>
      <c r="AB771" s="107">
        <f t="shared" si="147"/>
        <v>0</v>
      </c>
      <c r="AC771" s="107">
        <f t="shared" si="148"/>
        <v>0</v>
      </c>
      <c r="AD771" s="107">
        <f t="shared" si="149"/>
        <v>0</v>
      </c>
      <c r="AE771" s="107">
        <f t="shared" si="150"/>
        <v>0</v>
      </c>
      <c r="AF771" s="107">
        <f t="shared" si="151"/>
        <v>0</v>
      </c>
      <c r="AG771" s="107">
        <f t="shared" si="152"/>
        <v>0</v>
      </c>
      <c r="AH771" s="107">
        <f t="shared" si="153"/>
        <v>0</v>
      </c>
      <c r="AI771" s="107">
        <f t="shared" si="154"/>
        <v>0</v>
      </c>
      <c r="AJ771" s="107">
        <f t="shared" si="155"/>
        <v>0</v>
      </c>
      <c r="AK771" s="107">
        <f t="shared" si="156"/>
        <v>0</v>
      </c>
    </row>
    <row r="772">
      <c r="A772" s="107"/>
      <c r="B772" s="107"/>
      <c r="C772" s="107"/>
      <c r="D772" s="107"/>
      <c r="E772" s="107"/>
      <c r="F772" s="108">
        <f t="shared" si="144"/>
        <v>612</v>
      </c>
      <c r="G772" s="90" t="s">
        <v>961</v>
      </c>
      <c r="H772" s="14">
        <f>IF(ISNA(VLOOKUP(G772,Round2_Transactions!$A$2:$F$800,2,FALSE)), 0,VLOOKUP(G772,Round2_Transactions!$A$2:$F$800,2,FALSE))</f>
        <v>0</v>
      </c>
      <c r="I772" s="60">
        <f>IF(ISNA(VLOOKUP(G772,Round2_Transactions!$A$2:$F$800,3,FALSE)), 0,VLOOKUP(G772,Round2_Transactions!$A$2:$F$800,3,FALSE))</f>
        <v>0</v>
      </c>
      <c r="J772" s="60">
        <f>IF(ISNA(VLOOKUP(G772,Round2_Transactions!$A$2:$F$800,4,FALSE)), 0,VLOOKUP(G772,Round2_Transactions!$A$2:$F$800,4,FALSE))</f>
        <v>0</v>
      </c>
      <c r="K772" s="60">
        <f>IF(ISNA(VLOOKUP(G772,Round2_Transactions!$A$2:$F$800,5,FALSE)), 0,VLOOKUP(G772,Round2_Transactions!$A$2:$F$800,5,FALSE))</f>
        <v>0</v>
      </c>
      <c r="L772" s="86">
        <f>IF(ISNA(VLOOKUP(G772,Round2_Transactions!$A$2:$F$800,6,FALSE)), 0,VLOOKUP(G772,Round2_Transactions!$A$2:$F$800,6,FALSE))</f>
        <v>0</v>
      </c>
      <c r="M772" s="107">
        <f t="shared" si="79"/>
        <v>0</v>
      </c>
      <c r="N772" s="107">
        <f t="shared" si="81"/>
        <v>0</v>
      </c>
      <c r="O772" s="107">
        <f t="shared" si="82"/>
        <v>0</v>
      </c>
      <c r="P772" s="107">
        <f t="shared" si="83"/>
        <v>0</v>
      </c>
      <c r="Q772" s="107">
        <f t="shared" si="84"/>
        <v>0</v>
      </c>
      <c r="R772" s="107">
        <f t="shared" si="85"/>
        <v>0</v>
      </c>
      <c r="S772" s="107">
        <f t="shared" si="86"/>
        <v>0</v>
      </c>
      <c r="T772" s="107">
        <f t="shared" si="87"/>
        <v>0</v>
      </c>
      <c r="U772" s="107">
        <f t="shared" si="88"/>
        <v>0</v>
      </c>
      <c r="V772" s="107">
        <f t="shared" si="89"/>
        <v>0</v>
      </c>
      <c r="W772" s="107">
        <f t="shared" si="90"/>
        <v>0</v>
      </c>
      <c r="X772" s="107">
        <f t="shared" si="91"/>
        <v>0</v>
      </c>
      <c r="Y772" s="107">
        <f t="shared" si="92"/>
        <v>0</v>
      </c>
      <c r="Z772" s="107">
        <f t="shared" si="145"/>
        <v>0</v>
      </c>
      <c r="AA772" s="107">
        <f t="shared" si="146"/>
        <v>0</v>
      </c>
      <c r="AB772" s="107">
        <f t="shared" si="147"/>
        <v>0</v>
      </c>
      <c r="AC772" s="107">
        <f t="shared" si="148"/>
        <v>0</v>
      </c>
      <c r="AD772" s="107">
        <f t="shared" si="149"/>
        <v>0</v>
      </c>
      <c r="AE772" s="107">
        <f t="shared" si="150"/>
        <v>0</v>
      </c>
      <c r="AF772" s="107">
        <f t="shared" si="151"/>
        <v>0</v>
      </c>
      <c r="AG772" s="107">
        <f t="shared" si="152"/>
        <v>0</v>
      </c>
      <c r="AH772" s="107">
        <f t="shared" si="153"/>
        <v>0</v>
      </c>
      <c r="AI772" s="107">
        <f t="shared" si="154"/>
        <v>0</v>
      </c>
      <c r="AJ772" s="107">
        <f t="shared" si="155"/>
        <v>0</v>
      </c>
      <c r="AK772" s="107">
        <f t="shared" si="156"/>
        <v>0</v>
      </c>
    </row>
    <row r="773">
      <c r="A773" s="107"/>
      <c r="B773" s="107"/>
      <c r="C773" s="107"/>
      <c r="D773" s="107"/>
      <c r="E773" s="107"/>
      <c r="F773" s="108">
        <f t="shared" si="144"/>
        <v>612</v>
      </c>
      <c r="G773" s="90" t="s">
        <v>962</v>
      </c>
      <c r="H773" s="14">
        <f>IF(ISNA(VLOOKUP(G773,Round2_Transactions!$A$2:$F$800,2,FALSE)), 0,VLOOKUP(G773,Round2_Transactions!$A$2:$F$800,2,FALSE))</f>
        <v>0</v>
      </c>
      <c r="I773" s="60">
        <f>IF(ISNA(VLOOKUP(G773,Round2_Transactions!$A$2:$F$800,3,FALSE)), 0,VLOOKUP(G773,Round2_Transactions!$A$2:$F$800,3,FALSE))</f>
        <v>0</v>
      </c>
      <c r="J773" s="60">
        <f>IF(ISNA(VLOOKUP(G773,Round2_Transactions!$A$2:$F$800,4,FALSE)), 0,VLOOKUP(G773,Round2_Transactions!$A$2:$F$800,4,FALSE))</f>
        <v>0</v>
      </c>
      <c r="K773" s="60">
        <f>IF(ISNA(VLOOKUP(G773,Round2_Transactions!$A$2:$F$800,5,FALSE)), 0,VLOOKUP(G773,Round2_Transactions!$A$2:$F$800,5,FALSE))</f>
        <v>0</v>
      </c>
      <c r="L773" s="86">
        <f>IF(ISNA(VLOOKUP(G773,Round2_Transactions!$A$2:$F$800,6,FALSE)), 0,VLOOKUP(G773,Round2_Transactions!$A$2:$F$800,6,FALSE))</f>
        <v>0</v>
      </c>
      <c r="M773" s="107">
        <f t="shared" si="79"/>
        <v>0</v>
      </c>
      <c r="N773" s="107">
        <f t="shared" si="81"/>
        <v>0</v>
      </c>
      <c r="O773" s="107">
        <f t="shared" si="82"/>
        <v>0</v>
      </c>
      <c r="P773" s="107">
        <f t="shared" si="83"/>
        <v>0</v>
      </c>
      <c r="Q773" s="107">
        <f t="shared" si="84"/>
        <v>0</v>
      </c>
      <c r="R773" s="107">
        <f t="shared" si="85"/>
        <v>0</v>
      </c>
      <c r="S773" s="107">
        <f t="shared" si="86"/>
        <v>0</v>
      </c>
      <c r="T773" s="107">
        <f t="shared" si="87"/>
        <v>0</v>
      </c>
      <c r="U773" s="107">
        <f t="shared" si="88"/>
        <v>0</v>
      </c>
      <c r="V773" s="107">
        <f t="shared" si="89"/>
        <v>0</v>
      </c>
      <c r="W773" s="107">
        <f t="shared" si="90"/>
        <v>0</v>
      </c>
      <c r="X773" s="107">
        <f t="shared" si="91"/>
        <v>0</v>
      </c>
      <c r="Y773" s="107">
        <f t="shared" si="92"/>
        <v>0</v>
      </c>
      <c r="Z773" s="107">
        <f t="shared" si="145"/>
        <v>0</v>
      </c>
      <c r="AA773" s="107">
        <f t="shared" si="146"/>
        <v>0</v>
      </c>
      <c r="AB773" s="107">
        <f t="shared" si="147"/>
        <v>0</v>
      </c>
      <c r="AC773" s="107">
        <f t="shared" si="148"/>
        <v>0</v>
      </c>
      <c r="AD773" s="107">
        <f t="shared" si="149"/>
        <v>0</v>
      </c>
      <c r="AE773" s="107">
        <f t="shared" si="150"/>
        <v>0</v>
      </c>
      <c r="AF773" s="107">
        <f t="shared" si="151"/>
        <v>0</v>
      </c>
      <c r="AG773" s="107">
        <f t="shared" si="152"/>
        <v>0</v>
      </c>
      <c r="AH773" s="107">
        <f t="shared" si="153"/>
        <v>0</v>
      </c>
      <c r="AI773" s="107">
        <f t="shared" si="154"/>
        <v>0</v>
      </c>
      <c r="AJ773" s="107">
        <f t="shared" si="155"/>
        <v>0</v>
      </c>
      <c r="AK773" s="107">
        <f t="shared" si="156"/>
        <v>0</v>
      </c>
    </row>
    <row r="774">
      <c r="A774" s="107"/>
      <c r="B774" s="107"/>
      <c r="C774" s="107"/>
      <c r="D774" s="107"/>
      <c r="E774" s="107"/>
      <c r="F774" s="108">
        <f t="shared" si="144"/>
        <v>612</v>
      </c>
      <c r="G774" s="90" t="s">
        <v>963</v>
      </c>
      <c r="H774" s="14">
        <f>IF(ISNA(VLOOKUP(G774,Round2_Transactions!$A$2:$F$800,2,FALSE)), 0,VLOOKUP(G774,Round2_Transactions!$A$2:$F$800,2,FALSE))</f>
        <v>0</v>
      </c>
      <c r="I774" s="60">
        <f>IF(ISNA(VLOOKUP(G774,Round2_Transactions!$A$2:$F$800,3,FALSE)), 0,VLOOKUP(G774,Round2_Transactions!$A$2:$F$800,3,FALSE))</f>
        <v>0</v>
      </c>
      <c r="J774" s="60">
        <f>IF(ISNA(VLOOKUP(G774,Round2_Transactions!$A$2:$F$800,4,FALSE)), 0,VLOOKUP(G774,Round2_Transactions!$A$2:$F$800,4,FALSE))</f>
        <v>0</v>
      </c>
      <c r="K774" s="60">
        <f>IF(ISNA(VLOOKUP(G774,Round2_Transactions!$A$2:$F$800,5,FALSE)), 0,VLOOKUP(G774,Round2_Transactions!$A$2:$F$800,5,FALSE))</f>
        <v>0</v>
      </c>
      <c r="L774" s="86">
        <f>IF(ISNA(VLOOKUP(G774,Round2_Transactions!$A$2:$F$800,6,FALSE)), 0,VLOOKUP(G774,Round2_Transactions!$A$2:$F$800,6,FALSE))</f>
        <v>0</v>
      </c>
      <c r="M774" s="107">
        <f t="shared" si="79"/>
        <v>0</v>
      </c>
      <c r="N774" s="107">
        <f t="shared" si="81"/>
        <v>0</v>
      </c>
      <c r="O774" s="107">
        <f t="shared" si="82"/>
        <v>0</v>
      </c>
      <c r="P774" s="107">
        <f t="shared" si="83"/>
        <v>0</v>
      </c>
      <c r="Q774" s="107">
        <f t="shared" si="84"/>
        <v>0</v>
      </c>
      <c r="R774" s="107">
        <f t="shared" si="85"/>
        <v>0</v>
      </c>
      <c r="S774" s="107">
        <f t="shared" si="86"/>
        <v>0</v>
      </c>
      <c r="T774" s="107">
        <f t="shared" si="87"/>
        <v>0</v>
      </c>
      <c r="U774" s="107">
        <f t="shared" si="88"/>
        <v>0</v>
      </c>
      <c r="V774" s="107">
        <f t="shared" si="89"/>
        <v>0</v>
      </c>
      <c r="W774" s="107">
        <f t="shared" si="90"/>
        <v>0</v>
      </c>
      <c r="X774" s="107">
        <f t="shared" si="91"/>
        <v>0</v>
      </c>
      <c r="Y774" s="107">
        <f t="shared" si="92"/>
        <v>0</v>
      </c>
      <c r="Z774" s="107">
        <f t="shared" si="145"/>
        <v>0</v>
      </c>
      <c r="AA774" s="107">
        <f t="shared" si="146"/>
        <v>0</v>
      </c>
      <c r="AB774" s="107">
        <f t="shared" si="147"/>
        <v>0</v>
      </c>
      <c r="AC774" s="107">
        <f t="shared" si="148"/>
        <v>0</v>
      </c>
      <c r="AD774" s="107">
        <f t="shared" si="149"/>
        <v>0</v>
      </c>
      <c r="AE774" s="107">
        <f t="shared" si="150"/>
        <v>0</v>
      </c>
      <c r="AF774" s="107">
        <f t="shared" si="151"/>
        <v>0</v>
      </c>
      <c r="AG774" s="107">
        <f t="shared" si="152"/>
        <v>0</v>
      </c>
      <c r="AH774" s="107">
        <f t="shared" si="153"/>
        <v>0</v>
      </c>
      <c r="AI774" s="107">
        <f t="shared" si="154"/>
        <v>0</v>
      </c>
      <c r="AJ774" s="107">
        <f t="shared" si="155"/>
        <v>0</v>
      </c>
      <c r="AK774" s="107">
        <f t="shared" si="156"/>
        <v>0</v>
      </c>
    </row>
    <row r="775">
      <c r="A775" s="107"/>
      <c r="B775" s="107"/>
      <c r="C775" s="107"/>
      <c r="D775" s="107"/>
      <c r="E775" s="107"/>
      <c r="F775" s="108">
        <f t="shared" si="144"/>
        <v>612</v>
      </c>
      <c r="G775" s="90" t="s">
        <v>964</v>
      </c>
      <c r="H775" s="14">
        <f>IF(ISNA(VLOOKUP(G775,Round2_Transactions!$A$2:$F$800,2,FALSE)), 0,VLOOKUP(G775,Round2_Transactions!$A$2:$F$800,2,FALSE))</f>
        <v>0</v>
      </c>
      <c r="I775" s="60">
        <f>IF(ISNA(VLOOKUP(G775,Round2_Transactions!$A$2:$F$800,3,FALSE)), 0,VLOOKUP(G775,Round2_Transactions!$A$2:$F$800,3,FALSE))</f>
        <v>0</v>
      </c>
      <c r="J775" s="60">
        <f>IF(ISNA(VLOOKUP(G775,Round2_Transactions!$A$2:$F$800,4,FALSE)), 0,VLOOKUP(G775,Round2_Transactions!$A$2:$F$800,4,FALSE))</f>
        <v>0</v>
      </c>
      <c r="K775" s="60">
        <f>IF(ISNA(VLOOKUP(G775,Round2_Transactions!$A$2:$F$800,5,FALSE)), 0,VLOOKUP(G775,Round2_Transactions!$A$2:$F$800,5,FALSE))</f>
        <v>0</v>
      </c>
      <c r="L775" s="86">
        <f>IF(ISNA(VLOOKUP(G775,Round2_Transactions!$A$2:$F$800,6,FALSE)), 0,VLOOKUP(G775,Round2_Transactions!$A$2:$F$800,6,FALSE))</f>
        <v>0</v>
      </c>
      <c r="M775" s="107">
        <f t="shared" si="79"/>
        <v>0</v>
      </c>
      <c r="N775" s="107">
        <f t="shared" si="81"/>
        <v>0</v>
      </c>
      <c r="O775" s="107">
        <f t="shared" si="82"/>
        <v>0</v>
      </c>
      <c r="P775" s="107">
        <f t="shared" si="83"/>
        <v>0</v>
      </c>
      <c r="Q775" s="107">
        <f t="shared" si="84"/>
        <v>0</v>
      </c>
      <c r="R775" s="107">
        <f t="shared" si="85"/>
        <v>0</v>
      </c>
      <c r="S775" s="107">
        <f t="shared" si="86"/>
        <v>0</v>
      </c>
      <c r="T775" s="107">
        <f t="shared" si="87"/>
        <v>0</v>
      </c>
      <c r="U775" s="107">
        <f t="shared" si="88"/>
        <v>0</v>
      </c>
      <c r="V775" s="107">
        <f t="shared" si="89"/>
        <v>0</v>
      </c>
      <c r="W775" s="107">
        <f t="shared" si="90"/>
        <v>0</v>
      </c>
      <c r="X775" s="107">
        <f t="shared" si="91"/>
        <v>0</v>
      </c>
      <c r="Y775" s="107">
        <f t="shared" si="92"/>
        <v>0</v>
      </c>
      <c r="Z775" s="107">
        <f t="shared" si="145"/>
        <v>0</v>
      </c>
      <c r="AA775" s="107">
        <f t="shared" si="146"/>
        <v>0</v>
      </c>
      <c r="AB775" s="107">
        <f t="shared" si="147"/>
        <v>0</v>
      </c>
      <c r="AC775" s="107">
        <f t="shared" si="148"/>
        <v>0</v>
      </c>
      <c r="AD775" s="107">
        <f t="shared" si="149"/>
        <v>0</v>
      </c>
      <c r="AE775" s="107">
        <f t="shared" si="150"/>
        <v>0</v>
      </c>
      <c r="AF775" s="107">
        <f t="shared" si="151"/>
        <v>0</v>
      </c>
      <c r="AG775" s="107">
        <f t="shared" si="152"/>
        <v>0</v>
      </c>
      <c r="AH775" s="107">
        <f t="shared" si="153"/>
        <v>0</v>
      </c>
      <c r="AI775" s="107">
        <f t="shared" si="154"/>
        <v>0</v>
      </c>
      <c r="AJ775" s="107">
        <f t="shared" si="155"/>
        <v>0</v>
      </c>
      <c r="AK775" s="107">
        <f t="shared" si="156"/>
        <v>0</v>
      </c>
    </row>
    <row r="776">
      <c r="A776" s="107"/>
      <c r="B776" s="107"/>
      <c r="C776" s="107"/>
      <c r="D776" s="107"/>
      <c r="E776" s="107"/>
      <c r="F776" s="108">
        <f t="shared" si="144"/>
        <v>612</v>
      </c>
      <c r="G776" s="90" t="s">
        <v>965</v>
      </c>
      <c r="H776" s="14">
        <f>IF(ISNA(VLOOKUP(G776,Round2_Transactions!$A$2:$F$800,2,FALSE)), 0,VLOOKUP(G776,Round2_Transactions!$A$2:$F$800,2,FALSE))</f>
        <v>0</v>
      </c>
      <c r="I776" s="60">
        <f>IF(ISNA(VLOOKUP(G776,Round2_Transactions!$A$2:$F$800,3,FALSE)), 0,VLOOKUP(G776,Round2_Transactions!$A$2:$F$800,3,FALSE))</f>
        <v>0</v>
      </c>
      <c r="J776" s="60">
        <f>IF(ISNA(VLOOKUP(G776,Round2_Transactions!$A$2:$F$800,4,FALSE)), 0,VLOOKUP(G776,Round2_Transactions!$A$2:$F$800,4,FALSE))</f>
        <v>0</v>
      </c>
      <c r="K776" s="60">
        <f>IF(ISNA(VLOOKUP(G776,Round2_Transactions!$A$2:$F$800,5,FALSE)), 0,VLOOKUP(G776,Round2_Transactions!$A$2:$F$800,5,FALSE))</f>
        <v>0</v>
      </c>
      <c r="L776" s="86">
        <f>IF(ISNA(VLOOKUP(G776,Round2_Transactions!$A$2:$F$800,6,FALSE)), 0,VLOOKUP(G776,Round2_Transactions!$A$2:$F$800,6,FALSE))</f>
        <v>0</v>
      </c>
      <c r="M776" s="107">
        <f t="shared" si="79"/>
        <v>0</v>
      </c>
      <c r="N776" s="107">
        <f t="shared" si="81"/>
        <v>0</v>
      </c>
      <c r="O776" s="107">
        <f t="shared" si="82"/>
        <v>0</v>
      </c>
      <c r="P776" s="107">
        <f t="shared" si="83"/>
        <v>0</v>
      </c>
      <c r="Q776" s="107">
        <f t="shared" si="84"/>
        <v>0</v>
      </c>
      <c r="R776" s="107">
        <f t="shared" si="85"/>
        <v>0</v>
      </c>
      <c r="S776" s="107">
        <f t="shared" si="86"/>
        <v>0</v>
      </c>
      <c r="T776" s="107">
        <f t="shared" si="87"/>
        <v>0</v>
      </c>
      <c r="U776" s="107">
        <f t="shared" si="88"/>
        <v>0</v>
      </c>
      <c r="V776" s="107">
        <f t="shared" si="89"/>
        <v>0</v>
      </c>
      <c r="W776" s="107">
        <f t="shared" si="90"/>
        <v>0</v>
      </c>
      <c r="X776" s="107">
        <f t="shared" si="91"/>
        <v>0</v>
      </c>
      <c r="Y776" s="107">
        <f t="shared" si="92"/>
        <v>0</v>
      </c>
      <c r="Z776" s="107">
        <f t="shared" si="145"/>
        <v>0</v>
      </c>
      <c r="AA776" s="107">
        <f t="shared" si="146"/>
        <v>0</v>
      </c>
      <c r="AB776" s="107">
        <f t="shared" si="147"/>
        <v>0</v>
      </c>
      <c r="AC776" s="107">
        <f t="shared" si="148"/>
        <v>0</v>
      </c>
      <c r="AD776" s="107">
        <f t="shared" si="149"/>
        <v>0</v>
      </c>
      <c r="AE776" s="107">
        <f t="shared" si="150"/>
        <v>0</v>
      </c>
      <c r="AF776" s="107">
        <f t="shared" si="151"/>
        <v>0</v>
      </c>
      <c r="AG776" s="107">
        <f t="shared" si="152"/>
        <v>0</v>
      </c>
      <c r="AH776" s="107">
        <f t="shared" si="153"/>
        <v>0</v>
      </c>
      <c r="AI776" s="107">
        <f t="shared" si="154"/>
        <v>0</v>
      </c>
      <c r="AJ776" s="107">
        <f t="shared" si="155"/>
        <v>0</v>
      </c>
      <c r="AK776" s="107">
        <f t="shared" si="156"/>
        <v>0</v>
      </c>
    </row>
    <row r="777">
      <c r="A777" s="107"/>
      <c r="B777" s="107"/>
      <c r="C777" s="107"/>
      <c r="D777" s="107"/>
      <c r="E777" s="107"/>
      <c r="F777" s="108">
        <f t="shared" si="144"/>
        <v>612</v>
      </c>
      <c r="G777" s="90" t="s">
        <v>966</v>
      </c>
      <c r="H777" s="14">
        <f>IF(ISNA(VLOOKUP(G777,Round2_Transactions!$A$2:$F$800,2,FALSE)), 0,VLOOKUP(G777,Round2_Transactions!$A$2:$F$800,2,FALSE))</f>
        <v>0</v>
      </c>
      <c r="I777" s="60">
        <f>IF(ISNA(VLOOKUP(G777,Round2_Transactions!$A$2:$F$800,3,FALSE)), 0,VLOOKUP(G777,Round2_Transactions!$A$2:$F$800,3,FALSE))</f>
        <v>0</v>
      </c>
      <c r="J777" s="60">
        <f>IF(ISNA(VLOOKUP(G777,Round2_Transactions!$A$2:$F$800,4,FALSE)), 0,VLOOKUP(G777,Round2_Transactions!$A$2:$F$800,4,FALSE))</f>
        <v>0</v>
      </c>
      <c r="K777" s="60">
        <f>IF(ISNA(VLOOKUP(G777,Round2_Transactions!$A$2:$F$800,5,FALSE)), 0,VLOOKUP(G777,Round2_Transactions!$A$2:$F$800,5,FALSE))</f>
        <v>0</v>
      </c>
      <c r="L777" s="86">
        <f>IF(ISNA(VLOOKUP(G777,Round2_Transactions!$A$2:$F$800,6,FALSE)), 0,VLOOKUP(G777,Round2_Transactions!$A$2:$F$800,6,FALSE))</f>
        <v>0</v>
      </c>
      <c r="M777" s="107">
        <f t="shared" si="79"/>
        <v>0</v>
      </c>
      <c r="N777" s="107">
        <f t="shared" si="81"/>
        <v>0</v>
      </c>
      <c r="O777" s="107">
        <f t="shared" si="82"/>
        <v>0</v>
      </c>
      <c r="P777" s="107">
        <f t="shared" si="83"/>
        <v>0</v>
      </c>
      <c r="Q777" s="107">
        <f t="shared" si="84"/>
        <v>0</v>
      </c>
      <c r="R777" s="107">
        <f t="shared" si="85"/>
        <v>0</v>
      </c>
      <c r="S777" s="107">
        <f t="shared" si="86"/>
        <v>0</v>
      </c>
      <c r="T777" s="107">
        <f t="shared" si="87"/>
        <v>0</v>
      </c>
      <c r="U777" s="107">
        <f t="shared" si="88"/>
        <v>0</v>
      </c>
      <c r="V777" s="107">
        <f t="shared" si="89"/>
        <v>0</v>
      </c>
      <c r="W777" s="107">
        <f t="shared" si="90"/>
        <v>0</v>
      </c>
      <c r="X777" s="107">
        <f t="shared" si="91"/>
        <v>0</v>
      </c>
      <c r="Y777" s="107">
        <f t="shared" si="92"/>
        <v>0</v>
      </c>
      <c r="Z777" s="107">
        <f t="shared" si="145"/>
        <v>0</v>
      </c>
      <c r="AA777" s="107">
        <f t="shared" si="146"/>
        <v>0</v>
      </c>
      <c r="AB777" s="107">
        <f t="shared" si="147"/>
        <v>0</v>
      </c>
      <c r="AC777" s="107">
        <f t="shared" si="148"/>
        <v>0</v>
      </c>
      <c r="AD777" s="107">
        <f t="shared" si="149"/>
        <v>0</v>
      </c>
      <c r="AE777" s="107">
        <f t="shared" si="150"/>
        <v>0</v>
      </c>
      <c r="AF777" s="107">
        <f t="shared" si="151"/>
        <v>0</v>
      </c>
      <c r="AG777" s="107">
        <f t="shared" si="152"/>
        <v>0</v>
      </c>
      <c r="AH777" s="107">
        <f t="shared" si="153"/>
        <v>0</v>
      </c>
      <c r="AI777" s="107">
        <f t="shared" si="154"/>
        <v>0</v>
      </c>
      <c r="AJ777" s="107">
        <f t="shared" si="155"/>
        <v>0</v>
      </c>
      <c r="AK777" s="107">
        <f t="shared" si="156"/>
        <v>0</v>
      </c>
    </row>
    <row r="778">
      <c r="A778" s="107"/>
      <c r="B778" s="107"/>
      <c r="C778" s="107"/>
      <c r="D778" s="107"/>
      <c r="E778" s="107"/>
      <c r="F778" s="108">
        <f t="shared" si="144"/>
        <v>612</v>
      </c>
      <c r="G778" s="90" t="s">
        <v>967</v>
      </c>
      <c r="H778" s="14">
        <f>IF(ISNA(VLOOKUP(G778,Round2_Transactions!$A$2:$F$800,2,FALSE)), 0,VLOOKUP(G778,Round2_Transactions!$A$2:$F$800,2,FALSE))</f>
        <v>0</v>
      </c>
      <c r="I778" s="60">
        <f>IF(ISNA(VLOOKUP(G778,Round2_Transactions!$A$2:$F$800,3,FALSE)), 0,VLOOKUP(G778,Round2_Transactions!$A$2:$F$800,3,FALSE))</f>
        <v>0</v>
      </c>
      <c r="J778" s="60">
        <f>IF(ISNA(VLOOKUP(G778,Round2_Transactions!$A$2:$F$800,4,FALSE)), 0,VLOOKUP(G778,Round2_Transactions!$A$2:$F$800,4,FALSE))</f>
        <v>0</v>
      </c>
      <c r="K778" s="60">
        <f>IF(ISNA(VLOOKUP(G778,Round2_Transactions!$A$2:$F$800,5,FALSE)), 0,VLOOKUP(G778,Round2_Transactions!$A$2:$F$800,5,FALSE))</f>
        <v>0</v>
      </c>
      <c r="L778" s="86">
        <f>IF(ISNA(VLOOKUP(G778,Round2_Transactions!$A$2:$F$800,6,FALSE)), 0,VLOOKUP(G778,Round2_Transactions!$A$2:$F$800,6,FALSE))</f>
        <v>0</v>
      </c>
      <c r="M778" s="107">
        <f t="shared" si="79"/>
        <v>0</v>
      </c>
      <c r="N778" s="107">
        <f t="shared" si="81"/>
        <v>0</v>
      </c>
      <c r="O778" s="107">
        <f t="shared" si="82"/>
        <v>0</v>
      </c>
      <c r="P778" s="107">
        <f t="shared" si="83"/>
        <v>0</v>
      </c>
      <c r="Q778" s="107">
        <f t="shared" si="84"/>
        <v>0</v>
      </c>
      <c r="R778" s="107">
        <f t="shared" si="85"/>
        <v>0</v>
      </c>
      <c r="S778" s="107">
        <f t="shared" si="86"/>
        <v>0</v>
      </c>
      <c r="T778" s="107">
        <f t="shared" si="87"/>
        <v>0</v>
      </c>
      <c r="U778" s="107">
        <f t="shared" si="88"/>
        <v>0</v>
      </c>
      <c r="V778" s="107">
        <f t="shared" si="89"/>
        <v>0</v>
      </c>
      <c r="W778" s="107">
        <f t="shared" si="90"/>
        <v>0</v>
      </c>
      <c r="X778" s="107">
        <f t="shared" si="91"/>
        <v>0</v>
      </c>
      <c r="Y778" s="107">
        <f t="shared" si="92"/>
        <v>0</v>
      </c>
      <c r="Z778" s="107">
        <f t="shared" si="145"/>
        <v>0</v>
      </c>
      <c r="AA778" s="107">
        <f t="shared" si="146"/>
        <v>0</v>
      </c>
      <c r="AB778" s="107">
        <f t="shared" si="147"/>
        <v>0</v>
      </c>
      <c r="AC778" s="107">
        <f t="shared" si="148"/>
        <v>0</v>
      </c>
      <c r="AD778" s="107">
        <f t="shared" si="149"/>
        <v>0</v>
      </c>
      <c r="AE778" s="107">
        <f t="shared" si="150"/>
        <v>0</v>
      </c>
      <c r="AF778" s="107">
        <f t="shared" si="151"/>
        <v>0</v>
      </c>
      <c r="AG778" s="107">
        <f t="shared" si="152"/>
        <v>0</v>
      </c>
      <c r="AH778" s="107">
        <f t="shared" si="153"/>
        <v>0</v>
      </c>
      <c r="AI778" s="107">
        <f t="shared" si="154"/>
        <v>0</v>
      </c>
      <c r="AJ778" s="107">
        <f t="shared" si="155"/>
        <v>0</v>
      </c>
      <c r="AK778" s="107">
        <f t="shared" si="156"/>
        <v>0</v>
      </c>
    </row>
    <row r="779">
      <c r="A779" s="107"/>
      <c r="B779" s="107"/>
      <c r="C779" s="107"/>
      <c r="D779" s="107"/>
      <c r="E779" s="107"/>
      <c r="F779" s="108">
        <f t="shared" si="144"/>
        <v>612</v>
      </c>
      <c r="G779" s="90" t="s">
        <v>968</v>
      </c>
      <c r="H779" s="14">
        <f>IF(ISNA(VLOOKUP(G779,Round2_Transactions!$A$2:$F$800,2,FALSE)), 0,VLOOKUP(G779,Round2_Transactions!$A$2:$F$800,2,FALSE))</f>
        <v>0</v>
      </c>
      <c r="I779" s="60">
        <f>IF(ISNA(VLOOKUP(G779,Round2_Transactions!$A$2:$F$800,3,FALSE)), 0,VLOOKUP(G779,Round2_Transactions!$A$2:$F$800,3,FALSE))</f>
        <v>0</v>
      </c>
      <c r="J779" s="60">
        <f>IF(ISNA(VLOOKUP(G779,Round2_Transactions!$A$2:$F$800,4,FALSE)), 0,VLOOKUP(G779,Round2_Transactions!$A$2:$F$800,4,FALSE))</f>
        <v>0</v>
      </c>
      <c r="K779" s="60">
        <f>IF(ISNA(VLOOKUP(G779,Round2_Transactions!$A$2:$F$800,5,FALSE)), 0,VLOOKUP(G779,Round2_Transactions!$A$2:$F$800,5,FALSE))</f>
        <v>0</v>
      </c>
      <c r="L779" s="86">
        <f>IF(ISNA(VLOOKUP(G779,Round2_Transactions!$A$2:$F$800,6,FALSE)), 0,VLOOKUP(G779,Round2_Transactions!$A$2:$F$800,6,FALSE))</f>
        <v>0</v>
      </c>
      <c r="M779" s="107">
        <f t="shared" si="79"/>
        <v>0</v>
      </c>
      <c r="N779" s="107">
        <f t="shared" si="81"/>
        <v>0</v>
      </c>
      <c r="O779" s="107">
        <f t="shared" si="82"/>
        <v>0</v>
      </c>
      <c r="P779" s="107">
        <f t="shared" si="83"/>
        <v>0</v>
      </c>
      <c r="Q779" s="107">
        <f t="shared" si="84"/>
        <v>0</v>
      </c>
      <c r="R779" s="107">
        <f t="shared" si="85"/>
        <v>0</v>
      </c>
      <c r="S779" s="107">
        <f t="shared" si="86"/>
        <v>0</v>
      </c>
      <c r="T779" s="107">
        <f t="shared" si="87"/>
        <v>0</v>
      </c>
      <c r="U779" s="107">
        <f t="shared" si="88"/>
        <v>0</v>
      </c>
      <c r="V779" s="107">
        <f t="shared" si="89"/>
        <v>0</v>
      </c>
      <c r="W779" s="107">
        <f t="shared" si="90"/>
        <v>0</v>
      </c>
      <c r="X779" s="107">
        <f t="shared" si="91"/>
        <v>0</v>
      </c>
      <c r="Y779" s="107">
        <f t="shared" si="92"/>
        <v>0</v>
      </c>
      <c r="Z779" s="107">
        <f t="shared" si="145"/>
        <v>0</v>
      </c>
      <c r="AA779" s="107">
        <f t="shared" si="146"/>
        <v>0</v>
      </c>
      <c r="AB779" s="107">
        <f t="shared" si="147"/>
        <v>0</v>
      </c>
      <c r="AC779" s="107">
        <f t="shared" si="148"/>
        <v>0</v>
      </c>
      <c r="AD779" s="107">
        <f t="shared" si="149"/>
        <v>0</v>
      </c>
      <c r="AE779" s="107">
        <f t="shared" si="150"/>
        <v>0</v>
      </c>
      <c r="AF779" s="107">
        <f t="shared" si="151"/>
        <v>0</v>
      </c>
      <c r="AG779" s="107">
        <f t="shared" si="152"/>
        <v>0</v>
      </c>
      <c r="AH779" s="107">
        <f t="shared" si="153"/>
        <v>0</v>
      </c>
      <c r="AI779" s="107">
        <f t="shared" si="154"/>
        <v>0</v>
      </c>
      <c r="AJ779" s="107">
        <f t="shared" si="155"/>
        <v>0</v>
      </c>
      <c r="AK779" s="107">
        <f t="shared" si="156"/>
        <v>0</v>
      </c>
    </row>
    <row r="780">
      <c r="A780" s="107"/>
      <c r="B780" s="107"/>
      <c r="C780" s="107"/>
      <c r="D780" s="107"/>
      <c r="E780" s="107"/>
      <c r="F780" s="108">
        <f t="shared" si="144"/>
        <v>612</v>
      </c>
      <c r="G780" s="90" t="s">
        <v>969</v>
      </c>
      <c r="H780" s="14">
        <f>IF(ISNA(VLOOKUP(G780,Round2_Transactions!$A$2:$F$800,2,FALSE)), 0,VLOOKUP(G780,Round2_Transactions!$A$2:$F$800,2,FALSE))</f>
        <v>0</v>
      </c>
      <c r="I780" s="60">
        <f>IF(ISNA(VLOOKUP(G780,Round2_Transactions!$A$2:$F$800,3,FALSE)), 0,VLOOKUP(G780,Round2_Transactions!$A$2:$F$800,3,FALSE))</f>
        <v>0</v>
      </c>
      <c r="J780" s="60">
        <f>IF(ISNA(VLOOKUP(G780,Round2_Transactions!$A$2:$F$800,4,FALSE)), 0,VLOOKUP(G780,Round2_Transactions!$A$2:$F$800,4,FALSE))</f>
        <v>0</v>
      </c>
      <c r="K780" s="60">
        <f>IF(ISNA(VLOOKUP(G780,Round2_Transactions!$A$2:$F$800,5,FALSE)), 0,VLOOKUP(G780,Round2_Transactions!$A$2:$F$800,5,FALSE))</f>
        <v>0</v>
      </c>
      <c r="L780" s="86">
        <f>IF(ISNA(VLOOKUP(G780,Round2_Transactions!$A$2:$F$800,6,FALSE)), 0,VLOOKUP(G780,Round2_Transactions!$A$2:$F$800,6,FALSE))</f>
        <v>0</v>
      </c>
      <c r="M780" s="107">
        <f t="shared" si="79"/>
        <v>0</v>
      </c>
      <c r="N780" s="107">
        <f t="shared" si="81"/>
        <v>0</v>
      </c>
      <c r="O780" s="107">
        <f t="shared" si="82"/>
        <v>0</v>
      </c>
      <c r="P780" s="107">
        <f t="shared" si="83"/>
        <v>0</v>
      </c>
      <c r="Q780" s="107">
        <f t="shared" si="84"/>
        <v>0</v>
      </c>
      <c r="R780" s="107">
        <f t="shared" si="85"/>
        <v>0</v>
      </c>
      <c r="S780" s="107">
        <f t="shared" si="86"/>
        <v>0</v>
      </c>
      <c r="T780" s="107">
        <f t="shared" si="87"/>
        <v>0</v>
      </c>
      <c r="U780" s="107">
        <f t="shared" si="88"/>
        <v>0</v>
      </c>
      <c r="V780" s="107">
        <f t="shared" si="89"/>
        <v>0</v>
      </c>
      <c r="W780" s="107">
        <f t="shared" si="90"/>
        <v>0</v>
      </c>
      <c r="X780" s="107">
        <f t="shared" si="91"/>
        <v>0</v>
      </c>
      <c r="Y780" s="107">
        <f t="shared" si="92"/>
        <v>0</v>
      </c>
      <c r="Z780" s="107">
        <f t="shared" si="145"/>
        <v>0</v>
      </c>
      <c r="AA780" s="107">
        <f t="shared" si="146"/>
        <v>0</v>
      </c>
      <c r="AB780" s="107">
        <f t="shared" si="147"/>
        <v>0</v>
      </c>
      <c r="AC780" s="107">
        <f t="shared" si="148"/>
        <v>0</v>
      </c>
      <c r="AD780" s="107">
        <f t="shared" si="149"/>
        <v>0</v>
      </c>
      <c r="AE780" s="107">
        <f t="shared" si="150"/>
        <v>0</v>
      </c>
      <c r="AF780" s="107">
        <f t="shared" si="151"/>
        <v>0</v>
      </c>
      <c r="AG780" s="107">
        <f t="shared" si="152"/>
        <v>0</v>
      </c>
      <c r="AH780" s="107">
        <f t="shared" si="153"/>
        <v>0</v>
      </c>
      <c r="AI780" s="107">
        <f t="shared" si="154"/>
        <v>0</v>
      </c>
      <c r="AJ780" s="107">
        <f t="shared" si="155"/>
        <v>0</v>
      </c>
      <c r="AK780" s="107">
        <f t="shared" si="156"/>
        <v>0</v>
      </c>
    </row>
    <row r="781">
      <c r="A781" s="107"/>
      <c r="B781" s="107"/>
      <c r="C781" s="107"/>
      <c r="D781" s="107"/>
      <c r="E781" s="107"/>
      <c r="F781" s="108">
        <f t="shared" si="144"/>
        <v>612</v>
      </c>
      <c r="G781" s="90" t="s">
        <v>970</v>
      </c>
      <c r="H781" s="14">
        <f>IF(ISNA(VLOOKUP(G781,Round2_Transactions!$A$2:$F$800,2,FALSE)), 0,VLOOKUP(G781,Round2_Transactions!$A$2:$F$800,2,FALSE))</f>
        <v>0</v>
      </c>
      <c r="I781" s="60">
        <f>IF(ISNA(VLOOKUP(G781,Round2_Transactions!$A$2:$F$800,3,FALSE)), 0,VLOOKUP(G781,Round2_Transactions!$A$2:$F$800,3,FALSE))</f>
        <v>0</v>
      </c>
      <c r="J781" s="60">
        <f>IF(ISNA(VLOOKUP(G781,Round2_Transactions!$A$2:$F$800,4,FALSE)), 0,VLOOKUP(G781,Round2_Transactions!$A$2:$F$800,4,FALSE))</f>
        <v>0</v>
      </c>
      <c r="K781" s="60">
        <f>IF(ISNA(VLOOKUP(G781,Round2_Transactions!$A$2:$F$800,5,FALSE)), 0,VLOOKUP(G781,Round2_Transactions!$A$2:$F$800,5,FALSE))</f>
        <v>0</v>
      </c>
      <c r="L781" s="86">
        <f>IF(ISNA(VLOOKUP(G781,Round2_Transactions!$A$2:$F$800,6,FALSE)), 0,VLOOKUP(G781,Round2_Transactions!$A$2:$F$800,6,FALSE))</f>
        <v>0</v>
      </c>
      <c r="M781" s="107">
        <f t="shared" si="79"/>
        <v>0</v>
      </c>
      <c r="N781" s="107">
        <f t="shared" si="81"/>
        <v>0</v>
      </c>
      <c r="O781" s="107">
        <f t="shared" si="82"/>
        <v>0</v>
      </c>
      <c r="P781" s="107">
        <f t="shared" si="83"/>
        <v>0</v>
      </c>
      <c r="Q781" s="107">
        <f t="shared" si="84"/>
        <v>0</v>
      </c>
      <c r="R781" s="107">
        <f t="shared" si="85"/>
        <v>0</v>
      </c>
      <c r="S781" s="107">
        <f t="shared" si="86"/>
        <v>0</v>
      </c>
      <c r="T781" s="107">
        <f t="shared" si="87"/>
        <v>0</v>
      </c>
      <c r="U781" s="107">
        <f t="shared" si="88"/>
        <v>0</v>
      </c>
      <c r="V781" s="107">
        <f t="shared" si="89"/>
        <v>0</v>
      </c>
      <c r="W781" s="107">
        <f t="shared" si="90"/>
        <v>0</v>
      </c>
      <c r="X781" s="107">
        <f t="shared" si="91"/>
        <v>0</v>
      </c>
      <c r="Y781" s="107">
        <f t="shared" si="92"/>
        <v>0</v>
      </c>
      <c r="Z781" s="107">
        <f t="shared" si="145"/>
        <v>0</v>
      </c>
      <c r="AA781" s="107">
        <f t="shared" si="146"/>
        <v>0</v>
      </c>
      <c r="AB781" s="107">
        <f t="shared" si="147"/>
        <v>0</v>
      </c>
      <c r="AC781" s="107">
        <f t="shared" si="148"/>
        <v>0</v>
      </c>
      <c r="AD781" s="107">
        <f t="shared" si="149"/>
        <v>0</v>
      </c>
      <c r="AE781" s="107">
        <f t="shared" si="150"/>
        <v>0</v>
      </c>
      <c r="AF781" s="107">
        <f t="shared" si="151"/>
        <v>0</v>
      </c>
      <c r="AG781" s="107">
        <f t="shared" si="152"/>
        <v>0</v>
      </c>
      <c r="AH781" s="107">
        <f t="shared" si="153"/>
        <v>0</v>
      </c>
      <c r="AI781" s="107">
        <f t="shared" si="154"/>
        <v>0</v>
      </c>
      <c r="AJ781" s="107">
        <f t="shared" si="155"/>
        <v>0</v>
      </c>
      <c r="AK781" s="107">
        <f t="shared" si="156"/>
        <v>0</v>
      </c>
    </row>
    <row r="782">
      <c r="A782" s="107"/>
      <c r="B782" s="107"/>
      <c r="C782" s="107"/>
      <c r="D782" s="107"/>
      <c r="E782" s="107"/>
      <c r="F782" s="108">
        <f t="shared" si="144"/>
        <v>612</v>
      </c>
      <c r="G782" s="90" t="s">
        <v>971</v>
      </c>
      <c r="H782" s="14">
        <f>IF(ISNA(VLOOKUP(G782,Round2_Transactions!$A$2:$F$800,2,FALSE)), 0,VLOOKUP(G782,Round2_Transactions!$A$2:$F$800,2,FALSE))</f>
        <v>0</v>
      </c>
      <c r="I782" s="60">
        <f>IF(ISNA(VLOOKUP(G782,Round2_Transactions!$A$2:$F$800,3,FALSE)), 0,VLOOKUP(G782,Round2_Transactions!$A$2:$F$800,3,FALSE))</f>
        <v>0</v>
      </c>
      <c r="J782" s="60">
        <f>IF(ISNA(VLOOKUP(G782,Round2_Transactions!$A$2:$F$800,4,FALSE)), 0,VLOOKUP(G782,Round2_Transactions!$A$2:$F$800,4,FALSE))</f>
        <v>0</v>
      </c>
      <c r="K782" s="60">
        <f>IF(ISNA(VLOOKUP(G782,Round2_Transactions!$A$2:$F$800,5,FALSE)), 0,VLOOKUP(G782,Round2_Transactions!$A$2:$F$800,5,FALSE))</f>
        <v>0</v>
      </c>
      <c r="L782" s="86">
        <f>IF(ISNA(VLOOKUP(G782,Round2_Transactions!$A$2:$F$800,6,FALSE)), 0,VLOOKUP(G782,Round2_Transactions!$A$2:$F$800,6,FALSE))</f>
        <v>0</v>
      </c>
      <c r="M782" s="107">
        <f t="shared" si="79"/>
        <v>0</v>
      </c>
      <c r="N782" s="107">
        <f t="shared" si="81"/>
        <v>0</v>
      </c>
      <c r="O782" s="107">
        <f t="shared" si="82"/>
        <v>0</v>
      </c>
      <c r="P782" s="107">
        <f t="shared" si="83"/>
        <v>0</v>
      </c>
      <c r="Q782" s="107">
        <f t="shared" si="84"/>
        <v>0</v>
      </c>
      <c r="R782" s="107">
        <f t="shared" si="85"/>
        <v>0</v>
      </c>
      <c r="S782" s="107">
        <f t="shared" si="86"/>
        <v>0</v>
      </c>
      <c r="T782" s="107">
        <f t="shared" si="87"/>
        <v>0</v>
      </c>
      <c r="U782" s="107">
        <f t="shared" si="88"/>
        <v>0</v>
      </c>
      <c r="V782" s="107">
        <f t="shared" si="89"/>
        <v>0</v>
      </c>
      <c r="W782" s="107">
        <f t="shared" si="90"/>
        <v>0</v>
      </c>
      <c r="X782" s="107">
        <f t="shared" si="91"/>
        <v>0</v>
      </c>
      <c r="Y782" s="107">
        <f t="shared" si="92"/>
        <v>0</v>
      </c>
      <c r="Z782" s="107">
        <f t="shared" si="145"/>
        <v>0</v>
      </c>
      <c r="AA782" s="107">
        <f t="shared" si="146"/>
        <v>0</v>
      </c>
      <c r="AB782" s="107">
        <f t="shared" si="147"/>
        <v>0</v>
      </c>
      <c r="AC782" s="107">
        <f t="shared" si="148"/>
        <v>0</v>
      </c>
      <c r="AD782" s="107">
        <f t="shared" si="149"/>
        <v>0</v>
      </c>
      <c r="AE782" s="107">
        <f t="shared" si="150"/>
        <v>0</v>
      </c>
      <c r="AF782" s="107">
        <f t="shared" si="151"/>
        <v>0</v>
      </c>
      <c r="AG782" s="107">
        <f t="shared" si="152"/>
        <v>0</v>
      </c>
      <c r="AH782" s="107">
        <f t="shared" si="153"/>
        <v>0</v>
      </c>
      <c r="AI782" s="107">
        <f t="shared" si="154"/>
        <v>0</v>
      </c>
      <c r="AJ782" s="107">
        <f t="shared" si="155"/>
        <v>0</v>
      </c>
      <c r="AK782" s="107">
        <f t="shared" si="156"/>
        <v>0</v>
      </c>
    </row>
    <row r="783">
      <c r="A783" s="107"/>
      <c r="B783" s="107"/>
      <c r="C783" s="107"/>
      <c r="D783" s="107"/>
      <c r="E783" s="107"/>
      <c r="F783" s="108">
        <f t="shared" si="144"/>
        <v>612</v>
      </c>
      <c r="G783" s="90" t="s">
        <v>972</v>
      </c>
      <c r="H783" s="14">
        <f>IF(ISNA(VLOOKUP(G783,Round2_Transactions!$A$2:$F$800,2,FALSE)), 0,VLOOKUP(G783,Round2_Transactions!$A$2:$F$800,2,FALSE))</f>
        <v>0</v>
      </c>
      <c r="I783" s="60">
        <f>IF(ISNA(VLOOKUP(G783,Round2_Transactions!$A$2:$F$800,3,FALSE)), 0,VLOOKUP(G783,Round2_Transactions!$A$2:$F$800,3,FALSE))</f>
        <v>0</v>
      </c>
      <c r="J783" s="60">
        <f>IF(ISNA(VLOOKUP(G783,Round2_Transactions!$A$2:$F$800,4,FALSE)), 0,VLOOKUP(G783,Round2_Transactions!$A$2:$F$800,4,FALSE))</f>
        <v>0</v>
      </c>
      <c r="K783" s="60">
        <f>IF(ISNA(VLOOKUP(G783,Round2_Transactions!$A$2:$F$800,5,FALSE)), 0,VLOOKUP(G783,Round2_Transactions!$A$2:$F$800,5,FALSE))</f>
        <v>0</v>
      </c>
      <c r="L783" s="86">
        <f>IF(ISNA(VLOOKUP(G783,Round2_Transactions!$A$2:$F$800,6,FALSE)), 0,VLOOKUP(G783,Round2_Transactions!$A$2:$F$800,6,FALSE))</f>
        <v>0</v>
      </c>
      <c r="M783" s="107">
        <f t="shared" si="79"/>
        <v>0</v>
      </c>
      <c r="N783" s="107">
        <f t="shared" si="81"/>
        <v>0</v>
      </c>
      <c r="O783" s="107">
        <f t="shared" si="82"/>
        <v>0</v>
      </c>
      <c r="P783" s="107">
        <f t="shared" si="83"/>
        <v>0</v>
      </c>
      <c r="Q783" s="107">
        <f t="shared" si="84"/>
        <v>0</v>
      </c>
      <c r="R783" s="107">
        <f t="shared" si="85"/>
        <v>0</v>
      </c>
      <c r="S783" s="107">
        <f t="shared" si="86"/>
        <v>0</v>
      </c>
      <c r="T783" s="107">
        <f t="shared" si="87"/>
        <v>0</v>
      </c>
      <c r="U783" s="107">
        <f t="shared" si="88"/>
        <v>0</v>
      </c>
      <c r="V783" s="107">
        <f t="shared" si="89"/>
        <v>0</v>
      </c>
      <c r="W783" s="107">
        <f t="shared" si="90"/>
        <v>0</v>
      </c>
      <c r="X783" s="107">
        <f t="shared" si="91"/>
        <v>0</v>
      </c>
      <c r="Y783" s="107">
        <f t="shared" si="92"/>
        <v>0</v>
      </c>
      <c r="Z783" s="107">
        <f t="shared" si="145"/>
        <v>0</v>
      </c>
      <c r="AA783" s="107">
        <f t="shared" si="146"/>
        <v>0</v>
      </c>
      <c r="AB783" s="107">
        <f t="shared" si="147"/>
        <v>0</v>
      </c>
      <c r="AC783" s="107">
        <f t="shared" si="148"/>
        <v>0</v>
      </c>
      <c r="AD783" s="107">
        <f t="shared" si="149"/>
        <v>0</v>
      </c>
      <c r="AE783" s="107">
        <f t="shared" si="150"/>
        <v>0</v>
      </c>
      <c r="AF783" s="107">
        <f t="shared" si="151"/>
        <v>0</v>
      </c>
      <c r="AG783" s="107">
        <f t="shared" si="152"/>
        <v>0</v>
      </c>
      <c r="AH783" s="107">
        <f t="shared" si="153"/>
        <v>0</v>
      </c>
      <c r="AI783" s="107">
        <f t="shared" si="154"/>
        <v>0</v>
      </c>
      <c r="AJ783" s="107">
        <f t="shared" si="155"/>
        <v>0</v>
      </c>
      <c r="AK783" s="107">
        <f t="shared" si="156"/>
        <v>0</v>
      </c>
    </row>
    <row r="784">
      <c r="A784" s="107"/>
      <c r="B784" s="107"/>
      <c r="C784" s="107"/>
      <c r="D784" s="107"/>
      <c r="E784" s="107"/>
      <c r="F784" s="108">
        <f t="shared" si="144"/>
        <v>612</v>
      </c>
      <c r="G784" s="90" t="s">
        <v>973</v>
      </c>
      <c r="H784" s="14">
        <f>IF(ISNA(VLOOKUP(G784,Round2_Transactions!$A$2:$F$800,2,FALSE)), 0,VLOOKUP(G784,Round2_Transactions!$A$2:$F$800,2,FALSE))</f>
        <v>0</v>
      </c>
      <c r="I784" s="60">
        <f>IF(ISNA(VLOOKUP(G784,Round2_Transactions!$A$2:$F$800,3,FALSE)), 0,VLOOKUP(G784,Round2_Transactions!$A$2:$F$800,3,FALSE))</f>
        <v>0</v>
      </c>
      <c r="J784" s="60">
        <f>IF(ISNA(VLOOKUP(G784,Round2_Transactions!$A$2:$F$800,4,FALSE)), 0,VLOOKUP(G784,Round2_Transactions!$A$2:$F$800,4,FALSE))</f>
        <v>0</v>
      </c>
      <c r="K784" s="60">
        <f>IF(ISNA(VLOOKUP(G784,Round2_Transactions!$A$2:$F$800,5,FALSE)), 0,VLOOKUP(G784,Round2_Transactions!$A$2:$F$800,5,FALSE))</f>
        <v>0</v>
      </c>
      <c r="L784" s="86">
        <f>IF(ISNA(VLOOKUP(G784,Round2_Transactions!$A$2:$F$800,6,FALSE)), 0,VLOOKUP(G784,Round2_Transactions!$A$2:$F$800,6,FALSE))</f>
        <v>0</v>
      </c>
      <c r="M784" s="107">
        <f t="shared" si="79"/>
        <v>0</v>
      </c>
      <c r="N784" s="107">
        <f t="shared" si="81"/>
        <v>0</v>
      </c>
      <c r="O784" s="107">
        <f t="shared" si="82"/>
        <v>0</v>
      </c>
      <c r="P784" s="107">
        <f t="shared" si="83"/>
        <v>0</v>
      </c>
      <c r="Q784" s="107">
        <f t="shared" si="84"/>
        <v>0</v>
      </c>
      <c r="R784" s="107">
        <f t="shared" si="85"/>
        <v>0</v>
      </c>
      <c r="S784" s="107">
        <f t="shared" si="86"/>
        <v>0</v>
      </c>
      <c r="T784" s="107">
        <f t="shared" si="87"/>
        <v>0</v>
      </c>
      <c r="U784" s="107">
        <f t="shared" si="88"/>
        <v>0</v>
      </c>
      <c r="V784" s="107">
        <f t="shared" si="89"/>
        <v>0</v>
      </c>
      <c r="W784" s="107">
        <f t="shared" si="90"/>
        <v>0</v>
      </c>
      <c r="X784" s="107">
        <f t="shared" si="91"/>
        <v>0</v>
      </c>
      <c r="Y784" s="107">
        <f t="shared" si="92"/>
        <v>0</v>
      </c>
      <c r="Z784" s="107">
        <f t="shared" si="145"/>
        <v>0</v>
      </c>
      <c r="AA784" s="107">
        <f t="shared" si="146"/>
        <v>0</v>
      </c>
      <c r="AB784" s="107">
        <f t="shared" si="147"/>
        <v>0</v>
      </c>
      <c r="AC784" s="107">
        <f t="shared" si="148"/>
        <v>0</v>
      </c>
      <c r="AD784" s="107">
        <f t="shared" si="149"/>
        <v>0</v>
      </c>
      <c r="AE784" s="107">
        <f t="shared" si="150"/>
        <v>0</v>
      </c>
      <c r="AF784" s="107">
        <f t="shared" si="151"/>
        <v>0</v>
      </c>
      <c r="AG784" s="107">
        <f t="shared" si="152"/>
        <v>0</v>
      </c>
      <c r="AH784" s="107">
        <f t="shared" si="153"/>
        <v>0</v>
      </c>
      <c r="AI784" s="107">
        <f t="shared" si="154"/>
        <v>0</v>
      </c>
      <c r="AJ784" s="107">
        <f t="shared" si="155"/>
        <v>0</v>
      </c>
      <c r="AK784" s="107">
        <f t="shared" si="156"/>
        <v>0</v>
      </c>
    </row>
    <row r="785">
      <c r="A785" s="107"/>
      <c r="B785" s="107"/>
      <c r="C785" s="107"/>
      <c r="D785" s="107"/>
      <c r="E785" s="107"/>
      <c r="F785" s="108">
        <f t="shared" si="144"/>
        <v>612</v>
      </c>
      <c r="G785" s="90" t="s">
        <v>974</v>
      </c>
      <c r="H785" s="14">
        <f>IF(ISNA(VLOOKUP(G785,Round2_Transactions!$A$2:$F$800,2,FALSE)), 0,VLOOKUP(G785,Round2_Transactions!$A$2:$F$800,2,FALSE))</f>
        <v>0</v>
      </c>
      <c r="I785" s="60">
        <f>IF(ISNA(VLOOKUP(G785,Round2_Transactions!$A$2:$F$800,3,FALSE)), 0,VLOOKUP(G785,Round2_Transactions!$A$2:$F$800,3,FALSE))</f>
        <v>0</v>
      </c>
      <c r="J785" s="60">
        <f>IF(ISNA(VLOOKUP(G785,Round2_Transactions!$A$2:$F$800,4,FALSE)), 0,VLOOKUP(G785,Round2_Transactions!$A$2:$F$800,4,FALSE))</f>
        <v>0</v>
      </c>
      <c r="K785" s="60">
        <f>IF(ISNA(VLOOKUP(G785,Round2_Transactions!$A$2:$F$800,5,FALSE)), 0,VLOOKUP(G785,Round2_Transactions!$A$2:$F$800,5,FALSE))</f>
        <v>0</v>
      </c>
      <c r="L785" s="86">
        <f>IF(ISNA(VLOOKUP(G785,Round2_Transactions!$A$2:$F$800,6,FALSE)), 0,VLOOKUP(G785,Round2_Transactions!$A$2:$F$800,6,FALSE))</f>
        <v>0</v>
      </c>
      <c r="M785" s="107">
        <f t="shared" si="79"/>
        <v>0</v>
      </c>
      <c r="N785" s="107">
        <f t="shared" si="81"/>
        <v>0</v>
      </c>
      <c r="O785" s="107">
        <f t="shared" si="82"/>
        <v>0</v>
      </c>
      <c r="P785" s="107">
        <f t="shared" si="83"/>
        <v>0</v>
      </c>
      <c r="Q785" s="107">
        <f t="shared" si="84"/>
        <v>0</v>
      </c>
      <c r="R785" s="107">
        <f t="shared" si="85"/>
        <v>0</v>
      </c>
      <c r="S785" s="107">
        <f t="shared" si="86"/>
        <v>0</v>
      </c>
      <c r="T785" s="107">
        <f t="shared" si="87"/>
        <v>0</v>
      </c>
      <c r="U785" s="107">
        <f t="shared" si="88"/>
        <v>0</v>
      </c>
      <c r="V785" s="107">
        <f t="shared" si="89"/>
        <v>0</v>
      </c>
      <c r="W785" s="107">
        <f t="shared" si="90"/>
        <v>0</v>
      </c>
      <c r="X785" s="107">
        <f t="shared" si="91"/>
        <v>0</v>
      </c>
      <c r="Y785" s="107">
        <f t="shared" si="92"/>
        <v>0</v>
      </c>
      <c r="Z785" s="107">
        <f t="shared" si="145"/>
        <v>0</v>
      </c>
      <c r="AA785" s="107">
        <f t="shared" si="146"/>
        <v>0</v>
      </c>
      <c r="AB785" s="107">
        <f t="shared" si="147"/>
        <v>0</v>
      </c>
      <c r="AC785" s="107">
        <f t="shared" si="148"/>
        <v>0</v>
      </c>
      <c r="AD785" s="107">
        <f t="shared" si="149"/>
        <v>0</v>
      </c>
      <c r="AE785" s="107">
        <f t="shared" si="150"/>
        <v>0</v>
      </c>
      <c r="AF785" s="107">
        <f t="shared" si="151"/>
        <v>0</v>
      </c>
      <c r="AG785" s="107">
        <f t="shared" si="152"/>
        <v>0</v>
      </c>
      <c r="AH785" s="107">
        <f t="shared" si="153"/>
        <v>0</v>
      </c>
      <c r="AI785" s="107">
        <f t="shared" si="154"/>
        <v>0</v>
      </c>
      <c r="AJ785" s="107">
        <f t="shared" si="155"/>
        <v>0</v>
      </c>
      <c r="AK785" s="107">
        <f t="shared" si="156"/>
        <v>0</v>
      </c>
    </row>
    <row r="786">
      <c r="A786" s="107"/>
      <c r="B786" s="107"/>
      <c r="C786" s="107"/>
      <c r="D786" s="107"/>
      <c r="E786" s="107"/>
      <c r="F786" s="108">
        <f t="shared" si="144"/>
        <v>612</v>
      </c>
      <c r="G786" s="90" t="s">
        <v>975</v>
      </c>
      <c r="H786" s="14">
        <f>IF(ISNA(VLOOKUP(G786,Round2_Transactions!$A$2:$F$800,2,FALSE)), 0,VLOOKUP(G786,Round2_Transactions!$A$2:$F$800,2,FALSE))</f>
        <v>0</v>
      </c>
      <c r="I786" s="60">
        <f>IF(ISNA(VLOOKUP(G786,Round2_Transactions!$A$2:$F$800,3,FALSE)), 0,VLOOKUP(G786,Round2_Transactions!$A$2:$F$800,3,FALSE))</f>
        <v>0</v>
      </c>
      <c r="J786" s="60">
        <f>IF(ISNA(VLOOKUP(G786,Round2_Transactions!$A$2:$F$800,4,FALSE)), 0,VLOOKUP(G786,Round2_Transactions!$A$2:$F$800,4,FALSE))</f>
        <v>0</v>
      </c>
      <c r="K786" s="60">
        <f>IF(ISNA(VLOOKUP(G786,Round2_Transactions!$A$2:$F$800,5,FALSE)), 0,VLOOKUP(G786,Round2_Transactions!$A$2:$F$800,5,FALSE))</f>
        <v>0</v>
      </c>
      <c r="L786" s="86">
        <f>IF(ISNA(VLOOKUP(G786,Round2_Transactions!$A$2:$F$800,6,FALSE)), 0,VLOOKUP(G786,Round2_Transactions!$A$2:$F$800,6,FALSE))</f>
        <v>0</v>
      </c>
      <c r="M786" s="107">
        <f t="shared" si="79"/>
        <v>0</v>
      </c>
      <c r="N786" s="107">
        <f t="shared" si="81"/>
        <v>0</v>
      </c>
      <c r="O786" s="107">
        <f t="shared" si="82"/>
        <v>0</v>
      </c>
      <c r="P786" s="107">
        <f t="shared" si="83"/>
        <v>0</v>
      </c>
      <c r="Q786" s="107">
        <f t="shared" si="84"/>
        <v>0</v>
      </c>
      <c r="R786" s="107">
        <f t="shared" si="85"/>
        <v>0</v>
      </c>
      <c r="S786" s="107">
        <f t="shared" si="86"/>
        <v>0</v>
      </c>
      <c r="T786" s="107">
        <f t="shared" si="87"/>
        <v>0</v>
      </c>
      <c r="U786" s="107">
        <f t="shared" si="88"/>
        <v>0</v>
      </c>
      <c r="V786" s="107">
        <f t="shared" si="89"/>
        <v>0</v>
      </c>
      <c r="W786" s="107">
        <f t="shared" si="90"/>
        <v>0</v>
      </c>
      <c r="X786" s="107">
        <f t="shared" si="91"/>
        <v>0</v>
      </c>
      <c r="Y786" s="107">
        <f t="shared" si="92"/>
        <v>0</v>
      </c>
      <c r="Z786" s="107">
        <f t="shared" si="145"/>
        <v>0</v>
      </c>
      <c r="AA786" s="107">
        <f t="shared" si="146"/>
        <v>0</v>
      </c>
      <c r="AB786" s="107">
        <f t="shared" si="147"/>
        <v>0</v>
      </c>
      <c r="AC786" s="107">
        <f t="shared" si="148"/>
        <v>0</v>
      </c>
      <c r="AD786" s="107">
        <f t="shared" si="149"/>
        <v>0</v>
      </c>
      <c r="AE786" s="107">
        <f t="shared" si="150"/>
        <v>0</v>
      </c>
      <c r="AF786" s="107">
        <f t="shared" si="151"/>
        <v>0</v>
      </c>
      <c r="AG786" s="107">
        <f t="shared" si="152"/>
        <v>0</v>
      </c>
      <c r="AH786" s="107">
        <f t="shared" si="153"/>
        <v>0</v>
      </c>
      <c r="AI786" s="107">
        <f t="shared" si="154"/>
        <v>0</v>
      </c>
      <c r="AJ786" s="107">
        <f t="shared" si="155"/>
        <v>0</v>
      </c>
      <c r="AK786" s="107">
        <f t="shared" si="156"/>
        <v>0</v>
      </c>
    </row>
    <row r="787">
      <c r="A787" s="107"/>
      <c r="B787" s="107"/>
      <c r="C787" s="107"/>
      <c r="D787" s="107"/>
      <c r="E787" s="107"/>
      <c r="F787" s="108">
        <f t="shared" si="144"/>
        <v>612</v>
      </c>
      <c r="G787" s="90" t="s">
        <v>976</v>
      </c>
      <c r="H787" s="14">
        <f>IF(ISNA(VLOOKUP(G787,Round2_Transactions!$A$2:$F$800,2,FALSE)), 0,VLOOKUP(G787,Round2_Transactions!$A$2:$F$800,2,FALSE))</f>
        <v>0</v>
      </c>
      <c r="I787" s="60">
        <f>IF(ISNA(VLOOKUP(G787,Round2_Transactions!$A$2:$F$800,3,FALSE)), 0,VLOOKUP(G787,Round2_Transactions!$A$2:$F$800,3,FALSE))</f>
        <v>0</v>
      </c>
      <c r="J787" s="60">
        <f>IF(ISNA(VLOOKUP(G787,Round2_Transactions!$A$2:$F$800,4,FALSE)), 0,VLOOKUP(G787,Round2_Transactions!$A$2:$F$800,4,FALSE))</f>
        <v>0</v>
      </c>
      <c r="K787" s="60">
        <f>IF(ISNA(VLOOKUP(G787,Round2_Transactions!$A$2:$F$800,5,FALSE)), 0,VLOOKUP(G787,Round2_Transactions!$A$2:$F$800,5,FALSE))</f>
        <v>0</v>
      </c>
      <c r="L787" s="86">
        <f>IF(ISNA(VLOOKUP(G787,Round2_Transactions!$A$2:$F$800,6,FALSE)), 0,VLOOKUP(G787,Round2_Transactions!$A$2:$F$800,6,FALSE))</f>
        <v>0</v>
      </c>
      <c r="M787" s="107">
        <f t="shared" si="79"/>
        <v>0</v>
      </c>
      <c r="N787" s="107">
        <f t="shared" si="81"/>
        <v>0</v>
      </c>
      <c r="O787" s="107">
        <f t="shared" si="82"/>
        <v>0</v>
      </c>
      <c r="P787" s="107">
        <f t="shared" si="83"/>
        <v>0</v>
      </c>
      <c r="Q787" s="107">
        <f t="shared" si="84"/>
        <v>0</v>
      </c>
      <c r="R787" s="107">
        <f t="shared" si="85"/>
        <v>0</v>
      </c>
      <c r="S787" s="107">
        <f t="shared" si="86"/>
        <v>0</v>
      </c>
      <c r="T787" s="107">
        <f t="shared" si="87"/>
        <v>0</v>
      </c>
      <c r="U787" s="107">
        <f t="shared" si="88"/>
        <v>0</v>
      </c>
      <c r="V787" s="107">
        <f t="shared" si="89"/>
        <v>0</v>
      </c>
      <c r="W787" s="107">
        <f t="shared" si="90"/>
        <v>0</v>
      </c>
      <c r="X787" s="107">
        <f t="shared" si="91"/>
        <v>0</v>
      </c>
      <c r="Y787" s="107">
        <f t="shared" si="92"/>
        <v>0</v>
      </c>
      <c r="Z787" s="107">
        <f t="shared" si="145"/>
        <v>0</v>
      </c>
      <c r="AA787" s="107">
        <f t="shared" si="146"/>
        <v>0</v>
      </c>
      <c r="AB787" s="107">
        <f t="shared" si="147"/>
        <v>0</v>
      </c>
      <c r="AC787" s="107">
        <f t="shared" si="148"/>
        <v>0</v>
      </c>
      <c r="AD787" s="107">
        <f t="shared" si="149"/>
        <v>0</v>
      </c>
      <c r="AE787" s="107">
        <f t="shared" si="150"/>
        <v>0</v>
      </c>
      <c r="AF787" s="107">
        <f t="shared" si="151"/>
        <v>0</v>
      </c>
      <c r="AG787" s="107">
        <f t="shared" si="152"/>
        <v>0</v>
      </c>
      <c r="AH787" s="107">
        <f t="shared" si="153"/>
        <v>0</v>
      </c>
      <c r="AI787" s="107">
        <f t="shared" si="154"/>
        <v>0</v>
      </c>
      <c r="AJ787" s="107">
        <f t="shared" si="155"/>
        <v>0</v>
      </c>
      <c r="AK787" s="107">
        <f t="shared" si="156"/>
        <v>0</v>
      </c>
    </row>
    <row r="788">
      <c r="A788" s="107"/>
      <c r="B788" s="107"/>
      <c r="C788" s="107"/>
      <c r="D788" s="107"/>
      <c r="E788" s="107"/>
      <c r="F788" s="108">
        <f t="shared" si="144"/>
        <v>612</v>
      </c>
      <c r="G788" s="90" t="s">
        <v>977</v>
      </c>
      <c r="H788" s="14">
        <f>IF(ISNA(VLOOKUP(G788,Round2_Transactions!$A$2:$F$800,2,FALSE)), 0,VLOOKUP(G788,Round2_Transactions!$A$2:$F$800,2,FALSE))</f>
        <v>0</v>
      </c>
      <c r="I788" s="60">
        <f>IF(ISNA(VLOOKUP(G788,Round2_Transactions!$A$2:$F$800,3,FALSE)), 0,VLOOKUP(G788,Round2_Transactions!$A$2:$F$800,3,FALSE))</f>
        <v>0</v>
      </c>
      <c r="J788" s="60">
        <f>IF(ISNA(VLOOKUP(G788,Round2_Transactions!$A$2:$F$800,4,FALSE)), 0,VLOOKUP(G788,Round2_Transactions!$A$2:$F$800,4,FALSE))</f>
        <v>0</v>
      </c>
      <c r="K788" s="60">
        <f>IF(ISNA(VLOOKUP(G788,Round2_Transactions!$A$2:$F$800,5,FALSE)), 0,VLOOKUP(G788,Round2_Transactions!$A$2:$F$800,5,FALSE))</f>
        <v>0</v>
      </c>
      <c r="L788" s="86">
        <f>IF(ISNA(VLOOKUP(G788,Round2_Transactions!$A$2:$F$800,6,FALSE)), 0,VLOOKUP(G788,Round2_Transactions!$A$2:$F$800,6,FALSE))</f>
        <v>0</v>
      </c>
      <c r="M788" s="107">
        <f t="shared" si="79"/>
        <v>0</v>
      </c>
      <c r="N788" s="107">
        <f t="shared" si="81"/>
        <v>0</v>
      </c>
      <c r="O788" s="107">
        <f t="shared" si="82"/>
        <v>0</v>
      </c>
      <c r="P788" s="107">
        <f t="shared" si="83"/>
        <v>0</v>
      </c>
      <c r="Q788" s="107">
        <f t="shared" si="84"/>
        <v>0</v>
      </c>
      <c r="R788" s="107">
        <f t="shared" si="85"/>
        <v>0</v>
      </c>
      <c r="S788" s="107">
        <f t="shared" si="86"/>
        <v>0</v>
      </c>
      <c r="T788" s="107">
        <f t="shared" si="87"/>
        <v>0</v>
      </c>
      <c r="U788" s="107">
        <f t="shared" si="88"/>
        <v>0</v>
      </c>
      <c r="V788" s="107">
        <f t="shared" si="89"/>
        <v>0</v>
      </c>
      <c r="W788" s="107">
        <f t="shared" si="90"/>
        <v>0</v>
      </c>
      <c r="X788" s="107">
        <f t="shared" si="91"/>
        <v>0</v>
      </c>
      <c r="Y788" s="107">
        <f t="shared" si="92"/>
        <v>0</v>
      </c>
      <c r="Z788" s="107">
        <f t="shared" si="145"/>
        <v>0</v>
      </c>
      <c r="AA788" s="107">
        <f t="shared" si="146"/>
        <v>0</v>
      </c>
      <c r="AB788" s="107">
        <f t="shared" si="147"/>
        <v>0</v>
      </c>
      <c r="AC788" s="107">
        <f t="shared" si="148"/>
        <v>0</v>
      </c>
      <c r="AD788" s="107">
        <f t="shared" si="149"/>
        <v>0</v>
      </c>
      <c r="AE788" s="107">
        <f t="shared" si="150"/>
        <v>0</v>
      </c>
      <c r="AF788" s="107">
        <f t="shared" si="151"/>
        <v>0</v>
      </c>
      <c r="AG788" s="107">
        <f t="shared" si="152"/>
        <v>0</v>
      </c>
      <c r="AH788" s="107">
        <f t="shared" si="153"/>
        <v>0</v>
      </c>
      <c r="AI788" s="107">
        <f t="shared" si="154"/>
        <v>0</v>
      </c>
      <c r="AJ788" s="107">
        <f t="shared" si="155"/>
        <v>0</v>
      </c>
      <c r="AK788" s="107">
        <f t="shared" si="156"/>
        <v>0</v>
      </c>
    </row>
    <row r="789">
      <c r="A789" s="107"/>
      <c r="B789" s="107"/>
      <c r="C789" s="107"/>
      <c r="D789" s="107"/>
      <c r="E789" s="107"/>
      <c r="F789" s="108">
        <f t="shared" si="144"/>
        <v>612</v>
      </c>
      <c r="G789" s="90" t="s">
        <v>978</v>
      </c>
      <c r="H789" s="14">
        <f>IF(ISNA(VLOOKUP(G789,Round2_Transactions!$A$2:$F$800,2,FALSE)), 0,VLOOKUP(G789,Round2_Transactions!$A$2:$F$800,2,FALSE))</f>
        <v>0</v>
      </c>
      <c r="I789" s="60">
        <f>IF(ISNA(VLOOKUP(G789,Round2_Transactions!$A$2:$F$800,3,FALSE)), 0,VLOOKUP(G789,Round2_Transactions!$A$2:$F$800,3,FALSE))</f>
        <v>0</v>
      </c>
      <c r="J789" s="60">
        <f>IF(ISNA(VLOOKUP(G789,Round2_Transactions!$A$2:$F$800,4,FALSE)), 0,VLOOKUP(G789,Round2_Transactions!$A$2:$F$800,4,FALSE))</f>
        <v>0</v>
      </c>
      <c r="K789" s="60">
        <f>IF(ISNA(VLOOKUP(G789,Round2_Transactions!$A$2:$F$800,5,FALSE)), 0,VLOOKUP(G789,Round2_Transactions!$A$2:$F$800,5,FALSE))</f>
        <v>0</v>
      </c>
      <c r="L789" s="86">
        <f>IF(ISNA(VLOOKUP(G789,Round2_Transactions!$A$2:$F$800,6,FALSE)), 0,VLOOKUP(G789,Round2_Transactions!$A$2:$F$800,6,FALSE))</f>
        <v>0</v>
      </c>
      <c r="M789" s="107">
        <f t="shared" si="79"/>
        <v>0</v>
      </c>
      <c r="N789" s="107">
        <f t="shared" si="81"/>
        <v>0</v>
      </c>
      <c r="O789" s="107">
        <f t="shared" si="82"/>
        <v>0</v>
      </c>
      <c r="P789" s="107">
        <f t="shared" si="83"/>
        <v>0</v>
      </c>
      <c r="Q789" s="107">
        <f t="shared" si="84"/>
        <v>0</v>
      </c>
      <c r="R789" s="107">
        <f t="shared" si="85"/>
        <v>0</v>
      </c>
      <c r="S789" s="107">
        <f t="shared" si="86"/>
        <v>0</v>
      </c>
      <c r="T789" s="107">
        <f t="shared" si="87"/>
        <v>0</v>
      </c>
      <c r="U789" s="107">
        <f t="shared" si="88"/>
        <v>0</v>
      </c>
      <c r="V789" s="107">
        <f t="shared" si="89"/>
        <v>0</v>
      </c>
      <c r="W789" s="107">
        <f t="shared" si="90"/>
        <v>0</v>
      </c>
      <c r="X789" s="107">
        <f t="shared" si="91"/>
        <v>0</v>
      </c>
      <c r="Y789" s="107">
        <f t="shared" si="92"/>
        <v>0</v>
      </c>
      <c r="Z789" s="107">
        <f t="shared" si="145"/>
        <v>0</v>
      </c>
      <c r="AA789" s="107">
        <f t="shared" si="146"/>
        <v>0</v>
      </c>
      <c r="AB789" s="107">
        <f t="shared" si="147"/>
        <v>0</v>
      </c>
      <c r="AC789" s="107">
        <f t="shared" si="148"/>
        <v>0</v>
      </c>
      <c r="AD789" s="107">
        <f t="shared" si="149"/>
        <v>0</v>
      </c>
      <c r="AE789" s="107">
        <f t="shared" si="150"/>
        <v>0</v>
      </c>
      <c r="AF789" s="107">
        <f t="shared" si="151"/>
        <v>0</v>
      </c>
      <c r="AG789" s="107">
        <f t="shared" si="152"/>
        <v>0</v>
      </c>
      <c r="AH789" s="107">
        <f t="shared" si="153"/>
        <v>0</v>
      </c>
      <c r="AI789" s="107">
        <f t="shared" si="154"/>
        <v>0</v>
      </c>
      <c r="AJ789" s="107">
        <f t="shared" si="155"/>
        <v>0</v>
      </c>
      <c r="AK789" s="107">
        <f t="shared" si="156"/>
        <v>0</v>
      </c>
    </row>
    <row r="790">
      <c r="A790" s="107"/>
      <c r="B790" s="107"/>
      <c r="C790" s="107"/>
      <c r="D790" s="107"/>
      <c r="E790" s="107"/>
      <c r="F790" s="108">
        <f t="shared" si="144"/>
        <v>612</v>
      </c>
      <c r="G790" s="90" t="s">
        <v>979</v>
      </c>
      <c r="H790" s="14">
        <f>IF(ISNA(VLOOKUP(G790,Round2_Transactions!$A$2:$F$800,2,FALSE)), 0,VLOOKUP(G790,Round2_Transactions!$A$2:$F$800,2,FALSE))</f>
        <v>0</v>
      </c>
      <c r="I790" s="60">
        <f>IF(ISNA(VLOOKUP(G790,Round2_Transactions!$A$2:$F$800,3,FALSE)), 0,VLOOKUP(G790,Round2_Transactions!$A$2:$F$800,3,FALSE))</f>
        <v>0</v>
      </c>
      <c r="J790" s="60">
        <f>IF(ISNA(VLOOKUP(G790,Round2_Transactions!$A$2:$F$800,4,FALSE)), 0,VLOOKUP(G790,Round2_Transactions!$A$2:$F$800,4,FALSE))</f>
        <v>0</v>
      </c>
      <c r="K790" s="60">
        <f>IF(ISNA(VLOOKUP(G790,Round2_Transactions!$A$2:$F$800,5,FALSE)), 0,VLOOKUP(G790,Round2_Transactions!$A$2:$F$800,5,FALSE))</f>
        <v>0</v>
      </c>
      <c r="L790" s="86">
        <f>IF(ISNA(VLOOKUP(G790,Round2_Transactions!$A$2:$F$800,6,FALSE)), 0,VLOOKUP(G790,Round2_Transactions!$A$2:$F$800,6,FALSE))</f>
        <v>0</v>
      </c>
      <c r="M790" s="107">
        <f t="shared" si="79"/>
        <v>0</v>
      </c>
      <c r="N790" s="107">
        <f t="shared" si="81"/>
        <v>0</v>
      </c>
      <c r="O790" s="107">
        <f t="shared" si="82"/>
        <v>0</v>
      </c>
      <c r="P790" s="107">
        <f t="shared" si="83"/>
        <v>0</v>
      </c>
      <c r="Q790" s="107">
        <f t="shared" si="84"/>
        <v>0</v>
      </c>
      <c r="R790" s="107">
        <f t="shared" si="85"/>
        <v>0</v>
      </c>
      <c r="S790" s="107">
        <f t="shared" si="86"/>
        <v>0</v>
      </c>
      <c r="T790" s="107">
        <f t="shared" si="87"/>
        <v>0</v>
      </c>
      <c r="U790" s="107">
        <f t="shared" si="88"/>
        <v>0</v>
      </c>
      <c r="V790" s="107">
        <f t="shared" si="89"/>
        <v>0</v>
      </c>
      <c r="W790" s="107">
        <f t="shared" si="90"/>
        <v>0</v>
      </c>
      <c r="X790" s="107">
        <f t="shared" si="91"/>
        <v>0</v>
      </c>
      <c r="Y790" s="107">
        <f t="shared" si="92"/>
        <v>0</v>
      </c>
      <c r="Z790" s="107">
        <f t="shared" si="145"/>
        <v>0</v>
      </c>
      <c r="AA790" s="107">
        <f t="shared" si="146"/>
        <v>0</v>
      </c>
      <c r="AB790" s="107">
        <f t="shared" si="147"/>
        <v>0</v>
      </c>
      <c r="AC790" s="107">
        <f t="shared" si="148"/>
        <v>0</v>
      </c>
      <c r="AD790" s="107">
        <f t="shared" si="149"/>
        <v>0</v>
      </c>
      <c r="AE790" s="107">
        <f t="shared" si="150"/>
        <v>0</v>
      </c>
      <c r="AF790" s="107">
        <f t="shared" si="151"/>
        <v>0</v>
      </c>
      <c r="AG790" s="107">
        <f t="shared" si="152"/>
        <v>0</v>
      </c>
      <c r="AH790" s="107">
        <f t="shared" si="153"/>
        <v>0</v>
      </c>
      <c r="AI790" s="107">
        <f t="shared" si="154"/>
        <v>0</v>
      </c>
      <c r="AJ790" s="107">
        <f t="shared" si="155"/>
        <v>0</v>
      </c>
      <c r="AK790" s="107">
        <f t="shared" si="156"/>
        <v>0</v>
      </c>
    </row>
    <row r="791">
      <c r="A791" s="107"/>
      <c r="B791" s="107"/>
      <c r="C791" s="107"/>
      <c r="D791" s="107"/>
      <c r="E791" s="107"/>
      <c r="F791" s="108">
        <f t="shared" si="144"/>
        <v>612</v>
      </c>
      <c r="G791" s="90" t="s">
        <v>980</v>
      </c>
      <c r="H791" s="14">
        <f>IF(ISNA(VLOOKUP(G791,Round2_Transactions!$A$2:$F$800,2,FALSE)), 0,VLOOKUP(G791,Round2_Transactions!$A$2:$F$800,2,FALSE))</f>
        <v>0</v>
      </c>
      <c r="I791" s="60">
        <f>IF(ISNA(VLOOKUP(G791,Round2_Transactions!$A$2:$F$800,3,FALSE)), 0,VLOOKUP(G791,Round2_Transactions!$A$2:$F$800,3,FALSE))</f>
        <v>0</v>
      </c>
      <c r="J791" s="60">
        <f>IF(ISNA(VLOOKUP(G791,Round2_Transactions!$A$2:$F$800,4,FALSE)), 0,VLOOKUP(G791,Round2_Transactions!$A$2:$F$800,4,FALSE))</f>
        <v>0</v>
      </c>
      <c r="K791" s="60">
        <f>IF(ISNA(VLOOKUP(G791,Round2_Transactions!$A$2:$F$800,5,FALSE)), 0,VLOOKUP(G791,Round2_Transactions!$A$2:$F$800,5,FALSE))</f>
        <v>0</v>
      </c>
      <c r="L791" s="86">
        <f>IF(ISNA(VLOOKUP(G791,Round2_Transactions!$A$2:$F$800,6,FALSE)), 0,VLOOKUP(G791,Round2_Transactions!$A$2:$F$800,6,FALSE))</f>
        <v>0</v>
      </c>
      <c r="M791" s="107">
        <f t="shared" si="79"/>
        <v>0</v>
      </c>
      <c r="N791" s="107">
        <f t="shared" si="81"/>
        <v>0</v>
      </c>
      <c r="O791" s="107">
        <f t="shared" si="82"/>
        <v>0</v>
      </c>
      <c r="P791" s="107">
        <f t="shared" si="83"/>
        <v>0</v>
      </c>
      <c r="Q791" s="107">
        <f t="shared" si="84"/>
        <v>0</v>
      </c>
      <c r="R791" s="107">
        <f t="shared" si="85"/>
        <v>0</v>
      </c>
      <c r="S791" s="107">
        <f t="shared" si="86"/>
        <v>0</v>
      </c>
      <c r="T791" s="107">
        <f t="shared" si="87"/>
        <v>0</v>
      </c>
      <c r="U791" s="107">
        <f t="shared" si="88"/>
        <v>0</v>
      </c>
      <c r="V791" s="107">
        <f t="shared" si="89"/>
        <v>0</v>
      </c>
      <c r="W791" s="107">
        <f t="shared" si="90"/>
        <v>0</v>
      </c>
      <c r="X791" s="107">
        <f t="shared" si="91"/>
        <v>0</v>
      </c>
      <c r="Y791" s="107">
        <f t="shared" si="92"/>
        <v>0</v>
      </c>
      <c r="Z791" s="107">
        <f t="shared" si="145"/>
        <v>0</v>
      </c>
      <c r="AA791" s="107">
        <f t="shared" si="146"/>
        <v>0</v>
      </c>
      <c r="AB791" s="107">
        <f t="shared" si="147"/>
        <v>0</v>
      </c>
      <c r="AC791" s="107">
        <f t="shared" si="148"/>
        <v>0</v>
      </c>
      <c r="AD791" s="107">
        <f t="shared" si="149"/>
        <v>0</v>
      </c>
      <c r="AE791" s="107">
        <f t="shared" si="150"/>
        <v>0</v>
      </c>
      <c r="AF791" s="107">
        <f t="shared" si="151"/>
        <v>0</v>
      </c>
      <c r="AG791" s="107">
        <f t="shared" si="152"/>
        <v>0</v>
      </c>
      <c r="AH791" s="107">
        <f t="shared" si="153"/>
        <v>0</v>
      </c>
      <c r="AI791" s="107">
        <f t="shared" si="154"/>
        <v>0</v>
      </c>
      <c r="AJ791" s="107">
        <f t="shared" si="155"/>
        <v>0</v>
      </c>
      <c r="AK791" s="107">
        <f t="shared" si="156"/>
        <v>0</v>
      </c>
    </row>
    <row r="792">
      <c r="A792" s="107"/>
      <c r="B792" s="107"/>
      <c r="C792" s="107"/>
      <c r="D792" s="107"/>
      <c r="E792" s="107"/>
      <c r="F792" s="108">
        <f t="shared" si="144"/>
        <v>612</v>
      </c>
      <c r="G792" s="90" t="s">
        <v>981</v>
      </c>
      <c r="H792" s="14">
        <f>IF(ISNA(VLOOKUP(G792,Round2_Transactions!$A$2:$F$800,2,FALSE)), 0,VLOOKUP(G792,Round2_Transactions!$A$2:$F$800,2,FALSE))</f>
        <v>0</v>
      </c>
      <c r="I792" s="60">
        <f>IF(ISNA(VLOOKUP(G792,Round2_Transactions!$A$2:$F$800,3,FALSE)), 0,VLOOKUP(G792,Round2_Transactions!$A$2:$F$800,3,FALSE))</f>
        <v>0</v>
      </c>
      <c r="J792" s="60">
        <f>IF(ISNA(VLOOKUP(G792,Round2_Transactions!$A$2:$F$800,4,FALSE)), 0,VLOOKUP(G792,Round2_Transactions!$A$2:$F$800,4,FALSE))</f>
        <v>0</v>
      </c>
      <c r="K792" s="60">
        <f>IF(ISNA(VLOOKUP(G792,Round2_Transactions!$A$2:$F$800,5,FALSE)), 0,VLOOKUP(G792,Round2_Transactions!$A$2:$F$800,5,FALSE))</f>
        <v>0</v>
      </c>
      <c r="L792" s="86">
        <f>IF(ISNA(VLOOKUP(G792,Round2_Transactions!$A$2:$F$800,6,FALSE)), 0,VLOOKUP(G792,Round2_Transactions!$A$2:$F$800,6,FALSE))</f>
        <v>0</v>
      </c>
      <c r="M792" s="107">
        <f t="shared" si="79"/>
        <v>0</v>
      </c>
      <c r="N792" s="107">
        <f t="shared" si="81"/>
        <v>0</v>
      </c>
      <c r="O792" s="107">
        <f t="shared" si="82"/>
        <v>0</v>
      </c>
      <c r="P792" s="107">
        <f t="shared" si="83"/>
        <v>0</v>
      </c>
      <c r="Q792" s="107">
        <f t="shared" si="84"/>
        <v>0</v>
      </c>
      <c r="R792" s="107">
        <f t="shared" si="85"/>
        <v>0</v>
      </c>
      <c r="S792" s="107">
        <f t="shared" si="86"/>
        <v>0</v>
      </c>
      <c r="T792" s="107">
        <f t="shared" si="87"/>
        <v>0</v>
      </c>
      <c r="U792" s="107">
        <f t="shared" si="88"/>
        <v>0</v>
      </c>
      <c r="V792" s="107">
        <f t="shared" si="89"/>
        <v>0</v>
      </c>
      <c r="W792" s="107">
        <f t="shared" si="90"/>
        <v>0</v>
      </c>
      <c r="X792" s="107">
        <f t="shared" si="91"/>
        <v>0</v>
      </c>
      <c r="Y792" s="107">
        <f t="shared" si="92"/>
        <v>0</v>
      </c>
      <c r="Z792" s="107">
        <f t="shared" si="145"/>
        <v>0</v>
      </c>
      <c r="AA792" s="107">
        <f t="shared" si="146"/>
        <v>0</v>
      </c>
      <c r="AB792" s="107">
        <f t="shared" si="147"/>
        <v>0</v>
      </c>
      <c r="AC792" s="107">
        <f t="shared" si="148"/>
        <v>0</v>
      </c>
      <c r="AD792" s="107">
        <f t="shared" si="149"/>
        <v>0</v>
      </c>
      <c r="AE792" s="107">
        <f t="shared" si="150"/>
        <v>0</v>
      </c>
      <c r="AF792" s="107">
        <f t="shared" si="151"/>
        <v>0</v>
      </c>
      <c r="AG792" s="107">
        <f t="shared" si="152"/>
        <v>0</v>
      </c>
      <c r="AH792" s="107">
        <f t="shared" si="153"/>
        <v>0</v>
      </c>
      <c r="AI792" s="107">
        <f t="shared" si="154"/>
        <v>0</v>
      </c>
      <c r="AJ792" s="107">
        <f t="shared" si="155"/>
        <v>0</v>
      </c>
      <c r="AK792" s="107">
        <f t="shared" si="156"/>
        <v>0</v>
      </c>
    </row>
    <row r="793">
      <c r="A793" s="107"/>
      <c r="B793" s="107"/>
      <c r="C793" s="107"/>
      <c r="D793" s="107"/>
      <c r="E793" s="107"/>
      <c r="F793" s="108">
        <f t="shared" si="144"/>
        <v>612</v>
      </c>
      <c r="G793" s="90" t="s">
        <v>982</v>
      </c>
      <c r="H793" s="14">
        <f>IF(ISNA(VLOOKUP(G793,Round2_Transactions!$A$2:$F$800,2,FALSE)), 0,VLOOKUP(G793,Round2_Transactions!$A$2:$F$800,2,FALSE))</f>
        <v>0</v>
      </c>
      <c r="I793" s="60">
        <f>IF(ISNA(VLOOKUP(G793,Round2_Transactions!$A$2:$F$800,3,FALSE)), 0,VLOOKUP(G793,Round2_Transactions!$A$2:$F$800,3,FALSE))</f>
        <v>0</v>
      </c>
      <c r="J793" s="60">
        <f>IF(ISNA(VLOOKUP(G793,Round2_Transactions!$A$2:$F$800,4,FALSE)), 0,VLOOKUP(G793,Round2_Transactions!$A$2:$F$800,4,FALSE))</f>
        <v>0</v>
      </c>
      <c r="K793" s="60">
        <f>IF(ISNA(VLOOKUP(G793,Round2_Transactions!$A$2:$F$800,5,FALSE)), 0,VLOOKUP(G793,Round2_Transactions!$A$2:$F$800,5,FALSE))</f>
        <v>0</v>
      </c>
      <c r="L793" s="86">
        <f>IF(ISNA(VLOOKUP(G793,Round2_Transactions!$A$2:$F$800,6,FALSE)), 0,VLOOKUP(G793,Round2_Transactions!$A$2:$F$800,6,FALSE))</f>
        <v>0</v>
      </c>
      <c r="M793" s="107">
        <f t="shared" si="79"/>
        <v>0</v>
      </c>
      <c r="N793" s="107">
        <f t="shared" si="81"/>
        <v>0</v>
      </c>
      <c r="O793" s="107">
        <f t="shared" si="82"/>
        <v>0</v>
      </c>
      <c r="P793" s="107">
        <f t="shared" si="83"/>
        <v>0</v>
      </c>
      <c r="Q793" s="107">
        <f t="shared" si="84"/>
        <v>0</v>
      </c>
      <c r="R793" s="107">
        <f t="shared" si="85"/>
        <v>0</v>
      </c>
      <c r="S793" s="107">
        <f t="shared" si="86"/>
        <v>0</v>
      </c>
      <c r="T793" s="107">
        <f t="shared" si="87"/>
        <v>0</v>
      </c>
      <c r="U793" s="107">
        <f t="shared" si="88"/>
        <v>0</v>
      </c>
      <c r="V793" s="107">
        <f t="shared" si="89"/>
        <v>0</v>
      </c>
      <c r="W793" s="107">
        <f t="shared" si="90"/>
        <v>0</v>
      </c>
      <c r="X793" s="107">
        <f t="shared" si="91"/>
        <v>0</v>
      </c>
      <c r="Y793" s="107">
        <f t="shared" si="92"/>
        <v>0</v>
      </c>
      <c r="Z793" s="107">
        <f t="shared" si="145"/>
        <v>0</v>
      </c>
      <c r="AA793" s="107">
        <f t="shared" si="146"/>
        <v>0</v>
      </c>
      <c r="AB793" s="107">
        <f t="shared" si="147"/>
        <v>0</v>
      </c>
      <c r="AC793" s="107">
        <f t="shared" si="148"/>
        <v>0</v>
      </c>
      <c r="AD793" s="107">
        <f t="shared" si="149"/>
        <v>0</v>
      </c>
      <c r="AE793" s="107">
        <f t="shared" si="150"/>
        <v>0</v>
      </c>
      <c r="AF793" s="107">
        <f t="shared" si="151"/>
        <v>0</v>
      </c>
      <c r="AG793" s="107">
        <f t="shared" si="152"/>
        <v>0</v>
      </c>
      <c r="AH793" s="107">
        <f t="shared" si="153"/>
        <v>0</v>
      </c>
      <c r="AI793" s="107">
        <f t="shared" si="154"/>
        <v>0</v>
      </c>
      <c r="AJ793" s="107">
        <f t="shared" si="155"/>
        <v>0</v>
      </c>
      <c r="AK793" s="107">
        <f t="shared" si="156"/>
        <v>0</v>
      </c>
    </row>
    <row r="794">
      <c r="A794" s="107"/>
      <c r="B794" s="107"/>
      <c r="C794" s="107"/>
      <c r="D794" s="107"/>
      <c r="E794" s="107"/>
      <c r="F794" s="108">
        <f t="shared" si="144"/>
        <v>612</v>
      </c>
      <c r="G794" s="90" t="s">
        <v>983</v>
      </c>
      <c r="H794" s="14">
        <f>IF(ISNA(VLOOKUP(G794,Round2_Transactions!$A$2:$F$800,2,FALSE)), 0,VLOOKUP(G794,Round2_Transactions!$A$2:$F$800,2,FALSE))</f>
        <v>0</v>
      </c>
      <c r="I794" s="60">
        <f>IF(ISNA(VLOOKUP(G794,Round2_Transactions!$A$2:$F$800,3,FALSE)), 0,VLOOKUP(G794,Round2_Transactions!$A$2:$F$800,3,FALSE))</f>
        <v>0</v>
      </c>
      <c r="J794" s="60">
        <f>IF(ISNA(VLOOKUP(G794,Round2_Transactions!$A$2:$F$800,4,FALSE)), 0,VLOOKUP(G794,Round2_Transactions!$A$2:$F$800,4,FALSE))</f>
        <v>0</v>
      </c>
      <c r="K794" s="60">
        <f>IF(ISNA(VLOOKUP(G794,Round2_Transactions!$A$2:$F$800,5,FALSE)), 0,VLOOKUP(G794,Round2_Transactions!$A$2:$F$800,5,FALSE))</f>
        <v>0</v>
      </c>
      <c r="L794" s="86">
        <f>IF(ISNA(VLOOKUP(G794,Round2_Transactions!$A$2:$F$800,6,FALSE)), 0,VLOOKUP(G794,Round2_Transactions!$A$2:$F$800,6,FALSE))</f>
        <v>0</v>
      </c>
      <c r="M794" s="107">
        <f t="shared" si="79"/>
        <v>0</v>
      </c>
      <c r="N794" s="107">
        <f t="shared" si="81"/>
        <v>0</v>
      </c>
      <c r="O794" s="107">
        <f t="shared" si="82"/>
        <v>0</v>
      </c>
      <c r="P794" s="107">
        <f t="shared" si="83"/>
        <v>0</v>
      </c>
      <c r="Q794" s="107">
        <f t="shared" si="84"/>
        <v>0</v>
      </c>
      <c r="R794" s="107">
        <f t="shared" si="85"/>
        <v>0</v>
      </c>
      <c r="S794" s="107">
        <f t="shared" si="86"/>
        <v>0</v>
      </c>
      <c r="T794" s="107">
        <f t="shared" si="87"/>
        <v>0</v>
      </c>
      <c r="U794" s="107">
        <f t="shared" si="88"/>
        <v>0</v>
      </c>
      <c r="V794" s="107">
        <f t="shared" si="89"/>
        <v>0</v>
      </c>
      <c r="W794" s="107">
        <f t="shared" si="90"/>
        <v>0</v>
      </c>
      <c r="X794" s="107">
        <f t="shared" si="91"/>
        <v>0</v>
      </c>
      <c r="Y794" s="107">
        <f t="shared" si="92"/>
        <v>0</v>
      </c>
      <c r="Z794" s="107">
        <f t="shared" si="145"/>
        <v>0</v>
      </c>
      <c r="AA794" s="107">
        <f t="shared" si="146"/>
        <v>0</v>
      </c>
      <c r="AB794" s="107">
        <f t="shared" si="147"/>
        <v>0</v>
      </c>
      <c r="AC794" s="107">
        <f t="shared" si="148"/>
        <v>0</v>
      </c>
      <c r="AD794" s="107">
        <f t="shared" si="149"/>
        <v>0</v>
      </c>
      <c r="AE794" s="107">
        <f t="shared" si="150"/>
        <v>0</v>
      </c>
      <c r="AF794" s="107">
        <f t="shared" si="151"/>
        <v>0</v>
      </c>
      <c r="AG794" s="107">
        <f t="shared" si="152"/>
        <v>0</v>
      </c>
      <c r="AH794" s="107">
        <f t="shared" si="153"/>
        <v>0</v>
      </c>
      <c r="AI794" s="107">
        <f t="shared" si="154"/>
        <v>0</v>
      </c>
      <c r="AJ794" s="107">
        <f t="shared" si="155"/>
        <v>0</v>
      </c>
      <c r="AK794" s="107">
        <f t="shared" si="156"/>
        <v>0</v>
      </c>
    </row>
    <row r="795">
      <c r="A795" s="107"/>
      <c r="B795" s="107"/>
      <c r="C795" s="107"/>
      <c r="D795" s="107"/>
      <c r="E795" s="107"/>
      <c r="F795" s="108">
        <f t="shared" si="144"/>
        <v>612</v>
      </c>
      <c r="G795" s="90" t="s">
        <v>984</v>
      </c>
      <c r="H795" s="14">
        <f>IF(ISNA(VLOOKUP(G795,Round2_Transactions!$A$2:$F$800,2,FALSE)), 0,VLOOKUP(G795,Round2_Transactions!$A$2:$F$800,2,FALSE))</f>
        <v>0</v>
      </c>
      <c r="I795" s="60">
        <f>IF(ISNA(VLOOKUP(G795,Round2_Transactions!$A$2:$F$800,3,FALSE)), 0,VLOOKUP(G795,Round2_Transactions!$A$2:$F$800,3,FALSE))</f>
        <v>0</v>
      </c>
      <c r="J795" s="60">
        <f>IF(ISNA(VLOOKUP(G795,Round2_Transactions!$A$2:$F$800,4,FALSE)), 0,VLOOKUP(G795,Round2_Transactions!$A$2:$F$800,4,FALSE))</f>
        <v>0</v>
      </c>
      <c r="K795" s="60">
        <f>IF(ISNA(VLOOKUP(G795,Round2_Transactions!$A$2:$F$800,5,FALSE)), 0,VLOOKUP(G795,Round2_Transactions!$A$2:$F$800,5,FALSE))</f>
        <v>0</v>
      </c>
      <c r="L795" s="86">
        <f>IF(ISNA(VLOOKUP(G795,Round2_Transactions!$A$2:$F$800,6,FALSE)), 0,VLOOKUP(G795,Round2_Transactions!$A$2:$F$800,6,FALSE))</f>
        <v>0</v>
      </c>
      <c r="M795" s="107">
        <f t="shared" si="79"/>
        <v>0</v>
      </c>
      <c r="N795" s="107">
        <f t="shared" si="81"/>
        <v>0</v>
      </c>
      <c r="O795" s="107">
        <f t="shared" si="82"/>
        <v>0</v>
      </c>
      <c r="P795" s="107">
        <f t="shared" si="83"/>
        <v>0</v>
      </c>
      <c r="Q795" s="107">
        <f t="shared" si="84"/>
        <v>0</v>
      </c>
      <c r="R795" s="107">
        <f t="shared" si="85"/>
        <v>0</v>
      </c>
      <c r="S795" s="107">
        <f t="shared" si="86"/>
        <v>0</v>
      </c>
      <c r="T795" s="107">
        <f t="shared" si="87"/>
        <v>0</v>
      </c>
      <c r="U795" s="107">
        <f t="shared" si="88"/>
        <v>0</v>
      </c>
      <c r="V795" s="107">
        <f t="shared" si="89"/>
        <v>0</v>
      </c>
      <c r="W795" s="107">
        <f t="shared" si="90"/>
        <v>0</v>
      </c>
      <c r="X795" s="107">
        <f t="shared" si="91"/>
        <v>0</v>
      </c>
      <c r="Y795" s="107">
        <f t="shared" si="92"/>
        <v>0</v>
      </c>
      <c r="Z795" s="107">
        <f t="shared" si="145"/>
        <v>0</v>
      </c>
      <c r="AA795" s="107">
        <f t="shared" si="146"/>
        <v>0</v>
      </c>
      <c r="AB795" s="107">
        <f t="shared" si="147"/>
        <v>0</v>
      </c>
      <c r="AC795" s="107">
        <f t="shared" si="148"/>
        <v>0</v>
      </c>
      <c r="AD795" s="107">
        <f t="shared" si="149"/>
        <v>0</v>
      </c>
      <c r="AE795" s="107">
        <f t="shared" si="150"/>
        <v>0</v>
      </c>
      <c r="AF795" s="107">
        <f t="shared" si="151"/>
        <v>0</v>
      </c>
      <c r="AG795" s="107">
        <f t="shared" si="152"/>
        <v>0</v>
      </c>
      <c r="AH795" s="107">
        <f t="shared" si="153"/>
        <v>0</v>
      </c>
      <c r="AI795" s="107">
        <f t="shared" si="154"/>
        <v>0</v>
      </c>
      <c r="AJ795" s="107">
        <f t="shared" si="155"/>
        <v>0</v>
      </c>
      <c r="AK795" s="107">
        <f t="shared" si="156"/>
        <v>0</v>
      </c>
    </row>
    <row r="796">
      <c r="A796" s="107"/>
      <c r="B796" s="107"/>
      <c r="C796" s="107"/>
      <c r="D796" s="107"/>
      <c r="E796" s="107"/>
      <c r="F796" s="108">
        <f t="shared" si="144"/>
        <v>612</v>
      </c>
      <c r="G796" s="90" t="s">
        <v>985</v>
      </c>
      <c r="H796" s="14">
        <f>IF(ISNA(VLOOKUP(G796,Round2_Transactions!$A$2:$F$800,2,FALSE)), 0,VLOOKUP(G796,Round2_Transactions!$A$2:$F$800,2,FALSE))</f>
        <v>0</v>
      </c>
      <c r="I796" s="60">
        <f>IF(ISNA(VLOOKUP(G796,Round2_Transactions!$A$2:$F$800,3,FALSE)), 0,VLOOKUP(G796,Round2_Transactions!$A$2:$F$800,3,FALSE))</f>
        <v>0</v>
      </c>
      <c r="J796" s="60">
        <f>IF(ISNA(VLOOKUP(G796,Round2_Transactions!$A$2:$F$800,4,FALSE)), 0,VLOOKUP(G796,Round2_Transactions!$A$2:$F$800,4,FALSE))</f>
        <v>0</v>
      </c>
      <c r="K796" s="60">
        <f>IF(ISNA(VLOOKUP(G796,Round2_Transactions!$A$2:$F$800,5,FALSE)), 0,VLOOKUP(G796,Round2_Transactions!$A$2:$F$800,5,FALSE))</f>
        <v>0</v>
      </c>
      <c r="L796" s="86">
        <f>IF(ISNA(VLOOKUP(G796,Round2_Transactions!$A$2:$F$800,6,FALSE)), 0,VLOOKUP(G796,Round2_Transactions!$A$2:$F$800,6,FALSE))</f>
        <v>0</v>
      </c>
      <c r="M796" s="107">
        <f t="shared" si="79"/>
        <v>0</v>
      </c>
      <c r="N796" s="107">
        <f t="shared" si="81"/>
        <v>0</v>
      </c>
      <c r="O796" s="107">
        <f t="shared" si="82"/>
        <v>0</v>
      </c>
      <c r="P796" s="107">
        <f t="shared" si="83"/>
        <v>0</v>
      </c>
      <c r="Q796" s="107">
        <f t="shared" si="84"/>
        <v>0</v>
      </c>
      <c r="R796" s="107">
        <f t="shared" si="85"/>
        <v>0</v>
      </c>
      <c r="S796" s="107">
        <f t="shared" si="86"/>
        <v>0</v>
      </c>
      <c r="T796" s="107">
        <f t="shared" si="87"/>
        <v>0</v>
      </c>
      <c r="U796" s="107">
        <f t="shared" si="88"/>
        <v>0</v>
      </c>
      <c r="V796" s="107">
        <f t="shared" si="89"/>
        <v>0</v>
      </c>
      <c r="W796" s="107">
        <f t="shared" si="90"/>
        <v>0</v>
      </c>
      <c r="X796" s="107">
        <f t="shared" si="91"/>
        <v>0</v>
      </c>
      <c r="Y796" s="107">
        <f t="shared" si="92"/>
        <v>0</v>
      </c>
      <c r="Z796" s="107">
        <f t="shared" si="145"/>
        <v>0</v>
      </c>
      <c r="AA796" s="107">
        <f t="shared" si="146"/>
        <v>0</v>
      </c>
      <c r="AB796" s="107">
        <f t="shared" si="147"/>
        <v>0</v>
      </c>
      <c r="AC796" s="107">
        <f t="shared" si="148"/>
        <v>0</v>
      </c>
      <c r="AD796" s="107">
        <f t="shared" si="149"/>
        <v>0</v>
      </c>
      <c r="AE796" s="107">
        <f t="shared" si="150"/>
        <v>0</v>
      </c>
      <c r="AF796" s="107">
        <f t="shared" si="151"/>
        <v>0</v>
      </c>
      <c r="AG796" s="107">
        <f t="shared" si="152"/>
        <v>0</v>
      </c>
      <c r="AH796" s="107">
        <f t="shared" si="153"/>
        <v>0</v>
      </c>
      <c r="AI796" s="107">
        <f t="shared" si="154"/>
        <v>0</v>
      </c>
      <c r="AJ796" s="107">
        <f t="shared" si="155"/>
        <v>0</v>
      </c>
      <c r="AK796" s="107">
        <f t="shared" si="156"/>
        <v>0</v>
      </c>
    </row>
    <row r="797">
      <c r="A797" s="107"/>
      <c r="B797" s="107"/>
      <c r="C797" s="107"/>
      <c r="D797" s="107"/>
      <c r="E797" s="107"/>
      <c r="F797" s="108">
        <f t="shared" si="144"/>
        <v>612</v>
      </c>
      <c r="G797" s="90" t="s">
        <v>986</v>
      </c>
      <c r="H797" s="14">
        <f>IF(ISNA(VLOOKUP(G797,Round2_Transactions!$A$2:$F$800,2,FALSE)), 0,VLOOKUP(G797,Round2_Transactions!$A$2:$F$800,2,FALSE))</f>
        <v>0</v>
      </c>
      <c r="I797" s="60">
        <f>IF(ISNA(VLOOKUP(G797,Round2_Transactions!$A$2:$F$800,3,FALSE)), 0,VLOOKUP(G797,Round2_Transactions!$A$2:$F$800,3,FALSE))</f>
        <v>0</v>
      </c>
      <c r="J797" s="60">
        <f>IF(ISNA(VLOOKUP(G797,Round2_Transactions!$A$2:$F$800,4,FALSE)), 0,VLOOKUP(G797,Round2_Transactions!$A$2:$F$800,4,FALSE))</f>
        <v>0</v>
      </c>
      <c r="K797" s="60">
        <f>IF(ISNA(VLOOKUP(G797,Round2_Transactions!$A$2:$F$800,5,FALSE)), 0,VLOOKUP(G797,Round2_Transactions!$A$2:$F$800,5,FALSE))</f>
        <v>0</v>
      </c>
      <c r="L797" s="86">
        <f>IF(ISNA(VLOOKUP(G797,Round2_Transactions!$A$2:$F$800,6,FALSE)), 0,VLOOKUP(G797,Round2_Transactions!$A$2:$F$800,6,FALSE))</f>
        <v>0</v>
      </c>
      <c r="M797" s="107">
        <f t="shared" si="79"/>
        <v>0</v>
      </c>
      <c r="N797" s="107">
        <f t="shared" si="81"/>
        <v>0</v>
      </c>
      <c r="O797" s="107">
        <f t="shared" si="82"/>
        <v>0</v>
      </c>
      <c r="P797" s="107">
        <f t="shared" si="83"/>
        <v>0</v>
      </c>
      <c r="Q797" s="107">
        <f t="shared" si="84"/>
        <v>0</v>
      </c>
      <c r="R797" s="107">
        <f t="shared" si="85"/>
        <v>0</v>
      </c>
      <c r="S797" s="107">
        <f t="shared" si="86"/>
        <v>0</v>
      </c>
      <c r="T797" s="107">
        <f t="shared" si="87"/>
        <v>0</v>
      </c>
      <c r="U797" s="107">
        <f t="shared" si="88"/>
        <v>0</v>
      </c>
      <c r="V797" s="107">
        <f t="shared" si="89"/>
        <v>0</v>
      </c>
      <c r="W797" s="107">
        <f t="shared" si="90"/>
        <v>0</v>
      </c>
      <c r="X797" s="107">
        <f t="shared" si="91"/>
        <v>0</v>
      </c>
      <c r="Y797" s="107">
        <f t="shared" si="92"/>
        <v>0</v>
      </c>
      <c r="Z797" s="107">
        <f t="shared" si="145"/>
        <v>0</v>
      </c>
      <c r="AA797" s="107">
        <f t="shared" si="146"/>
        <v>0</v>
      </c>
      <c r="AB797" s="107">
        <f t="shared" si="147"/>
        <v>0</v>
      </c>
      <c r="AC797" s="107">
        <f t="shared" si="148"/>
        <v>0</v>
      </c>
      <c r="AD797" s="107">
        <f t="shared" si="149"/>
        <v>0</v>
      </c>
      <c r="AE797" s="107">
        <f t="shared" si="150"/>
        <v>0</v>
      </c>
      <c r="AF797" s="107">
        <f t="shared" si="151"/>
        <v>0</v>
      </c>
      <c r="AG797" s="107">
        <f t="shared" si="152"/>
        <v>0</v>
      </c>
      <c r="AH797" s="107">
        <f t="shared" si="153"/>
        <v>0</v>
      </c>
      <c r="AI797" s="107">
        <f t="shared" si="154"/>
        <v>0</v>
      </c>
      <c r="AJ797" s="107">
        <f t="shared" si="155"/>
        <v>0</v>
      </c>
      <c r="AK797" s="107">
        <f t="shared" si="156"/>
        <v>0</v>
      </c>
    </row>
    <row r="798">
      <c r="A798" s="107"/>
      <c r="B798" s="107"/>
      <c r="C798" s="107"/>
      <c r="D798" s="107"/>
      <c r="E798" s="107"/>
      <c r="F798" s="108">
        <f t="shared" si="144"/>
        <v>612</v>
      </c>
      <c r="G798" s="90" t="s">
        <v>987</v>
      </c>
      <c r="H798" s="14">
        <f>IF(ISNA(VLOOKUP(G798,Round2_Transactions!$A$2:$F$800,2,FALSE)), 0,VLOOKUP(G798,Round2_Transactions!$A$2:$F$800,2,FALSE))</f>
        <v>0</v>
      </c>
      <c r="I798" s="60">
        <f>IF(ISNA(VLOOKUP(G798,Round2_Transactions!$A$2:$F$800,3,FALSE)), 0,VLOOKUP(G798,Round2_Transactions!$A$2:$F$800,3,FALSE))</f>
        <v>0</v>
      </c>
      <c r="J798" s="60">
        <f>IF(ISNA(VLOOKUP(G798,Round2_Transactions!$A$2:$F$800,4,FALSE)), 0,VLOOKUP(G798,Round2_Transactions!$A$2:$F$800,4,FALSE))</f>
        <v>0</v>
      </c>
      <c r="K798" s="60">
        <f>IF(ISNA(VLOOKUP(G798,Round2_Transactions!$A$2:$F$800,5,FALSE)), 0,VLOOKUP(G798,Round2_Transactions!$A$2:$F$800,5,FALSE))</f>
        <v>0</v>
      </c>
      <c r="L798" s="86">
        <f>IF(ISNA(VLOOKUP(G798,Round2_Transactions!$A$2:$F$800,6,FALSE)), 0,VLOOKUP(G798,Round2_Transactions!$A$2:$F$800,6,FALSE))</f>
        <v>0</v>
      </c>
      <c r="M798" s="107">
        <f t="shared" si="79"/>
        <v>0</v>
      </c>
      <c r="N798" s="107">
        <f t="shared" si="81"/>
        <v>0</v>
      </c>
      <c r="O798" s="107">
        <f t="shared" si="82"/>
        <v>0</v>
      </c>
      <c r="P798" s="107">
        <f t="shared" si="83"/>
        <v>0</v>
      </c>
      <c r="Q798" s="107">
        <f t="shared" si="84"/>
        <v>0</v>
      </c>
      <c r="R798" s="107">
        <f t="shared" si="85"/>
        <v>0</v>
      </c>
      <c r="S798" s="107">
        <f t="shared" si="86"/>
        <v>0</v>
      </c>
      <c r="T798" s="107">
        <f t="shared" si="87"/>
        <v>0</v>
      </c>
      <c r="U798" s="107">
        <f t="shared" si="88"/>
        <v>0</v>
      </c>
      <c r="V798" s="107">
        <f t="shared" si="89"/>
        <v>0</v>
      </c>
      <c r="W798" s="107">
        <f t="shared" si="90"/>
        <v>0</v>
      </c>
      <c r="X798" s="107">
        <f t="shared" si="91"/>
        <v>0</v>
      </c>
      <c r="Y798" s="107">
        <f t="shared" si="92"/>
        <v>0</v>
      </c>
      <c r="Z798" s="107">
        <f t="shared" si="145"/>
        <v>0</v>
      </c>
      <c r="AA798" s="107">
        <f t="shared" si="146"/>
        <v>0</v>
      </c>
      <c r="AB798" s="107">
        <f t="shared" si="147"/>
        <v>0</v>
      </c>
      <c r="AC798" s="107">
        <f t="shared" si="148"/>
        <v>0</v>
      </c>
      <c r="AD798" s="107">
        <f t="shared" si="149"/>
        <v>0</v>
      </c>
      <c r="AE798" s="107">
        <f t="shared" si="150"/>
        <v>0</v>
      </c>
      <c r="AF798" s="107">
        <f t="shared" si="151"/>
        <v>0</v>
      </c>
      <c r="AG798" s="107">
        <f t="shared" si="152"/>
        <v>0</v>
      </c>
      <c r="AH798" s="107">
        <f t="shared" si="153"/>
        <v>0</v>
      </c>
      <c r="AI798" s="107">
        <f t="shared" si="154"/>
        <v>0</v>
      </c>
      <c r="AJ798" s="107">
        <f t="shared" si="155"/>
        <v>0</v>
      </c>
      <c r="AK798" s="107">
        <f t="shared" si="156"/>
        <v>0</v>
      </c>
    </row>
    <row r="799">
      <c r="A799" s="107"/>
      <c r="B799" s="107"/>
      <c r="C799" s="107"/>
      <c r="D799" s="107"/>
      <c r="E799" s="107"/>
      <c r="F799" s="108">
        <f t="shared" si="144"/>
        <v>612</v>
      </c>
      <c r="G799" s="90" t="s">
        <v>988</v>
      </c>
      <c r="H799" s="14">
        <f>IF(ISNA(VLOOKUP(G799,Round2_Transactions!$A$2:$F$800,2,FALSE)), 0,VLOOKUP(G799,Round2_Transactions!$A$2:$F$800,2,FALSE))</f>
        <v>0</v>
      </c>
      <c r="I799" s="60">
        <f>IF(ISNA(VLOOKUP(G799,Round2_Transactions!$A$2:$F$800,3,FALSE)), 0,VLOOKUP(G799,Round2_Transactions!$A$2:$F$800,3,FALSE))</f>
        <v>0</v>
      </c>
      <c r="J799" s="60">
        <f>IF(ISNA(VLOOKUP(G799,Round2_Transactions!$A$2:$F$800,4,FALSE)), 0,VLOOKUP(G799,Round2_Transactions!$A$2:$F$800,4,FALSE))</f>
        <v>0</v>
      </c>
      <c r="K799" s="60">
        <f>IF(ISNA(VLOOKUP(G799,Round2_Transactions!$A$2:$F$800,5,FALSE)), 0,VLOOKUP(G799,Round2_Transactions!$A$2:$F$800,5,FALSE))</f>
        <v>0</v>
      </c>
      <c r="L799" s="86">
        <f>IF(ISNA(VLOOKUP(G799,Round2_Transactions!$A$2:$F$800,6,FALSE)), 0,VLOOKUP(G799,Round2_Transactions!$A$2:$F$800,6,FALSE))</f>
        <v>0</v>
      </c>
      <c r="M799" s="107">
        <f t="shared" si="79"/>
        <v>0</v>
      </c>
      <c r="N799" s="107">
        <f t="shared" si="81"/>
        <v>0</v>
      </c>
      <c r="O799" s="107">
        <f t="shared" si="82"/>
        <v>0</v>
      </c>
      <c r="P799" s="107">
        <f t="shared" si="83"/>
        <v>0</v>
      </c>
      <c r="Q799" s="107">
        <f t="shared" si="84"/>
        <v>0</v>
      </c>
      <c r="R799" s="107">
        <f t="shared" si="85"/>
        <v>0</v>
      </c>
      <c r="S799" s="107">
        <f t="shared" si="86"/>
        <v>0</v>
      </c>
      <c r="T799" s="107">
        <f t="shared" si="87"/>
        <v>0</v>
      </c>
      <c r="U799" s="107">
        <f t="shared" si="88"/>
        <v>0</v>
      </c>
      <c r="V799" s="107">
        <f t="shared" si="89"/>
        <v>0</v>
      </c>
      <c r="W799" s="107">
        <f t="shared" si="90"/>
        <v>0</v>
      </c>
      <c r="X799" s="107">
        <f t="shared" si="91"/>
        <v>0</v>
      </c>
      <c r="Y799" s="107">
        <f t="shared" si="92"/>
        <v>0</v>
      </c>
      <c r="Z799" s="107">
        <f t="shared" si="145"/>
        <v>0</v>
      </c>
      <c r="AA799" s="107">
        <f t="shared" si="146"/>
        <v>0</v>
      </c>
      <c r="AB799" s="107">
        <f t="shared" si="147"/>
        <v>0</v>
      </c>
      <c r="AC799" s="107">
        <f t="shared" si="148"/>
        <v>0</v>
      </c>
      <c r="AD799" s="107">
        <f t="shared" si="149"/>
        <v>0</v>
      </c>
      <c r="AE799" s="107">
        <f t="shared" si="150"/>
        <v>0</v>
      </c>
      <c r="AF799" s="107">
        <f t="shared" si="151"/>
        <v>0</v>
      </c>
      <c r="AG799" s="107">
        <f t="shared" si="152"/>
        <v>0</v>
      </c>
      <c r="AH799" s="107">
        <f t="shared" si="153"/>
        <v>0</v>
      </c>
      <c r="AI799" s="107">
        <f t="shared" si="154"/>
        <v>0</v>
      </c>
      <c r="AJ799" s="107">
        <f t="shared" si="155"/>
        <v>0</v>
      </c>
      <c r="AK799" s="107">
        <f t="shared" si="156"/>
        <v>0</v>
      </c>
    </row>
    <row r="800">
      <c r="A800" s="107"/>
      <c r="B800" s="107"/>
      <c r="C800" s="107"/>
      <c r="D800" s="107"/>
      <c r="E800" s="107"/>
      <c r="F800" s="108">
        <f t="shared" si="144"/>
        <v>612</v>
      </c>
      <c r="G800" s="90" t="s">
        <v>989</v>
      </c>
      <c r="H800" s="14">
        <f>IF(ISNA(VLOOKUP(G800,Round2_Transactions!$A$2:$F$800,2,FALSE)), 0,VLOOKUP(G800,Round2_Transactions!$A$2:$F$800,2,FALSE))</f>
        <v>0</v>
      </c>
      <c r="I800" s="60">
        <f>IF(ISNA(VLOOKUP(G800,Round2_Transactions!$A$2:$F$800,3,FALSE)), 0,VLOOKUP(G800,Round2_Transactions!$A$2:$F$800,3,FALSE))</f>
        <v>0</v>
      </c>
      <c r="J800" s="60">
        <f>IF(ISNA(VLOOKUP(G800,Round2_Transactions!$A$2:$F$800,4,FALSE)), 0,VLOOKUP(G800,Round2_Transactions!$A$2:$F$800,4,FALSE))</f>
        <v>0</v>
      </c>
      <c r="K800" s="60">
        <f>IF(ISNA(VLOOKUP(G800,Round2_Transactions!$A$2:$F$800,5,FALSE)), 0,VLOOKUP(G800,Round2_Transactions!$A$2:$F$800,5,FALSE))</f>
        <v>0</v>
      </c>
      <c r="L800" s="86">
        <f>IF(ISNA(VLOOKUP(G800,Round2_Transactions!$A$2:$F$800,6,FALSE)), 0,VLOOKUP(G800,Round2_Transactions!$A$2:$F$800,6,FALSE))</f>
        <v>0</v>
      </c>
      <c r="M800" s="107">
        <f t="shared" si="79"/>
        <v>0</v>
      </c>
      <c r="N800" s="107">
        <f t="shared" si="81"/>
        <v>0</v>
      </c>
      <c r="O800" s="107">
        <f t="shared" si="82"/>
        <v>0</v>
      </c>
      <c r="P800" s="107">
        <f t="shared" si="83"/>
        <v>0</v>
      </c>
      <c r="Q800" s="107">
        <f t="shared" si="84"/>
        <v>0</v>
      </c>
      <c r="R800" s="107">
        <f t="shared" si="85"/>
        <v>0</v>
      </c>
      <c r="S800" s="107">
        <f t="shared" si="86"/>
        <v>0</v>
      </c>
      <c r="T800" s="107">
        <f t="shared" si="87"/>
        <v>0</v>
      </c>
      <c r="U800" s="107">
        <f t="shared" si="88"/>
        <v>0</v>
      </c>
      <c r="V800" s="107">
        <f t="shared" si="89"/>
        <v>0</v>
      </c>
      <c r="W800" s="107">
        <f t="shared" si="90"/>
        <v>0</v>
      </c>
      <c r="X800" s="107">
        <f t="shared" si="91"/>
        <v>0</v>
      </c>
      <c r="Y800" s="107">
        <f t="shared" si="92"/>
        <v>0</v>
      </c>
      <c r="Z800" s="107">
        <f t="shared" si="145"/>
        <v>0</v>
      </c>
      <c r="AA800" s="107">
        <f t="shared" si="146"/>
        <v>0</v>
      </c>
      <c r="AB800" s="107">
        <f t="shared" si="147"/>
        <v>0</v>
      </c>
      <c r="AC800" s="107">
        <f t="shared" si="148"/>
        <v>0</v>
      </c>
      <c r="AD800" s="107">
        <f t="shared" si="149"/>
        <v>0</v>
      </c>
      <c r="AE800" s="107">
        <f t="shared" si="150"/>
        <v>0</v>
      </c>
      <c r="AF800" s="107">
        <f t="shared" si="151"/>
        <v>0</v>
      </c>
      <c r="AG800" s="107">
        <f t="shared" si="152"/>
        <v>0</v>
      </c>
      <c r="AH800" s="107">
        <f t="shared" si="153"/>
        <v>0</v>
      </c>
      <c r="AI800" s="107">
        <f t="shared" si="154"/>
        <v>0</v>
      </c>
      <c r="AJ800" s="107">
        <f t="shared" si="155"/>
        <v>0</v>
      </c>
      <c r="AK800" s="107">
        <f t="shared" si="156"/>
        <v>0</v>
      </c>
    </row>
    <row r="801">
      <c r="F801" s="89"/>
      <c r="G801" s="122"/>
      <c r="I801" s="33"/>
      <c r="K801" s="33"/>
    </row>
    <row r="802">
      <c r="F802" s="89"/>
      <c r="G802" s="122"/>
      <c r="I802" s="33"/>
      <c r="K802" s="33"/>
    </row>
    <row r="803">
      <c r="F803" s="89"/>
      <c r="G803" s="122"/>
      <c r="I803" s="33"/>
      <c r="K803" s="33"/>
    </row>
    <row r="804">
      <c r="F804" s="89"/>
      <c r="G804" s="122"/>
      <c r="I804" s="33"/>
      <c r="K804" s="33"/>
    </row>
    <row r="805">
      <c r="F805" s="89"/>
      <c r="G805" s="122"/>
      <c r="I805" s="33"/>
      <c r="K805" s="33"/>
    </row>
    <row r="806">
      <c r="F806" s="89"/>
      <c r="G806" s="122"/>
      <c r="I806" s="33"/>
      <c r="K806" s="33"/>
    </row>
    <row r="807">
      <c r="F807" s="89"/>
      <c r="G807" s="122"/>
      <c r="I807" s="33"/>
      <c r="K807" s="33"/>
    </row>
    <row r="808">
      <c r="F808" s="89"/>
      <c r="G808" s="122"/>
      <c r="I808" s="33"/>
      <c r="K808" s="33"/>
    </row>
    <row r="809">
      <c r="F809" s="89"/>
      <c r="G809" s="122"/>
      <c r="I809" s="33"/>
      <c r="K809" s="33"/>
    </row>
    <row r="810">
      <c r="F810" s="89"/>
      <c r="G810" s="122"/>
      <c r="I810" s="33"/>
      <c r="K810" s="33"/>
    </row>
    <row r="811">
      <c r="F811" s="89"/>
      <c r="G811" s="122"/>
      <c r="I811" s="33"/>
      <c r="K811" s="33"/>
    </row>
    <row r="812">
      <c r="F812" s="89"/>
      <c r="G812" s="122"/>
      <c r="I812" s="33"/>
      <c r="K812" s="33"/>
    </row>
    <row r="813">
      <c r="F813" s="89"/>
      <c r="G813" s="122"/>
      <c r="I813" s="33"/>
      <c r="K813" s="33"/>
    </row>
    <row r="814">
      <c r="F814" s="89"/>
      <c r="G814" s="122"/>
      <c r="I814" s="33"/>
      <c r="K814" s="33"/>
    </row>
    <row r="815">
      <c r="F815" s="89"/>
      <c r="G815" s="122"/>
      <c r="I815" s="33"/>
      <c r="K815" s="33"/>
    </row>
    <row r="816">
      <c r="F816" s="89"/>
      <c r="G816" s="122"/>
      <c r="I816" s="33"/>
      <c r="K816" s="33"/>
    </row>
    <row r="817">
      <c r="F817" s="89"/>
      <c r="G817" s="122"/>
      <c r="I817" s="33"/>
      <c r="K817" s="33"/>
    </row>
    <row r="818">
      <c r="F818" s="89"/>
      <c r="G818" s="122"/>
      <c r="I818" s="33"/>
      <c r="K818" s="33"/>
    </row>
    <row r="819">
      <c r="F819" s="89"/>
      <c r="G819" s="122"/>
      <c r="I819" s="33"/>
      <c r="K819" s="33"/>
    </row>
    <row r="820">
      <c r="F820" s="89"/>
      <c r="G820" s="122"/>
      <c r="I820" s="33"/>
      <c r="K820" s="33"/>
    </row>
    <row r="821">
      <c r="F821" s="89"/>
      <c r="G821" s="122"/>
      <c r="H821" s="14">
        <v>20.0</v>
      </c>
      <c r="I821" s="29">
        <v>80.0</v>
      </c>
      <c r="J821" s="124">
        <v>0.0</v>
      </c>
      <c r="K821" s="29">
        <v>0.0</v>
      </c>
      <c r="L821" s="14">
        <v>1.0</v>
      </c>
    </row>
    <row r="822">
      <c r="F822" s="89"/>
      <c r="G822" s="122"/>
      <c r="I822" s="33"/>
      <c r="K822" s="33"/>
    </row>
    <row r="823">
      <c r="F823" s="89"/>
      <c r="G823" s="122"/>
      <c r="I823" s="33"/>
      <c r="K823" s="33"/>
    </row>
    <row r="824">
      <c r="F824" s="89"/>
      <c r="G824" s="122"/>
      <c r="I824" s="33"/>
      <c r="K824" s="33"/>
    </row>
    <row r="825">
      <c r="F825" s="89"/>
      <c r="G825" s="122"/>
      <c r="I825" s="33"/>
      <c r="K825" s="33"/>
    </row>
    <row r="826">
      <c r="F826" s="89"/>
      <c r="G826" s="122"/>
      <c r="I826" s="33"/>
      <c r="K826" s="33"/>
    </row>
    <row r="827">
      <c r="F827" s="89"/>
      <c r="G827" s="122"/>
      <c r="I827" s="33"/>
      <c r="K827" s="33"/>
    </row>
    <row r="828">
      <c r="F828" s="89"/>
      <c r="G828" s="122"/>
      <c r="I828" s="33"/>
      <c r="K828" s="33"/>
    </row>
    <row r="829">
      <c r="F829" s="89"/>
      <c r="G829" s="122"/>
      <c r="I829" s="33"/>
      <c r="K829" s="33"/>
    </row>
    <row r="830">
      <c r="F830" s="89"/>
      <c r="G830" s="122"/>
      <c r="I830" s="33"/>
      <c r="K830" s="33"/>
    </row>
    <row r="831">
      <c r="F831" s="89"/>
      <c r="G831" s="122"/>
      <c r="I831" s="33"/>
      <c r="K831" s="33"/>
    </row>
    <row r="832">
      <c r="F832" s="89"/>
      <c r="G832" s="122"/>
      <c r="I832" s="33"/>
      <c r="K832" s="33"/>
    </row>
    <row r="833">
      <c r="F833" s="89"/>
      <c r="G833" s="122"/>
      <c r="I833" s="33"/>
      <c r="K833" s="33"/>
    </row>
    <row r="834">
      <c r="F834" s="89"/>
      <c r="G834" s="122"/>
      <c r="I834" s="33"/>
      <c r="K834" s="33"/>
    </row>
    <row r="835">
      <c r="F835" s="89"/>
      <c r="G835" s="122"/>
      <c r="I835" s="33"/>
      <c r="K835" s="33"/>
    </row>
    <row r="836">
      <c r="F836" s="89"/>
      <c r="G836" s="122"/>
      <c r="I836" s="33"/>
      <c r="K836" s="33"/>
    </row>
    <row r="837">
      <c r="F837" s="89"/>
      <c r="G837" s="122"/>
      <c r="I837" s="33"/>
      <c r="K837" s="33"/>
    </row>
    <row r="838">
      <c r="F838" s="89"/>
      <c r="G838" s="122"/>
      <c r="I838" s="33"/>
      <c r="K838" s="33"/>
    </row>
    <row r="839">
      <c r="F839" s="89"/>
      <c r="G839" s="122"/>
      <c r="I839" s="33"/>
      <c r="K839" s="33"/>
    </row>
    <row r="840">
      <c r="F840" s="89"/>
      <c r="G840" s="122"/>
      <c r="I840" s="33"/>
      <c r="K840" s="33"/>
    </row>
    <row r="841">
      <c r="F841" s="89"/>
      <c r="G841" s="122"/>
      <c r="I841" s="33"/>
      <c r="K841" s="33"/>
    </row>
    <row r="842">
      <c r="F842" s="89"/>
      <c r="G842" s="122"/>
      <c r="I842" s="33"/>
      <c r="K842" s="33"/>
    </row>
    <row r="843">
      <c r="F843" s="89"/>
      <c r="G843" s="122"/>
      <c r="I843" s="33"/>
      <c r="K843" s="33"/>
    </row>
    <row r="844">
      <c r="F844" s="89"/>
      <c r="G844" s="122"/>
      <c r="I844" s="33"/>
      <c r="K844" s="33"/>
    </row>
    <row r="845">
      <c r="F845" s="89"/>
      <c r="G845" s="122"/>
      <c r="I845" s="33"/>
      <c r="K845" s="33"/>
    </row>
    <row r="846">
      <c r="F846" s="89"/>
      <c r="G846" s="122"/>
      <c r="I846" s="33"/>
      <c r="K846" s="33"/>
    </row>
    <row r="847">
      <c r="F847" s="89"/>
      <c r="G847" s="122"/>
      <c r="I847" s="33"/>
      <c r="K847" s="33"/>
    </row>
    <row r="848">
      <c r="F848" s="89"/>
      <c r="G848" s="122"/>
      <c r="I848" s="33"/>
      <c r="K848" s="33"/>
    </row>
    <row r="849">
      <c r="F849" s="89"/>
      <c r="G849" s="122"/>
      <c r="I849" s="33"/>
      <c r="K849" s="33"/>
    </row>
    <row r="850">
      <c r="F850" s="89"/>
      <c r="G850" s="122"/>
      <c r="I850" s="33"/>
      <c r="K850" s="33"/>
    </row>
    <row r="851">
      <c r="F851" s="89"/>
      <c r="G851" s="122"/>
      <c r="I851" s="33"/>
      <c r="K851" s="33"/>
    </row>
    <row r="852">
      <c r="F852" s="89"/>
      <c r="G852" s="122"/>
      <c r="I852" s="33"/>
      <c r="K852" s="33"/>
    </row>
    <row r="853">
      <c r="F853" s="89"/>
      <c r="G853" s="122"/>
      <c r="I853" s="33"/>
      <c r="K853" s="33"/>
    </row>
    <row r="854">
      <c r="F854" s="89"/>
      <c r="G854" s="122"/>
      <c r="I854" s="33"/>
      <c r="K854" s="33"/>
    </row>
    <row r="855">
      <c r="F855" s="89"/>
      <c r="G855" s="122"/>
      <c r="I855" s="33"/>
      <c r="K855" s="33"/>
    </row>
    <row r="856">
      <c r="F856" s="89"/>
      <c r="G856" s="122"/>
      <c r="I856" s="33"/>
      <c r="K856" s="33"/>
    </row>
    <row r="857">
      <c r="F857" s="89"/>
      <c r="G857" s="122"/>
      <c r="I857" s="33"/>
      <c r="K857" s="33"/>
    </row>
    <row r="858">
      <c r="F858" s="89"/>
      <c r="G858" s="122"/>
      <c r="I858" s="33"/>
      <c r="K858" s="33"/>
    </row>
    <row r="859">
      <c r="F859" s="89"/>
      <c r="G859" s="122"/>
      <c r="I859" s="33"/>
      <c r="K859" s="33"/>
    </row>
    <row r="860">
      <c r="F860" s="89"/>
      <c r="G860" s="122"/>
      <c r="I860" s="33"/>
      <c r="K860" s="33"/>
    </row>
    <row r="861">
      <c r="F861" s="89"/>
      <c r="G861" s="122"/>
      <c r="I861" s="33"/>
      <c r="K861" s="33"/>
    </row>
    <row r="862">
      <c r="F862" s="89"/>
      <c r="G862" s="122"/>
      <c r="I862" s="33"/>
      <c r="K862" s="33"/>
    </row>
    <row r="863">
      <c r="F863" s="89"/>
      <c r="G863" s="122"/>
      <c r="I863" s="33"/>
      <c r="K863" s="33"/>
    </row>
    <row r="864">
      <c r="F864" s="89"/>
      <c r="G864" s="122"/>
      <c r="I864" s="33"/>
      <c r="K864" s="33"/>
    </row>
    <row r="865">
      <c r="F865" s="89"/>
      <c r="G865" s="122"/>
      <c r="I865" s="33"/>
      <c r="K865" s="33"/>
    </row>
    <row r="866">
      <c r="F866" s="89"/>
      <c r="G866" s="122"/>
      <c r="I866" s="33"/>
      <c r="K866" s="33"/>
    </row>
    <row r="867">
      <c r="F867" s="89"/>
      <c r="G867" s="122"/>
      <c r="I867" s="33"/>
      <c r="K867" s="33"/>
    </row>
    <row r="868">
      <c r="F868" s="89"/>
      <c r="G868" s="122"/>
      <c r="I868" s="33"/>
      <c r="K868" s="33"/>
    </row>
    <row r="869">
      <c r="F869" s="89"/>
      <c r="G869" s="122"/>
      <c r="I869" s="33"/>
      <c r="K869" s="33"/>
    </row>
    <row r="870">
      <c r="F870" s="89"/>
      <c r="G870" s="122"/>
      <c r="I870" s="33"/>
      <c r="K870" s="33"/>
    </row>
    <row r="871">
      <c r="F871" s="89"/>
      <c r="G871" s="122"/>
      <c r="I871" s="33"/>
      <c r="K871" s="33"/>
    </row>
    <row r="872">
      <c r="F872" s="89"/>
      <c r="G872" s="122"/>
      <c r="I872" s="33"/>
      <c r="K872" s="33"/>
    </row>
    <row r="873">
      <c r="F873" s="89"/>
      <c r="G873" s="122"/>
      <c r="I873" s="33"/>
      <c r="K873" s="33"/>
    </row>
    <row r="874">
      <c r="F874" s="89"/>
      <c r="G874" s="122"/>
      <c r="I874" s="33"/>
      <c r="K874" s="33"/>
    </row>
    <row r="875">
      <c r="F875" s="89"/>
      <c r="G875" s="122"/>
      <c r="I875" s="33"/>
      <c r="K875" s="33"/>
    </row>
    <row r="876">
      <c r="F876" s="89"/>
      <c r="G876" s="122"/>
      <c r="I876" s="33"/>
      <c r="K876" s="33"/>
    </row>
    <row r="877">
      <c r="F877" s="89"/>
      <c r="G877" s="122"/>
      <c r="I877" s="33"/>
      <c r="K877" s="33"/>
    </row>
    <row r="878">
      <c r="F878" s="89"/>
      <c r="G878" s="122"/>
      <c r="I878" s="33"/>
      <c r="K878" s="33"/>
    </row>
    <row r="879">
      <c r="F879" s="89"/>
      <c r="G879" s="122"/>
      <c r="I879" s="33"/>
      <c r="K879" s="33"/>
    </row>
    <row r="880">
      <c r="F880" s="89"/>
      <c r="G880" s="122"/>
      <c r="I880" s="33"/>
      <c r="K880" s="33"/>
    </row>
    <row r="881">
      <c r="F881" s="89"/>
      <c r="G881" s="122"/>
      <c r="I881" s="33"/>
      <c r="K881" s="33"/>
    </row>
    <row r="882">
      <c r="F882" s="89"/>
      <c r="G882" s="122"/>
      <c r="I882" s="33"/>
      <c r="K882" s="33"/>
    </row>
    <row r="883">
      <c r="F883" s="89"/>
      <c r="G883" s="122"/>
      <c r="I883" s="33"/>
      <c r="K883" s="33"/>
    </row>
    <row r="884">
      <c r="F884" s="89"/>
      <c r="G884" s="122"/>
      <c r="I884" s="33"/>
      <c r="K884" s="33"/>
    </row>
    <row r="885">
      <c r="F885" s="89"/>
      <c r="G885" s="122"/>
      <c r="I885" s="33"/>
      <c r="K885" s="33"/>
    </row>
    <row r="886">
      <c r="F886" s="89"/>
      <c r="G886" s="122"/>
      <c r="I886" s="33"/>
      <c r="K886" s="33"/>
    </row>
    <row r="887">
      <c r="F887" s="89"/>
      <c r="G887" s="122"/>
      <c r="I887" s="33"/>
      <c r="K887" s="33"/>
    </row>
    <row r="888">
      <c r="F888" s="89"/>
      <c r="G888" s="122"/>
      <c r="I888" s="33"/>
      <c r="K888" s="33"/>
    </row>
    <row r="889">
      <c r="F889" s="89"/>
      <c r="G889" s="122"/>
      <c r="I889" s="33"/>
      <c r="K889" s="33"/>
    </row>
    <row r="890">
      <c r="F890" s="89"/>
      <c r="G890" s="122"/>
      <c r="I890" s="33"/>
      <c r="K890" s="33"/>
    </row>
    <row r="891">
      <c r="F891" s="89"/>
      <c r="G891" s="122"/>
      <c r="I891" s="33"/>
      <c r="K891" s="33"/>
    </row>
    <row r="892">
      <c r="F892" s="89"/>
      <c r="G892" s="122"/>
      <c r="I892" s="33"/>
      <c r="K892" s="33"/>
    </row>
    <row r="893">
      <c r="F893" s="89"/>
      <c r="G893" s="122"/>
      <c r="I893" s="33"/>
      <c r="K893" s="33"/>
    </row>
    <row r="894">
      <c r="F894" s="89"/>
      <c r="G894" s="122"/>
      <c r="I894" s="33"/>
      <c r="K894" s="33"/>
    </row>
    <row r="895">
      <c r="F895" s="89"/>
      <c r="G895" s="122"/>
      <c r="I895" s="33"/>
      <c r="K895" s="33"/>
    </row>
    <row r="896">
      <c r="F896" s="89"/>
      <c r="G896" s="122"/>
      <c r="I896" s="33"/>
      <c r="K896" s="33"/>
    </row>
    <row r="897">
      <c r="F897" s="89"/>
      <c r="G897" s="122"/>
      <c r="I897" s="33"/>
      <c r="K897" s="33"/>
    </row>
    <row r="898">
      <c r="F898" s="89"/>
      <c r="G898" s="122"/>
      <c r="I898" s="33"/>
      <c r="K898" s="33"/>
    </row>
    <row r="899">
      <c r="F899" s="89"/>
      <c r="G899" s="122"/>
      <c r="I899" s="33"/>
      <c r="K899" s="33"/>
    </row>
    <row r="900">
      <c r="F900" s="89"/>
      <c r="G900" s="122"/>
      <c r="I900" s="33"/>
      <c r="K900" s="33"/>
    </row>
    <row r="901">
      <c r="F901" s="89"/>
      <c r="G901" s="122"/>
      <c r="I901" s="33"/>
      <c r="K901" s="33"/>
    </row>
    <row r="902">
      <c r="F902" s="89"/>
      <c r="G902" s="122"/>
      <c r="I902" s="33"/>
      <c r="K902" s="33"/>
    </row>
    <row r="903">
      <c r="F903" s="89"/>
      <c r="G903" s="122"/>
      <c r="I903" s="33"/>
      <c r="K903" s="33"/>
    </row>
    <row r="904">
      <c r="F904" s="89"/>
      <c r="G904" s="122"/>
      <c r="I904" s="33"/>
      <c r="K904" s="33"/>
    </row>
    <row r="905">
      <c r="F905" s="89"/>
      <c r="G905" s="122"/>
      <c r="I905" s="33"/>
      <c r="K905" s="33"/>
    </row>
    <row r="906">
      <c r="F906" s="89"/>
      <c r="G906" s="122"/>
      <c r="I906" s="33"/>
      <c r="K906" s="33"/>
    </row>
    <row r="907">
      <c r="F907" s="89"/>
      <c r="G907" s="122"/>
      <c r="I907" s="33"/>
      <c r="K907" s="33"/>
    </row>
    <row r="908">
      <c r="F908" s="89"/>
      <c r="G908" s="122"/>
      <c r="I908" s="33"/>
      <c r="K908" s="33"/>
    </row>
    <row r="909">
      <c r="F909" s="89"/>
      <c r="G909" s="122"/>
      <c r="I909" s="33"/>
      <c r="K909" s="33"/>
    </row>
    <row r="910">
      <c r="F910" s="89"/>
      <c r="G910" s="122"/>
      <c r="I910" s="33"/>
      <c r="K910" s="33"/>
    </row>
    <row r="911">
      <c r="F911" s="89"/>
      <c r="G911" s="122"/>
      <c r="I911" s="33"/>
      <c r="K911" s="33"/>
    </row>
    <row r="912">
      <c r="F912" s="89"/>
      <c r="G912" s="122"/>
      <c r="I912" s="33"/>
      <c r="K912" s="33"/>
    </row>
    <row r="913">
      <c r="F913" s="89"/>
      <c r="G913" s="122"/>
      <c r="I913" s="33"/>
      <c r="K913" s="33"/>
    </row>
    <row r="914">
      <c r="F914" s="89"/>
      <c r="G914" s="122"/>
      <c r="I914" s="33"/>
      <c r="K914" s="33"/>
    </row>
    <row r="915">
      <c r="F915" s="89"/>
      <c r="G915" s="122"/>
      <c r="I915" s="33"/>
      <c r="K915" s="33"/>
    </row>
    <row r="916">
      <c r="F916" s="89"/>
      <c r="G916" s="122"/>
      <c r="I916" s="33"/>
      <c r="K916" s="33"/>
    </row>
    <row r="917">
      <c r="F917" s="89"/>
      <c r="G917" s="122"/>
      <c r="I917" s="33"/>
      <c r="K917" s="33"/>
    </row>
    <row r="918">
      <c r="F918" s="89"/>
      <c r="G918" s="122"/>
      <c r="I918" s="33"/>
      <c r="K918" s="33"/>
    </row>
    <row r="919">
      <c r="F919" s="89"/>
      <c r="G919" s="122"/>
      <c r="I919" s="33"/>
      <c r="K919" s="33"/>
    </row>
    <row r="920">
      <c r="F920" s="89"/>
      <c r="G920" s="122"/>
      <c r="I920" s="33"/>
      <c r="K920" s="33"/>
    </row>
    <row r="921">
      <c r="F921" s="89"/>
      <c r="G921" s="122"/>
      <c r="I921" s="33"/>
      <c r="K921" s="33"/>
    </row>
    <row r="922">
      <c r="F922" s="89"/>
      <c r="G922" s="122"/>
      <c r="I922" s="33"/>
      <c r="K922" s="33"/>
    </row>
    <row r="923">
      <c r="F923" s="89"/>
      <c r="G923" s="122"/>
      <c r="I923" s="33"/>
      <c r="K923" s="33"/>
    </row>
    <row r="924">
      <c r="F924" s="89"/>
      <c r="G924" s="122"/>
      <c r="I924" s="33"/>
      <c r="K924" s="33"/>
    </row>
    <row r="925">
      <c r="F925" s="89"/>
      <c r="G925" s="122"/>
      <c r="I925" s="33"/>
      <c r="K925" s="33"/>
    </row>
    <row r="926">
      <c r="F926" s="89"/>
      <c r="G926" s="122"/>
      <c r="I926" s="33"/>
      <c r="K926" s="33"/>
    </row>
    <row r="927">
      <c r="F927" s="89"/>
      <c r="G927" s="122"/>
      <c r="I927" s="33"/>
      <c r="K927" s="33"/>
    </row>
    <row r="928">
      <c r="F928" s="89"/>
      <c r="G928" s="122"/>
      <c r="I928" s="33"/>
      <c r="K928" s="33"/>
    </row>
    <row r="929">
      <c r="F929" s="89"/>
      <c r="G929" s="122"/>
      <c r="I929" s="33"/>
      <c r="K929" s="33"/>
    </row>
    <row r="930">
      <c r="F930" s="89"/>
      <c r="G930" s="122"/>
      <c r="I930" s="33"/>
      <c r="K930" s="33"/>
    </row>
    <row r="931">
      <c r="F931" s="89"/>
      <c r="G931" s="122"/>
      <c r="I931" s="33"/>
      <c r="K931" s="33"/>
    </row>
    <row r="932">
      <c r="F932" s="89"/>
      <c r="G932" s="122"/>
      <c r="I932" s="33"/>
      <c r="K932" s="33"/>
    </row>
    <row r="933">
      <c r="F933" s="89"/>
      <c r="G933" s="122"/>
      <c r="I933" s="33"/>
      <c r="K933" s="33"/>
    </row>
    <row r="934">
      <c r="F934" s="89"/>
      <c r="G934" s="122"/>
      <c r="I934" s="33"/>
      <c r="K934" s="33"/>
    </row>
    <row r="935">
      <c r="F935" s="89"/>
      <c r="G935" s="122"/>
      <c r="I935" s="33"/>
      <c r="K935" s="33"/>
    </row>
    <row r="936">
      <c r="F936" s="89"/>
      <c r="G936" s="122"/>
      <c r="I936" s="33"/>
      <c r="K936" s="33"/>
    </row>
    <row r="937">
      <c r="F937" s="89"/>
      <c r="G937" s="122"/>
      <c r="I937" s="33"/>
      <c r="K937" s="33"/>
    </row>
    <row r="938">
      <c r="F938" s="89"/>
      <c r="G938" s="122"/>
      <c r="I938" s="33"/>
      <c r="K938" s="33"/>
    </row>
    <row r="939">
      <c r="F939" s="89"/>
      <c r="G939" s="122"/>
      <c r="I939" s="33"/>
      <c r="K939" s="33"/>
    </row>
    <row r="940">
      <c r="F940" s="89"/>
      <c r="G940" s="122"/>
      <c r="I940" s="33"/>
      <c r="K940" s="33"/>
    </row>
    <row r="941">
      <c r="F941" s="89"/>
      <c r="G941" s="122"/>
      <c r="I941" s="33"/>
      <c r="K941" s="33"/>
    </row>
    <row r="942">
      <c r="F942" s="89"/>
      <c r="G942" s="122"/>
      <c r="I942" s="33"/>
      <c r="K942" s="33"/>
    </row>
    <row r="943">
      <c r="F943" s="89"/>
      <c r="G943" s="122"/>
      <c r="I943" s="33"/>
      <c r="K943" s="33"/>
    </row>
    <row r="944">
      <c r="F944" s="89"/>
      <c r="G944" s="122"/>
      <c r="I944" s="33"/>
      <c r="K944" s="33"/>
    </row>
    <row r="945">
      <c r="F945" s="89"/>
      <c r="G945" s="122"/>
      <c r="I945" s="33"/>
      <c r="K945" s="33"/>
    </row>
    <row r="946">
      <c r="F946" s="89"/>
      <c r="G946" s="122"/>
      <c r="I946" s="33"/>
      <c r="K946" s="33"/>
    </row>
    <row r="947">
      <c r="F947" s="89"/>
      <c r="G947" s="122"/>
      <c r="I947" s="33"/>
      <c r="K947" s="33"/>
    </row>
    <row r="948">
      <c r="F948" s="89"/>
      <c r="G948" s="122"/>
      <c r="I948" s="33"/>
      <c r="K948" s="33"/>
    </row>
    <row r="949">
      <c r="F949" s="89"/>
      <c r="G949" s="122"/>
      <c r="I949" s="33"/>
      <c r="K949" s="33"/>
    </row>
    <row r="950">
      <c r="F950" s="89"/>
      <c r="G950" s="122"/>
      <c r="I950" s="33"/>
      <c r="K950" s="33"/>
    </row>
    <row r="951">
      <c r="F951" s="89"/>
      <c r="G951" s="122"/>
      <c r="I951" s="33"/>
      <c r="K951" s="33"/>
    </row>
    <row r="952">
      <c r="F952" s="89"/>
      <c r="G952" s="122"/>
      <c r="I952" s="33"/>
      <c r="K952" s="33"/>
    </row>
    <row r="953">
      <c r="F953" s="89"/>
      <c r="G953" s="122"/>
      <c r="I953" s="33"/>
      <c r="K953" s="33"/>
    </row>
    <row r="954">
      <c r="F954" s="89"/>
      <c r="G954" s="122"/>
      <c r="I954" s="33"/>
      <c r="K954" s="33"/>
    </row>
    <row r="955">
      <c r="F955" s="89"/>
      <c r="G955" s="122"/>
      <c r="I955" s="33"/>
      <c r="K955" s="33"/>
    </row>
    <row r="956">
      <c r="F956" s="89"/>
      <c r="G956" s="122"/>
      <c r="I956" s="33"/>
      <c r="K956" s="33"/>
    </row>
    <row r="957">
      <c r="F957" s="89"/>
      <c r="G957" s="122"/>
      <c r="I957" s="33"/>
      <c r="K957" s="33"/>
    </row>
    <row r="958">
      <c r="F958" s="89"/>
      <c r="G958" s="122"/>
      <c r="I958" s="33"/>
      <c r="K958" s="33"/>
    </row>
    <row r="959">
      <c r="F959" s="89"/>
      <c r="G959" s="122"/>
      <c r="I959" s="33"/>
      <c r="K959" s="33"/>
    </row>
    <row r="960">
      <c r="F960" s="89"/>
      <c r="G960" s="122"/>
      <c r="I960" s="33"/>
      <c r="K960" s="33"/>
    </row>
    <row r="961">
      <c r="F961" s="89"/>
      <c r="G961" s="122"/>
      <c r="I961" s="33"/>
      <c r="K961" s="33"/>
    </row>
    <row r="962">
      <c r="F962" s="89"/>
      <c r="G962" s="122"/>
      <c r="I962" s="33"/>
      <c r="K962" s="33"/>
    </row>
    <row r="963">
      <c r="F963" s="89"/>
      <c r="G963" s="122"/>
      <c r="I963" s="33"/>
      <c r="K963" s="33"/>
    </row>
    <row r="964">
      <c r="F964" s="89"/>
      <c r="G964" s="122"/>
      <c r="I964" s="33"/>
      <c r="K964" s="33"/>
    </row>
    <row r="965">
      <c r="F965" s="89"/>
      <c r="G965" s="122"/>
      <c r="I965" s="33"/>
      <c r="K965" s="33"/>
    </row>
    <row r="966">
      <c r="F966" s="89"/>
      <c r="G966" s="122"/>
      <c r="I966" s="33"/>
      <c r="K966" s="33"/>
    </row>
    <row r="967">
      <c r="F967" s="89"/>
      <c r="G967" s="122"/>
      <c r="I967" s="33"/>
      <c r="K967" s="33"/>
    </row>
    <row r="968">
      <c r="F968" s="89"/>
      <c r="G968" s="122"/>
      <c r="I968" s="33"/>
      <c r="K968" s="33"/>
    </row>
    <row r="969">
      <c r="F969" s="89"/>
      <c r="G969" s="122"/>
      <c r="I969" s="33"/>
      <c r="K969" s="33"/>
    </row>
    <row r="970">
      <c r="F970" s="89"/>
      <c r="G970" s="122"/>
      <c r="I970" s="33"/>
      <c r="K970" s="33"/>
    </row>
    <row r="971">
      <c r="F971" s="89"/>
      <c r="G971" s="122"/>
      <c r="I971" s="33"/>
      <c r="K971" s="33"/>
    </row>
    <row r="972">
      <c r="F972" s="89"/>
      <c r="G972" s="122"/>
      <c r="I972" s="33"/>
      <c r="K972" s="33"/>
    </row>
    <row r="973">
      <c r="F973" s="89"/>
      <c r="G973" s="122"/>
      <c r="I973" s="33"/>
      <c r="K973" s="33"/>
    </row>
    <row r="974">
      <c r="F974" s="89"/>
      <c r="G974" s="122"/>
      <c r="I974" s="33"/>
      <c r="K974" s="33"/>
    </row>
    <row r="975">
      <c r="F975" s="89"/>
      <c r="G975" s="122"/>
      <c r="I975" s="33"/>
      <c r="K975" s="33"/>
    </row>
    <row r="976">
      <c r="F976" s="89"/>
      <c r="G976" s="122"/>
      <c r="I976" s="33"/>
      <c r="K976" s="33"/>
    </row>
    <row r="977">
      <c r="F977" s="89"/>
      <c r="G977" s="122"/>
      <c r="I977" s="33"/>
      <c r="K977" s="33"/>
    </row>
    <row r="978">
      <c r="F978" s="89"/>
      <c r="G978" s="122"/>
      <c r="I978" s="33"/>
      <c r="K978" s="33"/>
    </row>
    <row r="979">
      <c r="F979" s="89"/>
      <c r="G979" s="122"/>
      <c r="I979" s="33"/>
      <c r="K979" s="33"/>
    </row>
    <row r="980">
      <c r="F980" s="89"/>
      <c r="G980" s="122"/>
      <c r="I980" s="33"/>
      <c r="K980" s="33"/>
    </row>
    <row r="981">
      <c r="F981" s="89"/>
      <c r="G981" s="122"/>
      <c r="I981" s="33"/>
      <c r="K981" s="33"/>
    </row>
    <row r="982">
      <c r="F982" s="89"/>
      <c r="G982" s="122"/>
      <c r="I982" s="33"/>
      <c r="K982" s="33"/>
    </row>
    <row r="983">
      <c r="F983" s="89"/>
      <c r="G983" s="122"/>
      <c r="I983" s="33"/>
      <c r="K983" s="33"/>
    </row>
    <row r="984">
      <c r="F984" s="89"/>
      <c r="G984" s="122"/>
      <c r="I984" s="33"/>
      <c r="K984" s="33"/>
    </row>
    <row r="985">
      <c r="F985" s="89"/>
      <c r="G985" s="122"/>
      <c r="I985" s="33"/>
      <c r="K985" s="33"/>
    </row>
    <row r="986">
      <c r="F986" s="89"/>
      <c r="G986" s="122"/>
      <c r="I986" s="33"/>
      <c r="K986" s="33"/>
    </row>
    <row r="987">
      <c r="F987" s="89"/>
      <c r="G987" s="122"/>
      <c r="I987" s="33"/>
      <c r="K987" s="33"/>
    </row>
    <row r="988">
      <c r="F988" s="89"/>
      <c r="G988" s="122"/>
      <c r="I988" s="33"/>
      <c r="K988" s="33"/>
    </row>
    <row r="989">
      <c r="F989" s="89"/>
      <c r="G989" s="122"/>
      <c r="I989" s="33"/>
      <c r="K989" s="33"/>
    </row>
    <row r="990">
      <c r="F990" s="89"/>
      <c r="G990" s="122"/>
      <c r="I990" s="33"/>
      <c r="K990" s="33"/>
    </row>
    <row r="991">
      <c r="F991" s="89"/>
      <c r="G991" s="122"/>
      <c r="I991" s="33"/>
      <c r="K991" s="33"/>
    </row>
    <row r="992">
      <c r="F992" s="89"/>
      <c r="G992" s="122"/>
      <c r="I992" s="33"/>
      <c r="K992" s="33"/>
    </row>
    <row r="993">
      <c r="F993" s="89"/>
      <c r="G993" s="122"/>
      <c r="I993" s="33"/>
      <c r="K993" s="33"/>
    </row>
    <row r="994">
      <c r="F994" s="89"/>
      <c r="G994" s="122"/>
      <c r="I994" s="33"/>
      <c r="K994" s="33"/>
    </row>
    <row r="995">
      <c r="F995" s="89"/>
      <c r="G995" s="122"/>
      <c r="I995" s="33"/>
      <c r="K995" s="33"/>
    </row>
    <row r="996">
      <c r="F996" s="89"/>
      <c r="G996" s="122"/>
      <c r="I996" s="33"/>
      <c r="K996" s="33"/>
    </row>
    <row r="997">
      <c r="F997" s="89"/>
      <c r="G997" s="122"/>
      <c r="I997" s="33"/>
      <c r="K997" s="33"/>
    </row>
    <row r="998">
      <c r="F998" s="89"/>
      <c r="G998" s="122"/>
      <c r="I998" s="33"/>
      <c r="K998" s="33"/>
    </row>
    <row r="999">
      <c r="F999" s="89"/>
      <c r="G999" s="122"/>
      <c r="I999" s="33"/>
      <c r="K999" s="33"/>
    </row>
    <row r="1000">
      <c r="F1000" s="89"/>
      <c r="G1000" s="122"/>
      <c r="I1000" s="33"/>
      <c r="K1000" s="33"/>
    </row>
    <row r="1001">
      <c r="F1001" s="89"/>
      <c r="G1001" s="122"/>
      <c r="I1001" s="33"/>
      <c r="K1001" s="33"/>
    </row>
    <row r="1002">
      <c r="F1002" s="89"/>
      <c r="G1002" s="122"/>
      <c r="I1002" s="33"/>
      <c r="K1002" s="33"/>
    </row>
    <row r="1003">
      <c r="F1003" s="89"/>
      <c r="G1003" s="122"/>
      <c r="I1003" s="33"/>
      <c r="K1003" s="33"/>
    </row>
    <row r="1004">
      <c r="F1004" s="89"/>
      <c r="G1004" s="122"/>
      <c r="I1004" s="33"/>
      <c r="K1004" s="33"/>
    </row>
    <row r="1005">
      <c r="F1005" s="89"/>
      <c r="G1005" s="122"/>
      <c r="I1005" s="33"/>
      <c r="K1005" s="33"/>
    </row>
    <row r="1006">
      <c r="F1006" s="89"/>
      <c r="G1006" s="122"/>
      <c r="I1006" s="33"/>
      <c r="K1006" s="33"/>
    </row>
    <row r="1007">
      <c r="F1007" s="89"/>
      <c r="G1007" s="122"/>
      <c r="I1007" s="33"/>
      <c r="K1007" s="3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" t="s">
        <v>200</v>
      </c>
      <c r="B1" s="65" t="s">
        <v>167</v>
      </c>
      <c r="C1" s="66" t="s">
        <v>168</v>
      </c>
      <c r="D1" s="65" t="s">
        <v>169</v>
      </c>
      <c r="E1" s="66" t="s">
        <v>170</v>
      </c>
      <c r="F1" s="65" t="s">
        <v>172</v>
      </c>
    </row>
    <row r="2">
      <c r="A2" s="86">
        <f>(IF(TestUIn2!E2=Germany_Aus!$A$2,1&amp;COUNTIF(TestUIn2!$E$2:$E2,Germany_Aus!$A$2), IF(TestUIn2!E2=Germany_Aus!$A$82, 2&amp;COUNTIF(TestUIn2!$E$2:$E2,Germany_Aus!$A$82),IF(TestUIn2!E2=Germany_Aus!$A$162, 3&amp;COUNTIF(TestUIn2!$E$2:$E2,Germany_Aus!$A$162),IF(TestUIn2!E2=Germany_Aus!$A$242, 4&amp;COUNTIF(TestUIn2!$E$2:$E2,Germany_Aus!$A$242),IF(TestUIn2!E2=Germany_Aus!$A$322, 5&amp;COUNTIF(TestUIn2!$E$2:$E2,Germany_Aus!$A$322),IF(TestUIn2!E2=Germany_Aus!$A$402, 6&amp;COUNTIF(TestUIn2!$E$2:$E2,Germany_Aus!$A$402),IF(TestUIn2!E2=Germany_Aus!$A$482, 7&amp;COUNTIF(TestUIn2!$E$2:$E2,Germany_Aus!$A$482),IF(TestUIn2!E2=Germany_Aus!$A$562, 8&amp;COUNTIF(TestUIn2!$E$2:$E2,Germany_Aus!$A$562),IF(TestUIn2!E2=Germany_Aus!$A$642, 9&amp;COUNTIF(TestUIn2!$E$2:$E2,Germany_Aus!$A$642),IF(TestUIn2!E2=Germany_Aus!$A$722, 10&amp;COUNTIF(TestUIn2!$E$2:$E2,Germany_Aus!$A$722),0)))))))))))</f>
        <v>0</v>
      </c>
      <c r="B2" t="str">
        <f>TestUIn2!A2</f>
        <v/>
      </c>
      <c r="C2" s="87" t="str">
        <f>TestUIn2!B2</f>
        <v/>
      </c>
      <c r="D2" s="87" t="str">
        <f>TestUIn2!C2</f>
        <v/>
      </c>
      <c r="E2" s="87" t="str">
        <f>TestUIn2!D2</f>
        <v/>
      </c>
      <c r="F2" s="87" t="str">
        <f>TestUIn2!F2</f>
        <v/>
      </c>
    </row>
    <row r="3">
      <c r="A3" s="86">
        <f>(IF(TestUIn2!E3=Germany_Aus!$A$2,1&amp;COUNTIF(TestUIn2!$E$2:$E3,Germany_Aus!$A$2), IF(TestUIn2!E3=Germany_Aus!$A$82, 2&amp;COUNTIF(TestUIn2!$E$2:$E3,Germany_Aus!$A$82),IF(TestUIn2!E3=Germany_Aus!$A$162, 3&amp;COUNTIF(TestUIn2!$E$2:$E3,Germany_Aus!$A$162),IF(TestUIn2!E3=Germany_Aus!$A$242, 4&amp;COUNTIF(TestUIn2!$E$2:$E3,Germany_Aus!$A$242),IF(TestUIn2!E3=Germany_Aus!$A$322, 5&amp;COUNTIF(TestUIn2!$E$2:$E3,Germany_Aus!$A$322),IF(TestUIn2!E3=Germany_Aus!$A$402, 6&amp;COUNTIF(TestUIn2!$E$2:$E3,Germany_Aus!$A$402),IF(TestUIn2!E3=Germany_Aus!$A$482, 7&amp;COUNTIF(TestUIn2!$E$2:$E3,Germany_Aus!$A$482),IF(TestUIn2!E3=Germany_Aus!$A$562, 8&amp;COUNTIF(TestUIn2!$E$2:$E3,Germany_Aus!$A$562),IF(TestUIn2!E3=Germany_Aus!$A$642, 9&amp;COUNTIF(TestUIn2!$E$2:$E3,Germany_Aus!$A$642),IF(TestUIn2!E3=Germany_Aus!$A$722, 10&amp;COUNTIF(TestUIn2!$E$2:$E3,Germany_Aus!$A$722),0)))))))))))</f>
        <v>0</v>
      </c>
      <c r="B3" t="str">
        <f>TestUIn2!A3</f>
        <v/>
      </c>
      <c r="C3" s="87" t="str">
        <f>TestUIn2!B3</f>
        <v/>
      </c>
      <c r="D3" s="87" t="str">
        <f>TestUIn2!C3</f>
        <v/>
      </c>
      <c r="E3" s="87" t="str">
        <f>TestUIn2!D3</f>
        <v/>
      </c>
      <c r="F3" s="87" t="str">
        <f>TestUIn2!F3</f>
        <v/>
      </c>
    </row>
    <row r="4">
      <c r="A4" s="86">
        <f>(IF(TestUIn2!E4=Germany_Aus!$A$2,1&amp;COUNTIF(TestUIn2!$E$2:$E4,Germany_Aus!$A$2), IF(TestUIn2!E4=Germany_Aus!$A$82, 2&amp;COUNTIF(TestUIn2!$E$2:$E4,Germany_Aus!$A$82),IF(TestUIn2!E4=Germany_Aus!$A$162, 3&amp;COUNTIF(TestUIn2!$E$2:$E4,Germany_Aus!$A$162),IF(TestUIn2!E4=Germany_Aus!$A$242, 4&amp;COUNTIF(TestUIn2!$E$2:$E4,Germany_Aus!$A$242),IF(TestUIn2!E4=Germany_Aus!$A$322, 5&amp;COUNTIF(TestUIn2!$E$2:$E4,Germany_Aus!$A$322),IF(TestUIn2!E4=Germany_Aus!$A$402, 6&amp;COUNTIF(TestUIn2!$E$2:$E4,Germany_Aus!$A$402),IF(TestUIn2!E4=Germany_Aus!$A$482, 7&amp;COUNTIF(TestUIn2!$E$2:$E4,Germany_Aus!$A$482),IF(TestUIn2!E4=Germany_Aus!$A$562, 8&amp;COUNTIF(TestUIn2!$E$2:$E4,Germany_Aus!$A$562),IF(TestUIn2!E4=Germany_Aus!$A$642, 9&amp;COUNTIF(TestUIn2!$E$2:$E4,Germany_Aus!$A$642),IF(TestUIn2!E4=Germany_Aus!$A$722, 10&amp;COUNTIF(TestUIn2!$E$2:$E4,Germany_Aus!$A$722),0)))))))))))</f>
        <v>0</v>
      </c>
      <c r="B4" t="str">
        <f>TestUIn2!A4</f>
        <v/>
      </c>
      <c r="C4" s="87" t="str">
        <f>TestUIn2!B4</f>
        <v/>
      </c>
      <c r="D4" s="87" t="str">
        <f>TestUIn2!C4</f>
        <v/>
      </c>
      <c r="E4" s="87" t="str">
        <f>TestUIn2!D4</f>
        <v/>
      </c>
      <c r="F4" s="87" t="str">
        <f>TestUIn2!F4</f>
        <v/>
      </c>
    </row>
    <row r="5">
      <c r="A5" s="86">
        <f>(IF(TestUIn2!E5=Germany_Aus!$A$2,1&amp;COUNTIF(TestUIn2!$E$2:$E5,Germany_Aus!$A$2), IF(TestUIn2!E5=Germany_Aus!$A$82, 2&amp;COUNTIF(TestUIn2!$E$2:$E5,Germany_Aus!$A$82),IF(TestUIn2!E5=Germany_Aus!$A$162, 3&amp;COUNTIF(TestUIn2!$E$2:$E5,Germany_Aus!$A$162),IF(TestUIn2!E5=Germany_Aus!$A$242, 4&amp;COUNTIF(TestUIn2!$E$2:$E5,Germany_Aus!$A$242),IF(TestUIn2!E5=Germany_Aus!$A$322, 5&amp;COUNTIF(TestUIn2!$E$2:$E5,Germany_Aus!$A$322),IF(TestUIn2!E5=Germany_Aus!$A$402, 6&amp;COUNTIF(TestUIn2!$E$2:$E5,Germany_Aus!$A$402),IF(TestUIn2!E5=Germany_Aus!$A$482, 7&amp;COUNTIF(TestUIn2!$E$2:$E5,Germany_Aus!$A$482),IF(TestUIn2!E5=Germany_Aus!$A$562, 8&amp;COUNTIF(TestUIn2!$E$2:$E5,Germany_Aus!$A$562),IF(TestUIn2!E5=Germany_Aus!$A$642, 9&amp;COUNTIF(TestUIn2!$E$2:$E5,Germany_Aus!$A$642),IF(TestUIn2!E5=Germany_Aus!$A$722, 10&amp;COUNTIF(TestUIn2!$E$2:$E5,Germany_Aus!$A$722),0)))))))))))</f>
        <v>0</v>
      </c>
      <c r="B5" t="str">
        <f>TestUIn2!A5</f>
        <v/>
      </c>
      <c r="C5" s="87" t="str">
        <f>TestUIn2!B5</f>
        <v/>
      </c>
      <c r="D5" s="87" t="str">
        <f>TestUIn2!C5</f>
        <v/>
      </c>
      <c r="E5" s="87" t="str">
        <f>TestUIn2!D5</f>
        <v/>
      </c>
      <c r="F5" s="87" t="str">
        <f>TestUIn2!F5</f>
        <v/>
      </c>
    </row>
    <row r="6">
      <c r="A6" s="86">
        <f>(IF(TestUIn2!E6=Germany_Aus!$A$2,1&amp;COUNTIF(TestUIn2!$E$2:$E6,Germany_Aus!$A$2), IF(TestUIn2!E6=Germany_Aus!$A$82, 2&amp;COUNTIF(TestUIn2!$E$2:$E6,Germany_Aus!$A$82),IF(TestUIn2!E6=Germany_Aus!$A$162, 3&amp;COUNTIF(TestUIn2!$E$2:$E6,Germany_Aus!$A$162),IF(TestUIn2!E6=Germany_Aus!$A$242, 4&amp;COUNTIF(TestUIn2!$E$2:$E6,Germany_Aus!$A$242),IF(TestUIn2!E6=Germany_Aus!$A$322, 5&amp;COUNTIF(TestUIn2!$E$2:$E6,Germany_Aus!$A$322),IF(TestUIn2!E6=Germany_Aus!$A$402, 6&amp;COUNTIF(TestUIn2!$E$2:$E6,Germany_Aus!$A$402),IF(TestUIn2!E6=Germany_Aus!$A$482, 7&amp;COUNTIF(TestUIn2!$E$2:$E6,Germany_Aus!$A$482),IF(TestUIn2!E6=Germany_Aus!$A$562, 8&amp;COUNTIF(TestUIn2!$E$2:$E6,Germany_Aus!$A$562),IF(TestUIn2!E6=Germany_Aus!$A$642, 9&amp;COUNTIF(TestUIn2!$E$2:$E6,Germany_Aus!$A$642),IF(TestUIn2!E6=Germany_Aus!$A$722, 10&amp;COUNTIF(TestUIn2!$E$2:$E6,Germany_Aus!$A$722),0)))))))))))</f>
        <v>0</v>
      </c>
      <c r="B6" t="str">
        <f>TestUIn2!A6</f>
        <v/>
      </c>
      <c r="C6" s="87" t="str">
        <f>TestUIn2!B6</f>
        <v/>
      </c>
      <c r="D6" s="87" t="str">
        <f>TestUIn2!C6</f>
        <v/>
      </c>
      <c r="E6" s="87" t="str">
        <f>TestUIn2!D6</f>
        <v/>
      </c>
      <c r="F6" s="87" t="str">
        <f>TestUIn2!F6</f>
        <v/>
      </c>
    </row>
    <row r="7">
      <c r="A7" s="86">
        <f>(IF(TestUIn2!E7=Germany_Aus!$A$2,1&amp;COUNTIF(TestUIn2!$E$2:$E7,Germany_Aus!$A$2), IF(TestUIn2!E7=Germany_Aus!$A$82, 2&amp;COUNTIF(TestUIn2!$E$2:$E7,Germany_Aus!$A$82),IF(TestUIn2!E7=Germany_Aus!$A$162, 3&amp;COUNTIF(TestUIn2!$E$2:$E7,Germany_Aus!$A$162),IF(TestUIn2!E7=Germany_Aus!$A$242, 4&amp;COUNTIF(TestUIn2!$E$2:$E7,Germany_Aus!$A$242),IF(TestUIn2!E7=Germany_Aus!$A$322, 5&amp;COUNTIF(TestUIn2!$E$2:$E7,Germany_Aus!$A$322),IF(TestUIn2!E7=Germany_Aus!$A$402, 6&amp;COUNTIF(TestUIn2!$E$2:$E7,Germany_Aus!$A$402),IF(TestUIn2!E7=Germany_Aus!$A$482, 7&amp;COUNTIF(TestUIn2!$E$2:$E7,Germany_Aus!$A$482),IF(TestUIn2!E7=Germany_Aus!$A$562, 8&amp;COUNTIF(TestUIn2!$E$2:$E7,Germany_Aus!$A$562),IF(TestUIn2!E7=Germany_Aus!$A$642, 9&amp;COUNTIF(TestUIn2!$E$2:$E7,Germany_Aus!$A$642),IF(TestUIn2!E7=Germany_Aus!$A$722, 10&amp;COUNTIF(TestUIn2!$E$2:$E7,Germany_Aus!$A$722),0)))))))))))</f>
        <v>0</v>
      </c>
      <c r="B7" t="str">
        <f>TestUIn2!A7</f>
        <v/>
      </c>
      <c r="C7" s="87" t="str">
        <f>TestUIn2!B7</f>
        <v/>
      </c>
      <c r="D7" s="87" t="str">
        <f>TestUIn2!C7</f>
        <v/>
      </c>
      <c r="E7" s="87" t="str">
        <f>TestUIn2!D7</f>
        <v/>
      </c>
      <c r="F7" s="87" t="str">
        <f>TestUIn2!F7</f>
        <v/>
      </c>
    </row>
    <row r="8">
      <c r="A8" s="86">
        <f>(IF(TestUIn2!E8=Germany_Aus!$A$2,1&amp;COUNTIF(TestUIn2!$E$2:$E8,Germany_Aus!$A$2), IF(TestUIn2!E8=Germany_Aus!$A$82, 2&amp;COUNTIF(TestUIn2!$E$2:$E8,Germany_Aus!$A$82),IF(TestUIn2!E8=Germany_Aus!$A$162, 3&amp;COUNTIF(TestUIn2!$E$2:$E8,Germany_Aus!$A$162),IF(TestUIn2!E8=Germany_Aus!$A$242, 4&amp;COUNTIF(TestUIn2!$E$2:$E8,Germany_Aus!$A$242),IF(TestUIn2!E8=Germany_Aus!$A$322, 5&amp;COUNTIF(TestUIn2!$E$2:$E8,Germany_Aus!$A$322),IF(TestUIn2!E8=Germany_Aus!$A$402, 6&amp;COUNTIF(TestUIn2!$E$2:$E8,Germany_Aus!$A$402),IF(TestUIn2!E8=Germany_Aus!$A$482, 7&amp;COUNTIF(TestUIn2!$E$2:$E8,Germany_Aus!$A$482),IF(TestUIn2!E8=Germany_Aus!$A$562, 8&amp;COUNTIF(TestUIn2!$E$2:$E8,Germany_Aus!$A$562),IF(TestUIn2!E8=Germany_Aus!$A$642, 9&amp;COUNTIF(TestUIn2!$E$2:$E8,Germany_Aus!$A$642),IF(TestUIn2!E8=Germany_Aus!$A$722, 10&amp;COUNTIF(TestUIn2!$E$2:$E8,Germany_Aus!$A$722),0)))))))))))</f>
        <v>0</v>
      </c>
      <c r="B8" t="str">
        <f>TestUIn2!A8</f>
        <v/>
      </c>
      <c r="C8" s="87" t="str">
        <f>TestUIn2!B8</f>
        <v/>
      </c>
      <c r="D8" s="87" t="str">
        <f>TestUIn2!C8</f>
        <v/>
      </c>
      <c r="E8" s="87" t="str">
        <f>TestUIn2!D8</f>
        <v/>
      </c>
      <c r="F8" s="87" t="str">
        <f>TestUIn2!F8</f>
        <v/>
      </c>
    </row>
    <row r="9">
      <c r="A9" s="86">
        <f>(IF(TestUIn2!E9=Germany_Aus!$A$2,1&amp;COUNTIF(TestUIn2!$E$2:$E9,Germany_Aus!$A$2), IF(TestUIn2!E9=Germany_Aus!$A$82, 2&amp;COUNTIF(TestUIn2!$E$2:$E9,Germany_Aus!$A$82),IF(TestUIn2!E9=Germany_Aus!$A$162, 3&amp;COUNTIF(TestUIn2!$E$2:$E9,Germany_Aus!$A$162),IF(TestUIn2!E9=Germany_Aus!$A$242, 4&amp;COUNTIF(TestUIn2!$E$2:$E9,Germany_Aus!$A$242),IF(TestUIn2!E9=Germany_Aus!$A$322, 5&amp;COUNTIF(TestUIn2!$E$2:$E9,Germany_Aus!$A$322),IF(TestUIn2!E9=Germany_Aus!$A$402, 6&amp;COUNTIF(TestUIn2!$E$2:$E9,Germany_Aus!$A$402),IF(TestUIn2!E9=Germany_Aus!$A$482, 7&amp;COUNTIF(TestUIn2!$E$2:$E9,Germany_Aus!$A$482),IF(TestUIn2!E9=Germany_Aus!$A$562, 8&amp;COUNTIF(TestUIn2!$E$2:$E9,Germany_Aus!$A$562),IF(TestUIn2!E9=Germany_Aus!$A$642, 9&amp;COUNTIF(TestUIn2!$E$2:$E9,Germany_Aus!$A$642),IF(TestUIn2!E9=Germany_Aus!$A$722, 10&amp;COUNTIF(TestUIn2!$E$2:$E9,Germany_Aus!$A$722),0)))))))))))</f>
        <v>0</v>
      </c>
      <c r="B9" t="str">
        <f>TestUIn2!A9</f>
        <v/>
      </c>
      <c r="C9" s="87" t="str">
        <f>TestUIn2!B9</f>
        <v/>
      </c>
      <c r="D9" s="87" t="str">
        <f>TestUIn2!C9</f>
        <v/>
      </c>
      <c r="E9" s="87" t="str">
        <f>TestUIn2!D9</f>
        <v/>
      </c>
      <c r="F9" s="87" t="str">
        <f>TestUIn2!F9</f>
        <v/>
      </c>
    </row>
    <row r="10">
      <c r="A10" s="86">
        <f>(IF(TestUIn2!E10=Germany_Aus!$A$2,1&amp;COUNTIF(TestUIn2!$E$2:$E10,Germany_Aus!$A$2), IF(TestUIn2!E10=Germany_Aus!$A$82, 2&amp;COUNTIF(TestUIn2!$E$2:$E10,Germany_Aus!$A$82),IF(TestUIn2!E10=Germany_Aus!$A$162, 3&amp;COUNTIF(TestUIn2!$E$2:$E10,Germany_Aus!$A$162),IF(TestUIn2!E10=Germany_Aus!$A$242, 4&amp;COUNTIF(TestUIn2!$E$2:$E10,Germany_Aus!$A$242),IF(TestUIn2!E10=Germany_Aus!$A$322, 5&amp;COUNTIF(TestUIn2!$E$2:$E10,Germany_Aus!$A$322),IF(TestUIn2!E10=Germany_Aus!$A$402, 6&amp;COUNTIF(TestUIn2!$E$2:$E10,Germany_Aus!$A$402),IF(TestUIn2!E10=Germany_Aus!$A$482, 7&amp;COUNTIF(TestUIn2!$E$2:$E10,Germany_Aus!$A$482),IF(TestUIn2!E10=Germany_Aus!$A$562, 8&amp;COUNTIF(TestUIn2!$E$2:$E10,Germany_Aus!$A$562),IF(TestUIn2!E10=Germany_Aus!$A$642, 9&amp;COUNTIF(TestUIn2!$E$2:$E10,Germany_Aus!$A$642),IF(TestUIn2!E10=Germany_Aus!$A$722, 10&amp;COUNTIF(TestUIn2!$E$2:$E10,Germany_Aus!$A$722),0)))))))))))</f>
        <v>0</v>
      </c>
      <c r="B10" t="str">
        <f>TestUIn2!A10</f>
        <v/>
      </c>
      <c r="C10" s="87" t="str">
        <f>TestUIn2!B10</f>
        <v/>
      </c>
      <c r="D10" s="87" t="str">
        <f>TestUIn2!C10</f>
        <v/>
      </c>
      <c r="E10" s="87" t="str">
        <f>TestUIn2!D10</f>
        <v/>
      </c>
      <c r="F10" s="87" t="str">
        <f>TestUIn2!F10</f>
        <v/>
      </c>
    </row>
    <row r="11">
      <c r="A11" s="86">
        <f>(IF(TestUIn2!E11=Germany_Aus!$A$2,1&amp;COUNTIF(TestUIn2!$E$2:$E11,Germany_Aus!$A$2), IF(TestUIn2!E11=Germany_Aus!$A$82, 2&amp;COUNTIF(TestUIn2!$E$2:$E11,Germany_Aus!$A$82),IF(TestUIn2!E11=Germany_Aus!$A$162, 3&amp;COUNTIF(TestUIn2!$E$2:$E11,Germany_Aus!$A$162),IF(TestUIn2!E11=Germany_Aus!$A$242, 4&amp;COUNTIF(TestUIn2!$E$2:$E11,Germany_Aus!$A$242),IF(TestUIn2!E11=Germany_Aus!$A$322, 5&amp;COUNTIF(TestUIn2!$E$2:$E11,Germany_Aus!$A$322),IF(TestUIn2!E11=Germany_Aus!$A$402, 6&amp;COUNTIF(TestUIn2!$E$2:$E11,Germany_Aus!$A$402),IF(TestUIn2!E11=Germany_Aus!$A$482, 7&amp;COUNTIF(TestUIn2!$E$2:$E11,Germany_Aus!$A$482),IF(TestUIn2!E11=Germany_Aus!$A$562, 8&amp;COUNTIF(TestUIn2!$E$2:$E11,Germany_Aus!$A$562),IF(TestUIn2!E11=Germany_Aus!$A$642, 9&amp;COUNTIF(TestUIn2!$E$2:$E11,Germany_Aus!$A$642),IF(TestUIn2!E11=Germany_Aus!$A$722, 10&amp;COUNTIF(TestUIn2!$E$2:$E11,Germany_Aus!$A$722),0)))))))))))</f>
        <v>0</v>
      </c>
      <c r="B11" t="str">
        <f>TestUIn2!A11</f>
        <v/>
      </c>
      <c r="C11" s="87" t="str">
        <f>TestUIn2!B11</f>
        <v/>
      </c>
      <c r="D11" s="87" t="str">
        <f>TestUIn2!C11</f>
        <v/>
      </c>
      <c r="E11" s="87" t="str">
        <f>TestUIn2!D11</f>
        <v/>
      </c>
      <c r="F11" s="87" t="str">
        <f>TestUIn2!F11</f>
        <v/>
      </c>
    </row>
    <row r="12">
      <c r="A12" s="86">
        <f>(IF(TestUIn2!E12=Germany_Aus!$A$2,1&amp;COUNTIF(TestUIn2!$E$2:$E12,Germany_Aus!$A$2), IF(TestUIn2!E12=Germany_Aus!$A$82, 2&amp;COUNTIF(TestUIn2!$E$2:$E12,Germany_Aus!$A$82),IF(TestUIn2!E12=Germany_Aus!$A$162, 3&amp;COUNTIF(TestUIn2!$E$2:$E12,Germany_Aus!$A$162),IF(TestUIn2!E12=Germany_Aus!$A$242, 4&amp;COUNTIF(TestUIn2!$E$2:$E12,Germany_Aus!$A$242),IF(TestUIn2!E12=Germany_Aus!$A$322, 5&amp;COUNTIF(TestUIn2!$E$2:$E12,Germany_Aus!$A$322),IF(TestUIn2!E12=Germany_Aus!$A$402, 6&amp;COUNTIF(TestUIn2!$E$2:$E12,Germany_Aus!$A$402),IF(TestUIn2!E12=Germany_Aus!$A$482, 7&amp;COUNTIF(TestUIn2!$E$2:$E12,Germany_Aus!$A$482),IF(TestUIn2!E12=Germany_Aus!$A$562, 8&amp;COUNTIF(TestUIn2!$E$2:$E12,Germany_Aus!$A$562),IF(TestUIn2!E12=Germany_Aus!$A$642, 9&amp;COUNTIF(TestUIn2!$E$2:$E12,Germany_Aus!$A$642),IF(TestUIn2!E12=Germany_Aus!$A$722, 10&amp;COUNTIF(TestUIn2!$E$2:$E12,Germany_Aus!$A$722),0)))))))))))</f>
        <v>0</v>
      </c>
      <c r="B12" t="str">
        <f>TestUIn2!A12</f>
        <v/>
      </c>
      <c r="C12" s="87" t="str">
        <f>TestUIn2!B12</f>
        <v/>
      </c>
      <c r="D12" s="87" t="str">
        <f>TestUIn2!C12</f>
        <v/>
      </c>
      <c r="E12" s="87" t="str">
        <f>TestUIn2!D12</f>
        <v/>
      </c>
      <c r="F12" s="87" t="str">
        <f>TestUIn2!F12</f>
        <v/>
      </c>
    </row>
    <row r="13">
      <c r="A13" s="86">
        <f>(IF(TestUIn2!E13=Germany_Aus!$A$2,1&amp;COUNTIF(TestUIn2!$E$2:$E13,Germany_Aus!$A$2), IF(TestUIn2!E13=Germany_Aus!$A$82, 2&amp;COUNTIF(TestUIn2!$E$2:$E13,Germany_Aus!$A$82),IF(TestUIn2!E13=Germany_Aus!$A$162, 3&amp;COUNTIF(TestUIn2!$E$2:$E13,Germany_Aus!$A$162),IF(TestUIn2!E13=Germany_Aus!$A$242, 4&amp;COUNTIF(TestUIn2!$E$2:$E13,Germany_Aus!$A$242),IF(TestUIn2!E13=Germany_Aus!$A$322, 5&amp;COUNTIF(TestUIn2!$E$2:$E13,Germany_Aus!$A$322),IF(TestUIn2!E13=Germany_Aus!$A$402, 6&amp;COUNTIF(TestUIn2!$E$2:$E13,Germany_Aus!$A$402),IF(TestUIn2!E13=Germany_Aus!$A$482, 7&amp;COUNTIF(TestUIn2!$E$2:$E13,Germany_Aus!$A$482),IF(TestUIn2!E13=Germany_Aus!$A$562, 8&amp;COUNTIF(TestUIn2!$E$2:$E13,Germany_Aus!$A$562),IF(TestUIn2!E13=Germany_Aus!$A$642, 9&amp;COUNTIF(TestUIn2!$E$2:$E13,Germany_Aus!$A$642),IF(TestUIn2!E13=Germany_Aus!$A$722, 10&amp;COUNTIF(TestUIn2!$E$2:$E13,Germany_Aus!$A$722),0)))))))))))</f>
        <v>0</v>
      </c>
      <c r="B13" t="str">
        <f>TestUIn2!A13</f>
        <v/>
      </c>
      <c r="C13" s="87" t="str">
        <f>TestUIn2!B13</f>
        <v/>
      </c>
      <c r="D13" s="87" t="str">
        <f>TestUIn2!C13</f>
        <v/>
      </c>
      <c r="E13" s="87" t="str">
        <f>TestUIn2!D13</f>
        <v/>
      </c>
      <c r="F13" s="87" t="str">
        <f>TestUIn2!F13</f>
        <v/>
      </c>
    </row>
    <row r="14">
      <c r="A14" s="86">
        <f>(IF(TestUIn2!E14=Germany_Aus!$A$2,1&amp;COUNTIF(TestUIn2!$E$2:$E14,Germany_Aus!$A$2), IF(TestUIn2!E14=Germany_Aus!$A$82, 2&amp;COUNTIF(TestUIn2!$E$2:$E14,Germany_Aus!$A$82),IF(TestUIn2!E14=Germany_Aus!$A$162, 3&amp;COUNTIF(TestUIn2!$E$2:$E14,Germany_Aus!$A$162),IF(TestUIn2!E14=Germany_Aus!$A$242, 4&amp;COUNTIF(TestUIn2!$E$2:$E14,Germany_Aus!$A$242),IF(TestUIn2!E14=Germany_Aus!$A$322, 5&amp;COUNTIF(TestUIn2!$E$2:$E14,Germany_Aus!$A$322),IF(TestUIn2!E14=Germany_Aus!$A$402, 6&amp;COUNTIF(TestUIn2!$E$2:$E14,Germany_Aus!$A$402),IF(TestUIn2!E14=Germany_Aus!$A$482, 7&amp;COUNTIF(TestUIn2!$E$2:$E14,Germany_Aus!$A$482),IF(TestUIn2!E14=Germany_Aus!$A$562, 8&amp;COUNTIF(TestUIn2!$E$2:$E14,Germany_Aus!$A$562),IF(TestUIn2!E14=Germany_Aus!$A$642, 9&amp;COUNTIF(TestUIn2!$E$2:$E14,Germany_Aus!$A$642),IF(TestUIn2!E14=Germany_Aus!$A$722, 10&amp;COUNTIF(TestUIn2!$E$2:$E14,Germany_Aus!$A$722),0)))))))))))</f>
        <v>0</v>
      </c>
      <c r="B14" t="str">
        <f>TestUIn2!A14</f>
        <v/>
      </c>
      <c r="C14" s="87" t="str">
        <f>TestUIn2!B14</f>
        <v/>
      </c>
      <c r="D14" s="87" t="str">
        <f>TestUIn2!C14</f>
        <v/>
      </c>
      <c r="E14" s="87" t="str">
        <f>TestUIn2!D14</f>
        <v/>
      </c>
      <c r="F14" s="87" t="str">
        <f>TestUIn2!F14</f>
        <v/>
      </c>
    </row>
    <row r="15">
      <c r="A15" s="86">
        <f>(IF(TestUIn2!E15=Germany_Aus!$A$2,1&amp;COUNTIF(TestUIn2!$E$2:$E15,Germany_Aus!$A$2), IF(TestUIn2!E15=Germany_Aus!$A$82, 2&amp;COUNTIF(TestUIn2!$E$2:$E15,Germany_Aus!$A$82),IF(TestUIn2!E15=Germany_Aus!$A$162, 3&amp;COUNTIF(TestUIn2!$E$2:$E15,Germany_Aus!$A$162),IF(TestUIn2!E15=Germany_Aus!$A$242, 4&amp;COUNTIF(TestUIn2!$E$2:$E15,Germany_Aus!$A$242),IF(TestUIn2!E15=Germany_Aus!$A$322, 5&amp;COUNTIF(TestUIn2!$E$2:$E15,Germany_Aus!$A$322),IF(TestUIn2!E15=Germany_Aus!$A$402, 6&amp;COUNTIF(TestUIn2!$E$2:$E15,Germany_Aus!$A$402),IF(TestUIn2!E15=Germany_Aus!$A$482, 7&amp;COUNTIF(TestUIn2!$E$2:$E15,Germany_Aus!$A$482),IF(TestUIn2!E15=Germany_Aus!$A$562, 8&amp;COUNTIF(TestUIn2!$E$2:$E15,Germany_Aus!$A$562),IF(TestUIn2!E15=Germany_Aus!$A$642, 9&amp;COUNTIF(TestUIn2!$E$2:$E15,Germany_Aus!$A$642),IF(TestUIn2!E15=Germany_Aus!$A$722, 10&amp;COUNTIF(TestUIn2!$E$2:$E15,Germany_Aus!$A$722),0)))))))))))</f>
        <v>0</v>
      </c>
      <c r="B15" t="str">
        <f>TestUIn2!A15</f>
        <v/>
      </c>
      <c r="C15" s="87" t="str">
        <f>TestUIn2!B15</f>
        <v/>
      </c>
      <c r="D15" s="87" t="str">
        <f>TestUIn2!C15</f>
        <v/>
      </c>
      <c r="E15" s="87" t="str">
        <f>TestUIn2!D15</f>
        <v/>
      </c>
      <c r="F15" s="87" t="str">
        <f>TestUIn2!F15</f>
        <v/>
      </c>
    </row>
    <row r="16">
      <c r="A16" s="86">
        <f>(IF(TestUIn2!E16=Germany_Aus!$A$2,1&amp;COUNTIF(TestUIn2!$E$2:$E16,Germany_Aus!$A$2), IF(TestUIn2!E16=Germany_Aus!$A$82, 2&amp;COUNTIF(TestUIn2!$E$2:$E16,Germany_Aus!$A$82),IF(TestUIn2!E16=Germany_Aus!$A$162, 3&amp;COUNTIF(TestUIn2!$E$2:$E16,Germany_Aus!$A$162),IF(TestUIn2!E16=Germany_Aus!$A$242, 4&amp;COUNTIF(TestUIn2!$E$2:$E16,Germany_Aus!$A$242),IF(TestUIn2!E16=Germany_Aus!$A$322, 5&amp;COUNTIF(TestUIn2!$E$2:$E16,Germany_Aus!$A$322),IF(TestUIn2!E16=Germany_Aus!$A$402, 6&amp;COUNTIF(TestUIn2!$E$2:$E16,Germany_Aus!$A$402),IF(TestUIn2!E16=Germany_Aus!$A$482, 7&amp;COUNTIF(TestUIn2!$E$2:$E16,Germany_Aus!$A$482),IF(TestUIn2!E16=Germany_Aus!$A$562, 8&amp;COUNTIF(TestUIn2!$E$2:$E16,Germany_Aus!$A$562),IF(TestUIn2!E16=Germany_Aus!$A$642, 9&amp;COUNTIF(TestUIn2!$E$2:$E16,Germany_Aus!$A$642),IF(TestUIn2!E16=Germany_Aus!$A$722, 10&amp;COUNTIF(TestUIn2!$E$2:$E16,Germany_Aus!$A$722),0)))))))))))</f>
        <v>0</v>
      </c>
      <c r="B16" t="str">
        <f>TestUIn2!A16</f>
        <v/>
      </c>
      <c r="C16" s="87" t="str">
        <f>TestUIn2!B16</f>
        <v/>
      </c>
      <c r="D16" s="87" t="str">
        <f>TestUIn2!C16</f>
        <v/>
      </c>
      <c r="E16" s="87" t="str">
        <f>TestUIn2!D16</f>
        <v/>
      </c>
      <c r="F16" s="87" t="str">
        <f>TestUIn2!F16</f>
        <v/>
      </c>
    </row>
    <row r="17">
      <c r="A17" s="86">
        <f>(IF(TestUIn2!E17=Germany_Aus!$A$2,1&amp;COUNTIF(TestUIn2!$E$2:$E17,Germany_Aus!$A$2), IF(TestUIn2!E17=Germany_Aus!$A$82, 2&amp;COUNTIF(TestUIn2!$E$2:$E17,Germany_Aus!$A$82),IF(TestUIn2!E17=Germany_Aus!$A$162, 3&amp;COUNTIF(TestUIn2!$E$2:$E17,Germany_Aus!$A$162),IF(TestUIn2!E17=Germany_Aus!$A$242, 4&amp;COUNTIF(TestUIn2!$E$2:$E17,Germany_Aus!$A$242),IF(TestUIn2!E17=Germany_Aus!$A$322, 5&amp;COUNTIF(TestUIn2!$E$2:$E17,Germany_Aus!$A$322),IF(TestUIn2!E17=Germany_Aus!$A$402, 6&amp;COUNTIF(TestUIn2!$E$2:$E17,Germany_Aus!$A$402),IF(TestUIn2!E17=Germany_Aus!$A$482, 7&amp;COUNTIF(TestUIn2!$E$2:$E17,Germany_Aus!$A$482),IF(TestUIn2!E17=Germany_Aus!$A$562, 8&amp;COUNTIF(TestUIn2!$E$2:$E17,Germany_Aus!$A$562),IF(TestUIn2!E17=Germany_Aus!$A$642, 9&amp;COUNTIF(TestUIn2!$E$2:$E17,Germany_Aus!$A$642),IF(TestUIn2!E17=Germany_Aus!$A$722, 10&amp;COUNTIF(TestUIn2!$E$2:$E17,Germany_Aus!$A$722),0)))))))))))</f>
        <v>0</v>
      </c>
      <c r="B17" t="str">
        <f>TestUIn2!A17</f>
        <v/>
      </c>
      <c r="C17" s="87" t="str">
        <f>TestUIn2!B17</f>
        <v/>
      </c>
      <c r="D17" s="87" t="str">
        <f>TestUIn2!C17</f>
        <v/>
      </c>
      <c r="E17" s="87" t="str">
        <f>TestUIn2!D17</f>
        <v/>
      </c>
      <c r="F17" s="87" t="str">
        <f>TestUIn2!F17</f>
        <v/>
      </c>
    </row>
    <row r="18">
      <c r="A18" s="86">
        <f>(IF(TestUIn2!E18=Germany_Aus!$A$2,1&amp;COUNTIF(TestUIn2!$E$2:$E18,Germany_Aus!$A$2), IF(TestUIn2!E18=Germany_Aus!$A$82, 2&amp;COUNTIF(TestUIn2!$E$2:$E18,Germany_Aus!$A$82),IF(TestUIn2!E18=Germany_Aus!$A$162, 3&amp;COUNTIF(TestUIn2!$E$2:$E18,Germany_Aus!$A$162),IF(TestUIn2!E18=Germany_Aus!$A$242, 4&amp;COUNTIF(TestUIn2!$E$2:$E18,Germany_Aus!$A$242),IF(TestUIn2!E18=Germany_Aus!$A$322, 5&amp;COUNTIF(TestUIn2!$E$2:$E18,Germany_Aus!$A$322),IF(TestUIn2!E18=Germany_Aus!$A$402, 6&amp;COUNTIF(TestUIn2!$E$2:$E18,Germany_Aus!$A$402),IF(TestUIn2!E18=Germany_Aus!$A$482, 7&amp;COUNTIF(TestUIn2!$E$2:$E18,Germany_Aus!$A$482),IF(TestUIn2!E18=Germany_Aus!$A$562, 8&amp;COUNTIF(TestUIn2!$E$2:$E18,Germany_Aus!$A$562),IF(TestUIn2!E18=Germany_Aus!$A$642, 9&amp;COUNTIF(TestUIn2!$E$2:$E18,Germany_Aus!$A$642),IF(TestUIn2!E18=Germany_Aus!$A$722, 10&amp;COUNTIF(TestUIn2!$E$2:$E18,Germany_Aus!$A$722),0)))))))))))</f>
        <v>0</v>
      </c>
      <c r="B18" t="str">
        <f>TestUIn2!A18</f>
        <v/>
      </c>
      <c r="C18" s="87" t="str">
        <f>TestUIn2!B18</f>
        <v/>
      </c>
      <c r="D18" s="87" t="str">
        <f>TestUIn2!C18</f>
        <v/>
      </c>
      <c r="E18" s="87" t="str">
        <f>TestUIn2!D18</f>
        <v/>
      </c>
      <c r="F18" s="87" t="str">
        <f>TestUIn2!F18</f>
        <v/>
      </c>
    </row>
    <row r="19">
      <c r="A19" s="86">
        <f>(IF(TestUIn2!E19=Germany_Aus!$A$2,1&amp;COUNTIF(TestUIn2!$E$2:$E19,Germany_Aus!$A$2), IF(TestUIn2!E19=Germany_Aus!$A$82, 2&amp;COUNTIF(TestUIn2!$E$2:$E19,Germany_Aus!$A$82),IF(TestUIn2!E19=Germany_Aus!$A$162, 3&amp;COUNTIF(TestUIn2!$E$2:$E19,Germany_Aus!$A$162),IF(TestUIn2!E19=Germany_Aus!$A$242, 4&amp;COUNTIF(TestUIn2!$E$2:$E19,Germany_Aus!$A$242),IF(TestUIn2!E19=Germany_Aus!$A$322, 5&amp;COUNTIF(TestUIn2!$E$2:$E19,Germany_Aus!$A$322),IF(TestUIn2!E19=Germany_Aus!$A$402, 6&amp;COUNTIF(TestUIn2!$E$2:$E19,Germany_Aus!$A$402),IF(TestUIn2!E19=Germany_Aus!$A$482, 7&amp;COUNTIF(TestUIn2!$E$2:$E19,Germany_Aus!$A$482),IF(TestUIn2!E19=Germany_Aus!$A$562, 8&amp;COUNTIF(TestUIn2!$E$2:$E19,Germany_Aus!$A$562),IF(TestUIn2!E19=Germany_Aus!$A$642, 9&amp;COUNTIF(TestUIn2!$E$2:$E19,Germany_Aus!$A$642),IF(TestUIn2!E19=Germany_Aus!$A$722, 10&amp;COUNTIF(TestUIn2!$E$2:$E19,Germany_Aus!$A$722),0)))))))))))</f>
        <v>0</v>
      </c>
      <c r="B19" t="str">
        <f>TestUIn2!A19</f>
        <v/>
      </c>
      <c r="C19" s="87" t="str">
        <f>TestUIn2!B19</f>
        <v/>
      </c>
      <c r="D19" s="87" t="str">
        <f>TestUIn2!C19</f>
        <v/>
      </c>
      <c r="E19" s="87" t="str">
        <f>TestUIn2!D19</f>
        <v/>
      </c>
      <c r="F19" s="87" t="str">
        <f>TestUIn2!F19</f>
        <v/>
      </c>
    </row>
    <row r="20">
      <c r="A20" s="86">
        <f>(IF(TestUIn2!E20=Germany_Aus!$A$2,1&amp;COUNTIF(TestUIn2!$E$2:$E20,Germany_Aus!$A$2), IF(TestUIn2!E20=Germany_Aus!$A$82, 2&amp;COUNTIF(TestUIn2!$E$2:$E20,Germany_Aus!$A$82),IF(TestUIn2!E20=Germany_Aus!$A$162, 3&amp;COUNTIF(TestUIn2!$E$2:$E20,Germany_Aus!$A$162),IF(TestUIn2!E20=Germany_Aus!$A$242, 4&amp;COUNTIF(TestUIn2!$E$2:$E20,Germany_Aus!$A$242),IF(TestUIn2!E20=Germany_Aus!$A$322, 5&amp;COUNTIF(TestUIn2!$E$2:$E20,Germany_Aus!$A$322),IF(TestUIn2!E20=Germany_Aus!$A$402, 6&amp;COUNTIF(TestUIn2!$E$2:$E20,Germany_Aus!$A$402),IF(TestUIn2!E20=Germany_Aus!$A$482, 7&amp;COUNTIF(TestUIn2!$E$2:$E20,Germany_Aus!$A$482),IF(TestUIn2!E20=Germany_Aus!$A$562, 8&amp;COUNTIF(TestUIn2!$E$2:$E20,Germany_Aus!$A$562),IF(TestUIn2!E20=Germany_Aus!$A$642, 9&amp;COUNTIF(TestUIn2!$E$2:$E20,Germany_Aus!$A$642),IF(TestUIn2!E20=Germany_Aus!$A$722, 10&amp;COUNTIF(TestUIn2!$E$2:$E20,Germany_Aus!$A$722),0)))))))))))</f>
        <v>0</v>
      </c>
      <c r="B20" t="str">
        <f>TestUIn2!A20</f>
        <v/>
      </c>
      <c r="C20" s="87" t="str">
        <f>TestUIn2!B20</f>
        <v/>
      </c>
      <c r="D20" s="87" t="str">
        <f>TestUIn2!C20</f>
        <v/>
      </c>
      <c r="E20" s="87" t="str">
        <f>TestUIn2!D20</f>
        <v/>
      </c>
      <c r="F20" s="87" t="str">
        <f>TestUIn2!F20</f>
        <v/>
      </c>
    </row>
    <row r="21">
      <c r="A21" s="86">
        <f>(IF(TestUIn2!E21=Germany_Aus!$A$2,1&amp;COUNTIF(TestUIn2!$E$2:$E21,Germany_Aus!$A$2), IF(TestUIn2!E21=Germany_Aus!$A$82, 2&amp;COUNTIF(TestUIn2!$E$2:$E21,Germany_Aus!$A$82),IF(TestUIn2!E21=Germany_Aus!$A$162, 3&amp;COUNTIF(TestUIn2!$E$2:$E21,Germany_Aus!$A$162),IF(TestUIn2!E21=Germany_Aus!$A$242, 4&amp;COUNTIF(TestUIn2!$E$2:$E21,Germany_Aus!$A$242),IF(TestUIn2!E21=Germany_Aus!$A$322, 5&amp;COUNTIF(TestUIn2!$E$2:$E21,Germany_Aus!$A$322),IF(TestUIn2!E21=Germany_Aus!$A$402, 6&amp;COUNTIF(TestUIn2!$E$2:$E21,Germany_Aus!$A$402),IF(TestUIn2!E21=Germany_Aus!$A$482, 7&amp;COUNTIF(TestUIn2!$E$2:$E21,Germany_Aus!$A$482),IF(TestUIn2!E21=Germany_Aus!$A$562, 8&amp;COUNTIF(TestUIn2!$E$2:$E21,Germany_Aus!$A$562),IF(TestUIn2!E21=Germany_Aus!$A$642, 9&amp;COUNTIF(TestUIn2!$E$2:$E21,Germany_Aus!$A$642),IF(TestUIn2!E21=Germany_Aus!$A$722, 10&amp;COUNTIF(TestUIn2!$E$2:$E21,Germany_Aus!$A$722),0)))))))))))</f>
        <v>0</v>
      </c>
      <c r="B21" t="str">
        <f>TestUIn2!A21</f>
        <v/>
      </c>
      <c r="C21" s="87" t="str">
        <f>TestUIn2!B21</f>
        <v/>
      </c>
      <c r="D21" s="87" t="str">
        <f>TestUIn2!C21</f>
        <v/>
      </c>
      <c r="E21" s="87" t="str">
        <f>TestUIn2!D21</f>
        <v/>
      </c>
      <c r="F21" s="87" t="str">
        <f>TestUIn2!F21</f>
        <v/>
      </c>
    </row>
    <row r="22">
      <c r="A22" s="86">
        <f>(IF(TestUIn2!E22=Germany_Aus!$A$2,1&amp;COUNTIF(TestUIn2!$E$2:$E22,Germany_Aus!$A$2), IF(TestUIn2!E22=Germany_Aus!$A$82, 2&amp;COUNTIF(TestUIn2!$E$2:$E22,Germany_Aus!$A$82),IF(TestUIn2!E22=Germany_Aus!$A$162, 3&amp;COUNTIF(TestUIn2!$E$2:$E22,Germany_Aus!$A$162),IF(TestUIn2!E22=Germany_Aus!$A$242, 4&amp;COUNTIF(TestUIn2!$E$2:$E22,Germany_Aus!$A$242),IF(TestUIn2!E22=Germany_Aus!$A$322, 5&amp;COUNTIF(TestUIn2!$E$2:$E22,Germany_Aus!$A$322),IF(TestUIn2!E22=Germany_Aus!$A$402, 6&amp;COUNTIF(TestUIn2!$E$2:$E22,Germany_Aus!$A$402),IF(TestUIn2!E22=Germany_Aus!$A$482, 7&amp;COUNTIF(TestUIn2!$E$2:$E22,Germany_Aus!$A$482),IF(TestUIn2!E22=Germany_Aus!$A$562, 8&amp;COUNTIF(TestUIn2!$E$2:$E22,Germany_Aus!$A$562),IF(TestUIn2!E22=Germany_Aus!$A$642, 9&amp;COUNTIF(TestUIn2!$E$2:$E22,Germany_Aus!$A$642),IF(TestUIn2!E22=Germany_Aus!$A$722, 10&amp;COUNTIF(TestUIn2!$E$2:$E22,Germany_Aus!$A$722),0)))))))))))</f>
        <v>0</v>
      </c>
      <c r="B22" t="str">
        <f>TestUIn2!A22</f>
        <v/>
      </c>
      <c r="C22" s="87" t="str">
        <f>TestUIn2!B22</f>
        <v/>
      </c>
      <c r="D22" s="87" t="str">
        <f>TestUIn2!C22</f>
        <v/>
      </c>
      <c r="E22" s="87" t="str">
        <f>TestUIn2!D22</f>
        <v/>
      </c>
      <c r="F22" s="87" t="str">
        <f>TestUIn2!F22</f>
        <v/>
      </c>
    </row>
    <row r="23">
      <c r="A23" s="86">
        <f>(IF(TestUIn2!E23=Germany_Aus!$A$2,1&amp;COUNTIF(TestUIn2!$E$2:$E23,Germany_Aus!$A$2), IF(TestUIn2!E23=Germany_Aus!$A$82, 2&amp;COUNTIF(TestUIn2!$E$2:$E23,Germany_Aus!$A$82),IF(TestUIn2!E23=Germany_Aus!$A$162, 3&amp;COUNTIF(TestUIn2!$E$2:$E23,Germany_Aus!$A$162),IF(TestUIn2!E23=Germany_Aus!$A$242, 4&amp;COUNTIF(TestUIn2!$E$2:$E23,Germany_Aus!$A$242),IF(TestUIn2!E23=Germany_Aus!$A$322, 5&amp;COUNTIF(TestUIn2!$E$2:$E23,Germany_Aus!$A$322),IF(TestUIn2!E23=Germany_Aus!$A$402, 6&amp;COUNTIF(TestUIn2!$E$2:$E23,Germany_Aus!$A$402),IF(TestUIn2!E23=Germany_Aus!$A$482, 7&amp;COUNTIF(TestUIn2!$E$2:$E23,Germany_Aus!$A$482),IF(TestUIn2!E23=Germany_Aus!$A$562, 8&amp;COUNTIF(TestUIn2!$E$2:$E23,Germany_Aus!$A$562),IF(TestUIn2!E23=Germany_Aus!$A$642, 9&amp;COUNTIF(TestUIn2!$E$2:$E23,Germany_Aus!$A$642),IF(TestUIn2!E23=Germany_Aus!$A$722, 10&amp;COUNTIF(TestUIn2!$E$2:$E23,Germany_Aus!$A$722),0)))))))))))</f>
        <v>0</v>
      </c>
      <c r="B23" t="str">
        <f>TestUIn2!A23</f>
        <v/>
      </c>
      <c r="C23" s="87" t="str">
        <f>TestUIn2!B23</f>
        <v/>
      </c>
      <c r="D23" s="87" t="str">
        <f>TestUIn2!C23</f>
        <v/>
      </c>
      <c r="E23" s="87" t="str">
        <f>TestUIn2!D23</f>
        <v/>
      </c>
      <c r="F23" s="87" t="str">
        <f>TestUIn2!F23</f>
        <v/>
      </c>
    </row>
    <row r="24">
      <c r="A24" s="86">
        <f>(IF(TestUIn2!E24=Germany_Aus!$A$2,1&amp;COUNTIF(TestUIn2!$E$2:$E24,Germany_Aus!$A$2), IF(TestUIn2!E24=Germany_Aus!$A$82, 2&amp;COUNTIF(TestUIn2!$E$2:$E24,Germany_Aus!$A$82),IF(TestUIn2!E24=Germany_Aus!$A$162, 3&amp;COUNTIF(TestUIn2!$E$2:$E24,Germany_Aus!$A$162),IF(TestUIn2!E24=Germany_Aus!$A$242, 4&amp;COUNTIF(TestUIn2!$E$2:$E24,Germany_Aus!$A$242),IF(TestUIn2!E24=Germany_Aus!$A$322, 5&amp;COUNTIF(TestUIn2!$E$2:$E24,Germany_Aus!$A$322),IF(TestUIn2!E24=Germany_Aus!$A$402, 6&amp;COUNTIF(TestUIn2!$E$2:$E24,Germany_Aus!$A$402),IF(TestUIn2!E24=Germany_Aus!$A$482, 7&amp;COUNTIF(TestUIn2!$E$2:$E24,Germany_Aus!$A$482),IF(TestUIn2!E24=Germany_Aus!$A$562, 8&amp;COUNTIF(TestUIn2!$E$2:$E24,Germany_Aus!$A$562),IF(TestUIn2!E24=Germany_Aus!$A$642, 9&amp;COUNTIF(TestUIn2!$E$2:$E24,Germany_Aus!$A$642),IF(TestUIn2!E24=Germany_Aus!$A$722, 10&amp;COUNTIF(TestUIn2!$E$2:$E24,Germany_Aus!$A$722),0)))))))))))</f>
        <v>0</v>
      </c>
      <c r="B24" t="str">
        <f>TestUIn2!A24</f>
        <v/>
      </c>
      <c r="C24" s="87" t="str">
        <f>TestUIn2!B24</f>
        <v/>
      </c>
      <c r="D24" s="87" t="str">
        <f>TestUIn2!C24</f>
        <v/>
      </c>
      <c r="E24" s="87" t="str">
        <f>TestUIn2!D24</f>
        <v/>
      </c>
      <c r="F24" s="87" t="str">
        <f>TestUIn2!F24</f>
        <v/>
      </c>
    </row>
    <row r="25">
      <c r="A25" s="86">
        <f>(IF(TestUIn2!E25=Germany_Aus!$A$2,1&amp;COUNTIF(TestUIn2!$E$2:$E25,Germany_Aus!$A$2), IF(TestUIn2!E25=Germany_Aus!$A$82, 2&amp;COUNTIF(TestUIn2!$E$2:$E25,Germany_Aus!$A$82),IF(TestUIn2!E25=Germany_Aus!$A$162, 3&amp;COUNTIF(TestUIn2!$E$2:$E25,Germany_Aus!$A$162),IF(TestUIn2!E25=Germany_Aus!$A$242, 4&amp;COUNTIF(TestUIn2!$E$2:$E25,Germany_Aus!$A$242),IF(TestUIn2!E25=Germany_Aus!$A$322, 5&amp;COUNTIF(TestUIn2!$E$2:$E25,Germany_Aus!$A$322),IF(TestUIn2!E25=Germany_Aus!$A$402, 6&amp;COUNTIF(TestUIn2!$E$2:$E25,Germany_Aus!$A$402),IF(TestUIn2!E25=Germany_Aus!$A$482, 7&amp;COUNTIF(TestUIn2!$E$2:$E25,Germany_Aus!$A$482),IF(TestUIn2!E25=Germany_Aus!$A$562, 8&amp;COUNTIF(TestUIn2!$E$2:$E25,Germany_Aus!$A$562),IF(TestUIn2!E25=Germany_Aus!$A$642, 9&amp;COUNTIF(TestUIn2!$E$2:$E25,Germany_Aus!$A$642),IF(TestUIn2!E25=Germany_Aus!$A$722, 10&amp;COUNTIF(TestUIn2!$E$2:$E25,Germany_Aus!$A$722),0)))))))))))</f>
        <v>0</v>
      </c>
      <c r="B25" t="str">
        <f>TestUIn2!A25</f>
        <v/>
      </c>
      <c r="C25" s="87" t="str">
        <f>TestUIn2!B25</f>
        <v/>
      </c>
      <c r="D25" s="87" t="str">
        <f>TestUIn2!C25</f>
        <v/>
      </c>
      <c r="E25" s="87" t="str">
        <f>TestUIn2!D25</f>
        <v/>
      </c>
      <c r="F25" s="87" t="str">
        <f>TestUIn2!F25</f>
        <v/>
      </c>
    </row>
    <row r="26">
      <c r="A26" s="86">
        <f>(IF(TestUIn2!E26=Germany_Aus!$A$2,1&amp;COUNTIF(TestUIn2!$E$2:$E26,Germany_Aus!$A$2), IF(TestUIn2!E26=Germany_Aus!$A$82, 2&amp;COUNTIF(TestUIn2!$E$2:$E26,Germany_Aus!$A$82),IF(TestUIn2!E26=Germany_Aus!$A$162, 3&amp;COUNTIF(TestUIn2!$E$2:$E26,Germany_Aus!$A$162),IF(TestUIn2!E26=Germany_Aus!$A$242, 4&amp;COUNTIF(TestUIn2!$E$2:$E26,Germany_Aus!$A$242),IF(TestUIn2!E26=Germany_Aus!$A$322, 5&amp;COUNTIF(TestUIn2!$E$2:$E26,Germany_Aus!$A$322),IF(TestUIn2!E26=Germany_Aus!$A$402, 6&amp;COUNTIF(TestUIn2!$E$2:$E26,Germany_Aus!$A$402),IF(TestUIn2!E26=Germany_Aus!$A$482, 7&amp;COUNTIF(TestUIn2!$E$2:$E26,Germany_Aus!$A$482),IF(TestUIn2!E26=Germany_Aus!$A$562, 8&amp;COUNTIF(TestUIn2!$E$2:$E26,Germany_Aus!$A$562),IF(TestUIn2!E26=Germany_Aus!$A$642, 9&amp;COUNTIF(TestUIn2!$E$2:$E26,Germany_Aus!$A$642),IF(TestUIn2!E26=Germany_Aus!$A$722, 10&amp;COUNTIF(TestUIn2!$E$2:$E26,Germany_Aus!$A$722),0)))))))))))</f>
        <v>0</v>
      </c>
      <c r="B26" t="str">
        <f>TestUIn2!A26</f>
        <v/>
      </c>
      <c r="C26" s="87" t="str">
        <f>TestUIn2!B26</f>
        <v/>
      </c>
      <c r="D26" s="87" t="str">
        <f>TestUIn2!C26</f>
        <v/>
      </c>
      <c r="E26" s="87" t="str">
        <f>TestUIn2!D26</f>
        <v/>
      </c>
      <c r="F26" s="87" t="str">
        <f>TestUIn2!F26</f>
        <v/>
      </c>
    </row>
    <row r="27">
      <c r="A27" s="86">
        <f>(IF(TestUIn2!E27=Germany_Aus!$A$2,1&amp;COUNTIF(TestUIn2!$E$2:$E27,Germany_Aus!$A$2), IF(TestUIn2!E27=Germany_Aus!$A$82, 2&amp;COUNTIF(TestUIn2!$E$2:$E27,Germany_Aus!$A$82),IF(TestUIn2!E27=Germany_Aus!$A$162, 3&amp;COUNTIF(TestUIn2!$E$2:$E27,Germany_Aus!$A$162),IF(TestUIn2!E27=Germany_Aus!$A$242, 4&amp;COUNTIF(TestUIn2!$E$2:$E27,Germany_Aus!$A$242),IF(TestUIn2!E27=Germany_Aus!$A$322, 5&amp;COUNTIF(TestUIn2!$E$2:$E27,Germany_Aus!$A$322),IF(TestUIn2!E27=Germany_Aus!$A$402, 6&amp;COUNTIF(TestUIn2!$E$2:$E27,Germany_Aus!$A$402),IF(TestUIn2!E27=Germany_Aus!$A$482, 7&amp;COUNTIF(TestUIn2!$E$2:$E27,Germany_Aus!$A$482),IF(TestUIn2!E27=Germany_Aus!$A$562, 8&amp;COUNTIF(TestUIn2!$E$2:$E27,Germany_Aus!$A$562),IF(TestUIn2!E27=Germany_Aus!$A$642, 9&amp;COUNTIF(TestUIn2!$E$2:$E27,Germany_Aus!$A$642),IF(TestUIn2!E27=Germany_Aus!$A$722, 10&amp;COUNTIF(TestUIn2!$E$2:$E27,Germany_Aus!$A$722),0)))))))))))</f>
        <v>0</v>
      </c>
      <c r="B27" t="str">
        <f>TestUIn2!A27</f>
        <v/>
      </c>
      <c r="C27" s="87" t="str">
        <f>TestUIn2!B27</f>
        <v/>
      </c>
      <c r="D27" s="87" t="str">
        <f>TestUIn2!C27</f>
        <v/>
      </c>
      <c r="E27" s="87" t="str">
        <f>TestUIn2!D27</f>
        <v/>
      </c>
      <c r="F27" s="87" t="str">
        <f>TestUIn2!F27</f>
        <v/>
      </c>
    </row>
    <row r="28">
      <c r="A28" s="86">
        <f>(IF(TestUIn2!E28=Germany_Aus!$A$2,1&amp;COUNTIF(TestUIn2!$E$2:$E28,Germany_Aus!$A$2), IF(TestUIn2!E28=Germany_Aus!$A$82, 2&amp;COUNTIF(TestUIn2!$E$2:$E28,Germany_Aus!$A$82),IF(TestUIn2!E28=Germany_Aus!$A$162, 3&amp;COUNTIF(TestUIn2!$E$2:$E28,Germany_Aus!$A$162),IF(TestUIn2!E28=Germany_Aus!$A$242, 4&amp;COUNTIF(TestUIn2!$E$2:$E28,Germany_Aus!$A$242),IF(TestUIn2!E28=Germany_Aus!$A$322, 5&amp;COUNTIF(TestUIn2!$E$2:$E28,Germany_Aus!$A$322),IF(TestUIn2!E28=Germany_Aus!$A$402, 6&amp;COUNTIF(TestUIn2!$E$2:$E28,Germany_Aus!$A$402),IF(TestUIn2!E28=Germany_Aus!$A$482, 7&amp;COUNTIF(TestUIn2!$E$2:$E28,Germany_Aus!$A$482),IF(TestUIn2!E28=Germany_Aus!$A$562, 8&amp;COUNTIF(TestUIn2!$E$2:$E28,Germany_Aus!$A$562),IF(TestUIn2!E28=Germany_Aus!$A$642, 9&amp;COUNTIF(TestUIn2!$E$2:$E28,Germany_Aus!$A$642),IF(TestUIn2!E28=Germany_Aus!$A$722, 10&amp;COUNTIF(TestUIn2!$E$2:$E28,Germany_Aus!$A$722),0)))))))))))</f>
        <v>0</v>
      </c>
      <c r="B28" t="str">
        <f>TestUIn2!A28</f>
        <v/>
      </c>
      <c r="C28" s="87" t="str">
        <f>TestUIn2!B28</f>
        <v/>
      </c>
      <c r="D28" s="87" t="str">
        <f>TestUIn2!C28</f>
        <v/>
      </c>
      <c r="E28" s="87" t="str">
        <f>TestUIn2!D28</f>
        <v/>
      </c>
      <c r="F28" s="87" t="str">
        <f>TestUIn2!F28</f>
        <v/>
      </c>
    </row>
    <row r="29">
      <c r="A29" s="86">
        <f>(IF(TestUIn2!E29=Germany_Aus!$A$2,1&amp;COUNTIF(TestUIn2!$E$2:$E29,Germany_Aus!$A$2), IF(TestUIn2!E29=Germany_Aus!$A$82, 2&amp;COUNTIF(TestUIn2!$E$2:$E29,Germany_Aus!$A$82),IF(TestUIn2!E29=Germany_Aus!$A$162, 3&amp;COUNTIF(TestUIn2!$E$2:$E29,Germany_Aus!$A$162),IF(TestUIn2!E29=Germany_Aus!$A$242, 4&amp;COUNTIF(TestUIn2!$E$2:$E29,Germany_Aus!$A$242),IF(TestUIn2!E29=Germany_Aus!$A$322, 5&amp;COUNTIF(TestUIn2!$E$2:$E29,Germany_Aus!$A$322),IF(TestUIn2!E29=Germany_Aus!$A$402, 6&amp;COUNTIF(TestUIn2!$E$2:$E29,Germany_Aus!$A$402),IF(TestUIn2!E29=Germany_Aus!$A$482, 7&amp;COUNTIF(TestUIn2!$E$2:$E29,Germany_Aus!$A$482),IF(TestUIn2!E29=Germany_Aus!$A$562, 8&amp;COUNTIF(TestUIn2!$E$2:$E29,Germany_Aus!$A$562),IF(TestUIn2!E29=Germany_Aus!$A$642, 9&amp;COUNTIF(TestUIn2!$E$2:$E29,Germany_Aus!$A$642),IF(TestUIn2!E29=Germany_Aus!$A$722, 10&amp;COUNTIF(TestUIn2!$E$2:$E29,Germany_Aus!$A$722),0)))))))))))</f>
        <v>0</v>
      </c>
      <c r="B29" t="str">
        <f>TestUIn2!A29</f>
        <v/>
      </c>
      <c r="C29" s="87" t="str">
        <f>TestUIn2!B29</f>
        <v/>
      </c>
      <c r="D29" s="87" t="str">
        <f>TestUIn2!C29</f>
        <v/>
      </c>
      <c r="E29" s="87" t="str">
        <f>TestUIn2!D29</f>
        <v/>
      </c>
      <c r="F29" s="87" t="str">
        <f>TestUIn2!F29</f>
        <v/>
      </c>
    </row>
    <row r="30">
      <c r="A30" s="86">
        <f>(IF(TestUIn2!E30=Germany_Aus!$A$2,1&amp;COUNTIF(TestUIn2!$E$2:$E30,Germany_Aus!$A$2), IF(TestUIn2!E30=Germany_Aus!$A$82, 2&amp;COUNTIF(TestUIn2!$E$2:$E30,Germany_Aus!$A$82),IF(TestUIn2!E30=Germany_Aus!$A$162, 3&amp;COUNTIF(TestUIn2!$E$2:$E30,Germany_Aus!$A$162),IF(TestUIn2!E30=Germany_Aus!$A$242, 4&amp;COUNTIF(TestUIn2!$E$2:$E30,Germany_Aus!$A$242),IF(TestUIn2!E30=Germany_Aus!$A$322, 5&amp;COUNTIF(TestUIn2!$E$2:$E30,Germany_Aus!$A$322),IF(TestUIn2!E30=Germany_Aus!$A$402, 6&amp;COUNTIF(TestUIn2!$E$2:$E30,Germany_Aus!$A$402),IF(TestUIn2!E30=Germany_Aus!$A$482, 7&amp;COUNTIF(TestUIn2!$E$2:$E30,Germany_Aus!$A$482),IF(TestUIn2!E30=Germany_Aus!$A$562, 8&amp;COUNTIF(TestUIn2!$E$2:$E30,Germany_Aus!$A$562),IF(TestUIn2!E30=Germany_Aus!$A$642, 9&amp;COUNTIF(TestUIn2!$E$2:$E30,Germany_Aus!$A$642),IF(TestUIn2!E30=Germany_Aus!$A$722, 10&amp;COUNTIF(TestUIn2!$E$2:$E30,Germany_Aus!$A$722),0)))))))))))</f>
        <v>0</v>
      </c>
      <c r="B30" t="str">
        <f>TestUIn2!A30</f>
        <v/>
      </c>
      <c r="C30" s="87" t="str">
        <f>TestUIn2!B30</f>
        <v/>
      </c>
      <c r="D30" s="87" t="str">
        <f>TestUIn2!C30</f>
        <v/>
      </c>
      <c r="E30" s="87" t="str">
        <f>TestUIn2!D30</f>
        <v/>
      </c>
      <c r="F30" s="87" t="str">
        <f>TestUIn2!F30</f>
        <v/>
      </c>
    </row>
    <row r="31">
      <c r="A31" s="86">
        <f>(IF(TestUIn2!E31=Germany_Aus!$A$2,1&amp;COUNTIF(TestUIn2!$E$2:$E31,Germany_Aus!$A$2), IF(TestUIn2!E31=Germany_Aus!$A$82, 2&amp;COUNTIF(TestUIn2!$E$2:$E31,Germany_Aus!$A$82),IF(TestUIn2!E31=Germany_Aus!$A$162, 3&amp;COUNTIF(TestUIn2!$E$2:$E31,Germany_Aus!$A$162),IF(TestUIn2!E31=Germany_Aus!$A$242, 4&amp;COUNTIF(TestUIn2!$E$2:$E31,Germany_Aus!$A$242),IF(TestUIn2!E31=Germany_Aus!$A$322, 5&amp;COUNTIF(TestUIn2!$E$2:$E31,Germany_Aus!$A$322),IF(TestUIn2!E31=Germany_Aus!$A$402, 6&amp;COUNTIF(TestUIn2!$E$2:$E31,Germany_Aus!$A$402),IF(TestUIn2!E31=Germany_Aus!$A$482, 7&amp;COUNTIF(TestUIn2!$E$2:$E31,Germany_Aus!$A$482),IF(TestUIn2!E31=Germany_Aus!$A$562, 8&amp;COUNTIF(TestUIn2!$E$2:$E31,Germany_Aus!$A$562),IF(TestUIn2!E31=Germany_Aus!$A$642, 9&amp;COUNTIF(TestUIn2!$E$2:$E31,Germany_Aus!$A$642),IF(TestUIn2!E31=Germany_Aus!$A$722, 10&amp;COUNTIF(TestUIn2!$E$2:$E31,Germany_Aus!$A$722),0)))))))))))</f>
        <v>0</v>
      </c>
      <c r="B31" t="str">
        <f>TestUIn2!A31</f>
        <v/>
      </c>
      <c r="C31" s="87" t="str">
        <f>TestUIn2!B31</f>
        <v/>
      </c>
      <c r="D31" s="87" t="str">
        <f>TestUIn2!C31</f>
        <v/>
      </c>
      <c r="E31" s="87" t="str">
        <f>TestUIn2!D31</f>
        <v/>
      </c>
      <c r="F31" s="87" t="str">
        <f>TestUIn2!F31</f>
        <v/>
      </c>
    </row>
    <row r="32">
      <c r="A32" s="86">
        <f>(IF(TestUIn2!E32=Germany_Aus!$A$2,1&amp;COUNTIF(TestUIn2!$E$2:$E32,Germany_Aus!$A$2), IF(TestUIn2!E32=Germany_Aus!$A$82, 2&amp;COUNTIF(TestUIn2!$E$2:$E32,Germany_Aus!$A$82),IF(TestUIn2!E32=Germany_Aus!$A$162, 3&amp;COUNTIF(TestUIn2!$E$2:$E32,Germany_Aus!$A$162),IF(TestUIn2!E32=Germany_Aus!$A$242, 4&amp;COUNTIF(TestUIn2!$E$2:$E32,Germany_Aus!$A$242),IF(TestUIn2!E32=Germany_Aus!$A$322, 5&amp;COUNTIF(TestUIn2!$E$2:$E32,Germany_Aus!$A$322),IF(TestUIn2!E32=Germany_Aus!$A$402, 6&amp;COUNTIF(TestUIn2!$E$2:$E32,Germany_Aus!$A$402),IF(TestUIn2!E32=Germany_Aus!$A$482, 7&amp;COUNTIF(TestUIn2!$E$2:$E32,Germany_Aus!$A$482),IF(TestUIn2!E32=Germany_Aus!$A$562, 8&amp;COUNTIF(TestUIn2!$E$2:$E32,Germany_Aus!$A$562),IF(TestUIn2!E32=Germany_Aus!$A$642, 9&amp;COUNTIF(TestUIn2!$E$2:$E32,Germany_Aus!$A$642),IF(TestUIn2!E32=Germany_Aus!$A$722, 10&amp;COUNTIF(TestUIn2!$E$2:$E32,Germany_Aus!$A$722),0)))))))))))</f>
        <v>0</v>
      </c>
      <c r="B32" t="str">
        <f>TestUIn2!A32</f>
        <v/>
      </c>
      <c r="C32" s="87" t="str">
        <f>TestUIn2!B32</f>
        <v/>
      </c>
      <c r="D32" s="87" t="str">
        <f>TestUIn2!C32</f>
        <v/>
      </c>
      <c r="E32" s="87" t="str">
        <f>TestUIn2!D32</f>
        <v/>
      </c>
      <c r="F32" s="87" t="str">
        <f>TestUIn2!F32</f>
        <v/>
      </c>
    </row>
    <row r="33">
      <c r="A33" s="86">
        <f>(IF(TestUIn2!E33=Germany_Aus!$A$2,1&amp;COUNTIF(TestUIn2!$E$2:$E33,Germany_Aus!$A$2), IF(TestUIn2!E33=Germany_Aus!$A$82, 2&amp;COUNTIF(TestUIn2!$E$2:$E33,Germany_Aus!$A$82),IF(TestUIn2!E33=Germany_Aus!$A$162, 3&amp;COUNTIF(TestUIn2!$E$2:$E33,Germany_Aus!$A$162),IF(TestUIn2!E33=Germany_Aus!$A$242, 4&amp;COUNTIF(TestUIn2!$E$2:$E33,Germany_Aus!$A$242),IF(TestUIn2!E33=Germany_Aus!$A$322, 5&amp;COUNTIF(TestUIn2!$E$2:$E33,Germany_Aus!$A$322),IF(TestUIn2!E33=Germany_Aus!$A$402, 6&amp;COUNTIF(TestUIn2!$E$2:$E33,Germany_Aus!$A$402),IF(TestUIn2!E33=Germany_Aus!$A$482, 7&amp;COUNTIF(TestUIn2!$E$2:$E33,Germany_Aus!$A$482),IF(TestUIn2!E33=Germany_Aus!$A$562, 8&amp;COUNTIF(TestUIn2!$E$2:$E33,Germany_Aus!$A$562),IF(TestUIn2!E33=Germany_Aus!$A$642, 9&amp;COUNTIF(TestUIn2!$E$2:$E33,Germany_Aus!$A$642),IF(TestUIn2!E33=Germany_Aus!$A$722, 10&amp;COUNTIF(TestUIn2!$E$2:$E33,Germany_Aus!$A$722),0)))))))))))</f>
        <v>0</v>
      </c>
      <c r="B33" t="str">
        <f>TestUIn2!A33</f>
        <v/>
      </c>
      <c r="C33" s="87" t="str">
        <f>TestUIn2!B33</f>
        <v/>
      </c>
      <c r="D33" s="87" t="str">
        <f>TestUIn2!C33</f>
        <v/>
      </c>
      <c r="E33" s="87" t="str">
        <f>TestUIn2!D33</f>
        <v/>
      </c>
      <c r="F33" s="87" t="str">
        <f>TestUIn2!F33</f>
        <v/>
      </c>
    </row>
    <row r="34">
      <c r="A34" s="86">
        <f>(IF(TestUIn2!E34=Germany_Aus!$A$2,1&amp;COUNTIF(TestUIn2!$E$2:$E34,Germany_Aus!$A$2), IF(TestUIn2!E34=Germany_Aus!$A$82, 2&amp;COUNTIF(TestUIn2!$E$2:$E34,Germany_Aus!$A$82),IF(TestUIn2!E34=Germany_Aus!$A$162, 3&amp;COUNTIF(TestUIn2!$E$2:$E34,Germany_Aus!$A$162),IF(TestUIn2!E34=Germany_Aus!$A$242, 4&amp;COUNTIF(TestUIn2!$E$2:$E34,Germany_Aus!$A$242),IF(TestUIn2!E34=Germany_Aus!$A$322, 5&amp;COUNTIF(TestUIn2!$E$2:$E34,Germany_Aus!$A$322),IF(TestUIn2!E34=Germany_Aus!$A$402, 6&amp;COUNTIF(TestUIn2!$E$2:$E34,Germany_Aus!$A$402),IF(TestUIn2!E34=Germany_Aus!$A$482, 7&amp;COUNTIF(TestUIn2!$E$2:$E34,Germany_Aus!$A$482),IF(TestUIn2!E34=Germany_Aus!$A$562, 8&amp;COUNTIF(TestUIn2!$E$2:$E34,Germany_Aus!$A$562),IF(TestUIn2!E34=Germany_Aus!$A$642, 9&amp;COUNTIF(TestUIn2!$E$2:$E34,Germany_Aus!$A$642),IF(TestUIn2!E34=Germany_Aus!$A$722, 10&amp;COUNTIF(TestUIn2!$E$2:$E34,Germany_Aus!$A$722),0)))))))))))</f>
        <v>0</v>
      </c>
      <c r="B34" t="str">
        <f>TestUIn2!A34</f>
        <v/>
      </c>
      <c r="C34" s="87" t="str">
        <f>TestUIn2!B34</f>
        <v/>
      </c>
      <c r="D34" s="87" t="str">
        <f>TestUIn2!C34</f>
        <v/>
      </c>
      <c r="E34" s="87" t="str">
        <f>TestUIn2!D34</f>
        <v/>
      </c>
      <c r="F34" s="87" t="str">
        <f>TestUIn2!F34</f>
        <v/>
      </c>
    </row>
    <row r="35">
      <c r="A35" s="86">
        <f>(IF(TestUIn2!E35=Germany_Aus!$A$2,1&amp;COUNTIF(TestUIn2!$E$2:$E35,Germany_Aus!$A$2), IF(TestUIn2!E35=Germany_Aus!$A$82, 2&amp;COUNTIF(TestUIn2!$E$2:$E35,Germany_Aus!$A$82),IF(TestUIn2!E35=Germany_Aus!$A$162, 3&amp;COUNTIF(TestUIn2!$E$2:$E35,Germany_Aus!$A$162),IF(TestUIn2!E35=Germany_Aus!$A$242, 4&amp;COUNTIF(TestUIn2!$E$2:$E35,Germany_Aus!$A$242),IF(TestUIn2!E35=Germany_Aus!$A$322, 5&amp;COUNTIF(TestUIn2!$E$2:$E35,Germany_Aus!$A$322),IF(TestUIn2!E35=Germany_Aus!$A$402, 6&amp;COUNTIF(TestUIn2!$E$2:$E35,Germany_Aus!$A$402),IF(TestUIn2!E35=Germany_Aus!$A$482, 7&amp;COUNTIF(TestUIn2!$E$2:$E35,Germany_Aus!$A$482),IF(TestUIn2!E35=Germany_Aus!$A$562, 8&amp;COUNTIF(TestUIn2!$E$2:$E35,Germany_Aus!$A$562),IF(TestUIn2!E35=Germany_Aus!$A$642, 9&amp;COUNTIF(TestUIn2!$E$2:$E35,Germany_Aus!$A$642),IF(TestUIn2!E35=Germany_Aus!$A$722, 10&amp;COUNTIF(TestUIn2!$E$2:$E35,Germany_Aus!$A$722),0)))))))))))</f>
        <v>0</v>
      </c>
      <c r="B35" t="str">
        <f>TestUIn2!A35</f>
        <v/>
      </c>
      <c r="C35" s="87" t="str">
        <f>TestUIn2!B35</f>
        <v/>
      </c>
      <c r="D35" s="87" t="str">
        <f>TestUIn2!C35</f>
        <v/>
      </c>
      <c r="E35" s="87" t="str">
        <f>TestUIn2!D35</f>
        <v/>
      </c>
      <c r="F35" s="87" t="str">
        <f>TestUIn2!F35</f>
        <v/>
      </c>
    </row>
    <row r="36">
      <c r="A36" s="86">
        <f>(IF(TestUIn2!E36=Germany_Aus!$A$2,1&amp;COUNTIF(TestUIn2!$E$2:$E36,Germany_Aus!$A$2), IF(TestUIn2!E36=Germany_Aus!$A$82, 2&amp;COUNTIF(TestUIn2!$E$2:$E36,Germany_Aus!$A$82),IF(TestUIn2!E36=Germany_Aus!$A$162, 3&amp;COUNTIF(TestUIn2!$E$2:$E36,Germany_Aus!$A$162),IF(TestUIn2!E36=Germany_Aus!$A$242, 4&amp;COUNTIF(TestUIn2!$E$2:$E36,Germany_Aus!$A$242),IF(TestUIn2!E36=Germany_Aus!$A$322, 5&amp;COUNTIF(TestUIn2!$E$2:$E36,Germany_Aus!$A$322),IF(TestUIn2!E36=Germany_Aus!$A$402, 6&amp;COUNTIF(TestUIn2!$E$2:$E36,Germany_Aus!$A$402),IF(TestUIn2!E36=Germany_Aus!$A$482, 7&amp;COUNTIF(TestUIn2!$E$2:$E36,Germany_Aus!$A$482),IF(TestUIn2!E36=Germany_Aus!$A$562, 8&amp;COUNTIF(TestUIn2!$E$2:$E36,Germany_Aus!$A$562),IF(TestUIn2!E36=Germany_Aus!$A$642, 9&amp;COUNTIF(TestUIn2!$E$2:$E36,Germany_Aus!$A$642),IF(TestUIn2!E36=Germany_Aus!$A$722, 10&amp;COUNTIF(TestUIn2!$E$2:$E36,Germany_Aus!$A$722),0)))))))))))</f>
        <v>0</v>
      </c>
      <c r="B36" t="str">
        <f>TestUIn2!A36</f>
        <v/>
      </c>
      <c r="C36" s="87" t="str">
        <f>TestUIn2!B36</f>
        <v/>
      </c>
      <c r="D36" s="87" t="str">
        <f>TestUIn2!C36</f>
        <v/>
      </c>
      <c r="E36" s="87" t="str">
        <f>TestUIn2!D36</f>
        <v/>
      </c>
      <c r="F36" s="87" t="str">
        <f>TestUIn2!F36</f>
        <v/>
      </c>
    </row>
    <row r="37">
      <c r="A37" s="86">
        <f>(IF(TestUIn2!E37=Germany_Aus!$A$2,1&amp;COUNTIF(TestUIn2!$E$2:$E37,Germany_Aus!$A$2), IF(TestUIn2!E37=Germany_Aus!$A$82, 2&amp;COUNTIF(TestUIn2!$E$2:$E37,Germany_Aus!$A$82),IF(TestUIn2!E37=Germany_Aus!$A$162, 3&amp;COUNTIF(TestUIn2!$E$2:$E37,Germany_Aus!$A$162),IF(TestUIn2!E37=Germany_Aus!$A$242, 4&amp;COUNTIF(TestUIn2!$E$2:$E37,Germany_Aus!$A$242),IF(TestUIn2!E37=Germany_Aus!$A$322, 5&amp;COUNTIF(TestUIn2!$E$2:$E37,Germany_Aus!$A$322),IF(TestUIn2!E37=Germany_Aus!$A$402, 6&amp;COUNTIF(TestUIn2!$E$2:$E37,Germany_Aus!$A$402),IF(TestUIn2!E37=Germany_Aus!$A$482, 7&amp;COUNTIF(TestUIn2!$E$2:$E37,Germany_Aus!$A$482),IF(TestUIn2!E37=Germany_Aus!$A$562, 8&amp;COUNTIF(TestUIn2!$E$2:$E37,Germany_Aus!$A$562),IF(TestUIn2!E37=Germany_Aus!$A$642, 9&amp;COUNTIF(TestUIn2!$E$2:$E37,Germany_Aus!$A$642),IF(TestUIn2!E37=Germany_Aus!$A$722, 10&amp;COUNTIF(TestUIn2!$E$2:$E37,Germany_Aus!$A$722),0)))))))))))</f>
        <v>0</v>
      </c>
      <c r="B37" t="str">
        <f>TestUIn2!A37</f>
        <v/>
      </c>
      <c r="C37" s="87" t="str">
        <f>TestUIn2!B37</f>
        <v/>
      </c>
      <c r="D37" s="87" t="str">
        <f>TestUIn2!C37</f>
        <v/>
      </c>
      <c r="E37" s="87" t="str">
        <f>TestUIn2!D37</f>
        <v/>
      </c>
      <c r="F37" s="87" t="str">
        <f>TestUIn2!F37</f>
        <v/>
      </c>
    </row>
    <row r="38">
      <c r="A38" s="86">
        <f>(IF(TestUIn2!E38=Germany_Aus!$A$2,1&amp;COUNTIF(TestUIn2!$E$2:$E38,Germany_Aus!$A$2), IF(TestUIn2!E38=Germany_Aus!$A$82, 2&amp;COUNTIF(TestUIn2!$E$2:$E38,Germany_Aus!$A$82),IF(TestUIn2!E38=Germany_Aus!$A$162, 3&amp;COUNTIF(TestUIn2!$E$2:$E38,Germany_Aus!$A$162),IF(TestUIn2!E38=Germany_Aus!$A$242, 4&amp;COUNTIF(TestUIn2!$E$2:$E38,Germany_Aus!$A$242),IF(TestUIn2!E38=Germany_Aus!$A$322, 5&amp;COUNTIF(TestUIn2!$E$2:$E38,Germany_Aus!$A$322),IF(TestUIn2!E38=Germany_Aus!$A$402, 6&amp;COUNTIF(TestUIn2!$E$2:$E38,Germany_Aus!$A$402),IF(TestUIn2!E38=Germany_Aus!$A$482, 7&amp;COUNTIF(TestUIn2!$E$2:$E38,Germany_Aus!$A$482),IF(TestUIn2!E38=Germany_Aus!$A$562, 8&amp;COUNTIF(TestUIn2!$E$2:$E38,Germany_Aus!$A$562),IF(TestUIn2!E38=Germany_Aus!$A$642, 9&amp;COUNTIF(TestUIn2!$E$2:$E38,Germany_Aus!$A$642),IF(TestUIn2!E38=Germany_Aus!$A$722, 10&amp;COUNTIF(TestUIn2!$E$2:$E38,Germany_Aus!$A$722),0)))))))))))</f>
        <v>0</v>
      </c>
      <c r="B38" t="str">
        <f>TestUIn2!A38</f>
        <v/>
      </c>
      <c r="C38" s="87" t="str">
        <f>TestUIn2!B38</f>
        <v/>
      </c>
      <c r="D38" s="87" t="str">
        <f>TestUIn2!C38</f>
        <v/>
      </c>
      <c r="E38" s="87" t="str">
        <f>TestUIn2!D38</f>
        <v/>
      </c>
      <c r="F38" s="87" t="str">
        <f>TestUIn2!F38</f>
        <v/>
      </c>
    </row>
    <row r="39">
      <c r="A39" s="86">
        <f>(IF(TestUIn2!E39=Germany_Aus!$A$2,1&amp;COUNTIF(TestUIn2!$E$2:$E39,Germany_Aus!$A$2), IF(TestUIn2!E39=Germany_Aus!$A$82, 2&amp;COUNTIF(TestUIn2!$E$2:$E39,Germany_Aus!$A$82),IF(TestUIn2!E39=Germany_Aus!$A$162, 3&amp;COUNTIF(TestUIn2!$E$2:$E39,Germany_Aus!$A$162),IF(TestUIn2!E39=Germany_Aus!$A$242, 4&amp;COUNTIF(TestUIn2!$E$2:$E39,Germany_Aus!$A$242),IF(TestUIn2!E39=Germany_Aus!$A$322, 5&amp;COUNTIF(TestUIn2!$E$2:$E39,Germany_Aus!$A$322),IF(TestUIn2!E39=Germany_Aus!$A$402, 6&amp;COUNTIF(TestUIn2!$E$2:$E39,Germany_Aus!$A$402),IF(TestUIn2!E39=Germany_Aus!$A$482, 7&amp;COUNTIF(TestUIn2!$E$2:$E39,Germany_Aus!$A$482),IF(TestUIn2!E39=Germany_Aus!$A$562, 8&amp;COUNTIF(TestUIn2!$E$2:$E39,Germany_Aus!$A$562),IF(TestUIn2!E39=Germany_Aus!$A$642, 9&amp;COUNTIF(TestUIn2!$E$2:$E39,Germany_Aus!$A$642),IF(TestUIn2!E39=Germany_Aus!$A$722, 10&amp;COUNTIF(TestUIn2!$E$2:$E39,Germany_Aus!$A$722),0)))))))))))</f>
        <v>0</v>
      </c>
      <c r="B39" t="str">
        <f>TestUIn2!A39</f>
        <v/>
      </c>
      <c r="C39" s="87" t="str">
        <f>TestUIn2!B39</f>
        <v/>
      </c>
      <c r="D39" s="87" t="str">
        <f>TestUIn2!C39</f>
        <v/>
      </c>
      <c r="E39" s="87" t="str">
        <f>TestUIn2!D39</f>
        <v/>
      </c>
      <c r="F39" s="87" t="str">
        <f>TestUIn2!F39</f>
        <v/>
      </c>
    </row>
    <row r="40">
      <c r="A40" s="86">
        <f>(IF(TestUIn2!E40=Germany_Aus!$A$2,1&amp;COUNTIF(TestUIn2!$E$2:$E40,Germany_Aus!$A$2), IF(TestUIn2!E40=Germany_Aus!$A$82, 2&amp;COUNTIF(TestUIn2!$E$2:$E40,Germany_Aus!$A$82),IF(TestUIn2!E40=Germany_Aus!$A$162, 3&amp;COUNTIF(TestUIn2!$E$2:$E40,Germany_Aus!$A$162),IF(TestUIn2!E40=Germany_Aus!$A$242, 4&amp;COUNTIF(TestUIn2!$E$2:$E40,Germany_Aus!$A$242),IF(TestUIn2!E40=Germany_Aus!$A$322, 5&amp;COUNTIF(TestUIn2!$E$2:$E40,Germany_Aus!$A$322),IF(TestUIn2!E40=Germany_Aus!$A$402, 6&amp;COUNTIF(TestUIn2!$E$2:$E40,Germany_Aus!$A$402),IF(TestUIn2!E40=Germany_Aus!$A$482, 7&amp;COUNTIF(TestUIn2!$E$2:$E40,Germany_Aus!$A$482),IF(TestUIn2!E40=Germany_Aus!$A$562, 8&amp;COUNTIF(TestUIn2!$E$2:$E40,Germany_Aus!$A$562),IF(TestUIn2!E40=Germany_Aus!$A$642, 9&amp;COUNTIF(TestUIn2!$E$2:$E40,Germany_Aus!$A$642),IF(TestUIn2!E40=Germany_Aus!$A$722, 10&amp;COUNTIF(TestUIn2!$E$2:$E40,Germany_Aus!$A$722),0)))))))))))</f>
        <v>0</v>
      </c>
      <c r="B40" t="str">
        <f>TestUIn2!A40</f>
        <v/>
      </c>
      <c r="C40" s="87" t="str">
        <f>TestUIn2!B40</f>
        <v/>
      </c>
      <c r="D40" s="87" t="str">
        <f>TestUIn2!C40</f>
        <v/>
      </c>
      <c r="E40" s="87" t="str">
        <f>TestUIn2!D40</f>
        <v/>
      </c>
      <c r="F40" s="87" t="str">
        <f>TestUIn2!F40</f>
        <v/>
      </c>
    </row>
    <row r="41">
      <c r="A41" s="86">
        <f>(IF(TestUIn2!E41=Germany_Aus!$A$2,1&amp;COUNTIF(TestUIn2!$E$2:$E41,Germany_Aus!$A$2), IF(TestUIn2!E41=Germany_Aus!$A$82, 2&amp;COUNTIF(TestUIn2!$E$2:$E41,Germany_Aus!$A$82),IF(TestUIn2!E41=Germany_Aus!$A$162, 3&amp;COUNTIF(TestUIn2!$E$2:$E41,Germany_Aus!$A$162),IF(TestUIn2!E41=Germany_Aus!$A$242, 4&amp;COUNTIF(TestUIn2!$E$2:$E41,Germany_Aus!$A$242),IF(TestUIn2!E41=Germany_Aus!$A$322, 5&amp;COUNTIF(TestUIn2!$E$2:$E41,Germany_Aus!$A$322),IF(TestUIn2!E41=Germany_Aus!$A$402, 6&amp;COUNTIF(TestUIn2!$E$2:$E41,Germany_Aus!$A$402),IF(TestUIn2!E41=Germany_Aus!$A$482, 7&amp;COUNTIF(TestUIn2!$E$2:$E41,Germany_Aus!$A$482),IF(TestUIn2!E41=Germany_Aus!$A$562, 8&amp;COUNTIF(TestUIn2!$E$2:$E41,Germany_Aus!$A$562),IF(TestUIn2!E41=Germany_Aus!$A$642, 9&amp;COUNTIF(TestUIn2!$E$2:$E41,Germany_Aus!$A$642),IF(TestUIn2!E41=Germany_Aus!$A$722, 10&amp;COUNTIF(TestUIn2!$E$2:$E41,Germany_Aus!$A$722),0)))))))))))</f>
        <v>0</v>
      </c>
      <c r="B41" t="str">
        <f>TestUIn2!A41</f>
        <v/>
      </c>
      <c r="C41" s="87" t="str">
        <f>TestUIn2!B41</f>
        <v/>
      </c>
      <c r="D41" s="87" t="str">
        <f>TestUIn2!C41</f>
        <v/>
      </c>
      <c r="E41" s="87" t="str">
        <f>TestUIn2!D41</f>
        <v/>
      </c>
      <c r="F41" s="87" t="str">
        <f>TestUIn2!F41</f>
        <v/>
      </c>
    </row>
    <row r="42">
      <c r="A42" s="86">
        <f>(IF(TestUIn2!E42=Germany_Aus!$A$2,1&amp;COUNTIF(TestUIn2!$E$2:$E42,Germany_Aus!$A$2), IF(TestUIn2!E42=Germany_Aus!$A$82, 2&amp;COUNTIF(TestUIn2!$E$2:$E42,Germany_Aus!$A$82),IF(TestUIn2!E42=Germany_Aus!$A$162, 3&amp;COUNTIF(TestUIn2!$E$2:$E42,Germany_Aus!$A$162),IF(TestUIn2!E42=Germany_Aus!$A$242, 4&amp;COUNTIF(TestUIn2!$E$2:$E42,Germany_Aus!$A$242),IF(TestUIn2!E42=Germany_Aus!$A$322, 5&amp;COUNTIF(TestUIn2!$E$2:$E42,Germany_Aus!$A$322),IF(TestUIn2!E42=Germany_Aus!$A$402, 6&amp;COUNTIF(TestUIn2!$E$2:$E42,Germany_Aus!$A$402),IF(TestUIn2!E42=Germany_Aus!$A$482, 7&amp;COUNTIF(TestUIn2!$E$2:$E42,Germany_Aus!$A$482),IF(TestUIn2!E42=Germany_Aus!$A$562, 8&amp;COUNTIF(TestUIn2!$E$2:$E42,Germany_Aus!$A$562),IF(TestUIn2!E42=Germany_Aus!$A$642, 9&amp;COUNTIF(TestUIn2!$E$2:$E42,Germany_Aus!$A$642),IF(TestUIn2!E42=Germany_Aus!$A$722, 10&amp;COUNTIF(TestUIn2!$E$2:$E42,Germany_Aus!$A$722),0)))))))))))</f>
        <v>0</v>
      </c>
      <c r="B42" t="str">
        <f>TestUIn2!A42</f>
        <v/>
      </c>
      <c r="C42" s="87" t="str">
        <f>TestUIn2!B42</f>
        <v/>
      </c>
      <c r="D42" s="87" t="str">
        <f>TestUIn2!C42</f>
        <v/>
      </c>
      <c r="E42" s="87" t="str">
        <f>TestUIn2!D42</f>
        <v/>
      </c>
      <c r="F42" s="87" t="str">
        <f>TestUIn2!F42</f>
        <v/>
      </c>
    </row>
    <row r="43">
      <c r="A43" s="86">
        <f>(IF(TestUIn2!E43=Germany_Aus!$A$2,1&amp;COUNTIF(TestUIn2!$E$2:$E43,Germany_Aus!$A$2), IF(TestUIn2!E43=Germany_Aus!$A$82, 2&amp;COUNTIF(TestUIn2!$E$2:$E43,Germany_Aus!$A$82),IF(TestUIn2!E43=Germany_Aus!$A$162, 3&amp;COUNTIF(TestUIn2!$E$2:$E43,Germany_Aus!$A$162),IF(TestUIn2!E43=Germany_Aus!$A$242, 4&amp;COUNTIF(TestUIn2!$E$2:$E43,Germany_Aus!$A$242),IF(TestUIn2!E43=Germany_Aus!$A$322, 5&amp;COUNTIF(TestUIn2!$E$2:$E43,Germany_Aus!$A$322),IF(TestUIn2!E43=Germany_Aus!$A$402, 6&amp;COUNTIF(TestUIn2!$E$2:$E43,Germany_Aus!$A$402),IF(TestUIn2!E43=Germany_Aus!$A$482, 7&amp;COUNTIF(TestUIn2!$E$2:$E43,Germany_Aus!$A$482),IF(TestUIn2!E43=Germany_Aus!$A$562, 8&amp;COUNTIF(TestUIn2!$E$2:$E43,Germany_Aus!$A$562),IF(TestUIn2!E43=Germany_Aus!$A$642, 9&amp;COUNTIF(TestUIn2!$E$2:$E43,Germany_Aus!$A$642),IF(TestUIn2!E43=Germany_Aus!$A$722, 10&amp;COUNTIF(TestUIn2!$E$2:$E43,Germany_Aus!$A$722),0)))))))))))</f>
        <v>0</v>
      </c>
      <c r="B43" t="str">
        <f>TestUIn2!A43</f>
        <v/>
      </c>
      <c r="C43" s="87" t="str">
        <f>TestUIn2!B43</f>
        <v/>
      </c>
      <c r="D43" s="87" t="str">
        <f>TestUIn2!C43</f>
        <v/>
      </c>
      <c r="E43" s="87" t="str">
        <f>TestUIn2!D43</f>
        <v/>
      </c>
      <c r="F43" s="87" t="str">
        <f>TestUIn2!F43</f>
        <v/>
      </c>
    </row>
    <row r="44">
      <c r="A44" s="86">
        <f>(IF(TestUIn2!E44=Germany_Aus!$A$2,1&amp;COUNTIF(TestUIn2!$E$2:$E44,Germany_Aus!$A$2), IF(TestUIn2!E44=Germany_Aus!$A$82, 2&amp;COUNTIF(TestUIn2!$E$2:$E44,Germany_Aus!$A$82),IF(TestUIn2!E44=Germany_Aus!$A$162, 3&amp;COUNTIF(TestUIn2!$E$2:$E44,Germany_Aus!$A$162),IF(TestUIn2!E44=Germany_Aus!$A$242, 4&amp;COUNTIF(TestUIn2!$E$2:$E44,Germany_Aus!$A$242),IF(TestUIn2!E44=Germany_Aus!$A$322, 5&amp;COUNTIF(TestUIn2!$E$2:$E44,Germany_Aus!$A$322),IF(TestUIn2!E44=Germany_Aus!$A$402, 6&amp;COUNTIF(TestUIn2!$E$2:$E44,Germany_Aus!$A$402),IF(TestUIn2!E44=Germany_Aus!$A$482, 7&amp;COUNTIF(TestUIn2!$E$2:$E44,Germany_Aus!$A$482),IF(TestUIn2!E44=Germany_Aus!$A$562, 8&amp;COUNTIF(TestUIn2!$E$2:$E44,Germany_Aus!$A$562),IF(TestUIn2!E44=Germany_Aus!$A$642, 9&amp;COUNTIF(TestUIn2!$E$2:$E44,Germany_Aus!$A$642),IF(TestUIn2!E44=Germany_Aus!$A$722, 10&amp;COUNTIF(TestUIn2!$E$2:$E44,Germany_Aus!$A$722),0)))))))))))</f>
        <v>0</v>
      </c>
      <c r="B44" t="str">
        <f>TestUIn2!A44</f>
        <v/>
      </c>
      <c r="C44" s="87" t="str">
        <f>TestUIn2!B44</f>
        <v/>
      </c>
      <c r="D44" s="87" t="str">
        <f>TestUIn2!C44</f>
        <v/>
      </c>
      <c r="E44" s="87" t="str">
        <f>TestUIn2!D44</f>
        <v/>
      </c>
      <c r="F44" s="87" t="str">
        <f>TestUIn2!F44</f>
        <v/>
      </c>
    </row>
    <row r="45">
      <c r="A45" s="86">
        <f>(IF(TestUIn2!E45=Germany_Aus!$A$2,1&amp;COUNTIF(TestUIn2!$E$2:$E45,Germany_Aus!$A$2), IF(TestUIn2!E45=Germany_Aus!$A$82, 2&amp;COUNTIF(TestUIn2!$E$2:$E45,Germany_Aus!$A$82),IF(TestUIn2!E45=Germany_Aus!$A$162, 3&amp;COUNTIF(TestUIn2!$E$2:$E45,Germany_Aus!$A$162),IF(TestUIn2!E45=Germany_Aus!$A$242, 4&amp;COUNTIF(TestUIn2!$E$2:$E45,Germany_Aus!$A$242),IF(TestUIn2!E45=Germany_Aus!$A$322, 5&amp;COUNTIF(TestUIn2!$E$2:$E45,Germany_Aus!$A$322),IF(TestUIn2!E45=Germany_Aus!$A$402, 6&amp;COUNTIF(TestUIn2!$E$2:$E45,Germany_Aus!$A$402),IF(TestUIn2!E45=Germany_Aus!$A$482, 7&amp;COUNTIF(TestUIn2!$E$2:$E45,Germany_Aus!$A$482),IF(TestUIn2!E45=Germany_Aus!$A$562, 8&amp;COUNTIF(TestUIn2!$E$2:$E45,Germany_Aus!$A$562),IF(TestUIn2!E45=Germany_Aus!$A$642, 9&amp;COUNTIF(TestUIn2!$E$2:$E45,Germany_Aus!$A$642),IF(TestUIn2!E45=Germany_Aus!$A$722, 10&amp;COUNTIF(TestUIn2!$E$2:$E45,Germany_Aus!$A$722),0)))))))))))</f>
        <v>0</v>
      </c>
      <c r="B45" t="str">
        <f>TestUIn2!A45</f>
        <v/>
      </c>
      <c r="C45" s="87" t="str">
        <f>TestUIn2!B45</f>
        <v/>
      </c>
      <c r="D45" s="87" t="str">
        <f>TestUIn2!C45</f>
        <v/>
      </c>
      <c r="E45" s="87" t="str">
        <f>TestUIn2!D45</f>
        <v/>
      </c>
      <c r="F45" s="87" t="str">
        <f>TestUIn2!F45</f>
        <v/>
      </c>
    </row>
    <row r="46">
      <c r="A46" s="86">
        <f>(IF(TestUIn2!E46=Germany_Aus!$A$2,1&amp;COUNTIF(TestUIn2!$E$2:$E46,Germany_Aus!$A$2), IF(TestUIn2!E46=Germany_Aus!$A$82, 2&amp;COUNTIF(TestUIn2!$E$2:$E46,Germany_Aus!$A$82),IF(TestUIn2!E46=Germany_Aus!$A$162, 3&amp;COUNTIF(TestUIn2!$E$2:$E46,Germany_Aus!$A$162),IF(TestUIn2!E46=Germany_Aus!$A$242, 4&amp;COUNTIF(TestUIn2!$E$2:$E46,Germany_Aus!$A$242),IF(TestUIn2!E46=Germany_Aus!$A$322, 5&amp;COUNTIF(TestUIn2!$E$2:$E46,Germany_Aus!$A$322),IF(TestUIn2!E46=Germany_Aus!$A$402, 6&amp;COUNTIF(TestUIn2!$E$2:$E46,Germany_Aus!$A$402),IF(TestUIn2!E46=Germany_Aus!$A$482, 7&amp;COUNTIF(TestUIn2!$E$2:$E46,Germany_Aus!$A$482),IF(TestUIn2!E46=Germany_Aus!$A$562, 8&amp;COUNTIF(TestUIn2!$E$2:$E46,Germany_Aus!$A$562),IF(TestUIn2!E46=Germany_Aus!$A$642, 9&amp;COUNTIF(TestUIn2!$E$2:$E46,Germany_Aus!$A$642),IF(TestUIn2!E46=Germany_Aus!$A$722, 10&amp;COUNTIF(TestUIn2!$E$2:$E46,Germany_Aus!$A$722),0)))))))))))</f>
        <v>0</v>
      </c>
      <c r="B46" t="str">
        <f>TestUIn2!A46</f>
        <v/>
      </c>
      <c r="C46" s="87" t="str">
        <f>TestUIn2!B46</f>
        <v/>
      </c>
      <c r="D46" s="87" t="str">
        <f>TestUIn2!C46</f>
        <v/>
      </c>
      <c r="E46" s="87" t="str">
        <f>TestUIn2!D46</f>
        <v/>
      </c>
      <c r="F46" s="87" t="str">
        <f>TestUIn2!F46</f>
        <v/>
      </c>
    </row>
    <row r="47">
      <c r="A47" s="86">
        <f>(IF(TestUIn2!E47=Germany_Aus!$A$2,1&amp;COUNTIF(TestUIn2!$E$2:$E47,Germany_Aus!$A$2), IF(TestUIn2!E47=Germany_Aus!$A$82, 2&amp;COUNTIF(TestUIn2!$E$2:$E47,Germany_Aus!$A$82),IF(TestUIn2!E47=Germany_Aus!$A$162, 3&amp;COUNTIF(TestUIn2!$E$2:$E47,Germany_Aus!$A$162),IF(TestUIn2!E47=Germany_Aus!$A$242, 4&amp;COUNTIF(TestUIn2!$E$2:$E47,Germany_Aus!$A$242),IF(TestUIn2!E47=Germany_Aus!$A$322, 5&amp;COUNTIF(TestUIn2!$E$2:$E47,Germany_Aus!$A$322),IF(TestUIn2!E47=Germany_Aus!$A$402, 6&amp;COUNTIF(TestUIn2!$E$2:$E47,Germany_Aus!$A$402),IF(TestUIn2!E47=Germany_Aus!$A$482, 7&amp;COUNTIF(TestUIn2!$E$2:$E47,Germany_Aus!$A$482),IF(TestUIn2!E47=Germany_Aus!$A$562, 8&amp;COUNTIF(TestUIn2!$E$2:$E47,Germany_Aus!$A$562),IF(TestUIn2!E47=Germany_Aus!$A$642, 9&amp;COUNTIF(TestUIn2!$E$2:$E47,Germany_Aus!$A$642),IF(TestUIn2!E47=Germany_Aus!$A$722, 10&amp;COUNTIF(TestUIn2!$E$2:$E47,Germany_Aus!$A$722),0)))))))))))</f>
        <v>0</v>
      </c>
      <c r="B47" t="str">
        <f>TestUIn2!A47</f>
        <v/>
      </c>
      <c r="C47" s="87" t="str">
        <f>TestUIn2!B47</f>
        <v/>
      </c>
      <c r="D47" s="87" t="str">
        <f>TestUIn2!C47</f>
        <v/>
      </c>
      <c r="E47" s="87" t="str">
        <f>TestUIn2!D47</f>
        <v/>
      </c>
      <c r="F47" s="87" t="str">
        <f>TestUIn2!F47</f>
        <v/>
      </c>
    </row>
    <row r="48">
      <c r="A48" s="86">
        <f>(IF(TestUIn2!E48=Germany_Aus!$A$2,1&amp;COUNTIF(TestUIn2!$E$2:$E48,Germany_Aus!$A$2), IF(TestUIn2!E48=Germany_Aus!$A$82, 2&amp;COUNTIF(TestUIn2!$E$2:$E48,Germany_Aus!$A$82),IF(TestUIn2!E48=Germany_Aus!$A$162, 3&amp;COUNTIF(TestUIn2!$E$2:$E48,Germany_Aus!$A$162),IF(TestUIn2!E48=Germany_Aus!$A$242, 4&amp;COUNTIF(TestUIn2!$E$2:$E48,Germany_Aus!$A$242),IF(TestUIn2!E48=Germany_Aus!$A$322, 5&amp;COUNTIF(TestUIn2!$E$2:$E48,Germany_Aus!$A$322),IF(TestUIn2!E48=Germany_Aus!$A$402, 6&amp;COUNTIF(TestUIn2!$E$2:$E48,Germany_Aus!$A$402),IF(TestUIn2!E48=Germany_Aus!$A$482, 7&amp;COUNTIF(TestUIn2!$E$2:$E48,Germany_Aus!$A$482),IF(TestUIn2!E48=Germany_Aus!$A$562, 8&amp;COUNTIF(TestUIn2!$E$2:$E48,Germany_Aus!$A$562),IF(TestUIn2!E48=Germany_Aus!$A$642, 9&amp;COUNTIF(TestUIn2!$E$2:$E48,Germany_Aus!$A$642),IF(TestUIn2!E48=Germany_Aus!$A$722, 10&amp;COUNTIF(TestUIn2!$E$2:$E48,Germany_Aus!$A$722),0)))))))))))</f>
        <v>0</v>
      </c>
      <c r="B48" t="str">
        <f>TestUIn2!A48</f>
        <v/>
      </c>
      <c r="C48" s="87" t="str">
        <f>TestUIn2!B48</f>
        <v/>
      </c>
      <c r="D48" s="87" t="str">
        <f>TestUIn2!C48</f>
        <v/>
      </c>
      <c r="E48" s="87" t="str">
        <f>TestUIn2!D48</f>
        <v/>
      </c>
      <c r="F48" s="87" t="str">
        <f>TestUIn2!F48</f>
        <v/>
      </c>
    </row>
    <row r="49">
      <c r="A49" s="86">
        <f>(IF(TestUIn2!E49=Germany_Aus!$A$2,1&amp;COUNTIF(TestUIn2!$E$2:$E49,Germany_Aus!$A$2), IF(TestUIn2!E49=Germany_Aus!$A$82, 2&amp;COUNTIF(TestUIn2!$E$2:$E49,Germany_Aus!$A$82),IF(TestUIn2!E49=Germany_Aus!$A$162, 3&amp;COUNTIF(TestUIn2!$E$2:$E49,Germany_Aus!$A$162),IF(TestUIn2!E49=Germany_Aus!$A$242, 4&amp;COUNTIF(TestUIn2!$E$2:$E49,Germany_Aus!$A$242),IF(TestUIn2!E49=Germany_Aus!$A$322, 5&amp;COUNTIF(TestUIn2!$E$2:$E49,Germany_Aus!$A$322),IF(TestUIn2!E49=Germany_Aus!$A$402, 6&amp;COUNTIF(TestUIn2!$E$2:$E49,Germany_Aus!$A$402),IF(TestUIn2!E49=Germany_Aus!$A$482, 7&amp;COUNTIF(TestUIn2!$E$2:$E49,Germany_Aus!$A$482),IF(TestUIn2!E49=Germany_Aus!$A$562, 8&amp;COUNTIF(TestUIn2!$E$2:$E49,Germany_Aus!$A$562),IF(TestUIn2!E49=Germany_Aus!$A$642, 9&amp;COUNTIF(TestUIn2!$E$2:$E49,Germany_Aus!$A$642),IF(TestUIn2!E49=Germany_Aus!$A$722, 10&amp;COUNTIF(TestUIn2!$E$2:$E49,Germany_Aus!$A$722),0)))))))))))</f>
        <v>0</v>
      </c>
      <c r="B49" t="str">
        <f>TestUIn2!A49</f>
        <v/>
      </c>
      <c r="C49" s="87" t="str">
        <f>TestUIn2!B49</f>
        <v/>
      </c>
      <c r="D49" s="87" t="str">
        <f>TestUIn2!C49</f>
        <v/>
      </c>
      <c r="E49" s="87" t="str">
        <f>TestUIn2!D49</f>
        <v/>
      </c>
      <c r="F49" s="87" t="str">
        <f>TestUIn2!F49</f>
        <v/>
      </c>
    </row>
    <row r="50">
      <c r="A50" s="86">
        <f>(IF(TestUIn2!E50=Germany_Aus!$A$2,1&amp;COUNTIF(TestUIn2!$E$2:$E50,Germany_Aus!$A$2), IF(TestUIn2!E50=Germany_Aus!$A$82, 2&amp;COUNTIF(TestUIn2!$E$2:$E50,Germany_Aus!$A$82),IF(TestUIn2!E50=Germany_Aus!$A$162, 3&amp;COUNTIF(TestUIn2!$E$2:$E50,Germany_Aus!$A$162),IF(TestUIn2!E50=Germany_Aus!$A$242, 4&amp;COUNTIF(TestUIn2!$E$2:$E50,Germany_Aus!$A$242),IF(TestUIn2!E50=Germany_Aus!$A$322, 5&amp;COUNTIF(TestUIn2!$E$2:$E50,Germany_Aus!$A$322),IF(TestUIn2!E50=Germany_Aus!$A$402, 6&amp;COUNTIF(TestUIn2!$E$2:$E50,Germany_Aus!$A$402),IF(TestUIn2!E50=Germany_Aus!$A$482, 7&amp;COUNTIF(TestUIn2!$E$2:$E50,Germany_Aus!$A$482),IF(TestUIn2!E50=Germany_Aus!$A$562, 8&amp;COUNTIF(TestUIn2!$E$2:$E50,Germany_Aus!$A$562),IF(TestUIn2!E50=Germany_Aus!$A$642, 9&amp;COUNTIF(TestUIn2!$E$2:$E50,Germany_Aus!$A$642),IF(TestUIn2!E50=Germany_Aus!$A$722, 10&amp;COUNTIF(TestUIn2!$E$2:$E50,Germany_Aus!$A$722),0)))))))))))</f>
        <v>0</v>
      </c>
      <c r="B50" t="str">
        <f>TestUIn2!A50</f>
        <v/>
      </c>
      <c r="C50" s="87" t="str">
        <f>TestUIn2!B50</f>
        <v/>
      </c>
      <c r="D50" s="87" t="str">
        <f>TestUIn2!C50</f>
        <v/>
      </c>
      <c r="E50" s="87" t="str">
        <f>TestUIn2!D50</f>
        <v/>
      </c>
      <c r="F50" s="87" t="str">
        <f>TestUIn2!F50</f>
        <v/>
      </c>
    </row>
    <row r="51">
      <c r="A51" s="86">
        <f>(IF(TestUIn2!E51=Germany_Aus!$A$2,1&amp;COUNTIF(TestUIn2!$E$2:$E51,Germany_Aus!$A$2), IF(TestUIn2!E51=Germany_Aus!$A$82, 2&amp;COUNTIF(TestUIn2!$E$2:$E51,Germany_Aus!$A$82),IF(TestUIn2!E51=Germany_Aus!$A$162, 3&amp;COUNTIF(TestUIn2!$E$2:$E51,Germany_Aus!$A$162),IF(TestUIn2!E51=Germany_Aus!$A$242, 4&amp;COUNTIF(TestUIn2!$E$2:$E51,Germany_Aus!$A$242),IF(TestUIn2!E51=Germany_Aus!$A$322, 5&amp;COUNTIF(TestUIn2!$E$2:$E51,Germany_Aus!$A$322),IF(TestUIn2!E51=Germany_Aus!$A$402, 6&amp;COUNTIF(TestUIn2!$E$2:$E51,Germany_Aus!$A$402),IF(TestUIn2!E51=Germany_Aus!$A$482, 7&amp;COUNTIF(TestUIn2!$E$2:$E51,Germany_Aus!$A$482),IF(TestUIn2!E51=Germany_Aus!$A$562, 8&amp;COUNTIF(TestUIn2!$E$2:$E51,Germany_Aus!$A$562),IF(TestUIn2!E51=Germany_Aus!$A$642, 9&amp;COUNTIF(TestUIn2!$E$2:$E51,Germany_Aus!$A$642),IF(TestUIn2!E51=Germany_Aus!$A$722, 10&amp;COUNTIF(TestUIn2!$E$2:$E51,Germany_Aus!$A$722),0)))))))))))</f>
        <v>0</v>
      </c>
      <c r="B51" t="str">
        <f>TestUIn2!A51</f>
        <v/>
      </c>
      <c r="C51" s="87" t="str">
        <f>TestUIn2!B51</f>
        <v/>
      </c>
      <c r="D51" s="87" t="str">
        <f>TestUIn2!C51</f>
        <v/>
      </c>
      <c r="E51" s="87" t="str">
        <f>TestUIn2!D51</f>
        <v/>
      </c>
      <c r="F51" s="87" t="str">
        <f>TestUIn2!F51</f>
        <v/>
      </c>
    </row>
    <row r="52">
      <c r="A52" s="86">
        <f>(IF(TestUIn2!E52=Germany_Aus!$A$2,1&amp;COUNTIF(TestUIn2!$E$2:$E52,Germany_Aus!$A$2), IF(TestUIn2!E52=Germany_Aus!$A$82, 2&amp;COUNTIF(TestUIn2!$E$2:$E52,Germany_Aus!$A$82),IF(TestUIn2!E52=Germany_Aus!$A$162, 3&amp;COUNTIF(TestUIn2!$E$2:$E52,Germany_Aus!$A$162),IF(TestUIn2!E52=Germany_Aus!$A$242, 4&amp;COUNTIF(TestUIn2!$E$2:$E52,Germany_Aus!$A$242),IF(TestUIn2!E52=Germany_Aus!$A$322, 5&amp;COUNTIF(TestUIn2!$E$2:$E52,Germany_Aus!$A$322),IF(TestUIn2!E52=Germany_Aus!$A$402, 6&amp;COUNTIF(TestUIn2!$E$2:$E52,Germany_Aus!$A$402),IF(TestUIn2!E52=Germany_Aus!$A$482, 7&amp;COUNTIF(TestUIn2!$E$2:$E52,Germany_Aus!$A$482),IF(TestUIn2!E52=Germany_Aus!$A$562, 8&amp;COUNTIF(TestUIn2!$E$2:$E52,Germany_Aus!$A$562),IF(TestUIn2!E52=Germany_Aus!$A$642, 9&amp;COUNTIF(TestUIn2!$E$2:$E52,Germany_Aus!$A$642),IF(TestUIn2!E52=Germany_Aus!$A$722, 10&amp;COUNTIF(TestUIn2!$E$2:$E52,Germany_Aus!$A$722),0)))))))))))</f>
        <v>0</v>
      </c>
      <c r="B52" t="str">
        <f>TestUIn2!A52</f>
        <v/>
      </c>
      <c r="C52" s="87" t="str">
        <f>TestUIn2!B52</f>
        <v/>
      </c>
      <c r="D52" s="87" t="str">
        <f>TestUIn2!C52</f>
        <v/>
      </c>
      <c r="E52" s="87" t="str">
        <f>TestUIn2!D52</f>
        <v/>
      </c>
      <c r="F52" s="87" t="str">
        <f>TestUIn2!F52</f>
        <v/>
      </c>
    </row>
    <row r="53">
      <c r="A53" s="86">
        <f>(IF(TestUIn2!E53=Germany_Aus!$A$2,1&amp;COUNTIF(TestUIn2!$E$2:$E53,Germany_Aus!$A$2), IF(TestUIn2!E53=Germany_Aus!$A$82, 2&amp;COUNTIF(TestUIn2!$E$2:$E53,Germany_Aus!$A$82),IF(TestUIn2!E53=Germany_Aus!$A$162, 3&amp;COUNTIF(TestUIn2!$E$2:$E53,Germany_Aus!$A$162),IF(TestUIn2!E53=Germany_Aus!$A$242, 4&amp;COUNTIF(TestUIn2!$E$2:$E53,Germany_Aus!$A$242),IF(TestUIn2!E53=Germany_Aus!$A$322, 5&amp;COUNTIF(TestUIn2!$E$2:$E53,Germany_Aus!$A$322),IF(TestUIn2!E53=Germany_Aus!$A$402, 6&amp;COUNTIF(TestUIn2!$E$2:$E53,Germany_Aus!$A$402),IF(TestUIn2!E53=Germany_Aus!$A$482, 7&amp;COUNTIF(TestUIn2!$E$2:$E53,Germany_Aus!$A$482),IF(TestUIn2!E53=Germany_Aus!$A$562, 8&amp;COUNTIF(TestUIn2!$E$2:$E53,Germany_Aus!$A$562),IF(TestUIn2!E53=Germany_Aus!$A$642, 9&amp;COUNTIF(TestUIn2!$E$2:$E53,Germany_Aus!$A$642),IF(TestUIn2!E53=Germany_Aus!$A$722, 10&amp;COUNTIF(TestUIn2!$E$2:$E53,Germany_Aus!$A$722),0)))))))))))</f>
        <v>0</v>
      </c>
      <c r="B53" t="str">
        <f>TestUIn2!A53</f>
        <v/>
      </c>
      <c r="C53" s="87" t="str">
        <f>TestUIn2!B53</f>
        <v/>
      </c>
      <c r="D53" s="87" t="str">
        <f>TestUIn2!C53</f>
        <v/>
      </c>
      <c r="E53" s="87" t="str">
        <f>TestUIn2!D53</f>
        <v/>
      </c>
      <c r="F53" s="87" t="str">
        <f>TestUIn2!F53</f>
        <v/>
      </c>
    </row>
    <row r="54">
      <c r="A54" s="86">
        <f>(IF(TestUIn2!E54=Germany_Aus!$A$2,1&amp;COUNTIF(TestUIn2!$E$2:$E54,Germany_Aus!$A$2), IF(TestUIn2!E54=Germany_Aus!$A$82, 2&amp;COUNTIF(TestUIn2!$E$2:$E54,Germany_Aus!$A$82),IF(TestUIn2!E54=Germany_Aus!$A$162, 3&amp;COUNTIF(TestUIn2!$E$2:$E54,Germany_Aus!$A$162),IF(TestUIn2!E54=Germany_Aus!$A$242, 4&amp;COUNTIF(TestUIn2!$E$2:$E54,Germany_Aus!$A$242),IF(TestUIn2!E54=Germany_Aus!$A$322, 5&amp;COUNTIF(TestUIn2!$E$2:$E54,Germany_Aus!$A$322),IF(TestUIn2!E54=Germany_Aus!$A$402, 6&amp;COUNTIF(TestUIn2!$E$2:$E54,Germany_Aus!$A$402),IF(TestUIn2!E54=Germany_Aus!$A$482, 7&amp;COUNTIF(TestUIn2!$E$2:$E54,Germany_Aus!$A$482),IF(TestUIn2!E54=Germany_Aus!$A$562, 8&amp;COUNTIF(TestUIn2!$E$2:$E54,Germany_Aus!$A$562),IF(TestUIn2!E54=Germany_Aus!$A$642, 9&amp;COUNTIF(TestUIn2!$E$2:$E54,Germany_Aus!$A$642),IF(TestUIn2!E54=Germany_Aus!$A$722, 10&amp;COUNTIF(TestUIn2!$E$2:$E54,Germany_Aus!$A$722),0)))))))))))</f>
        <v>0</v>
      </c>
      <c r="B54" t="str">
        <f>TestUIn2!A54</f>
        <v/>
      </c>
      <c r="C54" s="87" t="str">
        <f>TestUIn2!B54</f>
        <v/>
      </c>
      <c r="D54" s="87" t="str">
        <f>TestUIn2!C54</f>
        <v/>
      </c>
      <c r="E54" s="87" t="str">
        <f>TestUIn2!D54</f>
        <v/>
      </c>
      <c r="F54" s="87" t="str">
        <f>TestUIn2!F54</f>
        <v/>
      </c>
    </row>
    <row r="55">
      <c r="A55" s="86">
        <f>(IF(TestUIn2!E55=Germany_Aus!$A$2,1&amp;COUNTIF(TestUIn2!$E$2:$E55,Germany_Aus!$A$2), IF(TestUIn2!E55=Germany_Aus!$A$82, 2&amp;COUNTIF(TestUIn2!$E$2:$E55,Germany_Aus!$A$82),IF(TestUIn2!E55=Germany_Aus!$A$162, 3&amp;COUNTIF(TestUIn2!$E$2:$E55,Germany_Aus!$A$162),IF(TestUIn2!E55=Germany_Aus!$A$242, 4&amp;COUNTIF(TestUIn2!$E$2:$E55,Germany_Aus!$A$242),IF(TestUIn2!E55=Germany_Aus!$A$322, 5&amp;COUNTIF(TestUIn2!$E$2:$E55,Germany_Aus!$A$322),IF(TestUIn2!E55=Germany_Aus!$A$402, 6&amp;COUNTIF(TestUIn2!$E$2:$E55,Germany_Aus!$A$402),IF(TestUIn2!E55=Germany_Aus!$A$482, 7&amp;COUNTIF(TestUIn2!$E$2:$E55,Germany_Aus!$A$482),IF(TestUIn2!E55=Germany_Aus!$A$562, 8&amp;COUNTIF(TestUIn2!$E$2:$E55,Germany_Aus!$A$562),IF(TestUIn2!E55=Germany_Aus!$A$642, 9&amp;COUNTIF(TestUIn2!$E$2:$E55,Germany_Aus!$A$642),IF(TestUIn2!E55=Germany_Aus!$A$722, 10&amp;COUNTIF(TestUIn2!$E$2:$E55,Germany_Aus!$A$722),0)))))))))))</f>
        <v>0</v>
      </c>
      <c r="B55" t="str">
        <f>TestUIn2!A55</f>
        <v/>
      </c>
      <c r="C55" s="87" t="str">
        <f>TestUIn2!B55</f>
        <v/>
      </c>
      <c r="D55" s="87" t="str">
        <f>TestUIn2!C55</f>
        <v/>
      </c>
      <c r="E55" s="87" t="str">
        <f>TestUIn2!D55</f>
        <v/>
      </c>
      <c r="F55" s="87" t="str">
        <f>TestUIn2!F55</f>
        <v/>
      </c>
    </row>
    <row r="56">
      <c r="A56" s="86">
        <f>(IF(TestUIn2!E56=Germany_Aus!$A$2,1&amp;COUNTIF(TestUIn2!$E$2:$E56,Germany_Aus!$A$2), IF(TestUIn2!E56=Germany_Aus!$A$82, 2&amp;COUNTIF(TestUIn2!$E$2:$E56,Germany_Aus!$A$82),IF(TestUIn2!E56=Germany_Aus!$A$162, 3&amp;COUNTIF(TestUIn2!$E$2:$E56,Germany_Aus!$A$162),IF(TestUIn2!E56=Germany_Aus!$A$242, 4&amp;COUNTIF(TestUIn2!$E$2:$E56,Germany_Aus!$A$242),IF(TestUIn2!E56=Germany_Aus!$A$322, 5&amp;COUNTIF(TestUIn2!$E$2:$E56,Germany_Aus!$A$322),IF(TestUIn2!E56=Germany_Aus!$A$402, 6&amp;COUNTIF(TestUIn2!$E$2:$E56,Germany_Aus!$A$402),IF(TestUIn2!E56=Germany_Aus!$A$482, 7&amp;COUNTIF(TestUIn2!$E$2:$E56,Germany_Aus!$A$482),IF(TestUIn2!E56=Germany_Aus!$A$562, 8&amp;COUNTIF(TestUIn2!$E$2:$E56,Germany_Aus!$A$562),IF(TestUIn2!E56=Germany_Aus!$A$642, 9&amp;COUNTIF(TestUIn2!$E$2:$E56,Germany_Aus!$A$642),IF(TestUIn2!E56=Germany_Aus!$A$722, 10&amp;COUNTIF(TestUIn2!$E$2:$E56,Germany_Aus!$A$722),0)))))))))))</f>
        <v>0</v>
      </c>
      <c r="B56" t="str">
        <f>TestUIn2!A56</f>
        <v/>
      </c>
      <c r="C56" s="87" t="str">
        <f>TestUIn2!B56</f>
        <v/>
      </c>
      <c r="D56" s="87" t="str">
        <f>TestUIn2!C56</f>
        <v/>
      </c>
      <c r="E56" s="87" t="str">
        <f>TestUIn2!D56</f>
        <v/>
      </c>
      <c r="F56" s="87" t="str">
        <f>TestUIn2!F56</f>
        <v/>
      </c>
    </row>
    <row r="57">
      <c r="A57" s="86">
        <f>(IF(TestUIn2!E57=Germany_Aus!$A$2,1&amp;COUNTIF(TestUIn2!$E$2:$E57,Germany_Aus!$A$2), IF(TestUIn2!E57=Germany_Aus!$A$82, 2&amp;COUNTIF(TestUIn2!$E$2:$E57,Germany_Aus!$A$82),IF(TestUIn2!E57=Germany_Aus!$A$162, 3&amp;COUNTIF(TestUIn2!$E$2:$E57,Germany_Aus!$A$162),IF(TestUIn2!E57=Germany_Aus!$A$242, 4&amp;COUNTIF(TestUIn2!$E$2:$E57,Germany_Aus!$A$242),IF(TestUIn2!E57=Germany_Aus!$A$322, 5&amp;COUNTIF(TestUIn2!$E$2:$E57,Germany_Aus!$A$322),IF(TestUIn2!E57=Germany_Aus!$A$402, 6&amp;COUNTIF(TestUIn2!$E$2:$E57,Germany_Aus!$A$402),IF(TestUIn2!E57=Germany_Aus!$A$482, 7&amp;COUNTIF(TestUIn2!$E$2:$E57,Germany_Aus!$A$482),IF(TestUIn2!E57=Germany_Aus!$A$562, 8&amp;COUNTIF(TestUIn2!$E$2:$E57,Germany_Aus!$A$562),IF(TestUIn2!E57=Germany_Aus!$A$642, 9&amp;COUNTIF(TestUIn2!$E$2:$E57,Germany_Aus!$A$642),IF(TestUIn2!E57=Germany_Aus!$A$722, 10&amp;COUNTIF(TestUIn2!$E$2:$E57,Germany_Aus!$A$722),0)))))))))))</f>
        <v>0</v>
      </c>
      <c r="B57" t="str">
        <f>TestUIn2!A57</f>
        <v/>
      </c>
      <c r="C57" s="87" t="str">
        <f>TestUIn2!B57</f>
        <v/>
      </c>
      <c r="D57" s="87" t="str">
        <f>TestUIn2!C57</f>
        <v/>
      </c>
      <c r="E57" s="87" t="str">
        <f>TestUIn2!D57</f>
        <v/>
      </c>
      <c r="F57" s="87" t="str">
        <f>TestUIn2!F57</f>
        <v/>
      </c>
    </row>
    <row r="58">
      <c r="A58" s="86">
        <f>(IF(TestUIn2!E58=Germany_Aus!$A$2,1&amp;COUNTIF(TestUIn2!$E$2:$E58,Germany_Aus!$A$2), IF(TestUIn2!E58=Germany_Aus!$A$82, 2&amp;COUNTIF(TestUIn2!$E$2:$E58,Germany_Aus!$A$82),IF(TestUIn2!E58=Germany_Aus!$A$162, 3&amp;COUNTIF(TestUIn2!$E$2:$E58,Germany_Aus!$A$162),IF(TestUIn2!E58=Germany_Aus!$A$242, 4&amp;COUNTIF(TestUIn2!$E$2:$E58,Germany_Aus!$A$242),IF(TestUIn2!E58=Germany_Aus!$A$322, 5&amp;COUNTIF(TestUIn2!$E$2:$E58,Germany_Aus!$A$322),IF(TestUIn2!E58=Germany_Aus!$A$402, 6&amp;COUNTIF(TestUIn2!$E$2:$E58,Germany_Aus!$A$402),IF(TestUIn2!E58=Germany_Aus!$A$482, 7&amp;COUNTIF(TestUIn2!$E$2:$E58,Germany_Aus!$A$482),IF(TestUIn2!E58=Germany_Aus!$A$562, 8&amp;COUNTIF(TestUIn2!$E$2:$E58,Germany_Aus!$A$562),IF(TestUIn2!E58=Germany_Aus!$A$642, 9&amp;COUNTIF(TestUIn2!$E$2:$E58,Germany_Aus!$A$642),IF(TestUIn2!E58=Germany_Aus!$A$722, 10&amp;COUNTIF(TestUIn2!$E$2:$E58,Germany_Aus!$A$722),0)))))))))))</f>
        <v>0</v>
      </c>
      <c r="B58" t="str">
        <f>TestUIn2!A58</f>
        <v/>
      </c>
      <c r="C58" s="87" t="str">
        <f>TestUIn2!B58</f>
        <v/>
      </c>
      <c r="D58" s="87" t="str">
        <f>TestUIn2!C58</f>
        <v/>
      </c>
      <c r="E58" s="87" t="str">
        <f>TestUIn2!D58</f>
        <v/>
      </c>
      <c r="F58" s="87" t="str">
        <f>TestUIn2!F58</f>
        <v/>
      </c>
    </row>
    <row r="59">
      <c r="A59" s="86">
        <f>(IF(TestUIn2!E59=Germany_Aus!$A$2,1&amp;COUNTIF(TestUIn2!$E$2:$E59,Germany_Aus!$A$2), IF(TestUIn2!E59=Germany_Aus!$A$82, 2&amp;COUNTIF(TestUIn2!$E$2:$E59,Germany_Aus!$A$82),IF(TestUIn2!E59=Germany_Aus!$A$162, 3&amp;COUNTIF(TestUIn2!$E$2:$E59,Germany_Aus!$A$162),IF(TestUIn2!E59=Germany_Aus!$A$242, 4&amp;COUNTIF(TestUIn2!$E$2:$E59,Germany_Aus!$A$242),IF(TestUIn2!E59=Germany_Aus!$A$322, 5&amp;COUNTIF(TestUIn2!$E$2:$E59,Germany_Aus!$A$322),IF(TestUIn2!E59=Germany_Aus!$A$402, 6&amp;COUNTIF(TestUIn2!$E$2:$E59,Germany_Aus!$A$402),IF(TestUIn2!E59=Germany_Aus!$A$482, 7&amp;COUNTIF(TestUIn2!$E$2:$E59,Germany_Aus!$A$482),IF(TestUIn2!E59=Germany_Aus!$A$562, 8&amp;COUNTIF(TestUIn2!$E$2:$E59,Germany_Aus!$A$562),IF(TestUIn2!E59=Germany_Aus!$A$642, 9&amp;COUNTIF(TestUIn2!$E$2:$E59,Germany_Aus!$A$642),IF(TestUIn2!E59=Germany_Aus!$A$722, 10&amp;COUNTIF(TestUIn2!$E$2:$E59,Germany_Aus!$A$722),0)))))))))))</f>
        <v>0</v>
      </c>
      <c r="B59" t="str">
        <f>TestUIn2!A59</f>
        <v/>
      </c>
      <c r="C59" s="87" t="str">
        <f>TestUIn2!B59</f>
        <v/>
      </c>
      <c r="D59" s="87" t="str">
        <f>TestUIn2!C59</f>
        <v/>
      </c>
      <c r="E59" s="87" t="str">
        <f>TestUIn2!D59</f>
        <v/>
      </c>
      <c r="F59" s="87" t="str">
        <f>TestUIn2!F59</f>
        <v/>
      </c>
    </row>
    <row r="60">
      <c r="A60" s="86">
        <f>(IF(TestUIn2!E60=Germany_Aus!$A$2,1&amp;COUNTIF(TestUIn2!$E$2:$E60,Germany_Aus!$A$2), IF(TestUIn2!E60=Germany_Aus!$A$82, 2&amp;COUNTIF(TestUIn2!$E$2:$E60,Germany_Aus!$A$82),IF(TestUIn2!E60=Germany_Aus!$A$162, 3&amp;COUNTIF(TestUIn2!$E$2:$E60,Germany_Aus!$A$162),IF(TestUIn2!E60=Germany_Aus!$A$242, 4&amp;COUNTIF(TestUIn2!$E$2:$E60,Germany_Aus!$A$242),IF(TestUIn2!E60=Germany_Aus!$A$322, 5&amp;COUNTIF(TestUIn2!$E$2:$E60,Germany_Aus!$A$322),IF(TestUIn2!E60=Germany_Aus!$A$402, 6&amp;COUNTIF(TestUIn2!$E$2:$E60,Germany_Aus!$A$402),IF(TestUIn2!E60=Germany_Aus!$A$482, 7&amp;COUNTIF(TestUIn2!$E$2:$E60,Germany_Aus!$A$482),IF(TestUIn2!E60=Germany_Aus!$A$562, 8&amp;COUNTIF(TestUIn2!$E$2:$E60,Germany_Aus!$A$562),IF(TestUIn2!E60=Germany_Aus!$A$642, 9&amp;COUNTIF(TestUIn2!$E$2:$E60,Germany_Aus!$A$642),IF(TestUIn2!E60=Germany_Aus!$A$722, 10&amp;COUNTIF(TestUIn2!$E$2:$E60,Germany_Aus!$A$722),0)))))))))))</f>
        <v>0</v>
      </c>
      <c r="B60" t="str">
        <f>TestUIn2!A60</f>
        <v/>
      </c>
      <c r="C60" s="87" t="str">
        <f>TestUIn2!B60</f>
        <v/>
      </c>
      <c r="D60" s="87" t="str">
        <f>TestUIn2!C60</f>
        <v/>
      </c>
      <c r="E60" s="87" t="str">
        <f>TestUIn2!D60</f>
        <v/>
      </c>
      <c r="F60" s="87" t="str">
        <f>TestUIn2!F60</f>
        <v/>
      </c>
    </row>
    <row r="61">
      <c r="A61" s="86">
        <f>(IF(TestUIn2!E61=Germany_Aus!$A$2,1&amp;COUNTIF(TestUIn2!$E$2:$E61,Germany_Aus!$A$2), IF(TestUIn2!E61=Germany_Aus!$A$82, 2&amp;COUNTIF(TestUIn2!$E$2:$E61,Germany_Aus!$A$82),IF(TestUIn2!E61=Germany_Aus!$A$162, 3&amp;COUNTIF(TestUIn2!$E$2:$E61,Germany_Aus!$A$162),IF(TestUIn2!E61=Germany_Aus!$A$242, 4&amp;COUNTIF(TestUIn2!$E$2:$E61,Germany_Aus!$A$242),IF(TestUIn2!E61=Germany_Aus!$A$322, 5&amp;COUNTIF(TestUIn2!$E$2:$E61,Germany_Aus!$A$322),IF(TestUIn2!E61=Germany_Aus!$A$402, 6&amp;COUNTIF(TestUIn2!$E$2:$E61,Germany_Aus!$A$402),IF(TestUIn2!E61=Germany_Aus!$A$482, 7&amp;COUNTIF(TestUIn2!$E$2:$E61,Germany_Aus!$A$482),IF(TestUIn2!E61=Germany_Aus!$A$562, 8&amp;COUNTIF(TestUIn2!$E$2:$E61,Germany_Aus!$A$562),IF(TestUIn2!E61=Germany_Aus!$A$642, 9&amp;COUNTIF(TestUIn2!$E$2:$E61,Germany_Aus!$A$642),IF(TestUIn2!E61=Germany_Aus!$A$722, 10&amp;COUNTIF(TestUIn2!$E$2:$E61,Germany_Aus!$A$722),0)))))))))))</f>
        <v>0</v>
      </c>
      <c r="B61" t="str">
        <f>TestUIn2!A61</f>
        <v/>
      </c>
      <c r="C61" s="87" t="str">
        <f>TestUIn2!B61</f>
        <v/>
      </c>
      <c r="D61" s="87" t="str">
        <f>TestUIn2!C61</f>
        <v/>
      </c>
      <c r="E61" s="87" t="str">
        <f>TestUIn2!D61</f>
        <v/>
      </c>
      <c r="F61" s="87" t="str">
        <f>TestUIn2!F61</f>
        <v/>
      </c>
    </row>
    <row r="62">
      <c r="A62" s="86">
        <f>(IF(TestUIn2!E62=Germany_Aus!$A$2,1&amp;COUNTIF(TestUIn2!$E$2:$E62,Germany_Aus!$A$2), IF(TestUIn2!E62=Germany_Aus!$A$82, 2&amp;COUNTIF(TestUIn2!$E$2:$E62,Germany_Aus!$A$82),IF(TestUIn2!E62=Germany_Aus!$A$162, 3&amp;COUNTIF(TestUIn2!$E$2:$E62,Germany_Aus!$A$162),IF(TestUIn2!E62=Germany_Aus!$A$242, 4&amp;COUNTIF(TestUIn2!$E$2:$E62,Germany_Aus!$A$242),IF(TestUIn2!E62=Germany_Aus!$A$322, 5&amp;COUNTIF(TestUIn2!$E$2:$E62,Germany_Aus!$A$322),IF(TestUIn2!E62=Germany_Aus!$A$402, 6&amp;COUNTIF(TestUIn2!$E$2:$E62,Germany_Aus!$A$402),IF(TestUIn2!E62=Germany_Aus!$A$482, 7&amp;COUNTIF(TestUIn2!$E$2:$E62,Germany_Aus!$A$482),IF(TestUIn2!E62=Germany_Aus!$A$562, 8&amp;COUNTIF(TestUIn2!$E$2:$E62,Germany_Aus!$A$562),IF(TestUIn2!E62=Germany_Aus!$A$642, 9&amp;COUNTIF(TestUIn2!$E$2:$E62,Germany_Aus!$A$642),IF(TestUIn2!E62=Germany_Aus!$A$722, 10&amp;COUNTIF(TestUIn2!$E$2:$E62,Germany_Aus!$A$722),0)))))))))))</f>
        <v>0</v>
      </c>
      <c r="B62" t="str">
        <f>TestUIn2!A62</f>
        <v/>
      </c>
      <c r="C62" s="87" t="str">
        <f>TestUIn2!B62</f>
        <v/>
      </c>
      <c r="D62" s="87" t="str">
        <f>TestUIn2!C62</f>
        <v/>
      </c>
      <c r="E62" s="87" t="str">
        <f>TestUIn2!D62</f>
        <v/>
      </c>
      <c r="F62" s="87" t="str">
        <f>TestUIn2!F62</f>
        <v/>
      </c>
    </row>
    <row r="63">
      <c r="A63" s="86">
        <f>(IF(TestUIn2!E63=Germany_Aus!$A$2,1&amp;COUNTIF(TestUIn2!$E$2:$E63,Germany_Aus!$A$2), IF(TestUIn2!E63=Germany_Aus!$A$82, 2&amp;COUNTIF(TestUIn2!$E$2:$E63,Germany_Aus!$A$82),IF(TestUIn2!E63=Germany_Aus!$A$162, 3&amp;COUNTIF(TestUIn2!$E$2:$E63,Germany_Aus!$A$162),IF(TestUIn2!E63=Germany_Aus!$A$242, 4&amp;COUNTIF(TestUIn2!$E$2:$E63,Germany_Aus!$A$242),IF(TestUIn2!E63=Germany_Aus!$A$322, 5&amp;COUNTIF(TestUIn2!$E$2:$E63,Germany_Aus!$A$322),IF(TestUIn2!E63=Germany_Aus!$A$402, 6&amp;COUNTIF(TestUIn2!$E$2:$E63,Germany_Aus!$A$402),IF(TestUIn2!E63=Germany_Aus!$A$482, 7&amp;COUNTIF(TestUIn2!$E$2:$E63,Germany_Aus!$A$482),IF(TestUIn2!E63=Germany_Aus!$A$562, 8&amp;COUNTIF(TestUIn2!$E$2:$E63,Germany_Aus!$A$562),IF(TestUIn2!E63=Germany_Aus!$A$642, 9&amp;COUNTIF(TestUIn2!$E$2:$E63,Germany_Aus!$A$642),IF(TestUIn2!E63=Germany_Aus!$A$722, 10&amp;COUNTIF(TestUIn2!$E$2:$E63,Germany_Aus!$A$722),0)))))))))))</f>
        <v>0</v>
      </c>
      <c r="B63" t="str">
        <f>TestUIn2!A63</f>
        <v/>
      </c>
      <c r="C63" s="87" t="str">
        <f>TestUIn2!B63</f>
        <v/>
      </c>
      <c r="D63" s="87" t="str">
        <f>TestUIn2!C63</f>
        <v/>
      </c>
      <c r="E63" s="87" t="str">
        <f>TestUIn2!D63</f>
        <v/>
      </c>
      <c r="F63" s="87" t="str">
        <f>TestUIn2!F63</f>
        <v/>
      </c>
    </row>
    <row r="64">
      <c r="A64" s="86">
        <f>(IF(TestUIn2!E64=Germany_Aus!$A$2,1&amp;COUNTIF(TestUIn2!$E$2:$E64,Germany_Aus!$A$2), IF(TestUIn2!E64=Germany_Aus!$A$82, 2&amp;COUNTIF(TestUIn2!$E$2:$E64,Germany_Aus!$A$82),IF(TestUIn2!E64=Germany_Aus!$A$162, 3&amp;COUNTIF(TestUIn2!$E$2:$E64,Germany_Aus!$A$162),IF(TestUIn2!E64=Germany_Aus!$A$242, 4&amp;COUNTIF(TestUIn2!$E$2:$E64,Germany_Aus!$A$242),IF(TestUIn2!E64=Germany_Aus!$A$322, 5&amp;COUNTIF(TestUIn2!$E$2:$E64,Germany_Aus!$A$322),IF(TestUIn2!E64=Germany_Aus!$A$402, 6&amp;COUNTIF(TestUIn2!$E$2:$E64,Germany_Aus!$A$402),IF(TestUIn2!E64=Germany_Aus!$A$482, 7&amp;COUNTIF(TestUIn2!$E$2:$E64,Germany_Aus!$A$482),IF(TestUIn2!E64=Germany_Aus!$A$562, 8&amp;COUNTIF(TestUIn2!$E$2:$E64,Germany_Aus!$A$562),IF(TestUIn2!E64=Germany_Aus!$A$642, 9&amp;COUNTIF(TestUIn2!$E$2:$E64,Germany_Aus!$A$642),IF(TestUIn2!E64=Germany_Aus!$A$722, 10&amp;COUNTIF(TestUIn2!$E$2:$E64,Germany_Aus!$A$722),0)))))))))))</f>
        <v>0</v>
      </c>
      <c r="B64" t="str">
        <f>TestUIn2!A64</f>
        <v/>
      </c>
      <c r="C64" s="87" t="str">
        <f>TestUIn2!B64</f>
        <v/>
      </c>
      <c r="D64" s="87" t="str">
        <f>TestUIn2!C64</f>
        <v/>
      </c>
      <c r="E64" s="87" t="str">
        <f>TestUIn2!D64</f>
        <v/>
      </c>
      <c r="F64" s="87" t="str">
        <f>TestUIn2!F64</f>
        <v/>
      </c>
    </row>
    <row r="65">
      <c r="A65" s="86">
        <f>(IF(TestUIn2!E65=Germany_Aus!$A$2,1&amp;COUNTIF(TestUIn2!$E$2:$E65,Germany_Aus!$A$2), IF(TestUIn2!E65=Germany_Aus!$A$82, 2&amp;COUNTIF(TestUIn2!$E$2:$E65,Germany_Aus!$A$82),IF(TestUIn2!E65=Germany_Aus!$A$162, 3&amp;COUNTIF(TestUIn2!$E$2:$E65,Germany_Aus!$A$162),IF(TestUIn2!E65=Germany_Aus!$A$242, 4&amp;COUNTIF(TestUIn2!$E$2:$E65,Germany_Aus!$A$242),IF(TestUIn2!E65=Germany_Aus!$A$322, 5&amp;COUNTIF(TestUIn2!$E$2:$E65,Germany_Aus!$A$322),IF(TestUIn2!E65=Germany_Aus!$A$402, 6&amp;COUNTIF(TestUIn2!$E$2:$E65,Germany_Aus!$A$402),IF(TestUIn2!E65=Germany_Aus!$A$482, 7&amp;COUNTIF(TestUIn2!$E$2:$E65,Germany_Aus!$A$482),IF(TestUIn2!E65=Germany_Aus!$A$562, 8&amp;COUNTIF(TestUIn2!$E$2:$E65,Germany_Aus!$A$562),IF(TestUIn2!E65=Germany_Aus!$A$642, 9&amp;COUNTIF(TestUIn2!$E$2:$E65,Germany_Aus!$A$642),IF(TestUIn2!E65=Germany_Aus!$A$722, 10&amp;COUNTIF(TestUIn2!$E$2:$E65,Germany_Aus!$A$722),0)))))))))))</f>
        <v>0</v>
      </c>
      <c r="B65" t="str">
        <f>TestUIn2!A65</f>
        <v/>
      </c>
      <c r="C65" s="87" t="str">
        <f>TestUIn2!B65</f>
        <v/>
      </c>
      <c r="D65" s="87" t="str">
        <f>TestUIn2!C65</f>
        <v/>
      </c>
      <c r="E65" s="87" t="str">
        <f>TestUIn2!D65</f>
        <v/>
      </c>
      <c r="F65" s="87" t="str">
        <f>TestUIn2!F65</f>
        <v/>
      </c>
    </row>
    <row r="66">
      <c r="A66" s="86">
        <f>(IF(TestUIn2!E66=Germany_Aus!$A$2,1&amp;COUNTIF(TestUIn2!$E$2:$E66,Germany_Aus!$A$2), IF(TestUIn2!E66=Germany_Aus!$A$82, 2&amp;COUNTIF(TestUIn2!$E$2:$E66,Germany_Aus!$A$82),IF(TestUIn2!E66=Germany_Aus!$A$162, 3&amp;COUNTIF(TestUIn2!$E$2:$E66,Germany_Aus!$A$162),IF(TestUIn2!E66=Germany_Aus!$A$242, 4&amp;COUNTIF(TestUIn2!$E$2:$E66,Germany_Aus!$A$242),IF(TestUIn2!E66=Germany_Aus!$A$322, 5&amp;COUNTIF(TestUIn2!$E$2:$E66,Germany_Aus!$A$322),IF(TestUIn2!E66=Germany_Aus!$A$402, 6&amp;COUNTIF(TestUIn2!$E$2:$E66,Germany_Aus!$A$402),IF(TestUIn2!E66=Germany_Aus!$A$482, 7&amp;COUNTIF(TestUIn2!$E$2:$E66,Germany_Aus!$A$482),IF(TestUIn2!E66=Germany_Aus!$A$562, 8&amp;COUNTIF(TestUIn2!$E$2:$E66,Germany_Aus!$A$562),IF(TestUIn2!E66=Germany_Aus!$A$642, 9&amp;COUNTIF(TestUIn2!$E$2:$E66,Germany_Aus!$A$642),IF(TestUIn2!E66=Germany_Aus!$A$722, 10&amp;COUNTIF(TestUIn2!$E$2:$E66,Germany_Aus!$A$722),0)))))))))))</f>
        <v>0</v>
      </c>
      <c r="B66" t="str">
        <f>TestUIn2!A66</f>
        <v/>
      </c>
      <c r="C66" s="87" t="str">
        <f>TestUIn2!B66</f>
        <v/>
      </c>
      <c r="D66" s="87" t="str">
        <f>TestUIn2!C66</f>
        <v/>
      </c>
      <c r="E66" s="87" t="str">
        <f>TestUIn2!D66</f>
        <v/>
      </c>
      <c r="F66" s="87" t="str">
        <f>TestUIn2!F66</f>
        <v/>
      </c>
    </row>
    <row r="67">
      <c r="A67" s="86">
        <f>(IF(TestUIn2!E67=Germany_Aus!$A$2,1&amp;COUNTIF(TestUIn2!$E$2:$E67,Germany_Aus!$A$2), IF(TestUIn2!E67=Germany_Aus!$A$82, 2&amp;COUNTIF(TestUIn2!$E$2:$E67,Germany_Aus!$A$82),IF(TestUIn2!E67=Germany_Aus!$A$162, 3&amp;COUNTIF(TestUIn2!$E$2:$E67,Germany_Aus!$A$162),IF(TestUIn2!E67=Germany_Aus!$A$242, 4&amp;COUNTIF(TestUIn2!$E$2:$E67,Germany_Aus!$A$242),IF(TestUIn2!E67=Germany_Aus!$A$322, 5&amp;COUNTIF(TestUIn2!$E$2:$E67,Germany_Aus!$A$322),IF(TestUIn2!E67=Germany_Aus!$A$402, 6&amp;COUNTIF(TestUIn2!$E$2:$E67,Germany_Aus!$A$402),IF(TestUIn2!E67=Germany_Aus!$A$482, 7&amp;COUNTIF(TestUIn2!$E$2:$E67,Germany_Aus!$A$482),IF(TestUIn2!E67=Germany_Aus!$A$562, 8&amp;COUNTIF(TestUIn2!$E$2:$E67,Germany_Aus!$A$562),IF(TestUIn2!E67=Germany_Aus!$A$642, 9&amp;COUNTIF(TestUIn2!$E$2:$E67,Germany_Aus!$A$642),IF(TestUIn2!E67=Germany_Aus!$A$722, 10&amp;COUNTIF(TestUIn2!$E$2:$E67,Germany_Aus!$A$722),0)))))))))))</f>
        <v>0</v>
      </c>
      <c r="B67" t="str">
        <f>TestUIn2!A67</f>
        <v/>
      </c>
      <c r="C67" s="87" t="str">
        <f>TestUIn2!B67</f>
        <v/>
      </c>
      <c r="D67" s="87" t="str">
        <f>TestUIn2!C67</f>
        <v/>
      </c>
      <c r="E67" s="87" t="str">
        <f>TestUIn2!D67</f>
        <v/>
      </c>
      <c r="F67" s="87" t="str">
        <f>TestUIn2!F67</f>
        <v/>
      </c>
    </row>
    <row r="68">
      <c r="A68" s="86">
        <f>(IF(TestUIn2!E68=Germany_Aus!$A$2,1&amp;COUNTIF(TestUIn2!$E$2:$E68,Germany_Aus!$A$2), IF(TestUIn2!E68=Germany_Aus!$A$82, 2&amp;COUNTIF(TestUIn2!$E$2:$E68,Germany_Aus!$A$82),IF(TestUIn2!E68=Germany_Aus!$A$162, 3&amp;COUNTIF(TestUIn2!$E$2:$E68,Germany_Aus!$A$162),IF(TestUIn2!E68=Germany_Aus!$A$242, 4&amp;COUNTIF(TestUIn2!$E$2:$E68,Germany_Aus!$A$242),IF(TestUIn2!E68=Germany_Aus!$A$322, 5&amp;COUNTIF(TestUIn2!$E$2:$E68,Germany_Aus!$A$322),IF(TestUIn2!E68=Germany_Aus!$A$402, 6&amp;COUNTIF(TestUIn2!$E$2:$E68,Germany_Aus!$A$402),IF(TestUIn2!E68=Germany_Aus!$A$482, 7&amp;COUNTIF(TestUIn2!$E$2:$E68,Germany_Aus!$A$482),IF(TestUIn2!E68=Germany_Aus!$A$562, 8&amp;COUNTIF(TestUIn2!$E$2:$E68,Germany_Aus!$A$562),IF(TestUIn2!E68=Germany_Aus!$A$642, 9&amp;COUNTIF(TestUIn2!$E$2:$E68,Germany_Aus!$A$642),IF(TestUIn2!E68=Germany_Aus!$A$722, 10&amp;COUNTIF(TestUIn2!$E$2:$E68,Germany_Aus!$A$722),0)))))))))))</f>
        <v>0</v>
      </c>
      <c r="B68" t="str">
        <f>TestUIn2!A68</f>
        <v/>
      </c>
      <c r="C68" s="87" t="str">
        <f>TestUIn2!B68</f>
        <v/>
      </c>
      <c r="D68" s="87" t="str">
        <f>TestUIn2!C68</f>
        <v/>
      </c>
      <c r="E68" s="87" t="str">
        <f>TestUIn2!D68</f>
        <v/>
      </c>
      <c r="F68" s="87" t="str">
        <f>TestUIn2!F68</f>
        <v/>
      </c>
    </row>
    <row r="69">
      <c r="A69" s="86">
        <f>(IF(TestUIn2!E69=Germany_Aus!$A$2,1&amp;COUNTIF(TestUIn2!$E$2:$E69,Germany_Aus!$A$2), IF(TestUIn2!E69=Germany_Aus!$A$82, 2&amp;COUNTIF(TestUIn2!$E$2:$E69,Germany_Aus!$A$82),IF(TestUIn2!E69=Germany_Aus!$A$162, 3&amp;COUNTIF(TestUIn2!$E$2:$E69,Germany_Aus!$A$162),IF(TestUIn2!E69=Germany_Aus!$A$242, 4&amp;COUNTIF(TestUIn2!$E$2:$E69,Germany_Aus!$A$242),IF(TestUIn2!E69=Germany_Aus!$A$322, 5&amp;COUNTIF(TestUIn2!$E$2:$E69,Germany_Aus!$A$322),IF(TestUIn2!E69=Germany_Aus!$A$402, 6&amp;COUNTIF(TestUIn2!$E$2:$E69,Germany_Aus!$A$402),IF(TestUIn2!E69=Germany_Aus!$A$482, 7&amp;COUNTIF(TestUIn2!$E$2:$E69,Germany_Aus!$A$482),IF(TestUIn2!E69=Germany_Aus!$A$562, 8&amp;COUNTIF(TestUIn2!$E$2:$E69,Germany_Aus!$A$562),IF(TestUIn2!E69=Germany_Aus!$A$642, 9&amp;COUNTIF(TestUIn2!$E$2:$E69,Germany_Aus!$A$642),IF(TestUIn2!E69=Germany_Aus!$A$722, 10&amp;COUNTIF(TestUIn2!$E$2:$E69,Germany_Aus!$A$722),0)))))))))))</f>
        <v>0</v>
      </c>
      <c r="B69" t="str">
        <f>TestUIn2!A69</f>
        <v/>
      </c>
      <c r="C69" s="87" t="str">
        <f>TestUIn2!B69</f>
        <v/>
      </c>
      <c r="D69" s="87" t="str">
        <f>TestUIn2!C69</f>
        <v/>
      </c>
      <c r="E69" s="87" t="str">
        <f>TestUIn2!D69</f>
        <v/>
      </c>
      <c r="F69" s="87" t="str">
        <f>TestUIn2!F69</f>
        <v/>
      </c>
    </row>
    <row r="70">
      <c r="A70" s="86">
        <f>(IF(TestUIn2!E70=Germany_Aus!$A$2,1&amp;COUNTIF(TestUIn2!$E$2:$E70,Germany_Aus!$A$2), IF(TestUIn2!E70=Germany_Aus!$A$82, 2&amp;COUNTIF(TestUIn2!$E$2:$E70,Germany_Aus!$A$82),IF(TestUIn2!E70=Germany_Aus!$A$162, 3&amp;COUNTIF(TestUIn2!$E$2:$E70,Germany_Aus!$A$162),IF(TestUIn2!E70=Germany_Aus!$A$242, 4&amp;COUNTIF(TestUIn2!$E$2:$E70,Germany_Aus!$A$242),IF(TestUIn2!E70=Germany_Aus!$A$322, 5&amp;COUNTIF(TestUIn2!$E$2:$E70,Germany_Aus!$A$322),IF(TestUIn2!E70=Germany_Aus!$A$402, 6&amp;COUNTIF(TestUIn2!$E$2:$E70,Germany_Aus!$A$402),IF(TestUIn2!E70=Germany_Aus!$A$482, 7&amp;COUNTIF(TestUIn2!$E$2:$E70,Germany_Aus!$A$482),IF(TestUIn2!E70=Germany_Aus!$A$562, 8&amp;COUNTIF(TestUIn2!$E$2:$E70,Germany_Aus!$A$562),IF(TestUIn2!E70=Germany_Aus!$A$642, 9&amp;COUNTIF(TestUIn2!$E$2:$E70,Germany_Aus!$A$642),IF(TestUIn2!E70=Germany_Aus!$A$722, 10&amp;COUNTIF(TestUIn2!$E$2:$E70,Germany_Aus!$A$722),0)))))))))))</f>
        <v>0</v>
      </c>
      <c r="B70" t="str">
        <f>TestUIn2!A70</f>
        <v/>
      </c>
      <c r="C70" s="87" t="str">
        <f>TestUIn2!B70</f>
        <v/>
      </c>
      <c r="D70" s="87" t="str">
        <f>TestUIn2!C70</f>
        <v/>
      </c>
      <c r="E70" s="87" t="str">
        <f>TestUIn2!D70</f>
        <v/>
      </c>
      <c r="F70" s="87" t="str">
        <f>TestUIn2!F70</f>
        <v/>
      </c>
    </row>
    <row r="71">
      <c r="A71" s="86">
        <f>(IF(TestUIn2!E71=Germany_Aus!$A$2,1&amp;COUNTIF(TestUIn2!$E$2:$E71,Germany_Aus!$A$2), IF(TestUIn2!E71=Germany_Aus!$A$82, 2&amp;COUNTIF(TestUIn2!$E$2:$E71,Germany_Aus!$A$82),IF(TestUIn2!E71=Germany_Aus!$A$162, 3&amp;COUNTIF(TestUIn2!$E$2:$E71,Germany_Aus!$A$162),IF(TestUIn2!E71=Germany_Aus!$A$242, 4&amp;COUNTIF(TestUIn2!$E$2:$E71,Germany_Aus!$A$242),IF(TestUIn2!E71=Germany_Aus!$A$322, 5&amp;COUNTIF(TestUIn2!$E$2:$E71,Germany_Aus!$A$322),IF(TestUIn2!E71=Germany_Aus!$A$402, 6&amp;COUNTIF(TestUIn2!$E$2:$E71,Germany_Aus!$A$402),IF(TestUIn2!E71=Germany_Aus!$A$482, 7&amp;COUNTIF(TestUIn2!$E$2:$E71,Germany_Aus!$A$482),IF(TestUIn2!E71=Germany_Aus!$A$562, 8&amp;COUNTIF(TestUIn2!$E$2:$E71,Germany_Aus!$A$562),IF(TestUIn2!E71=Germany_Aus!$A$642, 9&amp;COUNTIF(TestUIn2!$E$2:$E71,Germany_Aus!$A$642),IF(TestUIn2!E71=Germany_Aus!$A$722, 10&amp;COUNTIF(TestUIn2!$E$2:$E71,Germany_Aus!$A$722),0)))))))))))</f>
        <v>0</v>
      </c>
      <c r="B71" t="str">
        <f>TestUIn2!A71</f>
        <v/>
      </c>
      <c r="C71" s="87" t="str">
        <f>TestUIn2!B71</f>
        <v/>
      </c>
      <c r="D71" s="87" t="str">
        <f>TestUIn2!C71</f>
        <v/>
      </c>
      <c r="E71" s="87" t="str">
        <f>TestUIn2!D71</f>
        <v/>
      </c>
      <c r="F71" s="87" t="str">
        <f>TestUIn2!F71</f>
        <v/>
      </c>
    </row>
    <row r="72">
      <c r="A72" s="86">
        <f>(IF(TestUIn2!E72=Germany_Aus!$A$2,1&amp;COUNTIF(TestUIn2!$E$2:$E72,Germany_Aus!$A$2), IF(TestUIn2!E72=Germany_Aus!$A$82, 2&amp;COUNTIF(TestUIn2!$E$2:$E72,Germany_Aus!$A$82),IF(TestUIn2!E72=Germany_Aus!$A$162, 3&amp;COUNTIF(TestUIn2!$E$2:$E72,Germany_Aus!$A$162),IF(TestUIn2!E72=Germany_Aus!$A$242, 4&amp;COUNTIF(TestUIn2!$E$2:$E72,Germany_Aus!$A$242),IF(TestUIn2!E72=Germany_Aus!$A$322, 5&amp;COUNTIF(TestUIn2!$E$2:$E72,Germany_Aus!$A$322),IF(TestUIn2!E72=Germany_Aus!$A$402, 6&amp;COUNTIF(TestUIn2!$E$2:$E72,Germany_Aus!$A$402),IF(TestUIn2!E72=Germany_Aus!$A$482, 7&amp;COUNTIF(TestUIn2!$E$2:$E72,Germany_Aus!$A$482),IF(TestUIn2!E72=Germany_Aus!$A$562, 8&amp;COUNTIF(TestUIn2!$E$2:$E72,Germany_Aus!$A$562),IF(TestUIn2!E72=Germany_Aus!$A$642, 9&amp;COUNTIF(TestUIn2!$E$2:$E72,Germany_Aus!$A$642),IF(TestUIn2!E72=Germany_Aus!$A$722, 10&amp;COUNTIF(TestUIn2!$E$2:$E72,Germany_Aus!$A$722),0)))))))))))</f>
        <v>0</v>
      </c>
      <c r="B72" t="str">
        <f>TestUIn2!A72</f>
        <v/>
      </c>
      <c r="C72" s="87" t="str">
        <f>TestUIn2!B72</f>
        <v/>
      </c>
      <c r="D72" s="87" t="str">
        <f>TestUIn2!C72</f>
        <v/>
      </c>
      <c r="E72" s="87" t="str">
        <f>TestUIn2!D72</f>
        <v/>
      </c>
      <c r="F72" s="87" t="str">
        <f>TestUIn2!F72</f>
        <v/>
      </c>
    </row>
    <row r="73">
      <c r="A73" s="86">
        <f>(IF(TestUIn2!E73=Germany_Aus!$A$2,1&amp;COUNTIF(TestUIn2!$E$2:$E73,Germany_Aus!$A$2), IF(TestUIn2!E73=Germany_Aus!$A$82, 2&amp;COUNTIF(TestUIn2!$E$2:$E73,Germany_Aus!$A$82),IF(TestUIn2!E73=Germany_Aus!$A$162, 3&amp;COUNTIF(TestUIn2!$E$2:$E73,Germany_Aus!$A$162),IF(TestUIn2!E73=Germany_Aus!$A$242, 4&amp;COUNTIF(TestUIn2!$E$2:$E73,Germany_Aus!$A$242),IF(TestUIn2!E73=Germany_Aus!$A$322, 5&amp;COUNTIF(TestUIn2!$E$2:$E73,Germany_Aus!$A$322),IF(TestUIn2!E73=Germany_Aus!$A$402, 6&amp;COUNTIF(TestUIn2!$E$2:$E73,Germany_Aus!$A$402),IF(TestUIn2!E73=Germany_Aus!$A$482, 7&amp;COUNTIF(TestUIn2!$E$2:$E73,Germany_Aus!$A$482),IF(TestUIn2!E73=Germany_Aus!$A$562, 8&amp;COUNTIF(TestUIn2!$E$2:$E73,Germany_Aus!$A$562),IF(TestUIn2!E73=Germany_Aus!$A$642, 9&amp;COUNTIF(TestUIn2!$E$2:$E73,Germany_Aus!$A$642),IF(TestUIn2!E73=Germany_Aus!$A$722, 10&amp;COUNTIF(TestUIn2!$E$2:$E73,Germany_Aus!$A$722),0)))))))))))</f>
        <v>0</v>
      </c>
      <c r="B73" t="str">
        <f>TestUIn2!A73</f>
        <v/>
      </c>
      <c r="C73" s="87" t="str">
        <f>TestUIn2!B73</f>
        <v/>
      </c>
      <c r="D73" s="87" t="str">
        <f>TestUIn2!C73</f>
        <v/>
      </c>
      <c r="E73" s="87" t="str">
        <f>TestUIn2!D73</f>
        <v/>
      </c>
      <c r="F73" s="87" t="str">
        <f>TestUIn2!F73</f>
        <v/>
      </c>
    </row>
    <row r="74">
      <c r="A74" s="86">
        <f>(IF(TestUIn2!E74=Germany_Aus!$A$2,1&amp;COUNTIF(TestUIn2!$E$2:$E74,Germany_Aus!$A$2), IF(TestUIn2!E74=Germany_Aus!$A$82, 2&amp;COUNTIF(TestUIn2!$E$2:$E74,Germany_Aus!$A$82),IF(TestUIn2!E74=Germany_Aus!$A$162, 3&amp;COUNTIF(TestUIn2!$E$2:$E74,Germany_Aus!$A$162),IF(TestUIn2!E74=Germany_Aus!$A$242, 4&amp;COUNTIF(TestUIn2!$E$2:$E74,Germany_Aus!$A$242),IF(TestUIn2!E74=Germany_Aus!$A$322, 5&amp;COUNTIF(TestUIn2!$E$2:$E74,Germany_Aus!$A$322),IF(TestUIn2!E74=Germany_Aus!$A$402, 6&amp;COUNTIF(TestUIn2!$E$2:$E74,Germany_Aus!$A$402),IF(TestUIn2!E74=Germany_Aus!$A$482, 7&amp;COUNTIF(TestUIn2!$E$2:$E74,Germany_Aus!$A$482),IF(TestUIn2!E74=Germany_Aus!$A$562, 8&amp;COUNTIF(TestUIn2!$E$2:$E74,Germany_Aus!$A$562),IF(TestUIn2!E74=Germany_Aus!$A$642, 9&amp;COUNTIF(TestUIn2!$E$2:$E74,Germany_Aus!$A$642),IF(TestUIn2!E74=Germany_Aus!$A$722, 10&amp;COUNTIF(TestUIn2!$E$2:$E74,Germany_Aus!$A$722),0)))))))))))</f>
        <v>0</v>
      </c>
      <c r="B74" t="str">
        <f>TestUIn2!A74</f>
        <v/>
      </c>
      <c r="C74" s="87" t="str">
        <f>TestUIn2!B74</f>
        <v/>
      </c>
      <c r="D74" s="87" t="str">
        <f>TestUIn2!C74</f>
        <v/>
      </c>
      <c r="E74" s="87" t="str">
        <f>TestUIn2!D74</f>
        <v/>
      </c>
      <c r="F74" s="87" t="str">
        <f>TestUIn2!F74</f>
        <v/>
      </c>
    </row>
    <row r="75">
      <c r="A75" s="86">
        <f>(IF(TestUIn2!E75=Germany_Aus!$A$2,1&amp;COUNTIF(TestUIn2!$E$2:$E75,Germany_Aus!$A$2), IF(TestUIn2!E75=Germany_Aus!$A$82, 2&amp;COUNTIF(TestUIn2!$E$2:$E75,Germany_Aus!$A$82),IF(TestUIn2!E75=Germany_Aus!$A$162, 3&amp;COUNTIF(TestUIn2!$E$2:$E75,Germany_Aus!$A$162),IF(TestUIn2!E75=Germany_Aus!$A$242, 4&amp;COUNTIF(TestUIn2!$E$2:$E75,Germany_Aus!$A$242),IF(TestUIn2!E75=Germany_Aus!$A$322, 5&amp;COUNTIF(TestUIn2!$E$2:$E75,Germany_Aus!$A$322),IF(TestUIn2!E75=Germany_Aus!$A$402, 6&amp;COUNTIF(TestUIn2!$E$2:$E75,Germany_Aus!$A$402),IF(TestUIn2!E75=Germany_Aus!$A$482, 7&amp;COUNTIF(TestUIn2!$E$2:$E75,Germany_Aus!$A$482),IF(TestUIn2!E75=Germany_Aus!$A$562, 8&amp;COUNTIF(TestUIn2!$E$2:$E75,Germany_Aus!$A$562),IF(TestUIn2!E75=Germany_Aus!$A$642, 9&amp;COUNTIF(TestUIn2!$E$2:$E75,Germany_Aus!$A$642),IF(TestUIn2!E75=Germany_Aus!$A$722, 10&amp;COUNTIF(TestUIn2!$E$2:$E75,Germany_Aus!$A$722),0)))))))))))</f>
        <v>0</v>
      </c>
      <c r="B75" t="str">
        <f>TestUIn2!A75</f>
        <v/>
      </c>
      <c r="C75" s="87" t="str">
        <f>TestUIn2!B75</f>
        <v/>
      </c>
      <c r="D75" s="87" t="str">
        <f>TestUIn2!C75</f>
        <v/>
      </c>
      <c r="E75" s="87" t="str">
        <f>TestUIn2!D75</f>
        <v/>
      </c>
      <c r="F75" s="87" t="str">
        <f>TestUIn2!F75</f>
        <v/>
      </c>
    </row>
    <row r="76">
      <c r="A76" s="86">
        <f>(IF(TestUIn2!E76=Germany_Aus!$A$2,1&amp;COUNTIF(TestUIn2!$E$2:$E76,Germany_Aus!$A$2), IF(TestUIn2!E76=Germany_Aus!$A$82, 2&amp;COUNTIF(TestUIn2!$E$2:$E76,Germany_Aus!$A$82),IF(TestUIn2!E76=Germany_Aus!$A$162, 3&amp;COUNTIF(TestUIn2!$E$2:$E76,Germany_Aus!$A$162),IF(TestUIn2!E76=Germany_Aus!$A$242, 4&amp;COUNTIF(TestUIn2!$E$2:$E76,Germany_Aus!$A$242),IF(TestUIn2!E76=Germany_Aus!$A$322, 5&amp;COUNTIF(TestUIn2!$E$2:$E76,Germany_Aus!$A$322),IF(TestUIn2!E76=Germany_Aus!$A$402, 6&amp;COUNTIF(TestUIn2!$E$2:$E76,Germany_Aus!$A$402),IF(TestUIn2!E76=Germany_Aus!$A$482, 7&amp;COUNTIF(TestUIn2!$E$2:$E76,Germany_Aus!$A$482),IF(TestUIn2!E76=Germany_Aus!$A$562, 8&amp;COUNTIF(TestUIn2!$E$2:$E76,Germany_Aus!$A$562),IF(TestUIn2!E76=Germany_Aus!$A$642, 9&amp;COUNTIF(TestUIn2!$E$2:$E76,Germany_Aus!$A$642),IF(TestUIn2!E76=Germany_Aus!$A$722, 10&amp;COUNTIF(TestUIn2!$E$2:$E76,Germany_Aus!$A$722),0)))))))))))</f>
        <v>0</v>
      </c>
      <c r="B76" t="str">
        <f>TestUIn2!A76</f>
        <v/>
      </c>
      <c r="C76" s="87" t="str">
        <f>TestUIn2!B76</f>
        <v/>
      </c>
      <c r="D76" s="87" t="str">
        <f>TestUIn2!C76</f>
        <v/>
      </c>
      <c r="E76" s="87" t="str">
        <f>TestUIn2!D76</f>
        <v/>
      </c>
      <c r="F76" s="87" t="str">
        <f>TestUIn2!F76</f>
        <v/>
      </c>
    </row>
    <row r="77">
      <c r="A77" s="86">
        <f>(IF(TestUIn2!E77=Germany_Aus!$A$2,1&amp;COUNTIF(TestUIn2!$E$2:$E77,Germany_Aus!$A$2), IF(TestUIn2!E77=Germany_Aus!$A$82, 2&amp;COUNTIF(TestUIn2!$E$2:$E77,Germany_Aus!$A$82),IF(TestUIn2!E77=Germany_Aus!$A$162, 3&amp;COUNTIF(TestUIn2!$E$2:$E77,Germany_Aus!$A$162),IF(TestUIn2!E77=Germany_Aus!$A$242, 4&amp;COUNTIF(TestUIn2!$E$2:$E77,Germany_Aus!$A$242),IF(TestUIn2!E77=Germany_Aus!$A$322, 5&amp;COUNTIF(TestUIn2!$E$2:$E77,Germany_Aus!$A$322),IF(TestUIn2!E77=Germany_Aus!$A$402, 6&amp;COUNTIF(TestUIn2!$E$2:$E77,Germany_Aus!$A$402),IF(TestUIn2!E77=Germany_Aus!$A$482, 7&amp;COUNTIF(TestUIn2!$E$2:$E77,Germany_Aus!$A$482),IF(TestUIn2!E77=Germany_Aus!$A$562, 8&amp;COUNTIF(TestUIn2!$E$2:$E77,Germany_Aus!$A$562),IF(TestUIn2!E77=Germany_Aus!$A$642, 9&amp;COUNTIF(TestUIn2!$E$2:$E77,Germany_Aus!$A$642),IF(TestUIn2!E77=Germany_Aus!$A$722, 10&amp;COUNTIF(TestUIn2!$E$2:$E77,Germany_Aus!$A$722),0)))))))))))</f>
        <v>0</v>
      </c>
      <c r="B77" t="str">
        <f>TestUIn2!A77</f>
        <v/>
      </c>
      <c r="C77" s="87" t="str">
        <f>TestUIn2!B77</f>
        <v/>
      </c>
      <c r="D77" s="87" t="str">
        <f>TestUIn2!C77</f>
        <v/>
      </c>
      <c r="E77" s="87" t="str">
        <f>TestUIn2!D77</f>
        <v/>
      </c>
      <c r="F77" s="87" t="str">
        <f>TestUIn2!F77</f>
        <v/>
      </c>
    </row>
    <row r="78">
      <c r="A78" s="86">
        <f>(IF(TestUIn2!E78=Germany_Aus!$A$2,1&amp;COUNTIF(TestUIn2!$E$2:$E78,Germany_Aus!$A$2), IF(TestUIn2!E78=Germany_Aus!$A$82, 2&amp;COUNTIF(TestUIn2!$E$2:$E78,Germany_Aus!$A$82),IF(TestUIn2!E78=Germany_Aus!$A$162, 3&amp;COUNTIF(TestUIn2!$E$2:$E78,Germany_Aus!$A$162),IF(TestUIn2!E78=Germany_Aus!$A$242, 4&amp;COUNTIF(TestUIn2!$E$2:$E78,Germany_Aus!$A$242),IF(TestUIn2!E78=Germany_Aus!$A$322, 5&amp;COUNTIF(TestUIn2!$E$2:$E78,Germany_Aus!$A$322),IF(TestUIn2!E78=Germany_Aus!$A$402, 6&amp;COUNTIF(TestUIn2!$E$2:$E78,Germany_Aus!$A$402),IF(TestUIn2!E78=Germany_Aus!$A$482, 7&amp;COUNTIF(TestUIn2!$E$2:$E78,Germany_Aus!$A$482),IF(TestUIn2!E78=Germany_Aus!$A$562, 8&amp;COUNTIF(TestUIn2!$E$2:$E78,Germany_Aus!$A$562),IF(TestUIn2!E78=Germany_Aus!$A$642, 9&amp;COUNTIF(TestUIn2!$E$2:$E78,Germany_Aus!$A$642),IF(TestUIn2!E78=Germany_Aus!$A$722, 10&amp;COUNTIF(TestUIn2!$E$2:$E78,Germany_Aus!$A$722),0)))))))))))</f>
        <v>0</v>
      </c>
      <c r="B78" t="str">
        <f>TestUIn2!A78</f>
        <v/>
      </c>
      <c r="C78" s="87" t="str">
        <f>TestUIn2!B78</f>
        <v/>
      </c>
      <c r="D78" s="87" t="str">
        <f>TestUIn2!C78</f>
        <v/>
      </c>
      <c r="E78" s="87" t="str">
        <f>TestUIn2!D78</f>
        <v/>
      </c>
      <c r="F78" s="87" t="str">
        <f>TestUIn2!F78</f>
        <v/>
      </c>
    </row>
    <row r="79">
      <c r="A79" s="86">
        <f>(IF(TestUIn2!E79=Germany_Aus!$A$2,1&amp;COUNTIF(TestUIn2!$E$2:$E79,Germany_Aus!$A$2), IF(TestUIn2!E79=Germany_Aus!$A$82, 2&amp;COUNTIF(TestUIn2!$E$2:$E79,Germany_Aus!$A$82),IF(TestUIn2!E79=Germany_Aus!$A$162, 3&amp;COUNTIF(TestUIn2!$E$2:$E79,Germany_Aus!$A$162),IF(TestUIn2!E79=Germany_Aus!$A$242, 4&amp;COUNTIF(TestUIn2!$E$2:$E79,Germany_Aus!$A$242),IF(TestUIn2!E79=Germany_Aus!$A$322, 5&amp;COUNTIF(TestUIn2!$E$2:$E79,Germany_Aus!$A$322),IF(TestUIn2!E79=Germany_Aus!$A$402, 6&amp;COUNTIF(TestUIn2!$E$2:$E79,Germany_Aus!$A$402),IF(TestUIn2!E79=Germany_Aus!$A$482, 7&amp;COUNTIF(TestUIn2!$E$2:$E79,Germany_Aus!$A$482),IF(TestUIn2!E79=Germany_Aus!$A$562, 8&amp;COUNTIF(TestUIn2!$E$2:$E79,Germany_Aus!$A$562),IF(TestUIn2!E79=Germany_Aus!$A$642, 9&amp;COUNTIF(TestUIn2!$E$2:$E79,Germany_Aus!$A$642),IF(TestUIn2!E79=Germany_Aus!$A$722, 10&amp;COUNTIF(TestUIn2!$E$2:$E79,Germany_Aus!$A$722),0)))))))))))</f>
        <v>0</v>
      </c>
      <c r="B79" t="str">
        <f>TestUIn2!A79</f>
        <v/>
      </c>
      <c r="C79" s="87" t="str">
        <f>TestUIn2!B79</f>
        <v/>
      </c>
      <c r="D79" s="87" t="str">
        <f>TestUIn2!C79</f>
        <v/>
      </c>
      <c r="E79" s="87" t="str">
        <f>TestUIn2!D79</f>
        <v/>
      </c>
      <c r="F79" s="87" t="str">
        <f>TestUIn2!F79</f>
        <v/>
      </c>
    </row>
    <row r="80">
      <c r="A80" s="86">
        <f>(IF(TestUIn2!E80=Germany_Aus!$A$2,1&amp;COUNTIF(TestUIn2!$E$2:$E80,Germany_Aus!$A$2), IF(TestUIn2!E80=Germany_Aus!$A$82, 2&amp;COUNTIF(TestUIn2!$E$2:$E80,Germany_Aus!$A$82),IF(TestUIn2!E80=Germany_Aus!$A$162, 3&amp;COUNTIF(TestUIn2!$E$2:$E80,Germany_Aus!$A$162),IF(TestUIn2!E80=Germany_Aus!$A$242, 4&amp;COUNTIF(TestUIn2!$E$2:$E80,Germany_Aus!$A$242),IF(TestUIn2!E80=Germany_Aus!$A$322, 5&amp;COUNTIF(TestUIn2!$E$2:$E80,Germany_Aus!$A$322),IF(TestUIn2!E80=Germany_Aus!$A$402, 6&amp;COUNTIF(TestUIn2!$E$2:$E80,Germany_Aus!$A$402),IF(TestUIn2!E80=Germany_Aus!$A$482, 7&amp;COUNTIF(TestUIn2!$E$2:$E80,Germany_Aus!$A$482),IF(TestUIn2!E80=Germany_Aus!$A$562, 8&amp;COUNTIF(TestUIn2!$E$2:$E80,Germany_Aus!$A$562),IF(TestUIn2!E80=Germany_Aus!$A$642, 9&amp;COUNTIF(TestUIn2!$E$2:$E80,Germany_Aus!$A$642),IF(TestUIn2!E80=Germany_Aus!$A$722, 10&amp;COUNTIF(TestUIn2!$E$2:$E80,Germany_Aus!$A$722),0)))))))))))</f>
        <v>0</v>
      </c>
      <c r="B80" t="str">
        <f>TestUIn2!A80</f>
        <v/>
      </c>
      <c r="C80" s="87" t="str">
        <f>TestUIn2!B80</f>
        <v/>
      </c>
      <c r="D80" s="87" t="str">
        <f>TestUIn2!C80</f>
        <v/>
      </c>
      <c r="E80" s="87" t="str">
        <f>TestUIn2!D80</f>
        <v/>
      </c>
      <c r="F80" s="87" t="str">
        <f>TestUIn2!F80</f>
        <v/>
      </c>
    </row>
    <row r="81">
      <c r="A81" s="86">
        <f>(IF(TestUIn2!E81=Germany_Aus!$A$2,1&amp;COUNTIF(TestUIn2!$E$2:$E81,Germany_Aus!$A$2), IF(TestUIn2!E81=Germany_Aus!$A$82, 2&amp;COUNTIF(TestUIn2!$E$2:$E81,Germany_Aus!$A$82),IF(TestUIn2!E81=Germany_Aus!$A$162, 3&amp;COUNTIF(TestUIn2!$E$2:$E81,Germany_Aus!$A$162),IF(TestUIn2!E81=Germany_Aus!$A$242, 4&amp;COUNTIF(TestUIn2!$E$2:$E81,Germany_Aus!$A$242),IF(TestUIn2!E81=Germany_Aus!$A$322, 5&amp;COUNTIF(TestUIn2!$E$2:$E81,Germany_Aus!$A$322),IF(TestUIn2!E81=Germany_Aus!$A$402, 6&amp;COUNTIF(TestUIn2!$E$2:$E81,Germany_Aus!$A$402),IF(TestUIn2!E81=Germany_Aus!$A$482, 7&amp;COUNTIF(TestUIn2!$E$2:$E81,Germany_Aus!$A$482),IF(TestUIn2!E81=Germany_Aus!$A$562, 8&amp;COUNTIF(TestUIn2!$E$2:$E81,Germany_Aus!$A$562),IF(TestUIn2!E81=Germany_Aus!$A$642, 9&amp;COUNTIF(TestUIn2!$E$2:$E81,Germany_Aus!$A$642),IF(TestUIn2!E81=Germany_Aus!$A$722, 10&amp;COUNTIF(TestUIn2!$E$2:$E81,Germany_Aus!$A$722),0)))))))))))</f>
        <v>0</v>
      </c>
      <c r="B81" t="str">
        <f>TestUIn2!A81</f>
        <v/>
      </c>
      <c r="C81" s="87" t="str">
        <f>TestUIn2!B81</f>
        <v/>
      </c>
      <c r="D81" s="87" t="str">
        <f>TestUIn2!C81</f>
        <v/>
      </c>
      <c r="E81" s="87" t="str">
        <f>TestUIn2!D81</f>
        <v/>
      </c>
      <c r="F81" s="87" t="str">
        <f>TestUIn2!F81</f>
        <v/>
      </c>
    </row>
    <row r="82">
      <c r="A82" s="86">
        <f>(IF(TestUIn2!E82=Germany_Aus!$A$2,1&amp;COUNTIF(TestUIn2!$E$2:$E82,Germany_Aus!$A$2), IF(TestUIn2!E82=Germany_Aus!$A$82, 2&amp;COUNTIF(TestUIn2!$E$2:$E82,Germany_Aus!$A$82),IF(TestUIn2!E82=Germany_Aus!$A$162, 3&amp;COUNTIF(TestUIn2!$E$2:$E82,Germany_Aus!$A$162),IF(TestUIn2!E82=Germany_Aus!$A$242, 4&amp;COUNTIF(TestUIn2!$E$2:$E82,Germany_Aus!$A$242),IF(TestUIn2!E82=Germany_Aus!$A$322, 5&amp;COUNTIF(TestUIn2!$E$2:$E82,Germany_Aus!$A$322),IF(TestUIn2!E82=Germany_Aus!$A$402, 6&amp;COUNTIF(TestUIn2!$E$2:$E82,Germany_Aus!$A$402),IF(TestUIn2!E82=Germany_Aus!$A$482, 7&amp;COUNTIF(TestUIn2!$E$2:$E82,Germany_Aus!$A$482),IF(TestUIn2!E82=Germany_Aus!$A$562, 8&amp;COUNTIF(TestUIn2!$E$2:$E82,Germany_Aus!$A$562),IF(TestUIn2!E82=Germany_Aus!$A$642, 9&amp;COUNTIF(TestUIn2!$E$2:$E82,Germany_Aus!$A$642),IF(TestUIn2!E82=Germany_Aus!$A$722, 10&amp;COUNTIF(TestUIn2!$E$2:$E82,Germany_Aus!$A$722),0)))))))))))</f>
        <v>0</v>
      </c>
      <c r="B82" t="str">
        <f>TestUIn2!A82</f>
        <v/>
      </c>
      <c r="C82" s="87" t="str">
        <f>TestUIn2!B82</f>
        <v/>
      </c>
      <c r="D82" s="87" t="str">
        <f>TestUIn2!C82</f>
        <v/>
      </c>
      <c r="E82" s="87" t="str">
        <f>TestUIn2!D82</f>
        <v/>
      </c>
      <c r="F82" s="87" t="str">
        <f>TestUIn2!F82</f>
        <v/>
      </c>
    </row>
    <row r="83">
      <c r="A83" s="86">
        <f>(IF(TestUIn2!E83=Germany_Aus!$A$2,1&amp;COUNTIF(TestUIn2!$E$2:$E83,Germany_Aus!$A$2), IF(TestUIn2!E83=Germany_Aus!$A$82, 2&amp;COUNTIF(TestUIn2!$E$2:$E83,Germany_Aus!$A$82),IF(TestUIn2!E83=Germany_Aus!$A$162, 3&amp;COUNTIF(TestUIn2!$E$2:$E83,Germany_Aus!$A$162),IF(TestUIn2!E83=Germany_Aus!$A$242, 4&amp;COUNTIF(TestUIn2!$E$2:$E83,Germany_Aus!$A$242),IF(TestUIn2!E83=Germany_Aus!$A$322, 5&amp;COUNTIF(TestUIn2!$E$2:$E83,Germany_Aus!$A$322),IF(TestUIn2!E83=Germany_Aus!$A$402, 6&amp;COUNTIF(TestUIn2!$E$2:$E83,Germany_Aus!$A$402),IF(TestUIn2!E83=Germany_Aus!$A$482, 7&amp;COUNTIF(TestUIn2!$E$2:$E83,Germany_Aus!$A$482),IF(TestUIn2!E83=Germany_Aus!$A$562, 8&amp;COUNTIF(TestUIn2!$E$2:$E83,Germany_Aus!$A$562),IF(TestUIn2!E83=Germany_Aus!$A$642, 9&amp;COUNTIF(TestUIn2!$E$2:$E83,Germany_Aus!$A$642),IF(TestUIn2!E83=Germany_Aus!$A$722, 10&amp;COUNTIF(TestUIn2!$E$2:$E83,Germany_Aus!$A$722),0)))))))))))</f>
        <v>0</v>
      </c>
      <c r="B83" t="str">
        <f>TestUIn2!A83</f>
        <v/>
      </c>
      <c r="C83" t="str">
        <f>TestUIn2!B83</f>
        <v/>
      </c>
      <c r="D83" t="str">
        <f>TestUIn2!C83</f>
        <v/>
      </c>
      <c r="E83" t="str">
        <f>TestUIn2!D83</f>
        <v/>
      </c>
      <c r="F83" s="87" t="str">
        <f>TestUIn2!F83</f>
        <v/>
      </c>
    </row>
    <row r="84">
      <c r="A84" s="86">
        <f>(IF(TestUIn2!E84=Germany_Aus!$A$2,1&amp;COUNTIF(TestUIn2!$E$2:$E84,Germany_Aus!$A$2), IF(TestUIn2!E84=Germany_Aus!$A$82, 2&amp;COUNTIF(TestUIn2!$E$2:$E84,Germany_Aus!$A$82),IF(TestUIn2!E84=Germany_Aus!$A$162, 3&amp;COUNTIF(TestUIn2!$E$2:$E84,Germany_Aus!$A$162),IF(TestUIn2!E84=Germany_Aus!$A$242, 4&amp;COUNTIF(TestUIn2!$E$2:$E84,Germany_Aus!$A$242),IF(TestUIn2!E84=Germany_Aus!$A$322, 5&amp;COUNTIF(TestUIn2!$E$2:$E84,Germany_Aus!$A$322),IF(TestUIn2!E84=Germany_Aus!$A$402, 6&amp;COUNTIF(TestUIn2!$E$2:$E84,Germany_Aus!$A$402),IF(TestUIn2!E84=Germany_Aus!$A$482, 7&amp;COUNTIF(TestUIn2!$E$2:$E84,Germany_Aus!$A$482),IF(TestUIn2!E84=Germany_Aus!$A$562, 8&amp;COUNTIF(TestUIn2!$E$2:$E84,Germany_Aus!$A$562),IF(TestUIn2!E84=Germany_Aus!$A$642, 9&amp;COUNTIF(TestUIn2!$E$2:$E84,Germany_Aus!$A$642),IF(TestUIn2!E84=Germany_Aus!$A$722, 10&amp;COUNTIF(TestUIn2!$E$2:$E84,Germany_Aus!$A$722),0)))))))))))</f>
        <v>0</v>
      </c>
      <c r="B84" t="str">
        <f>TestUIn2!A84</f>
        <v/>
      </c>
      <c r="C84" t="str">
        <f>TestUIn2!B84</f>
        <v/>
      </c>
      <c r="D84" t="str">
        <f>TestUIn2!C84</f>
        <v/>
      </c>
      <c r="E84" t="str">
        <f>TestUIn2!D84</f>
        <v/>
      </c>
      <c r="F84" s="87" t="str">
        <f>TestUIn2!F84</f>
        <v/>
      </c>
    </row>
    <row r="85">
      <c r="A85" s="86">
        <f>(IF(TestUIn2!E85=Germany_Aus!$A$2,1&amp;COUNTIF(TestUIn2!$E$2:$E85,Germany_Aus!$A$2), IF(TestUIn2!E85=Germany_Aus!$A$82, 2&amp;COUNTIF(TestUIn2!$E$2:$E85,Germany_Aus!$A$82),IF(TestUIn2!E85=Germany_Aus!$A$162, 3&amp;COUNTIF(TestUIn2!$E$2:$E85,Germany_Aus!$A$162),IF(TestUIn2!E85=Germany_Aus!$A$242, 4&amp;COUNTIF(TestUIn2!$E$2:$E85,Germany_Aus!$A$242),IF(TestUIn2!E85=Germany_Aus!$A$322, 5&amp;COUNTIF(TestUIn2!$E$2:$E85,Germany_Aus!$A$322),IF(TestUIn2!E85=Germany_Aus!$A$402, 6&amp;COUNTIF(TestUIn2!$E$2:$E85,Germany_Aus!$A$402),IF(TestUIn2!E85=Germany_Aus!$A$482, 7&amp;COUNTIF(TestUIn2!$E$2:$E85,Germany_Aus!$A$482),IF(TestUIn2!E85=Germany_Aus!$A$562, 8&amp;COUNTIF(TestUIn2!$E$2:$E85,Germany_Aus!$A$562),IF(TestUIn2!E85=Germany_Aus!$A$642, 9&amp;COUNTIF(TestUIn2!$E$2:$E85,Germany_Aus!$A$642),IF(TestUIn2!E85=Germany_Aus!$A$722, 10&amp;COUNTIF(TestUIn2!$E$2:$E85,Germany_Aus!$A$722),0)))))))))))</f>
        <v>0</v>
      </c>
      <c r="B85" t="str">
        <f>TestUIn2!A85</f>
        <v/>
      </c>
      <c r="C85" t="str">
        <f>TestUIn2!B85</f>
        <v/>
      </c>
      <c r="D85" t="str">
        <f>TestUIn2!C85</f>
        <v/>
      </c>
      <c r="E85" t="str">
        <f>TestUIn2!D85</f>
        <v/>
      </c>
      <c r="F85" s="87" t="str">
        <f>TestUIn2!F85</f>
        <v/>
      </c>
    </row>
    <row r="86">
      <c r="A86" s="86">
        <f>(IF(TestUIn2!E86=Germany_Aus!$A$2,1&amp;COUNTIF(TestUIn2!$E$2:$E86,Germany_Aus!$A$2), IF(TestUIn2!E86=Germany_Aus!$A$82, 2&amp;COUNTIF(TestUIn2!$E$2:$E86,Germany_Aus!$A$82),IF(TestUIn2!E86=Germany_Aus!$A$162, 3&amp;COUNTIF(TestUIn2!$E$2:$E86,Germany_Aus!$A$162),IF(TestUIn2!E86=Germany_Aus!$A$242, 4&amp;COUNTIF(TestUIn2!$E$2:$E86,Germany_Aus!$A$242),IF(TestUIn2!E86=Germany_Aus!$A$322, 5&amp;COUNTIF(TestUIn2!$E$2:$E86,Germany_Aus!$A$322),IF(TestUIn2!E86=Germany_Aus!$A$402, 6&amp;COUNTIF(TestUIn2!$E$2:$E86,Germany_Aus!$A$402),IF(TestUIn2!E86=Germany_Aus!$A$482, 7&amp;COUNTIF(TestUIn2!$E$2:$E86,Germany_Aus!$A$482),IF(TestUIn2!E86=Germany_Aus!$A$562, 8&amp;COUNTIF(TestUIn2!$E$2:$E86,Germany_Aus!$A$562),IF(TestUIn2!E86=Germany_Aus!$A$642, 9&amp;COUNTIF(TestUIn2!$E$2:$E86,Germany_Aus!$A$642),IF(TestUIn2!E86=Germany_Aus!$A$722, 10&amp;COUNTIF(TestUIn2!$E$2:$E86,Germany_Aus!$A$722),0)))))))))))</f>
        <v>0</v>
      </c>
      <c r="B86" t="str">
        <f>TestUIn2!A86</f>
        <v/>
      </c>
      <c r="C86" t="str">
        <f>TestUIn2!B86</f>
        <v/>
      </c>
      <c r="D86" t="str">
        <f>TestUIn2!C86</f>
        <v/>
      </c>
      <c r="E86" t="str">
        <f>TestUIn2!D86</f>
        <v/>
      </c>
      <c r="F86" s="87" t="str">
        <f>TestUIn2!F86</f>
        <v/>
      </c>
    </row>
    <row r="87">
      <c r="A87" s="86">
        <f>(IF(TestUIn2!E87=Germany_Aus!$A$2,1&amp;COUNTIF(TestUIn2!$E$2:$E87,Germany_Aus!$A$2), IF(TestUIn2!E87=Germany_Aus!$A$82, 2&amp;COUNTIF(TestUIn2!$E$2:$E87,Germany_Aus!$A$82),IF(TestUIn2!E87=Germany_Aus!$A$162, 3&amp;COUNTIF(TestUIn2!$E$2:$E87,Germany_Aus!$A$162),IF(TestUIn2!E87=Germany_Aus!$A$242, 4&amp;COUNTIF(TestUIn2!$E$2:$E87,Germany_Aus!$A$242),IF(TestUIn2!E87=Germany_Aus!$A$322, 5&amp;COUNTIF(TestUIn2!$E$2:$E87,Germany_Aus!$A$322),IF(TestUIn2!E87=Germany_Aus!$A$402, 6&amp;COUNTIF(TestUIn2!$E$2:$E87,Germany_Aus!$A$402),IF(TestUIn2!E87=Germany_Aus!$A$482, 7&amp;COUNTIF(TestUIn2!$E$2:$E87,Germany_Aus!$A$482),IF(TestUIn2!E87=Germany_Aus!$A$562, 8&amp;COUNTIF(TestUIn2!$E$2:$E87,Germany_Aus!$A$562),IF(TestUIn2!E87=Germany_Aus!$A$642, 9&amp;COUNTIF(TestUIn2!$E$2:$E87,Germany_Aus!$A$642),IF(TestUIn2!E87=Germany_Aus!$A$722, 10&amp;COUNTIF(TestUIn2!$E$2:$E87,Germany_Aus!$A$722),0)))))))))))</f>
        <v>0</v>
      </c>
      <c r="B87" t="str">
        <f>TestUIn2!A87</f>
        <v/>
      </c>
      <c r="C87" t="str">
        <f>TestUIn2!B87</f>
        <v/>
      </c>
      <c r="D87" t="str">
        <f>TestUIn2!C87</f>
        <v/>
      </c>
      <c r="E87" t="str">
        <f>TestUIn2!D87</f>
        <v/>
      </c>
      <c r="F87" s="87" t="str">
        <f>TestUIn2!F87</f>
        <v/>
      </c>
    </row>
    <row r="88">
      <c r="A88" s="86">
        <f>(IF(TestUIn2!E88=Germany_Aus!$A$2,1&amp;COUNTIF(TestUIn2!$E$2:$E88,Germany_Aus!$A$2), IF(TestUIn2!E88=Germany_Aus!$A$82, 2&amp;COUNTIF(TestUIn2!$E$2:$E88,Germany_Aus!$A$82),IF(TestUIn2!E88=Germany_Aus!$A$162, 3&amp;COUNTIF(TestUIn2!$E$2:$E88,Germany_Aus!$A$162),IF(TestUIn2!E88=Germany_Aus!$A$242, 4&amp;COUNTIF(TestUIn2!$E$2:$E88,Germany_Aus!$A$242),IF(TestUIn2!E88=Germany_Aus!$A$322, 5&amp;COUNTIF(TestUIn2!$E$2:$E88,Germany_Aus!$A$322),IF(TestUIn2!E88=Germany_Aus!$A$402, 6&amp;COUNTIF(TestUIn2!$E$2:$E88,Germany_Aus!$A$402),IF(TestUIn2!E88=Germany_Aus!$A$482, 7&amp;COUNTIF(TestUIn2!$E$2:$E88,Germany_Aus!$A$482),IF(TestUIn2!E88=Germany_Aus!$A$562, 8&amp;COUNTIF(TestUIn2!$E$2:$E88,Germany_Aus!$A$562),IF(TestUIn2!E88=Germany_Aus!$A$642, 9&amp;COUNTIF(TestUIn2!$E$2:$E88,Germany_Aus!$A$642),IF(TestUIn2!E88=Germany_Aus!$A$722, 10&amp;COUNTIF(TestUIn2!$E$2:$E88,Germany_Aus!$A$722),0)))))))))))</f>
        <v>0</v>
      </c>
      <c r="B88" t="str">
        <f>TestUIn2!A88</f>
        <v/>
      </c>
      <c r="C88" t="str">
        <f>TestUIn2!B88</f>
        <v/>
      </c>
      <c r="D88" t="str">
        <f>TestUIn2!C88</f>
        <v/>
      </c>
      <c r="E88" t="str">
        <f>TestUIn2!D88</f>
        <v/>
      </c>
      <c r="F88" s="87" t="str">
        <f>TestUIn2!F88</f>
        <v/>
      </c>
    </row>
    <row r="89">
      <c r="A89" s="86">
        <f>(IF(TestUIn2!E89=Germany_Aus!$A$2,1&amp;COUNTIF(TestUIn2!$E$2:$E89,Germany_Aus!$A$2), IF(TestUIn2!E89=Germany_Aus!$A$82, 2&amp;COUNTIF(TestUIn2!$E$2:$E89,Germany_Aus!$A$82),IF(TestUIn2!E89=Germany_Aus!$A$162, 3&amp;COUNTIF(TestUIn2!$E$2:$E89,Germany_Aus!$A$162),IF(TestUIn2!E89=Germany_Aus!$A$242, 4&amp;COUNTIF(TestUIn2!$E$2:$E89,Germany_Aus!$A$242),IF(TestUIn2!E89=Germany_Aus!$A$322, 5&amp;COUNTIF(TestUIn2!$E$2:$E89,Germany_Aus!$A$322),IF(TestUIn2!E89=Germany_Aus!$A$402, 6&amp;COUNTIF(TestUIn2!$E$2:$E89,Germany_Aus!$A$402),IF(TestUIn2!E89=Germany_Aus!$A$482, 7&amp;COUNTIF(TestUIn2!$E$2:$E89,Germany_Aus!$A$482),IF(TestUIn2!E89=Germany_Aus!$A$562, 8&amp;COUNTIF(TestUIn2!$E$2:$E89,Germany_Aus!$A$562),IF(TestUIn2!E89=Germany_Aus!$A$642, 9&amp;COUNTIF(TestUIn2!$E$2:$E89,Germany_Aus!$A$642),IF(TestUIn2!E89=Germany_Aus!$A$722, 10&amp;COUNTIF(TestUIn2!$E$2:$E89,Germany_Aus!$A$722),0)))))))))))</f>
        <v>0</v>
      </c>
      <c r="B89" t="str">
        <f>TestUIn2!A89</f>
        <v/>
      </c>
      <c r="C89" t="str">
        <f>TestUIn2!B89</f>
        <v/>
      </c>
      <c r="D89" t="str">
        <f>TestUIn2!C89</f>
        <v/>
      </c>
      <c r="E89" t="str">
        <f>TestUIn2!D89</f>
        <v/>
      </c>
      <c r="F89" s="87" t="str">
        <f>TestUIn2!F89</f>
        <v/>
      </c>
    </row>
    <row r="90">
      <c r="A90" s="86">
        <f>(IF(TestUIn2!E90=Germany_Aus!$A$2,1&amp;COUNTIF(TestUIn2!$E$2:$E90,Germany_Aus!$A$2), IF(TestUIn2!E90=Germany_Aus!$A$82, 2&amp;COUNTIF(TestUIn2!$E$2:$E90,Germany_Aus!$A$82),IF(TestUIn2!E90=Germany_Aus!$A$162, 3&amp;COUNTIF(TestUIn2!$E$2:$E90,Germany_Aus!$A$162),IF(TestUIn2!E90=Germany_Aus!$A$242, 4&amp;COUNTIF(TestUIn2!$E$2:$E90,Germany_Aus!$A$242),IF(TestUIn2!E90=Germany_Aus!$A$322, 5&amp;COUNTIF(TestUIn2!$E$2:$E90,Germany_Aus!$A$322),IF(TestUIn2!E90=Germany_Aus!$A$402, 6&amp;COUNTIF(TestUIn2!$E$2:$E90,Germany_Aus!$A$402),IF(TestUIn2!E90=Germany_Aus!$A$482, 7&amp;COUNTIF(TestUIn2!$E$2:$E90,Germany_Aus!$A$482),IF(TestUIn2!E90=Germany_Aus!$A$562, 8&amp;COUNTIF(TestUIn2!$E$2:$E90,Germany_Aus!$A$562),IF(TestUIn2!E90=Germany_Aus!$A$642, 9&amp;COUNTIF(TestUIn2!$E$2:$E90,Germany_Aus!$A$642),IF(TestUIn2!E90=Germany_Aus!$A$722, 10&amp;COUNTIF(TestUIn2!$E$2:$E90,Germany_Aus!$A$722),0)))))))))))</f>
        <v>0</v>
      </c>
      <c r="B90" t="str">
        <f>TestUIn2!A90</f>
        <v/>
      </c>
      <c r="C90" t="str">
        <f>TestUIn2!B90</f>
        <v/>
      </c>
      <c r="D90" t="str">
        <f>TestUIn2!C90</f>
        <v/>
      </c>
      <c r="E90" t="str">
        <f>TestUIn2!D90</f>
        <v/>
      </c>
      <c r="F90" s="87" t="str">
        <f>TestUIn2!F90</f>
        <v/>
      </c>
    </row>
    <row r="91">
      <c r="A91" s="86">
        <f>(IF(TestUIn2!E91=Germany_Aus!$A$2,1&amp;COUNTIF(TestUIn2!$E$2:$E91,Germany_Aus!$A$2), IF(TestUIn2!E91=Germany_Aus!$A$82, 2&amp;COUNTIF(TestUIn2!$E$2:$E91,Germany_Aus!$A$82),IF(TestUIn2!E91=Germany_Aus!$A$162, 3&amp;COUNTIF(TestUIn2!$E$2:$E91,Germany_Aus!$A$162),IF(TestUIn2!E91=Germany_Aus!$A$242, 4&amp;COUNTIF(TestUIn2!$E$2:$E91,Germany_Aus!$A$242),IF(TestUIn2!E91=Germany_Aus!$A$322, 5&amp;COUNTIF(TestUIn2!$E$2:$E91,Germany_Aus!$A$322),IF(TestUIn2!E91=Germany_Aus!$A$402, 6&amp;COUNTIF(TestUIn2!$E$2:$E91,Germany_Aus!$A$402),IF(TestUIn2!E91=Germany_Aus!$A$482, 7&amp;COUNTIF(TestUIn2!$E$2:$E91,Germany_Aus!$A$482),IF(TestUIn2!E91=Germany_Aus!$A$562, 8&amp;COUNTIF(TestUIn2!$E$2:$E91,Germany_Aus!$A$562),IF(TestUIn2!E91=Germany_Aus!$A$642, 9&amp;COUNTIF(TestUIn2!$E$2:$E91,Germany_Aus!$A$642),IF(TestUIn2!E91=Germany_Aus!$A$722, 10&amp;COUNTIF(TestUIn2!$E$2:$E91,Germany_Aus!$A$722),0)))))))))))</f>
        <v>0</v>
      </c>
      <c r="B91" t="str">
        <f>TestUIn2!A91</f>
        <v/>
      </c>
      <c r="C91" t="str">
        <f>TestUIn2!B91</f>
        <v/>
      </c>
      <c r="D91" t="str">
        <f>TestUIn2!C91</f>
        <v/>
      </c>
      <c r="E91" t="str">
        <f>TestUIn2!D91</f>
        <v/>
      </c>
      <c r="F91" s="87" t="str">
        <f>TestUIn2!F91</f>
        <v/>
      </c>
    </row>
    <row r="92">
      <c r="A92" s="86">
        <f>(IF(TestUIn2!E92=Germany_Aus!$A$2,1&amp;COUNTIF(TestUIn2!$E$2:$E92,Germany_Aus!$A$2), IF(TestUIn2!E92=Germany_Aus!$A$82, 2&amp;COUNTIF(TestUIn2!$E$2:$E92,Germany_Aus!$A$82),IF(TestUIn2!E92=Germany_Aus!$A$162, 3&amp;COUNTIF(TestUIn2!$E$2:$E92,Germany_Aus!$A$162),IF(TestUIn2!E92=Germany_Aus!$A$242, 4&amp;COUNTIF(TestUIn2!$E$2:$E92,Germany_Aus!$A$242),IF(TestUIn2!E92=Germany_Aus!$A$322, 5&amp;COUNTIF(TestUIn2!$E$2:$E92,Germany_Aus!$A$322),IF(TestUIn2!E92=Germany_Aus!$A$402, 6&amp;COUNTIF(TestUIn2!$E$2:$E92,Germany_Aus!$A$402),IF(TestUIn2!E92=Germany_Aus!$A$482, 7&amp;COUNTIF(TestUIn2!$E$2:$E92,Germany_Aus!$A$482),IF(TestUIn2!E92=Germany_Aus!$A$562, 8&amp;COUNTIF(TestUIn2!$E$2:$E92,Germany_Aus!$A$562),IF(TestUIn2!E92=Germany_Aus!$A$642, 9&amp;COUNTIF(TestUIn2!$E$2:$E92,Germany_Aus!$A$642),IF(TestUIn2!E92=Germany_Aus!$A$722, 10&amp;COUNTIF(TestUIn2!$E$2:$E92,Germany_Aus!$A$722),0)))))))))))</f>
        <v>0</v>
      </c>
      <c r="B92" t="str">
        <f>TestUIn2!A92</f>
        <v/>
      </c>
      <c r="C92" t="str">
        <f>TestUIn2!B92</f>
        <v/>
      </c>
      <c r="D92" t="str">
        <f>TestUIn2!C92</f>
        <v/>
      </c>
      <c r="E92" t="str">
        <f>TestUIn2!D92</f>
        <v/>
      </c>
      <c r="F92" s="87" t="str">
        <f>TestUIn2!F92</f>
        <v/>
      </c>
    </row>
    <row r="93">
      <c r="A93" s="86">
        <f>(IF(TestUIn2!E93=Germany_Aus!$A$2,1&amp;COUNTIF(TestUIn2!$E$2:$E93,Germany_Aus!$A$2), IF(TestUIn2!E93=Germany_Aus!$A$82, 2&amp;COUNTIF(TestUIn2!$E$2:$E93,Germany_Aus!$A$82),IF(TestUIn2!E93=Germany_Aus!$A$162, 3&amp;COUNTIF(TestUIn2!$E$2:$E93,Germany_Aus!$A$162),IF(TestUIn2!E93=Germany_Aus!$A$242, 4&amp;COUNTIF(TestUIn2!$E$2:$E93,Germany_Aus!$A$242),IF(TestUIn2!E93=Germany_Aus!$A$322, 5&amp;COUNTIF(TestUIn2!$E$2:$E93,Germany_Aus!$A$322),IF(TestUIn2!E93=Germany_Aus!$A$402, 6&amp;COUNTIF(TestUIn2!$E$2:$E93,Germany_Aus!$A$402),IF(TestUIn2!E93=Germany_Aus!$A$482, 7&amp;COUNTIF(TestUIn2!$E$2:$E93,Germany_Aus!$A$482),IF(TestUIn2!E93=Germany_Aus!$A$562, 8&amp;COUNTIF(TestUIn2!$E$2:$E93,Germany_Aus!$A$562),IF(TestUIn2!E93=Germany_Aus!$A$642, 9&amp;COUNTIF(TestUIn2!$E$2:$E93,Germany_Aus!$A$642),IF(TestUIn2!E93=Germany_Aus!$A$722, 10&amp;COUNTIF(TestUIn2!$E$2:$E93,Germany_Aus!$A$722),0)))))))))))</f>
        <v>0</v>
      </c>
      <c r="B93" t="str">
        <f>TestUIn2!A93</f>
        <v/>
      </c>
      <c r="C93" t="str">
        <f>TestUIn2!B93</f>
        <v/>
      </c>
      <c r="D93" t="str">
        <f>TestUIn2!C93</f>
        <v/>
      </c>
      <c r="E93" t="str">
        <f>TestUIn2!D93</f>
        <v/>
      </c>
      <c r="F93" s="87" t="str">
        <f>TestUIn2!F93</f>
        <v/>
      </c>
    </row>
    <row r="94">
      <c r="A94" s="86">
        <f>(IF(TestUIn2!E94=Germany_Aus!$A$2,1&amp;COUNTIF(TestUIn2!$E$2:$E94,Germany_Aus!$A$2), IF(TestUIn2!E94=Germany_Aus!$A$82, 2&amp;COUNTIF(TestUIn2!$E$2:$E94,Germany_Aus!$A$82),IF(TestUIn2!E94=Germany_Aus!$A$162, 3&amp;COUNTIF(TestUIn2!$E$2:$E94,Germany_Aus!$A$162),IF(TestUIn2!E94=Germany_Aus!$A$242, 4&amp;COUNTIF(TestUIn2!$E$2:$E94,Germany_Aus!$A$242),IF(TestUIn2!E94=Germany_Aus!$A$322, 5&amp;COUNTIF(TestUIn2!$E$2:$E94,Germany_Aus!$A$322),IF(TestUIn2!E94=Germany_Aus!$A$402, 6&amp;COUNTIF(TestUIn2!$E$2:$E94,Germany_Aus!$A$402),IF(TestUIn2!E94=Germany_Aus!$A$482, 7&amp;COUNTIF(TestUIn2!$E$2:$E94,Germany_Aus!$A$482),IF(TestUIn2!E94=Germany_Aus!$A$562, 8&amp;COUNTIF(TestUIn2!$E$2:$E94,Germany_Aus!$A$562),IF(TestUIn2!E94=Germany_Aus!$A$642, 9&amp;COUNTIF(TestUIn2!$E$2:$E94,Germany_Aus!$A$642),IF(TestUIn2!E94=Germany_Aus!$A$722, 10&amp;COUNTIF(TestUIn2!$E$2:$E94,Germany_Aus!$A$722),0)))))))))))</f>
        <v>0</v>
      </c>
      <c r="B94" t="str">
        <f>TestUIn2!A94</f>
        <v/>
      </c>
      <c r="C94" t="str">
        <f>TestUIn2!B94</f>
        <v/>
      </c>
      <c r="D94" t="str">
        <f>TestUIn2!C94</f>
        <v/>
      </c>
      <c r="E94" t="str">
        <f>TestUIn2!D94</f>
        <v/>
      </c>
      <c r="F94" s="87" t="str">
        <f>TestUIn2!F94</f>
        <v/>
      </c>
    </row>
    <row r="95">
      <c r="A95" s="86">
        <f>(IF(TestUIn2!E95=Germany_Aus!$A$2,1&amp;COUNTIF(TestUIn2!$E$2:$E95,Germany_Aus!$A$2), IF(TestUIn2!E95=Germany_Aus!$A$82, 2&amp;COUNTIF(TestUIn2!$E$2:$E95,Germany_Aus!$A$82),IF(TestUIn2!E95=Germany_Aus!$A$162, 3&amp;COUNTIF(TestUIn2!$E$2:$E95,Germany_Aus!$A$162),IF(TestUIn2!E95=Germany_Aus!$A$242, 4&amp;COUNTIF(TestUIn2!$E$2:$E95,Germany_Aus!$A$242),IF(TestUIn2!E95=Germany_Aus!$A$322, 5&amp;COUNTIF(TestUIn2!$E$2:$E95,Germany_Aus!$A$322),IF(TestUIn2!E95=Germany_Aus!$A$402, 6&amp;COUNTIF(TestUIn2!$E$2:$E95,Germany_Aus!$A$402),IF(TestUIn2!E95=Germany_Aus!$A$482, 7&amp;COUNTIF(TestUIn2!$E$2:$E95,Germany_Aus!$A$482),IF(TestUIn2!E95=Germany_Aus!$A$562, 8&amp;COUNTIF(TestUIn2!$E$2:$E95,Germany_Aus!$A$562),IF(TestUIn2!E95=Germany_Aus!$A$642, 9&amp;COUNTIF(TestUIn2!$E$2:$E95,Germany_Aus!$A$642),IF(TestUIn2!E95=Germany_Aus!$A$722, 10&amp;COUNTIF(TestUIn2!$E$2:$E95,Germany_Aus!$A$722),0)))))))))))</f>
        <v>0</v>
      </c>
      <c r="B95" t="str">
        <f>TestUIn2!A95</f>
        <v/>
      </c>
      <c r="C95" t="str">
        <f>TestUIn2!B95</f>
        <v/>
      </c>
      <c r="D95" t="str">
        <f>TestUIn2!C95</f>
        <v/>
      </c>
      <c r="E95" t="str">
        <f>TestUIn2!D95</f>
        <v/>
      </c>
      <c r="F95" s="87" t="str">
        <f>TestUIn2!F95</f>
        <v/>
      </c>
    </row>
    <row r="96">
      <c r="A96" s="86">
        <f>(IF(TestUIn2!E96=Germany_Aus!$A$2,1&amp;COUNTIF(TestUIn2!$E$2:$E96,Germany_Aus!$A$2), IF(TestUIn2!E96=Germany_Aus!$A$82, 2&amp;COUNTIF(TestUIn2!$E$2:$E96,Germany_Aus!$A$82),IF(TestUIn2!E96=Germany_Aus!$A$162, 3&amp;COUNTIF(TestUIn2!$E$2:$E96,Germany_Aus!$A$162),IF(TestUIn2!E96=Germany_Aus!$A$242, 4&amp;COUNTIF(TestUIn2!$E$2:$E96,Germany_Aus!$A$242),IF(TestUIn2!E96=Germany_Aus!$A$322, 5&amp;COUNTIF(TestUIn2!$E$2:$E96,Germany_Aus!$A$322),IF(TestUIn2!E96=Germany_Aus!$A$402, 6&amp;COUNTIF(TestUIn2!$E$2:$E96,Germany_Aus!$A$402),IF(TestUIn2!E96=Germany_Aus!$A$482, 7&amp;COUNTIF(TestUIn2!$E$2:$E96,Germany_Aus!$A$482),IF(TestUIn2!E96=Germany_Aus!$A$562, 8&amp;COUNTIF(TestUIn2!$E$2:$E96,Germany_Aus!$A$562),IF(TestUIn2!E96=Germany_Aus!$A$642, 9&amp;COUNTIF(TestUIn2!$E$2:$E96,Germany_Aus!$A$642),IF(TestUIn2!E96=Germany_Aus!$A$722, 10&amp;COUNTIF(TestUIn2!$E$2:$E96,Germany_Aus!$A$722),0)))))))))))</f>
        <v>0</v>
      </c>
      <c r="B96" t="str">
        <f>TestUIn2!A96</f>
        <v/>
      </c>
      <c r="C96" t="str">
        <f>TestUIn2!B96</f>
        <v/>
      </c>
      <c r="D96" t="str">
        <f>TestUIn2!C96</f>
        <v/>
      </c>
      <c r="E96" t="str">
        <f>TestUIn2!D96</f>
        <v/>
      </c>
      <c r="F96" s="87" t="str">
        <f>TestUIn2!F96</f>
        <v/>
      </c>
    </row>
    <row r="97">
      <c r="A97" s="86">
        <f>(IF(TestUIn2!E97=Germany_Aus!$A$2,1&amp;COUNTIF(TestUIn2!$E$2:$E97,Germany_Aus!$A$2), IF(TestUIn2!E97=Germany_Aus!$A$82, 2&amp;COUNTIF(TestUIn2!$E$2:$E97,Germany_Aus!$A$82),IF(TestUIn2!E97=Germany_Aus!$A$162, 3&amp;COUNTIF(TestUIn2!$E$2:$E97,Germany_Aus!$A$162),IF(TestUIn2!E97=Germany_Aus!$A$242, 4&amp;COUNTIF(TestUIn2!$E$2:$E97,Germany_Aus!$A$242),IF(TestUIn2!E97=Germany_Aus!$A$322, 5&amp;COUNTIF(TestUIn2!$E$2:$E97,Germany_Aus!$A$322),IF(TestUIn2!E97=Germany_Aus!$A$402, 6&amp;COUNTIF(TestUIn2!$E$2:$E97,Germany_Aus!$A$402),IF(TestUIn2!E97=Germany_Aus!$A$482, 7&amp;COUNTIF(TestUIn2!$E$2:$E97,Germany_Aus!$A$482),IF(TestUIn2!E97=Germany_Aus!$A$562, 8&amp;COUNTIF(TestUIn2!$E$2:$E97,Germany_Aus!$A$562),IF(TestUIn2!E97=Germany_Aus!$A$642, 9&amp;COUNTIF(TestUIn2!$E$2:$E97,Germany_Aus!$A$642),IF(TestUIn2!E97=Germany_Aus!$A$722, 10&amp;COUNTIF(TestUIn2!$E$2:$E97,Germany_Aus!$A$722),0)))))))))))</f>
        <v>0</v>
      </c>
      <c r="B97" t="str">
        <f>TestUIn2!A97</f>
        <v/>
      </c>
      <c r="C97" t="str">
        <f>TestUIn2!B97</f>
        <v/>
      </c>
      <c r="D97" t="str">
        <f>TestUIn2!C97</f>
        <v/>
      </c>
      <c r="E97" t="str">
        <f>TestUIn2!D97</f>
        <v/>
      </c>
      <c r="F97" s="87" t="str">
        <f>TestUIn2!F97</f>
        <v/>
      </c>
    </row>
    <row r="98">
      <c r="A98" s="86">
        <f>(IF(TestUIn2!E98=Germany_Aus!$A$2,1&amp;COUNTIF(TestUIn2!$E$2:$E98,Germany_Aus!$A$2), IF(TestUIn2!E98=Germany_Aus!$A$82, 2&amp;COUNTIF(TestUIn2!$E$2:$E98,Germany_Aus!$A$82),IF(TestUIn2!E98=Germany_Aus!$A$162, 3&amp;COUNTIF(TestUIn2!$E$2:$E98,Germany_Aus!$A$162),IF(TestUIn2!E98=Germany_Aus!$A$242, 4&amp;COUNTIF(TestUIn2!$E$2:$E98,Germany_Aus!$A$242),IF(TestUIn2!E98=Germany_Aus!$A$322, 5&amp;COUNTIF(TestUIn2!$E$2:$E98,Germany_Aus!$A$322),IF(TestUIn2!E98=Germany_Aus!$A$402, 6&amp;COUNTIF(TestUIn2!$E$2:$E98,Germany_Aus!$A$402),IF(TestUIn2!E98=Germany_Aus!$A$482, 7&amp;COUNTIF(TestUIn2!$E$2:$E98,Germany_Aus!$A$482),IF(TestUIn2!E98=Germany_Aus!$A$562, 8&amp;COUNTIF(TestUIn2!$E$2:$E98,Germany_Aus!$A$562),IF(TestUIn2!E98=Germany_Aus!$A$642, 9&amp;COUNTIF(TestUIn2!$E$2:$E98,Germany_Aus!$A$642),IF(TestUIn2!E98=Germany_Aus!$A$722, 10&amp;COUNTIF(TestUIn2!$E$2:$E98,Germany_Aus!$A$722),0)))))))))))</f>
        <v>0</v>
      </c>
      <c r="B98" t="str">
        <f>TestUIn2!A98</f>
        <v/>
      </c>
      <c r="C98" t="str">
        <f>TestUIn2!B98</f>
        <v/>
      </c>
      <c r="D98" t="str">
        <f>TestUIn2!C98</f>
        <v/>
      </c>
      <c r="E98" t="str">
        <f>TestUIn2!D98</f>
        <v/>
      </c>
      <c r="F98" s="87" t="str">
        <f>TestUIn2!F98</f>
        <v/>
      </c>
    </row>
    <row r="99">
      <c r="A99" s="86">
        <f>(IF(TestUIn2!E99=Germany_Aus!$A$2,1&amp;COUNTIF(TestUIn2!$E$2:$E99,Germany_Aus!$A$2), IF(TestUIn2!E99=Germany_Aus!$A$82, 2&amp;COUNTIF(TestUIn2!$E$2:$E99,Germany_Aus!$A$82),IF(TestUIn2!E99=Germany_Aus!$A$162, 3&amp;COUNTIF(TestUIn2!$E$2:$E99,Germany_Aus!$A$162),IF(TestUIn2!E99=Germany_Aus!$A$242, 4&amp;COUNTIF(TestUIn2!$E$2:$E99,Germany_Aus!$A$242),IF(TestUIn2!E99=Germany_Aus!$A$322, 5&amp;COUNTIF(TestUIn2!$E$2:$E99,Germany_Aus!$A$322),IF(TestUIn2!E99=Germany_Aus!$A$402, 6&amp;COUNTIF(TestUIn2!$E$2:$E99,Germany_Aus!$A$402),IF(TestUIn2!E99=Germany_Aus!$A$482, 7&amp;COUNTIF(TestUIn2!$E$2:$E99,Germany_Aus!$A$482),IF(TestUIn2!E99=Germany_Aus!$A$562, 8&amp;COUNTIF(TestUIn2!$E$2:$E99,Germany_Aus!$A$562),IF(TestUIn2!E99=Germany_Aus!$A$642, 9&amp;COUNTIF(TestUIn2!$E$2:$E99,Germany_Aus!$A$642),IF(TestUIn2!E99=Germany_Aus!$A$722, 10&amp;COUNTIF(TestUIn2!$E$2:$E99,Germany_Aus!$A$722),0)))))))))))</f>
        <v>0</v>
      </c>
      <c r="B99" t="str">
        <f>TestUIn2!A99</f>
        <v/>
      </c>
      <c r="C99" t="str">
        <f>TestUIn2!B99</f>
        <v/>
      </c>
      <c r="D99" t="str">
        <f>TestUIn2!C99</f>
        <v/>
      </c>
      <c r="E99" t="str">
        <f>TestUIn2!D99</f>
        <v/>
      </c>
      <c r="F99" s="87" t="str">
        <f>TestUIn2!F99</f>
        <v/>
      </c>
    </row>
    <row r="100">
      <c r="A100" s="86">
        <f>(IF(TestUIn2!E100=Germany_Aus!$A$2,1&amp;COUNTIF(TestUIn2!$E$2:$E100,Germany_Aus!$A$2), IF(TestUIn2!E100=Germany_Aus!$A$82, 2&amp;COUNTIF(TestUIn2!$E$2:$E100,Germany_Aus!$A$82),IF(TestUIn2!E100=Germany_Aus!$A$162, 3&amp;COUNTIF(TestUIn2!$E$2:$E100,Germany_Aus!$A$162),IF(TestUIn2!E100=Germany_Aus!$A$242, 4&amp;COUNTIF(TestUIn2!$E$2:$E100,Germany_Aus!$A$242),IF(TestUIn2!E100=Germany_Aus!$A$322, 5&amp;COUNTIF(TestUIn2!$E$2:$E100,Germany_Aus!$A$322),IF(TestUIn2!E100=Germany_Aus!$A$402, 6&amp;COUNTIF(TestUIn2!$E$2:$E100,Germany_Aus!$A$402),IF(TestUIn2!E100=Germany_Aus!$A$482, 7&amp;COUNTIF(TestUIn2!$E$2:$E100,Germany_Aus!$A$482),IF(TestUIn2!E100=Germany_Aus!$A$562, 8&amp;COUNTIF(TestUIn2!$E$2:$E100,Germany_Aus!$A$562),IF(TestUIn2!E100=Germany_Aus!$A$642, 9&amp;COUNTIF(TestUIn2!$E$2:$E100,Germany_Aus!$A$642),IF(TestUIn2!E100=Germany_Aus!$A$722, 10&amp;COUNTIF(TestUIn2!$E$2:$E100,Germany_Aus!$A$722),0)))))))))))</f>
        <v>0</v>
      </c>
      <c r="B100" t="str">
        <f>TestUIn2!A100</f>
        <v/>
      </c>
      <c r="C100" t="str">
        <f>TestUIn2!B100</f>
        <v/>
      </c>
      <c r="D100" t="str">
        <f>TestUIn2!C100</f>
        <v/>
      </c>
      <c r="E100" t="str">
        <f>TestUIn2!D100</f>
        <v/>
      </c>
      <c r="F100" s="87" t="str">
        <f>TestUIn2!F100</f>
        <v/>
      </c>
    </row>
    <row r="101">
      <c r="A101" s="86">
        <f>(IF(TestUIn2!E101=Germany_Aus!$A$2,1&amp;COUNTIF(TestUIn2!$E$2:$E101,Germany_Aus!$A$2), IF(TestUIn2!E101=Germany_Aus!$A$82, 2&amp;COUNTIF(TestUIn2!$E$2:$E101,Germany_Aus!$A$82),IF(TestUIn2!E101=Germany_Aus!$A$162, 3&amp;COUNTIF(TestUIn2!$E$2:$E101,Germany_Aus!$A$162),IF(TestUIn2!E101=Germany_Aus!$A$242, 4&amp;COUNTIF(TestUIn2!$E$2:$E101,Germany_Aus!$A$242),IF(TestUIn2!E101=Germany_Aus!$A$322, 5&amp;COUNTIF(TestUIn2!$E$2:$E101,Germany_Aus!$A$322),IF(TestUIn2!E101=Germany_Aus!$A$402, 6&amp;COUNTIF(TestUIn2!$E$2:$E101,Germany_Aus!$A$402),IF(TestUIn2!E101=Germany_Aus!$A$482, 7&amp;COUNTIF(TestUIn2!$E$2:$E101,Germany_Aus!$A$482),IF(TestUIn2!E101=Germany_Aus!$A$562, 8&amp;COUNTIF(TestUIn2!$E$2:$E101,Germany_Aus!$A$562),IF(TestUIn2!E101=Germany_Aus!$A$642, 9&amp;COUNTIF(TestUIn2!$E$2:$E101,Germany_Aus!$A$642),IF(TestUIn2!E101=Germany_Aus!$A$722, 10&amp;COUNTIF(TestUIn2!$E$2:$E101,Germany_Aus!$A$722),0)))))))))))</f>
        <v>0</v>
      </c>
      <c r="B101" t="str">
        <f>TestUIn2!A101</f>
        <v/>
      </c>
      <c r="C101" t="str">
        <f>TestUIn2!B101</f>
        <v/>
      </c>
      <c r="D101" t="str">
        <f>TestUIn2!C101</f>
        <v/>
      </c>
      <c r="E101" t="str">
        <f>TestUIn2!D101</f>
        <v/>
      </c>
      <c r="F101" s="87" t="str">
        <f>TestUIn2!F101</f>
        <v/>
      </c>
    </row>
    <row r="102">
      <c r="A102" s="86">
        <f>(IF(TestUIn2!E102=Germany_Aus!$A$2,1&amp;COUNTIF(TestUIn2!$E$2:$E102,Germany_Aus!$A$2), IF(TestUIn2!E102=Germany_Aus!$A$82, 2&amp;COUNTIF(TestUIn2!$E$2:$E102,Germany_Aus!$A$82),IF(TestUIn2!E102=Germany_Aus!$A$162, 3&amp;COUNTIF(TestUIn2!$E$2:$E102,Germany_Aus!$A$162),IF(TestUIn2!E102=Germany_Aus!$A$242, 4&amp;COUNTIF(TestUIn2!$E$2:$E102,Germany_Aus!$A$242),IF(TestUIn2!E102=Germany_Aus!$A$322, 5&amp;COUNTIF(TestUIn2!$E$2:$E102,Germany_Aus!$A$322),IF(TestUIn2!E102=Germany_Aus!$A$402, 6&amp;COUNTIF(TestUIn2!$E$2:$E102,Germany_Aus!$A$402),IF(TestUIn2!E102=Germany_Aus!$A$482, 7&amp;COUNTIF(TestUIn2!$E$2:$E102,Germany_Aus!$A$482),IF(TestUIn2!E102=Germany_Aus!$A$562, 8&amp;COUNTIF(TestUIn2!$E$2:$E102,Germany_Aus!$A$562),IF(TestUIn2!E102=Germany_Aus!$A$642, 9&amp;COUNTIF(TestUIn2!$E$2:$E102,Germany_Aus!$A$642),IF(TestUIn2!E102=Germany_Aus!$A$722, 10&amp;COUNTIF(TestUIn2!$E$2:$E102,Germany_Aus!$A$722),0)))))))))))</f>
        <v>0</v>
      </c>
      <c r="B102" t="str">
        <f>TestUIn2!A102</f>
        <v/>
      </c>
      <c r="C102" t="str">
        <f>TestUIn2!B102</f>
        <v/>
      </c>
      <c r="D102" t="str">
        <f>TestUIn2!C102</f>
        <v/>
      </c>
      <c r="E102" t="str">
        <f>TestUIn2!D102</f>
        <v/>
      </c>
      <c r="F102" s="87" t="str">
        <f>TestUIn2!F102</f>
        <v/>
      </c>
    </row>
    <row r="103">
      <c r="A103" s="86">
        <f>(IF(TestUIn2!E103=Germany_Aus!$A$2,1&amp;COUNTIF(TestUIn2!$E$2:$E103,Germany_Aus!$A$2), IF(TestUIn2!E103=Germany_Aus!$A$82, 2&amp;COUNTIF(TestUIn2!$E$2:$E103,Germany_Aus!$A$82),IF(TestUIn2!E103=Germany_Aus!$A$162, 3&amp;COUNTIF(TestUIn2!$E$2:$E103,Germany_Aus!$A$162),IF(TestUIn2!E103=Germany_Aus!$A$242, 4&amp;COUNTIF(TestUIn2!$E$2:$E103,Germany_Aus!$A$242),IF(TestUIn2!E103=Germany_Aus!$A$322, 5&amp;COUNTIF(TestUIn2!$E$2:$E103,Germany_Aus!$A$322),IF(TestUIn2!E103=Germany_Aus!$A$402, 6&amp;COUNTIF(TestUIn2!$E$2:$E103,Germany_Aus!$A$402),IF(TestUIn2!E103=Germany_Aus!$A$482, 7&amp;COUNTIF(TestUIn2!$E$2:$E103,Germany_Aus!$A$482),IF(TestUIn2!E103=Germany_Aus!$A$562, 8&amp;COUNTIF(TestUIn2!$E$2:$E103,Germany_Aus!$A$562),IF(TestUIn2!E103=Germany_Aus!$A$642, 9&amp;COUNTIF(TestUIn2!$E$2:$E103,Germany_Aus!$A$642),IF(TestUIn2!E103=Germany_Aus!$A$722, 10&amp;COUNTIF(TestUIn2!$E$2:$E103,Germany_Aus!$A$722),0)))))))))))</f>
        <v>0</v>
      </c>
      <c r="B103" t="str">
        <f>TestUIn2!A103</f>
        <v/>
      </c>
      <c r="C103" t="str">
        <f>TestUIn2!B103</f>
        <v/>
      </c>
      <c r="D103" t="str">
        <f>TestUIn2!C103</f>
        <v/>
      </c>
      <c r="E103" t="str">
        <f>TestUIn2!D103</f>
        <v/>
      </c>
      <c r="F103" s="87" t="str">
        <f>TestUIn2!F103</f>
        <v/>
      </c>
    </row>
    <row r="104">
      <c r="A104" s="86">
        <f>(IF(TestUIn2!E104=Germany_Aus!$A$2,1&amp;COUNTIF(TestUIn2!$E$2:$E104,Germany_Aus!$A$2), IF(TestUIn2!E104=Germany_Aus!$A$82, 2&amp;COUNTIF(TestUIn2!$E$2:$E104,Germany_Aus!$A$82),IF(TestUIn2!E104=Germany_Aus!$A$162, 3&amp;COUNTIF(TestUIn2!$E$2:$E104,Germany_Aus!$A$162),IF(TestUIn2!E104=Germany_Aus!$A$242, 4&amp;COUNTIF(TestUIn2!$E$2:$E104,Germany_Aus!$A$242),IF(TestUIn2!E104=Germany_Aus!$A$322, 5&amp;COUNTIF(TestUIn2!$E$2:$E104,Germany_Aus!$A$322),IF(TestUIn2!E104=Germany_Aus!$A$402, 6&amp;COUNTIF(TestUIn2!$E$2:$E104,Germany_Aus!$A$402),IF(TestUIn2!E104=Germany_Aus!$A$482, 7&amp;COUNTIF(TestUIn2!$E$2:$E104,Germany_Aus!$A$482),IF(TestUIn2!E104=Germany_Aus!$A$562, 8&amp;COUNTIF(TestUIn2!$E$2:$E104,Germany_Aus!$A$562),IF(TestUIn2!E104=Germany_Aus!$A$642, 9&amp;COUNTIF(TestUIn2!$E$2:$E104,Germany_Aus!$A$642),IF(TestUIn2!E104=Germany_Aus!$A$722, 10&amp;COUNTIF(TestUIn2!$E$2:$E104,Germany_Aus!$A$722),0)))))))))))</f>
        <v>0</v>
      </c>
      <c r="B104" t="str">
        <f>TestUIn2!A104</f>
        <v/>
      </c>
      <c r="C104" t="str">
        <f>TestUIn2!B104</f>
        <v/>
      </c>
      <c r="D104" t="str">
        <f>TestUIn2!C104</f>
        <v/>
      </c>
      <c r="E104" t="str">
        <f>TestUIn2!D104</f>
        <v/>
      </c>
      <c r="F104" s="87" t="str">
        <f>TestUIn2!F104</f>
        <v/>
      </c>
    </row>
    <row r="105">
      <c r="A105" s="86">
        <f>(IF(TestUIn2!E105=Germany_Aus!$A$2,1&amp;COUNTIF(TestUIn2!$E$2:$E105,Germany_Aus!$A$2), IF(TestUIn2!E105=Germany_Aus!$A$82, 2&amp;COUNTIF(TestUIn2!$E$2:$E105,Germany_Aus!$A$82),IF(TestUIn2!E105=Germany_Aus!$A$162, 3&amp;COUNTIF(TestUIn2!$E$2:$E105,Germany_Aus!$A$162),IF(TestUIn2!E105=Germany_Aus!$A$242, 4&amp;COUNTIF(TestUIn2!$E$2:$E105,Germany_Aus!$A$242),IF(TestUIn2!E105=Germany_Aus!$A$322, 5&amp;COUNTIF(TestUIn2!$E$2:$E105,Germany_Aus!$A$322),IF(TestUIn2!E105=Germany_Aus!$A$402, 6&amp;COUNTIF(TestUIn2!$E$2:$E105,Germany_Aus!$A$402),IF(TestUIn2!E105=Germany_Aus!$A$482, 7&amp;COUNTIF(TestUIn2!$E$2:$E105,Germany_Aus!$A$482),IF(TestUIn2!E105=Germany_Aus!$A$562, 8&amp;COUNTIF(TestUIn2!$E$2:$E105,Germany_Aus!$A$562),IF(TestUIn2!E105=Germany_Aus!$A$642, 9&amp;COUNTIF(TestUIn2!$E$2:$E105,Germany_Aus!$A$642),IF(TestUIn2!E105=Germany_Aus!$A$722, 10&amp;COUNTIF(TestUIn2!$E$2:$E105,Germany_Aus!$A$722),0)))))))))))</f>
        <v>0</v>
      </c>
      <c r="B105" t="str">
        <f>TestUIn2!A105</f>
        <v/>
      </c>
      <c r="C105" t="str">
        <f>TestUIn2!B105</f>
        <v/>
      </c>
      <c r="D105" t="str">
        <f>TestUIn2!C105</f>
        <v/>
      </c>
      <c r="E105" t="str">
        <f>TestUIn2!D105</f>
        <v/>
      </c>
      <c r="F105" s="87" t="str">
        <f>TestUIn2!F105</f>
        <v/>
      </c>
    </row>
    <row r="106">
      <c r="A106" s="86">
        <f>(IF(TestUIn2!E106=Germany_Aus!$A$2,1&amp;COUNTIF(TestUIn2!$E$2:$E106,Germany_Aus!$A$2), IF(TestUIn2!E106=Germany_Aus!$A$82, 2&amp;COUNTIF(TestUIn2!$E$2:$E106,Germany_Aus!$A$82),IF(TestUIn2!E106=Germany_Aus!$A$162, 3&amp;COUNTIF(TestUIn2!$E$2:$E106,Germany_Aus!$A$162),IF(TestUIn2!E106=Germany_Aus!$A$242, 4&amp;COUNTIF(TestUIn2!$E$2:$E106,Germany_Aus!$A$242),IF(TestUIn2!E106=Germany_Aus!$A$322, 5&amp;COUNTIF(TestUIn2!$E$2:$E106,Germany_Aus!$A$322),IF(TestUIn2!E106=Germany_Aus!$A$402, 6&amp;COUNTIF(TestUIn2!$E$2:$E106,Germany_Aus!$A$402),IF(TestUIn2!E106=Germany_Aus!$A$482, 7&amp;COUNTIF(TestUIn2!$E$2:$E106,Germany_Aus!$A$482),IF(TestUIn2!E106=Germany_Aus!$A$562, 8&amp;COUNTIF(TestUIn2!$E$2:$E106,Germany_Aus!$A$562),IF(TestUIn2!E106=Germany_Aus!$A$642, 9&amp;COUNTIF(TestUIn2!$E$2:$E106,Germany_Aus!$A$642),IF(TestUIn2!E106=Germany_Aus!$A$722, 10&amp;COUNTIF(TestUIn2!$E$2:$E106,Germany_Aus!$A$722),0)))))))))))</f>
        <v>0</v>
      </c>
      <c r="B106" t="str">
        <f>TestUIn2!A106</f>
        <v/>
      </c>
      <c r="C106" t="str">
        <f>TestUIn2!B106</f>
        <v/>
      </c>
      <c r="D106" t="str">
        <f>TestUIn2!C106</f>
        <v/>
      </c>
      <c r="E106" t="str">
        <f>TestUIn2!D106</f>
        <v/>
      </c>
      <c r="F106" s="87" t="str">
        <f>TestUIn2!F106</f>
        <v/>
      </c>
    </row>
    <row r="107">
      <c r="A107" s="86">
        <f>(IF(TestUIn2!E107=Germany_Aus!$A$2,1&amp;COUNTIF(TestUIn2!$E$2:$E107,Germany_Aus!$A$2), IF(TestUIn2!E107=Germany_Aus!$A$82, 2&amp;COUNTIF(TestUIn2!$E$2:$E107,Germany_Aus!$A$82),IF(TestUIn2!E107=Germany_Aus!$A$162, 3&amp;COUNTIF(TestUIn2!$E$2:$E107,Germany_Aus!$A$162),IF(TestUIn2!E107=Germany_Aus!$A$242, 4&amp;COUNTIF(TestUIn2!$E$2:$E107,Germany_Aus!$A$242),IF(TestUIn2!E107=Germany_Aus!$A$322, 5&amp;COUNTIF(TestUIn2!$E$2:$E107,Germany_Aus!$A$322),IF(TestUIn2!E107=Germany_Aus!$A$402, 6&amp;COUNTIF(TestUIn2!$E$2:$E107,Germany_Aus!$A$402),IF(TestUIn2!E107=Germany_Aus!$A$482, 7&amp;COUNTIF(TestUIn2!$E$2:$E107,Germany_Aus!$A$482),IF(TestUIn2!E107=Germany_Aus!$A$562, 8&amp;COUNTIF(TestUIn2!$E$2:$E107,Germany_Aus!$A$562),IF(TestUIn2!E107=Germany_Aus!$A$642, 9&amp;COUNTIF(TestUIn2!$E$2:$E107,Germany_Aus!$A$642),IF(TestUIn2!E107=Germany_Aus!$A$722, 10&amp;COUNTIF(TestUIn2!$E$2:$E107,Germany_Aus!$A$722),0)))))))))))</f>
        <v>0</v>
      </c>
      <c r="B107" t="str">
        <f>TestUIn2!A107</f>
        <v/>
      </c>
      <c r="C107" t="str">
        <f>TestUIn2!B107</f>
        <v/>
      </c>
      <c r="D107" t="str">
        <f>TestUIn2!C107</f>
        <v/>
      </c>
      <c r="E107" t="str">
        <f>TestUIn2!D107</f>
        <v/>
      </c>
      <c r="F107" s="87" t="str">
        <f>TestUIn2!F107</f>
        <v/>
      </c>
    </row>
    <row r="108">
      <c r="A108" s="86">
        <f>(IF(TestUIn2!E108=Germany_Aus!$A$2,1&amp;COUNTIF(TestUIn2!$E$2:$E108,Germany_Aus!$A$2), IF(TestUIn2!E108=Germany_Aus!$A$82, 2&amp;COUNTIF(TestUIn2!$E$2:$E108,Germany_Aus!$A$82),IF(TestUIn2!E108=Germany_Aus!$A$162, 3&amp;COUNTIF(TestUIn2!$E$2:$E108,Germany_Aus!$A$162),IF(TestUIn2!E108=Germany_Aus!$A$242, 4&amp;COUNTIF(TestUIn2!$E$2:$E108,Germany_Aus!$A$242),IF(TestUIn2!E108=Germany_Aus!$A$322, 5&amp;COUNTIF(TestUIn2!$E$2:$E108,Germany_Aus!$A$322),IF(TestUIn2!E108=Germany_Aus!$A$402, 6&amp;COUNTIF(TestUIn2!$E$2:$E108,Germany_Aus!$A$402),IF(TestUIn2!E108=Germany_Aus!$A$482, 7&amp;COUNTIF(TestUIn2!$E$2:$E108,Germany_Aus!$A$482),IF(TestUIn2!E108=Germany_Aus!$A$562, 8&amp;COUNTIF(TestUIn2!$E$2:$E108,Germany_Aus!$A$562),IF(TestUIn2!E108=Germany_Aus!$A$642, 9&amp;COUNTIF(TestUIn2!$E$2:$E108,Germany_Aus!$A$642),IF(TestUIn2!E108=Germany_Aus!$A$722, 10&amp;COUNTIF(TestUIn2!$E$2:$E108,Germany_Aus!$A$722),0)))))))))))</f>
        <v>0</v>
      </c>
      <c r="B108" t="str">
        <f>TestUIn2!A108</f>
        <v/>
      </c>
      <c r="C108" t="str">
        <f>TestUIn2!B108</f>
        <v/>
      </c>
      <c r="D108" t="str">
        <f>TestUIn2!C108</f>
        <v/>
      </c>
      <c r="E108" t="str">
        <f>TestUIn2!D108</f>
        <v/>
      </c>
      <c r="F108" s="87" t="str">
        <f>TestUIn2!F108</f>
        <v/>
      </c>
    </row>
    <row r="109">
      <c r="A109" s="86">
        <f>(IF(TestUIn2!E109=Germany_Aus!$A$2,1&amp;COUNTIF(TestUIn2!$E$2:$E109,Germany_Aus!$A$2), IF(TestUIn2!E109=Germany_Aus!$A$82, 2&amp;COUNTIF(TestUIn2!$E$2:$E109,Germany_Aus!$A$82),IF(TestUIn2!E109=Germany_Aus!$A$162, 3&amp;COUNTIF(TestUIn2!$E$2:$E109,Germany_Aus!$A$162),IF(TestUIn2!E109=Germany_Aus!$A$242, 4&amp;COUNTIF(TestUIn2!$E$2:$E109,Germany_Aus!$A$242),IF(TestUIn2!E109=Germany_Aus!$A$322, 5&amp;COUNTIF(TestUIn2!$E$2:$E109,Germany_Aus!$A$322),IF(TestUIn2!E109=Germany_Aus!$A$402, 6&amp;COUNTIF(TestUIn2!$E$2:$E109,Germany_Aus!$A$402),IF(TestUIn2!E109=Germany_Aus!$A$482, 7&amp;COUNTIF(TestUIn2!$E$2:$E109,Germany_Aus!$A$482),IF(TestUIn2!E109=Germany_Aus!$A$562, 8&amp;COUNTIF(TestUIn2!$E$2:$E109,Germany_Aus!$A$562),IF(TestUIn2!E109=Germany_Aus!$A$642, 9&amp;COUNTIF(TestUIn2!$E$2:$E109,Germany_Aus!$A$642),IF(TestUIn2!E109=Germany_Aus!$A$722, 10&amp;COUNTIF(TestUIn2!$E$2:$E109,Germany_Aus!$A$722),0)))))))))))</f>
        <v>0</v>
      </c>
      <c r="B109" t="str">
        <f>TestUIn2!A109</f>
        <v/>
      </c>
      <c r="C109" t="str">
        <f>TestUIn2!B109</f>
        <v/>
      </c>
      <c r="D109" t="str">
        <f>TestUIn2!C109</f>
        <v/>
      </c>
      <c r="E109" t="str">
        <f>TestUIn2!D109</f>
        <v/>
      </c>
      <c r="F109" s="87" t="str">
        <f>TestUIn2!F109</f>
        <v/>
      </c>
    </row>
    <row r="110">
      <c r="A110" s="86">
        <f>(IF(TestUIn2!E110=Germany_Aus!$A$2,1&amp;COUNTIF(TestUIn2!$E$2:$E110,Germany_Aus!$A$2), IF(TestUIn2!E110=Germany_Aus!$A$82, 2&amp;COUNTIF(TestUIn2!$E$2:$E110,Germany_Aus!$A$82),IF(TestUIn2!E110=Germany_Aus!$A$162, 3&amp;COUNTIF(TestUIn2!$E$2:$E110,Germany_Aus!$A$162),IF(TestUIn2!E110=Germany_Aus!$A$242, 4&amp;COUNTIF(TestUIn2!$E$2:$E110,Germany_Aus!$A$242),IF(TestUIn2!E110=Germany_Aus!$A$322, 5&amp;COUNTIF(TestUIn2!$E$2:$E110,Germany_Aus!$A$322),IF(TestUIn2!E110=Germany_Aus!$A$402, 6&amp;COUNTIF(TestUIn2!$E$2:$E110,Germany_Aus!$A$402),IF(TestUIn2!E110=Germany_Aus!$A$482, 7&amp;COUNTIF(TestUIn2!$E$2:$E110,Germany_Aus!$A$482),IF(TestUIn2!E110=Germany_Aus!$A$562, 8&amp;COUNTIF(TestUIn2!$E$2:$E110,Germany_Aus!$A$562),IF(TestUIn2!E110=Germany_Aus!$A$642, 9&amp;COUNTIF(TestUIn2!$E$2:$E110,Germany_Aus!$A$642),IF(TestUIn2!E110=Germany_Aus!$A$722, 10&amp;COUNTIF(TestUIn2!$E$2:$E110,Germany_Aus!$A$722),0)))))))))))</f>
        <v>0</v>
      </c>
      <c r="B110" t="str">
        <f>TestUIn2!A110</f>
        <v/>
      </c>
      <c r="C110" t="str">
        <f>TestUIn2!B110</f>
        <v/>
      </c>
      <c r="D110" t="str">
        <f>TestUIn2!C110</f>
        <v/>
      </c>
      <c r="E110" t="str">
        <f>TestUIn2!D110</f>
        <v/>
      </c>
      <c r="F110" s="87" t="str">
        <f>TestUIn2!F110</f>
        <v/>
      </c>
    </row>
    <row r="111">
      <c r="A111" s="86">
        <f>(IF(TestUIn2!E111=Germany_Aus!$A$2,1&amp;COUNTIF(TestUIn2!$E$2:$E111,Germany_Aus!$A$2), IF(TestUIn2!E111=Germany_Aus!$A$82, 2&amp;COUNTIF(TestUIn2!$E$2:$E111,Germany_Aus!$A$82),IF(TestUIn2!E111=Germany_Aus!$A$162, 3&amp;COUNTIF(TestUIn2!$E$2:$E111,Germany_Aus!$A$162),IF(TestUIn2!E111=Germany_Aus!$A$242, 4&amp;COUNTIF(TestUIn2!$E$2:$E111,Germany_Aus!$A$242),IF(TestUIn2!E111=Germany_Aus!$A$322, 5&amp;COUNTIF(TestUIn2!$E$2:$E111,Germany_Aus!$A$322),IF(TestUIn2!E111=Germany_Aus!$A$402, 6&amp;COUNTIF(TestUIn2!$E$2:$E111,Germany_Aus!$A$402),IF(TestUIn2!E111=Germany_Aus!$A$482, 7&amp;COUNTIF(TestUIn2!$E$2:$E111,Germany_Aus!$A$482),IF(TestUIn2!E111=Germany_Aus!$A$562, 8&amp;COUNTIF(TestUIn2!$E$2:$E111,Germany_Aus!$A$562),IF(TestUIn2!E111=Germany_Aus!$A$642, 9&amp;COUNTIF(TestUIn2!$E$2:$E111,Germany_Aus!$A$642),IF(TestUIn2!E111=Germany_Aus!$A$722, 10&amp;COUNTIF(TestUIn2!$E$2:$E111,Germany_Aus!$A$722),0)))))))))))</f>
        <v>0</v>
      </c>
      <c r="B111" t="str">
        <f>TestUIn2!A111</f>
        <v/>
      </c>
      <c r="C111" t="str">
        <f>TestUIn2!B111</f>
        <v/>
      </c>
      <c r="D111" t="str">
        <f>TestUIn2!C111</f>
        <v/>
      </c>
      <c r="E111" t="str">
        <f>TestUIn2!D111</f>
        <v/>
      </c>
      <c r="F111" s="87" t="str">
        <f>TestUIn2!F111</f>
        <v/>
      </c>
    </row>
    <row r="112">
      <c r="A112" s="86">
        <f>(IF(TestUIn2!E112=Germany_Aus!$A$2,1&amp;COUNTIF(TestUIn2!$E$2:$E112,Germany_Aus!$A$2), IF(TestUIn2!E112=Germany_Aus!$A$82, 2&amp;COUNTIF(TestUIn2!$E$2:$E112,Germany_Aus!$A$82),IF(TestUIn2!E112=Germany_Aus!$A$162, 3&amp;COUNTIF(TestUIn2!$E$2:$E112,Germany_Aus!$A$162),IF(TestUIn2!E112=Germany_Aus!$A$242, 4&amp;COUNTIF(TestUIn2!$E$2:$E112,Germany_Aus!$A$242),IF(TestUIn2!E112=Germany_Aus!$A$322, 5&amp;COUNTIF(TestUIn2!$E$2:$E112,Germany_Aus!$A$322),IF(TestUIn2!E112=Germany_Aus!$A$402, 6&amp;COUNTIF(TestUIn2!$E$2:$E112,Germany_Aus!$A$402),IF(TestUIn2!E112=Germany_Aus!$A$482, 7&amp;COUNTIF(TestUIn2!$E$2:$E112,Germany_Aus!$A$482),IF(TestUIn2!E112=Germany_Aus!$A$562, 8&amp;COUNTIF(TestUIn2!$E$2:$E112,Germany_Aus!$A$562),IF(TestUIn2!E112=Germany_Aus!$A$642, 9&amp;COUNTIF(TestUIn2!$E$2:$E112,Germany_Aus!$A$642),IF(TestUIn2!E112=Germany_Aus!$A$722, 10&amp;COUNTIF(TestUIn2!$E$2:$E112,Germany_Aus!$A$722),0)))))))))))</f>
        <v>0</v>
      </c>
      <c r="B112" t="str">
        <f>TestUIn2!A112</f>
        <v/>
      </c>
      <c r="C112" t="str">
        <f>TestUIn2!B112</f>
        <v/>
      </c>
      <c r="D112" t="str">
        <f>TestUIn2!C112</f>
        <v/>
      </c>
      <c r="E112" t="str">
        <f>TestUIn2!D112</f>
        <v/>
      </c>
      <c r="F112" s="87" t="str">
        <f>TestUIn2!F112</f>
        <v/>
      </c>
    </row>
    <row r="113">
      <c r="A113" s="86">
        <f>(IF(TestUIn2!E113=Germany_Aus!$A$2,1&amp;COUNTIF(TestUIn2!$E$2:$E113,Germany_Aus!$A$2), IF(TestUIn2!E113=Germany_Aus!$A$82, 2&amp;COUNTIF(TestUIn2!$E$2:$E113,Germany_Aus!$A$82),IF(TestUIn2!E113=Germany_Aus!$A$162, 3&amp;COUNTIF(TestUIn2!$E$2:$E113,Germany_Aus!$A$162),IF(TestUIn2!E113=Germany_Aus!$A$242, 4&amp;COUNTIF(TestUIn2!$E$2:$E113,Germany_Aus!$A$242),IF(TestUIn2!E113=Germany_Aus!$A$322, 5&amp;COUNTIF(TestUIn2!$E$2:$E113,Germany_Aus!$A$322),IF(TestUIn2!E113=Germany_Aus!$A$402, 6&amp;COUNTIF(TestUIn2!$E$2:$E113,Germany_Aus!$A$402),IF(TestUIn2!E113=Germany_Aus!$A$482, 7&amp;COUNTIF(TestUIn2!$E$2:$E113,Germany_Aus!$A$482),IF(TestUIn2!E113=Germany_Aus!$A$562, 8&amp;COUNTIF(TestUIn2!$E$2:$E113,Germany_Aus!$A$562),IF(TestUIn2!E113=Germany_Aus!$A$642, 9&amp;COUNTIF(TestUIn2!$E$2:$E113,Germany_Aus!$A$642),IF(TestUIn2!E113=Germany_Aus!$A$722, 10&amp;COUNTIF(TestUIn2!$E$2:$E113,Germany_Aus!$A$722),0)))))))))))</f>
        <v>0</v>
      </c>
      <c r="B113" t="str">
        <f>TestUIn2!A113</f>
        <v/>
      </c>
      <c r="C113" t="str">
        <f>TestUIn2!B113</f>
        <v/>
      </c>
      <c r="D113" t="str">
        <f>TestUIn2!C113</f>
        <v/>
      </c>
      <c r="E113" t="str">
        <f>TestUIn2!D113</f>
        <v/>
      </c>
      <c r="F113" s="87" t="str">
        <f>TestUIn2!F113</f>
        <v/>
      </c>
    </row>
    <row r="114">
      <c r="A114" s="86">
        <f>(IF(TestUIn2!E114=Germany_Aus!$A$2,1&amp;COUNTIF(TestUIn2!$E$2:$E114,Germany_Aus!$A$2), IF(TestUIn2!E114=Germany_Aus!$A$82, 2&amp;COUNTIF(TestUIn2!$E$2:$E114,Germany_Aus!$A$82),IF(TestUIn2!E114=Germany_Aus!$A$162, 3&amp;COUNTIF(TestUIn2!$E$2:$E114,Germany_Aus!$A$162),IF(TestUIn2!E114=Germany_Aus!$A$242, 4&amp;COUNTIF(TestUIn2!$E$2:$E114,Germany_Aus!$A$242),IF(TestUIn2!E114=Germany_Aus!$A$322, 5&amp;COUNTIF(TestUIn2!$E$2:$E114,Germany_Aus!$A$322),IF(TestUIn2!E114=Germany_Aus!$A$402, 6&amp;COUNTIF(TestUIn2!$E$2:$E114,Germany_Aus!$A$402),IF(TestUIn2!E114=Germany_Aus!$A$482, 7&amp;COUNTIF(TestUIn2!$E$2:$E114,Germany_Aus!$A$482),IF(TestUIn2!E114=Germany_Aus!$A$562, 8&amp;COUNTIF(TestUIn2!$E$2:$E114,Germany_Aus!$A$562),IF(TestUIn2!E114=Germany_Aus!$A$642, 9&amp;COUNTIF(TestUIn2!$E$2:$E114,Germany_Aus!$A$642),IF(TestUIn2!E114=Germany_Aus!$A$722, 10&amp;COUNTIF(TestUIn2!$E$2:$E114,Germany_Aus!$A$722),0)))))))))))</f>
        <v>0</v>
      </c>
      <c r="B114" t="str">
        <f>TestUIn2!A114</f>
        <v/>
      </c>
      <c r="C114" t="str">
        <f>TestUIn2!B114</f>
        <v/>
      </c>
      <c r="D114" t="str">
        <f>TestUIn2!C114</f>
        <v/>
      </c>
      <c r="E114" t="str">
        <f>TestUIn2!D114</f>
        <v/>
      </c>
      <c r="F114" s="87" t="str">
        <f>TestUIn2!F114</f>
        <v/>
      </c>
    </row>
    <row r="115">
      <c r="A115" s="86">
        <f>(IF(TestUIn2!E115=Germany_Aus!$A$2,1&amp;COUNTIF(TestUIn2!$E$2:$E115,Germany_Aus!$A$2), IF(TestUIn2!E115=Germany_Aus!$A$82, 2&amp;COUNTIF(TestUIn2!$E$2:$E115,Germany_Aus!$A$82),IF(TestUIn2!E115=Germany_Aus!$A$162, 3&amp;COUNTIF(TestUIn2!$E$2:$E115,Germany_Aus!$A$162),IF(TestUIn2!E115=Germany_Aus!$A$242, 4&amp;COUNTIF(TestUIn2!$E$2:$E115,Germany_Aus!$A$242),IF(TestUIn2!E115=Germany_Aus!$A$322, 5&amp;COUNTIF(TestUIn2!$E$2:$E115,Germany_Aus!$A$322),IF(TestUIn2!E115=Germany_Aus!$A$402, 6&amp;COUNTIF(TestUIn2!$E$2:$E115,Germany_Aus!$A$402),IF(TestUIn2!E115=Germany_Aus!$A$482, 7&amp;COUNTIF(TestUIn2!$E$2:$E115,Germany_Aus!$A$482),IF(TestUIn2!E115=Germany_Aus!$A$562, 8&amp;COUNTIF(TestUIn2!$E$2:$E115,Germany_Aus!$A$562),IF(TestUIn2!E115=Germany_Aus!$A$642, 9&amp;COUNTIF(TestUIn2!$E$2:$E115,Germany_Aus!$A$642),IF(TestUIn2!E115=Germany_Aus!$A$722, 10&amp;COUNTIF(TestUIn2!$E$2:$E115,Germany_Aus!$A$722),0)))))))))))</f>
        <v>0</v>
      </c>
      <c r="B115" t="str">
        <f>TestUIn2!A115</f>
        <v/>
      </c>
      <c r="C115" t="str">
        <f>TestUIn2!B115</f>
        <v/>
      </c>
      <c r="D115" t="str">
        <f>TestUIn2!C115</f>
        <v/>
      </c>
      <c r="E115" t="str">
        <f>TestUIn2!D115</f>
        <v/>
      </c>
      <c r="F115" s="87" t="str">
        <f>TestUIn2!F115</f>
        <v/>
      </c>
    </row>
    <row r="116">
      <c r="A116" s="86">
        <f>(IF(TestUIn2!E116=Germany_Aus!$A$2,1&amp;COUNTIF(TestUIn2!$E$2:$E116,Germany_Aus!$A$2), IF(TestUIn2!E116=Germany_Aus!$A$82, 2&amp;COUNTIF(TestUIn2!$E$2:$E116,Germany_Aus!$A$82),IF(TestUIn2!E116=Germany_Aus!$A$162, 3&amp;COUNTIF(TestUIn2!$E$2:$E116,Germany_Aus!$A$162),IF(TestUIn2!E116=Germany_Aus!$A$242, 4&amp;COUNTIF(TestUIn2!$E$2:$E116,Germany_Aus!$A$242),IF(TestUIn2!E116=Germany_Aus!$A$322, 5&amp;COUNTIF(TestUIn2!$E$2:$E116,Germany_Aus!$A$322),IF(TestUIn2!E116=Germany_Aus!$A$402, 6&amp;COUNTIF(TestUIn2!$E$2:$E116,Germany_Aus!$A$402),IF(TestUIn2!E116=Germany_Aus!$A$482, 7&amp;COUNTIF(TestUIn2!$E$2:$E116,Germany_Aus!$A$482),IF(TestUIn2!E116=Germany_Aus!$A$562, 8&amp;COUNTIF(TestUIn2!$E$2:$E116,Germany_Aus!$A$562),IF(TestUIn2!E116=Germany_Aus!$A$642, 9&amp;COUNTIF(TestUIn2!$E$2:$E116,Germany_Aus!$A$642),IF(TestUIn2!E116=Germany_Aus!$A$722, 10&amp;COUNTIF(TestUIn2!$E$2:$E116,Germany_Aus!$A$722),0)))))))))))</f>
        <v>0</v>
      </c>
      <c r="B116" t="str">
        <f>TestUIn2!A116</f>
        <v/>
      </c>
      <c r="C116" t="str">
        <f>TestUIn2!B116</f>
        <v/>
      </c>
      <c r="D116" t="str">
        <f>TestUIn2!C116</f>
        <v/>
      </c>
      <c r="E116" t="str">
        <f>TestUIn2!D116</f>
        <v/>
      </c>
      <c r="F116" s="87" t="str">
        <f>TestUIn2!F116</f>
        <v/>
      </c>
    </row>
    <row r="117">
      <c r="A117" s="86">
        <f>(IF(TestUIn2!E117=Germany_Aus!$A$2,1&amp;COUNTIF(TestUIn2!$E$2:$E117,Germany_Aus!$A$2), IF(TestUIn2!E117=Germany_Aus!$A$82, 2&amp;COUNTIF(TestUIn2!$E$2:$E117,Germany_Aus!$A$82),IF(TestUIn2!E117=Germany_Aus!$A$162, 3&amp;COUNTIF(TestUIn2!$E$2:$E117,Germany_Aus!$A$162),IF(TestUIn2!E117=Germany_Aus!$A$242, 4&amp;COUNTIF(TestUIn2!$E$2:$E117,Germany_Aus!$A$242),IF(TestUIn2!E117=Germany_Aus!$A$322, 5&amp;COUNTIF(TestUIn2!$E$2:$E117,Germany_Aus!$A$322),IF(TestUIn2!E117=Germany_Aus!$A$402, 6&amp;COUNTIF(TestUIn2!$E$2:$E117,Germany_Aus!$A$402),IF(TestUIn2!E117=Germany_Aus!$A$482, 7&amp;COUNTIF(TestUIn2!$E$2:$E117,Germany_Aus!$A$482),IF(TestUIn2!E117=Germany_Aus!$A$562, 8&amp;COUNTIF(TestUIn2!$E$2:$E117,Germany_Aus!$A$562),IF(TestUIn2!E117=Germany_Aus!$A$642, 9&amp;COUNTIF(TestUIn2!$E$2:$E117,Germany_Aus!$A$642),IF(TestUIn2!E117=Germany_Aus!$A$722, 10&amp;COUNTIF(TestUIn2!$E$2:$E117,Germany_Aus!$A$722),0)))))))))))</f>
        <v>0</v>
      </c>
      <c r="B117" t="str">
        <f>TestUIn2!A117</f>
        <v/>
      </c>
      <c r="C117" t="str">
        <f>TestUIn2!B117</f>
        <v/>
      </c>
      <c r="D117" t="str">
        <f>TestUIn2!C117</f>
        <v/>
      </c>
      <c r="E117" t="str">
        <f>TestUIn2!D117</f>
        <v/>
      </c>
      <c r="F117" s="87" t="str">
        <f>TestUIn2!F117</f>
        <v/>
      </c>
    </row>
    <row r="118">
      <c r="A118" s="86">
        <f>(IF(TestUIn2!E118=Germany_Aus!$A$2,1&amp;COUNTIF(TestUIn2!$E$2:$E118,Germany_Aus!$A$2), IF(TestUIn2!E118=Germany_Aus!$A$82, 2&amp;COUNTIF(TestUIn2!$E$2:$E118,Germany_Aus!$A$82),IF(TestUIn2!E118=Germany_Aus!$A$162, 3&amp;COUNTIF(TestUIn2!$E$2:$E118,Germany_Aus!$A$162),IF(TestUIn2!E118=Germany_Aus!$A$242, 4&amp;COUNTIF(TestUIn2!$E$2:$E118,Germany_Aus!$A$242),IF(TestUIn2!E118=Germany_Aus!$A$322, 5&amp;COUNTIF(TestUIn2!$E$2:$E118,Germany_Aus!$A$322),IF(TestUIn2!E118=Germany_Aus!$A$402, 6&amp;COUNTIF(TestUIn2!$E$2:$E118,Germany_Aus!$A$402),IF(TestUIn2!E118=Germany_Aus!$A$482, 7&amp;COUNTIF(TestUIn2!$E$2:$E118,Germany_Aus!$A$482),IF(TestUIn2!E118=Germany_Aus!$A$562, 8&amp;COUNTIF(TestUIn2!$E$2:$E118,Germany_Aus!$A$562),IF(TestUIn2!E118=Germany_Aus!$A$642, 9&amp;COUNTIF(TestUIn2!$E$2:$E118,Germany_Aus!$A$642),IF(TestUIn2!E118=Germany_Aus!$A$722, 10&amp;COUNTIF(TestUIn2!$E$2:$E118,Germany_Aus!$A$722),0)))))))))))</f>
        <v>0</v>
      </c>
      <c r="B118" t="str">
        <f>TestUIn2!A118</f>
        <v/>
      </c>
      <c r="C118" t="str">
        <f>TestUIn2!B118</f>
        <v/>
      </c>
      <c r="D118" t="str">
        <f>TestUIn2!C118</f>
        <v/>
      </c>
      <c r="E118" t="str">
        <f>TestUIn2!D118</f>
        <v/>
      </c>
      <c r="F118" s="87" t="str">
        <f>TestUIn2!F118</f>
        <v/>
      </c>
    </row>
    <row r="119">
      <c r="A119" s="86">
        <f>(IF(TestUIn2!E119=Germany_Aus!$A$2,1&amp;COUNTIF(TestUIn2!$E$2:$E119,Germany_Aus!$A$2), IF(TestUIn2!E119=Germany_Aus!$A$82, 2&amp;COUNTIF(TestUIn2!$E$2:$E119,Germany_Aus!$A$82),IF(TestUIn2!E119=Germany_Aus!$A$162, 3&amp;COUNTIF(TestUIn2!$E$2:$E119,Germany_Aus!$A$162),IF(TestUIn2!E119=Germany_Aus!$A$242, 4&amp;COUNTIF(TestUIn2!$E$2:$E119,Germany_Aus!$A$242),IF(TestUIn2!E119=Germany_Aus!$A$322, 5&amp;COUNTIF(TestUIn2!$E$2:$E119,Germany_Aus!$A$322),IF(TestUIn2!E119=Germany_Aus!$A$402, 6&amp;COUNTIF(TestUIn2!$E$2:$E119,Germany_Aus!$A$402),IF(TestUIn2!E119=Germany_Aus!$A$482, 7&amp;COUNTIF(TestUIn2!$E$2:$E119,Germany_Aus!$A$482),IF(TestUIn2!E119=Germany_Aus!$A$562, 8&amp;COUNTIF(TestUIn2!$E$2:$E119,Germany_Aus!$A$562),IF(TestUIn2!E119=Germany_Aus!$A$642, 9&amp;COUNTIF(TestUIn2!$E$2:$E119,Germany_Aus!$A$642),IF(TestUIn2!E119=Germany_Aus!$A$722, 10&amp;COUNTIF(TestUIn2!$E$2:$E119,Germany_Aus!$A$722),0)))))))))))</f>
        <v>0</v>
      </c>
      <c r="B119" t="str">
        <f>TestUIn2!A119</f>
        <v/>
      </c>
      <c r="C119" t="str">
        <f>TestUIn2!B119</f>
        <v/>
      </c>
      <c r="D119" t="str">
        <f>TestUIn2!C119</f>
        <v/>
      </c>
      <c r="E119" t="str">
        <f>TestUIn2!D119</f>
        <v/>
      </c>
      <c r="F119" s="87" t="str">
        <f>TestUIn2!F119</f>
        <v/>
      </c>
    </row>
    <row r="120">
      <c r="A120" s="86">
        <f>(IF(TestUIn2!E120=Germany_Aus!$A$2,1&amp;COUNTIF(TestUIn2!$E$2:$E120,Germany_Aus!$A$2), IF(TestUIn2!E120=Germany_Aus!$A$82, 2&amp;COUNTIF(TestUIn2!$E$2:$E120,Germany_Aus!$A$82),IF(TestUIn2!E120=Germany_Aus!$A$162, 3&amp;COUNTIF(TestUIn2!$E$2:$E120,Germany_Aus!$A$162),IF(TestUIn2!E120=Germany_Aus!$A$242, 4&amp;COUNTIF(TestUIn2!$E$2:$E120,Germany_Aus!$A$242),IF(TestUIn2!E120=Germany_Aus!$A$322, 5&amp;COUNTIF(TestUIn2!$E$2:$E120,Germany_Aus!$A$322),IF(TestUIn2!E120=Germany_Aus!$A$402, 6&amp;COUNTIF(TestUIn2!$E$2:$E120,Germany_Aus!$A$402),IF(TestUIn2!E120=Germany_Aus!$A$482, 7&amp;COUNTIF(TestUIn2!$E$2:$E120,Germany_Aus!$A$482),IF(TestUIn2!E120=Germany_Aus!$A$562, 8&amp;COUNTIF(TestUIn2!$E$2:$E120,Germany_Aus!$A$562),IF(TestUIn2!E120=Germany_Aus!$A$642, 9&amp;COUNTIF(TestUIn2!$E$2:$E120,Germany_Aus!$A$642),IF(TestUIn2!E120=Germany_Aus!$A$722, 10&amp;COUNTIF(TestUIn2!$E$2:$E120,Germany_Aus!$A$722),0)))))))))))</f>
        <v>0</v>
      </c>
      <c r="B120" t="str">
        <f>TestUIn2!A120</f>
        <v/>
      </c>
      <c r="C120" t="str">
        <f>TestUIn2!B120</f>
        <v/>
      </c>
      <c r="D120" t="str">
        <f>TestUIn2!C120</f>
        <v/>
      </c>
      <c r="E120" t="str">
        <f>TestUIn2!D120</f>
        <v/>
      </c>
      <c r="F120" s="87" t="str">
        <f>TestUIn2!F120</f>
        <v/>
      </c>
    </row>
    <row r="121">
      <c r="A121" s="86">
        <f>(IF(TestUIn2!E121=Germany_Aus!$A$2,1&amp;COUNTIF(TestUIn2!$E$2:$E121,Germany_Aus!$A$2), IF(TestUIn2!E121=Germany_Aus!$A$82, 2&amp;COUNTIF(TestUIn2!$E$2:$E121,Germany_Aus!$A$82),IF(TestUIn2!E121=Germany_Aus!$A$162, 3&amp;COUNTIF(TestUIn2!$E$2:$E121,Germany_Aus!$A$162),IF(TestUIn2!E121=Germany_Aus!$A$242, 4&amp;COUNTIF(TestUIn2!$E$2:$E121,Germany_Aus!$A$242),IF(TestUIn2!E121=Germany_Aus!$A$322, 5&amp;COUNTIF(TestUIn2!$E$2:$E121,Germany_Aus!$A$322),IF(TestUIn2!E121=Germany_Aus!$A$402, 6&amp;COUNTIF(TestUIn2!$E$2:$E121,Germany_Aus!$A$402),IF(TestUIn2!E121=Germany_Aus!$A$482, 7&amp;COUNTIF(TestUIn2!$E$2:$E121,Germany_Aus!$A$482),IF(TestUIn2!E121=Germany_Aus!$A$562, 8&amp;COUNTIF(TestUIn2!$E$2:$E121,Germany_Aus!$A$562),IF(TestUIn2!E121=Germany_Aus!$A$642, 9&amp;COUNTIF(TestUIn2!$E$2:$E121,Germany_Aus!$A$642),IF(TestUIn2!E121=Germany_Aus!$A$722, 10&amp;COUNTIF(TestUIn2!$E$2:$E121,Germany_Aus!$A$722),0)))))))))))</f>
        <v>0</v>
      </c>
      <c r="B121" t="str">
        <f>TestUIn2!A121</f>
        <v/>
      </c>
      <c r="C121" t="str">
        <f>TestUIn2!B121</f>
        <v/>
      </c>
      <c r="D121" t="str">
        <f>TestUIn2!C121</f>
        <v/>
      </c>
      <c r="E121" t="str">
        <f>TestUIn2!D121</f>
        <v/>
      </c>
      <c r="F121" s="87" t="str">
        <f>TestUIn2!F121</f>
        <v/>
      </c>
    </row>
    <row r="122">
      <c r="A122" s="86">
        <f>(IF(TestUIn2!E122=Germany_Aus!$A$2,1&amp;COUNTIF(TestUIn2!$E$2:$E122,Germany_Aus!$A$2), IF(TestUIn2!E122=Germany_Aus!$A$82, 2&amp;COUNTIF(TestUIn2!$E$2:$E122,Germany_Aus!$A$82),IF(TestUIn2!E122=Germany_Aus!$A$162, 3&amp;COUNTIF(TestUIn2!$E$2:$E122,Germany_Aus!$A$162),IF(TestUIn2!E122=Germany_Aus!$A$242, 4&amp;COUNTIF(TestUIn2!$E$2:$E122,Germany_Aus!$A$242),IF(TestUIn2!E122=Germany_Aus!$A$322, 5&amp;COUNTIF(TestUIn2!$E$2:$E122,Germany_Aus!$A$322),IF(TestUIn2!E122=Germany_Aus!$A$402, 6&amp;COUNTIF(TestUIn2!$E$2:$E122,Germany_Aus!$A$402),IF(TestUIn2!E122=Germany_Aus!$A$482, 7&amp;COUNTIF(TestUIn2!$E$2:$E122,Germany_Aus!$A$482),IF(TestUIn2!E122=Germany_Aus!$A$562, 8&amp;COUNTIF(TestUIn2!$E$2:$E122,Germany_Aus!$A$562),IF(TestUIn2!E122=Germany_Aus!$A$642, 9&amp;COUNTIF(TestUIn2!$E$2:$E122,Germany_Aus!$A$642),IF(TestUIn2!E122=Germany_Aus!$A$722, 10&amp;COUNTIF(TestUIn2!$E$2:$E122,Germany_Aus!$A$722),0)))))))))))</f>
        <v>0</v>
      </c>
      <c r="B122" t="str">
        <f>TestUIn2!A122</f>
        <v/>
      </c>
      <c r="C122" t="str">
        <f>TestUIn2!B122</f>
        <v/>
      </c>
      <c r="D122" t="str">
        <f>TestUIn2!C122</f>
        <v/>
      </c>
      <c r="E122" t="str">
        <f>TestUIn2!D122</f>
        <v/>
      </c>
      <c r="F122" s="87" t="str">
        <f>TestUIn2!F122</f>
        <v/>
      </c>
    </row>
    <row r="123">
      <c r="A123" s="86">
        <f>(IF(TestUIn2!E123=Germany_Aus!$A$2,1&amp;COUNTIF(TestUIn2!$E$2:$E123,Germany_Aus!$A$2), IF(TestUIn2!E123=Germany_Aus!$A$82, 2&amp;COUNTIF(TestUIn2!$E$2:$E123,Germany_Aus!$A$82),IF(TestUIn2!E123=Germany_Aus!$A$162, 3&amp;COUNTIF(TestUIn2!$E$2:$E123,Germany_Aus!$A$162),IF(TestUIn2!E123=Germany_Aus!$A$242, 4&amp;COUNTIF(TestUIn2!$E$2:$E123,Germany_Aus!$A$242),IF(TestUIn2!E123=Germany_Aus!$A$322, 5&amp;COUNTIF(TestUIn2!$E$2:$E123,Germany_Aus!$A$322),IF(TestUIn2!E123=Germany_Aus!$A$402, 6&amp;COUNTIF(TestUIn2!$E$2:$E123,Germany_Aus!$A$402),IF(TestUIn2!E123=Germany_Aus!$A$482, 7&amp;COUNTIF(TestUIn2!$E$2:$E123,Germany_Aus!$A$482),IF(TestUIn2!E123=Germany_Aus!$A$562, 8&amp;COUNTIF(TestUIn2!$E$2:$E123,Germany_Aus!$A$562),IF(TestUIn2!E123=Germany_Aus!$A$642, 9&amp;COUNTIF(TestUIn2!$E$2:$E123,Germany_Aus!$A$642),IF(TestUIn2!E123=Germany_Aus!$A$722, 10&amp;COUNTIF(TestUIn2!$E$2:$E123,Germany_Aus!$A$722),0)))))))))))</f>
        <v>0</v>
      </c>
      <c r="B123" t="str">
        <f>TestUIn2!A123</f>
        <v/>
      </c>
      <c r="C123" t="str">
        <f>TestUIn2!B123</f>
        <v/>
      </c>
      <c r="D123" t="str">
        <f>TestUIn2!C123</f>
        <v/>
      </c>
      <c r="E123" t="str">
        <f>TestUIn2!D123</f>
        <v/>
      </c>
      <c r="F123" s="87" t="str">
        <f>TestUIn2!F123</f>
        <v/>
      </c>
    </row>
    <row r="124">
      <c r="A124" s="86">
        <f>(IF(TestUIn2!E124=Germany_Aus!$A$2,1&amp;COUNTIF(TestUIn2!$E$2:$E124,Germany_Aus!$A$2), IF(TestUIn2!E124=Germany_Aus!$A$82, 2&amp;COUNTIF(TestUIn2!$E$2:$E124,Germany_Aus!$A$82),IF(TestUIn2!E124=Germany_Aus!$A$162, 3&amp;COUNTIF(TestUIn2!$E$2:$E124,Germany_Aus!$A$162),IF(TestUIn2!E124=Germany_Aus!$A$242, 4&amp;COUNTIF(TestUIn2!$E$2:$E124,Germany_Aus!$A$242),IF(TestUIn2!E124=Germany_Aus!$A$322, 5&amp;COUNTIF(TestUIn2!$E$2:$E124,Germany_Aus!$A$322),IF(TestUIn2!E124=Germany_Aus!$A$402, 6&amp;COUNTIF(TestUIn2!$E$2:$E124,Germany_Aus!$A$402),IF(TestUIn2!E124=Germany_Aus!$A$482, 7&amp;COUNTIF(TestUIn2!$E$2:$E124,Germany_Aus!$A$482),IF(TestUIn2!E124=Germany_Aus!$A$562, 8&amp;COUNTIF(TestUIn2!$E$2:$E124,Germany_Aus!$A$562),IF(TestUIn2!E124=Germany_Aus!$A$642, 9&amp;COUNTIF(TestUIn2!$E$2:$E124,Germany_Aus!$A$642),IF(TestUIn2!E124=Germany_Aus!$A$722, 10&amp;COUNTIF(TestUIn2!$E$2:$E124,Germany_Aus!$A$722),0)))))))))))</f>
        <v>0</v>
      </c>
      <c r="B124" t="str">
        <f>TestUIn2!A124</f>
        <v/>
      </c>
      <c r="C124" t="str">
        <f>TestUIn2!B124</f>
        <v/>
      </c>
      <c r="D124" t="str">
        <f>TestUIn2!C124</f>
        <v/>
      </c>
      <c r="E124" t="str">
        <f>TestUIn2!D124</f>
        <v/>
      </c>
      <c r="F124" s="87" t="str">
        <f>TestUIn2!F124</f>
        <v/>
      </c>
    </row>
    <row r="125">
      <c r="A125" s="86">
        <f>(IF(TestUIn2!E125=Germany_Aus!$A$2,1&amp;COUNTIF(TestUIn2!$E$2:$E125,Germany_Aus!$A$2), IF(TestUIn2!E125=Germany_Aus!$A$82, 2&amp;COUNTIF(TestUIn2!$E$2:$E125,Germany_Aus!$A$82),IF(TestUIn2!E125=Germany_Aus!$A$162, 3&amp;COUNTIF(TestUIn2!$E$2:$E125,Germany_Aus!$A$162),IF(TestUIn2!E125=Germany_Aus!$A$242, 4&amp;COUNTIF(TestUIn2!$E$2:$E125,Germany_Aus!$A$242),IF(TestUIn2!E125=Germany_Aus!$A$322, 5&amp;COUNTIF(TestUIn2!$E$2:$E125,Germany_Aus!$A$322),IF(TestUIn2!E125=Germany_Aus!$A$402, 6&amp;COUNTIF(TestUIn2!$E$2:$E125,Germany_Aus!$A$402),IF(TestUIn2!E125=Germany_Aus!$A$482, 7&amp;COUNTIF(TestUIn2!$E$2:$E125,Germany_Aus!$A$482),IF(TestUIn2!E125=Germany_Aus!$A$562, 8&amp;COUNTIF(TestUIn2!$E$2:$E125,Germany_Aus!$A$562),IF(TestUIn2!E125=Germany_Aus!$A$642, 9&amp;COUNTIF(TestUIn2!$E$2:$E125,Germany_Aus!$A$642),IF(TestUIn2!E125=Germany_Aus!$A$722, 10&amp;COUNTIF(TestUIn2!$E$2:$E125,Germany_Aus!$A$722),0)))))))))))</f>
        <v>0</v>
      </c>
      <c r="B125" t="str">
        <f>TestUIn2!A125</f>
        <v/>
      </c>
      <c r="C125" t="str">
        <f>TestUIn2!B125</f>
        <v/>
      </c>
      <c r="D125" t="str">
        <f>TestUIn2!C125</f>
        <v/>
      </c>
      <c r="E125" t="str">
        <f>TestUIn2!D125</f>
        <v/>
      </c>
      <c r="F125" s="87" t="str">
        <f>TestUIn2!F125</f>
        <v/>
      </c>
    </row>
    <row r="126">
      <c r="A126" s="86">
        <f>(IF(TestUIn2!E126=Germany_Aus!$A$2,1&amp;COUNTIF(TestUIn2!$E$2:$E126,Germany_Aus!$A$2), IF(TestUIn2!E126=Germany_Aus!$A$82, 2&amp;COUNTIF(TestUIn2!$E$2:$E126,Germany_Aus!$A$82),IF(TestUIn2!E126=Germany_Aus!$A$162, 3&amp;COUNTIF(TestUIn2!$E$2:$E126,Germany_Aus!$A$162),IF(TestUIn2!E126=Germany_Aus!$A$242, 4&amp;COUNTIF(TestUIn2!$E$2:$E126,Germany_Aus!$A$242),IF(TestUIn2!E126=Germany_Aus!$A$322, 5&amp;COUNTIF(TestUIn2!$E$2:$E126,Germany_Aus!$A$322),IF(TestUIn2!E126=Germany_Aus!$A$402, 6&amp;COUNTIF(TestUIn2!$E$2:$E126,Germany_Aus!$A$402),IF(TestUIn2!E126=Germany_Aus!$A$482, 7&amp;COUNTIF(TestUIn2!$E$2:$E126,Germany_Aus!$A$482),IF(TestUIn2!E126=Germany_Aus!$A$562, 8&amp;COUNTIF(TestUIn2!$E$2:$E126,Germany_Aus!$A$562),IF(TestUIn2!E126=Germany_Aus!$A$642, 9&amp;COUNTIF(TestUIn2!$E$2:$E126,Germany_Aus!$A$642),IF(TestUIn2!E126=Germany_Aus!$A$722, 10&amp;COUNTIF(TestUIn2!$E$2:$E126,Germany_Aus!$A$722),0)))))))))))</f>
        <v>0</v>
      </c>
      <c r="B126" t="str">
        <f>TestUIn2!A126</f>
        <v/>
      </c>
      <c r="C126" t="str">
        <f>TestUIn2!B126</f>
        <v/>
      </c>
      <c r="D126" t="str">
        <f>TestUIn2!C126</f>
        <v/>
      </c>
      <c r="E126" t="str">
        <f>TestUIn2!D126</f>
        <v/>
      </c>
      <c r="F126" s="87" t="str">
        <f>TestUIn2!F126</f>
        <v/>
      </c>
    </row>
    <row r="127">
      <c r="A127" s="86">
        <f>(IF(TestUIn2!E127=Germany_Aus!$A$2,1&amp;COUNTIF(TestUIn2!$E$2:$E127,Germany_Aus!$A$2), IF(TestUIn2!E127=Germany_Aus!$A$82, 2&amp;COUNTIF(TestUIn2!$E$2:$E127,Germany_Aus!$A$82),IF(TestUIn2!E127=Germany_Aus!$A$162, 3&amp;COUNTIF(TestUIn2!$E$2:$E127,Germany_Aus!$A$162),IF(TestUIn2!E127=Germany_Aus!$A$242, 4&amp;COUNTIF(TestUIn2!$E$2:$E127,Germany_Aus!$A$242),IF(TestUIn2!E127=Germany_Aus!$A$322, 5&amp;COUNTIF(TestUIn2!$E$2:$E127,Germany_Aus!$A$322),IF(TestUIn2!E127=Germany_Aus!$A$402, 6&amp;COUNTIF(TestUIn2!$E$2:$E127,Germany_Aus!$A$402),IF(TestUIn2!E127=Germany_Aus!$A$482, 7&amp;COUNTIF(TestUIn2!$E$2:$E127,Germany_Aus!$A$482),IF(TestUIn2!E127=Germany_Aus!$A$562, 8&amp;COUNTIF(TestUIn2!$E$2:$E127,Germany_Aus!$A$562),IF(TestUIn2!E127=Germany_Aus!$A$642, 9&amp;COUNTIF(TestUIn2!$E$2:$E127,Germany_Aus!$A$642),IF(TestUIn2!E127=Germany_Aus!$A$722, 10&amp;COUNTIF(TestUIn2!$E$2:$E127,Germany_Aus!$A$722),0)))))))))))</f>
        <v>0</v>
      </c>
      <c r="B127" t="str">
        <f>TestUIn2!A127</f>
        <v/>
      </c>
      <c r="C127" t="str">
        <f>TestUIn2!B127</f>
        <v/>
      </c>
      <c r="D127" t="str">
        <f>TestUIn2!C127</f>
        <v/>
      </c>
      <c r="E127" t="str">
        <f>TestUIn2!D127</f>
        <v/>
      </c>
      <c r="F127" s="87" t="str">
        <f>TestUIn2!F127</f>
        <v/>
      </c>
    </row>
    <row r="128">
      <c r="A128" s="86">
        <f>(IF(TestUIn2!E128=Germany_Aus!$A$2,1&amp;COUNTIF(TestUIn2!$E$2:$E128,Germany_Aus!$A$2), IF(TestUIn2!E128=Germany_Aus!$A$82, 2&amp;COUNTIF(TestUIn2!$E$2:$E128,Germany_Aus!$A$82),IF(TestUIn2!E128=Germany_Aus!$A$162, 3&amp;COUNTIF(TestUIn2!$E$2:$E128,Germany_Aus!$A$162),IF(TestUIn2!E128=Germany_Aus!$A$242, 4&amp;COUNTIF(TestUIn2!$E$2:$E128,Germany_Aus!$A$242),IF(TestUIn2!E128=Germany_Aus!$A$322, 5&amp;COUNTIF(TestUIn2!$E$2:$E128,Germany_Aus!$A$322),IF(TestUIn2!E128=Germany_Aus!$A$402, 6&amp;COUNTIF(TestUIn2!$E$2:$E128,Germany_Aus!$A$402),IF(TestUIn2!E128=Germany_Aus!$A$482, 7&amp;COUNTIF(TestUIn2!$E$2:$E128,Germany_Aus!$A$482),IF(TestUIn2!E128=Germany_Aus!$A$562, 8&amp;COUNTIF(TestUIn2!$E$2:$E128,Germany_Aus!$A$562),IF(TestUIn2!E128=Germany_Aus!$A$642, 9&amp;COUNTIF(TestUIn2!$E$2:$E128,Germany_Aus!$A$642),IF(TestUIn2!E128=Germany_Aus!$A$722, 10&amp;COUNTIF(TestUIn2!$E$2:$E128,Germany_Aus!$A$722),0)))))))))))</f>
        <v>0</v>
      </c>
      <c r="B128" t="str">
        <f>TestUIn2!A128</f>
        <v/>
      </c>
      <c r="C128" t="str">
        <f>TestUIn2!B128</f>
        <v/>
      </c>
      <c r="D128" t="str">
        <f>TestUIn2!C128</f>
        <v/>
      </c>
      <c r="E128" t="str">
        <f>TestUIn2!D128</f>
        <v/>
      </c>
      <c r="F128" s="87" t="str">
        <f>TestUIn2!F128</f>
        <v/>
      </c>
    </row>
    <row r="129">
      <c r="A129" s="86">
        <f>(IF(TestUIn2!E129=Germany_Aus!$A$2,1&amp;COUNTIF(TestUIn2!$E$2:$E129,Germany_Aus!$A$2), IF(TestUIn2!E129=Germany_Aus!$A$82, 2&amp;COUNTIF(TestUIn2!$E$2:$E129,Germany_Aus!$A$82),IF(TestUIn2!E129=Germany_Aus!$A$162, 3&amp;COUNTIF(TestUIn2!$E$2:$E129,Germany_Aus!$A$162),IF(TestUIn2!E129=Germany_Aus!$A$242, 4&amp;COUNTIF(TestUIn2!$E$2:$E129,Germany_Aus!$A$242),IF(TestUIn2!E129=Germany_Aus!$A$322, 5&amp;COUNTIF(TestUIn2!$E$2:$E129,Germany_Aus!$A$322),IF(TestUIn2!E129=Germany_Aus!$A$402, 6&amp;COUNTIF(TestUIn2!$E$2:$E129,Germany_Aus!$A$402),IF(TestUIn2!E129=Germany_Aus!$A$482, 7&amp;COUNTIF(TestUIn2!$E$2:$E129,Germany_Aus!$A$482),IF(TestUIn2!E129=Germany_Aus!$A$562, 8&amp;COUNTIF(TestUIn2!$E$2:$E129,Germany_Aus!$A$562),IF(TestUIn2!E129=Germany_Aus!$A$642, 9&amp;COUNTIF(TestUIn2!$E$2:$E129,Germany_Aus!$A$642),IF(TestUIn2!E129=Germany_Aus!$A$722, 10&amp;COUNTIF(TestUIn2!$E$2:$E129,Germany_Aus!$A$722),0)))))))))))</f>
        <v>0</v>
      </c>
      <c r="B129" t="str">
        <f>TestUIn2!A129</f>
        <v/>
      </c>
      <c r="C129" t="str">
        <f>TestUIn2!B129</f>
        <v/>
      </c>
      <c r="D129" t="str">
        <f>TestUIn2!C129</f>
        <v/>
      </c>
      <c r="E129" t="str">
        <f>TestUIn2!D129</f>
        <v/>
      </c>
      <c r="F129" s="87" t="str">
        <f>TestUIn2!F129</f>
        <v/>
      </c>
    </row>
    <row r="130">
      <c r="A130" s="86">
        <f>(IF(TestUIn2!E130=Germany_Aus!$A$2,1&amp;COUNTIF(TestUIn2!$E$2:$E130,Germany_Aus!$A$2), IF(TestUIn2!E130=Germany_Aus!$A$82, 2&amp;COUNTIF(TestUIn2!$E$2:$E130,Germany_Aus!$A$82),IF(TestUIn2!E130=Germany_Aus!$A$162, 3&amp;COUNTIF(TestUIn2!$E$2:$E130,Germany_Aus!$A$162),IF(TestUIn2!E130=Germany_Aus!$A$242, 4&amp;COUNTIF(TestUIn2!$E$2:$E130,Germany_Aus!$A$242),IF(TestUIn2!E130=Germany_Aus!$A$322, 5&amp;COUNTIF(TestUIn2!$E$2:$E130,Germany_Aus!$A$322),IF(TestUIn2!E130=Germany_Aus!$A$402, 6&amp;COUNTIF(TestUIn2!$E$2:$E130,Germany_Aus!$A$402),IF(TestUIn2!E130=Germany_Aus!$A$482, 7&amp;COUNTIF(TestUIn2!$E$2:$E130,Germany_Aus!$A$482),IF(TestUIn2!E130=Germany_Aus!$A$562, 8&amp;COUNTIF(TestUIn2!$E$2:$E130,Germany_Aus!$A$562),IF(TestUIn2!E130=Germany_Aus!$A$642, 9&amp;COUNTIF(TestUIn2!$E$2:$E130,Germany_Aus!$A$642),IF(TestUIn2!E130=Germany_Aus!$A$722, 10&amp;COUNTIF(TestUIn2!$E$2:$E130,Germany_Aus!$A$722),0)))))))))))</f>
        <v>0</v>
      </c>
      <c r="B130" t="str">
        <f>TestUIn2!A130</f>
        <v/>
      </c>
      <c r="C130" t="str">
        <f>TestUIn2!B130</f>
        <v/>
      </c>
      <c r="D130" t="str">
        <f>TestUIn2!C130</f>
        <v/>
      </c>
      <c r="E130" t="str">
        <f>TestUIn2!D130</f>
        <v/>
      </c>
      <c r="F130" s="87" t="str">
        <f>TestUIn2!F130</f>
        <v/>
      </c>
    </row>
    <row r="131">
      <c r="A131" s="86">
        <f>(IF(TestUIn2!E131=Germany_Aus!$A$2,1&amp;COUNTIF(TestUIn2!$E$2:$E131,Germany_Aus!$A$2), IF(TestUIn2!E131=Germany_Aus!$A$82, 2&amp;COUNTIF(TestUIn2!$E$2:$E131,Germany_Aus!$A$82),IF(TestUIn2!E131=Germany_Aus!$A$162, 3&amp;COUNTIF(TestUIn2!$E$2:$E131,Germany_Aus!$A$162),IF(TestUIn2!E131=Germany_Aus!$A$242, 4&amp;COUNTIF(TestUIn2!$E$2:$E131,Germany_Aus!$A$242),IF(TestUIn2!E131=Germany_Aus!$A$322, 5&amp;COUNTIF(TestUIn2!$E$2:$E131,Germany_Aus!$A$322),IF(TestUIn2!E131=Germany_Aus!$A$402, 6&amp;COUNTIF(TestUIn2!$E$2:$E131,Germany_Aus!$A$402),IF(TestUIn2!E131=Germany_Aus!$A$482, 7&amp;COUNTIF(TestUIn2!$E$2:$E131,Germany_Aus!$A$482),IF(TestUIn2!E131=Germany_Aus!$A$562, 8&amp;COUNTIF(TestUIn2!$E$2:$E131,Germany_Aus!$A$562),IF(TestUIn2!E131=Germany_Aus!$A$642, 9&amp;COUNTIF(TestUIn2!$E$2:$E131,Germany_Aus!$A$642),IF(TestUIn2!E131=Germany_Aus!$A$722, 10&amp;COUNTIF(TestUIn2!$E$2:$E131,Germany_Aus!$A$722),0)))))))))))</f>
        <v>0</v>
      </c>
      <c r="B131" t="str">
        <f>TestUIn2!A131</f>
        <v/>
      </c>
      <c r="C131" t="str">
        <f>TestUIn2!B131</f>
        <v/>
      </c>
      <c r="D131" t="str">
        <f>TestUIn2!C131</f>
        <v/>
      </c>
      <c r="E131" t="str">
        <f>TestUIn2!D131</f>
        <v/>
      </c>
      <c r="F131" s="87" t="str">
        <f>TestUIn2!F131</f>
        <v/>
      </c>
    </row>
    <row r="132">
      <c r="A132" s="86">
        <f>(IF(TestUIn2!E132=Germany_Aus!$A$2,1&amp;COUNTIF(TestUIn2!$E$2:$E132,Germany_Aus!$A$2), IF(TestUIn2!E132=Germany_Aus!$A$82, 2&amp;COUNTIF(TestUIn2!$E$2:$E132,Germany_Aus!$A$82),IF(TestUIn2!E132=Germany_Aus!$A$162, 3&amp;COUNTIF(TestUIn2!$E$2:$E132,Germany_Aus!$A$162),IF(TestUIn2!E132=Germany_Aus!$A$242, 4&amp;COUNTIF(TestUIn2!$E$2:$E132,Germany_Aus!$A$242),IF(TestUIn2!E132=Germany_Aus!$A$322, 5&amp;COUNTIF(TestUIn2!$E$2:$E132,Germany_Aus!$A$322),IF(TestUIn2!E132=Germany_Aus!$A$402, 6&amp;COUNTIF(TestUIn2!$E$2:$E132,Germany_Aus!$A$402),IF(TestUIn2!E132=Germany_Aus!$A$482, 7&amp;COUNTIF(TestUIn2!$E$2:$E132,Germany_Aus!$A$482),IF(TestUIn2!E132=Germany_Aus!$A$562, 8&amp;COUNTIF(TestUIn2!$E$2:$E132,Germany_Aus!$A$562),IF(TestUIn2!E132=Germany_Aus!$A$642, 9&amp;COUNTIF(TestUIn2!$E$2:$E132,Germany_Aus!$A$642),IF(TestUIn2!E132=Germany_Aus!$A$722, 10&amp;COUNTIF(TestUIn2!$E$2:$E132,Germany_Aus!$A$722),0)))))))))))</f>
        <v>0</v>
      </c>
      <c r="B132" t="str">
        <f>TestUIn2!A132</f>
        <v/>
      </c>
      <c r="C132" t="str">
        <f>TestUIn2!B132</f>
        <v/>
      </c>
      <c r="D132" t="str">
        <f>TestUIn2!C132</f>
        <v/>
      </c>
      <c r="E132" t="str">
        <f>TestUIn2!D132</f>
        <v/>
      </c>
      <c r="F132" s="87" t="str">
        <f>TestUIn2!F132</f>
        <v/>
      </c>
    </row>
    <row r="133">
      <c r="A133" s="86">
        <f>(IF(TestUIn2!E133=Germany_Aus!$A$2,1&amp;COUNTIF(TestUIn2!$E$2:$E133,Germany_Aus!$A$2), IF(TestUIn2!E133=Germany_Aus!$A$82, 2&amp;COUNTIF(TestUIn2!$E$2:$E133,Germany_Aus!$A$82),IF(TestUIn2!E133=Germany_Aus!$A$162, 3&amp;COUNTIF(TestUIn2!$E$2:$E133,Germany_Aus!$A$162),IF(TestUIn2!E133=Germany_Aus!$A$242, 4&amp;COUNTIF(TestUIn2!$E$2:$E133,Germany_Aus!$A$242),IF(TestUIn2!E133=Germany_Aus!$A$322, 5&amp;COUNTIF(TestUIn2!$E$2:$E133,Germany_Aus!$A$322),IF(TestUIn2!E133=Germany_Aus!$A$402, 6&amp;COUNTIF(TestUIn2!$E$2:$E133,Germany_Aus!$A$402),IF(TestUIn2!E133=Germany_Aus!$A$482, 7&amp;COUNTIF(TestUIn2!$E$2:$E133,Germany_Aus!$A$482),IF(TestUIn2!E133=Germany_Aus!$A$562, 8&amp;COUNTIF(TestUIn2!$E$2:$E133,Germany_Aus!$A$562),IF(TestUIn2!E133=Germany_Aus!$A$642, 9&amp;COUNTIF(TestUIn2!$E$2:$E133,Germany_Aus!$A$642),IF(TestUIn2!E133=Germany_Aus!$A$722, 10&amp;COUNTIF(TestUIn2!$E$2:$E133,Germany_Aus!$A$722),0)))))))))))</f>
        <v>0</v>
      </c>
      <c r="B133" t="str">
        <f>TestUIn2!A133</f>
        <v/>
      </c>
      <c r="C133" t="str">
        <f>TestUIn2!B133</f>
        <v/>
      </c>
      <c r="D133" t="str">
        <f>TestUIn2!C133</f>
        <v/>
      </c>
      <c r="E133" t="str">
        <f>TestUIn2!D133</f>
        <v/>
      </c>
      <c r="F133" s="87" t="str">
        <f>TestUIn2!F133</f>
        <v/>
      </c>
    </row>
    <row r="134">
      <c r="A134" s="86">
        <f>(IF(TestUIn2!E134=Germany_Aus!$A$2,1&amp;COUNTIF(TestUIn2!$E$2:$E134,Germany_Aus!$A$2), IF(TestUIn2!E134=Germany_Aus!$A$82, 2&amp;COUNTIF(TestUIn2!$E$2:$E134,Germany_Aus!$A$82),IF(TestUIn2!E134=Germany_Aus!$A$162, 3&amp;COUNTIF(TestUIn2!$E$2:$E134,Germany_Aus!$A$162),IF(TestUIn2!E134=Germany_Aus!$A$242, 4&amp;COUNTIF(TestUIn2!$E$2:$E134,Germany_Aus!$A$242),IF(TestUIn2!E134=Germany_Aus!$A$322, 5&amp;COUNTIF(TestUIn2!$E$2:$E134,Germany_Aus!$A$322),IF(TestUIn2!E134=Germany_Aus!$A$402, 6&amp;COUNTIF(TestUIn2!$E$2:$E134,Germany_Aus!$A$402),IF(TestUIn2!E134=Germany_Aus!$A$482, 7&amp;COUNTIF(TestUIn2!$E$2:$E134,Germany_Aus!$A$482),IF(TestUIn2!E134=Germany_Aus!$A$562, 8&amp;COUNTIF(TestUIn2!$E$2:$E134,Germany_Aus!$A$562),IF(TestUIn2!E134=Germany_Aus!$A$642, 9&amp;COUNTIF(TestUIn2!$E$2:$E134,Germany_Aus!$A$642),IF(TestUIn2!E134=Germany_Aus!$A$722, 10&amp;COUNTIF(TestUIn2!$E$2:$E134,Germany_Aus!$A$722),0)))))))))))</f>
        <v>0</v>
      </c>
      <c r="B134" t="str">
        <f>TestUIn2!A134</f>
        <v/>
      </c>
      <c r="C134" t="str">
        <f>TestUIn2!B134</f>
        <v/>
      </c>
      <c r="D134" t="str">
        <f>TestUIn2!C134</f>
        <v/>
      </c>
      <c r="E134" t="str">
        <f>TestUIn2!D134</f>
        <v/>
      </c>
      <c r="F134" s="87" t="str">
        <f>TestUIn2!F134</f>
        <v/>
      </c>
    </row>
    <row r="135">
      <c r="A135" s="86">
        <f>(IF(TestUIn2!E135=Germany_Aus!$A$2,1&amp;COUNTIF(TestUIn2!$E$2:$E135,Germany_Aus!$A$2), IF(TestUIn2!E135=Germany_Aus!$A$82, 2&amp;COUNTIF(TestUIn2!$E$2:$E135,Germany_Aus!$A$82),IF(TestUIn2!E135=Germany_Aus!$A$162, 3&amp;COUNTIF(TestUIn2!$E$2:$E135,Germany_Aus!$A$162),IF(TestUIn2!E135=Germany_Aus!$A$242, 4&amp;COUNTIF(TestUIn2!$E$2:$E135,Germany_Aus!$A$242),IF(TestUIn2!E135=Germany_Aus!$A$322, 5&amp;COUNTIF(TestUIn2!$E$2:$E135,Germany_Aus!$A$322),IF(TestUIn2!E135=Germany_Aus!$A$402, 6&amp;COUNTIF(TestUIn2!$E$2:$E135,Germany_Aus!$A$402),IF(TestUIn2!E135=Germany_Aus!$A$482, 7&amp;COUNTIF(TestUIn2!$E$2:$E135,Germany_Aus!$A$482),IF(TestUIn2!E135=Germany_Aus!$A$562, 8&amp;COUNTIF(TestUIn2!$E$2:$E135,Germany_Aus!$A$562),IF(TestUIn2!E135=Germany_Aus!$A$642, 9&amp;COUNTIF(TestUIn2!$E$2:$E135,Germany_Aus!$A$642),IF(TestUIn2!E135=Germany_Aus!$A$722, 10&amp;COUNTIF(TestUIn2!$E$2:$E135,Germany_Aus!$A$722),0)))))))))))</f>
        <v>0</v>
      </c>
      <c r="B135" t="str">
        <f>TestUIn2!A135</f>
        <v/>
      </c>
      <c r="C135" t="str">
        <f>TestUIn2!B135</f>
        <v/>
      </c>
      <c r="D135" t="str">
        <f>TestUIn2!C135</f>
        <v/>
      </c>
      <c r="E135" t="str">
        <f>TestUIn2!D135</f>
        <v/>
      </c>
      <c r="F135" s="87" t="str">
        <f>TestUIn2!F135</f>
        <v/>
      </c>
    </row>
    <row r="136">
      <c r="A136" s="86">
        <f>(IF(TestUIn2!E136=Germany_Aus!$A$2,1&amp;COUNTIF(TestUIn2!$E$2:$E136,Germany_Aus!$A$2), IF(TestUIn2!E136=Germany_Aus!$A$82, 2&amp;COUNTIF(TestUIn2!$E$2:$E136,Germany_Aus!$A$82),IF(TestUIn2!E136=Germany_Aus!$A$162, 3&amp;COUNTIF(TestUIn2!$E$2:$E136,Germany_Aus!$A$162),IF(TestUIn2!E136=Germany_Aus!$A$242, 4&amp;COUNTIF(TestUIn2!$E$2:$E136,Germany_Aus!$A$242),IF(TestUIn2!E136=Germany_Aus!$A$322, 5&amp;COUNTIF(TestUIn2!$E$2:$E136,Germany_Aus!$A$322),IF(TestUIn2!E136=Germany_Aus!$A$402, 6&amp;COUNTIF(TestUIn2!$E$2:$E136,Germany_Aus!$A$402),IF(TestUIn2!E136=Germany_Aus!$A$482, 7&amp;COUNTIF(TestUIn2!$E$2:$E136,Germany_Aus!$A$482),IF(TestUIn2!E136=Germany_Aus!$A$562, 8&amp;COUNTIF(TestUIn2!$E$2:$E136,Germany_Aus!$A$562),IF(TestUIn2!E136=Germany_Aus!$A$642, 9&amp;COUNTIF(TestUIn2!$E$2:$E136,Germany_Aus!$A$642),IF(TestUIn2!E136=Germany_Aus!$A$722, 10&amp;COUNTIF(TestUIn2!$E$2:$E136,Germany_Aus!$A$722),0)))))))))))</f>
        <v>0</v>
      </c>
      <c r="B136" t="str">
        <f>TestUIn2!A136</f>
        <v/>
      </c>
      <c r="C136" t="str">
        <f>TestUIn2!B136</f>
        <v/>
      </c>
      <c r="D136" t="str">
        <f>TestUIn2!C136</f>
        <v/>
      </c>
      <c r="E136" t="str">
        <f>TestUIn2!D136</f>
        <v/>
      </c>
      <c r="F136" s="87" t="str">
        <f>TestUIn2!F136</f>
        <v/>
      </c>
    </row>
    <row r="137">
      <c r="A137" s="86">
        <f>(IF(TestUIn2!E137=Germany_Aus!$A$2,1&amp;COUNTIF(TestUIn2!$E$2:$E137,Germany_Aus!$A$2), IF(TestUIn2!E137=Germany_Aus!$A$82, 2&amp;COUNTIF(TestUIn2!$E$2:$E137,Germany_Aus!$A$82),IF(TestUIn2!E137=Germany_Aus!$A$162, 3&amp;COUNTIF(TestUIn2!$E$2:$E137,Germany_Aus!$A$162),IF(TestUIn2!E137=Germany_Aus!$A$242, 4&amp;COUNTIF(TestUIn2!$E$2:$E137,Germany_Aus!$A$242),IF(TestUIn2!E137=Germany_Aus!$A$322, 5&amp;COUNTIF(TestUIn2!$E$2:$E137,Germany_Aus!$A$322),IF(TestUIn2!E137=Germany_Aus!$A$402, 6&amp;COUNTIF(TestUIn2!$E$2:$E137,Germany_Aus!$A$402),IF(TestUIn2!E137=Germany_Aus!$A$482, 7&amp;COUNTIF(TestUIn2!$E$2:$E137,Germany_Aus!$A$482),IF(TestUIn2!E137=Germany_Aus!$A$562, 8&amp;COUNTIF(TestUIn2!$E$2:$E137,Germany_Aus!$A$562),IF(TestUIn2!E137=Germany_Aus!$A$642, 9&amp;COUNTIF(TestUIn2!$E$2:$E137,Germany_Aus!$A$642),IF(TestUIn2!E137=Germany_Aus!$A$722, 10&amp;COUNTIF(TestUIn2!$E$2:$E137,Germany_Aus!$A$722),0)))))))))))</f>
        <v>0</v>
      </c>
      <c r="B137" t="str">
        <f>TestUIn2!A137</f>
        <v/>
      </c>
      <c r="C137" t="str">
        <f>TestUIn2!B137</f>
        <v/>
      </c>
      <c r="D137" t="str">
        <f>TestUIn2!C137</f>
        <v/>
      </c>
      <c r="E137" t="str">
        <f>TestUIn2!D137</f>
        <v/>
      </c>
      <c r="F137" s="87" t="str">
        <f>TestUIn2!F137</f>
        <v/>
      </c>
    </row>
    <row r="138">
      <c r="A138" s="86">
        <f>(IF(TestUIn2!E138=Germany_Aus!$A$2,1&amp;COUNTIF(TestUIn2!$E$2:$E138,Germany_Aus!$A$2), IF(TestUIn2!E138=Germany_Aus!$A$82, 2&amp;COUNTIF(TestUIn2!$E$2:$E138,Germany_Aus!$A$82),IF(TestUIn2!E138=Germany_Aus!$A$162, 3&amp;COUNTIF(TestUIn2!$E$2:$E138,Germany_Aus!$A$162),IF(TestUIn2!E138=Germany_Aus!$A$242, 4&amp;COUNTIF(TestUIn2!$E$2:$E138,Germany_Aus!$A$242),IF(TestUIn2!E138=Germany_Aus!$A$322, 5&amp;COUNTIF(TestUIn2!$E$2:$E138,Germany_Aus!$A$322),IF(TestUIn2!E138=Germany_Aus!$A$402, 6&amp;COUNTIF(TestUIn2!$E$2:$E138,Germany_Aus!$A$402),IF(TestUIn2!E138=Germany_Aus!$A$482, 7&amp;COUNTIF(TestUIn2!$E$2:$E138,Germany_Aus!$A$482),IF(TestUIn2!E138=Germany_Aus!$A$562, 8&amp;COUNTIF(TestUIn2!$E$2:$E138,Germany_Aus!$A$562),IF(TestUIn2!E138=Germany_Aus!$A$642, 9&amp;COUNTIF(TestUIn2!$E$2:$E138,Germany_Aus!$A$642),IF(TestUIn2!E138=Germany_Aus!$A$722, 10&amp;COUNTIF(TestUIn2!$E$2:$E138,Germany_Aus!$A$722),0)))))))))))</f>
        <v>0</v>
      </c>
      <c r="B138" t="str">
        <f>TestUIn2!A138</f>
        <v/>
      </c>
      <c r="C138" t="str">
        <f>TestUIn2!B138</f>
        <v/>
      </c>
      <c r="D138" t="str">
        <f>TestUIn2!C138</f>
        <v/>
      </c>
      <c r="E138" t="str">
        <f>TestUIn2!D138</f>
        <v/>
      </c>
      <c r="F138" s="87" t="str">
        <f>TestUIn2!F138</f>
        <v/>
      </c>
    </row>
    <row r="139">
      <c r="A139" s="86">
        <f>(IF(TestUIn2!E139=Germany_Aus!$A$2,1&amp;COUNTIF(TestUIn2!$E$2:$E139,Germany_Aus!$A$2), IF(TestUIn2!E139=Germany_Aus!$A$82, 2&amp;COUNTIF(TestUIn2!$E$2:$E139,Germany_Aus!$A$82),IF(TestUIn2!E139=Germany_Aus!$A$162, 3&amp;COUNTIF(TestUIn2!$E$2:$E139,Germany_Aus!$A$162),IF(TestUIn2!E139=Germany_Aus!$A$242, 4&amp;COUNTIF(TestUIn2!$E$2:$E139,Germany_Aus!$A$242),IF(TestUIn2!E139=Germany_Aus!$A$322, 5&amp;COUNTIF(TestUIn2!$E$2:$E139,Germany_Aus!$A$322),IF(TestUIn2!E139=Germany_Aus!$A$402, 6&amp;COUNTIF(TestUIn2!$E$2:$E139,Germany_Aus!$A$402),IF(TestUIn2!E139=Germany_Aus!$A$482, 7&amp;COUNTIF(TestUIn2!$E$2:$E139,Germany_Aus!$A$482),IF(TestUIn2!E139=Germany_Aus!$A$562, 8&amp;COUNTIF(TestUIn2!$E$2:$E139,Germany_Aus!$A$562),IF(TestUIn2!E139=Germany_Aus!$A$642, 9&amp;COUNTIF(TestUIn2!$E$2:$E139,Germany_Aus!$A$642),IF(TestUIn2!E139=Germany_Aus!$A$722, 10&amp;COUNTIF(TestUIn2!$E$2:$E139,Germany_Aus!$A$722),0)))))))))))</f>
        <v>0</v>
      </c>
      <c r="B139" t="str">
        <f>TestUIn2!A139</f>
        <v/>
      </c>
      <c r="C139" t="str">
        <f>TestUIn2!B139</f>
        <v/>
      </c>
      <c r="D139" t="str">
        <f>TestUIn2!C139</f>
        <v/>
      </c>
      <c r="E139" t="str">
        <f>TestUIn2!D139</f>
        <v/>
      </c>
      <c r="F139" s="87" t="str">
        <f>TestUIn2!F139</f>
        <v/>
      </c>
    </row>
    <row r="140">
      <c r="A140" s="86">
        <f>(IF(TestUIn2!E140=Germany_Aus!$A$2,1&amp;COUNTIF(TestUIn2!$E$2:$E140,Germany_Aus!$A$2), IF(TestUIn2!E140=Germany_Aus!$A$82, 2&amp;COUNTIF(TestUIn2!$E$2:$E140,Germany_Aus!$A$82),IF(TestUIn2!E140=Germany_Aus!$A$162, 3&amp;COUNTIF(TestUIn2!$E$2:$E140,Germany_Aus!$A$162),IF(TestUIn2!E140=Germany_Aus!$A$242, 4&amp;COUNTIF(TestUIn2!$E$2:$E140,Germany_Aus!$A$242),IF(TestUIn2!E140=Germany_Aus!$A$322, 5&amp;COUNTIF(TestUIn2!$E$2:$E140,Germany_Aus!$A$322),IF(TestUIn2!E140=Germany_Aus!$A$402, 6&amp;COUNTIF(TestUIn2!$E$2:$E140,Germany_Aus!$A$402),IF(TestUIn2!E140=Germany_Aus!$A$482, 7&amp;COUNTIF(TestUIn2!$E$2:$E140,Germany_Aus!$A$482),IF(TestUIn2!E140=Germany_Aus!$A$562, 8&amp;COUNTIF(TestUIn2!$E$2:$E140,Germany_Aus!$A$562),IF(TestUIn2!E140=Germany_Aus!$A$642, 9&amp;COUNTIF(TestUIn2!$E$2:$E140,Germany_Aus!$A$642),IF(TestUIn2!E140=Germany_Aus!$A$722, 10&amp;COUNTIF(TestUIn2!$E$2:$E140,Germany_Aus!$A$722),0)))))))))))</f>
        <v>0</v>
      </c>
      <c r="B140" t="str">
        <f>TestUIn2!A140</f>
        <v/>
      </c>
      <c r="C140" t="str">
        <f>TestUIn2!B140</f>
        <v/>
      </c>
      <c r="D140" t="str">
        <f>TestUIn2!C140</f>
        <v/>
      </c>
      <c r="E140" t="str">
        <f>TestUIn2!D140</f>
        <v/>
      </c>
      <c r="F140" s="87" t="str">
        <f>TestUIn2!F140</f>
        <v/>
      </c>
    </row>
    <row r="141">
      <c r="A141" s="86">
        <f>(IF(TestUIn2!E141=Germany_Aus!$A$2,1&amp;COUNTIF(TestUIn2!$E$2:$E141,Germany_Aus!$A$2), IF(TestUIn2!E141=Germany_Aus!$A$82, 2&amp;COUNTIF(TestUIn2!$E$2:$E141,Germany_Aus!$A$82),IF(TestUIn2!E141=Germany_Aus!$A$162, 3&amp;COUNTIF(TestUIn2!$E$2:$E141,Germany_Aus!$A$162),IF(TestUIn2!E141=Germany_Aus!$A$242, 4&amp;COUNTIF(TestUIn2!$E$2:$E141,Germany_Aus!$A$242),IF(TestUIn2!E141=Germany_Aus!$A$322, 5&amp;COUNTIF(TestUIn2!$E$2:$E141,Germany_Aus!$A$322),IF(TestUIn2!E141=Germany_Aus!$A$402, 6&amp;COUNTIF(TestUIn2!$E$2:$E141,Germany_Aus!$A$402),IF(TestUIn2!E141=Germany_Aus!$A$482, 7&amp;COUNTIF(TestUIn2!$E$2:$E141,Germany_Aus!$A$482),IF(TestUIn2!E141=Germany_Aus!$A$562, 8&amp;COUNTIF(TestUIn2!$E$2:$E141,Germany_Aus!$A$562),IF(TestUIn2!E141=Germany_Aus!$A$642, 9&amp;COUNTIF(TestUIn2!$E$2:$E141,Germany_Aus!$A$642),IF(TestUIn2!E141=Germany_Aus!$A$722, 10&amp;COUNTIF(TestUIn2!$E$2:$E141,Germany_Aus!$A$722),0)))))))))))</f>
        <v>0</v>
      </c>
      <c r="B141" t="str">
        <f>TestUIn2!A141</f>
        <v/>
      </c>
      <c r="C141" t="str">
        <f>TestUIn2!B141</f>
        <v/>
      </c>
      <c r="D141" t="str">
        <f>TestUIn2!C141</f>
        <v/>
      </c>
      <c r="E141" t="str">
        <f>TestUIn2!D141</f>
        <v/>
      </c>
      <c r="F141" s="87" t="str">
        <f>TestUIn2!F141</f>
        <v/>
      </c>
    </row>
    <row r="142">
      <c r="A142" s="86">
        <f>(IF(TestUIn2!E142=Germany_Aus!$A$2,1&amp;COUNTIF(TestUIn2!$E$2:$E142,Germany_Aus!$A$2), IF(TestUIn2!E142=Germany_Aus!$A$82, 2&amp;COUNTIF(TestUIn2!$E$2:$E142,Germany_Aus!$A$82),IF(TestUIn2!E142=Germany_Aus!$A$162, 3&amp;COUNTIF(TestUIn2!$E$2:$E142,Germany_Aus!$A$162),IF(TestUIn2!E142=Germany_Aus!$A$242, 4&amp;COUNTIF(TestUIn2!$E$2:$E142,Germany_Aus!$A$242),IF(TestUIn2!E142=Germany_Aus!$A$322, 5&amp;COUNTIF(TestUIn2!$E$2:$E142,Germany_Aus!$A$322),IF(TestUIn2!E142=Germany_Aus!$A$402, 6&amp;COUNTIF(TestUIn2!$E$2:$E142,Germany_Aus!$A$402),IF(TestUIn2!E142=Germany_Aus!$A$482, 7&amp;COUNTIF(TestUIn2!$E$2:$E142,Germany_Aus!$A$482),IF(TestUIn2!E142=Germany_Aus!$A$562, 8&amp;COUNTIF(TestUIn2!$E$2:$E142,Germany_Aus!$A$562),IF(TestUIn2!E142=Germany_Aus!$A$642, 9&amp;COUNTIF(TestUIn2!$E$2:$E142,Germany_Aus!$A$642),IF(TestUIn2!E142=Germany_Aus!$A$722, 10&amp;COUNTIF(TestUIn2!$E$2:$E142,Germany_Aus!$A$722),0)))))))))))</f>
        <v>0</v>
      </c>
      <c r="B142" t="str">
        <f>TestUIn2!A142</f>
        <v/>
      </c>
      <c r="C142" t="str">
        <f>TestUIn2!B142</f>
        <v/>
      </c>
      <c r="D142" t="str">
        <f>TestUIn2!C142</f>
        <v/>
      </c>
      <c r="E142" t="str">
        <f>TestUIn2!D142</f>
        <v/>
      </c>
      <c r="F142" s="87" t="str">
        <f>TestUIn2!F142</f>
        <v/>
      </c>
    </row>
    <row r="143">
      <c r="A143" s="86">
        <f>(IF(TestUIn2!E143=Germany_Aus!$A$2,1&amp;COUNTIF(TestUIn2!$E$2:$E143,Germany_Aus!$A$2), IF(TestUIn2!E143=Germany_Aus!$A$82, 2&amp;COUNTIF(TestUIn2!$E$2:$E143,Germany_Aus!$A$82),IF(TestUIn2!E143=Germany_Aus!$A$162, 3&amp;COUNTIF(TestUIn2!$E$2:$E143,Germany_Aus!$A$162),IF(TestUIn2!E143=Germany_Aus!$A$242, 4&amp;COUNTIF(TestUIn2!$E$2:$E143,Germany_Aus!$A$242),IF(TestUIn2!E143=Germany_Aus!$A$322, 5&amp;COUNTIF(TestUIn2!$E$2:$E143,Germany_Aus!$A$322),IF(TestUIn2!E143=Germany_Aus!$A$402, 6&amp;COUNTIF(TestUIn2!$E$2:$E143,Germany_Aus!$A$402),IF(TestUIn2!E143=Germany_Aus!$A$482, 7&amp;COUNTIF(TestUIn2!$E$2:$E143,Germany_Aus!$A$482),IF(TestUIn2!E143=Germany_Aus!$A$562, 8&amp;COUNTIF(TestUIn2!$E$2:$E143,Germany_Aus!$A$562),IF(TestUIn2!E143=Germany_Aus!$A$642, 9&amp;COUNTIF(TestUIn2!$E$2:$E143,Germany_Aus!$A$642),IF(TestUIn2!E143=Germany_Aus!$A$722, 10&amp;COUNTIF(TestUIn2!$E$2:$E143,Germany_Aus!$A$722),0)))))))))))</f>
        <v>0</v>
      </c>
      <c r="B143" t="str">
        <f>TestUIn2!A143</f>
        <v/>
      </c>
      <c r="C143" t="str">
        <f>TestUIn2!B143</f>
        <v/>
      </c>
      <c r="D143" t="str">
        <f>TestUIn2!C143</f>
        <v/>
      </c>
      <c r="E143" t="str">
        <f>TestUIn2!D143</f>
        <v/>
      </c>
      <c r="F143" s="87" t="str">
        <f>TestUIn2!F143</f>
        <v/>
      </c>
    </row>
    <row r="144">
      <c r="A144" s="86">
        <f>(IF(TestUIn2!E144=Germany_Aus!$A$2,1&amp;COUNTIF(TestUIn2!$E$2:$E144,Germany_Aus!$A$2), IF(TestUIn2!E144=Germany_Aus!$A$82, 2&amp;COUNTIF(TestUIn2!$E$2:$E144,Germany_Aus!$A$82),IF(TestUIn2!E144=Germany_Aus!$A$162, 3&amp;COUNTIF(TestUIn2!$E$2:$E144,Germany_Aus!$A$162),IF(TestUIn2!E144=Germany_Aus!$A$242, 4&amp;COUNTIF(TestUIn2!$E$2:$E144,Germany_Aus!$A$242),IF(TestUIn2!E144=Germany_Aus!$A$322, 5&amp;COUNTIF(TestUIn2!$E$2:$E144,Germany_Aus!$A$322),IF(TestUIn2!E144=Germany_Aus!$A$402, 6&amp;COUNTIF(TestUIn2!$E$2:$E144,Germany_Aus!$A$402),IF(TestUIn2!E144=Germany_Aus!$A$482, 7&amp;COUNTIF(TestUIn2!$E$2:$E144,Germany_Aus!$A$482),IF(TestUIn2!E144=Germany_Aus!$A$562, 8&amp;COUNTIF(TestUIn2!$E$2:$E144,Germany_Aus!$A$562),IF(TestUIn2!E144=Germany_Aus!$A$642, 9&amp;COUNTIF(TestUIn2!$E$2:$E144,Germany_Aus!$A$642),IF(TestUIn2!E144=Germany_Aus!$A$722, 10&amp;COUNTIF(TestUIn2!$E$2:$E144,Germany_Aus!$A$722),0)))))))))))</f>
        <v>0</v>
      </c>
      <c r="B144" t="str">
        <f>TestUIn2!A144</f>
        <v/>
      </c>
      <c r="C144" t="str">
        <f>TestUIn2!B144</f>
        <v/>
      </c>
      <c r="D144" t="str">
        <f>TestUIn2!C144</f>
        <v/>
      </c>
      <c r="E144" t="str">
        <f>TestUIn2!D144</f>
        <v/>
      </c>
      <c r="F144" s="87" t="str">
        <f>TestUIn2!F144</f>
        <v/>
      </c>
    </row>
    <row r="145">
      <c r="A145" s="86">
        <f>(IF(TestUIn2!E145=Germany_Aus!$A$2,1&amp;COUNTIF(TestUIn2!$E$2:$E145,Germany_Aus!$A$2), IF(TestUIn2!E145=Germany_Aus!$A$82, 2&amp;COUNTIF(TestUIn2!$E$2:$E145,Germany_Aus!$A$82),IF(TestUIn2!E145=Germany_Aus!$A$162, 3&amp;COUNTIF(TestUIn2!$E$2:$E145,Germany_Aus!$A$162),IF(TestUIn2!E145=Germany_Aus!$A$242, 4&amp;COUNTIF(TestUIn2!$E$2:$E145,Germany_Aus!$A$242),IF(TestUIn2!E145=Germany_Aus!$A$322, 5&amp;COUNTIF(TestUIn2!$E$2:$E145,Germany_Aus!$A$322),IF(TestUIn2!E145=Germany_Aus!$A$402, 6&amp;COUNTIF(TestUIn2!$E$2:$E145,Germany_Aus!$A$402),IF(TestUIn2!E145=Germany_Aus!$A$482, 7&amp;COUNTIF(TestUIn2!$E$2:$E145,Germany_Aus!$A$482),IF(TestUIn2!E145=Germany_Aus!$A$562, 8&amp;COUNTIF(TestUIn2!$E$2:$E145,Germany_Aus!$A$562),IF(TestUIn2!E145=Germany_Aus!$A$642, 9&amp;COUNTIF(TestUIn2!$E$2:$E145,Germany_Aus!$A$642),IF(TestUIn2!E145=Germany_Aus!$A$722, 10&amp;COUNTIF(TestUIn2!$E$2:$E145,Germany_Aus!$A$722),0)))))))))))</f>
        <v>0</v>
      </c>
      <c r="B145" t="str">
        <f>TestUIn2!A145</f>
        <v/>
      </c>
      <c r="C145" t="str">
        <f>TestUIn2!B145</f>
        <v/>
      </c>
      <c r="D145" t="str">
        <f>TestUIn2!C145</f>
        <v/>
      </c>
      <c r="E145" t="str">
        <f>TestUIn2!D145</f>
        <v/>
      </c>
      <c r="F145" s="87" t="str">
        <f>TestUIn2!F145</f>
        <v/>
      </c>
    </row>
    <row r="146">
      <c r="A146" s="86">
        <f>(IF(TestUIn2!E146=Germany_Aus!$A$2,1&amp;COUNTIF(TestUIn2!$E$2:$E146,Germany_Aus!$A$2), IF(TestUIn2!E146=Germany_Aus!$A$82, 2&amp;COUNTIF(TestUIn2!$E$2:$E146,Germany_Aus!$A$82),IF(TestUIn2!E146=Germany_Aus!$A$162, 3&amp;COUNTIF(TestUIn2!$E$2:$E146,Germany_Aus!$A$162),IF(TestUIn2!E146=Germany_Aus!$A$242, 4&amp;COUNTIF(TestUIn2!$E$2:$E146,Germany_Aus!$A$242),IF(TestUIn2!E146=Germany_Aus!$A$322, 5&amp;COUNTIF(TestUIn2!$E$2:$E146,Germany_Aus!$A$322),IF(TestUIn2!E146=Germany_Aus!$A$402, 6&amp;COUNTIF(TestUIn2!$E$2:$E146,Germany_Aus!$A$402),IF(TestUIn2!E146=Germany_Aus!$A$482, 7&amp;COUNTIF(TestUIn2!$E$2:$E146,Germany_Aus!$A$482),IF(TestUIn2!E146=Germany_Aus!$A$562, 8&amp;COUNTIF(TestUIn2!$E$2:$E146,Germany_Aus!$A$562),IF(TestUIn2!E146=Germany_Aus!$A$642, 9&amp;COUNTIF(TestUIn2!$E$2:$E146,Germany_Aus!$A$642),IF(TestUIn2!E146=Germany_Aus!$A$722, 10&amp;COUNTIF(TestUIn2!$E$2:$E146,Germany_Aus!$A$722),0)))))))))))</f>
        <v>0</v>
      </c>
      <c r="B146" t="str">
        <f>TestUIn2!A146</f>
        <v/>
      </c>
      <c r="C146" t="str">
        <f>TestUIn2!B146</f>
        <v/>
      </c>
      <c r="D146" t="str">
        <f>TestUIn2!C146</f>
        <v/>
      </c>
      <c r="E146" t="str">
        <f>TestUIn2!D146</f>
        <v/>
      </c>
      <c r="F146" s="87" t="str">
        <f>TestUIn2!F146</f>
        <v/>
      </c>
    </row>
    <row r="147">
      <c r="A147" s="86">
        <f>(IF(TestUIn2!E147=Germany_Aus!$A$2,1&amp;COUNTIF(TestUIn2!$E$2:$E147,Germany_Aus!$A$2), IF(TestUIn2!E147=Germany_Aus!$A$82, 2&amp;COUNTIF(TestUIn2!$E$2:$E147,Germany_Aus!$A$82),IF(TestUIn2!E147=Germany_Aus!$A$162, 3&amp;COUNTIF(TestUIn2!$E$2:$E147,Germany_Aus!$A$162),IF(TestUIn2!E147=Germany_Aus!$A$242, 4&amp;COUNTIF(TestUIn2!$E$2:$E147,Germany_Aus!$A$242),IF(TestUIn2!E147=Germany_Aus!$A$322, 5&amp;COUNTIF(TestUIn2!$E$2:$E147,Germany_Aus!$A$322),IF(TestUIn2!E147=Germany_Aus!$A$402, 6&amp;COUNTIF(TestUIn2!$E$2:$E147,Germany_Aus!$A$402),IF(TestUIn2!E147=Germany_Aus!$A$482, 7&amp;COUNTIF(TestUIn2!$E$2:$E147,Germany_Aus!$A$482),IF(TestUIn2!E147=Germany_Aus!$A$562, 8&amp;COUNTIF(TestUIn2!$E$2:$E147,Germany_Aus!$A$562),IF(TestUIn2!E147=Germany_Aus!$A$642, 9&amp;COUNTIF(TestUIn2!$E$2:$E147,Germany_Aus!$A$642),IF(TestUIn2!E147=Germany_Aus!$A$722, 10&amp;COUNTIF(TestUIn2!$E$2:$E147,Germany_Aus!$A$722),0)))))))))))</f>
        <v>0</v>
      </c>
      <c r="B147" t="str">
        <f>TestUIn2!A147</f>
        <v/>
      </c>
      <c r="C147" t="str">
        <f>TestUIn2!B147</f>
        <v/>
      </c>
      <c r="D147" t="str">
        <f>TestUIn2!C147</f>
        <v/>
      </c>
      <c r="E147" t="str">
        <f>TestUIn2!D147</f>
        <v/>
      </c>
      <c r="F147" s="87" t="str">
        <f>TestUIn2!F147</f>
        <v/>
      </c>
    </row>
    <row r="148">
      <c r="A148" s="86">
        <f>(IF(TestUIn2!E148=Germany_Aus!$A$2,1&amp;COUNTIF(TestUIn2!$E$2:$E148,Germany_Aus!$A$2), IF(TestUIn2!E148=Germany_Aus!$A$82, 2&amp;COUNTIF(TestUIn2!$E$2:$E148,Germany_Aus!$A$82),IF(TestUIn2!E148=Germany_Aus!$A$162, 3&amp;COUNTIF(TestUIn2!$E$2:$E148,Germany_Aus!$A$162),IF(TestUIn2!E148=Germany_Aus!$A$242, 4&amp;COUNTIF(TestUIn2!$E$2:$E148,Germany_Aus!$A$242),IF(TestUIn2!E148=Germany_Aus!$A$322, 5&amp;COUNTIF(TestUIn2!$E$2:$E148,Germany_Aus!$A$322),IF(TestUIn2!E148=Germany_Aus!$A$402, 6&amp;COUNTIF(TestUIn2!$E$2:$E148,Germany_Aus!$A$402),IF(TestUIn2!E148=Germany_Aus!$A$482, 7&amp;COUNTIF(TestUIn2!$E$2:$E148,Germany_Aus!$A$482),IF(TestUIn2!E148=Germany_Aus!$A$562, 8&amp;COUNTIF(TestUIn2!$E$2:$E148,Germany_Aus!$A$562),IF(TestUIn2!E148=Germany_Aus!$A$642, 9&amp;COUNTIF(TestUIn2!$E$2:$E148,Germany_Aus!$A$642),IF(TestUIn2!E148=Germany_Aus!$A$722, 10&amp;COUNTIF(TestUIn2!$E$2:$E148,Germany_Aus!$A$722),0)))))))))))</f>
        <v>0</v>
      </c>
      <c r="B148" t="str">
        <f>TestUIn2!A148</f>
        <v/>
      </c>
      <c r="C148" t="str">
        <f>TestUIn2!B148</f>
        <v/>
      </c>
      <c r="D148" t="str">
        <f>TestUIn2!C148</f>
        <v/>
      </c>
      <c r="E148" t="str">
        <f>TestUIn2!D148</f>
        <v/>
      </c>
      <c r="F148" s="87" t="str">
        <f>TestUIn2!F148</f>
        <v/>
      </c>
    </row>
    <row r="149">
      <c r="A149" s="86">
        <f>(IF(TestUIn2!E149=Germany_Aus!$A$2,1&amp;COUNTIF(TestUIn2!$E$2:$E149,Germany_Aus!$A$2), IF(TestUIn2!E149=Germany_Aus!$A$82, 2&amp;COUNTIF(TestUIn2!$E$2:$E149,Germany_Aus!$A$82),IF(TestUIn2!E149=Germany_Aus!$A$162, 3&amp;COUNTIF(TestUIn2!$E$2:$E149,Germany_Aus!$A$162),IF(TestUIn2!E149=Germany_Aus!$A$242, 4&amp;COUNTIF(TestUIn2!$E$2:$E149,Germany_Aus!$A$242),IF(TestUIn2!E149=Germany_Aus!$A$322, 5&amp;COUNTIF(TestUIn2!$E$2:$E149,Germany_Aus!$A$322),IF(TestUIn2!E149=Germany_Aus!$A$402, 6&amp;COUNTIF(TestUIn2!$E$2:$E149,Germany_Aus!$A$402),IF(TestUIn2!E149=Germany_Aus!$A$482, 7&amp;COUNTIF(TestUIn2!$E$2:$E149,Germany_Aus!$A$482),IF(TestUIn2!E149=Germany_Aus!$A$562, 8&amp;COUNTIF(TestUIn2!$E$2:$E149,Germany_Aus!$A$562),IF(TestUIn2!E149=Germany_Aus!$A$642, 9&amp;COUNTIF(TestUIn2!$E$2:$E149,Germany_Aus!$A$642),IF(TestUIn2!E149=Germany_Aus!$A$722, 10&amp;COUNTIF(TestUIn2!$E$2:$E149,Germany_Aus!$A$722),0)))))))))))</f>
        <v>0</v>
      </c>
      <c r="B149" t="str">
        <f>TestUIn2!A149</f>
        <v/>
      </c>
      <c r="C149" t="str">
        <f>TestUIn2!B149</f>
        <v/>
      </c>
      <c r="D149" t="str">
        <f>TestUIn2!C149</f>
        <v/>
      </c>
      <c r="E149" t="str">
        <f>TestUIn2!D149</f>
        <v/>
      </c>
      <c r="F149" s="87" t="str">
        <f>TestUIn2!F149</f>
        <v/>
      </c>
    </row>
    <row r="150">
      <c r="A150" s="86">
        <f>(IF(TestUIn2!E150=Germany_Aus!$A$2,1&amp;COUNTIF(TestUIn2!$E$2:$E150,Germany_Aus!$A$2), IF(TestUIn2!E150=Germany_Aus!$A$82, 2&amp;COUNTIF(TestUIn2!$E$2:$E150,Germany_Aus!$A$82),IF(TestUIn2!E150=Germany_Aus!$A$162, 3&amp;COUNTIF(TestUIn2!$E$2:$E150,Germany_Aus!$A$162),IF(TestUIn2!E150=Germany_Aus!$A$242, 4&amp;COUNTIF(TestUIn2!$E$2:$E150,Germany_Aus!$A$242),IF(TestUIn2!E150=Germany_Aus!$A$322, 5&amp;COUNTIF(TestUIn2!$E$2:$E150,Germany_Aus!$A$322),IF(TestUIn2!E150=Germany_Aus!$A$402, 6&amp;COUNTIF(TestUIn2!$E$2:$E150,Germany_Aus!$A$402),IF(TestUIn2!E150=Germany_Aus!$A$482, 7&amp;COUNTIF(TestUIn2!$E$2:$E150,Germany_Aus!$A$482),IF(TestUIn2!E150=Germany_Aus!$A$562, 8&amp;COUNTIF(TestUIn2!$E$2:$E150,Germany_Aus!$A$562),IF(TestUIn2!E150=Germany_Aus!$A$642, 9&amp;COUNTIF(TestUIn2!$E$2:$E150,Germany_Aus!$A$642),IF(TestUIn2!E150=Germany_Aus!$A$722, 10&amp;COUNTIF(TestUIn2!$E$2:$E150,Germany_Aus!$A$722),0)))))))))))</f>
        <v>0</v>
      </c>
      <c r="B150" t="str">
        <f>TestUIn2!A150</f>
        <v/>
      </c>
      <c r="C150" t="str">
        <f>TestUIn2!B150</f>
        <v/>
      </c>
      <c r="D150" t="str">
        <f>TestUIn2!C150</f>
        <v/>
      </c>
      <c r="E150" t="str">
        <f>TestUIn2!D150</f>
        <v/>
      </c>
      <c r="F150" s="87" t="str">
        <f>TestUIn2!F150</f>
        <v/>
      </c>
    </row>
    <row r="151">
      <c r="A151" s="86">
        <f>(IF(TestUIn2!E151=Germany_Aus!$A$2,1&amp;COUNTIF(TestUIn2!$E$2:$E151,Germany_Aus!$A$2), IF(TestUIn2!E151=Germany_Aus!$A$82, 2&amp;COUNTIF(TestUIn2!$E$2:$E151,Germany_Aus!$A$82),IF(TestUIn2!E151=Germany_Aus!$A$162, 3&amp;COUNTIF(TestUIn2!$E$2:$E151,Germany_Aus!$A$162),IF(TestUIn2!E151=Germany_Aus!$A$242, 4&amp;COUNTIF(TestUIn2!$E$2:$E151,Germany_Aus!$A$242),IF(TestUIn2!E151=Germany_Aus!$A$322, 5&amp;COUNTIF(TestUIn2!$E$2:$E151,Germany_Aus!$A$322),IF(TestUIn2!E151=Germany_Aus!$A$402, 6&amp;COUNTIF(TestUIn2!$E$2:$E151,Germany_Aus!$A$402),IF(TestUIn2!E151=Germany_Aus!$A$482, 7&amp;COUNTIF(TestUIn2!$E$2:$E151,Germany_Aus!$A$482),IF(TestUIn2!E151=Germany_Aus!$A$562, 8&amp;COUNTIF(TestUIn2!$E$2:$E151,Germany_Aus!$A$562),IF(TestUIn2!E151=Germany_Aus!$A$642, 9&amp;COUNTIF(TestUIn2!$E$2:$E151,Germany_Aus!$A$642),IF(TestUIn2!E151=Germany_Aus!$A$722, 10&amp;COUNTIF(TestUIn2!$E$2:$E151,Germany_Aus!$A$722),0)))))))))))</f>
        <v>0</v>
      </c>
      <c r="B151" t="str">
        <f>TestUIn2!A151</f>
        <v/>
      </c>
      <c r="C151" t="str">
        <f>TestUIn2!B151</f>
        <v/>
      </c>
      <c r="D151" t="str">
        <f>TestUIn2!C151</f>
        <v/>
      </c>
      <c r="E151" t="str">
        <f>TestUIn2!D151</f>
        <v/>
      </c>
      <c r="F151" s="87" t="str">
        <f>TestUIn2!F151</f>
        <v/>
      </c>
    </row>
    <row r="152">
      <c r="A152" s="86">
        <f>(IF(TestUIn2!E152=Germany_Aus!$A$2,1&amp;COUNTIF(TestUIn2!$E$2:$E152,Germany_Aus!$A$2), IF(TestUIn2!E152=Germany_Aus!$A$82, 2&amp;COUNTIF(TestUIn2!$E$2:$E152,Germany_Aus!$A$82),IF(TestUIn2!E152=Germany_Aus!$A$162, 3&amp;COUNTIF(TestUIn2!$E$2:$E152,Germany_Aus!$A$162),IF(TestUIn2!E152=Germany_Aus!$A$242, 4&amp;COUNTIF(TestUIn2!$E$2:$E152,Germany_Aus!$A$242),IF(TestUIn2!E152=Germany_Aus!$A$322, 5&amp;COUNTIF(TestUIn2!$E$2:$E152,Germany_Aus!$A$322),IF(TestUIn2!E152=Germany_Aus!$A$402, 6&amp;COUNTIF(TestUIn2!$E$2:$E152,Germany_Aus!$A$402),IF(TestUIn2!E152=Germany_Aus!$A$482, 7&amp;COUNTIF(TestUIn2!$E$2:$E152,Germany_Aus!$A$482),IF(TestUIn2!E152=Germany_Aus!$A$562, 8&amp;COUNTIF(TestUIn2!$E$2:$E152,Germany_Aus!$A$562),IF(TestUIn2!E152=Germany_Aus!$A$642, 9&amp;COUNTIF(TestUIn2!$E$2:$E152,Germany_Aus!$A$642),IF(TestUIn2!E152=Germany_Aus!$A$722, 10&amp;COUNTIF(TestUIn2!$E$2:$E152,Germany_Aus!$A$722),0)))))))))))</f>
        <v>0</v>
      </c>
      <c r="B152" t="str">
        <f>TestUIn2!A152</f>
        <v/>
      </c>
      <c r="C152" t="str">
        <f>TestUIn2!B152</f>
        <v/>
      </c>
      <c r="D152" t="str">
        <f>TestUIn2!C152</f>
        <v/>
      </c>
      <c r="E152" t="str">
        <f>TestUIn2!D152</f>
        <v/>
      </c>
      <c r="F152" s="87" t="str">
        <f>TestUIn2!F152</f>
        <v/>
      </c>
    </row>
    <row r="153">
      <c r="A153" s="86">
        <f>(IF(TestUIn2!E153=Germany_Aus!$A$2,1&amp;COUNTIF(TestUIn2!$E$2:$E153,Germany_Aus!$A$2), IF(TestUIn2!E153=Germany_Aus!$A$82, 2&amp;COUNTIF(TestUIn2!$E$2:$E153,Germany_Aus!$A$82),IF(TestUIn2!E153=Germany_Aus!$A$162, 3&amp;COUNTIF(TestUIn2!$E$2:$E153,Germany_Aus!$A$162),IF(TestUIn2!E153=Germany_Aus!$A$242, 4&amp;COUNTIF(TestUIn2!$E$2:$E153,Germany_Aus!$A$242),IF(TestUIn2!E153=Germany_Aus!$A$322, 5&amp;COUNTIF(TestUIn2!$E$2:$E153,Germany_Aus!$A$322),IF(TestUIn2!E153=Germany_Aus!$A$402, 6&amp;COUNTIF(TestUIn2!$E$2:$E153,Germany_Aus!$A$402),IF(TestUIn2!E153=Germany_Aus!$A$482, 7&amp;COUNTIF(TestUIn2!$E$2:$E153,Germany_Aus!$A$482),IF(TestUIn2!E153=Germany_Aus!$A$562, 8&amp;COUNTIF(TestUIn2!$E$2:$E153,Germany_Aus!$A$562),IF(TestUIn2!E153=Germany_Aus!$A$642, 9&amp;COUNTIF(TestUIn2!$E$2:$E153,Germany_Aus!$A$642),IF(TestUIn2!E153=Germany_Aus!$A$722, 10&amp;COUNTIF(TestUIn2!$E$2:$E153,Germany_Aus!$A$722),0)))))))))))</f>
        <v>0</v>
      </c>
      <c r="B153" t="str">
        <f>TestUIn2!A153</f>
        <v/>
      </c>
      <c r="C153" t="str">
        <f>TestUIn2!B153</f>
        <v/>
      </c>
      <c r="D153" t="str">
        <f>TestUIn2!C153</f>
        <v/>
      </c>
      <c r="E153" t="str">
        <f>TestUIn2!D153</f>
        <v/>
      </c>
      <c r="F153" s="87" t="str">
        <f>TestUIn2!F153</f>
        <v/>
      </c>
    </row>
    <row r="154">
      <c r="A154" s="86">
        <f>(IF(TestUIn2!E154=Germany_Aus!$A$2,1&amp;COUNTIF(TestUIn2!$E$2:$E154,Germany_Aus!$A$2), IF(TestUIn2!E154=Germany_Aus!$A$82, 2&amp;COUNTIF(TestUIn2!$E$2:$E154,Germany_Aus!$A$82),IF(TestUIn2!E154=Germany_Aus!$A$162, 3&amp;COUNTIF(TestUIn2!$E$2:$E154,Germany_Aus!$A$162),IF(TestUIn2!E154=Germany_Aus!$A$242, 4&amp;COUNTIF(TestUIn2!$E$2:$E154,Germany_Aus!$A$242),IF(TestUIn2!E154=Germany_Aus!$A$322, 5&amp;COUNTIF(TestUIn2!$E$2:$E154,Germany_Aus!$A$322),IF(TestUIn2!E154=Germany_Aus!$A$402, 6&amp;COUNTIF(TestUIn2!$E$2:$E154,Germany_Aus!$A$402),IF(TestUIn2!E154=Germany_Aus!$A$482, 7&amp;COUNTIF(TestUIn2!$E$2:$E154,Germany_Aus!$A$482),IF(TestUIn2!E154=Germany_Aus!$A$562, 8&amp;COUNTIF(TestUIn2!$E$2:$E154,Germany_Aus!$A$562),IF(TestUIn2!E154=Germany_Aus!$A$642, 9&amp;COUNTIF(TestUIn2!$E$2:$E154,Germany_Aus!$A$642),IF(TestUIn2!E154=Germany_Aus!$A$722, 10&amp;COUNTIF(TestUIn2!$E$2:$E154,Germany_Aus!$A$722),0)))))))))))</f>
        <v>0</v>
      </c>
      <c r="B154" t="str">
        <f>TestUIn2!A154</f>
        <v/>
      </c>
      <c r="C154" t="str">
        <f>TestUIn2!B154</f>
        <v/>
      </c>
      <c r="D154" t="str">
        <f>TestUIn2!C154</f>
        <v/>
      </c>
      <c r="E154" t="str">
        <f>TestUIn2!D154</f>
        <v/>
      </c>
      <c r="F154" s="87" t="str">
        <f>TestUIn2!F154</f>
        <v/>
      </c>
    </row>
    <row r="155">
      <c r="A155" s="86">
        <f>(IF(TestUIn2!E155=Germany_Aus!$A$2,1&amp;COUNTIF(TestUIn2!$E$2:$E155,Germany_Aus!$A$2), IF(TestUIn2!E155=Germany_Aus!$A$82, 2&amp;COUNTIF(TestUIn2!$E$2:$E155,Germany_Aus!$A$82),IF(TestUIn2!E155=Germany_Aus!$A$162, 3&amp;COUNTIF(TestUIn2!$E$2:$E155,Germany_Aus!$A$162),IF(TestUIn2!E155=Germany_Aus!$A$242, 4&amp;COUNTIF(TestUIn2!$E$2:$E155,Germany_Aus!$A$242),IF(TestUIn2!E155=Germany_Aus!$A$322, 5&amp;COUNTIF(TestUIn2!$E$2:$E155,Germany_Aus!$A$322),IF(TestUIn2!E155=Germany_Aus!$A$402, 6&amp;COUNTIF(TestUIn2!$E$2:$E155,Germany_Aus!$A$402),IF(TestUIn2!E155=Germany_Aus!$A$482, 7&amp;COUNTIF(TestUIn2!$E$2:$E155,Germany_Aus!$A$482),IF(TestUIn2!E155=Germany_Aus!$A$562, 8&amp;COUNTIF(TestUIn2!$E$2:$E155,Germany_Aus!$A$562),IF(TestUIn2!E155=Germany_Aus!$A$642, 9&amp;COUNTIF(TestUIn2!$E$2:$E155,Germany_Aus!$A$642),IF(TestUIn2!E155=Germany_Aus!$A$722, 10&amp;COUNTIF(TestUIn2!$E$2:$E155,Germany_Aus!$A$722),0)))))))))))</f>
        <v>0</v>
      </c>
      <c r="B155" t="str">
        <f>TestUIn2!A155</f>
        <v/>
      </c>
      <c r="C155" t="str">
        <f>TestUIn2!B155</f>
        <v/>
      </c>
      <c r="D155" t="str">
        <f>TestUIn2!C155</f>
        <v/>
      </c>
      <c r="E155" t="str">
        <f>TestUIn2!D155</f>
        <v/>
      </c>
      <c r="F155" s="87" t="str">
        <f>TestUIn2!F155</f>
        <v/>
      </c>
    </row>
    <row r="156">
      <c r="A156" s="86">
        <f>(IF(TestUIn2!E156=Germany_Aus!$A$2,1&amp;COUNTIF(TestUIn2!$E$2:$E156,Germany_Aus!$A$2), IF(TestUIn2!E156=Germany_Aus!$A$82, 2&amp;COUNTIF(TestUIn2!$E$2:$E156,Germany_Aus!$A$82),IF(TestUIn2!E156=Germany_Aus!$A$162, 3&amp;COUNTIF(TestUIn2!$E$2:$E156,Germany_Aus!$A$162),IF(TestUIn2!E156=Germany_Aus!$A$242, 4&amp;COUNTIF(TestUIn2!$E$2:$E156,Germany_Aus!$A$242),IF(TestUIn2!E156=Germany_Aus!$A$322, 5&amp;COUNTIF(TestUIn2!$E$2:$E156,Germany_Aus!$A$322),IF(TestUIn2!E156=Germany_Aus!$A$402, 6&amp;COUNTIF(TestUIn2!$E$2:$E156,Germany_Aus!$A$402),IF(TestUIn2!E156=Germany_Aus!$A$482, 7&amp;COUNTIF(TestUIn2!$E$2:$E156,Germany_Aus!$A$482),IF(TestUIn2!E156=Germany_Aus!$A$562, 8&amp;COUNTIF(TestUIn2!$E$2:$E156,Germany_Aus!$A$562),IF(TestUIn2!E156=Germany_Aus!$A$642, 9&amp;COUNTIF(TestUIn2!$E$2:$E156,Germany_Aus!$A$642),IF(TestUIn2!E156=Germany_Aus!$A$722, 10&amp;COUNTIF(TestUIn2!$E$2:$E156,Germany_Aus!$A$722),0)))))))))))</f>
        <v>0</v>
      </c>
      <c r="B156" t="str">
        <f>TestUIn2!A156</f>
        <v/>
      </c>
      <c r="C156" t="str">
        <f>TestUIn2!B156</f>
        <v/>
      </c>
      <c r="D156" t="str">
        <f>TestUIn2!C156</f>
        <v/>
      </c>
      <c r="E156" t="str">
        <f>TestUIn2!D156</f>
        <v/>
      </c>
      <c r="F156" s="87" t="str">
        <f>TestUIn2!F156</f>
        <v/>
      </c>
    </row>
    <row r="157">
      <c r="A157" s="86">
        <f>(IF(TestUIn2!E157=Germany_Aus!$A$2,1&amp;COUNTIF(TestUIn2!$E$2:$E157,Germany_Aus!$A$2), IF(TestUIn2!E157=Germany_Aus!$A$82, 2&amp;COUNTIF(TestUIn2!$E$2:$E157,Germany_Aus!$A$82),IF(TestUIn2!E157=Germany_Aus!$A$162, 3&amp;COUNTIF(TestUIn2!$E$2:$E157,Germany_Aus!$A$162),IF(TestUIn2!E157=Germany_Aus!$A$242, 4&amp;COUNTIF(TestUIn2!$E$2:$E157,Germany_Aus!$A$242),IF(TestUIn2!E157=Germany_Aus!$A$322, 5&amp;COUNTIF(TestUIn2!$E$2:$E157,Germany_Aus!$A$322),IF(TestUIn2!E157=Germany_Aus!$A$402, 6&amp;COUNTIF(TestUIn2!$E$2:$E157,Germany_Aus!$A$402),IF(TestUIn2!E157=Germany_Aus!$A$482, 7&amp;COUNTIF(TestUIn2!$E$2:$E157,Germany_Aus!$A$482),IF(TestUIn2!E157=Germany_Aus!$A$562, 8&amp;COUNTIF(TestUIn2!$E$2:$E157,Germany_Aus!$A$562),IF(TestUIn2!E157=Germany_Aus!$A$642, 9&amp;COUNTIF(TestUIn2!$E$2:$E157,Germany_Aus!$A$642),IF(TestUIn2!E157=Germany_Aus!$A$722, 10&amp;COUNTIF(TestUIn2!$E$2:$E157,Germany_Aus!$A$722),0)))))))))))</f>
        <v>0</v>
      </c>
      <c r="B157" t="str">
        <f>TestUIn2!A157</f>
        <v/>
      </c>
      <c r="C157" t="str">
        <f>TestUIn2!B157</f>
        <v/>
      </c>
      <c r="D157" t="str">
        <f>TestUIn2!C157</f>
        <v/>
      </c>
      <c r="E157" t="str">
        <f>TestUIn2!D157</f>
        <v/>
      </c>
      <c r="F157" s="87" t="str">
        <f>TestUIn2!F157</f>
        <v/>
      </c>
    </row>
    <row r="158">
      <c r="A158" s="86">
        <f>(IF(TestUIn2!E158=Germany_Aus!$A$2,1&amp;COUNTIF(TestUIn2!$E$2:$E158,Germany_Aus!$A$2), IF(TestUIn2!E158=Germany_Aus!$A$82, 2&amp;COUNTIF(TestUIn2!$E$2:$E158,Germany_Aus!$A$82),IF(TestUIn2!E158=Germany_Aus!$A$162, 3&amp;COUNTIF(TestUIn2!$E$2:$E158,Germany_Aus!$A$162),IF(TestUIn2!E158=Germany_Aus!$A$242, 4&amp;COUNTIF(TestUIn2!$E$2:$E158,Germany_Aus!$A$242),IF(TestUIn2!E158=Germany_Aus!$A$322, 5&amp;COUNTIF(TestUIn2!$E$2:$E158,Germany_Aus!$A$322),IF(TestUIn2!E158=Germany_Aus!$A$402, 6&amp;COUNTIF(TestUIn2!$E$2:$E158,Germany_Aus!$A$402),IF(TestUIn2!E158=Germany_Aus!$A$482, 7&amp;COUNTIF(TestUIn2!$E$2:$E158,Germany_Aus!$A$482),IF(TestUIn2!E158=Germany_Aus!$A$562, 8&amp;COUNTIF(TestUIn2!$E$2:$E158,Germany_Aus!$A$562),IF(TestUIn2!E158=Germany_Aus!$A$642, 9&amp;COUNTIF(TestUIn2!$E$2:$E158,Germany_Aus!$A$642),IF(TestUIn2!E158=Germany_Aus!$A$722, 10&amp;COUNTIF(TestUIn2!$E$2:$E158,Germany_Aus!$A$722),0)))))))))))</f>
        <v>0</v>
      </c>
      <c r="B158" t="str">
        <f>TestUIn2!A158</f>
        <v/>
      </c>
      <c r="C158" t="str">
        <f>TestUIn2!B158</f>
        <v/>
      </c>
      <c r="D158" t="str">
        <f>TestUIn2!C158</f>
        <v/>
      </c>
      <c r="E158" t="str">
        <f>TestUIn2!D158</f>
        <v/>
      </c>
      <c r="F158" s="87" t="str">
        <f>TestUIn2!F158</f>
        <v/>
      </c>
    </row>
    <row r="159">
      <c r="A159" s="86">
        <f>(IF(TestUIn2!E159=Germany_Aus!$A$2,1&amp;COUNTIF(TestUIn2!$E$2:$E159,Germany_Aus!$A$2), IF(TestUIn2!E159=Germany_Aus!$A$82, 2&amp;COUNTIF(TestUIn2!$E$2:$E159,Germany_Aus!$A$82),IF(TestUIn2!E159=Germany_Aus!$A$162, 3&amp;COUNTIF(TestUIn2!$E$2:$E159,Germany_Aus!$A$162),IF(TestUIn2!E159=Germany_Aus!$A$242, 4&amp;COUNTIF(TestUIn2!$E$2:$E159,Germany_Aus!$A$242),IF(TestUIn2!E159=Germany_Aus!$A$322, 5&amp;COUNTIF(TestUIn2!$E$2:$E159,Germany_Aus!$A$322),IF(TestUIn2!E159=Germany_Aus!$A$402, 6&amp;COUNTIF(TestUIn2!$E$2:$E159,Germany_Aus!$A$402),IF(TestUIn2!E159=Germany_Aus!$A$482, 7&amp;COUNTIF(TestUIn2!$E$2:$E159,Germany_Aus!$A$482),IF(TestUIn2!E159=Germany_Aus!$A$562, 8&amp;COUNTIF(TestUIn2!$E$2:$E159,Germany_Aus!$A$562),IF(TestUIn2!E159=Germany_Aus!$A$642, 9&amp;COUNTIF(TestUIn2!$E$2:$E159,Germany_Aus!$A$642),IF(TestUIn2!E159=Germany_Aus!$A$722, 10&amp;COUNTIF(TestUIn2!$E$2:$E159,Germany_Aus!$A$722),0)))))))))))</f>
        <v>0</v>
      </c>
      <c r="B159" t="str">
        <f>TestUIn2!A159</f>
        <v/>
      </c>
      <c r="C159" t="str">
        <f>TestUIn2!B159</f>
        <v/>
      </c>
      <c r="D159" t="str">
        <f>TestUIn2!C159</f>
        <v/>
      </c>
      <c r="E159" t="str">
        <f>TestUIn2!D159</f>
        <v/>
      </c>
      <c r="F159" s="87" t="str">
        <f>TestUIn2!F159</f>
        <v/>
      </c>
    </row>
    <row r="160">
      <c r="A160" s="86">
        <f>(IF(TestUIn2!E160=Germany_Aus!$A$2,1&amp;COUNTIF(TestUIn2!$E$2:$E160,Germany_Aus!$A$2), IF(TestUIn2!E160=Germany_Aus!$A$82, 2&amp;COUNTIF(TestUIn2!$E$2:$E160,Germany_Aus!$A$82),IF(TestUIn2!E160=Germany_Aus!$A$162, 3&amp;COUNTIF(TestUIn2!$E$2:$E160,Germany_Aus!$A$162),IF(TestUIn2!E160=Germany_Aus!$A$242, 4&amp;COUNTIF(TestUIn2!$E$2:$E160,Germany_Aus!$A$242),IF(TestUIn2!E160=Germany_Aus!$A$322, 5&amp;COUNTIF(TestUIn2!$E$2:$E160,Germany_Aus!$A$322),IF(TestUIn2!E160=Germany_Aus!$A$402, 6&amp;COUNTIF(TestUIn2!$E$2:$E160,Germany_Aus!$A$402),IF(TestUIn2!E160=Germany_Aus!$A$482, 7&amp;COUNTIF(TestUIn2!$E$2:$E160,Germany_Aus!$A$482),IF(TestUIn2!E160=Germany_Aus!$A$562, 8&amp;COUNTIF(TestUIn2!$E$2:$E160,Germany_Aus!$A$562),IF(TestUIn2!E160=Germany_Aus!$A$642, 9&amp;COUNTIF(TestUIn2!$E$2:$E160,Germany_Aus!$A$642),IF(TestUIn2!E160=Germany_Aus!$A$722, 10&amp;COUNTIF(TestUIn2!$E$2:$E160,Germany_Aus!$A$722),0)))))))))))</f>
        <v>0</v>
      </c>
      <c r="B160" t="str">
        <f>TestUIn2!A160</f>
        <v/>
      </c>
      <c r="C160" t="str">
        <f>TestUIn2!B160</f>
        <v/>
      </c>
      <c r="D160" t="str">
        <f>TestUIn2!C160</f>
        <v/>
      </c>
      <c r="E160" t="str">
        <f>TestUIn2!D160</f>
        <v/>
      </c>
      <c r="F160" s="87" t="str">
        <f>TestUIn2!F160</f>
        <v/>
      </c>
    </row>
    <row r="161">
      <c r="A161" s="86">
        <f>(IF(TestUIn2!E161=Germany_Aus!$A$2,1&amp;COUNTIF(TestUIn2!$E$2:$E161,Germany_Aus!$A$2), IF(TestUIn2!E161=Germany_Aus!$A$82, 2&amp;COUNTIF(TestUIn2!$E$2:$E161,Germany_Aus!$A$82),IF(TestUIn2!E161=Germany_Aus!$A$162, 3&amp;COUNTIF(TestUIn2!$E$2:$E161,Germany_Aus!$A$162),IF(TestUIn2!E161=Germany_Aus!$A$242, 4&amp;COUNTIF(TestUIn2!$E$2:$E161,Germany_Aus!$A$242),IF(TestUIn2!E161=Germany_Aus!$A$322, 5&amp;COUNTIF(TestUIn2!$E$2:$E161,Germany_Aus!$A$322),IF(TestUIn2!E161=Germany_Aus!$A$402, 6&amp;COUNTIF(TestUIn2!$E$2:$E161,Germany_Aus!$A$402),IF(TestUIn2!E161=Germany_Aus!$A$482, 7&amp;COUNTIF(TestUIn2!$E$2:$E161,Germany_Aus!$A$482),IF(TestUIn2!E161=Germany_Aus!$A$562, 8&amp;COUNTIF(TestUIn2!$E$2:$E161,Germany_Aus!$A$562),IF(TestUIn2!E161=Germany_Aus!$A$642, 9&amp;COUNTIF(TestUIn2!$E$2:$E161,Germany_Aus!$A$642),IF(TestUIn2!E161=Germany_Aus!$A$722, 10&amp;COUNTIF(TestUIn2!$E$2:$E161,Germany_Aus!$A$722),0)))))))))))</f>
        <v>0</v>
      </c>
      <c r="B161" t="str">
        <f>TestUIn2!A161</f>
        <v/>
      </c>
      <c r="C161" t="str">
        <f>TestUIn2!B161</f>
        <v/>
      </c>
      <c r="D161" t="str">
        <f>TestUIn2!C161</f>
        <v/>
      </c>
      <c r="E161" t="str">
        <f>TestUIn2!D161</f>
        <v/>
      </c>
      <c r="F161" s="87" t="str">
        <f>TestUIn2!F161</f>
        <v/>
      </c>
    </row>
    <row r="162">
      <c r="A162" s="86">
        <f>(IF(TestUIn2!E162=Germany_Aus!$A$2,1&amp;COUNTIF(TestUIn2!$E$2:$E162,Germany_Aus!$A$2), IF(TestUIn2!E162=Germany_Aus!$A$82, 2&amp;COUNTIF(TestUIn2!$E$2:$E162,Germany_Aus!$A$82),IF(TestUIn2!E162=Germany_Aus!$A$162, 3&amp;COUNTIF(TestUIn2!$E$2:$E162,Germany_Aus!$A$162),IF(TestUIn2!E162=Germany_Aus!$A$242, 4&amp;COUNTIF(TestUIn2!$E$2:$E162,Germany_Aus!$A$242),IF(TestUIn2!E162=Germany_Aus!$A$322, 5&amp;COUNTIF(TestUIn2!$E$2:$E162,Germany_Aus!$A$322),IF(TestUIn2!E162=Germany_Aus!$A$402, 6&amp;COUNTIF(TestUIn2!$E$2:$E162,Germany_Aus!$A$402),IF(TestUIn2!E162=Germany_Aus!$A$482, 7&amp;COUNTIF(TestUIn2!$E$2:$E162,Germany_Aus!$A$482),IF(TestUIn2!E162=Germany_Aus!$A$562, 8&amp;COUNTIF(TestUIn2!$E$2:$E162,Germany_Aus!$A$562),IF(TestUIn2!E162=Germany_Aus!$A$642, 9&amp;COUNTIF(TestUIn2!$E$2:$E162,Germany_Aus!$A$642),IF(TestUIn2!E162=Germany_Aus!$A$722, 10&amp;COUNTIF(TestUIn2!$E$2:$E162,Germany_Aus!$A$722),0)))))))))))</f>
        <v>0</v>
      </c>
      <c r="B162" t="str">
        <f>TestUIn2!A162</f>
        <v/>
      </c>
      <c r="C162" t="str">
        <f>TestUIn2!B162</f>
        <v/>
      </c>
      <c r="D162" t="str">
        <f>TestUIn2!C162</f>
        <v/>
      </c>
      <c r="E162" t="str">
        <f>TestUIn2!D162</f>
        <v/>
      </c>
      <c r="F162" s="87" t="str">
        <f>TestUIn2!F162</f>
        <v/>
      </c>
    </row>
    <row r="163">
      <c r="A163" s="86">
        <f>(IF(TestUIn2!E163=Germany_Aus!$A$2,1&amp;COUNTIF(TestUIn2!$E$2:$E163,Germany_Aus!$A$2), IF(TestUIn2!E163=Germany_Aus!$A$82, 2&amp;COUNTIF(TestUIn2!$E$2:$E163,Germany_Aus!$A$82),IF(TestUIn2!E163=Germany_Aus!$A$162, 3&amp;COUNTIF(TestUIn2!$E$2:$E163,Germany_Aus!$A$162),IF(TestUIn2!E163=Germany_Aus!$A$242, 4&amp;COUNTIF(TestUIn2!$E$2:$E163,Germany_Aus!$A$242),IF(TestUIn2!E163=Germany_Aus!$A$322, 5&amp;COUNTIF(TestUIn2!$E$2:$E163,Germany_Aus!$A$322),IF(TestUIn2!E163=Germany_Aus!$A$402, 6&amp;COUNTIF(TestUIn2!$E$2:$E163,Germany_Aus!$A$402),IF(TestUIn2!E163=Germany_Aus!$A$482, 7&amp;COUNTIF(TestUIn2!$E$2:$E163,Germany_Aus!$A$482),IF(TestUIn2!E163=Germany_Aus!$A$562, 8&amp;COUNTIF(TestUIn2!$E$2:$E163,Germany_Aus!$A$562),IF(TestUIn2!E163=Germany_Aus!$A$642, 9&amp;COUNTIF(TestUIn2!$E$2:$E163,Germany_Aus!$A$642),IF(TestUIn2!E163=Germany_Aus!$A$722, 10&amp;COUNTIF(TestUIn2!$E$2:$E163,Germany_Aus!$A$722),0)))))))))))</f>
        <v>0</v>
      </c>
      <c r="B163" t="str">
        <f>TestUIn2!A163</f>
        <v/>
      </c>
      <c r="C163" t="str">
        <f>TestUIn2!B163</f>
        <v/>
      </c>
      <c r="D163" t="str">
        <f>TestUIn2!C163</f>
        <v/>
      </c>
      <c r="E163" t="str">
        <f>TestUIn2!D163</f>
        <v/>
      </c>
      <c r="F163" s="87" t="str">
        <f>TestUIn2!F163</f>
        <v/>
      </c>
    </row>
    <row r="164">
      <c r="A164" s="86">
        <f>(IF(TestUIn2!E164=Germany_Aus!$A$2,1&amp;COUNTIF(TestUIn2!$E$2:$E164,Germany_Aus!$A$2), IF(TestUIn2!E164=Germany_Aus!$A$82, 2&amp;COUNTIF(TestUIn2!$E$2:$E164,Germany_Aus!$A$82),IF(TestUIn2!E164=Germany_Aus!$A$162, 3&amp;COUNTIF(TestUIn2!$E$2:$E164,Germany_Aus!$A$162),IF(TestUIn2!E164=Germany_Aus!$A$242, 4&amp;COUNTIF(TestUIn2!$E$2:$E164,Germany_Aus!$A$242),IF(TestUIn2!E164=Germany_Aus!$A$322, 5&amp;COUNTIF(TestUIn2!$E$2:$E164,Germany_Aus!$A$322),IF(TestUIn2!E164=Germany_Aus!$A$402, 6&amp;COUNTIF(TestUIn2!$E$2:$E164,Germany_Aus!$A$402),IF(TestUIn2!E164=Germany_Aus!$A$482, 7&amp;COUNTIF(TestUIn2!$E$2:$E164,Germany_Aus!$A$482),IF(TestUIn2!E164=Germany_Aus!$A$562, 8&amp;COUNTIF(TestUIn2!$E$2:$E164,Germany_Aus!$A$562),IF(TestUIn2!E164=Germany_Aus!$A$642, 9&amp;COUNTIF(TestUIn2!$E$2:$E164,Germany_Aus!$A$642),IF(TestUIn2!E164=Germany_Aus!$A$722, 10&amp;COUNTIF(TestUIn2!$E$2:$E164,Germany_Aus!$A$722),0)))))))))))</f>
        <v>0</v>
      </c>
      <c r="B164" t="str">
        <f>TestUIn2!A164</f>
        <v/>
      </c>
      <c r="C164" t="str">
        <f>TestUIn2!B164</f>
        <v/>
      </c>
      <c r="D164" t="str">
        <f>TestUIn2!C164</f>
        <v/>
      </c>
      <c r="E164" t="str">
        <f>TestUIn2!D164</f>
        <v/>
      </c>
      <c r="F164" s="87" t="str">
        <f>TestUIn2!F164</f>
        <v/>
      </c>
    </row>
    <row r="165">
      <c r="A165" s="86">
        <f>(IF(TestUIn2!E165=Germany_Aus!$A$2,1&amp;COUNTIF(TestUIn2!$E$2:$E165,Germany_Aus!$A$2), IF(TestUIn2!E165=Germany_Aus!$A$82, 2&amp;COUNTIF(TestUIn2!$E$2:$E165,Germany_Aus!$A$82),IF(TestUIn2!E165=Germany_Aus!$A$162, 3&amp;COUNTIF(TestUIn2!$E$2:$E165,Germany_Aus!$A$162),IF(TestUIn2!E165=Germany_Aus!$A$242, 4&amp;COUNTIF(TestUIn2!$E$2:$E165,Germany_Aus!$A$242),IF(TestUIn2!E165=Germany_Aus!$A$322, 5&amp;COUNTIF(TestUIn2!$E$2:$E165,Germany_Aus!$A$322),IF(TestUIn2!E165=Germany_Aus!$A$402, 6&amp;COUNTIF(TestUIn2!$E$2:$E165,Germany_Aus!$A$402),IF(TestUIn2!E165=Germany_Aus!$A$482, 7&amp;COUNTIF(TestUIn2!$E$2:$E165,Germany_Aus!$A$482),IF(TestUIn2!E165=Germany_Aus!$A$562, 8&amp;COUNTIF(TestUIn2!$E$2:$E165,Germany_Aus!$A$562),IF(TestUIn2!E165=Germany_Aus!$A$642, 9&amp;COUNTIF(TestUIn2!$E$2:$E165,Germany_Aus!$A$642),IF(TestUIn2!E165=Germany_Aus!$A$722, 10&amp;COUNTIF(TestUIn2!$E$2:$E165,Germany_Aus!$A$722),0)))))))))))</f>
        <v>0</v>
      </c>
      <c r="B165" t="str">
        <f>TestUIn2!A165</f>
        <v/>
      </c>
      <c r="C165" t="str">
        <f>TestUIn2!B165</f>
        <v/>
      </c>
      <c r="D165" t="str">
        <f>TestUIn2!C165</f>
        <v/>
      </c>
      <c r="E165" t="str">
        <f>TestUIn2!D165</f>
        <v/>
      </c>
      <c r="F165" s="87" t="str">
        <f>TestUIn2!F165</f>
        <v/>
      </c>
    </row>
    <row r="166">
      <c r="A166" s="86">
        <f>(IF(TestUIn2!E166=Germany_Aus!$A$2,1&amp;COUNTIF(TestUIn2!$E$2:$E166,Germany_Aus!$A$2), IF(TestUIn2!E166=Germany_Aus!$A$82, 2&amp;COUNTIF(TestUIn2!$E$2:$E166,Germany_Aus!$A$82),IF(TestUIn2!E166=Germany_Aus!$A$162, 3&amp;COUNTIF(TestUIn2!$E$2:$E166,Germany_Aus!$A$162),IF(TestUIn2!E166=Germany_Aus!$A$242, 4&amp;COUNTIF(TestUIn2!$E$2:$E166,Germany_Aus!$A$242),IF(TestUIn2!E166=Germany_Aus!$A$322, 5&amp;COUNTIF(TestUIn2!$E$2:$E166,Germany_Aus!$A$322),IF(TestUIn2!E166=Germany_Aus!$A$402, 6&amp;COUNTIF(TestUIn2!$E$2:$E166,Germany_Aus!$A$402),IF(TestUIn2!E166=Germany_Aus!$A$482, 7&amp;COUNTIF(TestUIn2!$E$2:$E166,Germany_Aus!$A$482),IF(TestUIn2!E166=Germany_Aus!$A$562, 8&amp;COUNTIF(TestUIn2!$E$2:$E166,Germany_Aus!$A$562),IF(TestUIn2!E166=Germany_Aus!$A$642, 9&amp;COUNTIF(TestUIn2!$E$2:$E166,Germany_Aus!$A$642),IF(TestUIn2!E166=Germany_Aus!$A$722, 10&amp;COUNTIF(TestUIn2!$E$2:$E166,Germany_Aus!$A$722),0)))))))))))</f>
        <v>0</v>
      </c>
      <c r="B166" t="str">
        <f>TestUIn2!A166</f>
        <v/>
      </c>
      <c r="C166" t="str">
        <f>TestUIn2!B166</f>
        <v/>
      </c>
      <c r="D166" t="str">
        <f>TestUIn2!C166</f>
        <v/>
      </c>
      <c r="E166" t="str">
        <f>TestUIn2!D166</f>
        <v/>
      </c>
      <c r="F166" s="87" t="str">
        <f>TestUIn2!F166</f>
        <v/>
      </c>
    </row>
    <row r="167">
      <c r="A167" s="86">
        <f>(IF(TestUIn2!E167=Germany_Aus!$A$2,1&amp;COUNTIF(TestUIn2!$E$2:$E167,Germany_Aus!$A$2), IF(TestUIn2!E167=Germany_Aus!$A$82, 2&amp;COUNTIF(TestUIn2!$E$2:$E167,Germany_Aus!$A$82),IF(TestUIn2!E167=Germany_Aus!$A$162, 3&amp;COUNTIF(TestUIn2!$E$2:$E167,Germany_Aus!$A$162),IF(TestUIn2!E167=Germany_Aus!$A$242, 4&amp;COUNTIF(TestUIn2!$E$2:$E167,Germany_Aus!$A$242),IF(TestUIn2!E167=Germany_Aus!$A$322, 5&amp;COUNTIF(TestUIn2!$E$2:$E167,Germany_Aus!$A$322),IF(TestUIn2!E167=Germany_Aus!$A$402, 6&amp;COUNTIF(TestUIn2!$E$2:$E167,Germany_Aus!$A$402),IF(TestUIn2!E167=Germany_Aus!$A$482, 7&amp;COUNTIF(TestUIn2!$E$2:$E167,Germany_Aus!$A$482),IF(TestUIn2!E167=Germany_Aus!$A$562, 8&amp;COUNTIF(TestUIn2!$E$2:$E167,Germany_Aus!$A$562),IF(TestUIn2!E167=Germany_Aus!$A$642, 9&amp;COUNTIF(TestUIn2!$E$2:$E167,Germany_Aus!$A$642),IF(TestUIn2!E167=Germany_Aus!$A$722, 10&amp;COUNTIF(TestUIn2!$E$2:$E167,Germany_Aus!$A$722),0)))))))))))</f>
        <v>0</v>
      </c>
      <c r="B167" t="str">
        <f>TestUIn2!A167</f>
        <v/>
      </c>
      <c r="C167" t="str">
        <f>TestUIn2!B167</f>
        <v/>
      </c>
      <c r="D167" t="str">
        <f>TestUIn2!C167</f>
        <v/>
      </c>
      <c r="E167" t="str">
        <f>TestUIn2!D167</f>
        <v/>
      </c>
      <c r="F167" s="87" t="str">
        <f>TestUIn2!F167</f>
        <v/>
      </c>
    </row>
    <row r="168">
      <c r="A168" s="86">
        <f>(IF(TestUIn2!E168=Germany_Aus!$A$2,1&amp;COUNTIF(TestUIn2!$E$2:$E168,Germany_Aus!$A$2), IF(TestUIn2!E168=Germany_Aus!$A$82, 2&amp;COUNTIF(TestUIn2!$E$2:$E168,Germany_Aus!$A$82),IF(TestUIn2!E168=Germany_Aus!$A$162, 3&amp;COUNTIF(TestUIn2!$E$2:$E168,Germany_Aus!$A$162),IF(TestUIn2!E168=Germany_Aus!$A$242, 4&amp;COUNTIF(TestUIn2!$E$2:$E168,Germany_Aus!$A$242),IF(TestUIn2!E168=Germany_Aus!$A$322, 5&amp;COUNTIF(TestUIn2!$E$2:$E168,Germany_Aus!$A$322),IF(TestUIn2!E168=Germany_Aus!$A$402, 6&amp;COUNTIF(TestUIn2!$E$2:$E168,Germany_Aus!$A$402),IF(TestUIn2!E168=Germany_Aus!$A$482, 7&amp;COUNTIF(TestUIn2!$E$2:$E168,Germany_Aus!$A$482),IF(TestUIn2!E168=Germany_Aus!$A$562, 8&amp;COUNTIF(TestUIn2!$E$2:$E168,Germany_Aus!$A$562),IF(TestUIn2!E168=Germany_Aus!$A$642, 9&amp;COUNTIF(TestUIn2!$E$2:$E168,Germany_Aus!$A$642),IF(TestUIn2!E168=Germany_Aus!$A$722, 10&amp;COUNTIF(TestUIn2!$E$2:$E168,Germany_Aus!$A$722),0)))))))))))</f>
        <v>0</v>
      </c>
      <c r="B168" t="str">
        <f>TestUIn2!A168</f>
        <v/>
      </c>
      <c r="C168" t="str">
        <f>TestUIn2!B168</f>
        <v/>
      </c>
      <c r="D168" t="str">
        <f>TestUIn2!C168</f>
        <v/>
      </c>
      <c r="E168" t="str">
        <f>TestUIn2!D168</f>
        <v/>
      </c>
      <c r="F168" s="87" t="str">
        <f>TestUIn2!F168</f>
        <v/>
      </c>
    </row>
    <row r="169">
      <c r="A169" s="86">
        <f>(IF(TestUIn2!E169=Germany_Aus!$A$2,1&amp;COUNTIF(TestUIn2!$E$2:$E169,Germany_Aus!$A$2), IF(TestUIn2!E169=Germany_Aus!$A$82, 2&amp;COUNTIF(TestUIn2!$E$2:$E169,Germany_Aus!$A$82),IF(TestUIn2!E169=Germany_Aus!$A$162, 3&amp;COUNTIF(TestUIn2!$E$2:$E169,Germany_Aus!$A$162),IF(TestUIn2!E169=Germany_Aus!$A$242, 4&amp;COUNTIF(TestUIn2!$E$2:$E169,Germany_Aus!$A$242),IF(TestUIn2!E169=Germany_Aus!$A$322, 5&amp;COUNTIF(TestUIn2!$E$2:$E169,Germany_Aus!$A$322),IF(TestUIn2!E169=Germany_Aus!$A$402, 6&amp;COUNTIF(TestUIn2!$E$2:$E169,Germany_Aus!$A$402),IF(TestUIn2!E169=Germany_Aus!$A$482, 7&amp;COUNTIF(TestUIn2!$E$2:$E169,Germany_Aus!$A$482),IF(TestUIn2!E169=Germany_Aus!$A$562, 8&amp;COUNTIF(TestUIn2!$E$2:$E169,Germany_Aus!$A$562),IF(TestUIn2!E169=Germany_Aus!$A$642, 9&amp;COUNTIF(TestUIn2!$E$2:$E169,Germany_Aus!$A$642),IF(TestUIn2!E169=Germany_Aus!$A$722, 10&amp;COUNTIF(TestUIn2!$E$2:$E169,Germany_Aus!$A$722),0)))))))))))</f>
        <v>0</v>
      </c>
      <c r="B169" t="str">
        <f>TestUIn2!A169</f>
        <v/>
      </c>
      <c r="C169" t="str">
        <f>TestUIn2!B169</f>
        <v/>
      </c>
      <c r="D169" t="str">
        <f>TestUIn2!C169</f>
        <v/>
      </c>
      <c r="E169" t="str">
        <f>TestUIn2!D169</f>
        <v/>
      </c>
      <c r="F169" s="87" t="str">
        <f>TestUIn2!F169</f>
        <v/>
      </c>
    </row>
    <row r="170">
      <c r="A170" s="86">
        <f>(IF(TestUIn2!E170=Germany_Aus!$A$2,1&amp;COUNTIF(TestUIn2!$E$2:$E170,Germany_Aus!$A$2), IF(TestUIn2!E170=Germany_Aus!$A$82, 2&amp;COUNTIF(TestUIn2!$E$2:$E170,Germany_Aus!$A$82),IF(TestUIn2!E170=Germany_Aus!$A$162, 3&amp;COUNTIF(TestUIn2!$E$2:$E170,Germany_Aus!$A$162),IF(TestUIn2!E170=Germany_Aus!$A$242, 4&amp;COUNTIF(TestUIn2!$E$2:$E170,Germany_Aus!$A$242),IF(TestUIn2!E170=Germany_Aus!$A$322, 5&amp;COUNTIF(TestUIn2!$E$2:$E170,Germany_Aus!$A$322),IF(TestUIn2!E170=Germany_Aus!$A$402, 6&amp;COUNTIF(TestUIn2!$E$2:$E170,Germany_Aus!$A$402),IF(TestUIn2!E170=Germany_Aus!$A$482, 7&amp;COUNTIF(TestUIn2!$E$2:$E170,Germany_Aus!$A$482),IF(TestUIn2!E170=Germany_Aus!$A$562, 8&amp;COUNTIF(TestUIn2!$E$2:$E170,Germany_Aus!$A$562),IF(TestUIn2!E170=Germany_Aus!$A$642, 9&amp;COUNTIF(TestUIn2!$E$2:$E170,Germany_Aus!$A$642),IF(TestUIn2!E170=Germany_Aus!$A$722, 10&amp;COUNTIF(TestUIn2!$E$2:$E170,Germany_Aus!$A$722),0)))))))))))</f>
        <v>0</v>
      </c>
      <c r="B170" t="str">
        <f>TestUIn2!A170</f>
        <v/>
      </c>
      <c r="C170" t="str">
        <f>TestUIn2!B170</f>
        <v/>
      </c>
      <c r="D170" t="str">
        <f>TestUIn2!C170</f>
        <v/>
      </c>
      <c r="E170" t="str">
        <f>TestUIn2!D170</f>
        <v/>
      </c>
      <c r="F170" s="87" t="str">
        <f>TestUIn2!F170</f>
        <v/>
      </c>
    </row>
    <row r="171">
      <c r="A171" s="86">
        <f>(IF(TestUIn2!E171=Germany_Aus!$A$2,1&amp;COUNTIF(TestUIn2!$E$2:$E171,Germany_Aus!$A$2), IF(TestUIn2!E171=Germany_Aus!$A$82, 2&amp;COUNTIF(TestUIn2!$E$2:$E171,Germany_Aus!$A$82),IF(TestUIn2!E171=Germany_Aus!$A$162, 3&amp;COUNTIF(TestUIn2!$E$2:$E171,Germany_Aus!$A$162),IF(TestUIn2!E171=Germany_Aus!$A$242, 4&amp;COUNTIF(TestUIn2!$E$2:$E171,Germany_Aus!$A$242),IF(TestUIn2!E171=Germany_Aus!$A$322, 5&amp;COUNTIF(TestUIn2!$E$2:$E171,Germany_Aus!$A$322),IF(TestUIn2!E171=Germany_Aus!$A$402, 6&amp;COUNTIF(TestUIn2!$E$2:$E171,Germany_Aus!$A$402),IF(TestUIn2!E171=Germany_Aus!$A$482, 7&amp;COUNTIF(TestUIn2!$E$2:$E171,Germany_Aus!$A$482),IF(TestUIn2!E171=Germany_Aus!$A$562, 8&amp;COUNTIF(TestUIn2!$E$2:$E171,Germany_Aus!$A$562),IF(TestUIn2!E171=Germany_Aus!$A$642, 9&amp;COUNTIF(TestUIn2!$E$2:$E171,Germany_Aus!$A$642),IF(TestUIn2!E171=Germany_Aus!$A$722, 10&amp;COUNTIF(TestUIn2!$E$2:$E171,Germany_Aus!$A$722),0)))))))))))</f>
        <v>0</v>
      </c>
      <c r="B171" t="str">
        <f>TestUIn2!A171</f>
        <v/>
      </c>
      <c r="C171" t="str">
        <f>TestUIn2!B171</f>
        <v/>
      </c>
      <c r="D171" t="str">
        <f>TestUIn2!C171</f>
        <v/>
      </c>
      <c r="E171" t="str">
        <f>TestUIn2!D171</f>
        <v/>
      </c>
      <c r="F171" s="87" t="str">
        <f>TestUIn2!F171</f>
        <v/>
      </c>
    </row>
    <row r="172">
      <c r="A172" s="86">
        <f>(IF(TestUIn2!E172=Germany_Aus!$A$2,1&amp;COUNTIF(TestUIn2!$E$2:$E172,Germany_Aus!$A$2), IF(TestUIn2!E172=Germany_Aus!$A$82, 2&amp;COUNTIF(TestUIn2!$E$2:$E172,Germany_Aus!$A$82),IF(TestUIn2!E172=Germany_Aus!$A$162, 3&amp;COUNTIF(TestUIn2!$E$2:$E172,Germany_Aus!$A$162),IF(TestUIn2!E172=Germany_Aus!$A$242, 4&amp;COUNTIF(TestUIn2!$E$2:$E172,Germany_Aus!$A$242),IF(TestUIn2!E172=Germany_Aus!$A$322, 5&amp;COUNTIF(TestUIn2!$E$2:$E172,Germany_Aus!$A$322),IF(TestUIn2!E172=Germany_Aus!$A$402, 6&amp;COUNTIF(TestUIn2!$E$2:$E172,Germany_Aus!$A$402),IF(TestUIn2!E172=Germany_Aus!$A$482, 7&amp;COUNTIF(TestUIn2!$E$2:$E172,Germany_Aus!$A$482),IF(TestUIn2!E172=Germany_Aus!$A$562, 8&amp;COUNTIF(TestUIn2!$E$2:$E172,Germany_Aus!$A$562),IF(TestUIn2!E172=Germany_Aus!$A$642, 9&amp;COUNTIF(TestUIn2!$E$2:$E172,Germany_Aus!$A$642),IF(TestUIn2!E172=Germany_Aus!$A$722, 10&amp;COUNTIF(TestUIn2!$E$2:$E172,Germany_Aus!$A$722),0)))))))))))</f>
        <v>0</v>
      </c>
      <c r="B172" t="str">
        <f>TestUIn2!A172</f>
        <v/>
      </c>
      <c r="C172" t="str">
        <f>TestUIn2!B172</f>
        <v/>
      </c>
      <c r="D172" t="str">
        <f>TestUIn2!C172</f>
        <v/>
      </c>
      <c r="E172" t="str">
        <f>TestUIn2!D172</f>
        <v/>
      </c>
      <c r="F172" s="87" t="str">
        <f>TestUIn2!F172</f>
        <v/>
      </c>
    </row>
    <row r="173">
      <c r="A173" s="86">
        <f>(IF(TestUIn2!E173=Germany_Aus!$A$2,1&amp;COUNTIF(TestUIn2!$E$2:$E173,Germany_Aus!$A$2), IF(TestUIn2!E173=Germany_Aus!$A$82, 2&amp;COUNTIF(TestUIn2!$E$2:$E173,Germany_Aus!$A$82),IF(TestUIn2!E173=Germany_Aus!$A$162, 3&amp;COUNTIF(TestUIn2!$E$2:$E173,Germany_Aus!$A$162),IF(TestUIn2!E173=Germany_Aus!$A$242, 4&amp;COUNTIF(TestUIn2!$E$2:$E173,Germany_Aus!$A$242),IF(TestUIn2!E173=Germany_Aus!$A$322, 5&amp;COUNTIF(TestUIn2!$E$2:$E173,Germany_Aus!$A$322),IF(TestUIn2!E173=Germany_Aus!$A$402, 6&amp;COUNTIF(TestUIn2!$E$2:$E173,Germany_Aus!$A$402),IF(TestUIn2!E173=Germany_Aus!$A$482, 7&amp;COUNTIF(TestUIn2!$E$2:$E173,Germany_Aus!$A$482),IF(TestUIn2!E173=Germany_Aus!$A$562, 8&amp;COUNTIF(TestUIn2!$E$2:$E173,Germany_Aus!$A$562),IF(TestUIn2!E173=Germany_Aus!$A$642, 9&amp;COUNTIF(TestUIn2!$E$2:$E173,Germany_Aus!$A$642),IF(TestUIn2!E173=Germany_Aus!$A$722, 10&amp;COUNTIF(TestUIn2!$E$2:$E173,Germany_Aus!$A$722),0)))))))))))</f>
        <v>0</v>
      </c>
      <c r="B173" t="str">
        <f>TestUIn2!A173</f>
        <v/>
      </c>
      <c r="C173" t="str">
        <f>TestUIn2!B173</f>
        <v/>
      </c>
      <c r="D173" t="str">
        <f>TestUIn2!C173</f>
        <v/>
      </c>
      <c r="E173" t="str">
        <f>TestUIn2!D173</f>
        <v/>
      </c>
      <c r="F173" s="87" t="str">
        <f>TestUIn2!F173</f>
        <v/>
      </c>
    </row>
    <row r="174">
      <c r="A174" s="86">
        <f>(IF(TestUIn2!E174=Germany_Aus!$A$2,1&amp;COUNTIF(TestUIn2!$E$2:$E174,Germany_Aus!$A$2), IF(TestUIn2!E174=Germany_Aus!$A$82, 2&amp;COUNTIF(TestUIn2!$E$2:$E174,Germany_Aus!$A$82),IF(TestUIn2!E174=Germany_Aus!$A$162, 3&amp;COUNTIF(TestUIn2!$E$2:$E174,Germany_Aus!$A$162),IF(TestUIn2!E174=Germany_Aus!$A$242, 4&amp;COUNTIF(TestUIn2!$E$2:$E174,Germany_Aus!$A$242),IF(TestUIn2!E174=Germany_Aus!$A$322, 5&amp;COUNTIF(TestUIn2!$E$2:$E174,Germany_Aus!$A$322),IF(TestUIn2!E174=Germany_Aus!$A$402, 6&amp;COUNTIF(TestUIn2!$E$2:$E174,Germany_Aus!$A$402),IF(TestUIn2!E174=Germany_Aus!$A$482, 7&amp;COUNTIF(TestUIn2!$E$2:$E174,Germany_Aus!$A$482),IF(TestUIn2!E174=Germany_Aus!$A$562, 8&amp;COUNTIF(TestUIn2!$E$2:$E174,Germany_Aus!$A$562),IF(TestUIn2!E174=Germany_Aus!$A$642, 9&amp;COUNTIF(TestUIn2!$E$2:$E174,Germany_Aus!$A$642),IF(TestUIn2!E174=Germany_Aus!$A$722, 10&amp;COUNTIF(TestUIn2!$E$2:$E174,Germany_Aus!$A$722),0)))))))))))</f>
        <v>0</v>
      </c>
      <c r="B174" t="str">
        <f>TestUIn2!A174</f>
        <v/>
      </c>
      <c r="C174" t="str">
        <f>TestUIn2!B174</f>
        <v/>
      </c>
      <c r="D174" t="str">
        <f>TestUIn2!C174</f>
        <v/>
      </c>
      <c r="E174" t="str">
        <f>TestUIn2!D174</f>
        <v/>
      </c>
      <c r="F174" s="87" t="str">
        <f>TestUIn2!F174</f>
        <v/>
      </c>
    </row>
    <row r="175">
      <c r="A175" s="86">
        <f>(IF(TestUIn2!E175=Germany_Aus!$A$2,1&amp;COUNTIF(TestUIn2!$E$2:$E175,Germany_Aus!$A$2), IF(TestUIn2!E175=Germany_Aus!$A$82, 2&amp;COUNTIF(TestUIn2!$E$2:$E175,Germany_Aus!$A$82),IF(TestUIn2!E175=Germany_Aus!$A$162, 3&amp;COUNTIF(TestUIn2!$E$2:$E175,Germany_Aus!$A$162),IF(TestUIn2!E175=Germany_Aus!$A$242, 4&amp;COUNTIF(TestUIn2!$E$2:$E175,Germany_Aus!$A$242),IF(TestUIn2!E175=Germany_Aus!$A$322, 5&amp;COUNTIF(TestUIn2!$E$2:$E175,Germany_Aus!$A$322),IF(TestUIn2!E175=Germany_Aus!$A$402, 6&amp;COUNTIF(TestUIn2!$E$2:$E175,Germany_Aus!$A$402),IF(TestUIn2!E175=Germany_Aus!$A$482, 7&amp;COUNTIF(TestUIn2!$E$2:$E175,Germany_Aus!$A$482),IF(TestUIn2!E175=Germany_Aus!$A$562, 8&amp;COUNTIF(TestUIn2!$E$2:$E175,Germany_Aus!$A$562),IF(TestUIn2!E175=Germany_Aus!$A$642, 9&amp;COUNTIF(TestUIn2!$E$2:$E175,Germany_Aus!$A$642),IF(TestUIn2!E175=Germany_Aus!$A$722, 10&amp;COUNTIF(TestUIn2!$E$2:$E175,Germany_Aus!$A$722),0)))))))))))</f>
        <v>0</v>
      </c>
      <c r="B175" t="str">
        <f>TestUIn2!A175</f>
        <v/>
      </c>
      <c r="C175" t="str">
        <f>TestUIn2!B175</f>
        <v/>
      </c>
      <c r="D175" t="str">
        <f>TestUIn2!C175</f>
        <v/>
      </c>
      <c r="E175" t="str">
        <f>TestUIn2!D175</f>
        <v/>
      </c>
      <c r="F175" s="87" t="str">
        <f>TestUIn2!F175</f>
        <v/>
      </c>
    </row>
    <row r="176">
      <c r="A176" s="86">
        <f>(IF(TestUIn2!E176=Germany_Aus!$A$2,1&amp;COUNTIF(TestUIn2!$E$2:$E176,Germany_Aus!$A$2), IF(TestUIn2!E176=Germany_Aus!$A$82, 2&amp;COUNTIF(TestUIn2!$E$2:$E176,Germany_Aus!$A$82),IF(TestUIn2!E176=Germany_Aus!$A$162, 3&amp;COUNTIF(TestUIn2!$E$2:$E176,Germany_Aus!$A$162),IF(TestUIn2!E176=Germany_Aus!$A$242, 4&amp;COUNTIF(TestUIn2!$E$2:$E176,Germany_Aus!$A$242),IF(TestUIn2!E176=Germany_Aus!$A$322, 5&amp;COUNTIF(TestUIn2!$E$2:$E176,Germany_Aus!$A$322),IF(TestUIn2!E176=Germany_Aus!$A$402, 6&amp;COUNTIF(TestUIn2!$E$2:$E176,Germany_Aus!$A$402),IF(TestUIn2!E176=Germany_Aus!$A$482, 7&amp;COUNTIF(TestUIn2!$E$2:$E176,Germany_Aus!$A$482),IF(TestUIn2!E176=Germany_Aus!$A$562, 8&amp;COUNTIF(TestUIn2!$E$2:$E176,Germany_Aus!$A$562),IF(TestUIn2!E176=Germany_Aus!$A$642, 9&amp;COUNTIF(TestUIn2!$E$2:$E176,Germany_Aus!$A$642),IF(TestUIn2!E176=Germany_Aus!$A$722, 10&amp;COUNTIF(TestUIn2!$E$2:$E176,Germany_Aus!$A$722),0)))))))))))</f>
        <v>0</v>
      </c>
      <c r="B176" t="str">
        <f>TestUIn2!A176</f>
        <v/>
      </c>
      <c r="C176" t="str">
        <f>TestUIn2!B176</f>
        <v/>
      </c>
      <c r="D176" t="str">
        <f>TestUIn2!C176</f>
        <v/>
      </c>
      <c r="E176" t="str">
        <f>TestUIn2!D176</f>
        <v/>
      </c>
      <c r="F176" s="87" t="str">
        <f>TestUIn2!F176</f>
        <v/>
      </c>
    </row>
    <row r="177">
      <c r="A177" s="86">
        <f>(IF(TestUIn2!E177=Germany_Aus!$A$2,1&amp;COUNTIF(TestUIn2!$E$2:$E177,Germany_Aus!$A$2), IF(TestUIn2!E177=Germany_Aus!$A$82, 2&amp;COUNTIF(TestUIn2!$E$2:$E177,Germany_Aus!$A$82),IF(TestUIn2!E177=Germany_Aus!$A$162, 3&amp;COUNTIF(TestUIn2!$E$2:$E177,Germany_Aus!$A$162),IF(TestUIn2!E177=Germany_Aus!$A$242, 4&amp;COUNTIF(TestUIn2!$E$2:$E177,Germany_Aus!$A$242),IF(TestUIn2!E177=Germany_Aus!$A$322, 5&amp;COUNTIF(TestUIn2!$E$2:$E177,Germany_Aus!$A$322),IF(TestUIn2!E177=Germany_Aus!$A$402, 6&amp;COUNTIF(TestUIn2!$E$2:$E177,Germany_Aus!$A$402),IF(TestUIn2!E177=Germany_Aus!$A$482, 7&amp;COUNTIF(TestUIn2!$E$2:$E177,Germany_Aus!$A$482),IF(TestUIn2!E177=Germany_Aus!$A$562, 8&amp;COUNTIF(TestUIn2!$E$2:$E177,Germany_Aus!$A$562),IF(TestUIn2!E177=Germany_Aus!$A$642, 9&amp;COUNTIF(TestUIn2!$E$2:$E177,Germany_Aus!$A$642),IF(TestUIn2!E177=Germany_Aus!$A$722, 10&amp;COUNTIF(TestUIn2!$E$2:$E177,Germany_Aus!$A$722),0)))))))))))</f>
        <v>0</v>
      </c>
      <c r="B177" t="str">
        <f>TestUIn2!A177</f>
        <v/>
      </c>
      <c r="C177" t="str">
        <f>TestUIn2!B177</f>
        <v/>
      </c>
      <c r="D177" t="str">
        <f>TestUIn2!C177</f>
        <v/>
      </c>
      <c r="E177" t="str">
        <f>TestUIn2!D177</f>
        <v/>
      </c>
      <c r="F177" s="87" t="str">
        <f>TestUIn2!F177</f>
        <v/>
      </c>
    </row>
    <row r="178">
      <c r="A178" s="86">
        <f>(IF(TestUIn2!E178=Germany_Aus!$A$2,1&amp;COUNTIF(TestUIn2!$E$2:$E178,Germany_Aus!$A$2), IF(TestUIn2!E178=Germany_Aus!$A$82, 2&amp;COUNTIF(TestUIn2!$E$2:$E178,Germany_Aus!$A$82),IF(TestUIn2!E178=Germany_Aus!$A$162, 3&amp;COUNTIF(TestUIn2!$E$2:$E178,Germany_Aus!$A$162),IF(TestUIn2!E178=Germany_Aus!$A$242, 4&amp;COUNTIF(TestUIn2!$E$2:$E178,Germany_Aus!$A$242),IF(TestUIn2!E178=Germany_Aus!$A$322, 5&amp;COUNTIF(TestUIn2!$E$2:$E178,Germany_Aus!$A$322),IF(TestUIn2!E178=Germany_Aus!$A$402, 6&amp;COUNTIF(TestUIn2!$E$2:$E178,Germany_Aus!$A$402),IF(TestUIn2!E178=Germany_Aus!$A$482, 7&amp;COUNTIF(TestUIn2!$E$2:$E178,Germany_Aus!$A$482),IF(TestUIn2!E178=Germany_Aus!$A$562, 8&amp;COUNTIF(TestUIn2!$E$2:$E178,Germany_Aus!$A$562),IF(TestUIn2!E178=Germany_Aus!$A$642, 9&amp;COUNTIF(TestUIn2!$E$2:$E178,Germany_Aus!$A$642),IF(TestUIn2!E178=Germany_Aus!$A$722, 10&amp;COUNTIF(TestUIn2!$E$2:$E178,Germany_Aus!$A$722),0)))))))))))</f>
        <v>0</v>
      </c>
      <c r="B178" t="str">
        <f>TestUIn2!A178</f>
        <v/>
      </c>
      <c r="C178" t="str">
        <f>TestUIn2!B178</f>
        <v/>
      </c>
      <c r="D178" t="str">
        <f>TestUIn2!C178</f>
        <v/>
      </c>
      <c r="E178" t="str">
        <f>TestUIn2!D178</f>
        <v/>
      </c>
      <c r="F178" s="87" t="str">
        <f>TestUIn2!F178</f>
        <v/>
      </c>
    </row>
    <row r="179">
      <c r="A179" s="86">
        <f>(IF(TestUIn2!E179=Germany_Aus!$A$2,1&amp;COUNTIF(TestUIn2!$E$2:$E179,Germany_Aus!$A$2), IF(TestUIn2!E179=Germany_Aus!$A$82, 2&amp;COUNTIF(TestUIn2!$E$2:$E179,Germany_Aus!$A$82),IF(TestUIn2!E179=Germany_Aus!$A$162, 3&amp;COUNTIF(TestUIn2!$E$2:$E179,Germany_Aus!$A$162),IF(TestUIn2!E179=Germany_Aus!$A$242, 4&amp;COUNTIF(TestUIn2!$E$2:$E179,Germany_Aus!$A$242),IF(TestUIn2!E179=Germany_Aus!$A$322, 5&amp;COUNTIF(TestUIn2!$E$2:$E179,Germany_Aus!$A$322),IF(TestUIn2!E179=Germany_Aus!$A$402, 6&amp;COUNTIF(TestUIn2!$E$2:$E179,Germany_Aus!$A$402),IF(TestUIn2!E179=Germany_Aus!$A$482, 7&amp;COUNTIF(TestUIn2!$E$2:$E179,Germany_Aus!$A$482),IF(TestUIn2!E179=Germany_Aus!$A$562, 8&amp;COUNTIF(TestUIn2!$E$2:$E179,Germany_Aus!$A$562),IF(TestUIn2!E179=Germany_Aus!$A$642, 9&amp;COUNTIF(TestUIn2!$E$2:$E179,Germany_Aus!$A$642),IF(TestUIn2!E179=Germany_Aus!$A$722, 10&amp;COUNTIF(TestUIn2!$E$2:$E179,Germany_Aus!$A$722),0)))))))))))</f>
        <v>0</v>
      </c>
      <c r="B179" t="str">
        <f>TestUIn2!A179</f>
        <v/>
      </c>
      <c r="C179" t="str">
        <f>TestUIn2!B179</f>
        <v/>
      </c>
      <c r="D179" t="str">
        <f>TestUIn2!C179</f>
        <v/>
      </c>
      <c r="E179" t="str">
        <f>TestUIn2!D179</f>
        <v/>
      </c>
      <c r="F179" s="87" t="str">
        <f>TestUIn2!F179</f>
        <v/>
      </c>
    </row>
    <row r="180">
      <c r="A180" s="86">
        <f>(IF(TestUIn2!E180=Germany_Aus!$A$2,1&amp;COUNTIF(TestUIn2!$E$2:$E180,Germany_Aus!$A$2), IF(TestUIn2!E180=Germany_Aus!$A$82, 2&amp;COUNTIF(TestUIn2!$E$2:$E180,Germany_Aus!$A$82),IF(TestUIn2!E180=Germany_Aus!$A$162, 3&amp;COUNTIF(TestUIn2!$E$2:$E180,Germany_Aus!$A$162),IF(TestUIn2!E180=Germany_Aus!$A$242, 4&amp;COUNTIF(TestUIn2!$E$2:$E180,Germany_Aus!$A$242),IF(TestUIn2!E180=Germany_Aus!$A$322, 5&amp;COUNTIF(TestUIn2!$E$2:$E180,Germany_Aus!$A$322),IF(TestUIn2!E180=Germany_Aus!$A$402, 6&amp;COUNTIF(TestUIn2!$E$2:$E180,Germany_Aus!$A$402),IF(TestUIn2!E180=Germany_Aus!$A$482, 7&amp;COUNTIF(TestUIn2!$E$2:$E180,Germany_Aus!$A$482),IF(TestUIn2!E180=Germany_Aus!$A$562, 8&amp;COUNTIF(TestUIn2!$E$2:$E180,Germany_Aus!$A$562),IF(TestUIn2!E180=Germany_Aus!$A$642, 9&amp;COUNTIF(TestUIn2!$E$2:$E180,Germany_Aus!$A$642),IF(TestUIn2!E180=Germany_Aus!$A$722, 10&amp;COUNTIF(TestUIn2!$E$2:$E180,Germany_Aus!$A$722),0)))))))))))</f>
        <v>0</v>
      </c>
      <c r="B180" t="str">
        <f>TestUIn2!A180</f>
        <v/>
      </c>
      <c r="C180" t="str">
        <f>TestUIn2!B180</f>
        <v/>
      </c>
      <c r="D180" t="str">
        <f>TestUIn2!C180</f>
        <v/>
      </c>
      <c r="E180" t="str">
        <f>TestUIn2!D180</f>
        <v/>
      </c>
      <c r="F180" s="87" t="str">
        <f>TestUIn2!F180</f>
        <v/>
      </c>
    </row>
    <row r="181">
      <c r="A181" s="86">
        <f>(IF(TestUIn2!E181=Germany_Aus!$A$2,1&amp;COUNTIF(TestUIn2!$E$2:$E181,Germany_Aus!$A$2), IF(TestUIn2!E181=Germany_Aus!$A$82, 2&amp;COUNTIF(TestUIn2!$E$2:$E181,Germany_Aus!$A$82),IF(TestUIn2!E181=Germany_Aus!$A$162, 3&amp;COUNTIF(TestUIn2!$E$2:$E181,Germany_Aus!$A$162),IF(TestUIn2!E181=Germany_Aus!$A$242, 4&amp;COUNTIF(TestUIn2!$E$2:$E181,Germany_Aus!$A$242),IF(TestUIn2!E181=Germany_Aus!$A$322, 5&amp;COUNTIF(TestUIn2!$E$2:$E181,Germany_Aus!$A$322),IF(TestUIn2!E181=Germany_Aus!$A$402, 6&amp;COUNTIF(TestUIn2!$E$2:$E181,Germany_Aus!$A$402),IF(TestUIn2!E181=Germany_Aus!$A$482, 7&amp;COUNTIF(TestUIn2!$E$2:$E181,Germany_Aus!$A$482),IF(TestUIn2!E181=Germany_Aus!$A$562, 8&amp;COUNTIF(TestUIn2!$E$2:$E181,Germany_Aus!$A$562),IF(TestUIn2!E181=Germany_Aus!$A$642, 9&amp;COUNTIF(TestUIn2!$E$2:$E181,Germany_Aus!$A$642),IF(TestUIn2!E181=Germany_Aus!$A$722, 10&amp;COUNTIF(TestUIn2!$E$2:$E181,Germany_Aus!$A$722),0)))))))))))</f>
        <v>0</v>
      </c>
      <c r="B181" t="str">
        <f>TestUIn2!A181</f>
        <v/>
      </c>
      <c r="C181" t="str">
        <f>TestUIn2!B181</f>
        <v/>
      </c>
      <c r="D181" t="str">
        <f>TestUIn2!C181</f>
        <v/>
      </c>
      <c r="E181" t="str">
        <f>TestUIn2!D181</f>
        <v/>
      </c>
      <c r="F181" s="87" t="str">
        <f>TestUIn2!F181</f>
        <v/>
      </c>
    </row>
    <row r="182">
      <c r="A182" s="86">
        <f>(IF(TestUIn2!E182=Germany_Aus!$A$2,1&amp;COUNTIF(TestUIn2!$E$2:$E182,Germany_Aus!$A$2), IF(TestUIn2!E182=Germany_Aus!$A$82, 2&amp;COUNTIF(TestUIn2!$E$2:$E182,Germany_Aus!$A$82),IF(TestUIn2!E182=Germany_Aus!$A$162, 3&amp;COUNTIF(TestUIn2!$E$2:$E182,Germany_Aus!$A$162),IF(TestUIn2!E182=Germany_Aus!$A$242, 4&amp;COUNTIF(TestUIn2!$E$2:$E182,Germany_Aus!$A$242),IF(TestUIn2!E182=Germany_Aus!$A$322, 5&amp;COUNTIF(TestUIn2!$E$2:$E182,Germany_Aus!$A$322),IF(TestUIn2!E182=Germany_Aus!$A$402, 6&amp;COUNTIF(TestUIn2!$E$2:$E182,Germany_Aus!$A$402),IF(TestUIn2!E182=Germany_Aus!$A$482, 7&amp;COUNTIF(TestUIn2!$E$2:$E182,Germany_Aus!$A$482),IF(TestUIn2!E182=Germany_Aus!$A$562, 8&amp;COUNTIF(TestUIn2!$E$2:$E182,Germany_Aus!$A$562),IF(TestUIn2!E182=Germany_Aus!$A$642, 9&amp;COUNTIF(TestUIn2!$E$2:$E182,Germany_Aus!$A$642),IF(TestUIn2!E182=Germany_Aus!$A$722, 10&amp;COUNTIF(TestUIn2!$E$2:$E182,Germany_Aus!$A$722),0)))))))))))</f>
        <v>0</v>
      </c>
      <c r="B182" t="str">
        <f>TestUIn2!A182</f>
        <v/>
      </c>
      <c r="C182" t="str">
        <f>TestUIn2!B182</f>
        <v/>
      </c>
      <c r="D182" t="str">
        <f>TestUIn2!C182</f>
        <v/>
      </c>
      <c r="E182" t="str">
        <f>TestUIn2!D182</f>
        <v/>
      </c>
      <c r="F182" s="87" t="str">
        <f>TestUIn2!F182</f>
        <v/>
      </c>
    </row>
    <row r="183">
      <c r="A183" s="86">
        <f>(IF(TestUIn2!E183=Germany_Aus!$A$2,1&amp;COUNTIF(TestUIn2!$E$2:$E183,Germany_Aus!$A$2), IF(TestUIn2!E183=Germany_Aus!$A$82, 2&amp;COUNTIF(TestUIn2!$E$2:$E183,Germany_Aus!$A$82),IF(TestUIn2!E183=Germany_Aus!$A$162, 3&amp;COUNTIF(TestUIn2!$E$2:$E183,Germany_Aus!$A$162),IF(TestUIn2!E183=Germany_Aus!$A$242, 4&amp;COUNTIF(TestUIn2!$E$2:$E183,Germany_Aus!$A$242),IF(TestUIn2!E183=Germany_Aus!$A$322, 5&amp;COUNTIF(TestUIn2!$E$2:$E183,Germany_Aus!$A$322),IF(TestUIn2!E183=Germany_Aus!$A$402, 6&amp;COUNTIF(TestUIn2!$E$2:$E183,Germany_Aus!$A$402),IF(TestUIn2!E183=Germany_Aus!$A$482, 7&amp;COUNTIF(TestUIn2!$E$2:$E183,Germany_Aus!$A$482),IF(TestUIn2!E183=Germany_Aus!$A$562, 8&amp;COUNTIF(TestUIn2!$E$2:$E183,Germany_Aus!$A$562),IF(TestUIn2!E183=Germany_Aus!$A$642, 9&amp;COUNTIF(TestUIn2!$E$2:$E183,Germany_Aus!$A$642),IF(TestUIn2!E183=Germany_Aus!$A$722, 10&amp;COUNTIF(TestUIn2!$E$2:$E183,Germany_Aus!$A$722),0)))))))))))</f>
        <v>0</v>
      </c>
      <c r="B183" t="str">
        <f>TestUIn2!A183</f>
        <v/>
      </c>
      <c r="C183" t="str">
        <f>TestUIn2!B183</f>
        <v/>
      </c>
      <c r="D183" t="str">
        <f>TestUIn2!C183</f>
        <v/>
      </c>
      <c r="E183" t="str">
        <f>TestUIn2!D183</f>
        <v/>
      </c>
      <c r="F183" s="87" t="str">
        <f>TestUIn2!F183</f>
        <v/>
      </c>
    </row>
    <row r="184">
      <c r="A184" s="86">
        <f>(IF(TestUIn2!E184=Germany_Aus!$A$2,1&amp;COUNTIF(TestUIn2!$E$2:$E184,Germany_Aus!$A$2), IF(TestUIn2!E184=Germany_Aus!$A$82, 2&amp;COUNTIF(TestUIn2!$E$2:$E184,Germany_Aus!$A$82),IF(TestUIn2!E184=Germany_Aus!$A$162, 3&amp;COUNTIF(TestUIn2!$E$2:$E184,Germany_Aus!$A$162),IF(TestUIn2!E184=Germany_Aus!$A$242, 4&amp;COUNTIF(TestUIn2!$E$2:$E184,Germany_Aus!$A$242),IF(TestUIn2!E184=Germany_Aus!$A$322, 5&amp;COUNTIF(TestUIn2!$E$2:$E184,Germany_Aus!$A$322),IF(TestUIn2!E184=Germany_Aus!$A$402, 6&amp;COUNTIF(TestUIn2!$E$2:$E184,Germany_Aus!$A$402),IF(TestUIn2!E184=Germany_Aus!$A$482, 7&amp;COUNTIF(TestUIn2!$E$2:$E184,Germany_Aus!$A$482),IF(TestUIn2!E184=Germany_Aus!$A$562, 8&amp;COUNTIF(TestUIn2!$E$2:$E184,Germany_Aus!$A$562),IF(TestUIn2!E184=Germany_Aus!$A$642, 9&amp;COUNTIF(TestUIn2!$E$2:$E184,Germany_Aus!$A$642),IF(TestUIn2!E184=Germany_Aus!$A$722, 10&amp;COUNTIF(TestUIn2!$E$2:$E184,Germany_Aus!$A$722),0)))))))))))</f>
        <v>0</v>
      </c>
      <c r="B184" t="str">
        <f>TestUIn2!A184</f>
        <v/>
      </c>
      <c r="C184" t="str">
        <f>TestUIn2!B184</f>
        <v/>
      </c>
      <c r="D184" t="str">
        <f>TestUIn2!C184</f>
        <v/>
      </c>
      <c r="E184" t="str">
        <f>TestUIn2!D184</f>
        <v/>
      </c>
      <c r="F184" s="87" t="str">
        <f>TestUIn2!F184</f>
        <v/>
      </c>
    </row>
    <row r="185">
      <c r="A185" s="86">
        <f>(IF(TestUIn2!E185=Germany_Aus!$A$2,1&amp;COUNTIF(TestUIn2!$E$2:$E185,Germany_Aus!$A$2), IF(TestUIn2!E185=Germany_Aus!$A$82, 2&amp;COUNTIF(TestUIn2!$E$2:$E185,Germany_Aus!$A$82),IF(TestUIn2!E185=Germany_Aus!$A$162, 3&amp;COUNTIF(TestUIn2!$E$2:$E185,Germany_Aus!$A$162),IF(TestUIn2!E185=Germany_Aus!$A$242, 4&amp;COUNTIF(TestUIn2!$E$2:$E185,Germany_Aus!$A$242),IF(TestUIn2!E185=Germany_Aus!$A$322, 5&amp;COUNTIF(TestUIn2!$E$2:$E185,Germany_Aus!$A$322),IF(TestUIn2!E185=Germany_Aus!$A$402, 6&amp;COUNTIF(TestUIn2!$E$2:$E185,Germany_Aus!$A$402),IF(TestUIn2!E185=Germany_Aus!$A$482, 7&amp;COUNTIF(TestUIn2!$E$2:$E185,Germany_Aus!$A$482),IF(TestUIn2!E185=Germany_Aus!$A$562, 8&amp;COUNTIF(TestUIn2!$E$2:$E185,Germany_Aus!$A$562),IF(TestUIn2!E185=Germany_Aus!$A$642, 9&amp;COUNTIF(TestUIn2!$E$2:$E185,Germany_Aus!$A$642),IF(TestUIn2!E185=Germany_Aus!$A$722, 10&amp;COUNTIF(TestUIn2!$E$2:$E185,Germany_Aus!$A$722),0)))))))))))</f>
        <v>0</v>
      </c>
      <c r="B185" t="str">
        <f>TestUIn2!A185</f>
        <v/>
      </c>
      <c r="C185" t="str">
        <f>TestUIn2!B185</f>
        <v/>
      </c>
      <c r="D185" t="str">
        <f>TestUIn2!C185</f>
        <v/>
      </c>
      <c r="E185" t="str">
        <f>TestUIn2!D185</f>
        <v/>
      </c>
      <c r="F185" s="87" t="str">
        <f>TestUIn2!F185</f>
        <v/>
      </c>
    </row>
    <row r="186">
      <c r="A186" s="86">
        <f>(IF(TestUIn2!E186=Germany_Aus!$A$2,1&amp;COUNTIF(TestUIn2!$E$2:$E186,Germany_Aus!$A$2), IF(TestUIn2!E186=Germany_Aus!$A$82, 2&amp;COUNTIF(TestUIn2!$E$2:$E186,Germany_Aus!$A$82),IF(TestUIn2!E186=Germany_Aus!$A$162, 3&amp;COUNTIF(TestUIn2!$E$2:$E186,Germany_Aus!$A$162),IF(TestUIn2!E186=Germany_Aus!$A$242, 4&amp;COUNTIF(TestUIn2!$E$2:$E186,Germany_Aus!$A$242),IF(TestUIn2!E186=Germany_Aus!$A$322, 5&amp;COUNTIF(TestUIn2!$E$2:$E186,Germany_Aus!$A$322),IF(TestUIn2!E186=Germany_Aus!$A$402, 6&amp;COUNTIF(TestUIn2!$E$2:$E186,Germany_Aus!$A$402),IF(TestUIn2!E186=Germany_Aus!$A$482, 7&amp;COUNTIF(TestUIn2!$E$2:$E186,Germany_Aus!$A$482),IF(TestUIn2!E186=Germany_Aus!$A$562, 8&amp;COUNTIF(TestUIn2!$E$2:$E186,Germany_Aus!$A$562),IF(TestUIn2!E186=Germany_Aus!$A$642, 9&amp;COUNTIF(TestUIn2!$E$2:$E186,Germany_Aus!$A$642),IF(TestUIn2!E186=Germany_Aus!$A$722, 10&amp;COUNTIF(TestUIn2!$E$2:$E186,Germany_Aus!$A$722),0)))))))))))</f>
        <v>0</v>
      </c>
      <c r="B186" t="str">
        <f>TestUIn2!A186</f>
        <v/>
      </c>
      <c r="C186" t="str">
        <f>TestUIn2!B186</f>
        <v/>
      </c>
      <c r="D186" t="str">
        <f>TestUIn2!C186</f>
        <v/>
      </c>
      <c r="E186" t="str">
        <f>TestUIn2!D186</f>
        <v/>
      </c>
      <c r="F186" s="87" t="str">
        <f>TestUIn2!F186</f>
        <v/>
      </c>
    </row>
    <row r="187">
      <c r="A187" s="86">
        <f>(IF(TestUIn2!E187=Germany_Aus!$A$2,1&amp;COUNTIF(TestUIn2!$E$2:$E187,Germany_Aus!$A$2), IF(TestUIn2!E187=Germany_Aus!$A$82, 2&amp;COUNTIF(TestUIn2!$E$2:$E187,Germany_Aus!$A$82),IF(TestUIn2!E187=Germany_Aus!$A$162, 3&amp;COUNTIF(TestUIn2!$E$2:$E187,Germany_Aus!$A$162),IF(TestUIn2!E187=Germany_Aus!$A$242, 4&amp;COUNTIF(TestUIn2!$E$2:$E187,Germany_Aus!$A$242),IF(TestUIn2!E187=Germany_Aus!$A$322, 5&amp;COUNTIF(TestUIn2!$E$2:$E187,Germany_Aus!$A$322),IF(TestUIn2!E187=Germany_Aus!$A$402, 6&amp;COUNTIF(TestUIn2!$E$2:$E187,Germany_Aus!$A$402),IF(TestUIn2!E187=Germany_Aus!$A$482, 7&amp;COUNTIF(TestUIn2!$E$2:$E187,Germany_Aus!$A$482),IF(TestUIn2!E187=Germany_Aus!$A$562, 8&amp;COUNTIF(TestUIn2!$E$2:$E187,Germany_Aus!$A$562),IF(TestUIn2!E187=Germany_Aus!$A$642, 9&amp;COUNTIF(TestUIn2!$E$2:$E187,Germany_Aus!$A$642),IF(TestUIn2!E187=Germany_Aus!$A$722, 10&amp;COUNTIF(TestUIn2!$E$2:$E187,Germany_Aus!$A$722),0)))))))))))</f>
        <v>0</v>
      </c>
      <c r="B187" t="str">
        <f>TestUIn2!A187</f>
        <v/>
      </c>
      <c r="C187" t="str">
        <f>TestUIn2!B187</f>
        <v/>
      </c>
      <c r="D187" t="str">
        <f>TestUIn2!C187</f>
        <v/>
      </c>
      <c r="E187" t="str">
        <f>TestUIn2!D187</f>
        <v/>
      </c>
      <c r="F187" s="87" t="str">
        <f>TestUIn2!F187</f>
        <v/>
      </c>
    </row>
    <row r="188">
      <c r="A188" s="86">
        <f>(IF(TestUIn2!E188=Germany_Aus!$A$2,1&amp;COUNTIF(TestUIn2!$E$2:$E188,Germany_Aus!$A$2), IF(TestUIn2!E188=Germany_Aus!$A$82, 2&amp;COUNTIF(TestUIn2!$E$2:$E188,Germany_Aus!$A$82),IF(TestUIn2!E188=Germany_Aus!$A$162, 3&amp;COUNTIF(TestUIn2!$E$2:$E188,Germany_Aus!$A$162),IF(TestUIn2!E188=Germany_Aus!$A$242, 4&amp;COUNTIF(TestUIn2!$E$2:$E188,Germany_Aus!$A$242),IF(TestUIn2!E188=Germany_Aus!$A$322, 5&amp;COUNTIF(TestUIn2!$E$2:$E188,Germany_Aus!$A$322),IF(TestUIn2!E188=Germany_Aus!$A$402, 6&amp;COUNTIF(TestUIn2!$E$2:$E188,Germany_Aus!$A$402),IF(TestUIn2!E188=Germany_Aus!$A$482, 7&amp;COUNTIF(TestUIn2!$E$2:$E188,Germany_Aus!$A$482),IF(TestUIn2!E188=Germany_Aus!$A$562, 8&amp;COUNTIF(TestUIn2!$E$2:$E188,Germany_Aus!$A$562),IF(TestUIn2!E188=Germany_Aus!$A$642, 9&amp;COUNTIF(TestUIn2!$E$2:$E188,Germany_Aus!$A$642),IF(TestUIn2!E188=Germany_Aus!$A$722, 10&amp;COUNTIF(TestUIn2!$E$2:$E188,Germany_Aus!$A$722),0)))))))))))</f>
        <v>0</v>
      </c>
      <c r="B188" t="str">
        <f>TestUIn2!A188</f>
        <v/>
      </c>
      <c r="C188" t="str">
        <f>TestUIn2!B188</f>
        <v/>
      </c>
      <c r="D188" t="str">
        <f>TestUIn2!C188</f>
        <v/>
      </c>
      <c r="E188" t="str">
        <f>TestUIn2!D188</f>
        <v/>
      </c>
      <c r="F188" s="87" t="str">
        <f>TestUIn2!F188</f>
        <v/>
      </c>
    </row>
    <row r="189">
      <c r="A189" s="86">
        <f>(IF(TestUIn2!E189=Germany_Aus!$A$2,1&amp;COUNTIF(TestUIn2!$E$2:$E189,Germany_Aus!$A$2), IF(TestUIn2!E189=Germany_Aus!$A$82, 2&amp;COUNTIF(TestUIn2!$E$2:$E189,Germany_Aus!$A$82),IF(TestUIn2!E189=Germany_Aus!$A$162, 3&amp;COUNTIF(TestUIn2!$E$2:$E189,Germany_Aus!$A$162),IF(TestUIn2!E189=Germany_Aus!$A$242, 4&amp;COUNTIF(TestUIn2!$E$2:$E189,Germany_Aus!$A$242),IF(TestUIn2!E189=Germany_Aus!$A$322, 5&amp;COUNTIF(TestUIn2!$E$2:$E189,Germany_Aus!$A$322),IF(TestUIn2!E189=Germany_Aus!$A$402, 6&amp;COUNTIF(TestUIn2!$E$2:$E189,Germany_Aus!$A$402),IF(TestUIn2!E189=Germany_Aus!$A$482, 7&amp;COUNTIF(TestUIn2!$E$2:$E189,Germany_Aus!$A$482),IF(TestUIn2!E189=Germany_Aus!$A$562, 8&amp;COUNTIF(TestUIn2!$E$2:$E189,Germany_Aus!$A$562),IF(TestUIn2!E189=Germany_Aus!$A$642, 9&amp;COUNTIF(TestUIn2!$E$2:$E189,Germany_Aus!$A$642),IF(TestUIn2!E189=Germany_Aus!$A$722, 10&amp;COUNTIF(TestUIn2!$E$2:$E189,Germany_Aus!$A$722),0)))))))))))</f>
        <v>0</v>
      </c>
      <c r="B189" t="str">
        <f>TestUIn2!A189</f>
        <v/>
      </c>
      <c r="C189" t="str">
        <f>TestUIn2!B189</f>
        <v/>
      </c>
      <c r="D189" t="str">
        <f>TestUIn2!C189</f>
        <v/>
      </c>
      <c r="E189" t="str">
        <f>TestUIn2!D189</f>
        <v/>
      </c>
      <c r="F189" s="87" t="str">
        <f>TestUIn2!F189</f>
        <v/>
      </c>
    </row>
    <row r="190">
      <c r="A190" s="86">
        <f>(IF(TestUIn2!E190=Germany_Aus!$A$2,1&amp;COUNTIF(TestUIn2!$E$2:$E190,Germany_Aus!$A$2), IF(TestUIn2!E190=Germany_Aus!$A$82, 2&amp;COUNTIF(TestUIn2!$E$2:$E190,Germany_Aus!$A$82),IF(TestUIn2!E190=Germany_Aus!$A$162, 3&amp;COUNTIF(TestUIn2!$E$2:$E190,Germany_Aus!$A$162),IF(TestUIn2!E190=Germany_Aus!$A$242, 4&amp;COUNTIF(TestUIn2!$E$2:$E190,Germany_Aus!$A$242),IF(TestUIn2!E190=Germany_Aus!$A$322, 5&amp;COUNTIF(TestUIn2!$E$2:$E190,Germany_Aus!$A$322),IF(TestUIn2!E190=Germany_Aus!$A$402, 6&amp;COUNTIF(TestUIn2!$E$2:$E190,Germany_Aus!$A$402),IF(TestUIn2!E190=Germany_Aus!$A$482, 7&amp;COUNTIF(TestUIn2!$E$2:$E190,Germany_Aus!$A$482),IF(TestUIn2!E190=Germany_Aus!$A$562, 8&amp;COUNTIF(TestUIn2!$E$2:$E190,Germany_Aus!$A$562),IF(TestUIn2!E190=Germany_Aus!$A$642, 9&amp;COUNTIF(TestUIn2!$E$2:$E190,Germany_Aus!$A$642),IF(TestUIn2!E190=Germany_Aus!$A$722, 10&amp;COUNTIF(TestUIn2!$E$2:$E190,Germany_Aus!$A$722),0)))))))))))</f>
        <v>0</v>
      </c>
      <c r="B190" t="str">
        <f>TestUIn2!A190</f>
        <v/>
      </c>
      <c r="C190" t="str">
        <f>TestUIn2!B190</f>
        <v/>
      </c>
      <c r="D190" t="str">
        <f>TestUIn2!C190</f>
        <v/>
      </c>
      <c r="E190" t="str">
        <f>TestUIn2!D190</f>
        <v/>
      </c>
      <c r="F190" s="87" t="str">
        <f>TestUIn2!F190</f>
        <v/>
      </c>
    </row>
    <row r="191">
      <c r="A191" s="86">
        <f>(IF(TestUIn2!E191=Germany_Aus!$A$2,1&amp;COUNTIF(TestUIn2!$E$2:$E191,Germany_Aus!$A$2), IF(TestUIn2!E191=Germany_Aus!$A$82, 2&amp;COUNTIF(TestUIn2!$E$2:$E191,Germany_Aus!$A$82),IF(TestUIn2!E191=Germany_Aus!$A$162, 3&amp;COUNTIF(TestUIn2!$E$2:$E191,Germany_Aus!$A$162),IF(TestUIn2!E191=Germany_Aus!$A$242, 4&amp;COUNTIF(TestUIn2!$E$2:$E191,Germany_Aus!$A$242),IF(TestUIn2!E191=Germany_Aus!$A$322, 5&amp;COUNTIF(TestUIn2!$E$2:$E191,Germany_Aus!$A$322),IF(TestUIn2!E191=Germany_Aus!$A$402, 6&amp;COUNTIF(TestUIn2!$E$2:$E191,Germany_Aus!$A$402),IF(TestUIn2!E191=Germany_Aus!$A$482, 7&amp;COUNTIF(TestUIn2!$E$2:$E191,Germany_Aus!$A$482),IF(TestUIn2!E191=Germany_Aus!$A$562, 8&amp;COUNTIF(TestUIn2!$E$2:$E191,Germany_Aus!$A$562),IF(TestUIn2!E191=Germany_Aus!$A$642, 9&amp;COUNTIF(TestUIn2!$E$2:$E191,Germany_Aus!$A$642),IF(TestUIn2!E191=Germany_Aus!$A$722, 10&amp;COUNTIF(TestUIn2!$E$2:$E191,Germany_Aus!$A$722),0)))))))))))</f>
        <v>0</v>
      </c>
      <c r="B191" t="str">
        <f>TestUIn2!A191</f>
        <v/>
      </c>
      <c r="C191" t="str">
        <f>TestUIn2!B191</f>
        <v/>
      </c>
      <c r="D191" t="str">
        <f>TestUIn2!C191</f>
        <v/>
      </c>
      <c r="E191" t="str">
        <f>TestUIn2!D191</f>
        <v/>
      </c>
      <c r="F191" s="87" t="str">
        <f>TestUIn2!F191</f>
        <v/>
      </c>
    </row>
    <row r="192">
      <c r="A192" s="86">
        <f>(IF(TestUIn2!E192=Germany_Aus!$A$2,1&amp;COUNTIF(TestUIn2!$E$2:$E192,Germany_Aus!$A$2), IF(TestUIn2!E192=Germany_Aus!$A$82, 2&amp;COUNTIF(TestUIn2!$E$2:$E192,Germany_Aus!$A$82),IF(TestUIn2!E192=Germany_Aus!$A$162, 3&amp;COUNTIF(TestUIn2!$E$2:$E192,Germany_Aus!$A$162),IF(TestUIn2!E192=Germany_Aus!$A$242, 4&amp;COUNTIF(TestUIn2!$E$2:$E192,Germany_Aus!$A$242),IF(TestUIn2!E192=Germany_Aus!$A$322, 5&amp;COUNTIF(TestUIn2!$E$2:$E192,Germany_Aus!$A$322),IF(TestUIn2!E192=Germany_Aus!$A$402, 6&amp;COUNTIF(TestUIn2!$E$2:$E192,Germany_Aus!$A$402),IF(TestUIn2!E192=Germany_Aus!$A$482, 7&amp;COUNTIF(TestUIn2!$E$2:$E192,Germany_Aus!$A$482),IF(TestUIn2!E192=Germany_Aus!$A$562, 8&amp;COUNTIF(TestUIn2!$E$2:$E192,Germany_Aus!$A$562),IF(TestUIn2!E192=Germany_Aus!$A$642, 9&amp;COUNTIF(TestUIn2!$E$2:$E192,Germany_Aus!$A$642),IF(TestUIn2!E192=Germany_Aus!$A$722, 10&amp;COUNTIF(TestUIn2!$E$2:$E192,Germany_Aus!$A$722),0)))))))))))</f>
        <v>0</v>
      </c>
      <c r="B192" t="str">
        <f>TestUIn2!A192</f>
        <v/>
      </c>
      <c r="C192" t="str">
        <f>TestUIn2!B192</f>
        <v/>
      </c>
      <c r="D192" t="str">
        <f>TestUIn2!C192</f>
        <v/>
      </c>
      <c r="E192" t="str">
        <f>TestUIn2!D192</f>
        <v/>
      </c>
      <c r="F192" s="87" t="str">
        <f>TestUIn2!F192</f>
        <v/>
      </c>
    </row>
    <row r="193">
      <c r="A193" s="86">
        <f>(IF(TestUIn2!E193=Germany_Aus!$A$2,1&amp;COUNTIF(TestUIn2!$E$2:$E193,Germany_Aus!$A$2), IF(TestUIn2!E193=Germany_Aus!$A$82, 2&amp;COUNTIF(TestUIn2!$E$2:$E193,Germany_Aus!$A$82),IF(TestUIn2!E193=Germany_Aus!$A$162, 3&amp;COUNTIF(TestUIn2!$E$2:$E193,Germany_Aus!$A$162),IF(TestUIn2!E193=Germany_Aus!$A$242, 4&amp;COUNTIF(TestUIn2!$E$2:$E193,Germany_Aus!$A$242),IF(TestUIn2!E193=Germany_Aus!$A$322, 5&amp;COUNTIF(TestUIn2!$E$2:$E193,Germany_Aus!$A$322),IF(TestUIn2!E193=Germany_Aus!$A$402, 6&amp;COUNTIF(TestUIn2!$E$2:$E193,Germany_Aus!$A$402),IF(TestUIn2!E193=Germany_Aus!$A$482, 7&amp;COUNTIF(TestUIn2!$E$2:$E193,Germany_Aus!$A$482),IF(TestUIn2!E193=Germany_Aus!$A$562, 8&amp;COUNTIF(TestUIn2!$E$2:$E193,Germany_Aus!$A$562),IF(TestUIn2!E193=Germany_Aus!$A$642, 9&amp;COUNTIF(TestUIn2!$E$2:$E193,Germany_Aus!$A$642),IF(TestUIn2!E193=Germany_Aus!$A$722, 10&amp;COUNTIF(TestUIn2!$E$2:$E193,Germany_Aus!$A$722),0)))))))))))</f>
        <v>0</v>
      </c>
      <c r="B193" t="str">
        <f>TestUIn2!A193</f>
        <v/>
      </c>
      <c r="C193" t="str">
        <f>TestUIn2!B193</f>
        <v/>
      </c>
      <c r="D193" t="str">
        <f>TestUIn2!C193</f>
        <v/>
      </c>
      <c r="E193" t="str">
        <f>TestUIn2!D193</f>
        <v/>
      </c>
      <c r="F193" s="87" t="str">
        <f>TestUIn2!F193</f>
        <v/>
      </c>
    </row>
    <row r="194">
      <c r="A194" s="86">
        <f>(IF(TestUIn2!E194=Germany_Aus!$A$2,1&amp;COUNTIF(TestUIn2!$E$2:$E194,Germany_Aus!$A$2), IF(TestUIn2!E194=Germany_Aus!$A$82, 2&amp;COUNTIF(TestUIn2!$E$2:$E194,Germany_Aus!$A$82),IF(TestUIn2!E194=Germany_Aus!$A$162, 3&amp;COUNTIF(TestUIn2!$E$2:$E194,Germany_Aus!$A$162),IF(TestUIn2!E194=Germany_Aus!$A$242, 4&amp;COUNTIF(TestUIn2!$E$2:$E194,Germany_Aus!$A$242),IF(TestUIn2!E194=Germany_Aus!$A$322, 5&amp;COUNTIF(TestUIn2!$E$2:$E194,Germany_Aus!$A$322),IF(TestUIn2!E194=Germany_Aus!$A$402, 6&amp;COUNTIF(TestUIn2!$E$2:$E194,Germany_Aus!$A$402),IF(TestUIn2!E194=Germany_Aus!$A$482, 7&amp;COUNTIF(TestUIn2!$E$2:$E194,Germany_Aus!$A$482),IF(TestUIn2!E194=Germany_Aus!$A$562, 8&amp;COUNTIF(TestUIn2!$E$2:$E194,Germany_Aus!$A$562),IF(TestUIn2!E194=Germany_Aus!$A$642, 9&amp;COUNTIF(TestUIn2!$E$2:$E194,Germany_Aus!$A$642),IF(TestUIn2!E194=Germany_Aus!$A$722, 10&amp;COUNTIF(TestUIn2!$E$2:$E194,Germany_Aus!$A$722),0)))))))))))</f>
        <v>0</v>
      </c>
      <c r="B194" t="str">
        <f>TestUIn2!A194</f>
        <v/>
      </c>
      <c r="C194" t="str">
        <f>TestUIn2!B194</f>
        <v/>
      </c>
      <c r="D194" t="str">
        <f>TestUIn2!C194</f>
        <v/>
      </c>
      <c r="E194" t="str">
        <f>TestUIn2!D194</f>
        <v/>
      </c>
      <c r="F194" s="87" t="str">
        <f>TestUIn2!F194</f>
        <v/>
      </c>
    </row>
    <row r="195">
      <c r="A195" s="86">
        <f>(IF(TestUIn2!E195=Germany_Aus!$A$2,1&amp;COUNTIF(TestUIn2!$E$2:$E195,Germany_Aus!$A$2), IF(TestUIn2!E195=Germany_Aus!$A$82, 2&amp;COUNTIF(TestUIn2!$E$2:$E195,Germany_Aus!$A$82),IF(TestUIn2!E195=Germany_Aus!$A$162, 3&amp;COUNTIF(TestUIn2!$E$2:$E195,Germany_Aus!$A$162),IF(TestUIn2!E195=Germany_Aus!$A$242, 4&amp;COUNTIF(TestUIn2!$E$2:$E195,Germany_Aus!$A$242),IF(TestUIn2!E195=Germany_Aus!$A$322, 5&amp;COUNTIF(TestUIn2!$E$2:$E195,Germany_Aus!$A$322),IF(TestUIn2!E195=Germany_Aus!$A$402, 6&amp;COUNTIF(TestUIn2!$E$2:$E195,Germany_Aus!$A$402),IF(TestUIn2!E195=Germany_Aus!$A$482, 7&amp;COUNTIF(TestUIn2!$E$2:$E195,Germany_Aus!$A$482),IF(TestUIn2!E195=Germany_Aus!$A$562, 8&amp;COUNTIF(TestUIn2!$E$2:$E195,Germany_Aus!$A$562),IF(TestUIn2!E195=Germany_Aus!$A$642, 9&amp;COUNTIF(TestUIn2!$E$2:$E195,Germany_Aus!$A$642),IF(TestUIn2!E195=Germany_Aus!$A$722, 10&amp;COUNTIF(TestUIn2!$E$2:$E195,Germany_Aus!$A$722),0)))))))))))</f>
        <v>0</v>
      </c>
      <c r="B195" t="str">
        <f>TestUIn2!A195</f>
        <v/>
      </c>
      <c r="C195" t="str">
        <f>TestUIn2!B195</f>
        <v/>
      </c>
      <c r="D195" t="str">
        <f>TestUIn2!C195</f>
        <v/>
      </c>
      <c r="E195" t="str">
        <f>TestUIn2!D195</f>
        <v/>
      </c>
      <c r="F195" s="87" t="str">
        <f>TestUIn2!F195</f>
        <v/>
      </c>
    </row>
    <row r="196">
      <c r="A196" s="86">
        <f>(IF(TestUIn2!E196=Germany_Aus!$A$2,1&amp;COUNTIF(TestUIn2!$E$2:$E196,Germany_Aus!$A$2), IF(TestUIn2!E196=Germany_Aus!$A$82, 2&amp;COUNTIF(TestUIn2!$E$2:$E196,Germany_Aus!$A$82),IF(TestUIn2!E196=Germany_Aus!$A$162, 3&amp;COUNTIF(TestUIn2!$E$2:$E196,Germany_Aus!$A$162),IF(TestUIn2!E196=Germany_Aus!$A$242, 4&amp;COUNTIF(TestUIn2!$E$2:$E196,Germany_Aus!$A$242),IF(TestUIn2!E196=Germany_Aus!$A$322, 5&amp;COUNTIF(TestUIn2!$E$2:$E196,Germany_Aus!$A$322),IF(TestUIn2!E196=Germany_Aus!$A$402, 6&amp;COUNTIF(TestUIn2!$E$2:$E196,Germany_Aus!$A$402),IF(TestUIn2!E196=Germany_Aus!$A$482, 7&amp;COUNTIF(TestUIn2!$E$2:$E196,Germany_Aus!$A$482),IF(TestUIn2!E196=Germany_Aus!$A$562, 8&amp;COUNTIF(TestUIn2!$E$2:$E196,Germany_Aus!$A$562),IF(TestUIn2!E196=Germany_Aus!$A$642, 9&amp;COUNTIF(TestUIn2!$E$2:$E196,Germany_Aus!$A$642),IF(TestUIn2!E196=Germany_Aus!$A$722, 10&amp;COUNTIF(TestUIn2!$E$2:$E196,Germany_Aus!$A$722),0)))))))))))</f>
        <v>0</v>
      </c>
      <c r="B196" t="str">
        <f>TestUIn2!A196</f>
        <v/>
      </c>
      <c r="C196" t="str">
        <f>TestUIn2!B196</f>
        <v/>
      </c>
      <c r="D196" t="str">
        <f>TestUIn2!C196</f>
        <v/>
      </c>
      <c r="E196" t="str">
        <f>TestUIn2!D196</f>
        <v/>
      </c>
      <c r="F196" s="87" t="str">
        <f>TestUIn2!F196</f>
        <v/>
      </c>
    </row>
    <row r="197">
      <c r="A197" s="86">
        <f>(IF(TestUIn2!E197=Germany_Aus!$A$2,1&amp;COUNTIF(TestUIn2!$E$2:$E197,Germany_Aus!$A$2), IF(TestUIn2!E197=Germany_Aus!$A$82, 2&amp;COUNTIF(TestUIn2!$E$2:$E197,Germany_Aus!$A$82),IF(TestUIn2!E197=Germany_Aus!$A$162, 3&amp;COUNTIF(TestUIn2!$E$2:$E197,Germany_Aus!$A$162),IF(TestUIn2!E197=Germany_Aus!$A$242, 4&amp;COUNTIF(TestUIn2!$E$2:$E197,Germany_Aus!$A$242),IF(TestUIn2!E197=Germany_Aus!$A$322, 5&amp;COUNTIF(TestUIn2!$E$2:$E197,Germany_Aus!$A$322),IF(TestUIn2!E197=Germany_Aus!$A$402, 6&amp;COUNTIF(TestUIn2!$E$2:$E197,Germany_Aus!$A$402),IF(TestUIn2!E197=Germany_Aus!$A$482, 7&amp;COUNTIF(TestUIn2!$E$2:$E197,Germany_Aus!$A$482),IF(TestUIn2!E197=Germany_Aus!$A$562, 8&amp;COUNTIF(TestUIn2!$E$2:$E197,Germany_Aus!$A$562),IF(TestUIn2!E197=Germany_Aus!$A$642, 9&amp;COUNTIF(TestUIn2!$E$2:$E197,Germany_Aus!$A$642),IF(TestUIn2!E197=Germany_Aus!$A$722, 10&amp;COUNTIF(TestUIn2!$E$2:$E197,Germany_Aus!$A$722),0)))))))))))</f>
        <v>0</v>
      </c>
      <c r="B197" t="str">
        <f>TestUIn2!A197</f>
        <v/>
      </c>
      <c r="C197" t="str">
        <f>TestUIn2!B197</f>
        <v/>
      </c>
      <c r="D197" t="str">
        <f>TestUIn2!C197</f>
        <v/>
      </c>
      <c r="E197" t="str">
        <f>TestUIn2!D197</f>
        <v/>
      </c>
      <c r="F197" s="87" t="str">
        <f>TestUIn2!F197</f>
        <v/>
      </c>
    </row>
    <row r="198">
      <c r="A198" s="86">
        <f>(IF(TestUIn2!E198=Germany_Aus!$A$2,1&amp;COUNTIF(TestUIn2!$E$2:$E198,Germany_Aus!$A$2), IF(TestUIn2!E198=Germany_Aus!$A$82, 2&amp;COUNTIF(TestUIn2!$E$2:$E198,Germany_Aus!$A$82),IF(TestUIn2!E198=Germany_Aus!$A$162, 3&amp;COUNTIF(TestUIn2!$E$2:$E198,Germany_Aus!$A$162),IF(TestUIn2!E198=Germany_Aus!$A$242, 4&amp;COUNTIF(TestUIn2!$E$2:$E198,Germany_Aus!$A$242),IF(TestUIn2!E198=Germany_Aus!$A$322, 5&amp;COUNTIF(TestUIn2!$E$2:$E198,Germany_Aus!$A$322),IF(TestUIn2!E198=Germany_Aus!$A$402, 6&amp;COUNTIF(TestUIn2!$E$2:$E198,Germany_Aus!$A$402),IF(TestUIn2!E198=Germany_Aus!$A$482, 7&amp;COUNTIF(TestUIn2!$E$2:$E198,Germany_Aus!$A$482),IF(TestUIn2!E198=Germany_Aus!$A$562, 8&amp;COUNTIF(TestUIn2!$E$2:$E198,Germany_Aus!$A$562),IF(TestUIn2!E198=Germany_Aus!$A$642, 9&amp;COUNTIF(TestUIn2!$E$2:$E198,Germany_Aus!$A$642),IF(TestUIn2!E198=Germany_Aus!$A$722, 10&amp;COUNTIF(TestUIn2!$E$2:$E198,Germany_Aus!$A$722),0)))))))))))</f>
        <v>0</v>
      </c>
      <c r="B198" t="str">
        <f>TestUIn2!A198</f>
        <v/>
      </c>
      <c r="C198" t="str">
        <f>TestUIn2!B198</f>
        <v/>
      </c>
      <c r="D198" t="str">
        <f>TestUIn2!C198</f>
        <v/>
      </c>
      <c r="E198" t="str">
        <f>TestUIn2!D198</f>
        <v/>
      </c>
      <c r="F198" s="87" t="str">
        <f>TestUIn2!F198</f>
        <v/>
      </c>
    </row>
    <row r="199">
      <c r="A199" s="86">
        <f>(IF(TestUIn2!E199=Germany_Aus!$A$2,1&amp;COUNTIF(TestUIn2!$E$2:$E199,Germany_Aus!$A$2), IF(TestUIn2!E199=Germany_Aus!$A$82, 2&amp;COUNTIF(TestUIn2!$E$2:$E199,Germany_Aus!$A$82),IF(TestUIn2!E199=Germany_Aus!$A$162, 3&amp;COUNTIF(TestUIn2!$E$2:$E199,Germany_Aus!$A$162),IF(TestUIn2!E199=Germany_Aus!$A$242, 4&amp;COUNTIF(TestUIn2!$E$2:$E199,Germany_Aus!$A$242),IF(TestUIn2!E199=Germany_Aus!$A$322, 5&amp;COUNTIF(TestUIn2!$E$2:$E199,Germany_Aus!$A$322),IF(TestUIn2!E199=Germany_Aus!$A$402, 6&amp;COUNTIF(TestUIn2!$E$2:$E199,Germany_Aus!$A$402),IF(TestUIn2!E199=Germany_Aus!$A$482, 7&amp;COUNTIF(TestUIn2!$E$2:$E199,Germany_Aus!$A$482),IF(TestUIn2!E199=Germany_Aus!$A$562, 8&amp;COUNTIF(TestUIn2!$E$2:$E199,Germany_Aus!$A$562),IF(TestUIn2!E199=Germany_Aus!$A$642, 9&amp;COUNTIF(TestUIn2!$E$2:$E199,Germany_Aus!$A$642),IF(TestUIn2!E199=Germany_Aus!$A$722, 10&amp;COUNTIF(TestUIn2!$E$2:$E199,Germany_Aus!$A$722),0)))))))))))</f>
        <v>0</v>
      </c>
      <c r="B199" t="str">
        <f>TestUIn2!A199</f>
        <v/>
      </c>
      <c r="C199" t="str">
        <f>TestUIn2!B199</f>
        <v/>
      </c>
      <c r="D199" t="str">
        <f>TestUIn2!C199</f>
        <v/>
      </c>
      <c r="E199" t="str">
        <f>TestUIn2!D199</f>
        <v/>
      </c>
      <c r="F199" s="87" t="str">
        <f>TestUIn2!F199</f>
        <v/>
      </c>
    </row>
    <row r="200">
      <c r="A200" s="86">
        <f>(IF(TestUIn2!E200=Germany_Aus!$A$2,1&amp;COUNTIF(TestUIn2!$E$2:$E200,Germany_Aus!$A$2), IF(TestUIn2!E200=Germany_Aus!$A$82, 2&amp;COUNTIF(TestUIn2!$E$2:$E200,Germany_Aus!$A$82),IF(TestUIn2!E200=Germany_Aus!$A$162, 3&amp;COUNTIF(TestUIn2!$E$2:$E200,Germany_Aus!$A$162),IF(TestUIn2!E200=Germany_Aus!$A$242, 4&amp;COUNTIF(TestUIn2!$E$2:$E200,Germany_Aus!$A$242),IF(TestUIn2!E200=Germany_Aus!$A$322, 5&amp;COUNTIF(TestUIn2!$E$2:$E200,Germany_Aus!$A$322),IF(TestUIn2!E200=Germany_Aus!$A$402, 6&amp;COUNTIF(TestUIn2!$E$2:$E200,Germany_Aus!$A$402),IF(TestUIn2!E200=Germany_Aus!$A$482, 7&amp;COUNTIF(TestUIn2!$E$2:$E200,Germany_Aus!$A$482),IF(TestUIn2!E200=Germany_Aus!$A$562, 8&amp;COUNTIF(TestUIn2!$E$2:$E200,Germany_Aus!$A$562),IF(TestUIn2!E200=Germany_Aus!$A$642, 9&amp;COUNTIF(TestUIn2!$E$2:$E200,Germany_Aus!$A$642),IF(TestUIn2!E200=Germany_Aus!$A$722, 10&amp;COUNTIF(TestUIn2!$E$2:$E200,Germany_Aus!$A$722),0)))))))))))</f>
        <v>0</v>
      </c>
      <c r="B200" t="str">
        <f>TestUIn2!A200</f>
        <v/>
      </c>
      <c r="C200" t="str">
        <f>TestUIn2!B200</f>
        <v/>
      </c>
      <c r="D200" t="str">
        <f>TestUIn2!C200</f>
        <v/>
      </c>
      <c r="E200" t="str">
        <f>TestUIn2!D200</f>
        <v/>
      </c>
      <c r="F200" s="87" t="str">
        <f>TestUIn2!F200</f>
        <v/>
      </c>
    </row>
    <row r="201">
      <c r="A201" s="86">
        <f>(IF(TestUIn2!E201=Germany_Aus!$A$2,1&amp;COUNTIF(TestUIn2!$E$2:$E201,Germany_Aus!$A$2), IF(TestUIn2!E201=Germany_Aus!$A$82, 2&amp;COUNTIF(TestUIn2!$E$2:$E201,Germany_Aus!$A$82),IF(TestUIn2!E201=Germany_Aus!$A$162, 3&amp;COUNTIF(TestUIn2!$E$2:$E201,Germany_Aus!$A$162),IF(TestUIn2!E201=Germany_Aus!$A$242, 4&amp;COUNTIF(TestUIn2!$E$2:$E201,Germany_Aus!$A$242),IF(TestUIn2!E201=Germany_Aus!$A$322, 5&amp;COUNTIF(TestUIn2!$E$2:$E201,Germany_Aus!$A$322),IF(TestUIn2!E201=Germany_Aus!$A$402, 6&amp;COUNTIF(TestUIn2!$E$2:$E201,Germany_Aus!$A$402),IF(TestUIn2!E201=Germany_Aus!$A$482, 7&amp;COUNTIF(TestUIn2!$E$2:$E201,Germany_Aus!$A$482),IF(TestUIn2!E201=Germany_Aus!$A$562, 8&amp;COUNTIF(TestUIn2!$E$2:$E201,Germany_Aus!$A$562),IF(TestUIn2!E201=Germany_Aus!$A$642, 9&amp;COUNTIF(TestUIn2!$E$2:$E201,Germany_Aus!$A$642),IF(TestUIn2!E201=Germany_Aus!$A$722, 10&amp;COUNTIF(TestUIn2!$E$2:$E201,Germany_Aus!$A$722),0)))))))))))</f>
        <v>0</v>
      </c>
      <c r="B201" t="str">
        <f>TestUIn2!A201</f>
        <v/>
      </c>
      <c r="C201" t="str">
        <f>TestUIn2!B201</f>
        <v/>
      </c>
      <c r="D201" t="str">
        <f>TestUIn2!C201</f>
        <v/>
      </c>
      <c r="E201" t="str">
        <f>TestUIn2!D201</f>
        <v/>
      </c>
      <c r="F201" s="87" t="str">
        <f>TestUIn2!F201</f>
        <v/>
      </c>
    </row>
    <row r="202">
      <c r="A202" s="86">
        <f>(IF(TestUIn2!E202=Germany_Aus!$A$2,1&amp;COUNTIF(TestUIn2!$E$2:$E202,Germany_Aus!$A$2), IF(TestUIn2!E202=Germany_Aus!$A$82, 2&amp;COUNTIF(TestUIn2!$E$2:$E202,Germany_Aus!$A$82),IF(TestUIn2!E202=Germany_Aus!$A$162, 3&amp;COUNTIF(TestUIn2!$E$2:$E202,Germany_Aus!$A$162),IF(TestUIn2!E202=Germany_Aus!$A$242, 4&amp;COUNTIF(TestUIn2!$E$2:$E202,Germany_Aus!$A$242),IF(TestUIn2!E202=Germany_Aus!$A$322, 5&amp;COUNTIF(TestUIn2!$E$2:$E202,Germany_Aus!$A$322),IF(TestUIn2!E202=Germany_Aus!$A$402, 6&amp;COUNTIF(TestUIn2!$E$2:$E202,Germany_Aus!$A$402),IF(TestUIn2!E202=Germany_Aus!$A$482, 7&amp;COUNTIF(TestUIn2!$E$2:$E202,Germany_Aus!$A$482),IF(TestUIn2!E202=Germany_Aus!$A$562, 8&amp;COUNTIF(TestUIn2!$E$2:$E202,Germany_Aus!$A$562),IF(TestUIn2!E202=Germany_Aus!$A$642, 9&amp;COUNTIF(TestUIn2!$E$2:$E202,Germany_Aus!$A$642),IF(TestUIn2!E202=Germany_Aus!$A$722, 10&amp;COUNTIF(TestUIn2!$E$2:$E202,Germany_Aus!$A$722),0)))))))))))</f>
        <v>0</v>
      </c>
      <c r="B202" t="str">
        <f>TestUIn2!A202</f>
        <v/>
      </c>
      <c r="C202" t="str">
        <f>TestUIn2!B202</f>
        <v/>
      </c>
      <c r="D202" t="str">
        <f>TestUIn2!C202</f>
        <v/>
      </c>
      <c r="E202" t="str">
        <f>TestUIn2!D202</f>
        <v/>
      </c>
      <c r="F202" s="87" t="str">
        <f>TestUIn2!F202</f>
        <v/>
      </c>
    </row>
    <row r="203">
      <c r="A203" s="86">
        <f>(IF(TestUIn2!E203=Germany_Aus!$A$2,1&amp;COUNTIF(TestUIn2!$E$2:$E203,Germany_Aus!$A$2), IF(TestUIn2!E203=Germany_Aus!$A$82, 2&amp;COUNTIF(TestUIn2!$E$2:$E203,Germany_Aus!$A$82),IF(TestUIn2!E203=Germany_Aus!$A$162, 3&amp;COUNTIF(TestUIn2!$E$2:$E203,Germany_Aus!$A$162),IF(TestUIn2!E203=Germany_Aus!$A$242, 4&amp;COUNTIF(TestUIn2!$E$2:$E203,Germany_Aus!$A$242),IF(TestUIn2!E203=Germany_Aus!$A$322, 5&amp;COUNTIF(TestUIn2!$E$2:$E203,Germany_Aus!$A$322),IF(TestUIn2!E203=Germany_Aus!$A$402, 6&amp;COUNTIF(TestUIn2!$E$2:$E203,Germany_Aus!$A$402),IF(TestUIn2!E203=Germany_Aus!$A$482, 7&amp;COUNTIF(TestUIn2!$E$2:$E203,Germany_Aus!$A$482),IF(TestUIn2!E203=Germany_Aus!$A$562, 8&amp;COUNTIF(TestUIn2!$E$2:$E203,Germany_Aus!$A$562),IF(TestUIn2!E203=Germany_Aus!$A$642, 9&amp;COUNTIF(TestUIn2!$E$2:$E203,Germany_Aus!$A$642),IF(TestUIn2!E203=Germany_Aus!$A$722, 10&amp;COUNTIF(TestUIn2!$E$2:$E203,Germany_Aus!$A$722),0)))))))))))</f>
        <v>0</v>
      </c>
      <c r="B203" t="str">
        <f>TestUIn2!A203</f>
        <v/>
      </c>
      <c r="C203" t="str">
        <f>TestUIn2!B203</f>
        <v/>
      </c>
      <c r="D203" t="str">
        <f>TestUIn2!C203</f>
        <v/>
      </c>
      <c r="E203" t="str">
        <f>TestUIn2!D203</f>
        <v/>
      </c>
      <c r="F203" s="87" t="str">
        <f>TestUIn2!F203</f>
        <v/>
      </c>
    </row>
    <row r="204">
      <c r="A204" s="86">
        <f>(IF(TestUIn2!E204=Germany_Aus!$A$2,1&amp;COUNTIF(TestUIn2!$E$2:$E204,Germany_Aus!$A$2), IF(TestUIn2!E204=Germany_Aus!$A$82, 2&amp;COUNTIF(TestUIn2!$E$2:$E204,Germany_Aus!$A$82),IF(TestUIn2!E204=Germany_Aus!$A$162, 3&amp;COUNTIF(TestUIn2!$E$2:$E204,Germany_Aus!$A$162),IF(TestUIn2!E204=Germany_Aus!$A$242, 4&amp;COUNTIF(TestUIn2!$E$2:$E204,Germany_Aus!$A$242),IF(TestUIn2!E204=Germany_Aus!$A$322, 5&amp;COUNTIF(TestUIn2!$E$2:$E204,Germany_Aus!$A$322),IF(TestUIn2!E204=Germany_Aus!$A$402, 6&amp;COUNTIF(TestUIn2!$E$2:$E204,Germany_Aus!$A$402),IF(TestUIn2!E204=Germany_Aus!$A$482, 7&amp;COUNTIF(TestUIn2!$E$2:$E204,Germany_Aus!$A$482),IF(TestUIn2!E204=Germany_Aus!$A$562, 8&amp;COUNTIF(TestUIn2!$E$2:$E204,Germany_Aus!$A$562),IF(TestUIn2!E204=Germany_Aus!$A$642, 9&amp;COUNTIF(TestUIn2!$E$2:$E204,Germany_Aus!$A$642),IF(TestUIn2!E204=Germany_Aus!$A$722, 10&amp;COUNTIF(TestUIn2!$E$2:$E204,Germany_Aus!$A$722),0)))))))))))</f>
        <v>0</v>
      </c>
      <c r="B204" t="str">
        <f>TestUIn2!A204</f>
        <v/>
      </c>
      <c r="C204" t="str">
        <f>TestUIn2!B204</f>
        <v/>
      </c>
      <c r="D204" t="str">
        <f>TestUIn2!C204</f>
        <v/>
      </c>
      <c r="E204" t="str">
        <f>TestUIn2!D204</f>
        <v/>
      </c>
      <c r="F204" s="87" t="str">
        <f>TestUIn2!F204</f>
        <v/>
      </c>
    </row>
    <row r="205">
      <c r="A205" s="86">
        <f>(IF(TestUIn2!E205=Germany_Aus!$A$2,1&amp;COUNTIF(TestUIn2!$E$2:$E205,Germany_Aus!$A$2), IF(TestUIn2!E205=Germany_Aus!$A$82, 2&amp;COUNTIF(TestUIn2!$E$2:$E205,Germany_Aus!$A$82),IF(TestUIn2!E205=Germany_Aus!$A$162, 3&amp;COUNTIF(TestUIn2!$E$2:$E205,Germany_Aus!$A$162),IF(TestUIn2!E205=Germany_Aus!$A$242, 4&amp;COUNTIF(TestUIn2!$E$2:$E205,Germany_Aus!$A$242),IF(TestUIn2!E205=Germany_Aus!$A$322, 5&amp;COUNTIF(TestUIn2!$E$2:$E205,Germany_Aus!$A$322),IF(TestUIn2!E205=Germany_Aus!$A$402, 6&amp;COUNTIF(TestUIn2!$E$2:$E205,Germany_Aus!$A$402),IF(TestUIn2!E205=Germany_Aus!$A$482, 7&amp;COUNTIF(TestUIn2!$E$2:$E205,Germany_Aus!$A$482),IF(TestUIn2!E205=Germany_Aus!$A$562, 8&amp;COUNTIF(TestUIn2!$E$2:$E205,Germany_Aus!$A$562),IF(TestUIn2!E205=Germany_Aus!$A$642, 9&amp;COUNTIF(TestUIn2!$E$2:$E205,Germany_Aus!$A$642),IF(TestUIn2!E205=Germany_Aus!$A$722, 10&amp;COUNTIF(TestUIn2!$E$2:$E205,Germany_Aus!$A$722),0)))))))))))</f>
        <v>0</v>
      </c>
      <c r="B205" t="str">
        <f>TestUIn2!A205</f>
        <v/>
      </c>
      <c r="C205" t="str">
        <f>TestUIn2!B205</f>
        <v/>
      </c>
      <c r="D205" t="str">
        <f>TestUIn2!C205</f>
        <v/>
      </c>
      <c r="E205" t="str">
        <f>TestUIn2!D205</f>
        <v/>
      </c>
      <c r="F205" s="87" t="str">
        <f>TestUIn2!F205</f>
        <v/>
      </c>
    </row>
    <row r="206">
      <c r="A206" s="86">
        <f>(IF(TestUIn2!E206=Germany_Aus!$A$2,1&amp;COUNTIF(TestUIn2!$E$2:$E206,Germany_Aus!$A$2), IF(TestUIn2!E206=Germany_Aus!$A$82, 2&amp;COUNTIF(TestUIn2!$E$2:$E206,Germany_Aus!$A$82),IF(TestUIn2!E206=Germany_Aus!$A$162, 3&amp;COUNTIF(TestUIn2!$E$2:$E206,Germany_Aus!$A$162),IF(TestUIn2!E206=Germany_Aus!$A$242, 4&amp;COUNTIF(TestUIn2!$E$2:$E206,Germany_Aus!$A$242),IF(TestUIn2!E206=Germany_Aus!$A$322, 5&amp;COUNTIF(TestUIn2!$E$2:$E206,Germany_Aus!$A$322),IF(TestUIn2!E206=Germany_Aus!$A$402, 6&amp;COUNTIF(TestUIn2!$E$2:$E206,Germany_Aus!$A$402),IF(TestUIn2!E206=Germany_Aus!$A$482, 7&amp;COUNTIF(TestUIn2!$E$2:$E206,Germany_Aus!$A$482),IF(TestUIn2!E206=Germany_Aus!$A$562, 8&amp;COUNTIF(TestUIn2!$E$2:$E206,Germany_Aus!$A$562),IF(TestUIn2!E206=Germany_Aus!$A$642, 9&amp;COUNTIF(TestUIn2!$E$2:$E206,Germany_Aus!$A$642),IF(TestUIn2!E206=Germany_Aus!$A$722, 10&amp;COUNTIF(TestUIn2!$E$2:$E206,Germany_Aus!$A$722),0)))))))))))</f>
        <v>0</v>
      </c>
      <c r="B206" t="str">
        <f>TestUIn2!A206</f>
        <v/>
      </c>
      <c r="C206" t="str">
        <f>TestUIn2!B206</f>
        <v/>
      </c>
      <c r="D206" t="str">
        <f>TestUIn2!C206</f>
        <v/>
      </c>
      <c r="E206" t="str">
        <f>TestUIn2!D206</f>
        <v/>
      </c>
      <c r="F206" s="87" t="str">
        <f>TestUIn2!F206</f>
        <v/>
      </c>
    </row>
    <row r="207">
      <c r="A207" s="86">
        <f>(IF(TestUIn2!E207=Germany_Aus!$A$2,1&amp;COUNTIF(TestUIn2!$E$2:$E207,Germany_Aus!$A$2), IF(TestUIn2!E207=Germany_Aus!$A$82, 2&amp;COUNTIF(TestUIn2!$E$2:$E207,Germany_Aus!$A$82),IF(TestUIn2!E207=Germany_Aus!$A$162, 3&amp;COUNTIF(TestUIn2!$E$2:$E207,Germany_Aus!$A$162),IF(TestUIn2!E207=Germany_Aus!$A$242, 4&amp;COUNTIF(TestUIn2!$E$2:$E207,Germany_Aus!$A$242),IF(TestUIn2!E207=Germany_Aus!$A$322, 5&amp;COUNTIF(TestUIn2!$E$2:$E207,Germany_Aus!$A$322),IF(TestUIn2!E207=Germany_Aus!$A$402, 6&amp;COUNTIF(TestUIn2!$E$2:$E207,Germany_Aus!$A$402),IF(TestUIn2!E207=Germany_Aus!$A$482, 7&amp;COUNTIF(TestUIn2!$E$2:$E207,Germany_Aus!$A$482),IF(TestUIn2!E207=Germany_Aus!$A$562, 8&amp;COUNTIF(TestUIn2!$E$2:$E207,Germany_Aus!$A$562),IF(TestUIn2!E207=Germany_Aus!$A$642, 9&amp;COUNTIF(TestUIn2!$E$2:$E207,Germany_Aus!$A$642),IF(TestUIn2!E207=Germany_Aus!$A$722, 10&amp;COUNTIF(TestUIn2!$E$2:$E207,Germany_Aus!$A$722),0)))))))))))</f>
        <v>0</v>
      </c>
      <c r="B207" t="str">
        <f>TestUIn2!A207</f>
        <v/>
      </c>
      <c r="C207" t="str">
        <f>TestUIn2!B207</f>
        <v/>
      </c>
      <c r="D207" t="str">
        <f>TestUIn2!C207</f>
        <v/>
      </c>
      <c r="E207" t="str">
        <f>TestUIn2!D207</f>
        <v/>
      </c>
      <c r="F207" s="87" t="str">
        <f>TestUIn2!F207</f>
        <v/>
      </c>
    </row>
    <row r="208">
      <c r="A208" s="86">
        <f>(IF(TestUIn2!E208=Germany_Aus!$A$2,1&amp;COUNTIF(TestUIn2!$E$2:$E208,Germany_Aus!$A$2), IF(TestUIn2!E208=Germany_Aus!$A$82, 2&amp;COUNTIF(TestUIn2!$E$2:$E208,Germany_Aus!$A$82),IF(TestUIn2!E208=Germany_Aus!$A$162, 3&amp;COUNTIF(TestUIn2!$E$2:$E208,Germany_Aus!$A$162),IF(TestUIn2!E208=Germany_Aus!$A$242, 4&amp;COUNTIF(TestUIn2!$E$2:$E208,Germany_Aus!$A$242),IF(TestUIn2!E208=Germany_Aus!$A$322, 5&amp;COUNTIF(TestUIn2!$E$2:$E208,Germany_Aus!$A$322),IF(TestUIn2!E208=Germany_Aus!$A$402, 6&amp;COUNTIF(TestUIn2!$E$2:$E208,Germany_Aus!$A$402),IF(TestUIn2!E208=Germany_Aus!$A$482, 7&amp;COUNTIF(TestUIn2!$E$2:$E208,Germany_Aus!$A$482),IF(TestUIn2!E208=Germany_Aus!$A$562, 8&amp;COUNTIF(TestUIn2!$E$2:$E208,Germany_Aus!$A$562),IF(TestUIn2!E208=Germany_Aus!$A$642, 9&amp;COUNTIF(TestUIn2!$E$2:$E208,Germany_Aus!$A$642),IF(TestUIn2!E208=Germany_Aus!$A$722, 10&amp;COUNTIF(TestUIn2!$E$2:$E208,Germany_Aus!$A$722),0)))))))))))</f>
        <v>0</v>
      </c>
      <c r="B208" t="str">
        <f>TestUIn2!A208</f>
        <v/>
      </c>
      <c r="C208" t="str">
        <f>TestUIn2!B208</f>
        <v/>
      </c>
      <c r="D208" t="str">
        <f>TestUIn2!C208</f>
        <v/>
      </c>
      <c r="E208" t="str">
        <f>TestUIn2!D208</f>
        <v/>
      </c>
      <c r="F208" s="87" t="str">
        <f>TestUIn2!F208</f>
        <v/>
      </c>
    </row>
    <row r="209">
      <c r="A209" s="86">
        <f>(IF(TestUIn2!E209=Germany_Aus!$A$2,1&amp;COUNTIF(TestUIn2!$E$2:$E209,Germany_Aus!$A$2), IF(TestUIn2!E209=Germany_Aus!$A$82, 2&amp;COUNTIF(TestUIn2!$E$2:$E209,Germany_Aus!$A$82),IF(TestUIn2!E209=Germany_Aus!$A$162, 3&amp;COUNTIF(TestUIn2!$E$2:$E209,Germany_Aus!$A$162),IF(TestUIn2!E209=Germany_Aus!$A$242, 4&amp;COUNTIF(TestUIn2!$E$2:$E209,Germany_Aus!$A$242),IF(TestUIn2!E209=Germany_Aus!$A$322, 5&amp;COUNTIF(TestUIn2!$E$2:$E209,Germany_Aus!$A$322),IF(TestUIn2!E209=Germany_Aus!$A$402, 6&amp;COUNTIF(TestUIn2!$E$2:$E209,Germany_Aus!$A$402),IF(TestUIn2!E209=Germany_Aus!$A$482, 7&amp;COUNTIF(TestUIn2!$E$2:$E209,Germany_Aus!$A$482),IF(TestUIn2!E209=Germany_Aus!$A$562, 8&amp;COUNTIF(TestUIn2!$E$2:$E209,Germany_Aus!$A$562),IF(TestUIn2!E209=Germany_Aus!$A$642, 9&amp;COUNTIF(TestUIn2!$E$2:$E209,Germany_Aus!$A$642),IF(TestUIn2!E209=Germany_Aus!$A$722, 10&amp;COUNTIF(TestUIn2!$E$2:$E209,Germany_Aus!$A$722),0)))))))))))</f>
        <v>0</v>
      </c>
      <c r="B209" t="str">
        <f>TestUIn2!A209</f>
        <v/>
      </c>
      <c r="C209" t="str">
        <f>TestUIn2!B209</f>
        <v/>
      </c>
      <c r="D209" t="str">
        <f>TestUIn2!C209</f>
        <v/>
      </c>
      <c r="E209" t="str">
        <f>TestUIn2!D209</f>
        <v/>
      </c>
      <c r="F209" s="87" t="str">
        <f>TestUIn2!F209</f>
        <v/>
      </c>
    </row>
    <row r="210">
      <c r="A210" s="86">
        <f>(IF(TestUIn2!E210=Germany_Aus!$A$2,1&amp;COUNTIF(TestUIn2!$E$2:$E210,Germany_Aus!$A$2), IF(TestUIn2!E210=Germany_Aus!$A$82, 2&amp;COUNTIF(TestUIn2!$E$2:$E210,Germany_Aus!$A$82),IF(TestUIn2!E210=Germany_Aus!$A$162, 3&amp;COUNTIF(TestUIn2!$E$2:$E210,Germany_Aus!$A$162),IF(TestUIn2!E210=Germany_Aus!$A$242, 4&amp;COUNTIF(TestUIn2!$E$2:$E210,Germany_Aus!$A$242),IF(TestUIn2!E210=Germany_Aus!$A$322, 5&amp;COUNTIF(TestUIn2!$E$2:$E210,Germany_Aus!$A$322),IF(TestUIn2!E210=Germany_Aus!$A$402, 6&amp;COUNTIF(TestUIn2!$E$2:$E210,Germany_Aus!$A$402),IF(TestUIn2!E210=Germany_Aus!$A$482, 7&amp;COUNTIF(TestUIn2!$E$2:$E210,Germany_Aus!$A$482),IF(TestUIn2!E210=Germany_Aus!$A$562, 8&amp;COUNTIF(TestUIn2!$E$2:$E210,Germany_Aus!$A$562),IF(TestUIn2!E210=Germany_Aus!$A$642, 9&amp;COUNTIF(TestUIn2!$E$2:$E210,Germany_Aus!$A$642),IF(TestUIn2!E210=Germany_Aus!$A$722, 10&amp;COUNTIF(TestUIn2!$E$2:$E210,Germany_Aus!$A$722),0)))))))))))</f>
        <v>0</v>
      </c>
      <c r="B210" t="str">
        <f>TestUIn2!A210</f>
        <v/>
      </c>
      <c r="C210" t="str">
        <f>TestUIn2!B210</f>
        <v/>
      </c>
      <c r="D210" t="str">
        <f>TestUIn2!C210</f>
        <v/>
      </c>
      <c r="E210" t="str">
        <f>TestUIn2!D210</f>
        <v/>
      </c>
      <c r="F210" s="87" t="str">
        <f>TestUIn2!F210</f>
        <v/>
      </c>
    </row>
    <row r="211">
      <c r="A211" s="86">
        <f>(IF(TestUIn2!E211=Germany_Aus!$A$2,1&amp;COUNTIF(TestUIn2!$E$2:$E211,Germany_Aus!$A$2), IF(TestUIn2!E211=Germany_Aus!$A$82, 2&amp;COUNTIF(TestUIn2!$E$2:$E211,Germany_Aus!$A$82),IF(TestUIn2!E211=Germany_Aus!$A$162, 3&amp;COUNTIF(TestUIn2!$E$2:$E211,Germany_Aus!$A$162),IF(TestUIn2!E211=Germany_Aus!$A$242, 4&amp;COUNTIF(TestUIn2!$E$2:$E211,Germany_Aus!$A$242),IF(TestUIn2!E211=Germany_Aus!$A$322, 5&amp;COUNTIF(TestUIn2!$E$2:$E211,Germany_Aus!$A$322),IF(TestUIn2!E211=Germany_Aus!$A$402, 6&amp;COUNTIF(TestUIn2!$E$2:$E211,Germany_Aus!$A$402),IF(TestUIn2!E211=Germany_Aus!$A$482, 7&amp;COUNTIF(TestUIn2!$E$2:$E211,Germany_Aus!$A$482),IF(TestUIn2!E211=Germany_Aus!$A$562, 8&amp;COUNTIF(TestUIn2!$E$2:$E211,Germany_Aus!$A$562),IF(TestUIn2!E211=Germany_Aus!$A$642, 9&amp;COUNTIF(TestUIn2!$E$2:$E211,Germany_Aus!$A$642),IF(TestUIn2!E211=Germany_Aus!$A$722, 10&amp;COUNTIF(TestUIn2!$E$2:$E211,Germany_Aus!$A$722),0)))))))))))</f>
        <v>0</v>
      </c>
      <c r="B211" t="str">
        <f>TestUIn2!A211</f>
        <v/>
      </c>
      <c r="C211" t="str">
        <f>TestUIn2!B211</f>
        <v/>
      </c>
      <c r="D211" t="str">
        <f>TestUIn2!C211</f>
        <v/>
      </c>
      <c r="E211" t="str">
        <f>TestUIn2!D211</f>
        <v/>
      </c>
      <c r="F211" s="87" t="str">
        <f>TestUIn2!F211</f>
        <v/>
      </c>
    </row>
    <row r="212">
      <c r="A212" s="86">
        <f>(IF(TestUIn2!E212=Germany_Aus!$A$2,1&amp;COUNTIF(TestUIn2!$E$2:$E212,Germany_Aus!$A$2), IF(TestUIn2!E212=Germany_Aus!$A$82, 2&amp;COUNTIF(TestUIn2!$E$2:$E212,Germany_Aus!$A$82),IF(TestUIn2!E212=Germany_Aus!$A$162, 3&amp;COUNTIF(TestUIn2!$E$2:$E212,Germany_Aus!$A$162),IF(TestUIn2!E212=Germany_Aus!$A$242, 4&amp;COUNTIF(TestUIn2!$E$2:$E212,Germany_Aus!$A$242),IF(TestUIn2!E212=Germany_Aus!$A$322, 5&amp;COUNTIF(TestUIn2!$E$2:$E212,Germany_Aus!$A$322),IF(TestUIn2!E212=Germany_Aus!$A$402, 6&amp;COUNTIF(TestUIn2!$E$2:$E212,Germany_Aus!$A$402),IF(TestUIn2!E212=Germany_Aus!$A$482, 7&amp;COUNTIF(TestUIn2!$E$2:$E212,Germany_Aus!$A$482),IF(TestUIn2!E212=Germany_Aus!$A$562, 8&amp;COUNTIF(TestUIn2!$E$2:$E212,Germany_Aus!$A$562),IF(TestUIn2!E212=Germany_Aus!$A$642, 9&amp;COUNTIF(TestUIn2!$E$2:$E212,Germany_Aus!$A$642),IF(TestUIn2!E212=Germany_Aus!$A$722, 10&amp;COUNTIF(TestUIn2!$E$2:$E212,Germany_Aus!$A$722),0)))))))))))</f>
        <v>0</v>
      </c>
      <c r="B212" t="str">
        <f>TestUIn2!A212</f>
        <v/>
      </c>
      <c r="C212" t="str">
        <f>TestUIn2!B212</f>
        <v/>
      </c>
      <c r="D212" t="str">
        <f>TestUIn2!C212</f>
        <v/>
      </c>
      <c r="E212" t="str">
        <f>TestUIn2!D212</f>
        <v/>
      </c>
      <c r="F212" s="87" t="str">
        <f>TestUIn2!F212</f>
        <v/>
      </c>
    </row>
    <row r="213">
      <c r="A213" s="86">
        <f>(IF(TestUIn2!E213=Germany_Aus!$A$2,1&amp;COUNTIF(TestUIn2!$E$2:$E213,Germany_Aus!$A$2), IF(TestUIn2!E213=Germany_Aus!$A$82, 2&amp;COUNTIF(TestUIn2!$E$2:$E213,Germany_Aus!$A$82),IF(TestUIn2!E213=Germany_Aus!$A$162, 3&amp;COUNTIF(TestUIn2!$E$2:$E213,Germany_Aus!$A$162),IF(TestUIn2!E213=Germany_Aus!$A$242, 4&amp;COUNTIF(TestUIn2!$E$2:$E213,Germany_Aus!$A$242),IF(TestUIn2!E213=Germany_Aus!$A$322, 5&amp;COUNTIF(TestUIn2!$E$2:$E213,Germany_Aus!$A$322),IF(TestUIn2!E213=Germany_Aus!$A$402, 6&amp;COUNTIF(TestUIn2!$E$2:$E213,Germany_Aus!$A$402),IF(TestUIn2!E213=Germany_Aus!$A$482, 7&amp;COUNTIF(TestUIn2!$E$2:$E213,Germany_Aus!$A$482),IF(TestUIn2!E213=Germany_Aus!$A$562, 8&amp;COUNTIF(TestUIn2!$E$2:$E213,Germany_Aus!$A$562),IF(TestUIn2!E213=Germany_Aus!$A$642, 9&amp;COUNTIF(TestUIn2!$E$2:$E213,Germany_Aus!$A$642),IF(TestUIn2!E213=Germany_Aus!$A$722, 10&amp;COUNTIF(TestUIn2!$E$2:$E213,Germany_Aus!$A$722),0)))))))))))</f>
        <v>0</v>
      </c>
      <c r="B213" t="str">
        <f>TestUIn2!A213</f>
        <v/>
      </c>
      <c r="C213" t="str">
        <f>TestUIn2!B213</f>
        <v/>
      </c>
      <c r="D213" t="str">
        <f>TestUIn2!C213</f>
        <v/>
      </c>
      <c r="E213" t="str">
        <f>TestUIn2!D213</f>
        <v/>
      </c>
      <c r="F213" s="87" t="str">
        <f>TestUIn2!F213</f>
        <v/>
      </c>
    </row>
    <row r="214">
      <c r="A214" s="86">
        <f>(IF(TestUIn2!E214=Germany_Aus!$A$2,1&amp;COUNTIF(TestUIn2!$E$2:$E214,Germany_Aus!$A$2), IF(TestUIn2!E214=Germany_Aus!$A$82, 2&amp;COUNTIF(TestUIn2!$E$2:$E214,Germany_Aus!$A$82),IF(TestUIn2!E214=Germany_Aus!$A$162, 3&amp;COUNTIF(TestUIn2!$E$2:$E214,Germany_Aus!$A$162),IF(TestUIn2!E214=Germany_Aus!$A$242, 4&amp;COUNTIF(TestUIn2!$E$2:$E214,Germany_Aus!$A$242),IF(TestUIn2!E214=Germany_Aus!$A$322, 5&amp;COUNTIF(TestUIn2!$E$2:$E214,Germany_Aus!$A$322),IF(TestUIn2!E214=Germany_Aus!$A$402, 6&amp;COUNTIF(TestUIn2!$E$2:$E214,Germany_Aus!$A$402),IF(TestUIn2!E214=Germany_Aus!$A$482, 7&amp;COUNTIF(TestUIn2!$E$2:$E214,Germany_Aus!$A$482),IF(TestUIn2!E214=Germany_Aus!$A$562, 8&amp;COUNTIF(TestUIn2!$E$2:$E214,Germany_Aus!$A$562),IF(TestUIn2!E214=Germany_Aus!$A$642, 9&amp;COUNTIF(TestUIn2!$E$2:$E214,Germany_Aus!$A$642),IF(TestUIn2!E214=Germany_Aus!$A$722, 10&amp;COUNTIF(TestUIn2!$E$2:$E214,Germany_Aus!$A$722),0)))))))))))</f>
        <v>0</v>
      </c>
      <c r="B214" t="str">
        <f>TestUIn2!A214</f>
        <v/>
      </c>
      <c r="C214" t="str">
        <f>TestUIn2!B214</f>
        <v/>
      </c>
      <c r="D214" t="str">
        <f>TestUIn2!C214</f>
        <v/>
      </c>
      <c r="E214" t="str">
        <f>TestUIn2!D214</f>
        <v/>
      </c>
      <c r="F214" s="87" t="str">
        <f>TestUIn2!F214</f>
        <v/>
      </c>
    </row>
    <row r="215">
      <c r="A215" s="86">
        <f>(IF(TestUIn2!E215=Germany_Aus!$A$2,1&amp;COUNTIF(TestUIn2!$E$2:$E215,Germany_Aus!$A$2), IF(TestUIn2!E215=Germany_Aus!$A$82, 2&amp;COUNTIF(TestUIn2!$E$2:$E215,Germany_Aus!$A$82),IF(TestUIn2!E215=Germany_Aus!$A$162, 3&amp;COUNTIF(TestUIn2!$E$2:$E215,Germany_Aus!$A$162),IF(TestUIn2!E215=Germany_Aus!$A$242, 4&amp;COUNTIF(TestUIn2!$E$2:$E215,Germany_Aus!$A$242),IF(TestUIn2!E215=Germany_Aus!$A$322, 5&amp;COUNTIF(TestUIn2!$E$2:$E215,Germany_Aus!$A$322),IF(TestUIn2!E215=Germany_Aus!$A$402, 6&amp;COUNTIF(TestUIn2!$E$2:$E215,Germany_Aus!$A$402),IF(TestUIn2!E215=Germany_Aus!$A$482, 7&amp;COUNTIF(TestUIn2!$E$2:$E215,Germany_Aus!$A$482),IF(TestUIn2!E215=Germany_Aus!$A$562, 8&amp;COUNTIF(TestUIn2!$E$2:$E215,Germany_Aus!$A$562),IF(TestUIn2!E215=Germany_Aus!$A$642, 9&amp;COUNTIF(TestUIn2!$E$2:$E215,Germany_Aus!$A$642),IF(TestUIn2!E215=Germany_Aus!$A$722, 10&amp;COUNTIF(TestUIn2!$E$2:$E215,Germany_Aus!$A$722),0)))))))))))</f>
        <v>0</v>
      </c>
      <c r="B215" t="str">
        <f>TestUIn2!A215</f>
        <v/>
      </c>
      <c r="C215" t="str">
        <f>TestUIn2!B215</f>
        <v/>
      </c>
      <c r="D215" t="str">
        <f>TestUIn2!C215</f>
        <v/>
      </c>
      <c r="E215" t="str">
        <f>TestUIn2!D215</f>
        <v/>
      </c>
      <c r="F215" s="87" t="str">
        <f>TestUIn2!F215</f>
        <v/>
      </c>
    </row>
    <row r="216">
      <c r="A216" s="86">
        <f>(IF(TestUIn2!E216=Germany_Aus!$A$2,1&amp;COUNTIF(TestUIn2!$E$2:$E216,Germany_Aus!$A$2), IF(TestUIn2!E216=Germany_Aus!$A$82, 2&amp;COUNTIF(TestUIn2!$E$2:$E216,Germany_Aus!$A$82),IF(TestUIn2!E216=Germany_Aus!$A$162, 3&amp;COUNTIF(TestUIn2!$E$2:$E216,Germany_Aus!$A$162),IF(TestUIn2!E216=Germany_Aus!$A$242, 4&amp;COUNTIF(TestUIn2!$E$2:$E216,Germany_Aus!$A$242),IF(TestUIn2!E216=Germany_Aus!$A$322, 5&amp;COUNTIF(TestUIn2!$E$2:$E216,Germany_Aus!$A$322),IF(TestUIn2!E216=Germany_Aus!$A$402, 6&amp;COUNTIF(TestUIn2!$E$2:$E216,Germany_Aus!$A$402),IF(TestUIn2!E216=Germany_Aus!$A$482, 7&amp;COUNTIF(TestUIn2!$E$2:$E216,Germany_Aus!$A$482),IF(TestUIn2!E216=Germany_Aus!$A$562, 8&amp;COUNTIF(TestUIn2!$E$2:$E216,Germany_Aus!$A$562),IF(TestUIn2!E216=Germany_Aus!$A$642, 9&amp;COUNTIF(TestUIn2!$E$2:$E216,Germany_Aus!$A$642),IF(TestUIn2!E216=Germany_Aus!$A$722, 10&amp;COUNTIF(TestUIn2!$E$2:$E216,Germany_Aus!$A$722),0)))))))))))</f>
        <v>0</v>
      </c>
      <c r="B216" t="str">
        <f>TestUIn2!A216</f>
        <v/>
      </c>
      <c r="C216" t="str">
        <f>TestUIn2!B216</f>
        <v/>
      </c>
      <c r="D216" t="str">
        <f>TestUIn2!C216</f>
        <v/>
      </c>
      <c r="E216" t="str">
        <f>TestUIn2!D216</f>
        <v/>
      </c>
      <c r="F216" s="87" t="str">
        <f>TestUIn2!F216</f>
        <v/>
      </c>
    </row>
    <row r="217">
      <c r="A217" s="86">
        <f>(IF(TestUIn2!E217=Germany_Aus!$A$2,1&amp;COUNTIF(TestUIn2!$E$2:$E217,Germany_Aus!$A$2), IF(TestUIn2!E217=Germany_Aus!$A$82, 2&amp;COUNTIF(TestUIn2!$E$2:$E217,Germany_Aus!$A$82),IF(TestUIn2!E217=Germany_Aus!$A$162, 3&amp;COUNTIF(TestUIn2!$E$2:$E217,Germany_Aus!$A$162),IF(TestUIn2!E217=Germany_Aus!$A$242, 4&amp;COUNTIF(TestUIn2!$E$2:$E217,Germany_Aus!$A$242),IF(TestUIn2!E217=Germany_Aus!$A$322, 5&amp;COUNTIF(TestUIn2!$E$2:$E217,Germany_Aus!$A$322),IF(TestUIn2!E217=Germany_Aus!$A$402, 6&amp;COUNTIF(TestUIn2!$E$2:$E217,Germany_Aus!$A$402),IF(TestUIn2!E217=Germany_Aus!$A$482, 7&amp;COUNTIF(TestUIn2!$E$2:$E217,Germany_Aus!$A$482),IF(TestUIn2!E217=Germany_Aus!$A$562, 8&amp;COUNTIF(TestUIn2!$E$2:$E217,Germany_Aus!$A$562),IF(TestUIn2!E217=Germany_Aus!$A$642, 9&amp;COUNTIF(TestUIn2!$E$2:$E217,Germany_Aus!$A$642),IF(TestUIn2!E217=Germany_Aus!$A$722, 10&amp;COUNTIF(TestUIn2!$E$2:$E217,Germany_Aus!$A$722),0)))))))))))</f>
        <v>0</v>
      </c>
      <c r="B217" t="str">
        <f>TestUIn2!A217</f>
        <v/>
      </c>
      <c r="C217" t="str">
        <f>TestUIn2!B217</f>
        <v/>
      </c>
      <c r="D217" t="str">
        <f>TestUIn2!C217</f>
        <v/>
      </c>
      <c r="E217" t="str">
        <f>TestUIn2!D217</f>
        <v/>
      </c>
      <c r="F217" s="87" t="str">
        <f>TestUIn2!F217</f>
        <v/>
      </c>
    </row>
    <row r="218">
      <c r="A218" s="86">
        <f>(IF(TestUIn2!E218=Germany_Aus!$A$2,1&amp;COUNTIF(TestUIn2!$E$2:$E218,Germany_Aus!$A$2), IF(TestUIn2!E218=Germany_Aus!$A$82, 2&amp;COUNTIF(TestUIn2!$E$2:$E218,Germany_Aus!$A$82),IF(TestUIn2!E218=Germany_Aus!$A$162, 3&amp;COUNTIF(TestUIn2!$E$2:$E218,Germany_Aus!$A$162),IF(TestUIn2!E218=Germany_Aus!$A$242, 4&amp;COUNTIF(TestUIn2!$E$2:$E218,Germany_Aus!$A$242),IF(TestUIn2!E218=Germany_Aus!$A$322, 5&amp;COUNTIF(TestUIn2!$E$2:$E218,Germany_Aus!$A$322),IF(TestUIn2!E218=Germany_Aus!$A$402, 6&amp;COUNTIF(TestUIn2!$E$2:$E218,Germany_Aus!$A$402),IF(TestUIn2!E218=Germany_Aus!$A$482, 7&amp;COUNTIF(TestUIn2!$E$2:$E218,Germany_Aus!$A$482),IF(TestUIn2!E218=Germany_Aus!$A$562, 8&amp;COUNTIF(TestUIn2!$E$2:$E218,Germany_Aus!$A$562),IF(TestUIn2!E218=Germany_Aus!$A$642, 9&amp;COUNTIF(TestUIn2!$E$2:$E218,Germany_Aus!$A$642),IF(TestUIn2!E218=Germany_Aus!$A$722, 10&amp;COUNTIF(TestUIn2!$E$2:$E218,Germany_Aus!$A$722),0)))))))))))</f>
        <v>0</v>
      </c>
      <c r="B218" t="str">
        <f>TestUIn2!A218</f>
        <v/>
      </c>
      <c r="C218" t="str">
        <f>TestUIn2!B218</f>
        <v/>
      </c>
      <c r="D218" t="str">
        <f>TestUIn2!C218</f>
        <v/>
      </c>
      <c r="E218" t="str">
        <f>TestUIn2!D218</f>
        <v/>
      </c>
      <c r="F218" s="87" t="str">
        <f>TestUIn2!F218</f>
        <v/>
      </c>
    </row>
    <row r="219">
      <c r="A219" s="86">
        <f>(IF(TestUIn2!E219=Germany_Aus!$A$2,1&amp;COUNTIF(TestUIn2!$E$2:$E219,Germany_Aus!$A$2), IF(TestUIn2!E219=Germany_Aus!$A$82, 2&amp;COUNTIF(TestUIn2!$E$2:$E219,Germany_Aus!$A$82),IF(TestUIn2!E219=Germany_Aus!$A$162, 3&amp;COUNTIF(TestUIn2!$E$2:$E219,Germany_Aus!$A$162),IF(TestUIn2!E219=Germany_Aus!$A$242, 4&amp;COUNTIF(TestUIn2!$E$2:$E219,Germany_Aus!$A$242),IF(TestUIn2!E219=Germany_Aus!$A$322, 5&amp;COUNTIF(TestUIn2!$E$2:$E219,Germany_Aus!$A$322),IF(TestUIn2!E219=Germany_Aus!$A$402, 6&amp;COUNTIF(TestUIn2!$E$2:$E219,Germany_Aus!$A$402),IF(TestUIn2!E219=Germany_Aus!$A$482, 7&amp;COUNTIF(TestUIn2!$E$2:$E219,Germany_Aus!$A$482),IF(TestUIn2!E219=Germany_Aus!$A$562, 8&amp;COUNTIF(TestUIn2!$E$2:$E219,Germany_Aus!$A$562),IF(TestUIn2!E219=Germany_Aus!$A$642, 9&amp;COUNTIF(TestUIn2!$E$2:$E219,Germany_Aus!$A$642),IF(TestUIn2!E219=Germany_Aus!$A$722, 10&amp;COUNTIF(TestUIn2!$E$2:$E219,Germany_Aus!$A$722),0)))))))))))</f>
        <v>0</v>
      </c>
      <c r="B219" t="str">
        <f>TestUIn2!A219</f>
        <v/>
      </c>
      <c r="C219" t="str">
        <f>TestUIn2!B219</f>
        <v/>
      </c>
      <c r="D219" t="str">
        <f>TestUIn2!C219</f>
        <v/>
      </c>
      <c r="E219" t="str">
        <f>TestUIn2!D219</f>
        <v/>
      </c>
      <c r="F219" s="87" t="str">
        <f>TestUIn2!F219</f>
        <v/>
      </c>
    </row>
    <row r="220">
      <c r="A220" s="86">
        <f>(IF(TestUIn2!E220=Germany_Aus!$A$2,1&amp;COUNTIF(TestUIn2!$E$2:$E220,Germany_Aus!$A$2), IF(TestUIn2!E220=Germany_Aus!$A$82, 2&amp;COUNTIF(TestUIn2!$E$2:$E220,Germany_Aus!$A$82),IF(TestUIn2!E220=Germany_Aus!$A$162, 3&amp;COUNTIF(TestUIn2!$E$2:$E220,Germany_Aus!$A$162),IF(TestUIn2!E220=Germany_Aus!$A$242, 4&amp;COUNTIF(TestUIn2!$E$2:$E220,Germany_Aus!$A$242),IF(TestUIn2!E220=Germany_Aus!$A$322, 5&amp;COUNTIF(TestUIn2!$E$2:$E220,Germany_Aus!$A$322),IF(TestUIn2!E220=Germany_Aus!$A$402, 6&amp;COUNTIF(TestUIn2!$E$2:$E220,Germany_Aus!$A$402),IF(TestUIn2!E220=Germany_Aus!$A$482, 7&amp;COUNTIF(TestUIn2!$E$2:$E220,Germany_Aus!$A$482),IF(TestUIn2!E220=Germany_Aus!$A$562, 8&amp;COUNTIF(TestUIn2!$E$2:$E220,Germany_Aus!$A$562),IF(TestUIn2!E220=Germany_Aus!$A$642, 9&amp;COUNTIF(TestUIn2!$E$2:$E220,Germany_Aus!$A$642),IF(TestUIn2!E220=Germany_Aus!$A$722, 10&amp;COUNTIF(TestUIn2!$E$2:$E220,Germany_Aus!$A$722),0)))))))))))</f>
        <v>0</v>
      </c>
      <c r="B220" t="str">
        <f>TestUIn2!A220</f>
        <v/>
      </c>
      <c r="C220" t="str">
        <f>TestUIn2!B220</f>
        <v/>
      </c>
      <c r="D220" t="str">
        <f>TestUIn2!C220</f>
        <v/>
      </c>
      <c r="E220" t="str">
        <f>TestUIn2!D220</f>
        <v/>
      </c>
      <c r="F220" s="87" t="str">
        <f>TestUIn2!F220</f>
        <v/>
      </c>
    </row>
    <row r="221">
      <c r="A221" s="86">
        <f>(IF(TestUIn2!E221=Germany_Aus!$A$2,1&amp;COUNTIF(TestUIn2!$E$2:$E221,Germany_Aus!$A$2), IF(TestUIn2!E221=Germany_Aus!$A$82, 2&amp;COUNTIF(TestUIn2!$E$2:$E221,Germany_Aus!$A$82),IF(TestUIn2!E221=Germany_Aus!$A$162, 3&amp;COUNTIF(TestUIn2!$E$2:$E221,Germany_Aus!$A$162),IF(TestUIn2!E221=Germany_Aus!$A$242, 4&amp;COUNTIF(TestUIn2!$E$2:$E221,Germany_Aus!$A$242),IF(TestUIn2!E221=Germany_Aus!$A$322, 5&amp;COUNTIF(TestUIn2!$E$2:$E221,Germany_Aus!$A$322),IF(TestUIn2!E221=Germany_Aus!$A$402, 6&amp;COUNTIF(TestUIn2!$E$2:$E221,Germany_Aus!$A$402),IF(TestUIn2!E221=Germany_Aus!$A$482, 7&amp;COUNTIF(TestUIn2!$E$2:$E221,Germany_Aus!$A$482),IF(TestUIn2!E221=Germany_Aus!$A$562, 8&amp;COUNTIF(TestUIn2!$E$2:$E221,Germany_Aus!$A$562),IF(TestUIn2!E221=Germany_Aus!$A$642, 9&amp;COUNTIF(TestUIn2!$E$2:$E221,Germany_Aus!$A$642),IF(TestUIn2!E221=Germany_Aus!$A$722, 10&amp;COUNTIF(TestUIn2!$E$2:$E221,Germany_Aus!$A$722),0)))))))))))</f>
        <v>0</v>
      </c>
      <c r="B221" t="str">
        <f>TestUIn2!A221</f>
        <v/>
      </c>
      <c r="C221" t="str">
        <f>TestUIn2!B221</f>
        <v/>
      </c>
      <c r="D221" t="str">
        <f>TestUIn2!C221</f>
        <v/>
      </c>
      <c r="E221" t="str">
        <f>TestUIn2!D221</f>
        <v/>
      </c>
      <c r="F221" s="87" t="str">
        <f>TestUIn2!F221</f>
        <v/>
      </c>
    </row>
    <row r="222">
      <c r="A222" s="86">
        <f>(IF(TestUIn2!E222=Germany_Aus!$A$2,1&amp;COUNTIF(TestUIn2!$E$2:$E222,Germany_Aus!$A$2), IF(TestUIn2!E222=Germany_Aus!$A$82, 2&amp;COUNTIF(TestUIn2!$E$2:$E222,Germany_Aus!$A$82),IF(TestUIn2!E222=Germany_Aus!$A$162, 3&amp;COUNTIF(TestUIn2!$E$2:$E222,Germany_Aus!$A$162),IF(TestUIn2!E222=Germany_Aus!$A$242, 4&amp;COUNTIF(TestUIn2!$E$2:$E222,Germany_Aus!$A$242),IF(TestUIn2!E222=Germany_Aus!$A$322, 5&amp;COUNTIF(TestUIn2!$E$2:$E222,Germany_Aus!$A$322),IF(TestUIn2!E222=Germany_Aus!$A$402, 6&amp;COUNTIF(TestUIn2!$E$2:$E222,Germany_Aus!$A$402),IF(TestUIn2!E222=Germany_Aus!$A$482, 7&amp;COUNTIF(TestUIn2!$E$2:$E222,Germany_Aus!$A$482),IF(TestUIn2!E222=Germany_Aus!$A$562, 8&amp;COUNTIF(TestUIn2!$E$2:$E222,Germany_Aus!$A$562),IF(TestUIn2!E222=Germany_Aus!$A$642, 9&amp;COUNTIF(TestUIn2!$E$2:$E222,Germany_Aus!$A$642),IF(TestUIn2!E222=Germany_Aus!$A$722, 10&amp;COUNTIF(TestUIn2!$E$2:$E222,Germany_Aus!$A$722),0)))))))))))</f>
        <v>0</v>
      </c>
      <c r="B222" t="str">
        <f>TestUIn2!A222</f>
        <v/>
      </c>
      <c r="C222" t="str">
        <f>TestUIn2!B222</f>
        <v/>
      </c>
      <c r="D222" t="str">
        <f>TestUIn2!C222</f>
        <v/>
      </c>
      <c r="E222" t="str">
        <f>TestUIn2!D222</f>
        <v/>
      </c>
      <c r="F222" s="87" t="str">
        <f>TestUIn2!F222</f>
        <v/>
      </c>
    </row>
    <row r="223">
      <c r="A223" s="86">
        <f>(IF(TestUIn2!E223=Germany_Aus!$A$2,1&amp;COUNTIF(TestUIn2!$E$2:$E223,Germany_Aus!$A$2), IF(TestUIn2!E223=Germany_Aus!$A$82, 2&amp;COUNTIF(TestUIn2!$E$2:$E223,Germany_Aus!$A$82),IF(TestUIn2!E223=Germany_Aus!$A$162, 3&amp;COUNTIF(TestUIn2!$E$2:$E223,Germany_Aus!$A$162),IF(TestUIn2!E223=Germany_Aus!$A$242, 4&amp;COUNTIF(TestUIn2!$E$2:$E223,Germany_Aus!$A$242),IF(TestUIn2!E223=Germany_Aus!$A$322, 5&amp;COUNTIF(TestUIn2!$E$2:$E223,Germany_Aus!$A$322),IF(TestUIn2!E223=Germany_Aus!$A$402, 6&amp;COUNTIF(TestUIn2!$E$2:$E223,Germany_Aus!$A$402),IF(TestUIn2!E223=Germany_Aus!$A$482, 7&amp;COUNTIF(TestUIn2!$E$2:$E223,Germany_Aus!$A$482),IF(TestUIn2!E223=Germany_Aus!$A$562, 8&amp;COUNTIF(TestUIn2!$E$2:$E223,Germany_Aus!$A$562),IF(TestUIn2!E223=Germany_Aus!$A$642, 9&amp;COUNTIF(TestUIn2!$E$2:$E223,Germany_Aus!$A$642),IF(TestUIn2!E223=Germany_Aus!$A$722, 10&amp;COUNTIF(TestUIn2!$E$2:$E223,Germany_Aus!$A$722),0)))))))))))</f>
        <v>0</v>
      </c>
      <c r="B223" t="str">
        <f>TestUIn2!A223</f>
        <v/>
      </c>
      <c r="C223" t="str">
        <f>TestUIn2!B223</f>
        <v/>
      </c>
      <c r="D223" t="str">
        <f>TestUIn2!C223</f>
        <v/>
      </c>
      <c r="E223" t="str">
        <f>TestUIn2!D223</f>
        <v/>
      </c>
      <c r="F223" s="87" t="str">
        <f>TestUIn2!F223</f>
        <v/>
      </c>
    </row>
    <row r="224">
      <c r="A224" s="86">
        <f>(IF(TestUIn2!E224=Germany_Aus!$A$2,1&amp;COUNTIF(TestUIn2!$E$2:$E224,Germany_Aus!$A$2), IF(TestUIn2!E224=Germany_Aus!$A$82, 2&amp;COUNTIF(TestUIn2!$E$2:$E224,Germany_Aus!$A$82),IF(TestUIn2!E224=Germany_Aus!$A$162, 3&amp;COUNTIF(TestUIn2!$E$2:$E224,Germany_Aus!$A$162),IF(TestUIn2!E224=Germany_Aus!$A$242, 4&amp;COUNTIF(TestUIn2!$E$2:$E224,Germany_Aus!$A$242),IF(TestUIn2!E224=Germany_Aus!$A$322, 5&amp;COUNTIF(TestUIn2!$E$2:$E224,Germany_Aus!$A$322),IF(TestUIn2!E224=Germany_Aus!$A$402, 6&amp;COUNTIF(TestUIn2!$E$2:$E224,Germany_Aus!$A$402),IF(TestUIn2!E224=Germany_Aus!$A$482, 7&amp;COUNTIF(TestUIn2!$E$2:$E224,Germany_Aus!$A$482),IF(TestUIn2!E224=Germany_Aus!$A$562, 8&amp;COUNTIF(TestUIn2!$E$2:$E224,Germany_Aus!$A$562),IF(TestUIn2!E224=Germany_Aus!$A$642, 9&amp;COUNTIF(TestUIn2!$E$2:$E224,Germany_Aus!$A$642),IF(TestUIn2!E224=Germany_Aus!$A$722, 10&amp;COUNTIF(TestUIn2!$E$2:$E224,Germany_Aus!$A$722),0)))))))))))</f>
        <v>0</v>
      </c>
      <c r="B224" t="str">
        <f>TestUIn2!A224</f>
        <v/>
      </c>
      <c r="C224" t="str">
        <f>TestUIn2!B224</f>
        <v/>
      </c>
      <c r="D224" t="str">
        <f>TestUIn2!C224</f>
        <v/>
      </c>
      <c r="E224" t="str">
        <f>TestUIn2!D224</f>
        <v/>
      </c>
      <c r="F224" s="87" t="str">
        <f>TestUIn2!F224</f>
        <v/>
      </c>
    </row>
    <row r="225">
      <c r="A225" s="86">
        <f>(IF(TestUIn2!E225=Germany_Aus!$A$2,1&amp;COUNTIF(TestUIn2!$E$2:$E225,Germany_Aus!$A$2), IF(TestUIn2!E225=Germany_Aus!$A$82, 2&amp;COUNTIF(TestUIn2!$E$2:$E225,Germany_Aus!$A$82),IF(TestUIn2!E225=Germany_Aus!$A$162, 3&amp;COUNTIF(TestUIn2!$E$2:$E225,Germany_Aus!$A$162),IF(TestUIn2!E225=Germany_Aus!$A$242, 4&amp;COUNTIF(TestUIn2!$E$2:$E225,Germany_Aus!$A$242),IF(TestUIn2!E225=Germany_Aus!$A$322, 5&amp;COUNTIF(TestUIn2!$E$2:$E225,Germany_Aus!$A$322),IF(TestUIn2!E225=Germany_Aus!$A$402, 6&amp;COUNTIF(TestUIn2!$E$2:$E225,Germany_Aus!$A$402),IF(TestUIn2!E225=Germany_Aus!$A$482, 7&amp;COUNTIF(TestUIn2!$E$2:$E225,Germany_Aus!$A$482),IF(TestUIn2!E225=Germany_Aus!$A$562, 8&amp;COUNTIF(TestUIn2!$E$2:$E225,Germany_Aus!$A$562),IF(TestUIn2!E225=Germany_Aus!$A$642, 9&amp;COUNTIF(TestUIn2!$E$2:$E225,Germany_Aus!$A$642),IF(TestUIn2!E225=Germany_Aus!$A$722, 10&amp;COUNTIF(TestUIn2!$E$2:$E225,Germany_Aus!$A$722),0)))))))))))</f>
        <v>0</v>
      </c>
      <c r="B225" t="str">
        <f>TestUIn2!A225</f>
        <v/>
      </c>
      <c r="C225" t="str">
        <f>TestUIn2!B225</f>
        <v/>
      </c>
      <c r="D225" t="str">
        <f>TestUIn2!C225</f>
        <v/>
      </c>
      <c r="E225" t="str">
        <f>TestUIn2!D225</f>
        <v/>
      </c>
      <c r="F225" s="87" t="str">
        <f>TestUIn2!F225</f>
        <v/>
      </c>
    </row>
    <row r="226">
      <c r="A226" s="86">
        <f>(IF(TestUIn2!E226=Germany_Aus!$A$2,1&amp;COUNTIF(TestUIn2!$E$2:$E226,Germany_Aus!$A$2), IF(TestUIn2!E226=Germany_Aus!$A$82, 2&amp;COUNTIF(TestUIn2!$E$2:$E226,Germany_Aus!$A$82),IF(TestUIn2!E226=Germany_Aus!$A$162, 3&amp;COUNTIF(TestUIn2!$E$2:$E226,Germany_Aus!$A$162),IF(TestUIn2!E226=Germany_Aus!$A$242, 4&amp;COUNTIF(TestUIn2!$E$2:$E226,Germany_Aus!$A$242),IF(TestUIn2!E226=Germany_Aus!$A$322, 5&amp;COUNTIF(TestUIn2!$E$2:$E226,Germany_Aus!$A$322),IF(TestUIn2!E226=Germany_Aus!$A$402, 6&amp;COUNTIF(TestUIn2!$E$2:$E226,Germany_Aus!$A$402),IF(TestUIn2!E226=Germany_Aus!$A$482, 7&amp;COUNTIF(TestUIn2!$E$2:$E226,Germany_Aus!$A$482),IF(TestUIn2!E226=Germany_Aus!$A$562, 8&amp;COUNTIF(TestUIn2!$E$2:$E226,Germany_Aus!$A$562),IF(TestUIn2!E226=Germany_Aus!$A$642, 9&amp;COUNTIF(TestUIn2!$E$2:$E226,Germany_Aus!$A$642),IF(TestUIn2!E226=Germany_Aus!$A$722, 10&amp;COUNTIF(TestUIn2!$E$2:$E226,Germany_Aus!$A$722),0)))))))))))</f>
        <v>0</v>
      </c>
      <c r="B226" t="str">
        <f>TestUIn2!A226</f>
        <v/>
      </c>
      <c r="C226" t="str">
        <f>TestUIn2!B226</f>
        <v/>
      </c>
      <c r="D226" t="str">
        <f>TestUIn2!C226</f>
        <v/>
      </c>
      <c r="E226" t="str">
        <f>TestUIn2!D226</f>
        <v/>
      </c>
      <c r="F226" s="87" t="str">
        <f>TestUIn2!F226</f>
        <v/>
      </c>
    </row>
    <row r="227">
      <c r="A227" s="86">
        <f>(IF(TestUIn2!E227=Germany_Aus!$A$2,1&amp;COUNTIF(TestUIn2!$E$2:$E227,Germany_Aus!$A$2), IF(TestUIn2!E227=Germany_Aus!$A$82, 2&amp;COUNTIF(TestUIn2!$E$2:$E227,Germany_Aus!$A$82),IF(TestUIn2!E227=Germany_Aus!$A$162, 3&amp;COUNTIF(TestUIn2!$E$2:$E227,Germany_Aus!$A$162),IF(TestUIn2!E227=Germany_Aus!$A$242, 4&amp;COUNTIF(TestUIn2!$E$2:$E227,Germany_Aus!$A$242),IF(TestUIn2!E227=Germany_Aus!$A$322, 5&amp;COUNTIF(TestUIn2!$E$2:$E227,Germany_Aus!$A$322),IF(TestUIn2!E227=Germany_Aus!$A$402, 6&amp;COUNTIF(TestUIn2!$E$2:$E227,Germany_Aus!$A$402),IF(TestUIn2!E227=Germany_Aus!$A$482, 7&amp;COUNTIF(TestUIn2!$E$2:$E227,Germany_Aus!$A$482),IF(TestUIn2!E227=Germany_Aus!$A$562, 8&amp;COUNTIF(TestUIn2!$E$2:$E227,Germany_Aus!$A$562),IF(TestUIn2!E227=Germany_Aus!$A$642, 9&amp;COUNTIF(TestUIn2!$E$2:$E227,Germany_Aus!$A$642),IF(TestUIn2!E227=Germany_Aus!$A$722, 10&amp;COUNTIF(TestUIn2!$E$2:$E227,Germany_Aus!$A$722),0)))))))))))</f>
        <v>0</v>
      </c>
      <c r="B227" t="str">
        <f>TestUIn2!A227</f>
        <v/>
      </c>
      <c r="C227" t="str">
        <f>TestUIn2!B227</f>
        <v/>
      </c>
      <c r="D227" t="str">
        <f>TestUIn2!C227</f>
        <v/>
      </c>
      <c r="E227" t="str">
        <f>TestUIn2!D227</f>
        <v/>
      </c>
      <c r="F227" s="87" t="str">
        <f>TestUIn2!F227</f>
        <v/>
      </c>
    </row>
    <row r="228">
      <c r="A228" s="86">
        <f>(IF(TestUIn2!E228=Germany_Aus!$A$2,1&amp;COUNTIF(TestUIn2!$E$2:$E228,Germany_Aus!$A$2), IF(TestUIn2!E228=Germany_Aus!$A$82, 2&amp;COUNTIF(TestUIn2!$E$2:$E228,Germany_Aus!$A$82),IF(TestUIn2!E228=Germany_Aus!$A$162, 3&amp;COUNTIF(TestUIn2!$E$2:$E228,Germany_Aus!$A$162),IF(TestUIn2!E228=Germany_Aus!$A$242, 4&amp;COUNTIF(TestUIn2!$E$2:$E228,Germany_Aus!$A$242),IF(TestUIn2!E228=Germany_Aus!$A$322, 5&amp;COUNTIF(TestUIn2!$E$2:$E228,Germany_Aus!$A$322),IF(TestUIn2!E228=Germany_Aus!$A$402, 6&amp;COUNTIF(TestUIn2!$E$2:$E228,Germany_Aus!$A$402),IF(TestUIn2!E228=Germany_Aus!$A$482, 7&amp;COUNTIF(TestUIn2!$E$2:$E228,Germany_Aus!$A$482),IF(TestUIn2!E228=Germany_Aus!$A$562, 8&amp;COUNTIF(TestUIn2!$E$2:$E228,Germany_Aus!$A$562),IF(TestUIn2!E228=Germany_Aus!$A$642, 9&amp;COUNTIF(TestUIn2!$E$2:$E228,Germany_Aus!$A$642),IF(TestUIn2!E228=Germany_Aus!$A$722, 10&amp;COUNTIF(TestUIn2!$E$2:$E228,Germany_Aus!$A$722),0)))))))))))</f>
        <v>0</v>
      </c>
      <c r="B228" t="str">
        <f>TestUIn2!A228</f>
        <v/>
      </c>
      <c r="C228" t="str">
        <f>TestUIn2!B228</f>
        <v/>
      </c>
      <c r="D228" t="str">
        <f>TestUIn2!C228</f>
        <v/>
      </c>
      <c r="E228" t="str">
        <f>TestUIn2!D228</f>
        <v/>
      </c>
      <c r="F228" s="87" t="str">
        <f>TestUIn2!F228</f>
        <v/>
      </c>
    </row>
    <row r="229">
      <c r="A229" s="86">
        <f>(IF(TestUIn2!E229=Germany_Aus!$A$2,1&amp;COUNTIF(TestUIn2!$E$2:$E229,Germany_Aus!$A$2), IF(TestUIn2!E229=Germany_Aus!$A$82, 2&amp;COUNTIF(TestUIn2!$E$2:$E229,Germany_Aus!$A$82),IF(TestUIn2!E229=Germany_Aus!$A$162, 3&amp;COUNTIF(TestUIn2!$E$2:$E229,Germany_Aus!$A$162),IF(TestUIn2!E229=Germany_Aus!$A$242, 4&amp;COUNTIF(TestUIn2!$E$2:$E229,Germany_Aus!$A$242),IF(TestUIn2!E229=Germany_Aus!$A$322, 5&amp;COUNTIF(TestUIn2!$E$2:$E229,Germany_Aus!$A$322),IF(TestUIn2!E229=Germany_Aus!$A$402, 6&amp;COUNTIF(TestUIn2!$E$2:$E229,Germany_Aus!$A$402),IF(TestUIn2!E229=Germany_Aus!$A$482, 7&amp;COUNTIF(TestUIn2!$E$2:$E229,Germany_Aus!$A$482),IF(TestUIn2!E229=Germany_Aus!$A$562, 8&amp;COUNTIF(TestUIn2!$E$2:$E229,Germany_Aus!$A$562),IF(TestUIn2!E229=Germany_Aus!$A$642, 9&amp;COUNTIF(TestUIn2!$E$2:$E229,Germany_Aus!$A$642),IF(TestUIn2!E229=Germany_Aus!$A$722, 10&amp;COUNTIF(TestUIn2!$E$2:$E229,Germany_Aus!$A$722),0)))))))))))</f>
        <v>0</v>
      </c>
      <c r="B229" t="str">
        <f>TestUIn2!A229</f>
        <v/>
      </c>
      <c r="C229" t="str">
        <f>TestUIn2!B229</f>
        <v/>
      </c>
      <c r="D229" t="str">
        <f>TestUIn2!C229</f>
        <v/>
      </c>
      <c r="E229" t="str">
        <f>TestUIn2!D229</f>
        <v/>
      </c>
      <c r="F229" s="87" t="str">
        <f>TestUIn2!F229</f>
        <v/>
      </c>
    </row>
    <row r="230">
      <c r="A230" s="86">
        <f>(IF(TestUIn2!E230=Germany_Aus!$A$2,1&amp;COUNTIF(TestUIn2!$E$2:$E230,Germany_Aus!$A$2), IF(TestUIn2!E230=Germany_Aus!$A$82, 2&amp;COUNTIF(TestUIn2!$E$2:$E230,Germany_Aus!$A$82),IF(TestUIn2!E230=Germany_Aus!$A$162, 3&amp;COUNTIF(TestUIn2!$E$2:$E230,Germany_Aus!$A$162),IF(TestUIn2!E230=Germany_Aus!$A$242, 4&amp;COUNTIF(TestUIn2!$E$2:$E230,Germany_Aus!$A$242),IF(TestUIn2!E230=Germany_Aus!$A$322, 5&amp;COUNTIF(TestUIn2!$E$2:$E230,Germany_Aus!$A$322),IF(TestUIn2!E230=Germany_Aus!$A$402, 6&amp;COUNTIF(TestUIn2!$E$2:$E230,Germany_Aus!$A$402),IF(TestUIn2!E230=Germany_Aus!$A$482, 7&amp;COUNTIF(TestUIn2!$E$2:$E230,Germany_Aus!$A$482),IF(TestUIn2!E230=Germany_Aus!$A$562, 8&amp;COUNTIF(TestUIn2!$E$2:$E230,Germany_Aus!$A$562),IF(TestUIn2!E230=Germany_Aus!$A$642, 9&amp;COUNTIF(TestUIn2!$E$2:$E230,Germany_Aus!$A$642),IF(TestUIn2!E230=Germany_Aus!$A$722, 10&amp;COUNTIF(TestUIn2!$E$2:$E230,Germany_Aus!$A$722),0)))))))))))</f>
        <v>0</v>
      </c>
      <c r="B230" t="str">
        <f>TestUIn2!A230</f>
        <v/>
      </c>
      <c r="C230" t="str">
        <f>TestUIn2!B230</f>
        <v/>
      </c>
      <c r="D230" t="str">
        <f>TestUIn2!C230</f>
        <v/>
      </c>
      <c r="E230" t="str">
        <f>TestUIn2!D230</f>
        <v/>
      </c>
      <c r="F230" s="87" t="str">
        <f>TestUIn2!F230</f>
        <v/>
      </c>
    </row>
    <row r="231">
      <c r="A231" s="86">
        <f>(IF(TestUIn2!E231=Germany_Aus!$A$2,1&amp;COUNTIF(TestUIn2!$E$2:$E231,Germany_Aus!$A$2), IF(TestUIn2!E231=Germany_Aus!$A$82, 2&amp;COUNTIF(TestUIn2!$E$2:$E231,Germany_Aus!$A$82),IF(TestUIn2!E231=Germany_Aus!$A$162, 3&amp;COUNTIF(TestUIn2!$E$2:$E231,Germany_Aus!$A$162),IF(TestUIn2!E231=Germany_Aus!$A$242, 4&amp;COUNTIF(TestUIn2!$E$2:$E231,Germany_Aus!$A$242),IF(TestUIn2!E231=Germany_Aus!$A$322, 5&amp;COUNTIF(TestUIn2!$E$2:$E231,Germany_Aus!$A$322),IF(TestUIn2!E231=Germany_Aus!$A$402, 6&amp;COUNTIF(TestUIn2!$E$2:$E231,Germany_Aus!$A$402),IF(TestUIn2!E231=Germany_Aus!$A$482, 7&amp;COUNTIF(TestUIn2!$E$2:$E231,Germany_Aus!$A$482),IF(TestUIn2!E231=Germany_Aus!$A$562, 8&amp;COUNTIF(TestUIn2!$E$2:$E231,Germany_Aus!$A$562),IF(TestUIn2!E231=Germany_Aus!$A$642, 9&amp;COUNTIF(TestUIn2!$E$2:$E231,Germany_Aus!$A$642),IF(TestUIn2!E231=Germany_Aus!$A$722, 10&amp;COUNTIF(TestUIn2!$E$2:$E231,Germany_Aus!$A$722),0)))))))))))</f>
        <v>0</v>
      </c>
      <c r="B231" t="str">
        <f>TestUIn2!A231</f>
        <v/>
      </c>
      <c r="C231" t="str">
        <f>TestUIn2!B231</f>
        <v/>
      </c>
      <c r="D231" t="str">
        <f>TestUIn2!C231</f>
        <v/>
      </c>
      <c r="E231" t="str">
        <f>TestUIn2!D231</f>
        <v/>
      </c>
      <c r="F231" s="87" t="str">
        <f>TestUIn2!F231</f>
        <v/>
      </c>
    </row>
    <row r="232">
      <c r="A232" s="86">
        <f>(IF(TestUIn2!E232=Germany_Aus!$A$2,1&amp;COUNTIF(TestUIn2!$E$2:$E232,Germany_Aus!$A$2), IF(TestUIn2!E232=Germany_Aus!$A$82, 2&amp;COUNTIF(TestUIn2!$E$2:$E232,Germany_Aus!$A$82),IF(TestUIn2!E232=Germany_Aus!$A$162, 3&amp;COUNTIF(TestUIn2!$E$2:$E232,Germany_Aus!$A$162),IF(TestUIn2!E232=Germany_Aus!$A$242, 4&amp;COUNTIF(TestUIn2!$E$2:$E232,Germany_Aus!$A$242),IF(TestUIn2!E232=Germany_Aus!$A$322, 5&amp;COUNTIF(TestUIn2!$E$2:$E232,Germany_Aus!$A$322),IF(TestUIn2!E232=Germany_Aus!$A$402, 6&amp;COUNTIF(TestUIn2!$E$2:$E232,Germany_Aus!$A$402),IF(TestUIn2!E232=Germany_Aus!$A$482, 7&amp;COUNTIF(TestUIn2!$E$2:$E232,Germany_Aus!$A$482),IF(TestUIn2!E232=Germany_Aus!$A$562, 8&amp;COUNTIF(TestUIn2!$E$2:$E232,Germany_Aus!$A$562),IF(TestUIn2!E232=Germany_Aus!$A$642, 9&amp;COUNTIF(TestUIn2!$E$2:$E232,Germany_Aus!$A$642),IF(TestUIn2!E232=Germany_Aus!$A$722, 10&amp;COUNTIF(TestUIn2!$E$2:$E232,Germany_Aus!$A$722),0)))))))))))</f>
        <v>0</v>
      </c>
      <c r="B232" t="str">
        <f>TestUIn2!A232</f>
        <v/>
      </c>
      <c r="C232" t="str">
        <f>TestUIn2!B232</f>
        <v/>
      </c>
      <c r="D232" t="str">
        <f>TestUIn2!C232</f>
        <v/>
      </c>
      <c r="E232" t="str">
        <f>TestUIn2!D232</f>
        <v/>
      </c>
      <c r="F232" s="87" t="str">
        <f>TestUIn2!F232</f>
        <v/>
      </c>
    </row>
    <row r="233">
      <c r="A233" s="86">
        <f>(IF(TestUIn2!E233=Germany_Aus!$A$2,1&amp;COUNTIF(TestUIn2!$E$2:$E233,Germany_Aus!$A$2), IF(TestUIn2!E233=Germany_Aus!$A$82, 2&amp;COUNTIF(TestUIn2!$E$2:$E233,Germany_Aus!$A$82),IF(TestUIn2!E233=Germany_Aus!$A$162, 3&amp;COUNTIF(TestUIn2!$E$2:$E233,Germany_Aus!$A$162),IF(TestUIn2!E233=Germany_Aus!$A$242, 4&amp;COUNTIF(TestUIn2!$E$2:$E233,Germany_Aus!$A$242),IF(TestUIn2!E233=Germany_Aus!$A$322, 5&amp;COUNTIF(TestUIn2!$E$2:$E233,Germany_Aus!$A$322),IF(TestUIn2!E233=Germany_Aus!$A$402, 6&amp;COUNTIF(TestUIn2!$E$2:$E233,Germany_Aus!$A$402),IF(TestUIn2!E233=Germany_Aus!$A$482, 7&amp;COUNTIF(TestUIn2!$E$2:$E233,Germany_Aus!$A$482),IF(TestUIn2!E233=Germany_Aus!$A$562, 8&amp;COUNTIF(TestUIn2!$E$2:$E233,Germany_Aus!$A$562),IF(TestUIn2!E233=Germany_Aus!$A$642, 9&amp;COUNTIF(TestUIn2!$E$2:$E233,Germany_Aus!$A$642),IF(TestUIn2!E233=Germany_Aus!$A$722, 10&amp;COUNTIF(TestUIn2!$E$2:$E233,Germany_Aus!$A$722),0)))))))))))</f>
        <v>0</v>
      </c>
      <c r="B233" t="str">
        <f>TestUIn2!A233</f>
        <v/>
      </c>
      <c r="C233" t="str">
        <f>TestUIn2!B233</f>
        <v/>
      </c>
      <c r="D233" t="str">
        <f>TestUIn2!C233</f>
        <v/>
      </c>
      <c r="E233" t="str">
        <f>TestUIn2!D233</f>
        <v/>
      </c>
      <c r="F233" s="87" t="str">
        <f>TestUIn2!F233</f>
        <v/>
      </c>
    </row>
    <row r="234">
      <c r="A234" s="86">
        <f>(IF(TestUIn2!E234=Germany_Aus!$A$2,1&amp;COUNTIF(TestUIn2!$E$2:$E234,Germany_Aus!$A$2), IF(TestUIn2!E234=Germany_Aus!$A$82, 2&amp;COUNTIF(TestUIn2!$E$2:$E234,Germany_Aus!$A$82),IF(TestUIn2!E234=Germany_Aus!$A$162, 3&amp;COUNTIF(TestUIn2!$E$2:$E234,Germany_Aus!$A$162),IF(TestUIn2!E234=Germany_Aus!$A$242, 4&amp;COUNTIF(TestUIn2!$E$2:$E234,Germany_Aus!$A$242),IF(TestUIn2!E234=Germany_Aus!$A$322, 5&amp;COUNTIF(TestUIn2!$E$2:$E234,Germany_Aus!$A$322),IF(TestUIn2!E234=Germany_Aus!$A$402, 6&amp;COUNTIF(TestUIn2!$E$2:$E234,Germany_Aus!$A$402),IF(TestUIn2!E234=Germany_Aus!$A$482, 7&amp;COUNTIF(TestUIn2!$E$2:$E234,Germany_Aus!$A$482),IF(TestUIn2!E234=Germany_Aus!$A$562, 8&amp;COUNTIF(TestUIn2!$E$2:$E234,Germany_Aus!$A$562),IF(TestUIn2!E234=Germany_Aus!$A$642, 9&amp;COUNTIF(TestUIn2!$E$2:$E234,Germany_Aus!$A$642),IF(TestUIn2!E234=Germany_Aus!$A$722, 10&amp;COUNTIF(TestUIn2!$E$2:$E234,Germany_Aus!$A$722),0)))))))))))</f>
        <v>0</v>
      </c>
      <c r="B234" t="str">
        <f>TestUIn2!A234</f>
        <v/>
      </c>
      <c r="C234" t="str">
        <f>TestUIn2!B234</f>
        <v/>
      </c>
      <c r="D234" t="str">
        <f>TestUIn2!C234</f>
        <v/>
      </c>
      <c r="E234" t="str">
        <f>TestUIn2!D234</f>
        <v/>
      </c>
      <c r="F234" s="87" t="str">
        <f>TestUIn2!F234</f>
        <v/>
      </c>
    </row>
    <row r="235">
      <c r="A235" s="86">
        <f>(IF(TestUIn2!E235=Germany_Aus!$A$2,1&amp;COUNTIF(TestUIn2!$E$2:$E235,Germany_Aus!$A$2), IF(TestUIn2!E235=Germany_Aus!$A$82, 2&amp;COUNTIF(TestUIn2!$E$2:$E235,Germany_Aus!$A$82),IF(TestUIn2!E235=Germany_Aus!$A$162, 3&amp;COUNTIF(TestUIn2!$E$2:$E235,Germany_Aus!$A$162),IF(TestUIn2!E235=Germany_Aus!$A$242, 4&amp;COUNTIF(TestUIn2!$E$2:$E235,Germany_Aus!$A$242),IF(TestUIn2!E235=Germany_Aus!$A$322, 5&amp;COUNTIF(TestUIn2!$E$2:$E235,Germany_Aus!$A$322),IF(TestUIn2!E235=Germany_Aus!$A$402, 6&amp;COUNTIF(TestUIn2!$E$2:$E235,Germany_Aus!$A$402),IF(TestUIn2!E235=Germany_Aus!$A$482, 7&amp;COUNTIF(TestUIn2!$E$2:$E235,Germany_Aus!$A$482),IF(TestUIn2!E235=Germany_Aus!$A$562, 8&amp;COUNTIF(TestUIn2!$E$2:$E235,Germany_Aus!$A$562),IF(TestUIn2!E235=Germany_Aus!$A$642, 9&amp;COUNTIF(TestUIn2!$E$2:$E235,Germany_Aus!$A$642),IF(TestUIn2!E235=Germany_Aus!$A$722, 10&amp;COUNTIF(TestUIn2!$E$2:$E235,Germany_Aus!$A$722),0)))))))))))</f>
        <v>0</v>
      </c>
      <c r="B235" t="str">
        <f>TestUIn2!A235</f>
        <v/>
      </c>
      <c r="C235" t="str">
        <f>TestUIn2!B235</f>
        <v/>
      </c>
      <c r="D235" t="str">
        <f>TestUIn2!C235</f>
        <v/>
      </c>
      <c r="E235" t="str">
        <f>TestUIn2!D235</f>
        <v/>
      </c>
      <c r="F235" s="87" t="str">
        <f>TestUIn2!F235</f>
        <v/>
      </c>
    </row>
    <row r="236">
      <c r="A236" s="86">
        <f>(IF(TestUIn2!E236=Germany_Aus!$A$2,1&amp;COUNTIF(TestUIn2!$E$2:$E236,Germany_Aus!$A$2), IF(TestUIn2!E236=Germany_Aus!$A$82, 2&amp;COUNTIF(TestUIn2!$E$2:$E236,Germany_Aus!$A$82),IF(TestUIn2!E236=Germany_Aus!$A$162, 3&amp;COUNTIF(TestUIn2!$E$2:$E236,Germany_Aus!$A$162),IF(TestUIn2!E236=Germany_Aus!$A$242, 4&amp;COUNTIF(TestUIn2!$E$2:$E236,Germany_Aus!$A$242),IF(TestUIn2!E236=Germany_Aus!$A$322, 5&amp;COUNTIF(TestUIn2!$E$2:$E236,Germany_Aus!$A$322),IF(TestUIn2!E236=Germany_Aus!$A$402, 6&amp;COUNTIF(TestUIn2!$E$2:$E236,Germany_Aus!$A$402),IF(TestUIn2!E236=Germany_Aus!$A$482, 7&amp;COUNTIF(TestUIn2!$E$2:$E236,Germany_Aus!$A$482),IF(TestUIn2!E236=Germany_Aus!$A$562, 8&amp;COUNTIF(TestUIn2!$E$2:$E236,Germany_Aus!$A$562),IF(TestUIn2!E236=Germany_Aus!$A$642, 9&amp;COUNTIF(TestUIn2!$E$2:$E236,Germany_Aus!$A$642),IF(TestUIn2!E236=Germany_Aus!$A$722, 10&amp;COUNTIF(TestUIn2!$E$2:$E236,Germany_Aus!$A$722),0)))))))))))</f>
        <v>0</v>
      </c>
      <c r="B236" t="str">
        <f>TestUIn2!A236</f>
        <v/>
      </c>
      <c r="C236" t="str">
        <f>TestUIn2!B236</f>
        <v/>
      </c>
      <c r="D236" t="str">
        <f>TestUIn2!C236</f>
        <v/>
      </c>
      <c r="E236" t="str">
        <f>TestUIn2!D236</f>
        <v/>
      </c>
      <c r="F236" s="87" t="str">
        <f>TestUIn2!F236</f>
        <v/>
      </c>
    </row>
    <row r="237">
      <c r="A237" s="86">
        <f>(IF(TestUIn2!E237=Germany_Aus!$A$2,1&amp;COUNTIF(TestUIn2!$E$2:$E237,Germany_Aus!$A$2), IF(TestUIn2!E237=Germany_Aus!$A$82, 2&amp;COUNTIF(TestUIn2!$E$2:$E237,Germany_Aus!$A$82),IF(TestUIn2!E237=Germany_Aus!$A$162, 3&amp;COUNTIF(TestUIn2!$E$2:$E237,Germany_Aus!$A$162),IF(TestUIn2!E237=Germany_Aus!$A$242, 4&amp;COUNTIF(TestUIn2!$E$2:$E237,Germany_Aus!$A$242),IF(TestUIn2!E237=Germany_Aus!$A$322, 5&amp;COUNTIF(TestUIn2!$E$2:$E237,Germany_Aus!$A$322),IF(TestUIn2!E237=Germany_Aus!$A$402, 6&amp;COUNTIF(TestUIn2!$E$2:$E237,Germany_Aus!$A$402),IF(TestUIn2!E237=Germany_Aus!$A$482, 7&amp;COUNTIF(TestUIn2!$E$2:$E237,Germany_Aus!$A$482),IF(TestUIn2!E237=Germany_Aus!$A$562, 8&amp;COUNTIF(TestUIn2!$E$2:$E237,Germany_Aus!$A$562),IF(TestUIn2!E237=Germany_Aus!$A$642, 9&amp;COUNTIF(TestUIn2!$E$2:$E237,Germany_Aus!$A$642),IF(TestUIn2!E237=Germany_Aus!$A$722, 10&amp;COUNTIF(TestUIn2!$E$2:$E237,Germany_Aus!$A$722),0)))))))))))</f>
        <v>0</v>
      </c>
      <c r="B237" t="str">
        <f>TestUIn2!A237</f>
        <v/>
      </c>
      <c r="C237" t="str">
        <f>TestUIn2!B237</f>
        <v/>
      </c>
      <c r="D237" t="str">
        <f>TestUIn2!C237</f>
        <v/>
      </c>
      <c r="E237" t="str">
        <f>TestUIn2!D237</f>
        <v/>
      </c>
      <c r="F237" s="87" t="str">
        <f>TestUIn2!F237</f>
        <v/>
      </c>
    </row>
    <row r="238">
      <c r="A238" s="86">
        <f>(IF(TestUIn2!E238=Germany_Aus!$A$2,1&amp;COUNTIF(TestUIn2!$E$2:$E238,Germany_Aus!$A$2), IF(TestUIn2!E238=Germany_Aus!$A$82, 2&amp;COUNTIF(TestUIn2!$E$2:$E238,Germany_Aus!$A$82),IF(TestUIn2!E238=Germany_Aus!$A$162, 3&amp;COUNTIF(TestUIn2!$E$2:$E238,Germany_Aus!$A$162),IF(TestUIn2!E238=Germany_Aus!$A$242, 4&amp;COUNTIF(TestUIn2!$E$2:$E238,Germany_Aus!$A$242),IF(TestUIn2!E238=Germany_Aus!$A$322, 5&amp;COUNTIF(TestUIn2!$E$2:$E238,Germany_Aus!$A$322),IF(TestUIn2!E238=Germany_Aus!$A$402, 6&amp;COUNTIF(TestUIn2!$E$2:$E238,Germany_Aus!$A$402),IF(TestUIn2!E238=Germany_Aus!$A$482, 7&amp;COUNTIF(TestUIn2!$E$2:$E238,Germany_Aus!$A$482),IF(TestUIn2!E238=Germany_Aus!$A$562, 8&amp;COUNTIF(TestUIn2!$E$2:$E238,Germany_Aus!$A$562),IF(TestUIn2!E238=Germany_Aus!$A$642, 9&amp;COUNTIF(TestUIn2!$E$2:$E238,Germany_Aus!$A$642),IF(TestUIn2!E238=Germany_Aus!$A$722, 10&amp;COUNTIF(TestUIn2!$E$2:$E238,Germany_Aus!$A$722),0)))))))))))</f>
        <v>0</v>
      </c>
      <c r="B238" t="str">
        <f>TestUIn2!A238</f>
        <v/>
      </c>
      <c r="C238" t="str">
        <f>TestUIn2!B238</f>
        <v/>
      </c>
      <c r="D238" t="str">
        <f>TestUIn2!C238</f>
        <v/>
      </c>
      <c r="E238" t="str">
        <f>TestUIn2!D238</f>
        <v/>
      </c>
      <c r="F238" s="87" t="str">
        <f>TestUIn2!F238</f>
        <v/>
      </c>
    </row>
    <row r="239">
      <c r="A239" s="86">
        <f>(IF(TestUIn2!E239=Germany_Aus!$A$2,1&amp;COUNTIF(TestUIn2!$E$2:$E239,Germany_Aus!$A$2), IF(TestUIn2!E239=Germany_Aus!$A$82, 2&amp;COUNTIF(TestUIn2!$E$2:$E239,Germany_Aus!$A$82),IF(TestUIn2!E239=Germany_Aus!$A$162, 3&amp;COUNTIF(TestUIn2!$E$2:$E239,Germany_Aus!$A$162),IF(TestUIn2!E239=Germany_Aus!$A$242, 4&amp;COUNTIF(TestUIn2!$E$2:$E239,Germany_Aus!$A$242),IF(TestUIn2!E239=Germany_Aus!$A$322, 5&amp;COUNTIF(TestUIn2!$E$2:$E239,Germany_Aus!$A$322),IF(TestUIn2!E239=Germany_Aus!$A$402, 6&amp;COUNTIF(TestUIn2!$E$2:$E239,Germany_Aus!$A$402),IF(TestUIn2!E239=Germany_Aus!$A$482, 7&amp;COUNTIF(TestUIn2!$E$2:$E239,Germany_Aus!$A$482),IF(TestUIn2!E239=Germany_Aus!$A$562, 8&amp;COUNTIF(TestUIn2!$E$2:$E239,Germany_Aus!$A$562),IF(TestUIn2!E239=Germany_Aus!$A$642, 9&amp;COUNTIF(TestUIn2!$E$2:$E239,Germany_Aus!$A$642),IF(TestUIn2!E239=Germany_Aus!$A$722, 10&amp;COUNTIF(TestUIn2!$E$2:$E239,Germany_Aus!$A$722),0)))))))))))</f>
        <v>0</v>
      </c>
      <c r="B239" t="str">
        <f>TestUIn2!A239</f>
        <v/>
      </c>
      <c r="C239" t="str">
        <f>TestUIn2!B239</f>
        <v/>
      </c>
      <c r="D239" t="str">
        <f>TestUIn2!C239</f>
        <v/>
      </c>
      <c r="E239" t="str">
        <f>TestUIn2!D239</f>
        <v/>
      </c>
      <c r="F239" s="87" t="str">
        <f>TestUIn2!F239</f>
        <v/>
      </c>
    </row>
    <row r="240">
      <c r="A240" s="86">
        <f>(IF(TestUIn2!E240=Germany_Aus!$A$2,1&amp;COUNTIF(TestUIn2!$E$2:$E240,Germany_Aus!$A$2), IF(TestUIn2!E240=Germany_Aus!$A$82, 2&amp;COUNTIF(TestUIn2!$E$2:$E240,Germany_Aus!$A$82),IF(TestUIn2!E240=Germany_Aus!$A$162, 3&amp;COUNTIF(TestUIn2!$E$2:$E240,Germany_Aus!$A$162),IF(TestUIn2!E240=Germany_Aus!$A$242, 4&amp;COUNTIF(TestUIn2!$E$2:$E240,Germany_Aus!$A$242),IF(TestUIn2!E240=Germany_Aus!$A$322, 5&amp;COUNTIF(TestUIn2!$E$2:$E240,Germany_Aus!$A$322),IF(TestUIn2!E240=Germany_Aus!$A$402, 6&amp;COUNTIF(TestUIn2!$E$2:$E240,Germany_Aus!$A$402),IF(TestUIn2!E240=Germany_Aus!$A$482, 7&amp;COUNTIF(TestUIn2!$E$2:$E240,Germany_Aus!$A$482),IF(TestUIn2!E240=Germany_Aus!$A$562, 8&amp;COUNTIF(TestUIn2!$E$2:$E240,Germany_Aus!$A$562),IF(TestUIn2!E240=Germany_Aus!$A$642, 9&amp;COUNTIF(TestUIn2!$E$2:$E240,Germany_Aus!$A$642),IF(TestUIn2!E240=Germany_Aus!$A$722, 10&amp;COUNTIF(TestUIn2!$E$2:$E240,Germany_Aus!$A$722),0)))))))))))</f>
        <v>0</v>
      </c>
      <c r="B240" t="str">
        <f>TestUIn2!A240</f>
        <v/>
      </c>
      <c r="C240" t="str">
        <f>TestUIn2!B240</f>
        <v/>
      </c>
      <c r="D240" t="str">
        <f>TestUIn2!C240</f>
        <v/>
      </c>
      <c r="E240" t="str">
        <f>TestUIn2!D240</f>
        <v/>
      </c>
      <c r="F240" s="87" t="str">
        <f>TestUIn2!F240</f>
        <v/>
      </c>
    </row>
    <row r="241">
      <c r="A241" s="86">
        <f>(IF(TestUIn2!E241=Germany_Aus!$A$2,1&amp;COUNTIF(TestUIn2!$E$2:$E241,Germany_Aus!$A$2), IF(TestUIn2!E241=Germany_Aus!$A$82, 2&amp;COUNTIF(TestUIn2!$E$2:$E241,Germany_Aus!$A$82),IF(TestUIn2!E241=Germany_Aus!$A$162, 3&amp;COUNTIF(TestUIn2!$E$2:$E241,Germany_Aus!$A$162),IF(TestUIn2!E241=Germany_Aus!$A$242, 4&amp;COUNTIF(TestUIn2!$E$2:$E241,Germany_Aus!$A$242),IF(TestUIn2!E241=Germany_Aus!$A$322, 5&amp;COUNTIF(TestUIn2!$E$2:$E241,Germany_Aus!$A$322),IF(TestUIn2!E241=Germany_Aus!$A$402, 6&amp;COUNTIF(TestUIn2!$E$2:$E241,Germany_Aus!$A$402),IF(TestUIn2!E241=Germany_Aus!$A$482, 7&amp;COUNTIF(TestUIn2!$E$2:$E241,Germany_Aus!$A$482),IF(TestUIn2!E241=Germany_Aus!$A$562, 8&amp;COUNTIF(TestUIn2!$E$2:$E241,Germany_Aus!$A$562),IF(TestUIn2!E241=Germany_Aus!$A$642, 9&amp;COUNTIF(TestUIn2!$E$2:$E241,Germany_Aus!$A$642),IF(TestUIn2!E241=Germany_Aus!$A$722, 10&amp;COUNTIF(TestUIn2!$E$2:$E241,Germany_Aus!$A$722),0)))))))))))</f>
        <v>0</v>
      </c>
      <c r="B241" t="str">
        <f>TestUIn2!A241</f>
        <v/>
      </c>
      <c r="C241" t="str">
        <f>TestUIn2!B241</f>
        <v/>
      </c>
      <c r="D241" t="str">
        <f>TestUIn2!C241</f>
        <v/>
      </c>
      <c r="E241" t="str">
        <f>TestUIn2!D241</f>
        <v/>
      </c>
      <c r="F241" s="87" t="str">
        <f>TestUIn2!F241</f>
        <v/>
      </c>
    </row>
    <row r="242">
      <c r="A242" s="86">
        <f>(IF(TestUIn2!E242=Germany_Aus!$A$2,1&amp;COUNTIF(TestUIn2!$E$2:$E242,Germany_Aus!$A$2), IF(TestUIn2!E242=Germany_Aus!$A$82, 2&amp;COUNTIF(TestUIn2!$E$2:$E242,Germany_Aus!$A$82),IF(TestUIn2!E242=Germany_Aus!$A$162, 3&amp;COUNTIF(TestUIn2!$E$2:$E242,Germany_Aus!$A$162),IF(TestUIn2!E242=Germany_Aus!$A$242, 4&amp;COUNTIF(TestUIn2!$E$2:$E242,Germany_Aus!$A$242),IF(TestUIn2!E242=Germany_Aus!$A$322, 5&amp;COUNTIF(TestUIn2!$E$2:$E242,Germany_Aus!$A$322),IF(TestUIn2!E242=Germany_Aus!$A$402, 6&amp;COUNTIF(TestUIn2!$E$2:$E242,Germany_Aus!$A$402),IF(TestUIn2!E242=Germany_Aus!$A$482, 7&amp;COUNTIF(TestUIn2!$E$2:$E242,Germany_Aus!$A$482),IF(TestUIn2!E242=Germany_Aus!$A$562, 8&amp;COUNTIF(TestUIn2!$E$2:$E242,Germany_Aus!$A$562),IF(TestUIn2!E242=Germany_Aus!$A$642, 9&amp;COUNTIF(TestUIn2!$E$2:$E242,Germany_Aus!$A$642),IF(TestUIn2!E242=Germany_Aus!$A$722, 10&amp;COUNTIF(TestUIn2!$E$2:$E242,Germany_Aus!$A$722),0)))))))))))</f>
        <v>0</v>
      </c>
      <c r="B242" t="str">
        <f>TestUIn2!A242</f>
        <v/>
      </c>
      <c r="C242" t="str">
        <f>TestUIn2!B242</f>
        <v/>
      </c>
      <c r="D242" t="str">
        <f>TestUIn2!C242</f>
        <v/>
      </c>
      <c r="E242" t="str">
        <f>TestUIn2!D242</f>
        <v/>
      </c>
      <c r="F242" s="87" t="str">
        <f>TestUIn2!F242</f>
        <v/>
      </c>
    </row>
    <row r="243">
      <c r="A243" s="86">
        <f>(IF(TestUIn2!E243=Germany_Aus!$A$2,1&amp;COUNTIF(TestUIn2!$E$2:$E243,Germany_Aus!$A$2), IF(TestUIn2!E243=Germany_Aus!$A$82, 2&amp;COUNTIF(TestUIn2!$E$2:$E243,Germany_Aus!$A$82),IF(TestUIn2!E243=Germany_Aus!$A$162, 3&amp;COUNTIF(TestUIn2!$E$2:$E243,Germany_Aus!$A$162),IF(TestUIn2!E243=Germany_Aus!$A$242, 4&amp;COUNTIF(TestUIn2!$E$2:$E243,Germany_Aus!$A$242),IF(TestUIn2!E243=Germany_Aus!$A$322, 5&amp;COUNTIF(TestUIn2!$E$2:$E243,Germany_Aus!$A$322),IF(TestUIn2!E243=Germany_Aus!$A$402, 6&amp;COUNTIF(TestUIn2!$E$2:$E243,Germany_Aus!$A$402),IF(TestUIn2!E243=Germany_Aus!$A$482, 7&amp;COUNTIF(TestUIn2!$E$2:$E243,Germany_Aus!$A$482),IF(TestUIn2!E243=Germany_Aus!$A$562, 8&amp;COUNTIF(TestUIn2!$E$2:$E243,Germany_Aus!$A$562),IF(TestUIn2!E243=Germany_Aus!$A$642, 9&amp;COUNTIF(TestUIn2!$E$2:$E243,Germany_Aus!$A$642),IF(TestUIn2!E243=Germany_Aus!$A$722, 10&amp;COUNTIF(TestUIn2!$E$2:$E243,Germany_Aus!$A$722),0)))))))))))</f>
        <v>0</v>
      </c>
      <c r="B243" t="str">
        <f>TestUIn2!A243</f>
        <v/>
      </c>
      <c r="C243" t="str">
        <f>TestUIn2!B243</f>
        <v/>
      </c>
      <c r="D243" t="str">
        <f>TestUIn2!C243</f>
        <v/>
      </c>
      <c r="E243" t="str">
        <f>TestUIn2!D243</f>
        <v/>
      </c>
      <c r="F243" s="87" t="str">
        <f>TestUIn2!F243</f>
        <v/>
      </c>
    </row>
    <row r="244">
      <c r="A244" s="86">
        <f>(IF(TestUIn2!E244=Germany_Aus!$A$2,1&amp;COUNTIF(TestUIn2!$E$2:$E244,Germany_Aus!$A$2), IF(TestUIn2!E244=Germany_Aus!$A$82, 2&amp;COUNTIF(TestUIn2!$E$2:$E244,Germany_Aus!$A$82),IF(TestUIn2!E244=Germany_Aus!$A$162, 3&amp;COUNTIF(TestUIn2!$E$2:$E244,Germany_Aus!$A$162),IF(TestUIn2!E244=Germany_Aus!$A$242, 4&amp;COUNTIF(TestUIn2!$E$2:$E244,Germany_Aus!$A$242),IF(TestUIn2!E244=Germany_Aus!$A$322, 5&amp;COUNTIF(TestUIn2!$E$2:$E244,Germany_Aus!$A$322),IF(TestUIn2!E244=Germany_Aus!$A$402, 6&amp;COUNTIF(TestUIn2!$E$2:$E244,Germany_Aus!$A$402),IF(TestUIn2!E244=Germany_Aus!$A$482, 7&amp;COUNTIF(TestUIn2!$E$2:$E244,Germany_Aus!$A$482),IF(TestUIn2!E244=Germany_Aus!$A$562, 8&amp;COUNTIF(TestUIn2!$E$2:$E244,Germany_Aus!$A$562),IF(TestUIn2!E244=Germany_Aus!$A$642, 9&amp;COUNTIF(TestUIn2!$E$2:$E244,Germany_Aus!$A$642),IF(TestUIn2!E244=Germany_Aus!$A$722, 10&amp;COUNTIF(TestUIn2!$E$2:$E244,Germany_Aus!$A$722),0)))))))))))</f>
        <v>0</v>
      </c>
      <c r="B244" t="str">
        <f>TestUIn2!A244</f>
        <v/>
      </c>
      <c r="C244" t="str">
        <f>TestUIn2!B244</f>
        <v/>
      </c>
      <c r="D244" t="str">
        <f>TestUIn2!C244</f>
        <v/>
      </c>
      <c r="E244" t="str">
        <f>TestUIn2!D244</f>
        <v/>
      </c>
      <c r="F244" s="87" t="str">
        <f>TestUIn2!F244</f>
        <v/>
      </c>
    </row>
    <row r="245">
      <c r="A245" s="86">
        <f>(IF(TestUIn2!E245=Germany_Aus!$A$2,1&amp;COUNTIF(TestUIn2!$E$2:$E245,Germany_Aus!$A$2), IF(TestUIn2!E245=Germany_Aus!$A$82, 2&amp;COUNTIF(TestUIn2!$E$2:$E245,Germany_Aus!$A$82),IF(TestUIn2!E245=Germany_Aus!$A$162, 3&amp;COUNTIF(TestUIn2!$E$2:$E245,Germany_Aus!$A$162),IF(TestUIn2!E245=Germany_Aus!$A$242, 4&amp;COUNTIF(TestUIn2!$E$2:$E245,Germany_Aus!$A$242),IF(TestUIn2!E245=Germany_Aus!$A$322, 5&amp;COUNTIF(TestUIn2!$E$2:$E245,Germany_Aus!$A$322),IF(TestUIn2!E245=Germany_Aus!$A$402, 6&amp;COUNTIF(TestUIn2!$E$2:$E245,Germany_Aus!$A$402),IF(TestUIn2!E245=Germany_Aus!$A$482, 7&amp;COUNTIF(TestUIn2!$E$2:$E245,Germany_Aus!$A$482),IF(TestUIn2!E245=Germany_Aus!$A$562, 8&amp;COUNTIF(TestUIn2!$E$2:$E245,Germany_Aus!$A$562),IF(TestUIn2!E245=Germany_Aus!$A$642, 9&amp;COUNTIF(TestUIn2!$E$2:$E245,Germany_Aus!$A$642),IF(TestUIn2!E245=Germany_Aus!$A$722, 10&amp;COUNTIF(TestUIn2!$E$2:$E245,Germany_Aus!$A$722),0)))))))))))</f>
        <v>0</v>
      </c>
      <c r="B245" t="str">
        <f>TestUIn2!A245</f>
        <v/>
      </c>
      <c r="C245" t="str">
        <f>TestUIn2!B245</f>
        <v/>
      </c>
      <c r="D245" t="str">
        <f>TestUIn2!C245</f>
        <v/>
      </c>
      <c r="E245" t="str">
        <f>TestUIn2!D245</f>
        <v/>
      </c>
      <c r="F245" s="87" t="str">
        <f>TestUIn2!F245</f>
        <v/>
      </c>
    </row>
    <row r="246">
      <c r="A246" s="86">
        <f>(IF(TestUIn2!E246=Germany_Aus!$A$2,1&amp;COUNTIF(TestUIn2!$E$2:$E246,Germany_Aus!$A$2), IF(TestUIn2!E246=Germany_Aus!$A$82, 2&amp;COUNTIF(TestUIn2!$E$2:$E246,Germany_Aus!$A$82),IF(TestUIn2!E246=Germany_Aus!$A$162, 3&amp;COUNTIF(TestUIn2!$E$2:$E246,Germany_Aus!$A$162),IF(TestUIn2!E246=Germany_Aus!$A$242, 4&amp;COUNTIF(TestUIn2!$E$2:$E246,Germany_Aus!$A$242),IF(TestUIn2!E246=Germany_Aus!$A$322, 5&amp;COUNTIF(TestUIn2!$E$2:$E246,Germany_Aus!$A$322),IF(TestUIn2!E246=Germany_Aus!$A$402, 6&amp;COUNTIF(TestUIn2!$E$2:$E246,Germany_Aus!$A$402),IF(TestUIn2!E246=Germany_Aus!$A$482, 7&amp;COUNTIF(TestUIn2!$E$2:$E246,Germany_Aus!$A$482),IF(TestUIn2!E246=Germany_Aus!$A$562, 8&amp;COUNTIF(TestUIn2!$E$2:$E246,Germany_Aus!$A$562),IF(TestUIn2!E246=Germany_Aus!$A$642, 9&amp;COUNTIF(TestUIn2!$E$2:$E246,Germany_Aus!$A$642),IF(TestUIn2!E246=Germany_Aus!$A$722, 10&amp;COUNTIF(TestUIn2!$E$2:$E246,Germany_Aus!$A$722),0)))))))))))</f>
        <v>0</v>
      </c>
      <c r="B246" t="str">
        <f>TestUIn2!A246</f>
        <v/>
      </c>
      <c r="C246" t="str">
        <f>TestUIn2!B246</f>
        <v/>
      </c>
      <c r="D246" t="str">
        <f>TestUIn2!C246</f>
        <v/>
      </c>
      <c r="E246" t="str">
        <f>TestUIn2!D246</f>
        <v/>
      </c>
      <c r="F246" s="87" t="str">
        <f>TestUIn2!F246</f>
        <v/>
      </c>
    </row>
    <row r="247">
      <c r="A247" s="86">
        <f>(IF(TestUIn2!E247=Germany_Aus!$A$2,1&amp;COUNTIF(TestUIn2!$E$2:$E247,Germany_Aus!$A$2), IF(TestUIn2!E247=Germany_Aus!$A$82, 2&amp;COUNTIF(TestUIn2!$E$2:$E247,Germany_Aus!$A$82),IF(TestUIn2!E247=Germany_Aus!$A$162, 3&amp;COUNTIF(TestUIn2!$E$2:$E247,Germany_Aus!$A$162),IF(TestUIn2!E247=Germany_Aus!$A$242, 4&amp;COUNTIF(TestUIn2!$E$2:$E247,Germany_Aus!$A$242),IF(TestUIn2!E247=Germany_Aus!$A$322, 5&amp;COUNTIF(TestUIn2!$E$2:$E247,Germany_Aus!$A$322),IF(TestUIn2!E247=Germany_Aus!$A$402, 6&amp;COUNTIF(TestUIn2!$E$2:$E247,Germany_Aus!$A$402),IF(TestUIn2!E247=Germany_Aus!$A$482, 7&amp;COUNTIF(TestUIn2!$E$2:$E247,Germany_Aus!$A$482),IF(TestUIn2!E247=Germany_Aus!$A$562, 8&amp;COUNTIF(TestUIn2!$E$2:$E247,Germany_Aus!$A$562),IF(TestUIn2!E247=Germany_Aus!$A$642, 9&amp;COUNTIF(TestUIn2!$E$2:$E247,Germany_Aus!$A$642),IF(TestUIn2!E247=Germany_Aus!$A$722, 10&amp;COUNTIF(TestUIn2!$E$2:$E247,Germany_Aus!$A$722),0)))))))))))</f>
        <v>0</v>
      </c>
      <c r="B247" t="str">
        <f>TestUIn2!A247</f>
        <v/>
      </c>
      <c r="C247" t="str">
        <f>TestUIn2!B247</f>
        <v/>
      </c>
      <c r="D247" t="str">
        <f>TestUIn2!C247</f>
        <v/>
      </c>
      <c r="E247" t="str">
        <f>TestUIn2!D247</f>
        <v/>
      </c>
      <c r="F247" s="87" t="str">
        <f>TestUIn2!F247</f>
        <v/>
      </c>
    </row>
    <row r="248">
      <c r="A248" s="86">
        <f>(IF(TestUIn2!E248=Germany_Aus!$A$2,1&amp;COUNTIF(TestUIn2!$E$2:$E248,Germany_Aus!$A$2), IF(TestUIn2!E248=Germany_Aus!$A$82, 2&amp;COUNTIF(TestUIn2!$E$2:$E248,Germany_Aus!$A$82),IF(TestUIn2!E248=Germany_Aus!$A$162, 3&amp;COUNTIF(TestUIn2!$E$2:$E248,Germany_Aus!$A$162),IF(TestUIn2!E248=Germany_Aus!$A$242, 4&amp;COUNTIF(TestUIn2!$E$2:$E248,Germany_Aus!$A$242),IF(TestUIn2!E248=Germany_Aus!$A$322, 5&amp;COUNTIF(TestUIn2!$E$2:$E248,Germany_Aus!$A$322),IF(TestUIn2!E248=Germany_Aus!$A$402, 6&amp;COUNTIF(TestUIn2!$E$2:$E248,Germany_Aus!$A$402),IF(TestUIn2!E248=Germany_Aus!$A$482, 7&amp;COUNTIF(TestUIn2!$E$2:$E248,Germany_Aus!$A$482),IF(TestUIn2!E248=Germany_Aus!$A$562, 8&amp;COUNTIF(TestUIn2!$E$2:$E248,Germany_Aus!$A$562),IF(TestUIn2!E248=Germany_Aus!$A$642, 9&amp;COUNTIF(TestUIn2!$E$2:$E248,Germany_Aus!$A$642),IF(TestUIn2!E248=Germany_Aus!$A$722, 10&amp;COUNTIF(TestUIn2!$E$2:$E248,Germany_Aus!$A$722),0)))))))))))</f>
        <v>0</v>
      </c>
      <c r="B248" t="str">
        <f>TestUIn2!A248</f>
        <v/>
      </c>
      <c r="C248" t="str">
        <f>TestUIn2!B248</f>
        <v/>
      </c>
      <c r="D248" t="str">
        <f>TestUIn2!C248</f>
        <v/>
      </c>
      <c r="E248" t="str">
        <f>TestUIn2!D248</f>
        <v/>
      </c>
      <c r="F248" s="87" t="str">
        <f>TestUIn2!F248</f>
        <v/>
      </c>
    </row>
    <row r="249">
      <c r="A249" s="86">
        <f>(IF(TestUIn2!E249=Germany_Aus!$A$2,1&amp;COUNTIF(TestUIn2!$E$2:$E249,Germany_Aus!$A$2), IF(TestUIn2!E249=Germany_Aus!$A$82, 2&amp;COUNTIF(TestUIn2!$E$2:$E249,Germany_Aus!$A$82),IF(TestUIn2!E249=Germany_Aus!$A$162, 3&amp;COUNTIF(TestUIn2!$E$2:$E249,Germany_Aus!$A$162),IF(TestUIn2!E249=Germany_Aus!$A$242, 4&amp;COUNTIF(TestUIn2!$E$2:$E249,Germany_Aus!$A$242),IF(TestUIn2!E249=Germany_Aus!$A$322, 5&amp;COUNTIF(TestUIn2!$E$2:$E249,Germany_Aus!$A$322),IF(TestUIn2!E249=Germany_Aus!$A$402, 6&amp;COUNTIF(TestUIn2!$E$2:$E249,Germany_Aus!$A$402),IF(TestUIn2!E249=Germany_Aus!$A$482, 7&amp;COUNTIF(TestUIn2!$E$2:$E249,Germany_Aus!$A$482),IF(TestUIn2!E249=Germany_Aus!$A$562, 8&amp;COUNTIF(TestUIn2!$E$2:$E249,Germany_Aus!$A$562),IF(TestUIn2!E249=Germany_Aus!$A$642, 9&amp;COUNTIF(TestUIn2!$E$2:$E249,Germany_Aus!$A$642),IF(TestUIn2!E249=Germany_Aus!$A$722, 10&amp;COUNTIF(TestUIn2!$E$2:$E249,Germany_Aus!$A$722),0)))))))))))</f>
        <v>0</v>
      </c>
      <c r="B249" t="str">
        <f>TestUIn2!A249</f>
        <v/>
      </c>
      <c r="C249" t="str">
        <f>TestUIn2!B249</f>
        <v/>
      </c>
      <c r="D249" t="str">
        <f>TestUIn2!C249</f>
        <v/>
      </c>
      <c r="E249" t="str">
        <f>TestUIn2!D249</f>
        <v/>
      </c>
      <c r="F249" s="87" t="str">
        <f>TestUIn2!F249</f>
        <v/>
      </c>
    </row>
    <row r="250">
      <c r="A250" s="86">
        <f>(IF(TestUIn2!E250=Germany_Aus!$A$2,1&amp;COUNTIF(TestUIn2!$E$2:$E250,Germany_Aus!$A$2), IF(TestUIn2!E250=Germany_Aus!$A$82, 2&amp;COUNTIF(TestUIn2!$E$2:$E250,Germany_Aus!$A$82),IF(TestUIn2!E250=Germany_Aus!$A$162, 3&amp;COUNTIF(TestUIn2!$E$2:$E250,Germany_Aus!$A$162),IF(TestUIn2!E250=Germany_Aus!$A$242, 4&amp;COUNTIF(TestUIn2!$E$2:$E250,Germany_Aus!$A$242),IF(TestUIn2!E250=Germany_Aus!$A$322, 5&amp;COUNTIF(TestUIn2!$E$2:$E250,Germany_Aus!$A$322),IF(TestUIn2!E250=Germany_Aus!$A$402, 6&amp;COUNTIF(TestUIn2!$E$2:$E250,Germany_Aus!$A$402),IF(TestUIn2!E250=Germany_Aus!$A$482, 7&amp;COUNTIF(TestUIn2!$E$2:$E250,Germany_Aus!$A$482),IF(TestUIn2!E250=Germany_Aus!$A$562, 8&amp;COUNTIF(TestUIn2!$E$2:$E250,Germany_Aus!$A$562),IF(TestUIn2!E250=Germany_Aus!$A$642, 9&amp;COUNTIF(TestUIn2!$E$2:$E250,Germany_Aus!$A$642),IF(TestUIn2!E250=Germany_Aus!$A$722, 10&amp;COUNTIF(TestUIn2!$E$2:$E250,Germany_Aus!$A$722),0)))))))))))</f>
        <v>0</v>
      </c>
      <c r="B250" t="str">
        <f>TestUIn2!A250</f>
        <v/>
      </c>
      <c r="C250" t="str">
        <f>TestUIn2!B250</f>
        <v/>
      </c>
      <c r="D250" t="str">
        <f>TestUIn2!C250</f>
        <v/>
      </c>
      <c r="E250" t="str">
        <f>TestUIn2!D250</f>
        <v/>
      </c>
      <c r="F250" s="87" t="str">
        <f>TestUIn2!F250</f>
        <v/>
      </c>
    </row>
    <row r="251">
      <c r="A251" s="86">
        <f>(IF(TestUIn2!E251=Germany_Aus!$A$2,1&amp;COUNTIF(TestUIn2!$E$2:$E251,Germany_Aus!$A$2), IF(TestUIn2!E251=Germany_Aus!$A$82, 2&amp;COUNTIF(TestUIn2!$E$2:$E251,Germany_Aus!$A$82),IF(TestUIn2!E251=Germany_Aus!$A$162, 3&amp;COUNTIF(TestUIn2!$E$2:$E251,Germany_Aus!$A$162),IF(TestUIn2!E251=Germany_Aus!$A$242, 4&amp;COUNTIF(TestUIn2!$E$2:$E251,Germany_Aus!$A$242),IF(TestUIn2!E251=Germany_Aus!$A$322, 5&amp;COUNTIF(TestUIn2!$E$2:$E251,Germany_Aus!$A$322),IF(TestUIn2!E251=Germany_Aus!$A$402, 6&amp;COUNTIF(TestUIn2!$E$2:$E251,Germany_Aus!$A$402),IF(TestUIn2!E251=Germany_Aus!$A$482, 7&amp;COUNTIF(TestUIn2!$E$2:$E251,Germany_Aus!$A$482),IF(TestUIn2!E251=Germany_Aus!$A$562, 8&amp;COUNTIF(TestUIn2!$E$2:$E251,Germany_Aus!$A$562),IF(TestUIn2!E251=Germany_Aus!$A$642, 9&amp;COUNTIF(TestUIn2!$E$2:$E251,Germany_Aus!$A$642),IF(TestUIn2!E251=Germany_Aus!$A$722, 10&amp;COUNTIF(TestUIn2!$E$2:$E251,Germany_Aus!$A$722),0)))))))))))</f>
        <v>0</v>
      </c>
      <c r="B251" t="str">
        <f>TestUIn2!A251</f>
        <v/>
      </c>
      <c r="C251" t="str">
        <f>TestUIn2!B251</f>
        <v/>
      </c>
      <c r="D251" t="str">
        <f>TestUIn2!C251</f>
        <v/>
      </c>
      <c r="E251" t="str">
        <f>TestUIn2!D251</f>
        <v/>
      </c>
      <c r="F251" s="87" t="str">
        <f>TestUIn2!F251</f>
        <v/>
      </c>
    </row>
    <row r="252">
      <c r="A252" s="86">
        <f>(IF(TestUIn2!E252=Germany_Aus!$A$2,1&amp;COUNTIF(TestUIn2!$E$2:$E252,Germany_Aus!$A$2), IF(TestUIn2!E252=Germany_Aus!$A$82, 2&amp;COUNTIF(TestUIn2!$E$2:$E252,Germany_Aus!$A$82),IF(TestUIn2!E252=Germany_Aus!$A$162, 3&amp;COUNTIF(TestUIn2!$E$2:$E252,Germany_Aus!$A$162),IF(TestUIn2!E252=Germany_Aus!$A$242, 4&amp;COUNTIF(TestUIn2!$E$2:$E252,Germany_Aus!$A$242),IF(TestUIn2!E252=Germany_Aus!$A$322, 5&amp;COUNTIF(TestUIn2!$E$2:$E252,Germany_Aus!$A$322),IF(TestUIn2!E252=Germany_Aus!$A$402, 6&amp;COUNTIF(TestUIn2!$E$2:$E252,Germany_Aus!$A$402),IF(TestUIn2!E252=Germany_Aus!$A$482, 7&amp;COUNTIF(TestUIn2!$E$2:$E252,Germany_Aus!$A$482),IF(TestUIn2!E252=Germany_Aus!$A$562, 8&amp;COUNTIF(TestUIn2!$E$2:$E252,Germany_Aus!$A$562),IF(TestUIn2!E252=Germany_Aus!$A$642, 9&amp;COUNTIF(TestUIn2!$E$2:$E252,Germany_Aus!$A$642),IF(TestUIn2!E252=Germany_Aus!$A$722, 10&amp;COUNTIF(TestUIn2!$E$2:$E252,Germany_Aus!$A$722),0)))))))))))</f>
        <v>0</v>
      </c>
      <c r="B252" t="str">
        <f>TestUIn2!A252</f>
        <v/>
      </c>
      <c r="C252" t="str">
        <f>TestUIn2!B252</f>
        <v/>
      </c>
      <c r="D252" t="str">
        <f>TestUIn2!C252</f>
        <v/>
      </c>
      <c r="E252" t="str">
        <f>TestUIn2!D252</f>
        <v/>
      </c>
      <c r="F252" s="87" t="str">
        <f>TestUIn2!F252</f>
        <v/>
      </c>
    </row>
    <row r="253">
      <c r="A253" s="86">
        <f>(IF(TestUIn2!E253=Germany_Aus!$A$2,1&amp;COUNTIF(TestUIn2!$E$2:$E253,Germany_Aus!$A$2), IF(TestUIn2!E253=Germany_Aus!$A$82, 2&amp;COUNTIF(TestUIn2!$E$2:$E253,Germany_Aus!$A$82),IF(TestUIn2!E253=Germany_Aus!$A$162, 3&amp;COUNTIF(TestUIn2!$E$2:$E253,Germany_Aus!$A$162),IF(TestUIn2!E253=Germany_Aus!$A$242, 4&amp;COUNTIF(TestUIn2!$E$2:$E253,Germany_Aus!$A$242),IF(TestUIn2!E253=Germany_Aus!$A$322, 5&amp;COUNTIF(TestUIn2!$E$2:$E253,Germany_Aus!$A$322),IF(TestUIn2!E253=Germany_Aus!$A$402, 6&amp;COUNTIF(TestUIn2!$E$2:$E253,Germany_Aus!$A$402),IF(TestUIn2!E253=Germany_Aus!$A$482, 7&amp;COUNTIF(TestUIn2!$E$2:$E253,Germany_Aus!$A$482),IF(TestUIn2!E253=Germany_Aus!$A$562, 8&amp;COUNTIF(TestUIn2!$E$2:$E253,Germany_Aus!$A$562),IF(TestUIn2!E253=Germany_Aus!$A$642, 9&amp;COUNTIF(TestUIn2!$E$2:$E253,Germany_Aus!$A$642),IF(TestUIn2!E253=Germany_Aus!$A$722, 10&amp;COUNTIF(TestUIn2!$E$2:$E253,Germany_Aus!$A$722),0)))))))))))</f>
        <v>0</v>
      </c>
      <c r="B253" t="str">
        <f>TestUIn2!A253</f>
        <v/>
      </c>
      <c r="C253" t="str">
        <f>TestUIn2!B253</f>
        <v/>
      </c>
      <c r="D253" t="str">
        <f>TestUIn2!C253</f>
        <v/>
      </c>
      <c r="E253" t="str">
        <f>TestUIn2!D253</f>
        <v/>
      </c>
      <c r="F253" s="87" t="str">
        <f>TestUIn2!F253</f>
        <v/>
      </c>
    </row>
    <row r="254">
      <c r="A254" s="86">
        <f>(IF(TestUIn2!E254=Germany_Aus!$A$2,1&amp;COUNTIF(TestUIn2!$E$2:$E254,Germany_Aus!$A$2), IF(TestUIn2!E254=Germany_Aus!$A$82, 2&amp;COUNTIF(TestUIn2!$E$2:$E254,Germany_Aus!$A$82),IF(TestUIn2!E254=Germany_Aus!$A$162, 3&amp;COUNTIF(TestUIn2!$E$2:$E254,Germany_Aus!$A$162),IF(TestUIn2!E254=Germany_Aus!$A$242, 4&amp;COUNTIF(TestUIn2!$E$2:$E254,Germany_Aus!$A$242),IF(TestUIn2!E254=Germany_Aus!$A$322, 5&amp;COUNTIF(TestUIn2!$E$2:$E254,Germany_Aus!$A$322),IF(TestUIn2!E254=Germany_Aus!$A$402, 6&amp;COUNTIF(TestUIn2!$E$2:$E254,Germany_Aus!$A$402),IF(TestUIn2!E254=Germany_Aus!$A$482, 7&amp;COUNTIF(TestUIn2!$E$2:$E254,Germany_Aus!$A$482),IF(TestUIn2!E254=Germany_Aus!$A$562, 8&amp;COUNTIF(TestUIn2!$E$2:$E254,Germany_Aus!$A$562),IF(TestUIn2!E254=Germany_Aus!$A$642, 9&amp;COUNTIF(TestUIn2!$E$2:$E254,Germany_Aus!$A$642),IF(TestUIn2!E254=Germany_Aus!$A$722, 10&amp;COUNTIF(TestUIn2!$E$2:$E254,Germany_Aus!$A$722),0)))))))))))</f>
        <v>0</v>
      </c>
      <c r="B254" t="str">
        <f>TestUIn2!A254</f>
        <v/>
      </c>
      <c r="C254" t="str">
        <f>TestUIn2!B254</f>
        <v/>
      </c>
      <c r="D254" t="str">
        <f>TestUIn2!C254</f>
        <v/>
      </c>
      <c r="E254" t="str">
        <f>TestUIn2!D254</f>
        <v/>
      </c>
      <c r="F254" s="87" t="str">
        <f>TestUIn2!F254</f>
        <v/>
      </c>
    </row>
    <row r="255">
      <c r="A255" s="86">
        <f>(IF(TestUIn2!E255=Germany_Aus!$A$2,1&amp;COUNTIF(TestUIn2!$E$2:$E255,Germany_Aus!$A$2), IF(TestUIn2!E255=Germany_Aus!$A$82, 2&amp;COUNTIF(TestUIn2!$E$2:$E255,Germany_Aus!$A$82),IF(TestUIn2!E255=Germany_Aus!$A$162, 3&amp;COUNTIF(TestUIn2!$E$2:$E255,Germany_Aus!$A$162),IF(TestUIn2!E255=Germany_Aus!$A$242, 4&amp;COUNTIF(TestUIn2!$E$2:$E255,Germany_Aus!$A$242),IF(TestUIn2!E255=Germany_Aus!$A$322, 5&amp;COUNTIF(TestUIn2!$E$2:$E255,Germany_Aus!$A$322),IF(TestUIn2!E255=Germany_Aus!$A$402, 6&amp;COUNTIF(TestUIn2!$E$2:$E255,Germany_Aus!$A$402),IF(TestUIn2!E255=Germany_Aus!$A$482, 7&amp;COUNTIF(TestUIn2!$E$2:$E255,Germany_Aus!$A$482),IF(TestUIn2!E255=Germany_Aus!$A$562, 8&amp;COUNTIF(TestUIn2!$E$2:$E255,Germany_Aus!$A$562),IF(TestUIn2!E255=Germany_Aus!$A$642, 9&amp;COUNTIF(TestUIn2!$E$2:$E255,Germany_Aus!$A$642),IF(TestUIn2!E255=Germany_Aus!$A$722, 10&amp;COUNTIF(TestUIn2!$E$2:$E255,Germany_Aus!$A$722),0)))))))))))</f>
        <v>0</v>
      </c>
      <c r="B255" t="str">
        <f>TestUIn2!A255</f>
        <v/>
      </c>
      <c r="C255" t="str">
        <f>TestUIn2!B255</f>
        <v/>
      </c>
      <c r="D255" t="str">
        <f>TestUIn2!C255</f>
        <v/>
      </c>
      <c r="E255" t="str">
        <f>TestUIn2!D255</f>
        <v/>
      </c>
      <c r="F255" s="87" t="str">
        <f>TestUIn2!F255</f>
        <v/>
      </c>
    </row>
    <row r="256">
      <c r="A256" s="86">
        <f>(IF(TestUIn2!E256=Germany_Aus!$A$2,1&amp;COUNTIF(TestUIn2!$E$2:$E256,Germany_Aus!$A$2), IF(TestUIn2!E256=Germany_Aus!$A$82, 2&amp;COUNTIF(TestUIn2!$E$2:$E256,Germany_Aus!$A$82),IF(TestUIn2!E256=Germany_Aus!$A$162, 3&amp;COUNTIF(TestUIn2!$E$2:$E256,Germany_Aus!$A$162),IF(TestUIn2!E256=Germany_Aus!$A$242, 4&amp;COUNTIF(TestUIn2!$E$2:$E256,Germany_Aus!$A$242),IF(TestUIn2!E256=Germany_Aus!$A$322, 5&amp;COUNTIF(TestUIn2!$E$2:$E256,Germany_Aus!$A$322),IF(TestUIn2!E256=Germany_Aus!$A$402, 6&amp;COUNTIF(TestUIn2!$E$2:$E256,Germany_Aus!$A$402),IF(TestUIn2!E256=Germany_Aus!$A$482, 7&amp;COUNTIF(TestUIn2!$E$2:$E256,Germany_Aus!$A$482),IF(TestUIn2!E256=Germany_Aus!$A$562, 8&amp;COUNTIF(TestUIn2!$E$2:$E256,Germany_Aus!$A$562),IF(TestUIn2!E256=Germany_Aus!$A$642, 9&amp;COUNTIF(TestUIn2!$E$2:$E256,Germany_Aus!$A$642),IF(TestUIn2!E256=Germany_Aus!$A$722, 10&amp;COUNTIF(TestUIn2!$E$2:$E256,Germany_Aus!$A$722),0)))))))))))</f>
        <v>0</v>
      </c>
      <c r="B256" t="str">
        <f>TestUIn2!A256</f>
        <v/>
      </c>
      <c r="C256" t="str">
        <f>TestUIn2!B256</f>
        <v/>
      </c>
      <c r="D256" t="str">
        <f>TestUIn2!C256</f>
        <v/>
      </c>
      <c r="E256" t="str">
        <f>TestUIn2!D256</f>
        <v/>
      </c>
      <c r="F256" s="87" t="str">
        <f>TestUIn2!F256</f>
        <v/>
      </c>
    </row>
    <row r="257">
      <c r="A257" s="86">
        <f>(IF(TestUIn2!E257=Germany_Aus!$A$2,1&amp;COUNTIF(TestUIn2!$E$2:$E257,Germany_Aus!$A$2), IF(TestUIn2!E257=Germany_Aus!$A$82, 2&amp;COUNTIF(TestUIn2!$E$2:$E257,Germany_Aus!$A$82),IF(TestUIn2!E257=Germany_Aus!$A$162, 3&amp;COUNTIF(TestUIn2!$E$2:$E257,Germany_Aus!$A$162),IF(TestUIn2!E257=Germany_Aus!$A$242, 4&amp;COUNTIF(TestUIn2!$E$2:$E257,Germany_Aus!$A$242),IF(TestUIn2!E257=Germany_Aus!$A$322, 5&amp;COUNTIF(TestUIn2!$E$2:$E257,Germany_Aus!$A$322),IF(TestUIn2!E257=Germany_Aus!$A$402, 6&amp;COUNTIF(TestUIn2!$E$2:$E257,Germany_Aus!$A$402),IF(TestUIn2!E257=Germany_Aus!$A$482, 7&amp;COUNTIF(TestUIn2!$E$2:$E257,Germany_Aus!$A$482),IF(TestUIn2!E257=Germany_Aus!$A$562, 8&amp;COUNTIF(TestUIn2!$E$2:$E257,Germany_Aus!$A$562),IF(TestUIn2!E257=Germany_Aus!$A$642, 9&amp;COUNTIF(TestUIn2!$E$2:$E257,Germany_Aus!$A$642),IF(TestUIn2!E257=Germany_Aus!$A$722, 10&amp;COUNTIF(TestUIn2!$E$2:$E257,Germany_Aus!$A$722),0)))))))))))</f>
        <v>0</v>
      </c>
      <c r="B257" t="str">
        <f>TestUIn2!A257</f>
        <v/>
      </c>
      <c r="C257" t="str">
        <f>TestUIn2!B257</f>
        <v/>
      </c>
      <c r="D257" t="str">
        <f>TestUIn2!C257</f>
        <v/>
      </c>
      <c r="E257" t="str">
        <f>TestUIn2!D257</f>
        <v/>
      </c>
      <c r="F257" s="87" t="str">
        <f>TestUIn2!F257</f>
        <v/>
      </c>
    </row>
    <row r="258">
      <c r="A258" s="86">
        <f>(IF(TestUIn2!E258=Germany_Aus!$A$2,1&amp;COUNTIF(TestUIn2!$E$2:$E258,Germany_Aus!$A$2), IF(TestUIn2!E258=Germany_Aus!$A$82, 2&amp;COUNTIF(TestUIn2!$E$2:$E258,Germany_Aus!$A$82),IF(TestUIn2!E258=Germany_Aus!$A$162, 3&amp;COUNTIF(TestUIn2!$E$2:$E258,Germany_Aus!$A$162),IF(TestUIn2!E258=Germany_Aus!$A$242, 4&amp;COUNTIF(TestUIn2!$E$2:$E258,Germany_Aus!$A$242),IF(TestUIn2!E258=Germany_Aus!$A$322, 5&amp;COUNTIF(TestUIn2!$E$2:$E258,Germany_Aus!$A$322),IF(TestUIn2!E258=Germany_Aus!$A$402, 6&amp;COUNTIF(TestUIn2!$E$2:$E258,Germany_Aus!$A$402),IF(TestUIn2!E258=Germany_Aus!$A$482, 7&amp;COUNTIF(TestUIn2!$E$2:$E258,Germany_Aus!$A$482),IF(TestUIn2!E258=Germany_Aus!$A$562, 8&amp;COUNTIF(TestUIn2!$E$2:$E258,Germany_Aus!$A$562),IF(TestUIn2!E258=Germany_Aus!$A$642, 9&amp;COUNTIF(TestUIn2!$E$2:$E258,Germany_Aus!$A$642),IF(TestUIn2!E258=Germany_Aus!$A$722, 10&amp;COUNTIF(TestUIn2!$E$2:$E258,Germany_Aus!$A$722),0)))))))))))</f>
        <v>0</v>
      </c>
      <c r="B258" t="str">
        <f>TestUIn2!A258</f>
        <v/>
      </c>
      <c r="C258" t="str">
        <f>TestUIn2!B258</f>
        <v/>
      </c>
      <c r="D258" t="str">
        <f>TestUIn2!C258</f>
        <v/>
      </c>
      <c r="E258" t="str">
        <f>TestUIn2!D258</f>
        <v/>
      </c>
      <c r="F258" s="87" t="str">
        <f>TestUIn2!F258</f>
        <v/>
      </c>
    </row>
    <row r="259">
      <c r="A259" s="86">
        <f>(IF(TestUIn2!E259=Germany_Aus!$A$2,1&amp;COUNTIF(TestUIn2!$E$2:$E259,Germany_Aus!$A$2), IF(TestUIn2!E259=Germany_Aus!$A$82, 2&amp;COUNTIF(TestUIn2!$E$2:$E259,Germany_Aus!$A$82),IF(TestUIn2!E259=Germany_Aus!$A$162, 3&amp;COUNTIF(TestUIn2!$E$2:$E259,Germany_Aus!$A$162),IF(TestUIn2!E259=Germany_Aus!$A$242, 4&amp;COUNTIF(TestUIn2!$E$2:$E259,Germany_Aus!$A$242),IF(TestUIn2!E259=Germany_Aus!$A$322, 5&amp;COUNTIF(TestUIn2!$E$2:$E259,Germany_Aus!$A$322),IF(TestUIn2!E259=Germany_Aus!$A$402, 6&amp;COUNTIF(TestUIn2!$E$2:$E259,Germany_Aus!$A$402),IF(TestUIn2!E259=Germany_Aus!$A$482, 7&amp;COUNTIF(TestUIn2!$E$2:$E259,Germany_Aus!$A$482),IF(TestUIn2!E259=Germany_Aus!$A$562, 8&amp;COUNTIF(TestUIn2!$E$2:$E259,Germany_Aus!$A$562),IF(TestUIn2!E259=Germany_Aus!$A$642, 9&amp;COUNTIF(TestUIn2!$E$2:$E259,Germany_Aus!$A$642),IF(TestUIn2!E259=Germany_Aus!$A$722, 10&amp;COUNTIF(TestUIn2!$E$2:$E259,Germany_Aus!$A$722),0)))))))))))</f>
        <v>0</v>
      </c>
      <c r="B259" t="str">
        <f>TestUIn2!A259</f>
        <v/>
      </c>
      <c r="C259" t="str">
        <f>TestUIn2!B259</f>
        <v/>
      </c>
      <c r="D259" t="str">
        <f>TestUIn2!C259</f>
        <v/>
      </c>
      <c r="E259" t="str">
        <f>TestUIn2!D259</f>
        <v/>
      </c>
      <c r="F259" s="87" t="str">
        <f>TestUIn2!F259</f>
        <v/>
      </c>
    </row>
    <row r="260">
      <c r="A260" s="86">
        <f>(IF(TestUIn2!E260=Germany_Aus!$A$2,1&amp;COUNTIF(TestUIn2!$E$2:$E260,Germany_Aus!$A$2), IF(TestUIn2!E260=Germany_Aus!$A$82, 2&amp;COUNTIF(TestUIn2!$E$2:$E260,Germany_Aus!$A$82),IF(TestUIn2!E260=Germany_Aus!$A$162, 3&amp;COUNTIF(TestUIn2!$E$2:$E260,Germany_Aus!$A$162),IF(TestUIn2!E260=Germany_Aus!$A$242, 4&amp;COUNTIF(TestUIn2!$E$2:$E260,Germany_Aus!$A$242),IF(TestUIn2!E260=Germany_Aus!$A$322, 5&amp;COUNTIF(TestUIn2!$E$2:$E260,Germany_Aus!$A$322),IF(TestUIn2!E260=Germany_Aus!$A$402, 6&amp;COUNTIF(TestUIn2!$E$2:$E260,Germany_Aus!$A$402),IF(TestUIn2!E260=Germany_Aus!$A$482, 7&amp;COUNTIF(TestUIn2!$E$2:$E260,Germany_Aus!$A$482),IF(TestUIn2!E260=Germany_Aus!$A$562, 8&amp;COUNTIF(TestUIn2!$E$2:$E260,Germany_Aus!$A$562),IF(TestUIn2!E260=Germany_Aus!$A$642, 9&amp;COUNTIF(TestUIn2!$E$2:$E260,Germany_Aus!$A$642),IF(TestUIn2!E260=Germany_Aus!$A$722, 10&amp;COUNTIF(TestUIn2!$E$2:$E260,Germany_Aus!$A$722),0)))))))))))</f>
        <v>0</v>
      </c>
      <c r="B260" t="str">
        <f>TestUIn2!A260</f>
        <v/>
      </c>
      <c r="C260" t="str">
        <f>TestUIn2!B260</f>
        <v/>
      </c>
      <c r="D260" t="str">
        <f>TestUIn2!C260</f>
        <v/>
      </c>
      <c r="E260" t="str">
        <f>TestUIn2!D260</f>
        <v/>
      </c>
      <c r="F260" s="87" t="str">
        <f>TestUIn2!F260</f>
        <v/>
      </c>
    </row>
    <row r="261">
      <c r="A261" s="86">
        <f>(IF(TestUIn2!E261=Germany_Aus!$A$2,1&amp;COUNTIF(TestUIn2!$E$2:$E261,Germany_Aus!$A$2), IF(TestUIn2!E261=Germany_Aus!$A$82, 2&amp;COUNTIF(TestUIn2!$E$2:$E261,Germany_Aus!$A$82),IF(TestUIn2!E261=Germany_Aus!$A$162, 3&amp;COUNTIF(TestUIn2!$E$2:$E261,Germany_Aus!$A$162),IF(TestUIn2!E261=Germany_Aus!$A$242, 4&amp;COUNTIF(TestUIn2!$E$2:$E261,Germany_Aus!$A$242),IF(TestUIn2!E261=Germany_Aus!$A$322, 5&amp;COUNTIF(TestUIn2!$E$2:$E261,Germany_Aus!$A$322),IF(TestUIn2!E261=Germany_Aus!$A$402, 6&amp;COUNTIF(TestUIn2!$E$2:$E261,Germany_Aus!$A$402),IF(TestUIn2!E261=Germany_Aus!$A$482, 7&amp;COUNTIF(TestUIn2!$E$2:$E261,Germany_Aus!$A$482),IF(TestUIn2!E261=Germany_Aus!$A$562, 8&amp;COUNTIF(TestUIn2!$E$2:$E261,Germany_Aus!$A$562),IF(TestUIn2!E261=Germany_Aus!$A$642, 9&amp;COUNTIF(TestUIn2!$E$2:$E261,Germany_Aus!$A$642),IF(TestUIn2!E261=Germany_Aus!$A$722, 10&amp;COUNTIF(TestUIn2!$E$2:$E261,Germany_Aus!$A$722),0)))))))))))</f>
        <v>0</v>
      </c>
      <c r="B261" t="str">
        <f>TestUIn2!A261</f>
        <v/>
      </c>
      <c r="C261" t="str">
        <f>TestUIn2!B261</f>
        <v/>
      </c>
      <c r="D261" t="str">
        <f>TestUIn2!C261</f>
        <v/>
      </c>
      <c r="E261" t="str">
        <f>TestUIn2!D261</f>
        <v/>
      </c>
      <c r="F261" s="87" t="str">
        <f>TestUIn2!F261</f>
        <v/>
      </c>
    </row>
    <row r="262">
      <c r="A262" s="86">
        <f>(IF(TestUIn2!E262=Germany_Aus!$A$2,1&amp;COUNTIF(TestUIn2!$E$2:$E262,Germany_Aus!$A$2), IF(TestUIn2!E262=Germany_Aus!$A$82, 2&amp;COUNTIF(TestUIn2!$E$2:$E262,Germany_Aus!$A$82),IF(TestUIn2!E262=Germany_Aus!$A$162, 3&amp;COUNTIF(TestUIn2!$E$2:$E262,Germany_Aus!$A$162),IF(TestUIn2!E262=Germany_Aus!$A$242, 4&amp;COUNTIF(TestUIn2!$E$2:$E262,Germany_Aus!$A$242),IF(TestUIn2!E262=Germany_Aus!$A$322, 5&amp;COUNTIF(TestUIn2!$E$2:$E262,Germany_Aus!$A$322),IF(TestUIn2!E262=Germany_Aus!$A$402, 6&amp;COUNTIF(TestUIn2!$E$2:$E262,Germany_Aus!$A$402),IF(TestUIn2!E262=Germany_Aus!$A$482, 7&amp;COUNTIF(TestUIn2!$E$2:$E262,Germany_Aus!$A$482),IF(TestUIn2!E262=Germany_Aus!$A$562, 8&amp;COUNTIF(TestUIn2!$E$2:$E262,Germany_Aus!$A$562),IF(TestUIn2!E262=Germany_Aus!$A$642, 9&amp;COUNTIF(TestUIn2!$E$2:$E262,Germany_Aus!$A$642),IF(TestUIn2!E262=Germany_Aus!$A$722, 10&amp;COUNTIF(TestUIn2!$E$2:$E262,Germany_Aus!$A$722),0)))))))))))</f>
        <v>0</v>
      </c>
      <c r="B262" t="str">
        <f>TestUIn2!A262</f>
        <v/>
      </c>
      <c r="C262" t="str">
        <f>TestUIn2!B262</f>
        <v/>
      </c>
      <c r="D262" t="str">
        <f>TestUIn2!C262</f>
        <v/>
      </c>
      <c r="E262" t="str">
        <f>TestUIn2!D262</f>
        <v/>
      </c>
      <c r="F262" s="87" t="str">
        <f>TestUIn2!F262</f>
        <v/>
      </c>
    </row>
    <row r="263">
      <c r="A263" s="86">
        <f>(IF(TestUIn2!E263=Germany_Aus!$A$2,1&amp;COUNTIF(TestUIn2!$E$2:$E263,Germany_Aus!$A$2), IF(TestUIn2!E263=Germany_Aus!$A$82, 2&amp;COUNTIF(TestUIn2!$E$2:$E263,Germany_Aus!$A$82),IF(TestUIn2!E263=Germany_Aus!$A$162, 3&amp;COUNTIF(TestUIn2!$E$2:$E263,Germany_Aus!$A$162),IF(TestUIn2!E263=Germany_Aus!$A$242, 4&amp;COUNTIF(TestUIn2!$E$2:$E263,Germany_Aus!$A$242),IF(TestUIn2!E263=Germany_Aus!$A$322, 5&amp;COUNTIF(TestUIn2!$E$2:$E263,Germany_Aus!$A$322),IF(TestUIn2!E263=Germany_Aus!$A$402, 6&amp;COUNTIF(TestUIn2!$E$2:$E263,Germany_Aus!$A$402),IF(TestUIn2!E263=Germany_Aus!$A$482, 7&amp;COUNTIF(TestUIn2!$E$2:$E263,Germany_Aus!$A$482),IF(TestUIn2!E263=Germany_Aus!$A$562, 8&amp;COUNTIF(TestUIn2!$E$2:$E263,Germany_Aus!$A$562),IF(TestUIn2!E263=Germany_Aus!$A$642, 9&amp;COUNTIF(TestUIn2!$E$2:$E263,Germany_Aus!$A$642),IF(TestUIn2!E263=Germany_Aus!$A$722, 10&amp;COUNTIF(TestUIn2!$E$2:$E263,Germany_Aus!$A$722),0)))))))))))</f>
        <v>0</v>
      </c>
      <c r="B263" t="str">
        <f>TestUIn2!A263</f>
        <v/>
      </c>
      <c r="C263" t="str">
        <f>TestUIn2!B263</f>
        <v/>
      </c>
      <c r="D263" t="str">
        <f>TestUIn2!C263</f>
        <v/>
      </c>
      <c r="E263" t="str">
        <f>TestUIn2!D263</f>
        <v/>
      </c>
      <c r="F263" s="87" t="str">
        <f>TestUIn2!F263</f>
        <v/>
      </c>
    </row>
    <row r="264">
      <c r="A264" s="86">
        <f>(IF(TestUIn2!E264=Germany_Aus!$A$2,1&amp;COUNTIF(TestUIn2!$E$2:$E264,Germany_Aus!$A$2), IF(TestUIn2!E264=Germany_Aus!$A$82, 2&amp;COUNTIF(TestUIn2!$E$2:$E264,Germany_Aus!$A$82),IF(TestUIn2!E264=Germany_Aus!$A$162, 3&amp;COUNTIF(TestUIn2!$E$2:$E264,Germany_Aus!$A$162),IF(TestUIn2!E264=Germany_Aus!$A$242, 4&amp;COUNTIF(TestUIn2!$E$2:$E264,Germany_Aus!$A$242),IF(TestUIn2!E264=Germany_Aus!$A$322, 5&amp;COUNTIF(TestUIn2!$E$2:$E264,Germany_Aus!$A$322),IF(TestUIn2!E264=Germany_Aus!$A$402, 6&amp;COUNTIF(TestUIn2!$E$2:$E264,Germany_Aus!$A$402),IF(TestUIn2!E264=Germany_Aus!$A$482, 7&amp;COUNTIF(TestUIn2!$E$2:$E264,Germany_Aus!$A$482),IF(TestUIn2!E264=Germany_Aus!$A$562, 8&amp;COUNTIF(TestUIn2!$E$2:$E264,Germany_Aus!$A$562),IF(TestUIn2!E264=Germany_Aus!$A$642, 9&amp;COUNTIF(TestUIn2!$E$2:$E264,Germany_Aus!$A$642),IF(TestUIn2!E264=Germany_Aus!$A$722, 10&amp;COUNTIF(TestUIn2!$E$2:$E264,Germany_Aus!$A$722),0)))))))))))</f>
        <v>0</v>
      </c>
      <c r="B264" t="str">
        <f>TestUIn2!A264</f>
        <v/>
      </c>
      <c r="C264" t="str">
        <f>TestUIn2!B264</f>
        <v/>
      </c>
      <c r="D264" t="str">
        <f>TestUIn2!C264</f>
        <v/>
      </c>
      <c r="E264" t="str">
        <f>TestUIn2!D264</f>
        <v/>
      </c>
      <c r="F264" s="87" t="str">
        <f>TestUIn2!F264</f>
        <v/>
      </c>
    </row>
    <row r="265">
      <c r="A265" s="86">
        <f>(IF(TestUIn2!E265=Germany_Aus!$A$2,1&amp;COUNTIF(TestUIn2!$E$2:$E265,Germany_Aus!$A$2), IF(TestUIn2!E265=Germany_Aus!$A$82, 2&amp;COUNTIF(TestUIn2!$E$2:$E265,Germany_Aus!$A$82),IF(TestUIn2!E265=Germany_Aus!$A$162, 3&amp;COUNTIF(TestUIn2!$E$2:$E265,Germany_Aus!$A$162),IF(TestUIn2!E265=Germany_Aus!$A$242, 4&amp;COUNTIF(TestUIn2!$E$2:$E265,Germany_Aus!$A$242),IF(TestUIn2!E265=Germany_Aus!$A$322, 5&amp;COUNTIF(TestUIn2!$E$2:$E265,Germany_Aus!$A$322),IF(TestUIn2!E265=Germany_Aus!$A$402, 6&amp;COUNTIF(TestUIn2!$E$2:$E265,Germany_Aus!$A$402),IF(TestUIn2!E265=Germany_Aus!$A$482, 7&amp;COUNTIF(TestUIn2!$E$2:$E265,Germany_Aus!$A$482),IF(TestUIn2!E265=Germany_Aus!$A$562, 8&amp;COUNTIF(TestUIn2!$E$2:$E265,Germany_Aus!$A$562),IF(TestUIn2!E265=Germany_Aus!$A$642, 9&amp;COUNTIF(TestUIn2!$E$2:$E265,Germany_Aus!$A$642),IF(TestUIn2!E265=Germany_Aus!$A$722, 10&amp;COUNTIF(TestUIn2!$E$2:$E265,Germany_Aus!$A$722),0)))))))))))</f>
        <v>0</v>
      </c>
      <c r="B265" t="str">
        <f>TestUIn2!A265</f>
        <v/>
      </c>
      <c r="C265" t="str">
        <f>TestUIn2!B265</f>
        <v/>
      </c>
      <c r="D265" t="str">
        <f>TestUIn2!C265</f>
        <v/>
      </c>
      <c r="E265" t="str">
        <f>TestUIn2!D265</f>
        <v/>
      </c>
      <c r="F265" s="87" t="str">
        <f>TestUIn2!F265</f>
        <v/>
      </c>
    </row>
    <row r="266">
      <c r="A266" s="86">
        <f>(IF(TestUIn2!E266=Germany_Aus!$A$2,1&amp;COUNTIF(TestUIn2!$E$2:$E266,Germany_Aus!$A$2), IF(TestUIn2!E266=Germany_Aus!$A$82, 2&amp;COUNTIF(TestUIn2!$E$2:$E266,Germany_Aus!$A$82),IF(TestUIn2!E266=Germany_Aus!$A$162, 3&amp;COUNTIF(TestUIn2!$E$2:$E266,Germany_Aus!$A$162),IF(TestUIn2!E266=Germany_Aus!$A$242, 4&amp;COUNTIF(TestUIn2!$E$2:$E266,Germany_Aus!$A$242),IF(TestUIn2!E266=Germany_Aus!$A$322, 5&amp;COUNTIF(TestUIn2!$E$2:$E266,Germany_Aus!$A$322),IF(TestUIn2!E266=Germany_Aus!$A$402, 6&amp;COUNTIF(TestUIn2!$E$2:$E266,Germany_Aus!$A$402),IF(TestUIn2!E266=Germany_Aus!$A$482, 7&amp;COUNTIF(TestUIn2!$E$2:$E266,Germany_Aus!$A$482),IF(TestUIn2!E266=Germany_Aus!$A$562, 8&amp;COUNTIF(TestUIn2!$E$2:$E266,Germany_Aus!$A$562),IF(TestUIn2!E266=Germany_Aus!$A$642, 9&amp;COUNTIF(TestUIn2!$E$2:$E266,Germany_Aus!$A$642),IF(TestUIn2!E266=Germany_Aus!$A$722, 10&amp;COUNTIF(TestUIn2!$E$2:$E266,Germany_Aus!$A$722),0)))))))))))</f>
        <v>0</v>
      </c>
      <c r="B266" t="str">
        <f>TestUIn2!A266</f>
        <v/>
      </c>
      <c r="C266" t="str">
        <f>TestUIn2!B266</f>
        <v/>
      </c>
      <c r="D266" t="str">
        <f>TestUIn2!C266</f>
        <v/>
      </c>
      <c r="E266" t="str">
        <f>TestUIn2!D266</f>
        <v/>
      </c>
      <c r="F266" s="87" t="str">
        <f>TestUIn2!F266</f>
        <v/>
      </c>
    </row>
    <row r="267">
      <c r="A267" s="86">
        <f>(IF(TestUIn2!E267=Germany_Aus!$A$2,1&amp;COUNTIF(TestUIn2!$E$2:$E267,Germany_Aus!$A$2), IF(TestUIn2!E267=Germany_Aus!$A$82, 2&amp;COUNTIF(TestUIn2!$E$2:$E267,Germany_Aus!$A$82),IF(TestUIn2!E267=Germany_Aus!$A$162, 3&amp;COUNTIF(TestUIn2!$E$2:$E267,Germany_Aus!$A$162),IF(TestUIn2!E267=Germany_Aus!$A$242, 4&amp;COUNTIF(TestUIn2!$E$2:$E267,Germany_Aus!$A$242),IF(TestUIn2!E267=Germany_Aus!$A$322, 5&amp;COUNTIF(TestUIn2!$E$2:$E267,Germany_Aus!$A$322),IF(TestUIn2!E267=Germany_Aus!$A$402, 6&amp;COUNTIF(TestUIn2!$E$2:$E267,Germany_Aus!$A$402),IF(TestUIn2!E267=Germany_Aus!$A$482, 7&amp;COUNTIF(TestUIn2!$E$2:$E267,Germany_Aus!$A$482),IF(TestUIn2!E267=Germany_Aus!$A$562, 8&amp;COUNTIF(TestUIn2!$E$2:$E267,Germany_Aus!$A$562),IF(TestUIn2!E267=Germany_Aus!$A$642, 9&amp;COUNTIF(TestUIn2!$E$2:$E267,Germany_Aus!$A$642),IF(TestUIn2!E267=Germany_Aus!$A$722, 10&amp;COUNTIF(TestUIn2!$E$2:$E267,Germany_Aus!$A$722),0)))))))))))</f>
        <v>0</v>
      </c>
      <c r="B267" t="str">
        <f>TestUIn2!A267</f>
        <v/>
      </c>
      <c r="C267" t="str">
        <f>TestUIn2!B267</f>
        <v/>
      </c>
      <c r="D267" t="str">
        <f>TestUIn2!C267</f>
        <v/>
      </c>
      <c r="E267" t="str">
        <f>TestUIn2!D267</f>
        <v/>
      </c>
      <c r="F267" s="87" t="str">
        <f>TestUIn2!F267</f>
        <v/>
      </c>
    </row>
    <row r="268">
      <c r="A268" s="86">
        <f>(IF(TestUIn2!E268=Germany_Aus!$A$2,1&amp;COUNTIF(TestUIn2!$E$2:$E268,Germany_Aus!$A$2), IF(TestUIn2!E268=Germany_Aus!$A$82, 2&amp;COUNTIF(TestUIn2!$E$2:$E268,Germany_Aus!$A$82),IF(TestUIn2!E268=Germany_Aus!$A$162, 3&amp;COUNTIF(TestUIn2!$E$2:$E268,Germany_Aus!$A$162),IF(TestUIn2!E268=Germany_Aus!$A$242, 4&amp;COUNTIF(TestUIn2!$E$2:$E268,Germany_Aus!$A$242),IF(TestUIn2!E268=Germany_Aus!$A$322, 5&amp;COUNTIF(TestUIn2!$E$2:$E268,Germany_Aus!$A$322),IF(TestUIn2!E268=Germany_Aus!$A$402, 6&amp;COUNTIF(TestUIn2!$E$2:$E268,Germany_Aus!$A$402),IF(TestUIn2!E268=Germany_Aus!$A$482, 7&amp;COUNTIF(TestUIn2!$E$2:$E268,Germany_Aus!$A$482),IF(TestUIn2!E268=Germany_Aus!$A$562, 8&amp;COUNTIF(TestUIn2!$E$2:$E268,Germany_Aus!$A$562),IF(TestUIn2!E268=Germany_Aus!$A$642, 9&amp;COUNTIF(TestUIn2!$E$2:$E268,Germany_Aus!$A$642),IF(TestUIn2!E268=Germany_Aus!$A$722, 10&amp;COUNTIF(TestUIn2!$E$2:$E268,Germany_Aus!$A$722),0)))))))))))</f>
        <v>0</v>
      </c>
      <c r="B268" t="str">
        <f>TestUIn2!A268</f>
        <v/>
      </c>
      <c r="C268" t="str">
        <f>TestUIn2!B268</f>
        <v/>
      </c>
      <c r="D268" t="str">
        <f>TestUIn2!C268</f>
        <v/>
      </c>
      <c r="E268" t="str">
        <f>TestUIn2!D268</f>
        <v/>
      </c>
      <c r="F268" s="87" t="str">
        <f>TestUIn2!F268</f>
        <v/>
      </c>
    </row>
    <row r="269">
      <c r="A269" s="86">
        <f>(IF(TestUIn2!E269=Germany_Aus!$A$2,1&amp;COUNTIF(TestUIn2!$E$2:$E269,Germany_Aus!$A$2), IF(TestUIn2!E269=Germany_Aus!$A$82, 2&amp;COUNTIF(TestUIn2!$E$2:$E269,Germany_Aus!$A$82),IF(TestUIn2!E269=Germany_Aus!$A$162, 3&amp;COUNTIF(TestUIn2!$E$2:$E269,Germany_Aus!$A$162),IF(TestUIn2!E269=Germany_Aus!$A$242, 4&amp;COUNTIF(TestUIn2!$E$2:$E269,Germany_Aus!$A$242),IF(TestUIn2!E269=Germany_Aus!$A$322, 5&amp;COUNTIF(TestUIn2!$E$2:$E269,Germany_Aus!$A$322),IF(TestUIn2!E269=Germany_Aus!$A$402, 6&amp;COUNTIF(TestUIn2!$E$2:$E269,Germany_Aus!$A$402),IF(TestUIn2!E269=Germany_Aus!$A$482, 7&amp;COUNTIF(TestUIn2!$E$2:$E269,Germany_Aus!$A$482),IF(TestUIn2!E269=Germany_Aus!$A$562, 8&amp;COUNTIF(TestUIn2!$E$2:$E269,Germany_Aus!$A$562),IF(TestUIn2!E269=Germany_Aus!$A$642, 9&amp;COUNTIF(TestUIn2!$E$2:$E269,Germany_Aus!$A$642),IF(TestUIn2!E269=Germany_Aus!$A$722, 10&amp;COUNTIF(TestUIn2!$E$2:$E269,Germany_Aus!$A$722),0)))))))))))</f>
        <v>0</v>
      </c>
      <c r="B269" t="str">
        <f>TestUIn2!A269</f>
        <v/>
      </c>
      <c r="C269" t="str">
        <f>TestUIn2!B269</f>
        <v/>
      </c>
      <c r="D269" t="str">
        <f>TestUIn2!C269</f>
        <v/>
      </c>
      <c r="E269" t="str">
        <f>TestUIn2!D269</f>
        <v/>
      </c>
      <c r="F269" s="87" t="str">
        <f>TestUIn2!F269</f>
        <v/>
      </c>
    </row>
    <row r="270">
      <c r="A270" s="86">
        <f>(IF(TestUIn2!E270=Germany_Aus!$A$2,1&amp;COUNTIF(TestUIn2!$E$2:$E270,Germany_Aus!$A$2), IF(TestUIn2!E270=Germany_Aus!$A$82, 2&amp;COUNTIF(TestUIn2!$E$2:$E270,Germany_Aus!$A$82),IF(TestUIn2!E270=Germany_Aus!$A$162, 3&amp;COUNTIF(TestUIn2!$E$2:$E270,Germany_Aus!$A$162),IF(TestUIn2!E270=Germany_Aus!$A$242, 4&amp;COUNTIF(TestUIn2!$E$2:$E270,Germany_Aus!$A$242),IF(TestUIn2!E270=Germany_Aus!$A$322, 5&amp;COUNTIF(TestUIn2!$E$2:$E270,Germany_Aus!$A$322),IF(TestUIn2!E270=Germany_Aus!$A$402, 6&amp;COUNTIF(TestUIn2!$E$2:$E270,Germany_Aus!$A$402),IF(TestUIn2!E270=Germany_Aus!$A$482, 7&amp;COUNTIF(TestUIn2!$E$2:$E270,Germany_Aus!$A$482),IF(TestUIn2!E270=Germany_Aus!$A$562, 8&amp;COUNTIF(TestUIn2!$E$2:$E270,Germany_Aus!$A$562),IF(TestUIn2!E270=Germany_Aus!$A$642, 9&amp;COUNTIF(TestUIn2!$E$2:$E270,Germany_Aus!$A$642),IF(TestUIn2!E270=Germany_Aus!$A$722, 10&amp;COUNTIF(TestUIn2!$E$2:$E270,Germany_Aus!$A$722),0)))))))))))</f>
        <v>0</v>
      </c>
      <c r="B270" t="str">
        <f>TestUIn2!A270</f>
        <v/>
      </c>
      <c r="C270" t="str">
        <f>TestUIn2!B270</f>
        <v/>
      </c>
      <c r="D270" t="str">
        <f>TestUIn2!C270</f>
        <v/>
      </c>
      <c r="E270" t="str">
        <f>TestUIn2!D270</f>
        <v/>
      </c>
      <c r="F270" s="87" t="str">
        <f>TestUIn2!F270</f>
        <v/>
      </c>
    </row>
    <row r="271">
      <c r="A271" s="86">
        <f>(IF(TestUIn2!E271=Germany_Aus!$A$2,1&amp;COUNTIF(TestUIn2!$E$2:$E271,Germany_Aus!$A$2), IF(TestUIn2!E271=Germany_Aus!$A$82, 2&amp;COUNTIF(TestUIn2!$E$2:$E271,Germany_Aus!$A$82),IF(TestUIn2!E271=Germany_Aus!$A$162, 3&amp;COUNTIF(TestUIn2!$E$2:$E271,Germany_Aus!$A$162),IF(TestUIn2!E271=Germany_Aus!$A$242, 4&amp;COUNTIF(TestUIn2!$E$2:$E271,Germany_Aus!$A$242),IF(TestUIn2!E271=Germany_Aus!$A$322, 5&amp;COUNTIF(TestUIn2!$E$2:$E271,Germany_Aus!$A$322),IF(TestUIn2!E271=Germany_Aus!$A$402, 6&amp;COUNTIF(TestUIn2!$E$2:$E271,Germany_Aus!$A$402),IF(TestUIn2!E271=Germany_Aus!$A$482, 7&amp;COUNTIF(TestUIn2!$E$2:$E271,Germany_Aus!$A$482),IF(TestUIn2!E271=Germany_Aus!$A$562, 8&amp;COUNTIF(TestUIn2!$E$2:$E271,Germany_Aus!$A$562),IF(TestUIn2!E271=Germany_Aus!$A$642, 9&amp;COUNTIF(TestUIn2!$E$2:$E271,Germany_Aus!$A$642),IF(TestUIn2!E271=Germany_Aus!$A$722, 10&amp;COUNTIF(TestUIn2!$E$2:$E271,Germany_Aus!$A$722),0)))))))))))</f>
        <v>0</v>
      </c>
      <c r="B271" t="str">
        <f>TestUIn2!A271</f>
        <v/>
      </c>
      <c r="C271" t="str">
        <f>TestUIn2!B271</f>
        <v/>
      </c>
      <c r="D271" t="str">
        <f>TestUIn2!C271</f>
        <v/>
      </c>
      <c r="E271" t="str">
        <f>TestUIn2!D271</f>
        <v/>
      </c>
      <c r="F271" s="87" t="str">
        <f>TestUIn2!F271</f>
        <v/>
      </c>
    </row>
    <row r="272">
      <c r="A272" s="86">
        <f>(IF(TestUIn2!E272=Germany_Aus!$A$2,1&amp;COUNTIF(TestUIn2!$E$2:$E272,Germany_Aus!$A$2), IF(TestUIn2!E272=Germany_Aus!$A$82, 2&amp;COUNTIF(TestUIn2!$E$2:$E272,Germany_Aus!$A$82),IF(TestUIn2!E272=Germany_Aus!$A$162, 3&amp;COUNTIF(TestUIn2!$E$2:$E272,Germany_Aus!$A$162),IF(TestUIn2!E272=Germany_Aus!$A$242, 4&amp;COUNTIF(TestUIn2!$E$2:$E272,Germany_Aus!$A$242),IF(TestUIn2!E272=Germany_Aus!$A$322, 5&amp;COUNTIF(TestUIn2!$E$2:$E272,Germany_Aus!$A$322),IF(TestUIn2!E272=Germany_Aus!$A$402, 6&amp;COUNTIF(TestUIn2!$E$2:$E272,Germany_Aus!$A$402),IF(TestUIn2!E272=Germany_Aus!$A$482, 7&amp;COUNTIF(TestUIn2!$E$2:$E272,Germany_Aus!$A$482),IF(TestUIn2!E272=Germany_Aus!$A$562, 8&amp;COUNTIF(TestUIn2!$E$2:$E272,Germany_Aus!$A$562),IF(TestUIn2!E272=Germany_Aus!$A$642, 9&amp;COUNTIF(TestUIn2!$E$2:$E272,Germany_Aus!$A$642),IF(TestUIn2!E272=Germany_Aus!$A$722, 10&amp;COUNTIF(TestUIn2!$E$2:$E272,Germany_Aus!$A$722),0)))))))))))</f>
        <v>0</v>
      </c>
      <c r="B272" t="str">
        <f>TestUIn2!A272</f>
        <v/>
      </c>
      <c r="C272" t="str">
        <f>TestUIn2!B272</f>
        <v/>
      </c>
      <c r="D272" t="str">
        <f>TestUIn2!C272</f>
        <v/>
      </c>
      <c r="E272" t="str">
        <f>TestUIn2!D272</f>
        <v/>
      </c>
      <c r="F272" s="87" t="str">
        <f>TestUIn2!F272</f>
        <v/>
      </c>
    </row>
    <row r="273">
      <c r="A273" s="86">
        <f>(IF(TestUIn2!E273=Germany_Aus!$A$2,1&amp;COUNTIF(TestUIn2!$E$2:$E273,Germany_Aus!$A$2), IF(TestUIn2!E273=Germany_Aus!$A$82, 2&amp;COUNTIF(TestUIn2!$E$2:$E273,Germany_Aus!$A$82),IF(TestUIn2!E273=Germany_Aus!$A$162, 3&amp;COUNTIF(TestUIn2!$E$2:$E273,Germany_Aus!$A$162),IF(TestUIn2!E273=Germany_Aus!$A$242, 4&amp;COUNTIF(TestUIn2!$E$2:$E273,Germany_Aus!$A$242),IF(TestUIn2!E273=Germany_Aus!$A$322, 5&amp;COUNTIF(TestUIn2!$E$2:$E273,Germany_Aus!$A$322),IF(TestUIn2!E273=Germany_Aus!$A$402, 6&amp;COUNTIF(TestUIn2!$E$2:$E273,Germany_Aus!$A$402),IF(TestUIn2!E273=Germany_Aus!$A$482, 7&amp;COUNTIF(TestUIn2!$E$2:$E273,Germany_Aus!$A$482),IF(TestUIn2!E273=Germany_Aus!$A$562, 8&amp;COUNTIF(TestUIn2!$E$2:$E273,Germany_Aus!$A$562),IF(TestUIn2!E273=Germany_Aus!$A$642, 9&amp;COUNTIF(TestUIn2!$E$2:$E273,Germany_Aus!$A$642),IF(TestUIn2!E273=Germany_Aus!$A$722, 10&amp;COUNTIF(TestUIn2!$E$2:$E273,Germany_Aus!$A$722),0)))))))))))</f>
        <v>0</v>
      </c>
      <c r="B273" t="str">
        <f>TestUIn2!A273</f>
        <v/>
      </c>
      <c r="C273" t="str">
        <f>TestUIn2!B273</f>
        <v/>
      </c>
      <c r="D273" t="str">
        <f>TestUIn2!C273</f>
        <v/>
      </c>
      <c r="E273" t="str">
        <f>TestUIn2!D273</f>
        <v/>
      </c>
      <c r="F273" s="87" t="str">
        <f>TestUIn2!F273</f>
        <v/>
      </c>
    </row>
    <row r="274">
      <c r="A274" s="86">
        <f>(IF(TestUIn2!E274=Germany_Aus!$A$2,1&amp;COUNTIF(TestUIn2!$E$2:$E274,Germany_Aus!$A$2), IF(TestUIn2!E274=Germany_Aus!$A$82, 2&amp;COUNTIF(TestUIn2!$E$2:$E274,Germany_Aus!$A$82),IF(TestUIn2!E274=Germany_Aus!$A$162, 3&amp;COUNTIF(TestUIn2!$E$2:$E274,Germany_Aus!$A$162),IF(TestUIn2!E274=Germany_Aus!$A$242, 4&amp;COUNTIF(TestUIn2!$E$2:$E274,Germany_Aus!$A$242),IF(TestUIn2!E274=Germany_Aus!$A$322, 5&amp;COUNTIF(TestUIn2!$E$2:$E274,Germany_Aus!$A$322),IF(TestUIn2!E274=Germany_Aus!$A$402, 6&amp;COUNTIF(TestUIn2!$E$2:$E274,Germany_Aus!$A$402),IF(TestUIn2!E274=Germany_Aus!$A$482, 7&amp;COUNTIF(TestUIn2!$E$2:$E274,Germany_Aus!$A$482),IF(TestUIn2!E274=Germany_Aus!$A$562, 8&amp;COUNTIF(TestUIn2!$E$2:$E274,Germany_Aus!$A$562),IF(TestUIn2!E274=Germany_Aus!$A$642, 9&amp;COUNTIF(TestUIn2!$E$2:$E274,Germany_Aus!$A$642),IF(TestUIn2!E274=Germany_Aus!$A$722, 10&amp;COUNTIF(TestUIn2!$E$2:$E274,Germany_Aus!$A$722),0)))))))))))</f>
        <v>0</v>
      </c>
      <c r="B274" t="str">
        <f>TestUIn2!A274</f>
        <v/>
      </c>
      <c r="C274" t="str">
        <f>TestUIn2!B274</f>
        <v/>
      </c>
      <c r="D274" t="str">
        <f>TestUIn2!C274</f>
        <v/>
      </c>
      <c r="E274" t="str">
        <f>TestUIn2!D274</f>
        <v/>
      </c>
      <c r="F274" s="87" t="str">
        <f>TestUIn2!F274</f>
        <v/>
      </c>
    </row>
    <row r="275">
      <c r="A275" s="86">
        <f>(IF(TestUIn2!E275=Germany_Aus!$A$2,1&amp;COUNTIF(TestUIn2!$E$2:$E275,Germany_Aus!$A$2), IF(TestUIn2!E275=Germany_Aus!$A$82, 2&amp;COUNTIF(TestUIn2!$E$2:$E275,Germany_Aus!$A$82),IF(TestUIn2!E275=Germany_Aus!$A$162, 3&amp;COUNTIF(TestUIn2!$E$2:$E275,Germany_Aus!$A$162),IF(TestUIn2!E275=Germany_Aus!$A$242, 4&amp;COUNTIF(TestUIn2!$E$2:$E275,Germany_Aus!$A$242),IF(TestUIn2!E275=Germany_Aus!$A$322, 5&amp;COUNTIF(TestUIn2!$E$2:$E275,Germany_Aus!$A$322),IF(TestUIn2!E275=Germany_Aus!$A$402, 6&amp;COUNTIF(TestUIn2!$E$2:$E275,Germany_Aus!$A$402),IF(TestUIn2!E275=Germany_Aus!$A$482, 7&amp;COUNTIF(TestUIn2!$E$2:$E275,Germany_Aus!$A$482),IF(TestUIn2!E275=Germany_Aus!$A$562, 8&amp;COUNTIF(TestUIn2!$E$2:$E275,Germany_Aus!$A$562),IF(TestUIn2!E275=Germany_Aus!$A$642, 9&amp;COUNTIF(TestUIn2!$E$2:$E275,Germany_Aus!$A$642),IF(TestUIn2!E275=Germany_Aus!$A$722, 10&amp;COUNTIF(TestUIn2!$E$2:$E275,Germany_Aus!$A$722),0)))))))))))</f>
        <v>0</v>
      </c>
      <c r="B275" t="str">
        <f>TestUIn2!A275</f>
        <v/>
      </c>
      <c r="C275" t="str">
        <f>TestUIn2!B275</f>
        <v/>
      </c>
      <c r="D275" t="str">
        <f>TestUIn2!C275</f>
        <v/>
      </c>
      <c r="E275" t="str">
        <f>TestUIn2!D275</f>
        <v/>
      </c>
      <c r="F275" s="87" t="str">
        <f>TestUIn2!F275</f>
        <v/>
      </c>
    </row>
    <row r="276">
      <c r="A276" s="86">
        <f>(IF(TestUIn2!E276=Germany_Aus!$A$2,1&amp;COUNTIF(TestUIn2!$E$2:$E276,Germany_Aus!$A$2), IF(TestUIn2!E276=Germany_Aus!$A$82, 2&amp;COUNTIF(TestUIn2!$E$2:$E276,Germany_Aus!$A$82),IF(TestUIn2!E276=Germany_Aus!$A$162, 3&amp;COUNTIF(TestUIn2!$E$2:$E276,Germany_Aus!$A$162),IF(TestUIn2!E276=Germany_Aus!$A$242, 4&amp;COUNTIF(TestUIn2!$E$2:$E276,Germany_Aus!$A$242),IF(TestUIn2!E276=Germany_Aus!$A$322, 5&amp;COUNTIF(TestUIn2!$E$2:$E276,Germany_Aus!$A$322),IF(TestUIn2!E276=Germany_Aus!$A$402, 6&amp;COUNTIF(TestUIn2!$E$2:$E276,Germany_Aus!$A$402),IF(TestUIn2!E276=Germany_Aus!$A$482, 7&amp;COUNTIF(TestUIn2!$E$2:$E276,Germany_Aus!$A$482),IF(TestUIn2!E276=Germany_Aus!$A$562, 8&amp;COUNTIF(TestUIn2!$E$2:$E276,Germany_Aus!$A$562),IF(TestUIn2!E276=Germany_Aus!$A$642, 9&amp;COUNTIF(TestUIn2!$E$2:$E276,Germany_Aus!$A$642),IF(TestUIn2!E276=Germany_Aus!$A$722, 10&amp;COUNTIF(TestUIn2!$E$2:$E276,Germany_Aus!$A$722),0)))))))))))</f>
        <v>0</v>
      </c>
      <c r="B276" t="str">
        <f>TestUIn2!A276</f>
        <v/>
      </c>
      <c r="C276" t="str">
        <f>TestUIn2!B276</f>
        <v/>
      </c>
      <c r="D276" t="str">
        <f>TestUIn2!C276</f>
        <v/>
      </c>
      <c r="E276" t="str">
        <f>TestUIn2!D276</f>
        <v/>
      </c>
      <c r="F276" s="87" t="str">
        <f>TestUIn2!F276</f>
        <v/>
      </c>
    </row>
    <row r="277">
      <c r="A277" s="86">
        <f>(IF(TestUIn2!E277=Germany_Aus!$A$2,1&amp;COUNTIF(TestUIn2!$E$2:$E277,Germany_Aus!$A$2), IF(TestUIn2!E277=Germany_Aus!$A$82, 2&amp;COUNTIF(TestUIn2!$E$2:$E277,Germany_Aus!$A$82),IF(TestUIn2!E277=Germany_Aus!$A$162, 3&amp;COUNTIF(TestUIn2!$E$2:$E277,Germany_Aus!$A$162),IF(TestUIn2!E277=Germany_Aus!$A$242, 4&amp;COUNTIF(TestUIn2!$E$2:$E277,Germany_Aus!$A$242),IF(TestUIn2!E277=Germany_Aus!$A$322, 5&amp;COUNTIF(TestUIn2!$E$2:$E277,Germany_Aus!$A$322),IF(TestUIn2!E277=Germany_Aus!$A$402, 6&amp;COUNTIF(TestUIn2!$E$2:$E277,Germany_Aus!$A$402),IF(TestUIn2!E277=Germany_Aus!$A$482, 7&amp;COUNTIF(TestUIn2!$E$2:$E277,Germany_Aus!$A$482),IF(TestUIn2!E277=Germany_Aus!$A$562, 8&amp;COUNTIF(TestUIn2!$E$2:$E277,Germany_Aus!$A$562),IF(TestUIn2!E277=Germany_Aus!$A$642, 9&amp;COUNTIF(TestUIn2!$E$2:$E277,Germany_Aus!$A$642),IF(TestUIn2!E277=Germany_Aus!$A$722, 10&amp;COUNTIF(TestUIn2!$E$2:$E277,Germany_Aus!$A$722),0)))))))))))</f>
        <v>0</v>
      </c>
      <c r="B277" t="str">
        <f>TestUIn2!A277</f>
        <v/>
      </c>
      <c r="C277" t="str">
        <f>TestUIn2!B277</f>
        <v/>
      </c>
      <c r="D277" t="str">
        <f>TestUIn2!C277</f>
        <v/>
      </c>
      <c r="E277" t="str">
        <f>TestUIn2!D277</f>
        <v/>
      </c>
      <c r="F277" s="87" t="str">
        <f>TestUIn2!F277</f>
        <v/>
      </c>
    </row>
    <row r="278">
      <c r="A278" s="86">
        <f>(IF(TestUIn2!E278=Germany_Aus!$A$2,1&amp;COUNTIF(TestUIn2!$E$2:$E278,Germany_Aus!$A$2), IF(TestUIn2!E278=Germany_Aus!$A$82, 2&amp;COUNTIF(TestUIn2!$E$2:$E278,Germany_Aus!$A$82),IF(TestUIn2!E278=Germany_Aus!$A$162, 3&amp;COUNTIF(TestUIn2!$E$2:$E278,Germany_Aus!$A$162),IF(TestUIn2!E278=Germany_Aus!$A$242, 4&amp;COUNTIF(TestUIn2!$E$2:$E278,Germany_Aus!$A$242),IF(TestUIn2!E278=Germany_Aus!$A$322, 5&amp;COUNTIF(TestUIn2!$E$2:$E278,Germany_Aus!$A$322),IF(TestUIn2!E278=Germany_Aus!$A$402, 6&amp;COUNTIF(TestUIn2!$E$2:$E278,Germany_Aus!$A$402),IF(TestUIn2!E278=Germany_Aus!$A$482, 7&amp;COUNTIF(TestUIn2!$E$2:$E278,Germany_Aus!$A$482),IF(TestUIn2!E278=Germany_Aus!$A$562, 8&amp;COUNTIF(TestUIn2!$E$2:$E278,Germany_Aus!$A$562),IF(TestUIn2!E278=Germany_Aus!$A$642, 9&amp;COUNTIF(TestUIn2!$E$2:$E278,Germany_Aus!$A$642),IF(TestUIn2!E278=Germany_Aus!$A$722, 10&amp;COUNTIF(TestUIn2!$E$2:$E278,Germany_Aus!$A$722),0)))))))))))</f>
        <v>0</v>
      </c>
      <c r="B278" t="str">
        <f>TestUIn2!A278</f>
        <v/>
      </c>
      <c r="C278" t="str">
        <f>TestUIn2!B278</f>
        <v/>
      </c>
      <c r="D278" t="str">
        <f>TestUIn2!C278</f>
        <v/>
      </c>
      <c r="E278" t="str">
        <f>TestUIn2!D278</f>
        <v/>
      </c>
      <c r="F278" s="87" t="str">
        <f>TestUIn2!F278</f>
        <v/>
      </c>
    </row>
    <row r="279">
      <c r="A279" s="86">
        <f>(IF(TestUIn2!E279=Germany_Aus!$A$2,1&amp;COUNTIF(TestUIn2!$E$2:$E279,Germany_Aus!$A$2), IF(TestUIn2!E279=Germany_Aus!$A$82, 2&amp;COUNTIF(TestUIn2!$E$2:$E279,Germany_Aus!$A$82),IF(TestUIn2!E279=Germany_Aus!$A$162, 3&amp;COUNTIF(TestUIn2!$E$2:$E279,Germany_Aus!$A$162),IF(TestUIn2!E279=Germany_Aus!$A$242, 4&amp;COUNTIF(TestUIn2!$E$2:$E279,Germany_Aus!$A$242),IF(TestUIn2!E279=Germany_Aus!$A$322, 5&amp;COUNTIF(TestUIn2!$E$2:$E279,Germany_Aus!$A$322),IF(TestUIn2!E279=Germany_Aus!$A$402, 6&amp;COUNTIF(TestUIn2!$E$2:$E279,Germany_Aus!$A$402),IF(TestUIn2!E279=Germany_Aus!$A$482, 7&amp;COUNTIF(TestUIn2!$E$2:$E279,Germany_Aus!$A$482),IF(TestUIn2!E279=Germany_Aus!$A$562, 8&amp;COUNTIF(TestUIn2!$E$2:$E279,Germany_Aus!$A$562),IF(TestUIn2!E279=Germany_Aus!$A$642, 9&amp;COUNTIF(TestUIn2!$E$2:$E279,Germany_Aus!$A$642),IF(TestUIn2!E279=Germany_Aus!$A$722, 10&amp;COUNTIF(TestUIn2!$E$2:$E279,Germany_Aus!$A$722),0)))))))))))</f>
        <v>0</v>
      </c>
      <c r="B279" t="str">
        <f>TestUIn2!A279</f>
        <v/>
      </c>
      <c r="C279" t="str">
        <f>TestUIn2!B279</f>
        <v/>
      </c>
      <c r="D279" t="str">
        <f>TestUIn2!C279</f>
        <v/>
      </c>
      <c r="E279" t="str">
        <f>TestUIn2!D279</f>
        <v/>
      </c>
      <c r="F279" s="87" t="str">
        <f>TestUIn2!F279</f>
        <v/>
      </c>
    </row>
    <row r="280">
      <c r="A280" s="86">
        <f>(IF(TestUIn2!E280=Germany_Aus!$A$2,1&amp;COUNTIF(TestUIn2!$E$2:$E280,Germany_Aus!$A$2), IF(TestUIn2!E280=Germany_Aus!$A$82, 2&amp;COUNTIF(TestUIn2!$E$2:$E280,Germany_Aus!$A$82),IF(TestUIn2!E280=Germany_Aus!$A$162, 3&amp;COUNTIF(TestUIn2!$E$2:$E280,Germany_Aus!$A$162),IF(TestUIn2!E280=Germany_Aus!$A$242, 4&amp;COUNTIF(TestUIn2!$E$2:$E280,Germany_Aus!$A$242),IF(TestUIn2!E280=Germany_Aus!$A$322, 5&amp;COUNTIF(TestUIn2!$E$2:$E280,Germany_Aus!$A$322),IF(TestUIn2!E280=Germany_Aus!$A$402, 6&amp;COUNTIF(TestUIn2!$E$2:$E280,Germany_Aus!$A$402),IF(TestUIn2!E280=Germany_Aus!$A$482, 7&amp;COUNTIF(TestUIn2!$E$2:$E280,Germany_Aus!$A$482),IF(TestUIn2!E280=Germany_Aus!$A$562, 8&amp;COUNTIF(TestUIn2!$E$2:$E280,Germany_Aus!$A$562),IF(TestUIn2!E280=Germany_Aus!$A$642, 9&amp;COUNTIF(TestUIn2!$E$2:$E280,Germany_Aus!$A$642),IF(TestUIn2!E280=Germany_Aus!$A$722, 10&amp;COUNTIF(TestUIn2!$E$2:$E280,Germany_Aus!$A$722),0)))))))))))</f>
        <v>0</v>
      </c>
      <c r="B280" t="str">
        <f>TestUIn2!A280</f>
        <v/>
      </c>
      <c r="C280" t="str">
        <f>TestUIn2!B280</f>
        <v/>
      </c>
      <c r="D280" t="str">
        <f>TestUIn2!C280</f>
        <v/>
      </c>
      <c r="E280" t="str">
        <f>TestUIn2!D280</f>
        <v/>
      </c>
      <c r="F280" s="87" t="str">
        <f>TestUIn2!F280</f>
        <v/>
      </c>
    </row>
    <row r="281">
      <c r="A281" s="86">
        <f>(IF(TestUIn2!E281=Germany_Aus!$A$2,1&amp;COUNTIF(TestUIn2!$E$2:$E281,Germany_Aus!$A$2), IF(TestUIn2!E281=Germany_Aus!$A$82, 2&amp;COUNTIF(TestUIn2!$E$2:$E281,Germany_Aus!$A$82),IF(TestUIn2!E281=Germany_Aus!$A$162, 3&amp;COUNTIF(TestUIn2!$E$2:$E281,Germany_Aus!$A$162),IF(TestUIn2!E281=Germany_Aus!$A$242, 4&amp;COUNTIF(TestUIn2!$E$2:$E281,Germany_Aus!$A$242),IF(TestUIn2!E281=Germany_Aus!$A$322, 5&amp;COUNTIF(TestUIn2!$E$2:$E281,Germany_Aus!$A$322),IF(TestUIn2!E281=Germany_Aus!$A$402, 6&amp;COUNTIF(TestUIn2!$E$2:$E281,Germany_Aus!$A$402),IF(TestUIn2!E281=Germany_Aus!$A$482, 7&amp;COUNTIF(TestUIn2!$E$2:$E281,Germany_Aus!$A$482),IF(TestUIn2!E281=Germany_Aus!$A$562, 8&amp;COUNTIF(TestUIn2!$E$2:$E281,Germany_Aus!$A$562),IF(TestUIn2!E281=Germany_Aus!$A$642, 9&amp;COUNTIF(TestUIn2!$E$2:$E281,Germany_Aus!$A$642),IF(TestUIn2!E281=Germany_Aus!$A$722, 10&amp;COUNTIF(TestUIn2!$E$2:$E281,Germany_Aus!$A$722),0)))))))))))</f>
        <v>0</v>
      </c>
      <c r="B281" t="str">
        <f>TestUIn2!A281</f>
        <v/>
      </c>
      <c r="C281" t="str">
        <f>TestUIn2!B281</f>
        <v/>
      </c>
      <c r="D281" t="str">
        <f>TestUIn2!C281</f>
        <v/>
      </c>
      <c r="E281" t="str">
        <f>TestUIn2!D281</f>
        <v/>
      </c>
      <c r="F281" s="87" t="str">
        <f>TestUIn2!F281</f>
        <v/>
      </c>
    </row>
    <row r="282">
      <c r="A282" s="86">
        <f>(IF(TestUIn2!E282=Germany_Aus!$A$2,1&amp;COUNTIF(TestUIn2!$E$2:$E282,Germany_Aus!$A$2), IF(TestUIn2!E282=Germany_Aus!$A$82, 2&amp;COUNTIF(TestUIn2!$E$2:$E282,Germany_Aus!$A$82),IF(TestUIn2!E282=Germany_Aus!$A$162, 3&amp;COUNTIF(TestUIn2!$E$2:$E282,Germany_Aus!$A$162),IF(TestUIn2!E282=Germany_Aus!$A$242, 4&amp;COUNTIF(TestUIn2!$E$2:$E282,Germany_Aus!$A$242),IF(TestUIn2!E282=Germany_Aus!$A$322, 5&amp;COUNTIF(TestUIn2!$E$2:$E282,Germany_Aus!$A$322),IF(TestUIn2!E282=Germany_Aus!$A$402, 6&amp;COUNTIF(TestUIn2!$E$2:$E282,Germany_Aus!$A$402),IF(TestUIn2!E282=Germany_Aus!$A$482, 7&amp;COUNTIF(TestUIn2!$E$2:$E282,Germany_Aus!$A$482),IF(TestUIn2!E282=Germany_Aus!$A$562, 8&amp;COUNTIF(TestUIn2!$E$2:$E282,Germany_Aus!$A$562),IF(TestUIn2!E282=Germany_Aus!$A$642, 9&amp;COUNTIF(TestUIn2!$E$2:$E282,Germany_Aus!$A$642),IF(TestUIn2!E282=Germany_Aus!$A$722, 10&amp;COUNTIF(TestUIn2!$E$2:$E282,Germany_Aus!$A$722),0)))))))))))</f>
        <v>0</v>
      </c>
      <c r="B282" t="str">
        <f>TestUIn2!A282</f>
        <v/>
      </c>
      <c r="C282" t="str">
        <f>TestUIn2!B282</f>
        <v/>
      </c>
      <c r="D282" t="str">
        <f>TestUIn2!C282</f>
        <v/>
      </c>
      <c r="E282" t="str">
        <f>TestUIn2!D282</f>
        <v/>
      </c>
      <c r="F282" s="87" t="str">
        <f>TestUIn2!F282</f>
        <v/>
      </c>
    </row>
    <row r="283">
      <c r="A283" s="86">
        <f>(IF(TestUIn2!E283=Germany_Aus!$A$2,1&amp;COUNTIF(TestUIn2!$E$2:$E283,Germany_Aus!$A$2), IF(TestUIn2!E283=Germany_Aus!$A$82, 2&amp;COUNTIF(TestUIn2!$E$2:$E283,Germany_Aus!$A$82),IF(TestUIn2!E283=Germany_Aus!$A$162, 3&amp;COUNTIF(TestUIn2!$E$2:$E283,Germany_Aus!$A$162),IF(TestUIn2!E283=Germany_Aus!$A$242, 4&amp;COUNTIF(TestUIn2!$E$2:$E283,Germany_Aus!$A$242),IF(TestUIn2!E283=Germany_Aus!$A$322, 5&amp;COUNTIF(TestUIn2!$E$2:$E283,Germany_Aus!$A$322),IF(TestUIn2!E283=Germany_Aus!$A$402, 6&amp;COUNTIF(TestUIn2!$E$2:$E283,Germany_Aus!$A$402),IF(TestUIn2!E283=Germany_Aus!$A$482, 7&amp;COUNTIF(TestUIn2!$E$2:$E283,Germany_Aus!$A$482),IF(TestUIn2!E283=Germany_Aus!$A$562, 8&amp;COUNTIF(TestUIn2!$E$2:$E283,Germany_Aus!$A$562),IF(TestUIn2!E283=Germany_Aus!$A$642, 9&amp;COUNTIF(TestUIn2!$E$2:$E283,Germany_Aus!$A$642),IF(TestUIn2!E283=Germany_Aus!$A$722, 10&amp;COUNTIF(TestUIn2!$E$2:$E283,Germany_Aus!$A$722),0)))))))))))</f>
        <v>0</v>
      </c>
      <c r="B283" t="str">
        <f>TestUIn2!A283</f>
        <v/>
      </c>
      <c r="C283" t="str">
        <f>TestUIn2!B283</f>
        <v/>
      </c>
      <c r="D283" t="str">
        <f>TestUIn2!C283</f>
        <v/>
      </c>
      <c r="E283" t="str">
        <f>TestUIn2!D283</f>
        <v/>
      </c>
      <c r="F283" s="87" t="str">
        <f>TestUIn2!F283</f>
        <v/>
      </c>
    </row>
    <row r="284">
      <c r="A284" s="86">
        <f>(IF(TestUIn2!E284=Germany_Aus!$A$2,1&amp;COUNTIF(TestUIn2!$E$2:$E284,Germany_Aus!$A$2), IF(TestUIn2!E284=Germany_Aus!$A$82, 2&amp;COUNTIF(TestUIn2!$E$2:$E284,Germany_Aus!$A$82),IF(TestUIn2!E284=Germany_Aus!$A$162, 3&amp;COUNTIF(TestUIn2!$E$2:$E284,Germany_Aus!$A$162),IF(TestUIn2!E284=Germany_Aus!$A$242, 4&amp;COUNTIF(TestUIn2!$E$2:$E284,Germany_Aus!$A$242),IF(TestUIn2!E284=Germany_Aus!$A$322, 5&amp;COUNTIF(TestUIn2!$E$2:$E284,Germany_Aus!$A$322),IF(TestUIn2!E284=Germany_Aus!$A$402, 6&amp;COUNTIF(TestUIn2!$E$2:$E284,Germany_Aus!$A$402),IF(TestUIn2!E284=Germany_Aus!$A$482, 7&amp;COUNTIF(TestUIn2!$E$2:$E284,Germany_Aus!$A$482),IF(TestUIn2!E284=Germany_Aus!$A$562, 8&amp;COUNTIF(TestUIn2!$E$2:$E284,Germany_Aus!$A$562),IF(TestUIn2!E284=Germany_Aus!$A$642, 9&amp;COUNTIF(TestUIn2!$E$2:$E284,Germany_Aus!$A$642),IF(TestUIn2!E284=Germany_Aus!$A$722, 10&amp;COUNTIF(TestUIn2!$E$2:$E284,Germany_Aus!$A$722),0)))))))))))</f>
        <v>0</v>
      </c>
      <c r="B284" t="str">
        <f>TestUIn2!A284</f>
        <v/>
      </c>
      <c r="C284" t="str">
        <f>TestUIn2!B284</f>
        <v/>
      </c>
      <c r="D284" t="str">
        <f>TestUIn2!C284</f>
        <v/>
      </c>
      <c r="E284" t="str">
        <f>TestUIn2!D284</f>
        <v/>
      </c>
      <c r="F284" s="87" t="str">
        <f>TestUIn2!F284</f>
        <v/>
      </c>
    </row>
    <row r="285">
      <c r="A285" s="86">
        <f>(IF(TestUIn2!E285=Germany_Aus!$A$2,1&amp;COUNTIF(TestUIn2!$E$2:$E285,Germany_Aus!$A$2), IF(TestUIn2!E285=Germany_Aus!$A$82, 2&amp;COUNTIF(TestUIn2!$E$2:$E285,Germany_Aus!$A$82),IF(TestUIn2!E285=Germany_Aus!$A$162, 3&amp;COUNTIF(TestUIn2!$E$2:$E285,Germany_Aus!$A$162),IF(TestUIn2!E285=Germany_Aus!$A$242, 4&amp;COUNTIF(TestUIn2!$E$2:$E285,Germany_Aus!$A$242),IF(TestUIn2!E285=Germany_Aus!$A$322, 5&amp;COUNTIF(TestUIn2!$E$2:$E285,Germany_Aus!$A$322),IF(TestUIn2!E285=Germany_Aus!$A$402, 6&amp;COUNTIF(TestUIn2!$E$2:$E285,Germany_Aus!$A$402),IF(TestUIn2!E285=Germany_Aus!$A$482, 7&amp;COUNTIF(TestUIn2!$E$2:$E285,Germany_Aus!$A$482),IF(TestUIn2!E285=Germany_Aus!$A$562, 8&amp;COUNTIF(TestUIn2!$E$2:$E285,Germany_Aus!$A$562),IF(TestUIn2!E285=Germany_Aus!$A$642, 9&amp;COUNTIF(TestUIn2!$E$2:$E285,Germany_Aus!$A$642),IF(TestUIn2!E285=Germany_Aus!$A$722, 10&amp;COUNTIF(TestUIn2!$E$2:$E285,Germany_Aus!$A$722),0)))))))))))</f>
        <v>0</v>
      </c>
      <c r="B285" t="str">
        <f>TestUIn2!A285</f>
        <v/>
      </c>
      <c r="C285" t="str">
        <f>TestUIn2!B285</f>
        <v/>
      </c>
      <c r="D285" t="str">
        <f>TestUIn2!C285</f>
        <v/>
      </c>
      <c r="E285" t="str">
        <f>TestUIn2!D285</f>
        <v/>
      </c>
      <c r="F285" s="87" t="str">
        <f>TestUIn2!F285</f>
        <v/>
      </c>
    </row>
    <row r="286">
      <c r="A286" s="86">
        <f>(IF(TestUIn2!E286=Germany_Aus!$A$2,1&amp;COUNTIF(TestUIn2!$E$2:$E286,Germany_Aus!$A$2), IF(TestUIn2!E286=Germany_Aus!$A$82, 2&amp;COUNTIF(TestUIn2!$E$2:$E286,Germany_Aus!$A$82),IF(TestUIn2!E286=Germany_Aus!$A$162, 3&amp;COUNTIF(TestUIn2!$E$2:$E286,Germany_Aus!$A$162),IF(TestUIn2!E286=Germany_Aus!$A$242, 4&amp;COUNTIF(TestUIn2!$E$2:$E286,Germany_Aus!$A$242),IF(TestUIn2!E286=Germany_Aus!$A$322, 5&amp;COUNTIF(TestUIn2!$E$2:$E286,Germany_Aus!$A$322),IF(TestUIn2!E286=Germany_Aus!$A$402, 6&amp;COUNTIF(TestUIn2!$E$2:$E286,Germany_Aus!$A$402),IF(TestUIn2!E286=Germany_Aus!$A$482, 7&amp;COUNTIF(TestUIn2!$E$2:$E286,Germany_Aus!$A$482),IF(TestUIn2!E286=Germany_Aus!$A$562, 8&amp;COUNTIF(TestUIn2!$E$2:$E286,Germany_Aus!$A$562),IF(TestUIn2!E286=Germany_Aus!$A$642, 9&amp;COUNTIF(TestUIn2!$E$2:$E286,Germany_Aus!$A$642),IF(TestUIn2!E286=Germany_Aus!$A$722, 10&amp;COUNTIF(TestUIn2!$E$2:$E286,Germany_Aus!$A$722),0)))))))))))</f>
        <v>0</v>
      </c>
      <c r="B286" t="str">
        <f>TestUIn2!A286</f>
        <v/>
      </c>
      <c r="C286" t="str">
        <f>TestUIn2!B286</f>
        <v/>
      </c>
      <c r="D286" t="str">
        <f>TestUIn2!C286</f>
        <v/>
      </c>
      <c r="E286" t="str">
        <f>TestUIn2!D286</f>
        <v/>
      </c>
      <c r="F286" s="87" t="str">
        <f>TestUIn2!F286</f>
        <v/>
      </c>
    </row>
    <row r="287">
      <c r="A287" s="86">
        <f>(IF(TestUIn2!E287=Germany_Aus!$A$2,1&amp;COUNTIF(TestUIn2!$E$2:$E287,Germany_Aus!$A$2), IF(TestUIn2!E287=Germany_Aus!$A$82, 2&amp;COUNTIF(TestUIn2!$E$2:$E287,Germany_Aus!$A$82),IF(TestUIn2!E287=Germany_Aus!$A$162, 3&amp;COUNTIF(TestUIn2!$E$2:$E287,Germany_Aus!$A$162),IF(TestUIn2!E287=Germany_Aus!$A$242, 4&amp;COUNTIF(TestUIn2!$E$2:$E287,Germany_Aus!$A$242),IF(TestUIn2!E287=Germany_Aus!$A$322, 5&amp;COUNTIF(TestUIn2!$E$2:$E287,Germany_Aus!$A$322),IF(TestUIn2!E287=Germany_Aus!$A$402, 6&amp;COUNTIF(TestUIn2!$E$2:$E287,Germany_Aus!$A$402),IF(TestUIn2!E287=Germany_Aus!$A$482, 7&amp;COUNTIF(TestUIn2!$E$2:$E287,Germany_Aus!$A$482),IF(TestUIn2!E287=Germany_Aus!$A$562, 8&amp;COUNTIF(TestUIn2!$E$2:$E287,Germany_Aus!$A$562),IF(TestUIn2!E287=Germany_Aus!$A$642, 9&amp;COUNTIF(TestUIn2!$E$2:$E287,Germany_Aus!$A$642),IF(TestUIn2!E287=Germany_Aus!$A$722, 10&amp;COUNTIF(TestUIn2!$E$2:$E287,Germany_Aus!$A$722),0)))))))))))</f>
        <v>0</v>
      </c>
      <c r="B287" t="str">
        <f>TestUIn2!A287</f>
        <v/>
      </c>
      <c r="C287" t="str">
        <f>TestUIn2!B287</f>
        <v/>
      </c>
      <c r="D287" t="str">
        <f>TestUIn2!C287</f>
        <v/>
      </c>
      <c r="E287" t="str">
        <f>TestUIn2!D287</f>
        <v/>
      </c>
      <c r="F287" s="87" t="str">
        <f>TestUIn2!F287</f>
        <v/>
      </c>
    </row>
    <row r="288">
      <c r="A288" s="86">
        <f>(IF(TestUIn2!E288=Germany_Aus!$A$2,1&amp;COUNTIF(TestUIn2!$E$2:$E288,Germany_Aus!$A$2), IF(TestUIn2!E288=Germany_Aus!$A$82, 2&amp;COUNTIF(TestUIn2!$E$2:$E288,Germany_Aus!$A$82),IF(TestUIn2!E288=Germany_Aus!$A$162, 3&amp;COUNTIF(TestUIn2!$E$2:$E288,Germany_Aus!$A$162),IF(TestUIn2!E288=Germany_Aus!$A$242, 4&amp;COUNTIF(TestUIn2!$E$2:$E288,Germany_Aus!$A$242),IF(TestUIn2!E288=Germany_Aus!$A$322, 5&amp;COUNTIF(TestUIn2!$E$2:$E288,Germany_Aus!$A$322),IF(TestUIn2!E288=Germany_Aus!$A$402, 6&amp;COUNTIF(TestUIn2!$E$2:$E288,Germany_Aus!$A$402),IF(TestUIn2!E288=Germany_Aus!$A$482, 7&amp;COUNTIF(TestUIn2!$E$2:$E288,Germany_Aus!$A$482),IF(TestUIn2!E288=Germany_Aus!$A$562, 8&amp;COUNTIF(TestUIn2!$E$2:$E288,Germany_Aus!$A$562),IF(TestUIn2!E288=Germany_Aus!$A$642, 9&amp;COUNTIF(TestUIn2!$E$2:$E288,Germany_Aus!$A$642),IF(TestUIn2!E288=Germany_Aus!$A$722, 10&amp;COUNTIF(TestUIn2!$E$2:$E288,Germany_Aus!$A$722),0)))))))))))</f>
        <v>0</v>
      </c>
      <c r="B288" t="str">
        <f>TestUIn2!A288</f>
        <v/>
      </c>
      <c r="C288" t="str">
        <f>TestUIn2!B288</f>
        <v/>
      </c>
      <c r="D288" t="str">
        <f>TestUIn2!C288</f>
        <v/>
      </c>
      <c r="E288" t="str">
        <f>TestUIn2!D288</f>
        <v/>
      </c>
      <c r="F288" s="87" t="str">
        <f>TestUIn2!F288</f>
        <v/>
      </c>
    </row>
    <row r="289">
      <c r="A289" s="86">
        <f>(IF(TestUIn2!E289=Germany_Aus!$A$2,1&amp;COUNTIF(TestUIn2!$E$2:$E289,Germany_Aus!$A$2), IF(TestUIn2!E289=Germany_Aus!$A$82, 2&amp;COUNTIF(TestUIn2!$E$2:$E289,Germany_Aus!$A$82),IF(TestUIn2!E289=Germany_Aus!$A$162, 3&amp;COUNTIF(TestUIn2!$E$2:$E289,Germany_Aus!$A$162),IF(TestUIn2!E289=Germany_Aus!$A$242, 4&amp;COUNTIF(TestUIn2!$E$2:$E289,Germany_Aus!$A$242),IF(TestUIn2!E289=Germany_Aus!$A$322, 5&amp;COUNTIF(TestUIn2!$E$2:$E289,Germany_Aus!$A$322),IF(TestUIn2!E289=Germany_Aus!$A$402, 6&amp;COUNTIF(TestUIn2!$E$2:$E289,Germany_Aus!$A$402),IF(TestUIn2!E289=Germany_Aus!$A$482, 7&amp;COUNTIF(TestUIn2!$E$2:$E289,Germany_Aus!$A$482),IF(TestUIn2!E289=Germany_Aus!$A$562, 8&amp;COUNTIF(TestUIn2!$E$2:$E289,Germany_Aus!$A$562),IF(TestUIn2!E289=Germany_Aus!$A$642, 9&amp;COUNTIF(TestUIn2!$E$2:$E289,Germany_Aus!$A$642),IF(TestUIn2!E289=Germany_Aus!$A$722, 10&amp;COUNTIF(TestUIn2!$E$2:$E289,Germany_Aus!$A$722),0)))))))))))</f>
        <v>0</v>
      </c>
      <c r="B289" t="str">
        <f>TestUIn2!A289</f>
        <v/>
      </c>
      <c r="C289" t="str">
        <f>TestUIn2!B289</f>
        <v/>
      </c>
      <c r="D289" t="str">
        <f>TestUIn2!C289</f>
        <v/>
      </c>
      <c r="E289" t="str">
        <f>TestUIn2!D289</f>
        <v/>
      </c>
      <c r="F289" s="87" t="str">
        <f>TestUIn2!F289</f>
        <v/>
      </c>
    </row>
    <row r="290">
      <c r="A290" s="86">
        <f>(IF(TestUIn2!E290=Germany_Aus!$A$2,1&amp;COUNTIF(TestUIn2!$E$2:$E290,Germany_Aus!$A$2), IF(TestUIn2!E290=Germany_Aus!$A$82, 2&amp;COUNTIF(TestUIn2!$E$2:$E290,Germany_Aus!$A$82),IF(TestUIn2!E290=Germany_Aus!$A$162, 3&amp;COUNTIF(TestUIn2!$E$2:$E290,Germany_Aus!$A$162),IF(TestUIn2!E290=Germany_Aus!$A$242, 4&amp;COUNTIF(TestUIn2!$E$2:$E290,Germany_Aus!$A$242),IF(TestUIn2!E290=Germany_Aus!$A$322, 5&amp;COUNTIF(TestUIn2!$E$2:$E290,Germany_Aus!$A$322),IF(TestUIn2!E290=Germany_Aus!$A$402, 6&amp;COUNTIF(TestUIn2!$E$2:$E290,Germany_Aus!$A$402),IF(TestUIn2!E290=Germany_Aus!$A$482, 7&amp;COUNTIF(TestUIn2!$E$2:$E290,Germany_Aus!$A$482),IF(TestUIn2!E290=Germany_Aus!$A$562, 8&amp;COUNTIF(TestUIn2!$E$2:$E290,Germany_Aus!$A$562),IF(TestUIn2!E290=Germany_Aus!$A$642, 9&amp;COUNTIF(TestUIn2!$E$2:$E290,Germany_Aus!$A$642),IF(TestUIn2!E290=Germany_Aus!$A$722, 10&amp;COUNTIF(TestUIn2!$E$2:$E290,Germany_Aus!$A$722),0)))))))))))</f>
        <v>0</v>
      </c>
      <c r="B290" t="str">
        <f>TestUIn2!A290</f>
        <v/>
      </c>
      <c r="C290" t="str">
        <f>TestUIn2!B290</f>
        <v/>
      </c>
      <c r="D290" t="str">
        <f>TestUIn2!C290</f>
        <v/>
      </c>
      <c r="E290" t="str">
        <f>TestUIn2!D290</f>
        <v/>
      </c>
      <c r="F290" s="87" t="str">
        <f>TestUIn2!F290</f>
        <v/>
      </c>
    </row>
    <row r="291">
      <c r="A291" s="86">
        <f>(IF(TestUIn2!E291=Germany_Aus!$A$2,1&amp;COUNTIF(TestUIn2!$E$2:$E291,Germany_Aus!$A$2), IF(TestUIn2!E291=Germany_Aus!$A$82, 2&amp;COUNTIF(TestUIn2!$E$2:$E291,Germany_Aus!$A$82),IF(TestUIn2!E291=Germany_Aus!$A$162, 3&amp;COUNTIF(TestUIn2!$E$2:$E291,Germany_Aus!$A$162),IF(TestUIn2!E291=Germany_Aus!$A$242, 4&amp;COUNTIF(TestUIn2!$E$2:$E291,Germany_Aus!$A$242),IF(TestUIn2!E291=Germany_Aus!$A$322, 5&amp;COUNTIF(TestUIn2!$E$2:$E291,Germany_Aus!$A$322),IF(TestUIn2!E291=Germany_Aus!$A$402, 6&amp;COUNTIF(TestUIn2!$E$2:$E291,Germany_Aus!$A$402),IF(TestUIn2!E291=Germany_Aus!$A$482, 7&amp;COUNTIF(TestUIn2!$E$2:$E291,Germany_Aus!$A$482),IF(TestUIn2!E291=Germany_Aus!$A$562, 8&amp;COUNTIF(TestUIn2!$E$2:$E291,Germany_Aus!$A$562),IF(TestUIn2!E291=Germany_Aus!$A$642, 9&amp;COUNTIF(TestUIn2!$E$2:$E291,Germany_Aus!$A$642),IF(TestUIn2!E291=Germany_Aus!$A$722, 10&amp;COUNTIF(TestUIn2!$E$2:$E291,Germany_Aus!$A$722),0)))))))))))</f>
        <v>0</v>
      </c>
      <c r="B291" t="str">
        <f>TestUIn2!A291</f>
        <v/>
      </c>
      <c r="C291" t="str">
        <f>TestUIn2!B291</f>
        <v/>
      </c>
      <c r="D291" t="str">
        <f>TestUIn2!C291</f>
        <v/>
      </c>
      <c r="E291" t="str">
        <f>TestUIn2!D291</f>
        <v/>
      </c>
      <c r="F291" s="87" t="str">
        <f>TestUIn2!F291</f>
        <v/>
      </c>
    </row>
    <row r="292">
      <c r="A292" s="86">
        <f>(IF(TestUIn2!E292=Germany_Aus!$A$2,1&amp;COUNTIF(TestUIn2!$E$2:$E292,Germany_Aus!$A$2), IF(TestUIn2!E292=Germany_Aus!$A$82, 2&amp;COUNTIF(TestUIn2!$E$2:$E292,Germany_Aus!$A$82),IF(TestUIn2!E292=Germany_Aus!$A$162, 3&amp;COUNTIF(TestUIn2!$E$2:$E292,Germany_Aus!$A$162),IF(TestUIn2!E292=Germany_Aus!$A$242, 4&amp;COUNTIF(TestUIn2!$E$2:$E292,Germany_Aus!$A$242),IF(TestUIn2!E292=Germany_Aus!$A$322, 5&amp;COUNTIF(TestUIn2!$E$2:$E292,Germany_Aus!$A$322),IF(TestUIn2!E292=Germany_Aus!$A$402, 6&amp;COUNTIF(TestUIn2!$E$2:$E292,Germany_Aus!$A$402),IF(TestUIn2!E292=Germany_Aus!$A$482, 7&amp;COUNTIF(TestUIn2!$E$2:$E292,Germany_Aus!$A$482),IF(TestUIn2!E292=Germany_Aus!$A$562, 8&amp;COUNTIF(TestUIn2!$E$2:$E292,Germany_Aus!$A$562),IF(TestUIn2!E292=Germany_Aus!$A$642, 9&amp;COUNTIF(TestUIn2!$E$2:$E292,Germany_Aus!$A$642),IF(TestUIn2!E292=Germany_Aus!$A$722, 10&amp;COUNTIF(TestUIn2!$E$2:$E292,Germany_Aus!$A$722),0)))))))))))</f>
        <v>0</v>
      </c>
      <c r="B292" t="str">
        <f>TestUIn2!A292</f>
        <v/>
      </c>
      <c r="C292" t="str">
        <f>TestUIn2!B292</f>
        <v/>
      </c>
      <c r="D292" t="str">
        <f>TestUIn2!C292</f>
        <v/>
      </c>
      <c r="E292" t="str">
        <f>TestUIn2!D292</f>
        <v/>
      </c>
      <c r="F292" s="87" t="str">
        <f>TestUIn2!F292</f>
        <v/>
      </c>
    </row>
    <row r="293">
      <c r="A293" s="86">
        <f>(IF(TestUIn2!E293=Germany_Aus!$A$2,1&amp;COUNTIF(TestUIn2!$E$2:$E293,Germany_Aus!$A$2), IF(TestUIn2!E293=Germany_Aus!$A$82, 2&amp;COUNTIF(TestUIn2!$E$2:$E293,Germany_Aus!$A$82),IF(TestUIn2!E293=Germany_Aus!$A$162, 3&amp;COUNTIF(TestUIn2!$E$2:$E293,Germany_Aus!$A$162),IF(TestUIn2!E293=Germany_Aus!$A$242, 4&amp;COUNTIF(TestUIn2!$E$2:$E293,Germany_Aus!$A$242),IF(TestUIn2!E293=Germany_Aus!$A$322, 5&amp;COUNTIF(TestUIn2!$E$2:$E293,Germany_Aus!$A$322),IF(TestUIn2!E293=Germany_Aus!$A$402, 6&amp;COUNTIF(TestUIn2!$E$2:$E293,Germany_Aus!$A$402),IF(TestUIn2!E293=Germany_Aus!$A$482, 7&amp;COUNTIF(TestUIn2!$E$2:$E293,Germany_Aus!$A$482),IF(TestUIn2!E293=Germany_Aus!$A$562, 8&amp;COUNTIF(TestUIn2!$E$2:$E293,Germany_Aus!$A$562),IF(TestUIn2!E293=Germany_Aus!$A$642, 9&amp;COUNTIF(TestUIn2!$E$2:$E293,Germany_Aus!$A$642),IF(TestUIn2!E293=Germany_Aus!$A$722, 10&amp;COUNTIF(TestUIn2!$E$2:$E293,Germany_Aus!$A$722),0)))))))))))</f>
        <v>0</v>
      </c>
      <c r="B293" t="str">
        <f>TestUIn2!A293</f>
        <v/>
      </c>
      <c r="C293" t="str">
        <f>TestUIn2!B293</f>
        <v/>
      </c>
      <c r="D293" t="str">
        <f>TestUIn2!C293</f>
        <v/>
      </c>
      <c r="E293" t="str">
        <f>TestUIn2!D293</f>
        <v/>
      </c>
      <c r="F293" s="87" t="str">
        <f>TestUIn2!F293</f>
        <v/>
      </c>
    </row>
    <row r="294">
      <c r="A294" s="86">
        <f>(IF(TestUIn2!E294=Germany_Aus!$A$2,1&amp;COUNTIF(TestUIn2!$E$2:$E294,Germany_Aus!$A$2), IF(TestUIn2!E294=Germany_Aus!$A$82, 2&amp;COUNTIF(TestUIn2!$E$2:$E294,Germany_Aus!$A$82),IF(TestUIn2!E294=Germany_Aus!$A$162, 3&amp;COUNTIF(TestUIn2!$E$2:$E294,Germany_Aus!$A$162),IF(TestUIn2!E294=Germany_Aus!$A$242, 4&amp;COUNTIF(TestUIn2!$E$2:$E294,Germany_Aus!$A$242),IF(TestUIn2!E294=Germany_Aus!$A$322, 5&amp;COUNTIF(TestUIn2!$E$2:$E294,Germany_Aus!$A$322),IF(TestUIn2!E294=Germany_Aus!$A$402, 6&amp;COUNTIF(TestUIn2!$E$2:$E294,Germany_Aus!$A$402),IF(TestUIn2!E294=Germany_Aus!$A$482, 7&amp;COUNTIF(TestUIn2!$E$2:$E294,Germany_Aus!$A$482),IF(TestUIn2!E294=Germany_Aus!$A$562, 8&amp;COUNTIF(TestUIn2!$E$2:$E294,Germany_Aus!$A$562),IF(TestUIn2!E294=Germany_Aus!$A$642, 9&amp;COUNTIF(TestUIn2!$E$2:$E294,Germany_Aus!$A$642),IF(TestUIn2!E294=Germany_Aus!$A$722, 10&amp;COUNTIF(TestUIn2!$E$2:$E294,Germany_Aus!$A$722),0)))))))))))</f>
        <v>0</v>
      </c>
      <c r="B294" t="str">
        <f>TestUIn2!A294</f>
        <v/>
      </c>
      <c r="C294" t="str">
        <f>TestUIn2!B294</f>
        <v/>
      </c>
      <c r="D294" t="str">
        <f>TestUIn2!C294</f>
        <v/>
      </c>
      <c r="E294" t="str">
        <f>TestUIn2!D294</f>
        <v/>
      </c>
      <c r="F294" s="87" t="str">
        <f>TestUIn2!F294</f>
        <v/>
      </c>
    </row>
    <row r="295">
      <c r="A295" s="86">
        <f>(IF(TestUIn2!E295=Germany_Aus!$A$2,1&amp;COUNTIF(TestUIn2!$E$2:$E295,Germany_Aus!$A$2), IF(TestUIn2!E295=Germany_Aus!$A$82, 2&amp;COUNTIF(TestUIn2!$E$2:$E295,Germany_Aus!$A$82),IF(TestUIn2!E295=Germany_Aus!$A$162, 3&amp;COUNTIF(TestUIn2!$E$2:$E295,Germany_Aus!$A$162),IF(TestUIn2!E295=Germany_Aus!$A$242, 4&amp;COUNTIF(TestUIn2!$E$2:$E295,Germany_Aus!$A$242),IF(TestUIn2!E295=Germany_Aus!$A$322, 5&amp;COUNTIF(TestUIn2!$E$2:$E295,Germany_Aus!$A$322),IF(TestUIn2!E295=Germany_Aus!$A$402, 6&amp;COUNTIF(TestUIn2!$E$2:$E295,Germany_Aus!$A$402),IF(TestUIn2!E295=Germany_Aus!$A$482, 7&amp;COUNTIF(TestUIn2!$E$2:$E295,Germany_Aus!$A$482),IF(TestUIn2!E295=Germany_Aus!$A$562, 8&amp;COUNTIF(TestUIn2!$E$2:$E295,Germany_Aus!$A$562),IF(TestUIn2!E295=Germany_Aus!$A$642, 9&amp;COUNTIF(TestUIn2!$E$2:$E295,Germany_Aus!$A$642),IF(TestUIn2!E295=Germany_Aus!$A$722, 10&amp;COUNTIF(TestUIn2!$E$2:$E295,Germany_Aus!$A$722),0)))))))))))</f>
        <v>0</v>
      </c>
      <c r="B295" t="str">
        <f>TestUIn2!A295</f>
        <v/>
      </c>
      <c r="C295" t="str">
        <f>TestUIn2!B295</f>
        <v/>
      </c>
      <c r="D295" t="str">
        <f>TestUIn2!C295</f>
        <v/>
      </c>
      <c r="E295" t="str">
        <f>TestUIn2!D295</f>
        <v/>
      </c>
      <c r="F295" s="87" t="str">
        <f>TestUIn2!F295</f>
        <v/>
      </c>
    </row>
    <row r="296">
      <c r="A296" s="86">
        <f>(IF(TestUIn2!E296=Germany_Aus!$A$2,1&amp;COUNTIF(TestUIn2!$E$2:$E296,Germany_Aus!$A$2), IF(TestUIn2!E296=Germany_Aus!$A$82, 2&amp;COUNTIF(TestUIn2!$E$2:$E296,Germany_Aus!$A$82),IF(TestUIn2!E296=Germany_Aus!$A$162, 3&amp;COUNTIF(TestUIn2!$E$2:$E296,Germany_Aus!$A$162),IF(TestUIn2!E296=Germany_Aus!$A$242, 4&amp;COUNTIF(TestUIn2!$E$2:$E296,Germany_Aus!$A$242),IF(TestUIn2!E296=Germany_Aus!$A$322, 5&amp;COUNTIF(TestUIn2!$E$2:$E296,Germany_Aus!$A$322),IF(TestUIn2!E296=Germany_Aus!$A$402, 6&amp;COUNTIF(TestUIn2!$E$2:$E296,Germany_Aus!$A$402),IF(TestUIn2!E296=Germany_Aus!$A$482, 7&amp;COUNTIF(TestUIn2!$E$2:$E296,Germany_Aus!$A$482),IF(TestUIn2!E296=Germany_Aus!$A$562, 8&amp;COUNTIF(TestUIn2!$E$2:$E296,Germany_Aus!$A$562),IF(TestUIn2!E296=Germany_Aus!$A$642, 9&amp;COUNTIF(TestUIn2!$E$2:$E296,Germany_Aus!$A$642),IF(TestUIn2!E296=Germany_Aus!$A$722, 10&amp;COUNTIF(TestUIn2!$E$2:$E296,Germany_Aus!$A$722),0)))))))))))</f>
        <v>0</v>
      </c>
      <c r="B296" t="str">
        <f>TestUIn2!A296</f>
        <v/>
      </c>
      <c r="C296" t="str">
        <f>TestUIn2!B296</f>
        <v/>
      </c>
      <c r="D296" t="str">
        <f>TestUIn2!C296</f>
        <v/>
      </c>
      <c r="E296" t="str">
        <f>TestUIn2!D296</f>
        <v/>
      </c>
      <c r="F296" s="87" t="str">
        <f>TestUIn2!F296</f>
        <v/>
      </c>
    </row>
    <row r="297">
      <c r="A297" s="86">
        <f>(IF(TestUIn2!E297=Germany_Aus!$A$2,1&amp;COUNTIF(TestUIn2!$E$2:$E297,Germany_Aus!$A$2), IF(TestUIn2!E297=Germany_Aus!$A$82, 2&amp;COUNTIF(TestUIn2!$E$2:$E297,Germany_Aus!$A$82),IF(TestUIn2!E297=Germany_Aus!$A$162, 3&amp;COUNTIF(TestUIn2!$E$2:$E297,Germany_Aus!$A$162),IF(TestUIn2!E297=Germany_Aus!$A$242, 4&amp;COUNTIF(TestUIn2!$E$2:$E297,Germany_Aus!$A$242),IF(TestUIn2!E297=Germany_Aus!$A$322, 5&amp;COUNTIF(TestUIn2!$E$2:$E297,Germany_Aus!$A$322),IF(TestUIn2!E297=Germany_Aus!$A$402, 6&amp;COUNTIF(TestUIn2!$E$2:$E297,Germany_Aus!$A$402),IF(TestUIn2!E297=Germany_Aus!$A$482, 7&amp;COUNTIF(TestUIn2!$E$2:$E297,Germany_Aus!$A$482),IF(TestUIn2!E297=Germany_Aus!$A$562, 8&amp;COUNTIF(TestUIn2!$E$2:$E297,Germany_Aus!$A$562),IF(TestUIn2!E297=Germany_Aus!$A$642, 9&amp;COUNTIF(TestUIn2!$E$2:$E297,Germany_Aus!$A$642),IF(TestUIn2!E297=Germany_Aus!$A$722, 10&amp;COUNTIF(TestUIn2!$E$2:$E297,Germany_Aus!$A$722),0)))))))))))</f>
        <v>0</v>
      </c>
      <c r="B297" t="str">
        <f>TestUIn2!A297</f>
        <v/>
      </c>
      <c r="C297" t="str">
        <f>TestUIn2!B297</f>
        <v/>
      </c>
      <c r="D297" t="str">
        <f>TestUIn2!C297</f>
        <v/>
      </c>
      <c r="E297" t="str">
        <f>TestUIn2!D297</f>
        <v/>
      </c>
      <c r="F297" s="87" t="str">
        <f>TestUIn2!F297</f>
        <v/>
      </c>
    </row>
    <row r="298">
      <c r="A298" s="86">
        <f>(IF(TestUIn2!E298=Germany_Aus!$A$2,1&amp;COUNTIF(TestUIn2!$E$2:$E298,Germany_Aus!$A$2), IF(TestUIn2!E298=Germany_Aus!$A$82, 2&amp;COUNTIF(TestUIn2!$E$2:$E298,Germany_Aus!$A$82),IF(TestUIn2!E298=Germany_Aus!$A$162, 3&amp;COUNTIF(TestUIn2!$E$2:$E298,Germany_Aus!$A$162),IF(TestUIn2!E298=Germany_Aus!$A$242, 4&amp;COUNTIF(TestUIn2!$E$2:$E298,Germany_Aus!$A$242),IF(TestUIn2!E298=Germany_Aus!$A$322, 5&amp;COUNTIF(TestUIn2!$E$2:$E298,Germany_Aus!$A$322),IF(TestUIn2!E298=Germany_Aus!$A$402, 6&amp;COUNTIF(TestUIn2!$E$2:$E298,Germany_Aus!$A$402),IF(TestUIn2!E298=Germany_Aus!$A$482, 7&amp;COUNTIF(TestUIn2!$E$2:$E298,Germany_Aus!$A$482),IF(TestUIn2!E298=Germany_Aus!$A$562, 8&amp;COUNTIF(TestUIn2!$E$2:$E298,Germany_Aus!$A$562),IF(TestUIn2!E298=Germany_Aus!$A$642, 9&amp;COUNTIF(TestUIn2!$E$2:$E298,Germany_Aus!$A$642),IF(TestUIn2!E298=Germany_Aus!$A$722, 10&amp;COUNTIF(TestUIn2!$E$2:$E298,Germany_Aus!$A$722),0)))))))))))</f>
        <v>0</v>
      </c>
      <c r="B298" t="str">
        <f>TestUIn2!A298</f>
        <v/>
      </c>
      <c r="C298" t="str">
        <f>TestUIn2!B298</f>
        <v/>
      </c>
      <c r="D298" t="str">
        <f>TestUIn2!C298</f>
        <v/>
      </c>
      <c r="E298" t="str">
        <f>TestUIn2!D298</f>
        <v/>
      </c>
      <c r="F298" s="87" t="str">
        <f>TestUIn2!F298</f>
        <v/>
      </c>
    </row>
    <row r="299">
      <c r="A299" s="86">
        <f>(IF(TestUIn2!E299=Germany_Aus!$A$2,1&amp;COUNTIF(TestUIn2!$E$2:$E299,Germany_Aus!$A$2), IF(TestUIn2!E299=Germany_Aus!$A$82, 2&amp;COUNTIF(TestUIn2!$E$2:$E299,Germany_Aus!$A$82),IF(TestUIn2!E299=Germany_Aus!$A$162, 3&amp;COUNTIF(TestUIn2!$E$2:$E299,Germany_Aus!$A$162),IF(TestUIn2!E299=Germany_Aus!$A$242, 4&amp;COUNTIF(TestUIn2!$E$2:$E299,Germany_Aus!$A$242),IF(TestUIn2!E299=Germany_Aus!$A$322, 5&amp;COUNTIF(TestUIn2!$E$2:$E299,Germany_Aus!$A$322),IF(TestUIn2!E299=Germany_Aus!$A$402, 6&amp;COUNTIF(TestUIn2!$E$2:$E299,Germany_Aus!$A$402),IF(TestUIn2!E299=Germany_Aus!$A$482, 7&amp;COUNTIF(TestUIn2!$E$2:$E299,Germany_Aus!$A$482),IF(TestUIn2!E299=Germany_Aus!$A$562, 8&amp;COUNTIF(TestUIn2!$E$2:$E299,Germany_Aus!$A$562),IF(TestUIn2!E299=Germany_Aus!$A$642, 9&amp;COUNTIF(TestUIn2!$E$2:$E299,Germany_Aus!$A$642),IF(TestUIn2!E299=Germany_Aus!$A$722, 10&amp;COUNTIF(TestUIn2!$E$2:$E299,Germany_Aus!$A$722),0)))))))))))</f>
        <v>0</v>
      </c>
      <c r="B299" t="str">
        <f>TestUIn2!A299</f>
        <v/>
      </c>
      <c r="C299" t="str">
        <f>TestUIn2!B299</f>
        <v/>
      </c>
      <c r="D299" t="str">
        <f>TestUIn2!C299</f>
        <v/>
      </c>
      <c r="E299" t="str">
        <f>TestUIn2!D299</f>
        <v/>
      </c>
      <c r="F299" s="87" t="str">
        <f>TestUIn2!F299</f>
        <v/>
      </c>
    </row>
    <row r="300">
      <c r="A300" s="86">
        <f>(IF(TestUIn2!E300=Germany_Aus!$A$2,1&amp;COUNTIF(TestUIn2!$E$2:$E300,Germany_Aus!$A$2), IF(TestUIn2!E300=Germany_Aus!$A$82, 2&amp;COUNTIF(TestUIn2!$E$2:$E300,Germany_Aus!$A$82),IF(TestUIn2!E300=Germany_Aus!$A$162, 3&amp;COUNTIF(TestUIn2!$E$2:$E300,Germany_Aus!$A$162),IF(TestUIn2!E300=Germany_Aus!$A$242, 4&amp;COUNTIF(TestUIn2!$E$2:$E300,Germany_Aus!$A$242),IF(TestUIn2!E300=Germany_Aus!$A$322, 5&amp;COUNTIF(TestUIn2!$E$2:$E300,Germany_Aus!$A$322),IF(TestUIn2!E300=Germany_Aus!$A$402, 6&amp;COUNTIF(TestUIn2!$E$2:$E300,Germany_Aus!$A$402),IF(TestUIn2!E300=Germany_Aus!$A$482, 7&amp;COUNTIF(TestUIn2!$E$2:$E300,Germany_Aus!$A$482),IF(TestUIn2!E300=Germany_Aus!$A$562, 8&amp;COUNTIF(TestUIn2!$E$2:$E300,Germany_Aus!$A$562),IF(TestUIn2!E300=Germany_Aus!$A$642, 9&amp;COUNTIF(TestUIn2!$E$2:$E300,Germany_Aus!$A$642),IF(TestUIn2!E300=Germany_Aus!$A$722, 10&amp;COUNTIF(TestUIn2!$E$2:$E300,Germany_Aus!$A$722),0)))))))))))</f>
        <v>0</v>
      </c>
      <c r="B300" t="str">
        <f>TestUIn2!A300</f>
        <v/>
      </c>
      <c r="C300" t="str">
        <f>TestUIn2!B300</f>
        <v/>
      </c>
      <c r="D300" t="str">
        <f>TestUIn2!C300</f>
        <v/>
      </c>
      <c r="E300" t="str">
        <f>TestUIn2!D300</f>
        <v/>
      </c>
      <c r="F300" s="87" t="str">
        <f>TestUIn2!F300</f>
        <v/>
      </c>
    </row>
    <row r="301">
      <c r="A301" s="86">
        <f>(IF(TestUIn2!E301=Germany_Aus!$A$2,1&amp;COUNTIF(TestUIn2!$E$2:$E301,Germany_Aus!$A$2), IF(TestUIn2!E301=Germany_Aus!$A$82, 2&amp;COUNTIF(TestUIn2!$E$2:$E301,Germany_Aus!$A$82),IF(TestUIn2!E301=Germany_Aus!$A$162, 3&amp;COUNTIF(TestUIn2!$E$2:$E301,Germany_Aus!$A$162),IF(TestUIn2!E301=Germany_Aus!$A$242, 4&amp;COUNTIF(TestUIn2!$E$2:$E301,Germany_Aus!$A$242),IF(TestUIn2!E301=Germany_Aus!$A$322, 5&amp;COUNTIF(TestUIn2!$E$2:$E301,Germany_Aus!$A$322),IF(TestUIn2!E301=Germany_Aus!$A$402, 6&amp;COUNTIF(TestUIn2!$E$2:$E301,Germany_Aus!$A$402),IF(TestUIn2!E301=Germany_Aus!$A$482, 7&amp;COUNTIF(TestUIn2!$E$2:$E301,Germany_Aus!$A$482),IF(TestUIn2!E301=Germany_Aus!$A$562, 8&amp;COUNTIF(TestUIn2!$E$2:$E301,Germany_Aus!$A$562),IF(TestUIn2!E301=Germany_Aus!$A$642, 9&amp;COUNTIF(TestUIn2!$E$2:$E301,Germany_Aus!$A$642),IF(TestUIn2!E301=Germany_Aus!$A$722, 10&amp;COUNTIF(TestUIn2!$E$2:$E301,Germany_Aus!$A$722),0)))))))))))</f>
        <v>0</v>
      </c>
      <c r="B301" t="str">
        <f>TestUIn2!A301</f>
        <v/>
      </c>
      <c r="C301" t="str">
        <f>TestUIn2!B301</f>
        <v/>
      </c>
      <c r="D301" t="str">
        <f>TestUIn2!C301</f>
        <v/>
      </c>
      <c r="E301" t="str">
        <f>TestUIn2!D301</f>
        <v/>
      </c>
      <c r="F301" s="87" t="str">
        <f>TestUIn2!F301</f>
        <v/>
      </c>
    </row>
    <row r="302">
      <c r="A302" s="86">
        <f>(IF(TestUIn2!E302=Germany_Aus!$A$2,1&amp;COUNTIF(TestUIn2!$E$2:$E302,Germany_Aus!$A$2), IF(TestUIn2!E302=Germany_Aus!$A$82, 2&amp;COUNTIF(TestUIn2!$E$2:$E302,Germany_Aus!$A$82),IF(TestUIn2!E302=Germany_Aus!$A$162, 3&amp;COUNTIF(TestUIn2!$E$2:$E302,Germany_Aus!$A$162),IF(TestUIn2!E302=Germany_Aus!$A$242, 4&amp;COUNTIF(TestUIn2!$E$2:$E302,Germany_Aus!$A$242),IF(TestUIn2!E302=Germany_Aus!$A$322, 5&amp;COUNTIF(TestUIn2!$E$2:$E302,Germany_Aus!$A$322),IF(TestUIn2!E302=Germany_Aus!$A$402, 6&amp;COUNTIF(TestUIn2!$E$2:$E302,Germany_Aus!$A$402),IF(TestUIn2!E302=Germany_Aus!$A$482, 7&amp;COUNTIF(TestUIn2!$E$2:$E302,Germany_Aus!$A$482),IF(TestUIn2!E302=Germany_Aus!$A$562, 8&amp;COUNTIF(TestUIn2!$E$2:$E302,Germany_Aus!$A$562),IF(TestUIn2!E302=Germany_Aus!$A$642, 9&amp;COUNTIF(TestUIn2!$E$2:$E302,Germany_Aus!$A$642),IF(TestUIn2!E302=Germany_Aus!$A$722, 10&amp;COUNTIF(TestUIn2!$E$2:$E302,Germany_Aus!$A$722),0)))))))))))</f>
        <v>0</v>
      </c>
      <c r="B302" t="str">
        <f>TestUIn2!A302</f>
        <v/>
      </c>
      <c r="C302" t="str">
        <f>TestUIn2!B302</f>
        <v/>
      </c>
      <c r="D302" t="str">
        <f>TestUIn2!C302</f>
        <v/>
      </c>
      <c r="E302" t="str">
        <f>TestUIn2!D302</f>
        <v/>
      </c>
      <c r="F302" s="87" t="str">
        <f>TestUIn2!F302</f>
        <v/>
      </c>
    </row>
    <row r="303">
      <c r="A303" s="86">
        <f>(IF(TestUIn2!E303=Germany_Aus!$A$2,1&amp;COUNTIF(TestUIn2!$E$2:$E303,Germany_Aus!$A$2), IF(TestUIn2!E303=Germany_Aus!$A$82, 2&amp;COUNTIF(TestUIn2!$E$2:$E303,Germany_Aus!$A$82),IF(TestUIn2!E303=Germany_Aus!$A$162, 3&amp;COUNTIF(TestUIn2!$E$2:$E303,Germany_Aus!$A$162),IF(TestUIn2!E303=Germany_Aus!$A$242, 4&amp;COUNTIF(TestUIn2!$E$2:$E303,Germany_Aus!$A$242),IF(TestUIn2!E303=Germany_Aus!$A$322, 5&amp;COUNTIF(TestUIn2!$E$2:$E303,Germany_Aus!$A$322),IF(TestUIn2!E303=Germany_Aus!$A$402, 6&amp;COUNTIF(TestUIn2!$E$2:$E303,Germany_Aus!$A$402),IF(TestUIn2!E303=Germany_Aus!$A$482, 7&amp;COUNTIF(TestUIn2!$E$2:$E303,Germany_Aus!$A$482),IF(TestUIn2!E303=Germany_Aus!$A$562, 8&amp;COUNTIF(TestUIn2!$E$2:$E303,Germany_Aus!$A$562),IF(TestUIn2!E303=Germany_Aus!$A$642, 9&amp;COUNTIF(TestUIn2!$E$2:$E303,Germany_Aus!$A$642),IF(TestUIn2!E303=Germany_Aus!$A$722, 10&amp;COUNTIF(TestUIn2!$E$2:$E303,Germany_Aus!$A$722),0)))))))))))</f>
        <v>0</v>
      </c>
      <c r="B303" t="str">
        <f>TestUIn2!A303</f>
        <v/>
      </c>
      <c r="C303" t="str">
        <f>TestUIn2!B303</f>
        <v/>
      </c>
      <c r="D303" t="str">
        <f>TestUIn2!C303</f>
        <v/>
      </c>
      <c r="E303" t="str">
        <f>TestUIn2!D303</f>
        <v/>
      </c>
      <c r="F303" s="87" t="str">
        <f>TestUIn2!F303</f>
        <v/>
      </c>
    </row>
    <row r="304">
      <c r="A304" s="86">
        <f>(IF(TestUIn2!E304=Germany_Aus!$A$2,1&amp;COUNTIF(TestUIn2!$E$2:$E304,Germany_Aus!$A$2), IF(TestUIn2!E304=Germany_Aus!$A$82, 2&amp;COUNTIF(TestUIn2!$E$2:$E304,Germany_Aus!$A$82),IF(TestUIn2!E304=Germany_Aus!$A$162, 3&amp;COUNTIF(TestUIn2!$E$2:$E304,Germany_Aus!$A$162),IF(TestUIn2!E304=Germany_Aus!$A$242, 4&amp;COUNTIF(TestUIn2!$E$2:$E304,Germany_Aus!$A$242),IF(TestUIn2!E304=Germany_Aus!$A$322, 5&amp;COUNTIF(TestUIn2!$E$2:$E304,Germany_Aus!$A$322),IF(TestUIn2!E304=Germany_Aus!$A$402, 6&amp;COUNTIF(TestUIn2!$E$2:$E304,Germany_Aus!$A$402),IF(TestUIn2!E304=Germany_Aus!$A$482, 7&amp;COUNTIF(TestUIn2!$E$2:$E304,Germany_Aus!$A$482),IF(TestUIn2!E304=Germany_Aus!$A$562, 8&amp;COUNTIF(TestUIn2!$E$2:$E304,Germany_Aus!$A$562),IF(TestUIn2!E304=Germany_Aus!$A$642, 9&amp;COUNTIF(TestUIn2!$E$2:$E304,Germany_Aus!$A$642),IF(TestUIn2!E304=Germany_Aus!$A$722, 10&amp;COUNTIF(TestUIn2!$E$2:$E304,Germany_Aus!$A$722),0)))))))))))</f>
        <v>0</v>
      </c>
      <c r="B304" t="str">
        <f>TestUIn2!A304</f>
        <v/>
      </c>
      <c r="C304" t="str">
        <f>TestUIn2!B304</f>
        <v/>
      </c>
      <c r="D304" t="str">
        <f>TestUIn2!C304</f>
        <v/>
      </c>
      <c r="E304" t="str">
        <f>TestUIn2!D304</f>
        <v/>
      </c>
      <c r="F304" s="87" t="str">
        <f>TestUIn2!F304</f>
        <v/>
      </c>
    </row>
    <row r="305">
      <c r="A305" s="86">
        <f>(IF(TestUIn2!E305=Germany_Aus!$A$2,1&amp;COUNTIF(TestUIn2!$E$2:$E305,Germany_Aus!$A$2), IF(TestUIn2!E305=Germany_Aus!$A$82, 2&amp;COUNTIF(TestUIn2!$E$2:$E305,Germany_Aus!$A$82),IF(TestUIn2!E305=Germany_Aus!$A$162, 3&amp;COUNTIF(TestUIn2!$E$2:$E305,Germany_Aus!$A$162),IF(TestUIn2!E305=Germany_Aus!$A$242, 4&amp;COUNTIF(TestUIn2!$E$2:$E305,Germany_Aus!$A$242),IF(TestUIn2!E305=Germany_Aus!$A$322, 5&amp;COUNTIF(TestUIn2!$E$2:$E305,Germany_Aus!$A$322),IF(TestUIn2!E305=Germany_Aus!$A$402, 6&amp;COUNTIF(TestUIn2!$E$2:$E305,Germany_Aus!$A$402),IF(TestUIn2!E305=Germany_Aus!$A$482, 7&amp;COUNTIF(TestUIn2!$E$2:$E305,Germany_Aus!$A$482),IF(TestUIn2!E305=Germany_Aus!$A$562, 8&amp;COUNTIF(TestUIn2!$E$2:$E305,Germany_Aus!$A$562),IF(TestUIn2!E305=Germany_Aus!$A$642, 9&amp;COUNTIF(TestUIn2!$E$2:$E305,Germany_Aus!$A$642),IF(TestUIn2!E305=Germany_Aus!$A$722, 10&amp;COUNTIF(TestUIn2!$E$2:$E305,Germany_Aus!$A$722),0)))))))))))</f>
        <v>0</v>
      </c>
      <c r="B305" t="str">
        <f>TestUIn2!A305</f>
        <v/>
      </c>
      <c r="C305" t="str">
        <f>TestUIn2!B305</f>
        <v/>
      </c>
      <c r="D305" t="str">
        <f>TestUIn2!C305</f>
        <v/>
      </c>
      <c r="E305" t="str">
        <f>TestUIn2!D305</f>
        <v/>
      </c>
      <c r="F305" s="87" t="str">
        <f>TestUIn2!F305</f>
        <v/>
      </c>
    </row>
    <row r="306">
      <c r="A306" s="86">
        <f>(IF(TestUIn2!E306=Germany_Aus!$A$2,1&amp;COUNTIF(TestUIn2!$E$2:$E306,Germany_Aus!$A$2), IF(TestUIn2!E306=Germany_Aus!$A$82, 2&amp;COUNTIF(TestUIn2!$E$2:$E306,Germany_Aus!$A$82),IF(TestUIn2!E306=Germany_Aus!$A$162, 3&amp;COUNTIF(TestUIn2!$E$2:$E306,Germany_Aus!$A$162),IF(TestUIn2!E306=Germany_Aus!$A$242, 4&amp;COUNTIF(TestUIn2!$E$2:$E306,Germany_Aus!$A$242),IF(TestUIn2!E306=Germany_Aus!$A$322, 5&amp;COUNTIF(TestUIn2!$E$2:$E306,Germany_Aus!$A$322),IF(TestUIn2!E306=Germany_Aus!$A$402, 6&amp;COUNTIF(TestUIn2!$E$2:$E306,Germany_Aus!$A$402),IF(TestUIn2!E306=Germany_Aus!$A$482, 7&amp;COUNTIF(TestUIn2!$E$2:$E306,Germany_Aus!$A$482),IF(TestUIn2!E306=Germany_Aus!$A$562, 8&amp;COUNTIF(TestUIn2!$E$2:$E306,Germany_Aus!$A$562),IF(TestUIn2!E306=Germany_Aus!$A$642, 9&amp;COUNTIF(TestUIn2!$E$2:$E306,Germany_Aus!$A$642),IF(TestUIn2!E306=Germany_Aus!$A$722, 10&amp;COUNTIF(TestUIn2!$E$2:$E306,Germany_Aus!$A$722),0)))))))))))</f>
        <v>0</v>
      </c>
      <c r="B306" t="str">
        <f>TestUIn2!A306</f>
        <v/>
      </c>
      <c r="C306" t="str">
        <f>TestUIn2!B306</f>
        <v/>
      </c>
      <c r="D306" t="str">
        <f>TestUIn2!C306</f>
        <v/>
      </c>
      <c r="E306" t="str">
        <f>TestUIn2!D306</f>
        <v/>
      </c>
      <c r="F306" s="87" t="str">
        <f>TestUIn2!F306</f>
        <v/>
      </c>
    </row>
    <row r="307">
      <c r="A307" s="86">
        <f>(IF(TestUIn2!E307=Germany_Aus!$A$2,1&amp;COUNTIF(TestUIn2!$E$2:$E307,Germany_Aus!$A$2), IF(TestUIn2!E307=Germany_Aus!$A$82, 2&amp;COUNTIF(TestUIn2!$E$2:$E307,Germany_Aus!$A$82),IF(TestUIn2!E307=Germany_Aus!$A$162, 3&amp;COUNTIF(TestUIn2!$E$2:$E307,Germany_Aus!$A$162),IF(TestUIn2!E307=Germany_Aus!$A$242, 4&amp;COUNTIF(TestUIn2!$E$2:$E307,Germany_Aus!$A$242),IF(TestUIn2!E307=Germany_Aus!$A$322, 5&amp;COUNTIF(TestUIn2!$E$2:$E307,Germany_Aus!$A$322),IF(TestUIn2!E307=Germany_Aus!$A$402, 6&amp;COUNTIF(TestUIn2!$E$2:$E307,Germany_Aus!$A$402),IF(TestUIn2!E307=Germany_Aus!$A$482, 7&amp;COUNTIF(TestUIn2!$E$2:$E307,Germany_Aus!$A$482),IF(TestUIn2!E307=Germany_Aus!$A$562, 8&amp;COUNTIF(TestUIn2!$E$2:$E307,Germany_Aus!$A$562),IF(TestUIn2!E307=Germany_Aus!$A$642, 9&amp;COUNTIF(TestUIn2!$E$2:$E307,Germany_Aus!$A$642),IF(TestUIn2!E307=Germany_Aus!$A$722, 10&amp;COUNTIF(TestUIn2!$E$2:$E307,Germany_Aus!$A$722),0)))))))))))</f>
        <v>0</v>
      </c>
      <c r="B307" t="str">
        <f>TestUIn2!A307</f>
        <v/>
      </c>
      <c r="C307" t="str">
        <f>TestUIn2!B307</f>
        <v/>
      </c>
      <c r="D307" t="str">
        <f>TestUIn2!C307</f>
        <v/>
      </c>
      <c r="E307" t="str">
        <f>TestUIn2!D307</f>
        <v/>
      </c>
      <c r="F307" s="87" t="str">
        <f>TestUIn2!F307</f>
        <v/>
      </c>
    </row>
    <row r="308">
      <c r="A308" s="86">
        <f>(IF(TestUIn2!E308=Germany_Aus!$A$2,1&amp;COUNTIF(TestUIn2!$E$2:$E308,Germany_Aus!$A$2), IF(TestUIn2!E308=Germany_Aus!$A$82, 2&amp;COUNTIF(TestUIn2!$E$2:$E308,Germany_Aus!$A$82),IF(TestUIn2!E308=Germany_Aus!$A$162, 3&amp;COUNTIF(TestUIn2!$E$2:$E308,Germany_Aus!$A$162),IF(TestUIn2!E308=Germany_Aus!$A$242, 4&amp;COUNTIF(TestUIn2!$E$2:$E308,Germany_Aus!$A$242),IF(TestUIn2!E308=Germany_Aus!$A$322, 5&amp;COUNTIF(TestUIn2!$E$2:$E308,Germany_Aus!$A$322),IF(TestUIn2!E308=Germany_Aus!$A$402, 6&amp;COUNTIF(TestUIn2!$E$2:$E308,Germany_Aus!$A$402),IF(TestUIn2!E308=Germany_Aus!$A$482, 7&amp;COUNTIF(TestUIn2!$E$2:$E308,Germany_Aus!$A$482),IF(TestUIn2!E308=Germany_Aus!$A$562, 8&amp;COUNTIF(TestUIn2!$E$2:$E308,Germany_Aus!$A$562),IF(TestUIn2!E308=Germany_Aus!$A$642, 9&amp;COUNTIF(TestUIn2!$E$2:$E308,Germany_Aus!$A$642),IF(TestUIn2!E308=Germany_Aus!$A$722, 10&amp;COUNTIF(TestUIn2!$E$2:$E308,Germany_Aus!$A$722),0)))))))))))</f>
        <v>0</v>
      </c>
      <c r="B308" t="str">
        <f>TestUIn2!A308</f>
        <v/>
      </c>
      <c r="C308" t="str">
        <f>TestUIn2!B308</f>
        <v/>
      </c>
      <c r="D308" t="str">
        <f>TestUIn2!C308</f>
        <v/>
      </c>
      <c r="E308" t="str">
        <f>TestUIn2!D308</f>
        <v/>
      </c>
      <c r="F308" s="87" t="str">
        <f>TestUIn2!F308</f>
        <v/>
      </c>
    </row>
    <row r="309">
      <c r="A309" s="86">
        <f>(IF(TestUIn2!E309=Germany_Aus!$A$2,1&amp;COUNTIF(TestUIn2!$E$2:$E309,Germany_Aus!$A$2), IF(TestUIn2!E309=Germany_Aus!$A$82, 2&amp;COUNTIF(TestUIn2!$E$2:$E309,Germany_Aus!$A$82),IF(TestUIn2!E309=Germany_Aus!$A$162, 3&amp;COUNTIF(TestUIn2!$E$2:$E309,Germany_Aus!$A$162),IF(TestUIn2!E309=Germany_Aus!$A$242, 4&amp;COUNTIF(TestUIn2!$E$2:$E309,Germany_Aus!$A$242),IF(TestUIn2!E309=Germany_Aus!$A$322, 5&amp;COUNTIF(TestUIn2!$E$2:$E309,Germany_Aus!$A$322),IF(TestUIn2!E309=Germany_Aus!$A$402, 6&amp;COUNTIF(TestUIn2!$E$2:$E309,Germany_Aus!$A$402),IF(TestUIn2!E309=Germany_Aus!$A$482, 7&amp;COUNTIF(TestUIn2!$E$2:$E309,Germany_Aus!$A$482),IF(TestUIn2!E309=Germany_Aus!$A$562, 8&amp;COUNTIF(TestUIn2!$E$2:$E309,Germany_Aus!$A$562),IF(TestUIn2!E309=Germany_Aus!$A$642, 9&amp;COUNTIF(TestUIn2!$E$2:$E309,Germany_Aus!$A$642),IF(TestUIn2!E309=Germany_Aus!$A$722, 10&amp;COUNTIF(TestUIn2!$E$2:$E309,Germany_Aus!$A$722),0)))))))))))</f>
        <v>0</v>
      </c>
      <c r="B309" t="str">
        <f>TestUIn2!A309</f>
        <v/>
      </c>
      <c r="C309" t="str">
        <f>TestUIn2!B309</f>
        <v/>
      </c>
      <c r="D309" t="str">
        <f>TestUIn2!C309</f>
        <v/>
      </c>
      <c r="E309" t="str">
        <f>TestUIn2!D309</f>
        <v/>
      </c>
      <c r="F309" s="87" t="str">
        <f>TestUIn2!F309</f>
        <v/>
      </c>
    </row>
    <row r="310">
      <c r="A310" s="86">
        <f>(IF(TestUIn2!E310=Germany_Aus!$A$2,1&amp;COUNTIF(TestUIn2!$E$2:$E310,Germany_Aus!$A$2), IF(TestUIn2!E310=Germany_Aus!$A$82, 2&amp;COUNTIF(TestUIn2!$E$2:$E310,Germany_Aus!$A$82),IF(TestUIn2!E310=Germany_Aus!$A$162, 3&amp;COUNTIF(TestUIn2!$E$2:$E310,Germany_Aus!$A$162),IF(TestUIn2!E310=Germany_Aus!$A$242, 4&amp;COUNTIF(TestUIn2!$E$2:$E310,Germany_Aus!$A$242),IF(TestUIn2!E310=Germany_Aus!$A$322, 5&amp;COUNTIF(TestUIn2!$E$2:$E310,Germany_Aus!$A$322),IF(TestUIn2!E310=Germany_Aus!$A$402, 6&amp;COUNTIF(TestUIn2!$E$2:$E310,Germany_Aus!$A$402),IF(TestUIn2!E310=Germany_Aus!$A$482, 7&amp;COUNTIF(TestUIn2!$E$2:$E310,Germany_Aus!$A$482),IF(TestUIn2!E310=Germany_Aus!$A$562, 8&amp;COUNTIF(TestUIn2!$E$2:$E310,Germany_Aus!$A$562),IF(TestUIn2!E310=Germany_Aus!$A$642, 9&amp;COUNTIF(TestUIn2!$E$2:$E310,Germany_Aus!$A$642),IF(TestUIn2!E310=Germany_Aus!$A$722, 10&amp;COUNTIF(TestUIn2!$E$2:$E310,Germany_Aus!$A$722),0)))))))))))</f>
        <v>0</v>
      </c>
      <c r="B310" t="str">
        <f>TestUIn2!A310</f>
        <v/>
      </c>
      <c r="C310" t="str">
        <f>TestUIn2!B310</f>
        <v/>
      </c>
      <c r="D310" t="str">
        <f>TestUIn2!C310</f>
        <v/>
      </c>
      <c r="E310" t="str">
        <f>TestUIn2!D310</f>
        <v/>
      </c>
      <c r="F310" s="87" t="str">
        <f>TestUIn2!F310</f>
        <v/>
      </c>
    </row>
    <row r="311">
      <c r="A311" s="86">
        <f>(IF(TestUIn2!E311=Germany_Aus!$A$2,1&amp;COUNTIF(TestUIn2!$E$2:$E311,Germany_Aus!$A$2), IF(TestUIn2!E311=Germany_Aus!$A$82, 2&amp;COUNTIF(TestUIn2!$E$2:$E311,Germany_Aus!$A$82),IF(TestUIn2!E311=Germany_Aus!$A$162, 3&amp;COUNTIF(TestUIn2!$E$2:$E311,Germany_Aus!$A$162),IF(TestUIn2!E311=Germany_Aus!$A$242, 4&amp;COUNTIF(TestUIn2!$E$2:$E311,Germany_Aus!$A$242),IF(TestUIn2!E311=Germany_Aus!$A$322, 5&amp;COUNTIF(TestUIn2!$E$2:$E311,Germany_Aus!$A$322),IF(TestUIn2!E311=Germany_Aus!$A$402, 6&amp;COUNTIF(TestUIn2!$E$2:$E311,Germany_Aus!$A$402),IF(TestUIn2!E311=Germany_Aus!$A$482, 7&amp;COUNTIF(TestUIn2!$E$2:$E311,Germany_Aus!$A$482),IF(TestUIn2!E311=Germany_Aus!$A$562, 8&amp;COUNTIF(TestUIn2!$E$2:$E311,Germany_Aus!$A$562),IF(TestUIn2!E311=Germany_Aus!$A$642, 9&amp;COUNTIF(TestUIn2!$E$2:$E311,Germany_Aus!$A$642),IF(TestUIn2!E311=Germany_Aus!$A$722, 10&amp;COUNTIF(TestUIn2!$E$2:$E311,Germany_Aus!$A$722),0)))))))))))</f>
        <v>0</v>
      </c>
      <c r="B311" t="str">
        <f>TestUIn2!A311</f>
        <v/>
      </c>
      <c r="C311" t="str">
        <f>TestUIn2!B311</f>
        <v/>
      </c>
      <c r="D311" t="str">
        <f>TestUIn2!C311</f>
        <v/>
      </c>
      <c r="E311" t="str">
        <f>TestUIn2!D311</f>
        <v/>
      </c>
      <c r="F311" s="87" t="str">
        <f>TestUIn2!F311</f>
        <v/>
      </c>
    </row>
    <row r="312">
      <c r="A312" s="86">
        <f>(IF(TestUIn2!E312=Germany_Aus!$A$2,1&amp;COUNTIF(TestUIn2!$E$2:$E312,Germany_Aus!$A$2), IF(TestUIn2!E312=Germany_Aus!$A$82, 2&amp;COUNTIF(TestUIn2!$E$2:$E312,Germany_Aus!$A$82),IF(TestUIn2!E312=Germany_Aus!$A$162, 3&amp;COUNTIF(TestUIn2!$E$2:$E312,Germany_Aus!$A$162),IF(TestUIn2!E312=Germany_Aus!$A$242, 4&amp;COUNTIF(TestUIn2!$E$2:$E312,Germany_Aus!$A$242),IF(TestUIn2!E312=Germany_Aus!$A$322, 5&amp;COUNTIF(TestUIn2!$E$2:$E312,Germany_Aus!$A$322),IF(TestUIn2!E312=Germany_Aus!$A$402, 6&amp;COUNTIF(TestUIn2!$E$2:$E312,Germany_Aus!$A$402),IF(TestUIn2!E312=Germany_Aus!$A$482, 7&amp;COUNTIF(TestUIn2!$E$2:$E312,Germany_Aus!$A$482),IF(TestUIn2!E312=Germany_Aus!$A$562, 8&amp;COUNTIF(TestUIn2!$E$2:$E312,Germany_Aus!$A$562),IF(TestUIn2!E312=Germany_Aus!$A$642, 9&amp;COUNTIF(TestUIn2!$E$2:$E312,Germany_Aus!$A$642),IF(TestUIn2!E312=Germany_Aus!$A$722, 10&amp;COUNTIF(TestUIn2!$E$2:$E312,Germany_Aus!$A$722),0)))))))))))</f>
        <v>0</v>
      </c>
      <c r="B312" t="str">
        <f>TestUIn2!A312</f>
        <v/>
      </c>
      <c r="C312" t="str">
        <f>TestUIn2!B312</f>
        <v/>
      </c>
      <c r="D312" t="str">
        <f>TestUIn2!C312</f>
        <v/>
      </c>
      <c r="E312" t="str">
        <f>TestUIn2!D312</f>
        <v/>
      </c>
      <c r="F312" s="87" t="str">
        <f>TestUIn2!F312</f>
        <v/>
      </c>
    </row>
    <row r="313">
      <c r="A313" s="86">
        <f>(IF(TestUIn2!E313=Germany_Aus!$A$2,1&amp;COUNTIF(TestUIn2!$E$2:$E313,Germany_Aus!$A$2), IF(TestUIn2!E313=Germany_Aus!$A$82, 2&amp;COUNTIF(TestUIn2!$E$2:$E313,Germany_Aus!$A$82),IF(TestUIn2!E313=Germany_Aus!$A$162, 3&amp;COUNTIF(TestUIn2!$E$2:$E313,Germany_Aus!$A$162),IF(TestUIn2!E313=Germany_Aus!$A$242, 4&amp;COUNTIF(TestUIn2!$E$2:$E313,Germany_Aus!$A$242),IF(TestUIn2!E313=Germany_Aus!$A$322, 5&amp;COUNTIF(TestUIn2!$E$2:$E313,Germany_Aus!$A$322),IF(TestUIn2!E313=Germany_Aus!$A$402, 6&amp;COUNTIF(TestUIn2!$E$2:$E313,Germany_Aus!$A$402),IF(TestUIn2!E313=Germany_Aus!$A$482, 7&amp;COUNTIF(TestUIn2!$E$2:$E313,Germany_Aus!$A$482),IF(TestUIn2!E313=Germany_Aus!$A$562, 8&amp;COUNTIF(TestUIn2!$E$2:$E313,Germany_Aus!$A$562),IF(TestUIn2!E313=Germany_Aus!$A$642, 9&amp;COUNTIF(TestUIn2!$E$2:$E313,Germany_Aus!$A$642),IF(TestUIn2!E313=Germany_Aus!$A$722, 10&amp;COUNTIF(TestUIn2!$E$2:$E313,Germany_Aus!$A$722),0)))))))))))</f>
        <v>0</v>
      </c>
      <c r="B313" t="str">
        <f>TestUIn2!A313</f>
        <v/>
      </c>
      <c r="C313" t="str">
        <f>TestUIn2!B313</f>
        <v/>
      </c>
      <c r="D313" t="str">
        <f>TestUIn2!C313</f>
        <v/>
      </c>
      <c r="E313" t="str">
        <f>TestUIn2!D313</f>
        <v/>
      </c>
      <c r="F313" s="87" t="str">
        <f>TestUIn2!F313</f>
        <v/>
      </c>
    </row>
    <row r="314">
      <c r="A314" s="86">
        <f>(IF(TestUIn2!E314=Germany_Aus!$A$2,1&amp;COUNTIF(TestUIn2!$E$2:$E314,Germany_Aus!$A$2), IF(TestUIn2!E314=Germany_Aus!$A$82, 2&amp;COUNTIF(TestUIn2!$E$2:$E314,Germany_Aus!$A$82),IF(TestUIn2!E314=Germany_Aus!$A$162, 3&amp;COUNTIF(TestUIn2!$E$2:$E314,Germany_Aus!$A$162),IF(TestUIn2!E314=Germany_Aus!$A$242, 4&amp;COUNTIF(TestUIn2!$E$2:$E314,Germany_Aus!$A$242),IF(TestUIn2!E314=Germany_Aus!$A$322, 5&amp;COUNTIF(TestUIn2!$E$2:$E314,Germany_Aus!$A$322),IF(TestUIn2!E314=Germany_Aus!$A$402, 6&amp;COUNTIF(TestUIn2!$E$2:$E314,Germany_Aus!$A$402),IF(TestUIn2!E314=Germany_Aus!$A$482, 7&amp;COUNTIF(TestUIn2!$E$2:$E314,Germany_Aus!$A$482),IF(TestUIn2!E314=Germany_Aus!$A$562, 8&amp;COUNTIF(TestUIn2!$E$2:$E314,Germany_Aus!$A$562),IF(TestUIn2!E314=Germany_Aus!$A$642, 9&amp;COUNTIF(TestUIn2!$E$2:$E314,Germany_Aus!$A$642),IF(TestUIn2!E314=Germany_Aus!$A$722, 10&amp;COUNTIF(TestUIn2!$E$2:$E314,Germany_Aus!$A$722),0)))))))))))</f>
        <v>0</v>
      </c>
      <c r="B314" t="str">
        <f>TestUIn2!A314</f>
        <v/>
      </c>
      <c r="C314" t="str">
        <f>TestUIn2!B314</f>
        <v/>
      </c>
      <c r="D314" t="str">
        <f>TestUIn2!C314</f>
        <v/>
      </c>
      <c r="E314" t="str">
        <f>TestUIn2!D314</f>
        <v/>
      </c>
      <c r="F314" s="87" t="str">
        <f>TestUIn2!F314</f>
        <v/>
      </c>
    </row>
    <row r="315">
      <c r="A315" s="86">
        <f>(IF(TestUIn2!E315=Germany_Aus!$A$2,1&amp;COUNTIF(TestUIn2!$E$2:$E315,Germany_Aus!$A$2), IF(TestUIn2!E315=Germany_Aus!$A$82, 2&amp;COUNTIF(TestUIn2!$E$2:$E315,Germany_Aus!$A$82),IF(TestUIn2!E315=Germany_Aus!$A$162, 3&amp;COUNTIF(TestUIn2!$E$2:$E315,Germany_Aus!$A$162),IF(TestUIn2!E315=Germany_Aus!$A$242, 4&amp;COUNTIF(TestUIn2!$E$2:$E315,Germany_Aus!$A$242),IF(TestUIn2!E315=Germany_Aus!$A$322, 5&amp;COUNTIF(TestUIn2!$E$2:$E315,Germany_Aus!$A$322),IF(TestUIn2!E315=Germany_Aus!$A$402, 6&amp;COUNTIF(TestUIn2!$E$2:$E315,Germany_Aus!$A$402),IF(TestUIn2!E315=Germany_Aus!$A$482, 7&amp;COUNTIF(TestUIn2!$E$2:$E315,Germany_Aus!$A$482),IF(TestUIn2!E315=Germany_Aus!$A$562, 8&amp;COUNTIF(TestUIn2!$E$2:$E315,Germany_Aus!$A$562),IF(TestUIn2!E315=Germany_Aus!$A$642, 9&amp;COUNTIF(TestUIn2!$E$2:$E315,Germany_Aus!$A$642),IF(TestUIn2!E315=Germany_Aus!$A$722, 10&amp;COUNTIF(TestUIn2!$E$2:$E315,Germany_Aus!$A$722),0)))))))))))</f>
        <v>0</v>
      </c>
      <c r="B315" t="str">
        <f>TestUIn2!A315</f>
        <v/>
      </c>
      <c r="C315" t="str">
        <f>TestUIn2!B315</f>
        <v/>
      </c>
      <c r="D315" t="str">
        <f>TestUIn2!C315</f>
        <v/>
      </c>
      <c r="E315" t="str">
        <f>TestUIn2!D315</f>
        <v/>
      </c>
      <c r="F315" s="87" t="str">
        <f>TestUIn2!F315</f>
        <v/>
      </c>
    </row>
    <row r="316">
      <c r="A316" s="86">
        <f>(IF(TestUIn2!E316=Germany_Aus!$A$2,1&amp;COUNTIF(TestUIn2!$E$2:$E316,Germany_Aus!$A$2), IF(TestUIn2!E316=Germany_Aus!$A$82, 2&amp;COUNTIF(TestUIn2!$E$2:$E316,Germany_Aus!$A$82),IF(TestUIn2!E316=Germany_Aus!$A$162, 3&amp;COUNTIF(TestUIn2!$E$2:$E316,Germany_Aus!$A$162),IF(TestUIn2!E316=Germany_Aus!$A$242, 4&amp;COUNTIF(TestUIn2!$E$2:$E316,Germany_Aus!$A$242),IF(TestUIn2!E316=Germany_Aus!$A$322, 5&amp;COUNTIF(TestUIn2!$E$2:$E316,Germany_Aus!$A$322),IF(TestUIn2!E316=Germany_Aus!$A$402, 6&amp;COUNTIF(TestUIn2!$E$2:$E316,Germany_Aus!$A$402),IF(TestUIn2!E316=Germany_Aus!$A$482, 7&amp;COUNTIF(TestUIn2!$E$2:$E316,Germany_Aus!$A$482),IF(TestUIn2!E316=Germany_Aus!$A$562, 8&amp;COUNTIF(TestUIn2!$E$2:$E316,Germany_Aus!$A$562),IF(TestUIn2!E316=Germany_Aus!$A$642, 9&amp;COUNTIF(TestUIn2!$E$2:$E316,Germany_Aus!$A$642),IF(TestUIn2!E316=Germany_Aus!$A$722, 10&amp;COUNTIF(TestUIn2!$E$2:$E316,Germany_Aus!$A$722),0)))))))))))</f>
        <v>0</v>
      </c>
      <c r="B316" t="str">
        <f>TestUIn2!A316</f>
        <v/>
      </c>
      <c r="C316" t="str">
        <f>TestUIn2!B316</f>
        <v/>
      </c>
      <c r="D316" t="str">
        <f>TestUIn2!C316</f>
        <v/>
      </c>
      <c r="E316" t="str">
        <f>TestUIn2!D316</f>
        <v/>
      </c>
      <c r="F316" s="87" t="str">
        <f>TestUIn2!F316</f>
        <v/>
      </c>
    </row>
    <row r="317">
      <c r="A317" s="86">
        <f>(IF(TestUIn2!E317=Germany_Aus!$A$2,1&amp;COUNTIF(TestUIn2!$E$2:$E317,Germany_Aus!$A$2), IF(TestUIn2!E317=Germany_Aus!$A$82, 2&amp;COUNTIF(TestUIn2!$E$2:$E317,Germany_Aus!$A$82),IF(TestUIn2!E317=Germany_Aus!$A$162, 3&amp;COUNTIF(TestUIn2!$E$2:$E317,Germany_Aus!$A$162),IF(TestUIn2!E317=Germany_Aus!$A$242, 4&amp;COUNTIF(TestUIn2!$E$2:$E317,Germany_Aus!$A$242),IF(TestUIn2!E317=Germany_Aus!$A$322, 5&amp;COUNTIF(TestUIn2!$E$2:$E317,Germany_Aus!$A$322),IF(TestUIn2!E317=Germany_Aus!$A$402, 6&amp;COUNTIF(TestUIn2!$E$2:$E317,Germany_Aus!$A$402),IF(TestUIn2!E317=Germany_Aus!$A$482, 7&amp;COUNTIF(TestUIn2!$E$2:$E317,Germany_Aus!$A$482),IF(TestUIn2!E317=Germany_Aus!$A$562, 8&amp;COUNTIF(TestUIn2!$E$2:$E317,Germany_Aus!$A$562),IF(TestUIn2!E317=Germany_Aus!$A$642, 9&amp;COUNTIF(TestUIn2!$E$2:$E317,Germany_Aus!$A$642),IF(TestUIn2!E317=Germany_Aus!$A$722, 10&amp;COUNTIF(TestUIn2!$E$2:$E317,Germany_Aus!$A$722),0)))))))))))</f>
        <v>0</v>
      </c>
      <c r="B317" t="str">
        <f>TestUIn2!A317</f>
        <v/>
      </c>
      <c r="C317" t="str">
        <f>TestUIn2!B317</f>
        <v/>
      </c>
      <c r="D317" t="str">
        <f>TestUIn2!C317</f>
        <v/>
      </c>
      <c r="E317" t="str">
        <f>TestUIn2!D317</f>
        <v/>
      </c>
      <c r="F317" s="87" t="str">
        <f>TestUIn2!F317</f>
        <v/>
      </c>
    </row>
    <row r="318">
      <c r="A318" s="86">
        <f>(IF(TestUIn2!E318=Germany_Aus!$A$2,1&amp;COUNTIF(TestUIn2!$E$2:$E318,Germany_Aus!$A$2), IF(TestUIn2!E318=Germany_Aus!$A$82, 2&amp;COUNTIF(TestUIn2!$E$2:$E318,Germany_Aus!$A$82),IF(TestUIn2!E318=Germany_Aus!$A$162, 3&amp;COUNTIF(TestUIn2!$E$2:$E318,Germany_Aus!$A$162),IF(TestUIn2!E318=Germany_Aus!$A$242, 4&amp;COUNTIF(TestUIn2!$E$2:$E318,Germany_Aus!$A$242),IF(TestUIn2!E318=Germany_Aus!$A$322, 5&amp;COUNTIF(TestUIn2!$E$2:$E318,Germany_Aus!$A$322),IF(TestUIn2!E318=Germany_Aus!$A$402, 6&amp;COUNTIF(TestUIn2!$E$2:$E318,Germany_Aus!$A$402),IF(TestUIn2!E318=Germany_Aus!$A$482, 7&amp;COUNTIF(TestUIn2!$E$2:$E318,Germany_Aus!$A$482),IF(TestUIn2!E318=Germany_Aus!$A$562, 8&amp;COUNTIF(TestUIn2!$E$2:$E318,Germany_Aus!$A$562),IF(TestUIn2!E318=Germany_Aus!$A$642, 9&amp;COUNTIF(TestUIn2!$E$2:$E318,Germany_Aus!$A$642),IF(TestUIn2!E318=Germany_Aus!$A$722, 10&amp;COUNTIF(TestUIn2!$E$2:$E318,Germany_Aus!$A$722),0)))))))))))</f>
        <v>0</v>
      </c>
      <c r="B318" t="str">
        <f>TestUIn2!A318</f>
        <v/>
      </c>
      <c r="C318" t="str">
        <f>TestUIn2!B318</f>
        <v/>
      </c>
      <c r="D318" t="str">
        <f>TestUIn2!C318</f>
        <v/>
      </c>
      <c r="E318" t="str">
        <f>TestUIn2!D318</f>
        <v/>
      </c>
      <c r="F318" s="87" t="str">
        <f>TestUIn2!F318</f>
        <v/>
      </c>
    </row>
    <row r="319">
      <c r="A319" s="86">
        <f>(IF(TestUIn2!E319=Germany_Aus!$A$2,1&amp;COUNTIF(TestUIn2!$E$2:$E319,Germany_Aus!$A$2), IF(TestUIn2!E319=Germany_Aus!$A$82, 2&amp;COUNTIF(TestUIn2!$E$2:$E319,Germany_Aus!$A$82),IF(TestUIn2!E319=Germany_Aus!$A$162, 3&amp;COUNTIF(TestUIn2!$E$2:$E319,Germany_Aus!$A$162),IF(TestUIn2!E319=Germany_Aus!$A$242, 4&amp;COUNTIF(TestUIn2!$E$2:$E319,Germany_Aus!$A$242),IF(TestUIn2!E319=Germany_Aus!$A$322, 5&amp;COUNTIF(TestUIn2!$E$2:$E319,Germany_Aus!$A$322),IF(TestUIn2!E319=Germany_Aus!$A$402, 6&amp;COUNTIF(TestUIn2!$E$2:$E319,Germany_Aus!$A$402),IF(TestUIn2!E319=Germany_Aus!$A$482, 7&amp;COUNTIF(TestUIn2!$E$2:$E319,Germany_Aus!$A$482),IF(TestUIn2!E319=Germany_Aus!$A$562, 8&amp;COUNTIF(TestUIn2!$E$2:$E319,Germany_Aus!$A$562),IF(TestUIn2!E319=Germany_Aus!$A$642, 9&amp;COUNTIF(TestUIn2!$E$2:$E319,Germany_Aus!$A$642),IF(TestUIn2!E319=Germany_Aus!$A$722, 10&amp;COUNTIF(TestUIn2!$E$2:$E319,Germany_Aus!$A$722),0)))))))))))</f>
        <v>0</v>
      </c>
      <c r="B319" t="str">
        <f>TestUIn2!A319</f>
        <v/>
      </c>
      <c r="C319" t="str">
        <f>TestUIn2!B319</f>
        <v/>
      </c>
      <c r="D319" t="str">
        <f>TestUIn2!C319</f>
        <v/>
      </c>
      <c r="E319" t="str">
        <f>TestUIn2!D319</f>
        <v/>
      </c>
      <c r="F319" s="87" t="str">
        <f>TestUIn2!F319</f>
        <v/>
      </c>
    </row>
    <row r="320">
      <c r="A320" s="86">
        <f>(IF(TestUIn2!E320=Germany_Aus!$A$2,1&amp;COUNTIF(TestUIn2!$E$2:$E320,Germany_Aus!$A$2), IF(TestUIn2!E320=Germany_Aus!$A$82, 2&amp;COUNTIF(TestUIn2!$E$2:$E320,Germany_Aus!$A$82),IF(TestUIn2!E320=Germany_Aus!$A$162, 3&amp;COUNTIF(TestUIn2!$E$2:$E320,Germany_Aus!$A$162),IF(TestUIn2!E320=Germany_Aus!$A$242, 4&amp;COUNTIF(TestUIn2!$E$2:$E320,Germany_Aus!$A$242),IF(TestUIn2!E320=Germany_Aus!$A$322, 5&amp;COUNTIF(TestUIn2!$E$2:$E320,Germany_Aus!$A$322),IF(TestUIn2!E320=Germany_Aus!$A$402, 6&amp;COUNTIF(TestUIn2!$E$2:$E320,Germany_Aus!$A$402),IF(TestUIn2!E320=Germany_Aus!$A$482, 7&amp;COUNTIF(TestUIn2!$E$2:$E320,Germany_Aus!$A$482),IF(TestUIn2!E320=Germany_Aus!$A$562, 8&amp;COUNTIF(TestUIn2!$E$2:$E320,Germany_Aus!$A$562),IF(TestUIn2!E320=Germany_Aus!$A$642, 9&amp;COUNTIF(TestUIn2!$E$2:$E320,Germany_Aus!$A$642),IF(TestUIn2!E320=Germany_Aus!$A$722, 10&amp;COUNTIF(TestUIn2!$E$2:$E320,Germany_Aus!$A$722),0)))))))))))</f>
        <v>0</v>
      </c>
      <c r="B320" t="str">
        <f>TestUIn2!A320</f>
        <v/>
      </c>
      <c r="C320" t="str">
        <f>TestUIn2!B320</f>
        <v/>
      </c>
      <c r="D320" t="str">
        <f>TestUIn2!C320</f>
        <v/>
      </c>
      <c r="E320" t="str">
        <f>TestUIn2!D320</f>
        <v/>
      </c>
      <c r="F320" s="87" t="str">
        <f>TestUIn2!F320</f>
        <v/>
      </c>
    </row>
    <row r="321">
      <c r="A321" s="86">
        <f>(IF(TestUIn2!E321=Germany_Aus!$A$2,1&amp;COUNTIF(TestUIn2!$E$2:$E321,Germany_Aus!$A$2), IF(TestUIn2!E321=Germany_Aus!$A$82, 2&amp;COUNTIF(TestUIn2!$E$2:$E321,Germany_Aus!$A$82),IF(TestUIn2!E321=Germany_Aus!$A$162, 3&amp;COUNTIF(TestUIn2!$E$2:$E321,Germany_Aus!$A$162),IF(TestUIn2!E321=Germany_Aus!$A$242, 4&amp;COUNTIF(TestUIn2!$E$2:$E321,Germany_Aus!$A$242),IF(TestUIn2!E321=Germany_Aus!$A$322, 5&amp;COUNTIF(TestUIn2!$E$2:$E321,Germany_Aus!$A$322),IF(TestUIn2!E321=Germany_Aus!$A$402, 6&amp;COUNTIF(TestUIn2!$E$2:$E321,Germany_Aus!$A$402),IF(TestUIn2!E321=Germany_Aus!$A$482, 7&amp;COUNTIF(TestUIn2!$E$2:$E321,Germany_Aus!$A$482),IF(TestUIn2!E321=Germany_Aus!$A$562, 8&amp;COUNTIF(TestUIn2!$E$2:$E321,Germany_Aus!$A$562),IF(TestUIn2!E321=Germany_Aus!$A$642, 9&amp;COUNTIF(TestUIn2!$E$2:$E321,Germany_Aus!$A$642),IF(TestUIn2!E321=Germany_Aus!$A$722, 10&amp;COUNTIF(TestUIn2!$E$2:$E321,Germany_Aus!$A$722),0)))))))))))</f>
        <v>0</v>
      </c>
      <c r="B321" t="str">
        <f>TestUIn2!A321</f>
        <v/>
      </c>
      <c r="C321" t="str">
        <f>TestUIn2!B321</f>
        <v/>
      </c>
      <c r="D321" t="str">
        <f>TestUIn2!C321</f>
        <v/>
      </c>
      <c r="E321" t="str">
        <f>TestUIn2!D321</f>
        <v/>
      </c>
      <c r="F321" s="87" t="str">
        <f>TestUIn2!F321</f>
        <v/>
      </c>
    </row>
    <row r="322">
      <c r="A322" s="86">
        <f>(IF(TestUIn2!E322=Germany_Aus!$A$2,1&amp;COUNTIF(TestUIn2!$E$2:$E322,Germany_Aus!$A$2), IF(TestUIn2!E322=Germany_Aus!$A$82, 2&amp;COUNTIF(TestUIn2!$E$2:$E322,Germany_Aus!$A$82),IF(TestUIn2!E322=Germany_Aus!$A$162, 3&amp;COUNTIF(TestUIn2!$E$2:$E322,Germany_Aus!$A$162),IF(TestUIn2!E322=Germany_Aus!$A$242, 4&amp;COUNTIF(TestUIn2!$E$2:$E322,Germany_Aus!$A$242),IF(TestUIn2!E322=Germany_Aus!$A$322, 5&amp;COUNTIF(TestUIn2!$E$2:$E322,Germany_Aus!$A$322),IF(TestUIn2!E322=Germany_Aus!$A$402, 6&amp;COUNTIF(TestUIn2!$E$2:$E322,Germany_Aus!$A$402),IF(TestUIn2!E322=Germany_Aus!$A$482, 7&amp;COUNTIF(TestUIn2!$E$2:$E322,Germany_Aus!$A$482),IF(TestUIn2!E322=Germany_Aus!$A$562, 8&amp;COUNTIF(TestUIn2!$E$2:$E322,Germany_Aus!$A$562),IF(TestUIn2!E322=Germany_Aus!$A$642, 9&amp;COUNTIF(TestUIn2!$E$2:$E322,Germany_Aus!$A$642),IF(TestUIn2!E322=Germany_Aus!$A$722, 10&amp;COUNTIF(TestUIn2!$E$2:$E322,Germany_Aus!$A$722),0)))))))))))</f>
        <v>0</v>
      </c>
      <c r="B322" t="str">
        <f>TestUIn2!A322</f>
        <v/>
      </c>
      <c r="C322" t="str">
        <f>TestUIn2!B322</f>
        <v/>
      </c>
      <c r="D322" t="str">
        <f>TestUIn2!C322</f>
        <v/>
      </c>
      <c r="E322" t="str">
        <f>TestUIn2!D322</f>
        <v/>
      </c>
      <c r="F322" s="87" t="str">
        <f>TestUIn2!F322</f>
        <v/>
      </c>
    </row>
    <row r="323">
      <c r="A323" s="86">
        <f>(IF(TestUIn2!E323=Germany_Aus!$A$2,1&amp;COUNTIF(TestUIn2!$E$2:$E323,Germany_Aus!$A$2), IF(TestUIn2!E323=Germany_Aus!$A$82, 2&amp;COUNTIF(TestUIn2!$E$2:$E323,Germany_Aus!$A$82),IF(TestUIn2!E323=Germany_Aus!$A$162, 3&amp;COUNTIF(TestUIn2!$E$2:$E323,Germany_Aus!$A$162),IF(TestUIn2!E323=Germany_Aus!$A$242, 4&amp;COUNTIF(TestUIn2!$E$2:$E323,Germany_Aus!$A$242),IF(TestUIn2!E323=Germany_Aus!$A$322, 5&amp;COUNTIF(TestUIn2!$E$2:$E323,Germany_Aus!$A$322),IF(TestUIn2!E323=Germany_Aus!$A$402, 6&amp;COUNTIF(TestUIn2!$E$2:$E323,Germany_Aus!$A$402),IF(TestUIn2!E323=Germany_Aus!$A$482, 7&amp;COUNTIF(TestUIn2!$E$2:$E323,Germany_Aus!$A$482),IF(TestUIn2!E323=Germany_Aus!$A$562, 8&amp;COUNTIF(TestUIn2!$E$2:$E323,Germany_Aus!$A$562),IF(TestUIn2!E323=Germany_Aus!$A$642, 9&amp;COUNTIF(TestUIn2!$E$2:$E323,Germany_Aus!$A$642),IF(TestUIn2!E323=Germany_Aus!$A$722, 10&amp;COUNTIF(TestUIn2!$E$2:$E323,Germany_Aus!$A$722),0)))))))))))</f>
        <v>0</v>
      </c>
      <c r="B323" t="str">
        <f>TestUIn2!A323</f>
        <v/>
      </c>
      <c r="C323" t="str">
        <f>TestUIn2!B323</f>
        <v/>
      </c>
      <c r="D323" t="str">
        <f>TestUIn2!C323</f>
        <v/>
      </c>
      <c r="E323" t="str">
        <f>TestUIn2!D323</f>
        <v/>
      </c>
      <c r="F323" s="87" t="str">
        <f>TestUIn2!F323</f>
        <v/>
      </c>
    </row>
    <row r="324">
      <c r="A324" s="86">
        <f>(IF(TestUIn2!E324=Germany_Aus!$A$2,1&amp;COUNTIF(TestUIn2!$E$2:$E324,Germany_Aus!$A$2), IF(TestUIn2!E324=Germany_Aus!$A$82, 2&amp;COUNTIF(TestUIn2!$E$2:$E324,Germany_Aus!$A$82),IF(TestUIn2!E324=Germany_Aus!$A$162, 3&amp;COUNTIF(TestUIn2!$E$2:$E324,Germany_Aus!$A$162),IF(TestUIn2!E324=Germany_Aus!$A$242, 4&amp;COUNTIF(TestUIn2!$E$2:$E324,Germany_Aus!$A$242),IF(TestUIn2!E324=Germany_Aus!$A$322, 5&amp;COUNTIF(TestUIn2!$E$2:$E324,Germany_Aus!$A$322),IF(TestUIn2!E324=Germany_Aus!$A$402, 6&amp;COUNTIF(TestUIn2!$E$2:$E324,Germany_Aus!$A$402),IF(TestUIn2!E324=Germany_Aus!$A$482, 7&amp;COUNTIF(TestUIn2!$E$2:$E324,Germany_Aus!$A$482),IF(TestUIn2!E324=Germany_Aus!$A$562, 8&amp;COUNTIF(TestUIn2!$E$2:$E324,Germany_Aus!$A$562),IF(TestUIn2!E324=Germany_Aus!$A$642, 9&amp;COUNTIF(TestUIn2!$E$2:$E324,Germany_Aus!$A$642),IF(TestUIn2!E324=Germany_Aus!$A$722, 10&amp;COUNTIF(TestUIn2!$E$2:$E324,Germany_Aus!$A$722),0)))))))))))</f>
        <v>0</v>
      </c>
      <c r="B324" t="str">
        <f>TestUIn2!A324</f>
        <v/>
      </c>
      <c r="C324" t="str">
        <f>TestUIn2!B324</f>
        <v/>
      </c>
      <c r="D324" t="str">
        <f>TestUIn2!C324</f>
        <v/>
      </c>
      <c r="E324" t="str">
        <f>TestUIn2!D324</f>
        <v/>
      </c>
      <c r="F324" s="87" t="str">
        <f>TestUIn2!F324</f>
        <v/>
      </c>
    </row>
    <row r="325">
      <c r="A325" s="86">
        <f>(IF(TestUIn2!E325=Germany_Aus!$A$2,1&amp;COUNTIF(TestUIn2!$E$2:$E325,Germany_Aus!$A$2), IF(TestUIn2!E325=Germany_Aus!$A$82, 2&amp;COUNTIF(TestUIn2!$E$2:$E325,Germany_Aus!$A$82),IF(TestUIn2!E325=Germany_Aus!$A$162, 3&amp;COUNTIF(TestUIn2!$E$2:$E325,Germany_Aus!$A$162),IF(TestUIn2!E325=Germany_Aus!$A$242, 4&amp;COUNTIF(TestUIn2!$E$2:$E325,Germany_Aus!$A$242),IF(TestUIn2!E325=Germany_Aus!$A$322, 5&amp;COUNTIF(TestUIn2!$E$2:$E325,Germany_Aus!$A$322),IF(TestUIn2!E325=Germany_Aus!$A$402, 6&amp;COUNTIF(TestUIn2!$E$2:$E325,Germany_Aus!$A$402),IF(TestUIn2!E325=Germany_Aus!$A$482, 7&amp;COUNTIF(TestUIn2!$E$2:$E325,Germany_Aus!$A$482),IF(TestUIn2!E325=Germany_Aus!$A$562, 8&amp;COUNTIF(TestUIn2!$E$2:$E325,Germany_Aus!$A$562),IF(TestUIn2!E325=Germany_Aus!$A$642, 9&amp;COUNTIF(TestUIn2!$E$2:$E325,Germany_Aus!$A$642),IF(TestUIn2!E325=Germany_Aus!$A$722, 10&amp;COUNTIF(TestUIn2!$E$2:$E325,Germany_Aus!$A$722),0)))))))))))</f>
        <v>0</v>
      </c>
      <c r="B325" t="str">
        <f>TestUIn2!A325</f>
        <v/>
      </c>
      <c r="C325" t="str">
        <f>TestUIn2!B325</f>
        <v/>
      </c>
      <c r="D325" t="str">
        <f>TestUIn2!C325</f>
        <v/>
      </c>
      <c r="E325" t="str">
        <f>TestUIn2!D325</f>
        <v/>
      </c>
      <c r="F325" s="87" t="str">
        <f>TestUIn2!F325</f>
        <v/>
      </c>
    </row>
    <row r="326">
      <c r="A326" s="86">
        <f>(IF(TestUIn2!E326=Germany_Aus!$A$2,1&amp;COUNTIF(TestUIn2!$E$2:$E326,Germany_Aus!$A$2), IF(TestUIn2!E326=Germany_Aus!$A$82, 2&amp;COUNTIF(TestUIn2!$E$2:$E326,Germany_Aus!$A$82),IF(TestUIn2!E326=Germany_Aus!$A$162, 3&amp;COUNTIF(TestUIn2!$E$2:$E326,Germany_Aus!$A$162),IF(TestUIn2!E326=Germany_Aus!$A$242, 4&amp;COUNTIF(TestUIn2!$E$2:$E326,Germany_Aus!$A$242),IF(TestUIn2!E326=Germany_Aus!$A$322, 5&amp;COUNTIF(TestUIn2!$E$2:$E326,Germany_Aus!$A$322),IF(TestUIn2!E326=Germany_Aus!$A$402, 6&amp;COUNTIF(TestUIn2!$E$2:$E326,Germany_Aus!$A$402),IF(TestUIn2!E326=Germany_Aus!$A$482, 7&amp;COUNTIF(TestUIn2!$E$2:$E326,Germany_Aus!$A$482),IF(TestUIn2!E326=Germany_Aus!$A$562, 8&amp;COUNTIF(TestUIn2!$E$2:$E326,Germany_Aus!$A$562),IF(TestUIn2!E326=Germany_Aus!$A$642, 9&amp;COUNTIF(TestUIn2!$E$2:$E326,Germany_Aus!$A$642),IF(TestUIn2!E326=Germany_Aus!$A$722, 10&amp;COUNTIF(TestUIn2!$E$2:$E326,Germany_Aus!$A$722),0)))))))))))</f>
        <v>0</v>
      </c>
      <c r="B326" t="str">
        <f>TestUIn2!A326</f>
        <v/>
      </c>
      <c r="C326" t="str">
        <f>TestUIn2!B326</f>
        <v/>
      </c>
      <c r="D326" t="str">
        <f>TestUIn2!C326</f>
        <v/>
      </c>
      <c r="E326" t="str">
        <f>TestUIn2!D326</f>
        <v/>
      </c>
      <c r="F326" s="87" t="str">
        <f>TestUIn2!F326</f>
        <v/>
      </c>
    </row>
    <row r="327">
      <c r="A327" s="86">
        <f>(IF(TestUIn2!E327=Germany_Aus!$A$2,1&amp;COUNTIF(TestUIn2!$E$2:$E327,Germany_Aus!$A$2), IF(TestUIn2!E327=Germany_Aus!$A$82, 2&amp;COUNTIF(TestUIn2!$E$2:$E327,Germany_Aus!$A$82),IF(TestUIn2!E327=Germany_Aus!$A$162, 3&amp;COUNTIF(TestUIn2!$E$2:$E327,Germany_Aus!$A$162),IF(TestUIn2!E327=Germany_Aus!$A$242, 4&amp;COUNTIF(TestUIn2!$E$2:$E327,Germany_Aus!$A$242),IF(TestUIn2!E327=Germany_Aus!$A$322, 5&amp;COUNTIF(TestUIn2!$E$2:$E327,Germany_Aus!$A$322),IF(TestUIn2!E327=Germany_Aus!$A$402, 6&amp;COUNTIF(TestUIn2!$E$2:$E327,Germany_Aus!$A$402),IF(TestUIn2!E327=Germany_Aus!$A$482, 7&amp;COUNTIF(TestUIn2!$E$2:$E327,Germany_Aus!$A$482),IF(TestUIn2!E327=Germany_Aus!$A$562, 8&amp;COUNTIF(TestUIn2!$E$2:$E327,Germany_Aus!$A$562),IF(TestUIn2!E327=Germany_Aus!$A$642, 9&amp;COUNTIF(TestUIn2!$E$2:$E327,Germany_Aus!$A$642),IF(TestUIn2!E327=Germany_Aus!$A$722, 10&amp;COUNTIF(TestUIn2!$E$2:$E327,Germany_Aus!$A$722),0)))))))))))</f>
        <v>0</v>
      </c>
      <c r="B327" t="str">
        <f>TestUIn2!A327</f>
        <v/>
      </c>
      <c r="C327" t="str">
        <f>TestUIn2!B327</f>
        <v/>
      </c>
      <c r="D327" t="str">
        <f>TestUIn2!C327</f>
        <v/>
      </c>
      <c r="E327" t="str">
        <f>TestUIn2!D327</f>
        <v/>
      </c>
      <c r="F327" s="87" t="str">
        <f>TestUIn2!F327</f>
        <v/>
      </c>
    </row>
    <row r="328">
      <c r="A328" s="86">
        <f>(IF(TestUIn2!E328=Germany_Aus!$A$2,1&amp;COUNTIF(TestUIn2!$E$2:$E328,Germany_Aus!$A$2), IF(TestUIn2!E328=Germany_Aus!$A$82, 2&amp;COUNTIF(TestUIn2!$E$2:$E328,Germany_Aus!$A$82),IF(TestUIn2!E328=Germany_Aus!$A$162, 3&amp;COUNTIF(TestUIn2!$E$2:$E328,Germany_Aus!$A$162),IF(TestUIn2!E328=Germany_Aus!$A$242, 4&amp;COUNTIF(TestUIn2!$E$2:$E328,Germany_Aus!$A$242),IF(TestUIn2!E328=Germany_Aus!$A$322, 5&amp;COUNTIF(TestUIn2!$E$2:$E328,Germany_Aus!$A$322),IF(TestUIn2!E328=Germany_Aus!$A$402, 6&amp;COUNTIF(TestUIn2!$E$2:$E328,Germany_Aus!$A$402),IF(TestUIn2!E328=Germany_Aus!$A$482, 7&amp;COUNTIF(TestUIn2!$E$2:$E328,Germany_Aus!$A$482),IF(TestUIn2!E328=Germany_Aus!$A$562, 8&amp;COUNTIF(TestUIn2!$E$2:$E328,Germany_Aus!$A$562),IF(TestUIn2!E328=Germany_Aus!$A$642, 9&amp;COUNTIF(TestUIn2!$E$2:$E328,Germany_Aus!$A$642),IF(TestUIn2!E328=Germany_Aus!$A$722, 10&amp;COUNTIF(TestUIn2!$E$2:$E328,Germany_Aus!$A$722),0)))))))))))</f>
        <v>0</v>
      </c>
      <c r="B328" t="str">
        <f>TestUIn2!A328</f>
        <v/>
      </c>
      <c r="C328" t="str">
        <f>TestUIn2!B328</f>
        <v/>
      </c>
      <c r="D328" t="str">
        <f>TestUIn2!C328</f>
        <v/>
      </c>
      <c r="E328" t="str">
        <f>TestUIn2!D328</f>
        <v/>
      </c>
      <c r="F328" s="87" t="str">
        <f>TestUIn2!F328</f>
        <v/>
      </c>
    </row>
    <row r="329">
      <c r="A329" s="86">
        <f>(IF(TestUIn2!E329=Germany_Aus!$A$2,1&amp;COUNTIF(TestUIn2!$E$2:$E329,Germany_Aus!$A$2), IF(TestUIn2!E329=Germany_Aus!$A$82, 2&amp;COUNTIF(TestUIn2!$E$2:$E329,Germany_Aus!$A$82),IF(TestUIn2!E329=Germany_Aus!$A$162, 3&amp;COUNTIF(TestUIn2!$E$2:$E329,Germany_Aus!$A$162),IF(TestUIn2!E329=Germany_Aus!$A$242, 4&amp;COUNTIF(TestUIn2!$E$2:$E329,Germany_Aus!$A$242),IF(TestUIn2!E329=Germany_Aus!$A$322, 5&amp;COUNTIF(TestUIn2!$E$2:$E329,Germany_Aus!$A$322),IF(TestUIn2!E329=Germany_Aus!$A$402, 6&amp;COUNTIF(TestUIn2!$E$2:$E329,Germany_Aus!$A$402),IF(TestUIn2!E329=Germany_Aus!$A$482, 7&amp;COUNTIF(TestUIn2!$E$2:$E329,Germany_Aus!$A$482),IF(TestUIn2!E329=Germany_Aus!$A$562, 8&amp;COUNTIF(TestUIn2!$E$2:$E329,Germany_Aus!$A$562),IF(TestUIn2!E329=Germany_Aus!$A$642, 9&amp;COUNTIF(TestUIn2!$E$2:$E329,Germany_Aus!$A$642),IF(TestUIn2!E329=Germany_Aus!$A$722, 10&amp;COUNTIF(TestUIn2!$E$2:$E329,Germany_Aus!$A$722),0)))))))))))</f>
        <v>0</v>
      </c>
      <c r="B329" t="str">
        <f>TestUIn2!A329</f>
        <v/>
      </c>
      <c r="C329" t="str">
        <f>TestUIn2!B329</f>
        <v/>
      </c>
      <c r="D329" t="str">
        <f>TestUIn2!C329</f>
        <v/>
      </c>
      <c r="E329" t="str">
        <f>TestUIn2!D329</f>
        <v/>
      </c>
      <c r="F329" s="87" t="str">
        <f>TestUIn2!F329</f>
        <v/>
      </c>
    </row>
    <row r="330">
      <c r="A330" s="86">
        <f>(IF(TestUIn2!E330=Germany_Aus!$A$2,1&amp;COUNTIF(TestUIn2!$E$2:$E330,Germany_Aus!$A$2), IF(TestUIn2!E330=Germany_Aus!$A$82, 2&amp;COUNTIF(TestUIn2!$E$2:$E330,Germany_Aus!$A$82),IF(TestUIn2!E330=Germany_Aus!$A$162, 3&amp;COUNTIF(TestUIn2!$E$2:$E330,Germany_Aus!$A$162),IF(TestUIn2!E330=Germany_Aus!$A$242, 4&amp;COUNTIF(TestUIn2!$E$2:$E330,Germany_Aus!$A$242),IF(TestUIn2!E330=Germany_Aus!$A$322, 5&amp;COUNTIF(TestUIn2!$E$2:$E330,Germany_Aus!$A$322),IF(TestUIn2!E330=Germany_Aus!$A$402, 6&amp;COUNTIF(TestUIn2!$E$2:$E330,Germany_Aus!$A$402),IF(TestUIn2!E330=Germany_Aus!$A$482, 7&amp;COUNTIF(TestUIn2!$E$2:$E330,Germany_Aus!$A$482),IF(TestUIn2!E330=Germany_Aus!$A$562, 8&amp;COUNTIF(TestUIn2!$E$2:$E330,Germany_Aus!$A$562),IF(TestUIn2!E330=Germany_Aus!$A$642, 9&amp;COUNTIF(TestUIn2!$E$2:$E330,Germany_Aus!$A$642),IF(TestUIn2!E330=Germany_Aus!$A$722, 10&amp;COUNTIF(TestUIn2!$E$2:$E330,Germany_Aus!$A$722),0)))))))))))</f>
        <v>0</v>
      </c>
      <c r="B330" t="str">
        <f>TestUIn2!A330</f>
        <v/>
      </c>
      <c r="C330" t="str">
        <f>TestUIn2!B330</f>
        <v/>
      </c>
      <c r="D330" t="str">
        <f>TestUIn2!C330</f>
        <v/>
      </c>
      <c r="E330" t="str">
        <f>TestUIn2!D330</f>
        <v/>
      </c>
      <c r="F330" s="87" t="str">
        <f>TestUIn2!F330</f>
        <v/>
      </c>
    </row>
    <row r="331">
      <c r="A331" s="86">
        <f>(IF(TestUIn2!E331=Germany_Aus!$A$2,1&amp;COUNTIF(TestUIn2!$E$2:$E331,Germany_Aus!$A$2), IF(TestUIn2!E331=Germany_Aus!$A$82, 2&amp;COUNTIF(TestUIn2!$E$2:$E331,Germany_Aus!$A$82),IF(TestUIn2!E331=Germany_Aus!$A$162, 3&amp;COUNTIF(TestUIn2!$E$2:$E331,Germany_Aus!$A$162),IF(TestUIn2!E331=Germany_Aus!$A$242, 4&amp;COUNTIF(TestUIn2!$E$2:$E331,Germany_Aus!$A$242),IF(TestUIn2!E331=Germany_Aus!$A$322, 5&amp;COUNTIF(TestUIn2!$E$2:$E331,Germany_Aus!$A$322),IF(TestUIn2!E331=Germany_Aus!$A$402, 6&amp;COUNTIF(TestUIn2!$E$2:$E331,Germany_Aus!$A$402),IF(TestUIn2!E331=Germany_Aus!$A$482, 7&amp;COUNTIF(TestUIn2!$E$2:$E331,Germany_Aus!$A$482),IF(TestUIn2!E331=Germany_Aus!$A$562, 8&amp;COUNTIF(TestUIn2!$E$2:$E331,Germany_Aus!$A$562),IF(TestUIn2!E331=Germany_Aus!$A$642, 9&amp;COUNTIF(TestUIn2!$E$2:$E331,Germany_Aus!$A$642),IF(TestUIn2!E331=Germany_Aus!$A$722, 10&amp;COUNTIF(TestUIn2!$E$2:$E331,Germany_Aus!$A$722),0)))))))))))</f>
        <v>0</v>
      </c>
      <c r="B331" t="str">
        <f>TestUIn2!A331</f>
        <v/>
      </c>
      <c r="C331" t="str">
        <f>TestUIn2!B331</f>
        <v/>
      </c>
      <c r="D331" t="str">
        <f>TestUIn2!C331</f>
        <v/>
      </c>
      <c r="E331" t="str">
        <f>TestUIn2!D331</f>
        <v/>
      </c>
      <c r="F331" s="87" t="str">
        <f>TestUIn2!F331</f>
        <v/>
      </c>
    </row>
    <row r="332">
      <c r="A332" s="86">
        <f>(IF(TestUIn2!E332=Germany_Aus!$A$2,1&amp;COUNTIF(TestUIn2!$E$2:$E332,Germany_Aus!$A$2), IF(TestUIn2!E332=Germany_Aus!$A$82, 2&amp;COUNTIF(TestUIn2!$E$2:$E332,Germany_Aus!$A$82),IF(TestUIn2!E332=Germany_Aus!$A$162, 3&amp;COUNTIF(TestUIn2!$E$2:$E332,Germany_Aus!$A$162),IF(TestUIn2!E332=Germany_Aus!$A$242, 4&amp;COUNTIF(TestUIn2!$E$2:$E332,Germany_Aus!$A$242),IF(TestUIn2!E332=Germany_Aus!$A$322, 5&amp;COUNTIF(TestUIn2!$E$2:$E332,Germany_Aus!$A$322),IF(TestUIn2!E332=Germany_Aus!$A$402, 6&amp;COUNTIF(TestUIn2!$E$2:$E332,Germany_Aus!$A$402),IF(TestUIn2!E332=Germany_Aus!$A$482, 7&amp;COUNTIF(TestUIn2!$E$2:$E332,Germany_Aus!$A$482),IF(TestUIn2!E332=Germany_Aus!$A$562, 8&amp;COUNTIF(TestUIn2!$E$2:$E332,Germany_Aus!$A$562),IF(TestUIn2!E332=Germany_Aus!$A$642, 9&amp;COUNTIF(TestUIn2!$E$2:$E332,Germany_Aus!$A$642),IF(TestUIn2!E332=Germany_Aus!$A$722, 10&amp;COUNTIF(TestUIn2!$E$2:$E332,Germany_Aus!$A$722),0)))))))))))</f>
        <v>0</v>
      </c>
      <c r="B332" t="str">
        <f>TestUIn2!A332</f>
        <v/>
      </c>
      <c r="C332" t="str">
        <f>TestUIn2!B332</f>
        <v/>
      </c>
      <c r="D332" t="str">
        <f>TestUIn2!C332</f>
        <v/>
      </c>
      <c r="E332" t="str">
        <f>TestUIn2!D332</f>
        <v/>
      </c>
      <c r="F332" s="87" t="str">
        <f>TestUIn2!F332</f>
        <v/>
      </c>
    </row>
    <row r="333">
      <c r="A333" s="86">
        <f>(IF(TestUIn2!E333=Germany_Aus!$A$2,1&amp;COUNTIF(TestUIn2!$E$2:$E333,Germany_Aus!$A$2), IF(TestUIn2!E333=Germany_Aus!$A$82, 2&amp;COUNTIF(TestUIn2!$E$2:$E333,Germany_Aus!$A$82),IF(TestUIn2!E333=Germany_Aus!$A$162, 3&amp;COUNTIF(TestUIn2!$E$2:$E333,Germany_Aus!$A$162),IF(TestUIn2!E333=Germany_Aus!$A$242, 4&amp;COUNTIF(TestUIn2!$E$2:$E333,Germany_Aus!$A$242),IF(TestUIn2!E333=Germany_Aus!$A$322, 5&amp;COUNTIF(TestUIn2!$E$2:$E333,Germany_Aus!$A$322),IF(TestUIn2!E333=Germany_Aus!$A$402, 6&amp;COUNTIF(TestUIn2!$E$2:$E333,Germany_Aus!$A$402),IF(TestUIn2!E333=Germany_Aus!$A$482, 7&amp;COUNTIF(TestUIn2!$E$2:$E333,Germany_Aus!$A$482),IF(TestUIn2!E333=Germany_Aus!$A$562, 8&amp;COUNTIF(TestUIn2!$E$2:$E333,Germany_Aus!$A$562),IF(TestUIn2!E333=Germany_Aus!$A$642, 9&amp;COUNTIF(TestUIn2!$E$2:$E333,Germany_Aus!$A$642),IF(TestUIn2!E333=Germany_Aus!$A$722, 10&amp;COUNTIF(TestUIn2!$E$2:$E333,Germany_Aus!$A$722),0)))))))))))</f>
        <v>0</v>
      </c>
      <c r="B333" t="str">
        <f>TestUIn2!A333</f>
        <v/>
      </c>
      <c r="C333" t="str">
        <f>TestUIn2!B333</f>
        <v/>
      </c>
      <c r="D333" t="str">
        <f>TestUIn2!C333</f>
        <v/>
      </c>
      <c r="E333" t="str">
        <f>TestUIn2!D333</f>
        <v/>
      </c>
      <c r="F333" s="87" t="str">
        <f>TestUIn2!F333</f>
        <v/>
      </c>
    </row>
    <row r="334">
      <c r="A334" s="86">
        <f>(IF(TestUIn2!E334=Germany_Aus!$A$2,1&amp;COUNTIF(TestUIn2!$E$2:$E334,Germany_Aus!$A$2), IF(TestUIn2!E334=Germany_Aus!$A$82, 2&amp;COUNTIF(TestUIn2!$E$2:$E334,Germany_Aus!$A$82),IF(TestUIn2!E334=Germany_Aus!$A$162, 3&amp;COUNTIF(TestUIn2!$E$2:$E334,Germany_Aus!$A$162),IF(TestUIn2!E334=Germany_Aus!$A$242, 4&amp;COUNTIF(TestUIn2!$E$2:$E334,Germany_Aus!$A$242),IF(TestUIn2!E334=Germany_Aus!$A$322, 5&amp;COUNTIF(TestUIn2!$E$2:$E334,Germany_Aus!$A$322),IF(TestUIn2!E334=Germany_Aus!$A$402, 6&amp;COUNTIF(TestUIn2!$E$2:$E334,Germany_Aus!$A$402),IF(TestUIn2!E334=Germany_Aus!$A$482, 7&amp;COUNTIF(TestUIn2!$E$2:$E334,Germany_Aus!$A$482),IF(TestUIn2!E334=Germany_Aus!$A$562, 8&amp;COUNTIF(TestUIn2!$E$2:$E334,Germany_Aus!$A$562),IF(TestUIn2!E334=Germany_Aus!$A$642, 9&amp;COUNTIF(TestUIn2!$E$2:$E334,Germany_Aus!$A$642),IF(TestUIn2!E334=Germany_Aus!$A$722, 10&amp;COUNTIF(TestUIn2!$E$2:$E334,Germany_Aus!$A$722),0)))))))))))</f>
        <v>0</v>
      </c>
      <c r="B334" t="str">
        <f>TestUIn2!A334</f>
        <v/>
      </c>
      <c r="C334" t="str">
        <f>TestUIn2!B334</f>
        <v/>
      </c>
      <c r="D334" t="str">
        <f>TestUIn2!C334</f>
        <v/>
      </c>
      <c r="E334" t="str">
        <f>TestUIn2!D334</f>
        <v/>
      </c>
      <c r="F334" s="87" t="str">
        <f>TestUIn2!F334</f>
        <v/>
      </c>
    </row>
    <row r="335">
      <c r="A335" s="86">
        <f>(IF(TestUIn2!E335=Germany_Aus!$A$2,1&amp;COUNTIF(TestUIn2!$E$2:$E335,Germany_Aus!$A$2), IF(TestUIn2!E335=Germany_Aus!$A$82, 2&amp;COUNTIF(TestUIn2!$E$2:$E335,Germany_Aus!$A$82),IF(TestUIn2!E335=Germany_Aus!$A$162, 3&amp;COUNTIF(TestUIn2!$E$2:$E335,Germany_Aus!$A$162),IF(TestUIn2!E335=Germany_Aus!$A$242, 4&amp;COUNTIF(TestUIn2!$E$2:$E335,Germany_Aus!$A$242),IF(TestUIn2!E335=Germany_Aus!$A$322, 5&amp;COUNTIF(TestUIn2!$E$2:$E335,Germany_Aus!$A$322),IF(TestUIn2!E335=Germany_Aus!$A$402, 6&amp;COUNTIF(TestUIn2!$E$2:$E335,Germany_Aus!$A$402),IF(TestUIn2!E335=Germany_Aus!$A$482, 7&amp;COUNTIF(TestUIn2!$E$2:$E335,Germany_Aus!$A$482),IF(TestUIn2!E335=Germany_Aus!$A$562, 8&amp;COUNTIF(TestUIn2!$E$2:$E335,Germany_Aus!$A$562),IF(TestUIn2!E335=Germany_Aus!$A$642, 9&amp;COUNTIF(TestUIn2!$E$2:$E335,Germany_Aus!$A$642),IF(TestUIn2!E335=Germany_Aus!$A$722, 10&amp;COUNTIF(TestUIn2!$E$2:$E335,Germany_Aus!$A$722),0)))))))))))</f>
        <v>0</v>
      </c>
      <c r="B335" t="str">
        <f>TestUIn2!A335</f>
        <v/>
      </c>
      <c r="C335" t="str">
        <f>TestUIn2!B335</f>
        <v/>
      </c>
      <c r="D335" t="str">
        <f>TestUIn2!C335</f>
        <v/>
      </c>
      <c r="E335" t="str">
        <f>TestUIn2!D335</f>
        <v/>
      </c>
      <c r="F335" s="87" t="str">
        <f>TestUIn2!F335</f>
        <v/>
      </c>
    </row>
    <row r="336">
      <c r="A336" s="86">
        <f>(IF(TestUIn2!E336=Germany_Aus!$A$2,1&amp;COUNTIF(TestUIn2!$E$2:$E336,Germany_Aus!$A$2), IF(TestUIn2!E336=Germany_Aus!$A$82, 2&amp;COUNTIF(TestUIn2!$E$2:$E336,Germany_Aus!$A$82),IF(TestUIn2!E336=Germany_Aus!$A$162, 3&amp;COUNTIF(TestUIn2!$E$2:$E336,Germany_Aus!$A$162),IF(TestUIn2!E336=Germany_Aus!$A$242, 4&amp;COUNTIF(TestUIn2!$E$2:$E336,Germany_Aus!$A$242),IF(TestUIn2!E336=Germany_Aus!$A$322, 5&amp;COUNTIF(TestUIn2!$E$2:$E336,Germany_Aus!$A$322),IF(TestUIn2!E336=Germany_Aus!$A$402, 6&amp;COUNTIF(TestUIn2!$E$2:$E336,Germany_Aus!$A$402),IF(TestUIn2!E336=Germany_Aus!$A$482, 7&amp;COUNTIF(TestUIn2!$E$2:$E336,Germany_Aus!$A$482),IF(TestUIn2!E336=Germany_Aus!$A$562, 8&amp;COUNTIF(TestUIn2!$E$2:$E336,Germany_Aus!$A$562),IF(TestUIn2!E336=Germany_Aus!$A$642, 9&amp;COUNTIF(TestUIn2!$E$2:$E336,Germany_Aus!$A$642),IF(TestUIn2!E336=Germany_Aus!$A$722, 10&amp;COUNTIF(TestUIn2!$E$2:$E336,Germany_Aus!$A$722),0)))))))))))</f>
        <v>0</v>
      </c>
      <c r="B336" t="str">
        <f>TestUIn2!A336</f>
        <v/>
      </c>
      <c r="C336" t="str">
        <f>TestUIn2!B336</f>
        <v/>
      </c>
      <c r="D336" t="str">
        <f>TestUIn2!C336</f>
        <v/>
      </c>
      <c r="E336" t="str">
        <f>TestUIn2!D336</f>
        <v/>
      </c>
      <c r="F336" s="87" t="str">
        <f>TestUIn2!F336</f>
        <v/>
      </c>
    </row>
    <row r="337">
      <c r="A337" s="86">
        <f>(IF(TestUIn2!E337=Germany_Aus!$A$2,1&amp;COUNTIF(TestUIn2!$E$2:$E337,Germany_Aus!$A$2), IF(TestUIn2!E337=Germany_Aus!$A$82, 2&amp;COUNTIF(TestUIn2!$E$2:$E337,Germany_Aus!$A$82),IF(TestUIn2!E337=Germany_Aus!$A$162, 3&amp;COUNTIF(TestUIn2!$E$2:$E337,Germany_Aus!$A$162),IF(TestUIn2!E337=Germany_Aus!$A$242, 4&amp;COUNTIF(TestUIn2!$E$2:$E337,Germany_Aus!$A$242),IF(TestUIn2!E337=Germany_Aus!$A$322, 5&amp;COUNTIF(TestUIn2!$E$2:$E337,Germany_Aus!$A$322),IF(TestUIn2!E337=Germany_Aus!$A$402, 6&amp;COUNTIF(TestUIn2!$E$2:$E337,Germany_Aus!$A$402),IF(TestUIn2!E337=Germany_Aus!$A$482, 7&amp;COUNTIF(TestUIn2!$E$2:$E337,Germany_Aus!$A$482),IF(TestUIn2!E337=Germany_Aus!$A$562, 8&amp;COUNTIF(TestUIn2!$E$2:$E337,Germany_Aus!$A$562),IF(TestUIn2!E337=Germany_Aus!$A$642, 9&amp;COUNTIF(TestUIn2!$E$2:$E337,Germany_Aus!$A$642),IF(TestUIn2!E337=Germany_Aus!$A$722, 10&amp;COUNTIF(TestUIn2!$E$2:$E337,Germany_Aus!$A$722),0)))))))))))</f>
        <v>0</v>
      </c>
      <c r="B337" t="str">
        <f>TestUIn2!A337</f>
        <v/>
      </c>
      <c r="C337" t="str">
        <f>TestUIn2!B337</f>
        <v/>
      </c>
      <c r="D337" t="str">
        <f>TestUIn2!C337</f>
        <v/>
      </c>
      <c r="E337" t="str">
        <f>TestUIn2!D337</f>
        <v/>
      </c>
      <c r="F337" s="87" t="str">
        <f>TestUIn2!F337</f>
        <v/>
      </c>
    </row>
    <row r="338">
      <c r="A338" s="86">
        <f>(IF(TestUIn2!E338=Germany_Aus!$A$2,1&amp;COUNTIF(TestUIn2!$E$2:$E338,Germany_Aus!$A$2), IF(TestUIn2!E338=Germany_Aus!$A$82, 2&amp;COUNTIF(TestUIn2!$E$2:$E338,Germany_Aus!$A$82),IF(TestUIn2!E338=Germany_Aus!$A$162, 3&amp;COUNTIF(TestUIn2!$E$2:$E338,Germany_Aus!$A$162),IF(TestUIn2!E338=Germany_Aus!$A$242, 4&amp;COUNTIF(TestUIn2!$E$2:$E338,Germany_Aus!$A$242),IF(TestUIn2!E338=Germany_Aus!$A$322, 5&amp;COUNTIF(TestUIn2!$E$2:$E338,Germany_Aus!$A$322),IF(TestUIn2!E338=Germany_Aus!$A$402, 6&amp;COUNTIF(TestUIn2!$E$2:$E338,Germany_Aus!$A$402),IF(TestUIn2!E338=Germany_Aus!$A$482, 7&amp;COUNTIF(TestUIn2!$E$2:$E338,Germany_Aus!$A$482),IF(TestUIn2!E338=Germany_Aus!$A$562, 8&amp;COUNTIF(TestUIn2!$E$2:$E338,Germany_Aus!$A$562),IF(TestUIn2!E338=Germany_Aus!$A$642, 9&amp;COUNTIF(TestUIn2!$E$2:$E338,Germany_Aus!$A$642),IF(TestUIn2!E338=Germany_Aus!$A$722, 10&amp;COUNTIF(TestUIn2!$E$2:$E338,Germany_Aus!$A$722),0)))))))))))</f>
        <v>0</v>
      </c>
      <c r="B338" t="str">
        <f>TestUIn2!A338</f>
        <v/>
      </c>
      <c r="C338" t="str">
        <f>TestUIn2!B338</f>
        <v/>
      </c>
      <c r="D338" t="str">
        <f>TestUIn2!C338</f>
        <v/>
      </c>
      <c r="E338" t="str">
        <f>TestUIn2!D338</f>
        <v/>
      </c>
      <c r="F338" s="87" t="str">
        <f>TestUIn2!F338</f>
        <v/>
      </c>
    </row>
    <row r="339">
      <c r="A339" s="86">
        <f>(IF(TestUIn2!E339=Germany_Aus!$A$2,1&amp;COUNTIF(TestUIn2!$E$2:$E339,Germany_Aus!$A$2), IF(TestUIn2!E339=Germany_Aus!$A$82, 2&amp;COUNTIF(TestUIn2!$E$2:$E339,Germany_Aus!$A$82),IF(TestUIn2!E339=Germany_Aus!$A$162, 3&amp;COUNTIF(TestUIn2!$E$2:$E339,Germany_Aus!$A$162),IF(TestUIn2!E339=Germany_Aus!$A$242, 4&amp;COUNTIF(TestUIn2!$E$2:$E339,Germany_Aus!$A$242),IF(TestUIn2!E339=Germany_Aus!$A$322, 5&amp;COUNTIF(TestUIn2!$E$2:$E339,Germany_Aus!$A$322),IF(TestUIn2!E339=Germany_Aus!$A$402, 6&amp;COUNTIF(TestUIn2!$E$2:$E339,Germany_Aus!$A$402),IF(TestUIn2!E339=Germany_Aus!$A$482, 7&amp;COUNTIF(TestUIn2!$E$2:$E339,Germany_Aus!$A$482),IF(TestUIn2!E339=Germany_Aus!$A$562, 8&amp;COUNTIF(TestUIn2!$E$2:$E339,Germany_Aus!$A$562),IF(TestUIn2!E339=Germany_Aus!$A$642, 9&amp;COUNTIF(TestUIn2!$E$2:$E339,Germany_Aus!$A$642),IF(TestUIn2!E339=Germany_Aus!$A$722, 10&amp;COUNTIF(TestUIn2!$E$2:$E339,Germany_Aus!$A$722),0)))))))))))</f>
        <v>0</v>
      </c>
      <c r="B339" t="str">
        <f>TestUIn2!A339</f>
        <v/>
      </c>
      <c r="C339" t="str">
        <f>TestUIn2!B339</f>
        <v/>
      </c>
      <c r="D339" t="str">
        <f>TestUIn2!C339</f>
        <v/>
      </c>
      <c r="E339" t="str">
        <f>TestUIn2!D339</f>
        <v/>
      </c>
      <c r="F339" s="87" t="str">
        <f>TestUIn2!F339</f>
        <v/>
      </c>
    </row>
    <row r="340">
      <c r="A340" s="86">
        <f>(IF(TestUIn2!E340=Germany_Aus!$A$2,1&amp;COUNTIF(TestUIn2!$E$2:$E340,Germany_Aus!$A$2), IF(TestUIn2!E340=Germany_Aus!$A$82, 2&amp;COUNTIF(TestUIn2!$E$2:$E340,Germany_Aus!$A$82),IF(TestUIn2!E340=Germany_Aus!$A$162, 3&amp;COUNTIF(TestUIn2!$E$2:$E340,Germany_Aus!$A$162),IF(TestUIn2!E340=Germany_Aus!$A$242, 4&amp;COUNTIF(TestUIn2!$E$2:$E340,Germany_Aus!$A$242),IF(TestUIn2!E340=Germany_Aus!$A$322, 5&amp;COUNTIF(TestUIn2!$E$2:$E340,Germany_Aus!$A$322),IF(TestUIn2!E340=Germany_Aus!$A$402, 6&amp;COUNTIF(TestUIn2!$E$2:$E340,Germany_Aus!$A$402),IF(TestUIn2!E340=Germany_Aus!$A$482, 7&amp;COUNTIF(TestUIn2!$E$2:$E340,Germany_Aus!$A$482),IF(TestUIn2!E340=Germany_Aus!$A$562, 8&amp;COUNTIF(TestUIn2!$E$2:$E340,Germany_Aus!$A$562),IF(TestUIn2!E340=Germany_Aus!$A$642, 9&amp;COUNTIF(TestUIn2!$E$2:$E340,Germany_Aus!$A$642),IF(TestUIn2!E340=Germany_Aus!$A$722, 10&amp;COUNTIF(TestUIn2!$E$2:$E340,Germany_Aus!$A$722),0)))))))))))</f>
        <v>0</v>
      </c>
      <c r="B340" t="str">
        <f>TestUIn2!A340</f>
        <v/>
      </c>
      <c r="C340" t="str">
        <f>TestUIn2!B340</f>
        <v/>
      </c>
      <c r="D340" t="str">
        <f>TestUIn2!C340</f>
        <v/>
      </c>
      <c r="E340" t="str">
        <f>TestUIn2!D340</f>
        <v/>
      </c>
      <c r="F340" s="87" t="str">
        <f>TestUIn2!F340</f>
        <v/>
      </c>
    </row>
    <row r="341">
      <c r="A341" s="86">
        <f>(IF(TestUIn2!E341=Germany_Aus!$A$2,1&amp;COUNTIF(TestUIn2!$E$2:$E341,Germany_Aus!$A$2), IF(TestUIn2!E341=Germany_Aus!$A$82, 2&amp;COUNTIF(TestUIn2!$E$2:$E341,Germany_Aus!$A$82),IF(TestUIn2!E341=Germany_Aus!$A$162, 3&amp;COUNTIF(TestUIn2!$E$2:$E341,Germany_Aus!$A$162),IF(TestUIn2!E341=Germany_Aus!$A$242, 4&amp;COUNTIF(TestUIn2!$E$2:$E341,Germany_Aus!$A$242),IF(TestUIn2!E341=Germany_Aus!$A$322, 5&amp;COUNTIF(TestUIn2!$E$2:$E341,Germany_Aus!$A$322),IF(TestUIn2!E341=Germany_Aus!$A$402, 6&amp;COUNTIF(TestUIn2!$E$2:$E341,Germany_Aus!$A$402),IF(TestUIn2!E341=Germany_Aus!$A$482, 7&amp;COUNTIF(TestUIn2!$E$2:$E341,Germany_Aus!$A$482),IF(TestUIn2!E341=Germany_Aus!$A$562, 8&amp;COUNTIF(TestUIn2!$E$2:$E341,Germany_Aus!$A$562),IF(TestUIn2!E341=Germany_Aus!$A$642, 9&amp;COUNTIF(TestUIn2!$E$2:$E341,Germany_Aus!$A$642),IF(TestUIn2!E341=Germany_Aus!$A$722, 10&amp;COUNTIF(TestUIn2!$E$2:$E341,Germany_Aus!$A$722),0)))))))))))</f>
        <v>0</v>
      </c>
      <c r="B341" t="str">
        <f>TestUIn2!A341</f>
        <v/>
      </c>
      <c r="C341" t="str">
        <f>TestUIn2!B341</f>
        <v/>
      </c>
      <c r="D341" t="str">
        <f>TestUIn2!C341</f>
        <v/>
      </c>
      <c r="E341" t="str">
        <f>TestUIn2!D341</f>
        <v/>
      </c>
      <c r="F341" s="87" t="str">
        <f>TestUIn2!F341</f>
        <v/>
      </c>
    </row>
    <row r="342">
      <c r="A342" s="86">
        <f>(IF(TestUIn2!E342=Germany_Aus!$A$2,1&amp;COUNTIF(TestUIn2!$E$2:$E342,Germany_Aus!$A$2), IF(TestUIn2!E342=Germany_Aus!$A$82, 2&amp;COUNTIF(TestUIn2!$E$2:$E342,Germany_Aus!$A$82),IF(TestUIn2!E342=Germany_Aus!$A$162, 3&amp;COUNTIF(TestUIn2!$E$2:$E342,Germany_Aus!$A$162),IF(TestUIn2!E342=Germany_Aus!$A$242, 4&amp;COUNTIF(TestUIn2!$E$2:$E342,Germany_Aus!$A$242),IF(TestUIn2!E342=Germany_Aus!$A$322, 5&amp;COUNTIF(TestUIn2!$E$2:$E342,Germany_Aus!$A$322),IF(TestUIn2!E342=Germany_Aus!$A$402, 6&amp;COUNTIF(TestUIn2!$E$2:$E342,Germany_Aus!$A$402),IF(TestUIn2!E342=Germany_Aus!$A$482, 7&amp;COUNTIF(TestUIn2!$E$2:$E342,Germany_Aus!$A$482),IF(TestUIn2!E342=Germany_Aus!$A$562, 8&amp;COUNTIF(TestUIn2!$E$2:$E342,Germany_Aus!$A$562),IF(TestUIn2!E342=Germany_Aus!$A$642, 9&amp;COUNTIF(TestUIn2!$E$2:$E342,Germany_Aus!$A$642),IF(TestUIn2!E342=Germany_Aus!$A$722, 10&amp;COUNTIF(TestUIn2!$E$2:$E342,Germany_Aus!$A$722),0)))))))))))</f>
        <v>0</v>
      </c>
      <c r="B342" t="str">
        <f>TestUIn2!A342</f>
        <v/>
      </c>
      <c r="C342" t="str">
        <f>TestUIn2!B342</f>
        <v/>
      </c>
      <c r="D342" t="str">
        <f>TestUIn2!C342</f>
        <v/>
      </c>
      <c r="E342" t="str">
        <f>TestUIn2!D342</f>
        <v/>
      </c>
      <c r="F342" s="87" t="str">
        <f>TestUIn2!F342</f>
        <v/>
      </c>
    </row>
    <row r="343">
      <c r="A343" s="86">
        <f>(IF(TestUIn2!E343=Germany_Aus!$A$2,1&amp;COUNTIF(TestUIn2!$E$2:$E343,Germany_Aus!$A$2), IF(TestUIn2!E343=Germany_Aus!$A$82, 2&amp;COUNTIF(TestUIn2!$E$2:$E343,Germany_Aus!$A$82),IF(TestUIn2!E343=Germany_Aus!$A$162, 3&amp;COUNTIF(TestUIn2!$E$2:$E343,Germany_Aus!$A$162),IF(TestUIn2!E343=Germany_Aus!$A$242, 4&amp;COUNTIF(TestUIn2!$E$2:$E343,Germany_Aus!$A$242),IF(TestUIn2!E343=Germany_Aus!$A$322, 5&amp;COUNTIF(TestUIn2!$E$2:$E343,Germany_Aus!$A$322),IF(TestUIn2!E343=Germany_Aus!$A$402, 6&amp;COUNTIF(TestUIn2!$E$2:$E343,Germany_Aus!$A$402),IF(TestUIn2!E343=Germany_Aus!$A$482, 7&amp;COUNTIF(TestUIn2!$E$2:$E343,Germany_Aus!$A$482),IF(TestUIn2!E343=Germany_Aus!$A$562, 8&amp;COUNTIF(TestUIn2!$E$2:$E343,Germany_Aus!$A$562),IF(TestUIn2!E343=Germany_Aus!$A$642, 9&amp;COUNTIF(TestUIn2!$E$2:$E343,Germany_Aus!$A$642),IF(TestUIn2!E343=Germany_Aus!$A$722, 10&amp;COUNTIF(TestUIn2!$E$2:$E343,Germany_Aus!$A$722),0)))))))))))</f>
        <v>0</v>
      </c>
      <c r="B343" t="str">
        <f>TestUIn2!A343</f>
        <v/>
      </c>
      <c r="C343" t="str">
        <f>TestUIn2!B343</f>
        <v/>
      </c>
      <c r="D343" t="str">
        <f>TestUIn2!C343</f>
        <v/>
      </c>
      <c r="E343" t="str">
        <f>TestUIn2!D343</f>
        <v/>
      </c>
      <c r="F343" s="87" t="str">
        <f>TestUIn2!F343</f>
        <v/>
      </c>
    </row>
    <row r="344">
      <c r="A344" s="86">
        <f>(IF(TestUIn2!E344=Germany_Aus!$A$2,1&amp;COUNTIF(TestUIn2!$E$2:$E344,Germany_Aus!$A$2), IF(TestUIn2!E344=Germany_Aus!$A$82, 2&amp;COUNTIF(TestUIn2!$E$2:$E344,Germany_Aus!$A$82),IF(TestUIn2!E344=Germany_Aus!$A$162, 3&amp;COUNTIF(TestUIn2!$E$2:$E344,Germany_Aus!$A$162),IF(TestUIn2!E344=Germany_Aus!$A$242, 4&amp;COUNTIF(TestUIn2!$E$2:$E344,Germany_Aus!$A$242),IF(TestUIn2!E344=Germany_Aus!$A$322, 5&amp;COUNTIF(TestUIn2!$E$2:$E344,Germany_Aus!$A$322),IF(TestUIn2!E344=Germany_Aus!$A$402, 6&amp;COUNTIF(TestUIn2!$E$2:$E344,Germany_Aus!$A$402),IF(TestUIn2!E344=Germany_Aus!$A$482, 7&amp;COUNTIF(TestUIn2!$E$2:$E344,Germany_Aus!$A$482),IF(TestUIn2!E344=Germany_Aus!$A$562, 8&amp;COUNTIF(TestUIn2!$E$2:$E344,Germany_Aus!$A$562),IF(TestUIn2!E344=Germany_Aus!$A$642, 9&amp;COUNTIF(TestUIn2!$E$2:$E344,Germany_Aus!$A$642),IF(TestUIn2!E344=Germany_Aus!$A$722, 10&amp;COUNTIF(TestUIn2!$E$2:$E344,Germany_Aus!$A$722),0)))))))))))</f>
        <v>0</v>
      </c>
      <c r="B344" t="str">
        <f>TestUIn2!A344</f>
        <v/>
      </c>
      <c r="C344" t="str">
        <f>TestUIn2!B344</f>
        <v/>
      </c>
      <c r="D344" t="str">
        <f>TestUIn2!C344</f>
        <v/>
      </c>
      <c r="E344" t="str">
        <f>TestUIn2!D344</f>
        <v/>
      </c>
      <c r="F344" s="87" t="str">
        <f>TestUIn2!F344</f>
        <v/>
      </c>
    </row>
    <row r="345">
      <c r="A345" s="86">
        <f>(IF(TestUIn2!E345=Germany_Aus!$A$2,1&amp;COUNTIF(TestUIn2!$E$2:$E345,Germany_Aus!$A$2), IF(TestUIn2!E345=Germany_Aus!$A$82, 2&amp;COUNTIF(TestUIn2!$E$2:$E345,Germany_Aus!$A$82),IF(TestUIn2!E345=Germany_Aus!$A$162, 3&amp;COUNTIF(TestUIn2!$E$2:$E345,Germany_Aus!$A$162),IF(TestUIn2!E345=Germany_Aus!$A$242, 4&amp;COUNTIF(TestUIn2!$E$2:$E345,Germany_Aus!$A$242),IF(TestUIn2!E345=Germany_Aus!$A$322, 5&amp;COUNTIF(TestUIn2!$E$2:$E345,Germany_Aus!$A$322),IF(TestUIn2!E345=Germany_Aus!$A$402, 6&amp;COUNTIF(TestUIn2!$E$2:$E345,Germany_Aus!$A$402),IF(TestUIn2!E345=Germany_Aus!$A$482, 7&amp;COUNTIF(TestUIn2!$E$2:$E345,Germany_Aus!$A$482),IF(TestUIn2!E345=Germany_Aus!$A$562, 8&amp;COUNTIF(TestUIn2!$E$2:$E345,Germany_Aus!$A$562),IF(TestUIn2!E345=Germany_Aus!$A$642, 9&amp;COUNTIF(TestUIn2!$E$2:$E345,Germany_Aus!$A$642),IF(TestUIn2!E345=Germany_Aus!$A$722, 10&amp;COUNTIF(TestUIn2!$E$2:$E345,Germany_Aus!$A$722),0)))))))))))</f>
        <v>0</v>
      </c>
      <c r="B345" t="str">
        <f>TestUIn2!A345</f>
        <v/>
      </c>
      <c r="C345" t="str">
        <f>TestUIn2!B345</f>
        <v/>
      </c>
      <c r="D345" t="str">
        <f>TestUIn2!C345</f>
        <v/>
      </c>
      <c r="E345" t="str">
        <f>TestUIn2!D345</f>
        <v/>
      </c>
      <c r="F345" s="87" t="str">
        <f>TestUIn2!F345</f>
        <v/>
      </c>
    </row>
    <row r="346">
      <c r="A346" s="86">
        <f>(IF(TestUIn2!E346=Germany_Aus!$A$2,1&amp;COUNTIF(TestUIn2!$E$2:$E346,Germany_Aus!$A$2), IF(TestUIn2!E346=Germany_Aus!$A$82, 2&amp;COUNTIF(TestUIn2!$E$2:$E346,Germany_Aus!$A$82),IF(TestUIn2!E346=Germany_Aus!$A$162, 3&amp;COUNTIF(TestUIn2!$E$2:$E346,Germany_Aus!$A$162),IF(TestUIn2!E346=Germany_Aus!$A$242, 4&amp;COUNTIF(TestUIn2!$E$2:$E346,Germany_Aus!$A$242),IF(TestUIn2!E346=Germany_Aus!$A$322, 5&amp;COUNTIF(TestUIn2!$E$2:$E346,Germany_Aus!$A$322),IF(TestUIn2!E346=Germany_Aus!$A$402, 6&amp;COUNTIF(TestUIn2!$E$2:$E346,Germany_Aus!$A$402),IF(TestUIn2!E346=Germany_Aus!$A$482, 7&amp;COUNTIF(TestUIn2!$E$2:$E346,Germany_Aus!$A$482),IF(TestUIn2!E346=Germany_Aus!$A$562, 8&amp;COUNTIF(TestUIn2!$E$2:$E346,Germany_Aus!$A$562),IF(TestUIn2!E346=Germany_Aus!$A$642, 9&amp;COUNTIF(TestUIn2!$E$2:$E346,Germany_Aus!$A$642),IF(TestUIn2!E346=Germany_Aus!$A$722, 10&amp;COUNTIF(TestUIn2!$E$2:$E346,Germany_Aus!$A$722),0)))))))))))</f>
        <v>0</v>
      </c>
      <c r="B346" t="str">
        <f>TestUIn2!A346</f>
        <v/>
      </c>
      <c r="C346" t="str">
        <f>TestUIn2!B346</f>
        <v/>
      </c>
      <c r="D346" t="str">
        <f>TestUIn2!C346</f>
        <v/>
      </c>
      <c r="E346" t="str">
        <f>TestUIn2!D346</f>
        <v/>
      </c>
      <c r="F346" s="87" t="str">
        <f>TestUIn2!F346</f>
        <v/>
      </c>
    </row>
    <row r="347">
      <c r="A347" s="86">
        <f>(IF(TestUIn2!E347=Germany_Aus!$A$2,1&amp;COUNTIF(TestUIn2!$E$2:$E347,Germany_Aus!$A$2), IF(TestUIn2!E347=Germany_Aus!$A$82, 2&amp;COUNTIF(TestUIn2!$E$2:$E347,Germany_Aus!$A$82),IF(TestUIn2!E347=Germany_Aus!$A$162, 3&amp;COUNTIF(TestUIn2!$E$2:$E347,Germany_Aus!$A$162),IF(TestUIn2!E347=Germany_Aus!$A$242, 4&amp;COUNTIF(TestUIn2!$E$2:$E347,Germany_Aus!$A$242),IF(TestUIn2!E347=Germany_Aus!$A$322, 5&amp;COUNTIF(TestUIn2!$E$2:$E347,Germany_Aus!$A$322),IF(TestUIn2!E347=Germany_Aus!$A$402, 6&amp;COUNTIF(TestUIn2!$E$2:$E347,Germany_Aus!$A$402),IF(TestUIn2!E347=Germany_Aus!$A$482, 7&amp;COUNTIF(TestUIn2!$E$2:$E347,Germany_Aus!$A$482),IF(TestUIn2!E347=Germany_Aus!$A$562, 8&amp;COUNTIF(TestUIn2!$E$2:$E347,Germany_Aus!$A$562),IF(TestUIn2!E347=Germany_Aus!$A$642, 9&amp;COUNTIF(TestUIn2!$E$2:$E347,Germany_Aus!$A$642),IF(TestUIn2!E347=Germany_Aus!$A$722, 10&amp;COUNTIF(TestUIn2!$E$2:$E347,Germany_Aus!$A$722),0)))))))))))</f>
        <v>0</v>
      </c>
      <c r="B347" t="str">
        <f>TestUIn2!A347</f>
        <v/>
      </c>
      <c r="C347" t="str">
        <f>TestUIn2!B347</f>
        <v/>
      </c>
      <c r="D347" t="str">
        <f>TestUIn2!C347</f>
        <v/>
      </c>
      <c r="E347" t="str">
        <f>TestUIn2!D347</f>
        <v/>
      </c>
      <c r="F347" s="87" t="str">
        <f>TestUIn2!F347</f>
        <v/>
      </c>
    </row>
    <row r="348">
      <c r="A348" s="86">
        <f>(IF(TestUIn2!E348=Germany_Aus!$A$2,1&amp;COUNTIF(TestUIn2!$E$2:$E348,Germany_Aus!$A$2), IF(TestUIn2!E348=Germany_Aus!$A$82, 2&amp;COUNTIF(TestUIn2!$E$2:$E348,Germany_Aus!$A$82),IF(TestUIn2!E348=Germany_Aus!$A$162, 3&amp;COUNTIF(TestUIn2!$E$2:$E348,Germany_Aus!$A$162),IF(TestUIn2!E348=Germany_Aus!$A$242, 4&amp;COUNTIF(TestUIn2!$E$2:$E348,Germany_Aus!$A$242),IF(TestUIn2!E348=Germany_Aus!$A$322, 5&amp;COUNTIF(TestUIn2!$E$2:$E348,Germany_Aus!$A$322),IF(TestUIn2!E348=Germany_Aus!$A$402, 6&amp;COUNTIF(TestUIn2!$E$2:$E348,Germany_Aus!$A$402),IF(TestUIn2!E348=Germany_Aus!$A$482, 7&amp;COUNTIF(TestUIn2!$E$2:$E348,Germany_Aus!$A$482),IF(TestUIn2!E348=Germany_Aus!$A$562, 8&amp;COUNTIF(TestUIn2!$E$2:$E348,Germany_Aus!$A$562),IF(TestUIn2!E348=Germany_Aus!$A$642, 9&amp;COUNTIF(TestUIn2!$E$2:$E348,Germany_Aus!$A$642),IF(TestUIn2!E348=Germany_Aus!$A$722, 10&amp;COUNTIF(TestUIn2!$E$2:$E348,Germany_Aus!$A$722),0)))))))))))</f>
        <v>0</v>
      </c>
      <c r="B348" t="str">
        <f>TestUIn2!A348</f>
        <v/>
      </c>
      <c r="C348" t="str">
        <f>TestUIn2!B348</f>
        <v/>
      </c>
      <c r="D348" t="str">
        <f>TestUIn2!C348</f>
        <v/>
      </c>
      <c r="E348" t="str">
        <f>TestUIn2!D348</f>
        <v/>
      </c>
      <c r="F348" s="87" t="str">
        <f>TestUIn2!F348</f>
        <v/>
      </c>
    </row>
    <row r="349">
      <c r="A349" s="86">
        <f>(IF(TestUIn2!E349=Germany_Aus!$A$2,1&amp;COUNTIF(TestUIn2!$E$2:$E349,Germany_Aus!$A$2), IF(TestUIn2!E349=Germany_Aus!$A$82, 2&amp;COUNTIF(TestUIn2!$E$2:$E349,Germany_Aus!$A$82),IF(TestUIn2!E349=Germany_Aus!$A$162, 3&amp;COUNTIF(TestUIn2!$E$2:$E349,Germany_Aus!$A$162),IF(TestUIn2!E349=Germany_Aus!$A$242, 4&amp;COUNTIF(TestUIn2!$E$2:$E349,Germany_Aus!$A$242),IF(TestUIn2!E349=Germany_Aus!$A$322, 5&amp;COUNTIF(TestUIn2!$E$2:$E349,Germany_Aus!$A$322),IF(TestUIn2!E349=Germany_Aus!$A$402, 6&amp;COUNTIF(TestUIn2!$E$2:$E349,Germany_Aus!$A$402),IF(TestUIn2!E349=Germany_Aus!$A$482, 7&amp;COUNTIF(TestUIn2!$E$2:$E349,Germany_Aus!$A$482),IF(TestUIn2!E349=Germany_Aus!$A$562, 8&amp;COUNTIF(TestUIn2!$E$2:$E349,Germany_Aus!$A$562),IF(TestUIn2!E349=Germany_Aus!$A$642, 9&amp;COUNTIF(TestUIn2!$E$2:$E349,Germany_Aus!$A$642),IF(TestUIn2!E349=Germany_Aus!$A$722, 10&amp;COUNTIF(TestUIn2!$E$2:$E349,Germany_Aus!$A$722),0)))))))))))</f>
        <v>0</v>
      </c>
      <c r="B349" t="str">
        <f>TestUIn2!A349</f>
        <v/>
      </c>
      <c r="C349" t="str">
        <f>TestUIn2!B349</f>
        <v/>
      </c>
      <c r="D349" t="str">
        <f>TestUIn2!C349</f>
        <v/>
      </c>
      <c r="E349" t="str">
        <f>TestUIn2!D349</f>
        <v/>
      </c>
      <c r="F349" s="87" t="str">
        <f>TestUIn2!F349</f>
        <v/>
      </c>
    </row>
    <row r="350">
      <c r="A350" s="86">
        <f>(IF(TestUIn2!E350=Germany_Aus!$A$2,1&amp;COUNTIF(TestUIn2!$E$2:$E350,Germany_Aus!$A$2), IF(TestUIn2!E350=Germany_Aus!$A$82, 2&amp;COUNTIF(TestUIn2!$E$2:$E350,Germany_Aus!$A$82),IF(TestUIn2!E350=Germany_Aus!$A$162, 3&amp;COUNTIF(TestUIn2!$E$2:$E350,Germany_Aus!$A$162),IF(TestUIn2!E350=Germany_Aus!$A$242, 4&amp;COUNTIF(TestUIn2!$E$2:$E350,Germany_Aus!$A$242),IF(TestUIn2!E350=Germany_Aus!$A$322, 5&amp;COUNTIF(TestUIn2!$E$2:$E350,Germany_Aus!$A$322),IF(TestUIn2!E350=Germany_Aus!$A$402, 6&amp;COUNTIF(TestUIn2!$E$2:$E350,Germany_Aus!$A$402),IF(TestUIn2!E350=Germany_Aus!$A$482, 7&amp;COUNTIF(TestUIn2!$E$2:$E350,Germany_Aus!$A$482),IF(TestUIn2!E350=Germany_Aus!$A$562, 8&amp;COUNTIF(TestUIn2!$E$2:$E350,Germany_Aus!$A$562),IF(TestUIn2!E350=Germany_Aus!$A$642, 9&amp;COUNTIF(TestUIn2!$E$2:$E350,Germany_Aus!$A$642),IF(TestUIn2!E350=Germany_Aus!$A$722, 10&amp;COUNTIF(TestUIn2!$E$2:$E350,Germany_Aus!$A$722),0)))))))))))</f>
        <v>0</v>
      </c>
      <c r="B350" t="str">
        <f>TestUIn2!A350</f>
        <v/>
      </c>
      <c r="C350" t="str">
        <f>TestUIn2!B350</f>
        <v/>
      </c>
      <c r="D350" t="str">
        <f>TestUIn2!C350</f>
        <v/>
      </c>
      <c r="E350" t="str">
        <f>TestUIn2!D350</f>
        <v/>
      </c>
      <c r="F350" s="87" t="str">
        <f>TestUIn2!F350</f>
        <v/>
      </c>
    </row>
    <row r="351">
      <c r="A351" s="86">
        <f>(IF(TestUIn2!E351=Germany_Aus!$A$2,1&amp;COUNTIF(TestUIn2!$E$2:$E351,Germany_Aus!$A$2), IF(TestUIn2!E351=Germany_Aus!$A$82, 2&amp;COUNTIF(TestUIn2!$E$2:$E351,Germany_Aus!$A$82),IF(TestUIn2!E351=Germany_Aus!$A$162, 3&amp;COUNTIF(TestUIn2!$E$2:$E351,Germany_Aus!$A$162),IF(TestUIn2!E351=Germany_Aus!$A$242, 4&amp;COUNTIF(TestUIn2!$E$2:$E351,Germany_Aus!$A$242),IF(TestUIn2!E351=Germany_Aus!$A$322, 5&amp;COUNTIF(TestUIn2!$E$2:$E351,Germany_Aus!$A$322),IF(TestUIn2!E351=Germany_Aus!$A$402, 6&amp;COUNTIF(TestUIn2!$E$2:$E351,Germany_Aus!$A$402),IF(TestUIn2!E351=Germany_Aus!$A$482, 7&amp;COUNTIF(TestUIn2!$E$2:$E351,Germany_Aus!$A$482),IF(TestUIn2!E351=Germany_Aus!$A$562, 8&amp;COUNTIF(TestUIn2!$E$2:$E351,Germany_Aus!$A$562),IF(TestUIn2!E351=Germany_Aus!$A$642, 9&amp;COUNTIF(TestUIn2!$E$2:$E351,Germany_Aus!$A$642),IF(TestUIn2!E351=Germany_Aus!$A$722, 10&amp;COUNTIF(TestUIn2!$E$2:$E351,Germany_Aus!$A$722),0)))))))))))</f>
        <v>0</v>
      </c>
      <c r="B351" t="str">
        <f>TestUIn2!A351</f>
        <v/>
      </c>
      <c r="C351" t="str">
        <f>TestUIn2!B351</f>
        <v/>
      </c>
      <c r="D351" t="str">
        <f>TestUIn2!C351</f>
        <v/>
      </c>
      <c r="E351" t="str">
        <f>TestUIn2!D351</f>
        <v/>
      </c>
      <c r="F351" s="87" t="str">
        <f>TestUIn2!F351</f>
        <v/>
      </c>
    </row>
    <row r="352">
      <c r="A352" s="86">
        <f>(IF(TestUIn2!E352=Germany_Aus!$A$2,1&amp;COUNTIF(TestUIn2!$E$2:$E352,Germany_Aus!$A$2), IF(TestUIn2!E352=Germany_Aus!$A$82, 2&amp;COUNTIF(TestUIn2!$E$2:$E352,Germany_Aus!$A$82),IF(TestUIn2!E352=Germany_Aus!$A$162, 3&amp;COUNTIF(TestUIn2!$E$2:$E352,Germany_Aus!$A$162),IF(TestUIn2!E352=Germany_Aus!$A$242, 4&amp;COUNTIF(TestUIn2!$E$2:$E352,Germany_Aus!$A$242),IF(TestUIn2!E352=Germany_Aus!$A$322, 5&amp;COUNTIF(TestUIn2!$E$2:$E352,Germany_Aus!$A$322),IF(TestUIn2!E352=Germany_Aus!$A$402, 6&amp;COUNTIF(TestUIn2!$E$2:$E352,Germany_Aus!$A$402),IF(TestUIn2!E352=Germany_Aus!$A$482, 7&amp;COUNTIF(TestUIn2!$E$2:$E352,Germany_Aus!$A$482),IF(TestUIn2!E352=Germany_Aus!$A$562, 8&amp;COUNTIF(TestUIn2!$E$2:$E352,Germany_Aus!$A$562),IF(TestUIn2!E352=Germany_Aus!$A$642, 9&amp;COUNTIF(TestUIn2!$E$2:$E352,Germany_Aus!$A$642),IF(TestUIn2!E352=Germany_Aus!$A$722, 10&amp;COUNTIF(TestUIn2!$E$2:$E352,Germany_Aus!$A$722),0)))))))))))</f>
        <v>0</v>
      </c>
      <c r="B352" t="str">
        <f>TestUIn2!A352</f>
        <v/>
      </c>
      <c r="C352" t="str">
        <f>TestUIn2!B352</f>
        <v/>
      </c>
      <c r="D352" t="str">
        <f>TestUIn2!C352</f>
        <v/>
      </c>
      <c r="E352" t="str">
        <f>TestUIn2!D352</f>
        <v/>
      </c>
      <c r="F352" s="87" t="str">
        <f>TestUIn2!F352</f>
        <v/>
      </c>
    </row>
    <row r="353">
      <c r="A353" s="86">
        <f>(IF(TestUIn2!E353=Germany_Aus!$A$2,1&amp;COUNTIF(TestUIn2!$E$2:$E353,Germany_Aus!$A$2), IF(TestUIn2!E353=Germany_Aus!$A$82, 2&amp;COUNTIF(TestUIn2!$E$2:$E353,Germany_Aus!$A$82),IF(TestUIn2!E353=Germany_Aus!$A$162, 3&amp;COUNTIF(TestUIn2!$E$2:$E353,Germany_Aus!$A$162),IF(TestUIn2!E353=Germany_Aus!$A$242, 4&amp;COUNTIF(TestUIn2!$E$2:$E353,Germany_Aus!$A$242),IF(TestUIn2!E353=Germany_Aus!$A$322, 5&amp;COUNTIF(TestUIn2!$E$2:$E353,Germany_Aus!$A$322),IF(TestUIn2!E353=Germany_Aus!$A$402, 6&amp;COUNTIF(TestUIn2!$E$2:$E353,Germany_Aus!$A$402),IF(TestUIn2!E353=Germany_Aus!$A$482, 7&amp;COUNTIF(TestUIn2!$E$2:$E353,Germany_Aus!$A$482),IF(TestUIn2!E353=Germany_Aus!$A$562, 8&amp;COUNTIF(TestUIn2!$E$2:$E353,Germany_Aus!$A$562),IF(TestUIn2!E353=Germany_Aus!$A$642, 9&amp;COUNTIF(TestUIn2!$E$2:$E353,Germany_Aus!$A$642),IF(TestUIn2!E353=Germany_Aus!$A$722, 10&amp;COUNTIF(TestUIn2!$E$2:$E353,Germany_Aus!$A$722),0)))))))))))</f>
        <v>0</v>
      </c>
      <c r="B353" t="str">
        <f>TestUIn2!A353</f>
        <v/>
      </c>
      <c r="C353" t="str">
        <f>TestUIn2!B353</f>
        <v/>
      </c>
      <c r="D353" t="str">
        <f>TestUIn2!C353</f>
        <v/>
      </c>
      <c r="E353" t="str">
        <f>TestUIn2!D353</f>
        <v/>
      </c>
      <c r="F353" s="87" t="str">
        <f>TestUIn2!F353</f>
        <v/>
      </c>
    </row>
    <row r="354">
      <c r="A354" s="86">
        <f>(IF(TestUIn2!E354=Germany_Aus!$A$2,1&amp;COUNTIF(TestUIn2!$E$2:$E354,Germany_Aus!$A$2), IF(TestUIn2!E354=Germany_Aus!$A$82, 2&amp;COUNTIF(TestUIn2!$E$2:$E354,Germany_Aus!$A$82),IF(TestUIn2!E354=Germany_Aus!$A$162, 3&amp;COUNTIF(TestUIn2!$E$2:$E354,Germany_Aus!$A$162),IF(TestUIn2!E354=Germany_Aus!$A$242, 4&amp;COUNTIF(TestUIn2!$E$2:$E354,Germany_Aus!$A$242),IF(TestUIn2!E354=Germany_Aus!$A$322, 5&amp;COUNTIF(TestUIn2!$E$2:$E354,Germany_Aus!$A$322),IF(TestUIn2!E354=Germany_Aus!$A$402, 6&amp;COUNTIF(TestUIn2!$E$2:$E354,Germany_Aus!$A$402),IF(TestUIn2!E354=Germany_Aus!$A$482, 7&amp;COUNTIF(TestUIn2!$E$2:$E354,Germany_Aus!$A$482),IF(TestUIn2!E354=Germany_Aus!$A$562, 8&amp;COUNTIF(TestUIn2!$E$2:$E354,Germany_Aus!$A$562),IF(TestUIn2!E354=Germany_Aus!$A$642, 9&amp;COUNTIF(TestUIn2!$E$2:$E354,Germany_Aus!$A$642),IF(TestUIn2!E354=Germany_Aus!$A$722, 10&amp;COUNTIF(TestUIn2!$E$2:$E354,Germany_Aus!$A$722),0)))))))))))</f>
        <v>0</v>
      </c>
      <c r="B354" t="str">
        <f>TestUIn2!A354</f>
        <v/>
      </c>
      <c r="C354" t="str">
        <f>TestUIn2!B354</f>
        <v/>
      </c>
      <c r="D354" t="str">
        <f>TestUIn2!C354</f>
        <v/>
      </c>
      <c r="E354" t="str">
        <f>TestUIn2!D354</f>
        <v/>
      </c>
      <c r="F354" s="87" t="str">
        <f>TestUIn2!F354</f>
        <v/>
      </c>
    </row>
    <row r="355">
      <c r="A355" s="86">
        <f>(IF(TestUIn2!E355=Germany_Aus!$A$2,1&amp;COUNTIF(TestUIn2!$E$2:$E355,Germany_Aus!$A$2), IF(TestUIn2!E355=Germany_Aus!$A$82, 2&amp;COUNTIF(TestUIn2!$E$2:$E355,Germany_Aus!$A$82),IF(TestUIn2!E355=Germany_Aus!$A$162, 3&amp;COUNTIF(TestUIn2!$E$2:$E355,Germany_Aus!$A$162),IF(TestUIn2!E355=Germany_Aus!$A$242, 4&amp;COUNTIF(TestUIn2!$E$2:$E355,Germany_Aus!$A$242),IF(TestUIn2!E355=Germany_Aus!$A$322, 5&amp;COUNTIF(TestUIn2!$E$2:$E355,Germany_Aus!$A$322),IF(TestUIn2!E355=Germany_Aus!$A$402, 6&amp;COUNTIF(TestUIn2!$E$2:$E355,Germany_Aus!$A$402),IF(TestUIn2!E355=Germany_Aus!$A$482, 7&amp;COUNTIF(TestUIn2!$E$2:$E355,Germany_Aus!$A$482),IF(TestUIn2!E355=Germany_Aus!$A$562, 8&amp;COUNTIF(TestUIn2!$E$2:$E355,Germany_Aus!$A$562),IF(TestUIn2!E355=Germany_Aus!$A$642, 9&amp;COUNTIF(TestUIn2!$E$2:$E355,Germany_Aus!$A$642),IF(TestUIn2!E355=Germany_Aus!$A$722, 10&amp;COUNTIF(TestUIn2!$E$2:$E355,Germany_Aus!$A$722),0)))))))))))</f>
        <v>0</v>
      </c>
      <c r="B355" t="str">
        <f>TestUIn2!A355</f>
        <v/>
      </c>
      <c r="C355" t="str">
        <f>TestUIn2!B355</f>
        <v/>
      </c>
      <c r="D355" t="str">
        <f>TestUIn2!C355</f>
        <v/>
      </c>
      <c r="E355" t="str">
        <f>TestUIn2!D355</f>
        <v/>
      </c>
      <c r="F355" s="87" t="str">
        <f>TestUIn2!F355</f>
        <v/>
      </c>
    </row>
    <row r="356">
      <c r="A356" s="86">
        <f>(IF(TestUIn2!E356=Germany_Aus!$A$2,1&amp;COUNTIF(TestUIn2!$E$2:$E356,Germany_Aus!$A$2), IF(TestUIn2!E356=Germany_Aus!$A$82, 2&amp;COUNTIF(TestUIn2!$E$2:$E356,Germany_Aus!$A$82),IF(TestUIn2!E356=Germany_Aus!$A$162, 3&amp;COUNTIF(TestUIn2!$E$2:$E356,Germany_Aus!$A$162),IF(TestUIn2!E356=Germany_Aus!$A$242, 4&amp;COUNTIF(TestUIn2!$E$2:$E356,Germany_Aus!$A$242),IF(TestUIn2!E356=Germany_Aus!$A$322, 5&amp;COUNTIF(TestUIn2!$E$2:$E356,Germany_Aus!$A$322),IF(TestUIn2!E356=Germany_Aus!$A$402, 6&amp;COUNTIF(TestUIn2!$E$2:$E356,Germany_Aus!$A$402),IF(TestUIn2!E356=Germany_Aus!$A$482, 7&amp;COUNTIF(TestUIn2!$E$2:$E356,Germany_Aus!$A$482),IF(TestUIn2!E356=Germany_Aus!$A$562, 8&amp;COUNTIF(TestUIn2!$E$2:$E356,Germany_Aus!$A$562),IF(TestUIn2!E356=Germany_Aus!$A$642, 9&amp;COUNTIF(TestUIn2!$E$2:$E356,Germany_Aus!$A$642),IF(TestUIn2!E356=Germany_Aus!$A$722, 10&amp;COUNTIF(TestUIn2!$E$2:$E356,Germany_Aus!$A$722),0)))))))))))</f>
        <v>0</v>
      </c>
      <c r="B356" t="str">
        <f>TestUIn2!A356</f>
        <v/>
      </c>
      <c r="C356" t="str">
        <f>TestUIn2!B356</f>
        <v/>
      </c>
      <c r="D356" t="str">
        <f>TestUIn2!C356</f>
        <v/>
      </c>
      <c r="E356" t="str">
        <f>TestUIn2!D356</f>
        <v/>
      </c>
      <c r="F356" s="87" t="str">
        <f>TestUIn2!F356</f>
        <v/>
      </c>
    </row>
    <row r="357">
      <c r="A357" s="86">
        <f>(IF(TestUIn2!E357=Germany_Aus!$A$2,1&amp;COUNTIF(TestUIn2!$E$2:$E357,Germany_Aus!$A$2), IF(TestUIn2!E357=Germany_Aus!$A$82, 2&amp;COUNTIF(TestUIn2!$E$2:$E357,Germany_Aus!$A$82),IF(TestUIn2!E357=Germany_Aus!$A$162, 3&amp;COUNTIF(TestUIn2!$E$2:$E357,Germany_Aus!$A$162),IF(TestUIn2!E357=Germany_Aus!$A$242, 4&amp;COUNTIF(TestUIn2!$E$2:$E357,Germany_Aus!$A$242),IF(TestUIn2!E357=Germany_Aus!$A$322, 5&amp;COUNTIF(TestUIn2!$E$2:$E357,Germany_Aus!$A$322),IF(TestUIn2!E357=Germany_Aus!$A$402, 6&amp;COUNTIF(TestUIn2!$E$2:$E357,Germany_Aus!$A$402),IF(TestUIn2!E357=Germany_Aus!$A$482, 7&amp;COUNTIF(TestUIn2!$E$2:$E357,Germany_Aus!$A$482),IF(TestUIn2!E357=Germany_Aus!$A$562, 8&amp;COUNTIF(TestUIn2!$E$2:$E357,Germany_Aus!$A$562),IF(TestUIn2!E357=Germany_Aus!$A$642, 9&amp;COUNTIF(TestUIn2!$E$2:$E357,Germany_Aus!$A$642),IF(TestUIn2!E357=Germany_Aus!$A$722, 10&amp;COUNTIF(TestUIn2!$E$2:$E357,Germany_Aus!$A$722),0)))))))))))</f>
        <v>0</v>
      </c>
      <c r="B357" t="str">
        <f>TestUIn2!A357</f>
        <v/>
      </c>
      <c r="C357" t="str">
        <f>TestUIn2!B357</f>
        <v/>
      </c>
      <c r="D357" t="str">
        <f>TestUIn2!C357</f>
        <v/>
      </c>
      <c r="E357" t="str">
        <f>TestUIn2!D357</f>
        <v/>
      </c>
      <c r="F357" s="87" t="str">
        <f>TestUIn2!F357</f>
        <v/>
      </c>
    </row>
    <row r="358">
      <c r="A358" s="86">
        <f>(IF(TestUIn2!E358=Germany_Aus!$A$2,1&amp;COUNTIF(TestUIn2!$E$2:$E358,Germany_Aus!$A$2), IF(TestUIn2!E358=Germany_Aus!$A$82, 2&amp;COUNTIF(TestUIn2!$E$2:$E358,Germany_Aus!$A$82),IF(TestUIn2!E358=Germany_Aus!$A$162, 3&amp;COUNTIF(TestUIn2!$E$2:$E358,Germany_Aus!$A$162),IF(TestUIn2!E358=Germany_Aus!$A$242, 4&amp;COUNTIF(TestUIn2!$E$2:$E358,Germany_Aus!$A$242),IF(TestUIn2!E358=Germany_Aus!$A$322, 5&amp;COUNTIF(TestUIn2!$E$2:$E358,Germany_Aus!$A$322),IF(TestUIn2!E358=Germany_Aus!$A$402, 6&amp;COUNTIF(TestUIn2!$E$2:$E358,Germany_Aus!$A$402),IF(TestUIn2!E358=Germany_Aus!$A$482, 7&amp;COUNTIF(TestUIn2!$E$2:$E358,Germany_Aus!$A$482),IF(TestUIn2!E358=Germany_Aus!$A$562, 8&amp;COUNTIF(TestUIn2!$E$2:$E358,Germany_Aus!$A$562),IF(TestUIn2!E358=Germany_Aus!$A$642, 9&amp;COUNTIF(TestUIn2!$E$2:$E358,Germany_Aus!$A$642),IF(TestUIn2!E358=Germany_Aus!$A$722, 10&amp;COUNTIF(TestUIn2!$E$2:$E358,Germany_Aus!$A$722),0)))))))))))</f>
        <v>0</v>
      </c>
      <c r="B358" t="str">
        <f>TestUIn2!A358</f>
        <v/>
      </c>
      <c r="C358" t="str">
        <f>TestUIn2!B358</f>
        <v/>
      </c>
      <c r="D358" t="str">
        <f>TestUIn2!C358</f>
        <v/>
      </c>
      <c r="E358" t="str">
        <f>TestUIn2!D358</f>
        <v/>
      </c>
      <c r="F358" s="87" t="str">
        <f>TestUIn2!F358</f>
        <v/>
      </c>
    </row>
    <row r="359">
      <c r="A359" s="86">
        <f>(IF(TestUIn2!E359=Germany_Aus!$A$2,1&amp;COUNTIF(TestUIn2!$E$2:$E359,Germany_Aus!$A$2), IF(TestUIn2!E359=Germany_Aus!$A$82, 2&amp;COUNTIF(TestUIn2!$E$2:$E359,Germany_Aus!$A$82),IF(TestUIn2!E359=Germany_Aus!$A$162, 3&amp;COUNTIF(TestUIn2!$E$2:$E359,Germany_Aus!$A$162),IF(TestUIn2!E359=Germany_Aus!$A$242, 4&amp;COUNTIF(TestUIn2!$E$2:$E359,Germany_Aus!$A$242),IF(TestUIn2!E359=Germany_Aus!$A$322, 5&amp;COUNTIF(TestUIn2!$E$2:$E359,Germany_Aus!$A$322),IF(TestUIn2!E359=Germany_Aus!$A$402, 6&amp;COUNTIF(TestUIn2!$E$2:$E359,Germany_Aus!$A$402),IF(TestUIn2!E359=Germany_Aus!$A$482, 7&amp;COUNTIF(TestUIn2!$E$2:$E359,Germany_Aus!$A$482),IF(TestUIn2!E359=Germany_Aus!$A$562, 8&amp;COUNTIF(TestUIn2!$E$2:$E359,Germany_Aus!$A$562),IF(TestUIn2!E359=Germany_Aus!$A$642, 9&amp;COUNTIF(TestUIn2!$E$2:$E359,Germany_Aus!$A$642),IF(TestUIn2!E359=Germany_Aus!$A$722, 10&amp;COUNTIF(TestUIn2!$E$2:$E359,Germany_Aus!$A$722),0)))))))))))</f>
        <v>0</v>
      </c>
      <c r="B359" t="str">
        <f>TestUIn2!A359</f>
        <v/>
      </c>
      <c r="C359" t="str">
        <f>TestUIn2!B359</f>
        <v/>
      </c>
      <c r="D359" t="str">
        <f>TestUIn2!C359</f>
        <v/>
      </c>
      <c r="E359" t="str">
        <f>TestUIn2!D359</f>
        <v/>
      </c>
      <c r="F359" s="87" t="str">
        <f>TestUIn2!F359</f>
        <v/>
      </c>
    </row>
    <row r="360">
      <c r="A360" s="86">
        <f>(IF(TestUIn2!E360=Germany_Aus!$A$2,1&amp;COUNTIF(TestUIn2!$E$2:$E360,Germany_Aus!$A$2), IF(TestUIn2!E360=Germany_Aus!$A$82, 2&amp;COUNTIF(TestUIn2!$E$2:$E360,Germany_Aus!$A$82),IF(TestUIn2!E360=Germany_Aus!$A$162, 3&amp;COUNTIF(TestUIn2!$E$2:$E360,Germany_Aus!$A$162),IF(TestUIn2!E360=Germany_Aus!$A$242, 4&amp;COUNTIF(TestUIn2!$E$2:$E360,Germany_Aus!$A$242),IF(TestUIn2!E360=Germany_Aus!$A$322, 5&amp;COUNTIF(TestUIn2!$E$2:$E360,Germany_Aus!$A$322),IF(TestUIn2!E360=Germany_Aus!$A$402, 6&amp;COUNTIF(TestUIn2!$E$2:$E360,Germany_Aus!$A$402),IF(TestUIn2!E360=Germany_Aus!$A$482, 7&amp;COUNTIF(TestUIn2!$E$2:$E360,Germany_Aus!$A$482),IF(TestUIn2!E360=Germany_Aus!$A$562, 8&amp;COUNTIF(TestUIn2!$E$2:$E360,Germany_Aus!$A$562),IF(TestUIn2!E360=Germany_Aus!$A$642, 9&amp;COUNTIF(TestUIn2!$E$2:$E360,Germany_Aus!$A$642),IF(TestUIn2!E360=Germany_Aus!$A$722, 10&amp;COUNTIF(TestUIn2!$E$2:$E360,Germany_Aus!$A$722),0)))))))))))</f>
        <v>0</v>
      </c>
      <c r="B360" t="str">
        <f>TestUIn2!A360</f>
        <v/>
      </c>
      <c r="C360" t="str">
        <f>TestUIn2!B360</f>
        <v/>
      </c>
      <c r="D360" t="str">
        <f>TestUIn2!C360</f>
        <v/>
      </c>
      <c r="E360" t="str">
        <f>TestUIn2!D360</f>
        <v/>
      </c>
      <c r="F360" s="87" t="str">
        <f>TestUIn2!F360</f>
        <v/>
      </c>
    </row>
    <row r="361">
      <c r="A361" s="86">
        <f>(IF(TestUIn2!E361=Germany_Aus!$A$2,1&amp;COUNTIF(TestUIn2!$E$2:$E361,Germany_Aus!$A$2), IF(TestUIn2!E361=Germany_Aus!$A$82, 2&amp;COUNTIF(TestUIn2!$E$2:$E361,Germany_Aus!$A$82),IF(TestUIn2!E361=Germany_Aus!$A$162, 3&amp;COUNTIF(TestUIn2!$E$2:$E361,Germany_Aus!$A$162),IF(TestUIn2!E361=Germany_Aus!$A$242, 4&amp;COUNTIF(TestUIn2!$E$2:$E361,Germany_Aus!$A$242),IF(TestUIn2!E361=Germany_Aus!$A$322, 5&amp;COUNTIF(TestUIn2!$E$2:$E361,Germany_Aus!$A$322),IF(TestUIn2!E361=Germany_Aus!$A$402, 6&amp;COUNTIF(TestUIn2!$E$2:$E361,Germany_Aus!$A$402),IF(TestUIn2!E361=Germany_Aus!$A$482, 7&amp;COUNTIF(TestUIn2!$E$2:$E361,Germany_Aus!$A$482),IF(TestUIn2!E361=Germany_Aus!$A$562, 8&amp;COUNTIF(TestUIn2!$E$2:$E361,Germany_Aus!$A$562),IF(TestUIn2!E361=Germany_Aus!$A$642, 9&amp;COUNTIF(TestUIn2!$E$2:$E361,Germany_Aus!$A$642),IF(TestUIn2!E361=Germany_Aus!$A$722, 10&amp;COUNTIF(TestUIn2!$E$2:$E361,Germany_Aus!$A$722),0)))))))))))</f>
        <v>0</v>
      </c>
      <c r="B361" t="str">
        <f>TestUIn2!A361</f>
        <v/>
      </c>
      <c r="C361" t="str">
        <f>TestUIn2!B361</f>
        <v/>
      </c>
      <c r="D361" t="str">
        <f>TestUIn2!C361</f>
        <v/>
      </c>
      <c r="E361" t="str">
        <f>TestUIn2!D361</f>
        <v/>
      </c>
      <c r="F361" s="87" t="str">
        <f>TestUIn2!F361</f>
        <v/>
      </c>
    </row>
    <row r="362">
      <c r="A362" s="86">
        <f>(IF(TestUIn2!E362=Germany_Aus!$A$2,1&amp;COUNTIF(TestUIn2!$E$2:$E362,Germany_Aus!$A$2), IF(TestUIn2!E362=Germany_Aus!$A$82, 2&amp;COUNTIF(TestUIn2!$E$2:$E362,Germany_Aus!$A$82),IF(TestUIn2!E362=Germany_Aus!$A$162, 3&amp;COUNTIF(TestUIn2!$E$2:$E362,Germany_Aus!$A$162),IF(TestUIn2!E362=Germany_Aus!$A$242, 4&amp;COUNTIF(TestUIn2!$E$2:$E362,Germany_Aus!$A$242),IF(TestUIn2!E362=Germany_Aus!$A$322, 5&amp;COUNTIF(TestUIn2!$E$2:$E362,Germany_Aus!$A$322),IF(TestUIn2!E362=Germany_Aus!$A$402, 6&amp;COUNTIF(TestUIn2!$E$2:$E362,Germany_Aus!$A$402),IF(TestUIn2!E362=Germany_Aus!$A$482, 7&amp;COUNTIF(TestUIn2!$E$2:$E362,Germany_Aus!$A$482),IF(TestUIn2!E362=Germany_Aus!$A$562, 8&amp;COUNTIF(TestUIn2!$E$2:$E362,Germany_Aus!$A$562),IF(TestUIn2!E362=Germany_Aus!$A$642, 9&amp;COUNTIF(TestUIn2!$E$2:$E362,Germany_Aus!$A$642),IF(TestUIn2!E362=Germany_Aus!$A$722, 10&amp;COUNTIF(TestUIn2!$E$2:$E362,Germany_Aus!$A$722),0)))))))))))</f>
        <v>0</v>
      </c>
      <c r="B362" t="str">
        <f>TestUIn2!A362</f>
        <v/>
      </c>
      <c r="C362" t="str">
        <f>TestUIn2!B362</f>
        <v/>
      </c>
      <c r="D362" t="str">
        <f>TestUIn2!C362</f>
        <v/>
      </c>
      <c r="E362" t="str">
        <f>TestUIn2!D362</f>
        <v/>
      </c>
      <c r="F362" s="87" t="str">
        <f>TestUIn2!F362</f>
        <v/>
      </c>
    </row>
    <row r="363">
      <c r="A363" s="86">
        <f>(IF(TestUIn2!E363=Germany_Aus!$A$2,1&amp;COUNTIF(TestUIn2!$E$2:$E363,Germany_Aus!$A$2), IF(TestUIn2!E363=Germany_Aus!$A$82, 2&amp;COUNTIF(TestUIn2!$E$2:$E363,Germany_Aus!$A$82),IF(TestUIn2!E363=Germany_Aus!$A$162, 3&amp;COUNTIF(TestUIn2!$E$2:$E363,Germany_Aus!$A$162),IF(TestUIn2!E363=Germany_Aus!$A$242, 4&amp;COUNTIF(TestUIn2!$E$2:$E363,Germany_Aus!$A$242),IF(TestUIn2!E363=Germany_Aus!$A$322, 5&amp;COUNTIF(TestUIn2!$E$2:$E363,Germany_Aus!$A$322),IF(TestUIn2!E363=Germany_Aus!$A$402, 6&amp;COUNTIF(TestUIn2!$E$2:$E363,Germany_Aus!$A$402),IF(TestUIn2!E363=Germany_Aus!$A$482, 7&amp;COUNTIF(TestUIn2!$E$2:$E363,Germany_Aus!$A$482),IF(TestUIn2!E363=Germany_Aus!$A$562, 8&amp;COUNTIF(TestUIn2!$E$2:$E363,Germany_Aus!$A$562),IF(TestUIn2!E363=Germany_Aus!$A$642, 9&amp;COUNTIF(TestUIn2!$E$2:$E363,Germany_Aus!$A$642),IF(TestUIn2!E363=Germany_Aus!$A$722, 10&amp;COUNTIF(TestUIn2!$E$2:$E363,Germany_Aus!$A$722),0)))))))))))</f>
        <v>0</v>
      </c>
      <c r="B363" t="str">
        <f>TestUIn2!A363</f>
        <v/>
      </c>
      <c r="C363" t="str">
        <f>TestUIn2!B363</f>
        <v/>
      </c>
      <c r="D363" t="str">
        <f>TestUIn2!C363</f>
        <v/>
      </c>
      <c r="E363" t="str">
        <f>TestUIn2!D363</f>
        <v/>
      </c>
      <c r="F363" s="87" t="str">
        <f>TestUIn2!F363</f>
        <v/>
      </c>
    </row>
    <row r="364">
      <c r="A364" s="86">
        <f>(IF(TestUIn2!E364=Germany_Aus!$A$2,1&amp;COUNTIF(TestUIn2!$E$2:$E364,Germany_Aus!$A$2), IF(TestUIn2!E364=Germany_Aus!$A$82, 2&amp;COUNTIF(TestUIn2!$E$2:$E364,Germany_Aus!$A$82),IF(TestUIn2!E364=Germany_Aus!$A$162, 3&amp;COUNTIF(TestUIn2!$E$2:$E364,Germany_Aus!$A$162),IF(TestUIn2!E364=Germany_Aus!$A$242, 4&amp;COUNTIF(TestUIn2!$E$2:$E364,Germany_Aus!$A$242),IF(TestUIn2!E364=Germany_Aus!$A$322, 5&amp;COUNTIF(TestUIn2!$E$2:$E364,Germany_Aus!$A$322),IF(TestUIn2!E364=Germany_Aus!$A$402, 6&amp;COUNTIF(TestUIn2!$E$2:$E364,Germany_Aus!$A$402),IF(TestUIn2!E364=Germany_Aus!$A$482, 7&amp;COUNTIF(TestUIn2!$E$2:$E364,Germany_Aus!$A$482),IF(TestUIn2!E364=Germany_Aus!$A$562, 8&amp;COUNTIF(TestUIn2!$E$2:$E364,Germany_Aus!$A$562),IF(TestUIn2!E364=Germany_Aus!$A$642, 9&amp;COUNTIF(TestUIn2!$E$2:$E364,Germany_Aus!$A$642),IF(TestUIn2!E364=Germany_Aus!$A$722, 10&amp;COUNTIF(TestUIn2!$E$2:$E364,Germany_Aus!$A$722),0)))))))))))</f>
        <v>0</v>
      </c>
      <c r="B364" t="str">
        <f>TestUIn2!A364</f>
        <v/>
      </c>
      <c r="C364" t="str">
        <f>TestUIn2!B364</f>
        <v/>
      </c>
      <c r="D364" t="str">
        <f>TestUIn2!C364</f>
        <v/>
      </c>
      <c r="E364" t="str">
        <f>TestUIn2!D364</f>
        <v/>
      </c>
      <c r="F364" s="87" t="str">
        <f>TestUIn2!F364</f>
        <v/>
      </c>
    </row>
    <row r="365">
      <c r="A365" s="86">
        <f>(IF(TestUIn2!E365=Germany_Aus!$A$2,1&amp;COUNTIF(TestUIn2!$E$2:$E365,Germany_Aus!$A$2), IF(TestUIn2!E365=Germany_Aus!$A$82, 2&amp;COUNTIF(TestUIn2!$E$2:$E365,Germany_Aus!$A$82),IF(TestUIn2!E365=Germany_Aus!$A$162, 3&amp;COUNTIF(TestUIn2!$E$2:$E365,Germany_Aus!$A$162),IF(TestUIn2!E365=Germany_Aus!$A$242, 4&amp;COUNTIF(TestUIn2!$E$2:$E365,Germany_Aus!$A$242),IF(TestUIn2!E365=Germany_Aus!$A$322, 5&amp;COUNTIF(TestUIn2!$E$2:$E365,Germany_Aus!$A$322),IF(TestUIn2!E365=Germany_Aus!$A$402, 6&amp;COUNTIF(TestUIn2!$E$2:$E365,Germany_Aus!$A$402),IF(TestUIn2!E365=Germany_Aus!$A$482, 7&amp;COUNTIF(TestUIn2!$E$2:$E365,Germany_Aus!$A$482),IF(TestUIn2!E365=Germany_Aus!$A$562, 8&amp;COUNTIF(TestUIn2!$E$2:$E365,Germany_Aus!$A$562),IF(TestUIn2!E365=Germany_Aus!$A$642, 9&amp;COUNTIF(TestUIn2!$E$2:$E365,Germany_Aus!$A$642),IF(TestUIn2!E365=Germany_Aus!$A$722, 10&amp;COUNTIF(TestUIn2!$E$2:$E365,Germany_Aus!$A$722),0)))))))))))</f>
        <v>0</v>
      </c>
      <c r="B365" t="str">
        <f>TestUIn2!A365</f>
        <v/>
      </c>
      <c r="C365" t="str">
        <f>TestUIn2!B365</f>
        <v/>
      </c>
      <c r="D365" t="str">
        <f>TestUIn2!C365</f>
        <v/>
      </c>
      <c r="E365" t="str">
        <f>TestUIn2!D365</f>
        <v/>
      </c>
      <c r="F365" s="87" t="str">
        <f>TestUIn2!F365</f>
        <v/>
      </c>
    </row>
    <row r="366">
      <c r="A366" s="86">
        <f>(IF(TestUIn2!E366=Germany_Aus!$A$2,1&amp;COUNTIF(TestUIn2!$E$2:$E366,Germany_Aus!$A$2), IF(TestUIn2!E366=Germany_Aus!$A$82, 2&amp;COUNTIF(TestUIn2!$E$2:$E366,Germany_Aus!$A$82),IF(TestUIn2!E366=Germany_Aus!$A$162, 3&amp;COUNTIF(TestUIn2!$E$2:$E366,Germany_Aus!$A$162),IF(TestUIn2!E366=Germany_Aus!$A$242, 4&amp;COUNTIF(TestUIn2!$E$2:$E366,Germany_Aus!$A$242),IF(TestUIn2!E366=Germany_Aus!$A$322, 5&amp;COUNTIF(TestUIn2!$E$2:$E366,Germany_Aus!$A$322),IF(TestUIn2!E366=Germany_Aus!$A$402, 6&amp;COUNTIF(TestUIn2!$E$2:$E366,Germany_Aus!$A$402),IF(TestUIn2!E366=Germany_Aus!$A$482, 7&amp;COUNTIF(TestUIn2!$E$2:$E366,Germany_Aus!$A$482),IF(TestUIn2!E366=Germany_Aus!$A$562, 8&amp;COUNTIF(TestUIn2!$E$2:$E366,Germany_Aus!$A$562),IF(TestUIn2!E366=Germany_Aus!$A$642, 9&amp;COUNTIF(TestUIn2!$E$2:$E366,Germany_Aus!$A$642),IF(TestUIn2!E366=Germany_Aus!$A$722, 10&amp;COUNTIF(TestUIn2!$E$2:$E366,Germany_Aus!$A$722),0)))))))))))</f>
        <v>0</v>
      </c>
      <c r="B366" t="str">
        <f>TestUIn2!A366</f>
        <v/>
      </c>
      <c r="C366" t="str">
        <f>TestUIn2!B366</f>
        <v/>
      </c>
      <c r="D366" t="str">
        <f>TestUIn2!C366</f>
        <v/>
      </c>
      <c r="E366" t="str">
        <f>TestUIn2!D366</f>
        <v/>
      </c>
      <c r="F366" s="87" t="str">
        <f>TestUIn2!F366</f>
        <v/>
      </c>
    </row>
    <row r="367">
      <c r="A367" s="86">
        <f>(IF(TestUIn2!E367=Germany_Aus!$A$2,1&amp;COUNTIF(TestUIn2!$E$2:$E367,Germany_Aus!$A$2), IF(TestUIn2!E367=Germany_Aus!$A$82, 2&amp;COUNTIF(TestUIn2!$E$2:$E367,Germany_Aus!$A$82),IF(TestUIn2!E367=Germany_Aus!$A$162, 3&amp;COUNTIF(TestUIn2!$E$2:$E367,Germany_Aus!$A$162),IF(TestUIn2!E367=Germany_Aus!$A$242, 4&amp;COUNTIF(TestUIn2!$E$2:$E367,Germany_Aus!$A$242),IF(TestUIn2!E367=Germany_Aus!$A$322, 5&amp;COUNTIF(TestUIn2!$E$2:$E367,Germany_Aus!$A$322),IF(TestUIn2!E367=Germany_Aus!$A$402, 6&amp;COUNTIF(TestUIn2!$E$2:$E367,Germany_Aus!$A$402),IF(TestUIn2!E367=Germany_Aus!$A$482, 7&amp;COUNTIF(TestUIn2!$E$2:$E367,Germany_Aus!$A$482),IF(TestUIn2!E367=Germany_Aus!$A$562, 8&amp;COUNTIF(TestUIn2!$E$2:$E367,Germany_Aus!$A$562),IF(TestUIn2!E367=Germany_Aus!$A$642, 9&amp;COUNTIF(TestUIn2!$E$2:$E367,Germany_Aus!$A$642),IF(TestUIn2!E367=Germany_Aus!$A$722, 10&amp;COUNTIF(TestUIn2!$E$2:$E367,Germany_Aus!$A$722),0)))))))))))</f>
        <v>0</v>
      </c>
      <c r="B367" t="str">
        <f>TestUIn2!A367</f>
        <v/>
      </c>
      <c r="C367" t="str">
        <f>TestUIn2!B367</f>
        <v/>
      </c>
      <c r="D367" t="str">
        <f>TestUIn2!C367</f>
        <v/>
      </c>
      <c r="E367" t="str">
        <f>TestUIn2!D367</f>
        <v/>
      </c>
      <c r="F367" s="87" t="str">
        <f>TestUIn2!F367</f>
        <v/>
      </c>
    </row>
    <row r="368">
      <c r="A368" s="86">
        <f>(IF(TestUIn2!E368=Germany_Aus!$A$2,1&amp;COUNTIF(TestUIn2!$E$2:$E368,Germany_Aus!$A$2), IF(TestUIn2!E368=Germany_Aus!$A$82, 2&amp;COUNTIF(TestUIn2!$E$2:$E368,Germany_Aus!$A$82),IF(TestUIn2!E368=Germany_Aus!$A$162, 3&amp;COUNTIF(TestUIn2!$E$2:$E368,Germany_Aus!$A$162),IF(TestUIn2!E368=Germany_Aus!$A$242, 4&amp;COUNTIF(TestUIn2!$E$2:$E368,Germany_Aus!$A$242),IF(TestUIn2!E368=Germany_Aus!$A$322, 5&amp;COUNTIF(TestUIn2!$E$2:$E368,Germany_Aus!$A$322),IF(TestUIn2!E368=Germany_Aus!$A$402, 6&amp;COUNTIF(TestUIn2!$E$2:$E368,Germany_Aus!$A$402),IF(TestUIn2!E368=Germany_Aus!$A$482, 7&amp;COUNTIF(TestUIn2!$E$2:$E368,Germany_Aus!$A$482),IF(TestUIn2!E368=Germany_Aus!$A$562, 8&amp;COUNTIF(TestUIn2!$E$2:$E368,Germany_Aus!$A$562),IF(TestUIn2!E368=Germany_Aus!$A$642, 9&amp;COUNTIF(TestUIn2!$E$2:$E368,Germany_Aus!$A$642),IF(TestUIn2!E368=Germany_Aus!$A$722, 10&amp;COUNTIF(TestUIn2!$E$2:$E368,Germany_Aus!$A$722),0)))))))))))</f>
        <v>0</v>
      </c>
      <c r="B368" t="str">
        <f>TestUIn2!A368</f>
        <v/>
      </c>
      <c r="C368" t="str">
        <f>TestUIn2!B368</f>
        <v/>
      </c>
      <c r="D368" t="str">
        <f>TestUIn2!C368</f>
        <v/>
      </c>
      <c r="E368" t="str">
        <f>TestUIn2!D368</f>
        <v/>
      </c>
      <c r="F368" s="87" t="str">
        <f>TestUIn2!F368</f>
        <v/>
      </c>
    </row>
    <row r="369">
      <c r="A369" s="86">
        <f>(IF(TestUIn2!E369=Germany_Aus!$A$2,1&amp;COUNTIF(TestUIn2!$E$2:$E369,Germany_Aus!$A$2), IF(TestUIn2!E369=Germany_Aus!$A$82, 2&amp;COUNTIF(TestUIn2!$E$2:$E369,Germany_Aus!$A$82),IF(TestUIn2!E369=Germany_Aus!$A$162, 3&amp;COUNTIF(TestUIn2!$E$2:$E369,Germany_Aus!$A$162),IF(TestUIn2!E369=Germany_Aus!$A$242, 4&amp;COUNTIF(TestUIn2!$E$2:$E369,Germany_Aus!$A$242),IF(TestUIn2!E369=Germany_Aus!$A$322, 5&amp;COUNTIF(TestUIn2!$E$2:$E369,Germany_Aus!$A$322),IF(TestUIn2!E369=Germany_Aus!$A$402, 6&amp;COUNTIF(TestUIn2!$E$2:$E369,Germany_Aus!$A$402),IF(TestUIn2!E369=Germany_Aus!$A$482, 7&amp;COUNTIF(TestUIn2!$E$2:$E369,Germany_Aus!$A$482),IF(TestUIn2!E369=Germany_Aus!$A$562, 8&amp;COUNTIF(TestUIn2!$E$2:$E369,Germany_Aus!$A$562),IF(TestUIn2!E369=Germany_Aus!$A$642, 9&amp;COUNTIF(TestUIn2!$E$2:$E369,Germany_Aus!$A$642),IF(TestUIn2!E369=Germany_Aus!$A$722, 10&amp;COUNTIF(TestUIn2!$E$2:$E369,Germany_Aus!$A$722),0)))))))))))</f>
        <v>0</v>
      </c>
      <c r="B369" t="str">
        <f>TestUIn2!A369</f>
        <v/>
      </c>
      <c r="C369" t="str">
        <f>TestUIn2!B369</f>
        <v/>
      </c>
      <c r="D369" t="str">
        <f>TestUIn2!C369</f>
        <v/>
      </c>
      <c r="E369" t="str">
        <f>TestUIn2!D369</f>
        <v/>
      </c>
      <c r="F369" s="87" t="str">
        <f>TestUIn2!F369</f>
        <v/>
      </c>
    </row>
    <row r="370">
      <c r="A370" s="86">
        <f>(IF(TestUIn2!E370=Germany_Aus!$A$2,1&amp;COUNTIF(TestUIn2!$E$2:$E370,Germany_Aus!$A$2), IF(TestUIn2!E370=Germany_Aus!$A$82, 2&amp;COUNTIF(TestUIn2!$E$2:$E370,Germany_Aus!$A$82),IF(TestUIn2!E370=Germany_Aus!$A$162, 3&amp;COUNTIF(TestUIn2!$E$2:$E370,Germany_Aus!$A$162),IF(TestUIn2!E370=Germany_Aus!$A$242, 4&amp;COUNTIF(TestUIn2!$E$2:$E370,Germany_Aus!$A$242),IF(TestUIn2!E370=Germany_Aus!$A$322, 5&amp;COUNTIF(TestUIn2!$E$2:$E370,Germany_Aus!$A$322),IF(TestUIn2!E370=Germany_Aus!$A$402, 6&amp;COUNTIF(TestUIn2!$E$2:$E370,Germany_Aus!$A$402),IF(TestUIn2!E370=Germany_Aus!$A$482, 7&amp;COUNTIF(TestUIn2!$E$2:$E370,Germany_Aus!$A$482),IF(TestUIn2!E370=Germany_Aus!$A$562, 8&amp;COUNTIF(TestUIn2!$E$2:$E370,Germany_Aus!$A$562),IF(TestUIn2!E370=Germany_Aus!$A$642, 9&amp;COUNTIF(TestUIn2!$E$2:$E370,Germany_Aus!$A$642),IF(TestUIn2!E370=Germany_Aus!$A$722, 10&amp;COUNTIF(TestUIn2!$E$2:$E370,Germany_Aus!$A$722),0)))))))))))</f>
        <v>0</v>
      </c>
      <c r="B370" t="str">
        <f>TestUIn2!A370</f>
        <v/>
      </c>
      <c r="C370" t="str">
        <f>TestUIn2!B370</f>
        <v/>
      </c>
      <c r="D370" t="str">
        <f>TestUIn2!C370</f>
        <v/>
      </c>
      <c r="E370" t="str">
        <f>TestUIn2!D370</f>
        <v/>
      </c>
      <c r="F370" s="87" t="str">
        <f>TestUIn2!F370</f>
        <v/>
      </c>
    </row>
    <row r="371">
      <c r="A371" s="86">
        <f>(IF(TestUIn2!E371=Germany_Aus!$A$2,1&amp;COUNTIF(TestUIn2!$E$2:$E371,Germany_Aus!$A$2), IF(TestUIn2!E371=Germany_Aus!$A$82, 2&amp;COUNTIF(TestUIn2!$E$2:$E371,Germany_Aus!$A$82),IF(TestUIn2!E371=Germany_Aus!$A$162, 3&amp;COUNTIF(TestUIn2!$E$2:$E371,Germany_Aus!$A$162),IF(TestUIn2!E371=Germany_Aus!$A$242, 4&amp;COUNTIF(TestUIn2!$E$2:$E371,Germany_Aus!$A$242),IF(TestUIn2!E371=Germany_Aus!$A$322, 5&amp;COUNTIF(TestUIn2!$E$2:$E371,Germany_Aus!$A$322),IF(TestUIn2!E371=Germany_Aus!$A$402, 6&amp;COUNTIF(TestUIn2!$E$2:$E371,Germany_Aus!$A$402),IF(TestUIn2!E371=Germany_Aus!$A$482, 7&amp;COUNTIF(TestUIn2!$E$2:$E371,Germany_Aus!$A$482),IF(TestUIn2!E371=Germany_Aus!$A$562, 8&amp;COUNTIF(TestUIn2!$E$2:$E371,Germany_Aus!$A$562),IF(TestUIn2!E371=Germany_Aus!$A$642, 9&amp;COUNTIF(TestUIn2!$E$2:$E371,Germany_Aus!$A$642),IF(TestUIn2!E371=Germany_Aus!$A$722, 10&amp;COUNTIF(TestUIn2!$E$2:$E371,Germany_Aus!$A$722),0)))))))))))</f>
        <v>0</v>
      </c>
      <c r="B371" t="str">
        <f>TestUIn2!A371</f>
        <v/>
      </c>
      <c r="C371" t="str">
        <f>TestUIn2!B371</f>
        <v/>
      </c>
      <c r="D371" t="str">
        <f>TestUIn2!C371</f>
        <v/>
      </c>
      <c r="E371" t="str">
        <f>TestUIn2!D371</f>
        <v/>
      </c>
      <c r="F371" s="87" t="str">
        <f>TestUIn2!F371</f>
        <v/>
      </c>
    </row>
    <row r="372">
      <c r="A372" s="86">
        <f>(IF(TestUIn2!E372=Germany_Aus!$A$2,1&amp;COUNTIF(TestUIn2!$E$2:$E372,Germany_Aus!$A$2), IF(TestUIn2!E372=Germany_Aus!$A$82, 2&amp;COUNTIF(TestUIn2!$E$2:$E372,Germany_Aus!$A$82),IF(TestUIn2!E372=Germany_Aus!$A$162, 3&amp;COUNTIF(TestUIn2!$E$2:$E372,Germany_Aus!$A$162),IF(TestUIn2!E372=Germany_Aus!$A$242, 4&amp;COUNTIF(TestUIn2!$E$2:$E372,Germany_Aus!$A$242),IF(TestUIn2!E372=Germany_Aus!$A$322, 5&amp;COUNTIF(TestUIn2!$E$2:$E372,Germany_Aus!$A$322),IF(TestUIn2!E372=Germany_Aus!$A$402, 6&amp;COUNTIF(TestUIn2!$E$2:$E372,Germany_Aus!$A$402),IF(TestUIn2!E372=Germany_Aus!$A$482, 7&amp;COUNTIF(TestUIn2!$E$2:$E372,Germany_Aus!$A$482),IF(TestUIn2!E372=Germany_Aus!$A$562, 8&amp;COUNTIF(TestUIn2!$E$2:$E372,Germany_Aus!$A$562),IF(TestUIn2!E372=Germany_Aus!$A$642, 9&amp;COUNTIF(TestUIn2!$E$2:$E372,Germany_Aus!$A$642),IF(TestUIn2!E372=Germany_Aus!$A$722, 10&amp;COUNTIF(TestUIn2!$E$2:$E372,Germany_Aus!$A$722),0)))))))))))</f>
        <v>0</v>
      </c>
      <c r="B372" t="str">
        <f>TestUIn2!A372</f>
        <v/>
      </c>
      <c r="C372" t="str">
        <f>TestUIn2!B372</f>
        <v/>
      </c>
      <c r="D372" t="str">
        <f>TestUIn2!C372</f>
        <v/>
      </c>
      <c r="E372" t="str">
        <f>TestUIn2!D372</f>
        <v/>
      </c>
      <c r="F372" s="87" t="str">
        <f>TestUIn2!F372</f>
        <v/>
      </c>
    </row>
    <row r="373">
      <c r="A373" s="86">
        <f>(IF(TestUIn2!E373=Germany_Aus!$A$2,1&amp;COUNTIF(TestUIn2!$E$2:$E373,Germany_Aus!$A$2), IF(TestUIn2!E373=Germany_Aus!$A$82, 2&amp;COUNTIF(TestUIn2!$E$2:$E373,Germany_Aus!$A$82),IF(TestUIn2!E373=Germany_Aus!$A$162, 3&amp;COUNTIF(TestUIn2!$E$2:$E373,Germany_Aus!$A$162),IF(TestUIn2!E373=Germany_Aus!$A$242, 4&amp;COUNTIF(TestUIn2!$E$2:$E373,Germany_Aus!$A$242),IF(TestUIn2!E373=Germany_Aus!$A$322, 5&amp;COUNTIF(TestUIn2!$E$2:$E373,Germany_Aus!$A$322),IF(TestUIn2!E373=Germany_Aus!$A$402, 6&amp;COUNTIF(TestUIn2!$E$2:$E373,Germany_Aus!$A$402),IF(TestUIn2!E373=Germany_Aus!$A$482, 7&amp;COUNTIF(TestUIn2!$E$2:$E373,Germany_Aus!$A$482),IF(TestUIn2!E373=Germany_Aus!$A$562, 8&amp;COUNTIF(TestUIn2!$E$2:$E373,Germany_Aus!$A$562),IF(TestUIn2!E373=Germany_Aus!$A$642, 9&amp;COUNTIF(TestUIn2!$E$2:$E373,Germany_Aus!$A$642),IF(TestUIn2!E373=Germany_Aus!$A$722, 10&amp;COUNTIF(TestUIn2!$E$2:$E373,Germany_Aus!$A$722),0)))))))))))</f>
        <v>0</v>
      </c>
      <c r="B373" t="str">
        <f>TestUIn2!A373</f>
        <v/>
      </c>
      <c r="C373" t="str">
        <f>TestUIn2!B373</f>
        <v/>
      </c>
      <c r="D373" t="str">
        <f>TestUIn2!C373</f>
        <v/>
      </c>
      <c r="E373" t="str">
        <f>TestUIn2!D373</f>
        <v/>
      </c>
      <c r="F373" s="87" t="str">
        <f>TestUIn2!F373</f>
        <v/>
      </c>
    </row>
    <row r="374">
      <c r="A374" s="86">
        <f>(IF(TestUIn2!E374=Germany_Aus!$A$2,1&amp;COUNTIF(TestUIn2!$E$2:$E374,Germany_Aus!$A$2), IF(TestUIn2!E374=Germany_Aus!$A$82, 2&amp;COUNTIF(TestUIn2!$E$2:$E374,Germany_Aus!$A$82),IF(TestUIn2!E374=Germany_Aus!$A$162, 3&amp;COUNTIF(TestUIn2!$E$2:$E374,Germany_Aus!$A$162),IF(TestUIn2!E374=Germany_Aus!$A$242, 4&amp;COUNTIF(TestUIn2!$E$2:$E374,Germany_Aus!$A$242),IF(TestUIn2!E374=Germany_Aus!$A$322, 5&amp;COUNTIF(TestUIn2!$E$2:$E374,Germany_Aus!$A$322),IF(TestUIn2!E374=Germany_Aus!$A$402, 6&amp;COUNTIF(TestUIn2!$E$2:$E374,Germany_Aus!$A$402),IF(TestUIn2!E374=Germany_Aus!$A$482, 7&amp;COUNTIF(TestUIn2!$E$2:$E374,Germany_Aus!$A$482),IF(TestUIn2!E374=Germany_Aus!$A$562, 8&amp;COUNTIF(TestUIn2!$E$2:$E374,Germany_Aus!$A$562),IF(TestUIn2!E374=Germany_Aus!$A$642, 9&amp;COUNTIF(TestUIn2!$E$2:$E374,Germany_Aus!$A$642),IF(TestUIn2!E374=Germany_Aus!$A$722, 10&amp;COUNTIF(TestUIn2!$E$2:$E374,Germany_Aus!$A$722),0)))))))))))</f>
        <v>0</v>
      </c>
      <c r="B374" t="str">
        <f>TestUIn2!A374</f>
        <v/>
      </c>
      <c r="C374" t="str">
        <f>TestUIn2!B374</f>
        <v/>
      </c>
      <c r="D374" t="str">
        <f>TestUIn2!C374</f>
        <v/>
      </c>
      <c r="E374" t="str">
        <f>TestUIn2!D374</f>
        <v/>
      </c>
      <c r="F374" s="87" t="str">
        <f>TestUIn2!F374</f>
        <v/>
      </c>
    </row>
    <row r="375">
      <c r="A375" s="86">
        <f>(IF(TestUIn2!E375=Germany_Aus!$A$2,1&amp;COUNTIF(TestUIn2!$E$2:$E375,Germany_Aus!$A$2), IF(TestUIn2!E375=Germany_Aus!$A$82, 2&amp;COUNTIF(TestUIn2!$E$2:$E375,Germany_Aus!$A$82),IF(TestUIn2!E375=Germany_Aus!$A$162, 3&amp;COUNTIF(TestUIn2!$E$2:$E375,Germany_Aus!$A$162),IF(TestUIn2!E375=Germany_Aus!$A$242, 4&amp;COUNTIF(TestUIn2!$E$2:$E375,Germany_Aus!$A$242),IF(TestUIn2!E375=Germany_Aus!$A$322, 5&amp;COUNTIF(TestUIn2!$E$2:$E375,Germany_Aus!$A$322),IF(TestUIn2!E375=Germany_Aus!$A$402, 6&amp;COUNTIF(TestUIn2!$E$2:$E375,Germany_Aus!$A$402),IF(TestUIn2!E375=Germany_Aus!$A$482, 7&amp;COUNTIF(TestUIn2!$E$2:$E375,Germany_Aus!$A$482),IF(TestUIn2!E375=Germany_Aus!$A$562, 8&amp;COUNTIF(TestUIn2!$E$2:$E375,Germany_Aus!$A$562),IF(TestUIn2!E375=Germany_Aus!$A$642, 9&amp;COUNTIF(TestUIn2!$E$2:$E375,Germany_Aus!$A$642),IF(TestUIn2!E375=Germany_Aus!$A$722, 10&amp;COUNTIF(TestUIn2!$E$2:$E375,Germany_Aus!$A$722),0)))))))))))</f>
        <v>0</v>
      </c>
      <c r="B375" t="str">
        <f>TestUIn2!A375</f>
        <v/>
      </c>
      <c r="C375" t="str">
        <f>TestUIn2!B375</f>
        <v/>
      </c>
      <c r="D375" t="str">
        <f>TestUIn2!C375</f>
        <v/>
      </c>
      <c r="E375" t="str">
        <f>TestUIn2!D375</f>
        <v/>
      </c>
      <c r="F375" s="87" t="str">
        <f>TestUIn2!F375</f>
        <v/>
      </c>
    </row>
    <row r="376">
      <c r="A376" s="86">
        <f>(IF(TestUIn2!E376=Germany_Aus!$A$2,1&amp;COUNTIF(TestUIn2!$E$2:$E376,Germany_Aus!$A$2), IF(TestUIn2!E376=Germany_Aus!$A$82, 2&amp;COUNTIF(TestUIn2!$E$2:$E376,Germany_Aus!$A$82),IF(TestUIn2!E376=Germany_Aus!$A$162, 3&amp;COUNTIF(TestUIn2!$E$2:$E376,Germany_Aus!$A$162),IF(TestUIn2!E376=Germany_Aus!$A$242, 4&amp;COUNTIF(TestUIn2!$E$2:$E376,Germany_Aus!$A$242),IF(TestUIn2!E376=Germany_Aus!$A$322, 5&amp;COUNTIF(TestUIn2!$E$2:$E376,Germany_Aus!$A$322),IF(TestUIn2!E376=Germany_Aus!$A$402, 6&amp;COUNTIF(TestUIn2!$E$2:$E376,Germany_Aus!$A$402),IF(TestUIn2!E376=Germany_Aus!$A$482, 7&amp;COUNTIF(TestUIn2!$E$2:$E376,Germany_Aus!$A$482),IF(TestUIn2!E376=Germany_Aus!$A$562, 8&amp;COUNTIF(TestUIn2!$E$2:$E376,Germany_Aus!$A$562),IF(TestUIn2!E376=Germany_Aus!$A$642, 9&amp;COUNTIF(TestUIn2!$E$2:$E376,Germany_Aus!$A$642),IF(TestUIn2!E376=Germany_Aus!$A$722, 10&amp;COUNTIF(TestUIn2!$E$2:$E376,Germany_Aus!$A$722),0)))))))))))</f>
        <v>0</v>
      </c>
      <c r="B376" t="str">
        <f>TestUIn2!A376</f>
        <v/>
      </c>
      <c r="C376" t="str">
        <f>TestUIn2!B376</f>
        <v/>
      </c>
      <c r="D376" t="str">
        <f>TestUIn2!C376</f>
        <v/>
      </c>
      <c r="E376" t="str">
        <f>TestUIn2!D376</f>
        <v/>
      </c>
      <c r="F376" s="87" t="str">
        <f>TestUIn2!F376</f>
        <v/>
      </c>
    </row>
    <row r="377">
      <c r="A377" s="86">
        <f>(IF(TestUIn2!E377=Germany_Aus!$A$2,1&amp;COUNTIF(TestUIn2!$E$2:$E377,Germany_Aus!$A$2), IF(TestUIn2!E377=Germany_Aus!$A$82, 2&amp;COUNTIF(TestUIn2!$E$2:$E377,Germany_Aus!$A$82),IF(TestUIn2!E377=Germany_Aus!$A$162, 3&amp;COUNTIF(TestUIn2!$E$2:$E377,Germany_Aus!$A$162),IF(TestUIn2!E377=Germany_Aus!$A$242, 4&amp;COUNTIF(TestUIn2!$E$2:$E377,Germany_Aus!$A$242),IF(TestUIn2!E377=Germany_Aus!$A$322, 5&amp;COUNTIF(TestUIn2!$E$2:$E377,Germany_Aus!$A$322),IF(TestUIn2!E377=Germany_Aus!$A$402, 6&amp;COUNTIF(TestUIn2!$E$2:$E377,Germany_Aus!$A$402),IF(TestUIn2!E377=Germany_Aus!$A$482, 7&amp;COUNTIF(TestUIn2!$E$2:$E377,Germany_Aus!$A$482),IF(TestUIn2!E377=Germany_Aus!$A$562, 8&amp;COUNTIF(TestUIn2!$E$2:$E377,Germany_Aus!$A$562),IF(TestUIn2!E377=Germany_Aus!$A$642, 9&amp;COUNTIF(TestUIn2!$E$2:$E377,Germany_Aus!$A$642),IF(TestUIn2!E377=Germany_Aus!$A$722, 10&amp;COUNTIF(TestUIn2!$E$2:$E377,Germany_Aus!$A$722),0)))))))))))</f>
        <v>0</v>
      </c>
      <c r="B377" t="str">
        <f>TestUIn2!A377</f>
        <v/>
      </c>
      <c r="C377" t="str">
        <f>TestUIn2!B377</f>
        <v/>
      </c>
      <c r="D377" t="str">
        <f>TestUIn2!C377</f>
        <v/>
      </c>
      <c r="E377" t="str">
        <f>TestUIn2!D377</f>
        <v/>
      </c>
      <c r="F377" s="87" t="str">
        <f>TestUIn2!F377</f>
        <v/>
      </c>
    </row>
    <row r="378">
      <c r="A378" s="86">
        <f>(IF(TestUIn2!E378=Germany_Aus!$A$2,1&amp;COUNTIF(TestUIn2!$E$2:$E378,Germany_Aus!$A$2), IF(TestUIn2!E378=Germany_Aus!$A$82, 2&amp;COUNTIF(TestUIn2!$E$2:$E378,Germany_Aus!$A$82),IF(TestUIn2!E378=Germany_Aus!$A$162, 3&amp;COUNTIF(TestUIn2!$E$2:$E378,Germany_Aus!$A$162),IF(TestUIn2!E378=Germany_Aus!$A$242, 4&amp;COUNTIF(TestUIn2!$E$2:$E378,Germany_Aus!$A$242),IF(TestUIn2!E378=Germany_Aus!$A$322, 5&amp;COUNTIF(TestUIn2!$E$2:$E378,Germany_Aus!$A$322),IF(TestUIn2!E378=Germany_Aus!$A$402, 6&amp;COUNTIF(TestUIn2!$E$2:$E378,Germany_Aus!$A$402),IF(TestUIn2!E378=Germany_Aus!$A$482, 7&amp;COUNTIF(TestUIn2!$E$2:$E378,Germany_Aus!$A$482),IF(TestUIn2!E378=Germany_Aus!$A$562, 8&amp;COUNTIF(TestUIn2!$E$2:$E378,Germany_Aus!$A$562),IF(TestUIn2!E378=Germany_Aus!$A$642, 9&amp;COUNTIF(TestUIn2!$E$2:$E378,Germany_Aus!$A$642),IF(TestUIn2!E378=Germany_Aus!$A$722, 10&amp;COUNTIF(TestUIn2!$E$2:$E378,Germany_Aus!$A$722),0)))))))))))</f>
        <v>0</v>
      </c>
      <c r="B378" t="str">
        <f>TestUIn2!A378</f>
        <v/>
      </c>
      <c r="C378" t="str">
        <f>TestUIn2!B378</f>
        <v/>
      </c>
      <c r="D378" t="str">
        <f>TestUIn2!C378</f>
        <v/>
      </c>
      <c r="E378" t="str">
        <f>TestUIn2!D378</f>
        <v/>
      </c>
      <c r="F378" s="87" t="str">
        <f>TestUIn2!F378</f>
        <v/>
      </c>
    </row>
    <row r="379">
      <c r="A379" s="86">
        <f>(IF(TestUIn2!E379=Germany_Aus!$A$2,1&amp;COUNTIF(TestUIn2!$E$2:$E379,Germany_Aus!$A$2), IF(TestUIn2!E379=Germany_Aus!$A$82, 2&amp;COUNTIF(TestUIn2!$E$2:$E379,Germany_Aus!$A$82),IF(TestUIn2!E379=Germany_Aus!$A$162, 3&amp;COUNTIF(TestUIn2!$E$2:$E379,Germany_Aus!$A$162),IF(TestUIn2!E379=Germany_Aus!$A$242, 4&amp;COUNTIF(TestUIn2!$E$2:$E379,Germany_Aus!$A$242),IF(TestUIn2!E379=Germany_Aus!$A$322, 5&amp;COUNTIF(TestUIn2!$E$2:$E379,Germany_Aus!$A$322),IF(TestUIn2!E379=Germany_Aus!$A$402, 6&amp;COUNTIF(TestUIn2!$E$2:$E379,Germany_Aus!$A$402),IF(TestUIn2!E379=Germany_Aus!$A$482, 7&amp;COUNTIF(TestUIn2!$E$2:$E379,Germany_Aus!$A$482),IF(TestUIn2!E379=Germany_Aus!$A$562, 8&amp;COUNTIF(TestUIn2!$E$2:$E379,Germany_Aus!$A$562),IF(TestUIn2!E379=Germany_Aus!$A$642, 9&amp;COUNTIF(TestUIn2!$E$2:$E379,Germany_Aus!$A$642),IF(TestUIn2!E379=Germany_Aus!$A$722, 10&amp;COUNTIF(TestUIn2!$E$2:$E379,Germany_Aus!$A$722),0)))))))))))</f>
        <v>0</v>
      </c>
      <c r="B379" t="str">
        <f>TestUIn2!A379</f>
        <v/>
      </c>
      <c r="C379" t="str">
        <f>TestUIn2!B379</f>
        <v/>
      </c>
      <c r="D379" t="str">
        <f>TestUIn2!C379</f>
        <v/>
      </c>
      <c r="E379" t="str">
        <f>TestUIn2!D379</f>
        <v/>
      </c>
      <c r="F379" s="87" t="str">
        <f>TestUIn2!F379</f>
        <v/>
      </c>
    </row>
    <row r="380">
      <c r="A380" s="86">
        <f>(IF(TestUIn2!E380=Germany_Aus!$A$2,1&amp;COUNTIF(TestUIn2!$E$2:$E380,Germany_Aus!$A$2), IF(TestUIn2!E380=Germany_Aus!$A$82, 2&amp;COUNTIF(TestUIn2!$E$2:$E380,Germany_Aus!$A$82),IF(TestUIn2!E380=Germany_Aus!$A$162, 3&amp;COUNTIF(TestUIn2!$E$2:$E380,Germany_Aus!$A$162),IF(TestUIn2!E380=Germany_Aus!$A$242, 4&amp;COUNTIF(TestUIn2!$E$2:$E380,Germany_Aus!$A$242),IF(TestUIn2!E380=Germany_Aus!$A$322, 5&amp;COUNTIF(TestUIn2!$E$2:$E380,Germany_Aus!$A$322),IF(TestUIn2!E380=Germany_Aus!$A$402, 6&amp;COUNTIF(TestUIn2!$E$2:$E380,Germany_Aus!$A$402),IF(TestUIn2!E380=Germany_Aus!$A$482, 7&amp;COUNTIF(TestUIn2!$E$2:$E380,Germany_Aus!$A$482),IF(TestUIn2!E380=Germany_Aus!$A$562, 8&amp;COUNTIF(TestUIn2!$E$2:$E380,Germany_Aus!$A$562),IF(TestUIn2!E380=Germany_Aus!$A$642, 9&amp;COUNTIF(TestUIn2!$E$2:$E380,Germany_Aus!$A$642),IF(TestUIn2!E380=Germany_Aus!$A$722, 10&amp;COUNTIF(TestUIn2!$E$2:$E380,Germany_Aus!$A$722),0)))))))))))</f>
        <v>0</v>
      </c>
      <c r="B380" t="str">
        <f>TestUIn2!A380</f>
        <v/>
      </c>
      <c r="C380" t="str">
        <f>TestUIn2!B380</f>
        <v/>
      </c>
      <c r="D380" t="str">
        <f>TestUIn2!C380</f>
        <v/>
      </c>
      <c r="E380" t="str">
        <f>TestUIn2!D380</f>
        <v/>
      </c>
      <c r="F380" s="87" t="str">
        <f>TestUIn2!F380</f>
        <v/>
      </c>
    </row>
    <row r="381">
      <c r="A381" s="86">
        <f>(IF(TestUIn2!E381=Germany_Aus!$A$2,1&amp;COUNTIF(TestUIn2!$E$2:$E381,Germany_Aus!$A$2), IF(TestUIn2!E381=Germany_Aus!$A$82, 2&amp;COUNTIF(TestUIn2!$E$2:$E381,Germany_Aus!$A$82),IF(TestUIn2!E381=Germany_Aus!$A$162, 3&amp;COUNTIF(TestUIn2!$E$2:$E381,Germany_Aus!$A$162),IF(TestUIn2!E381=Germany_Aus!$A$242, 4&amp;COUNTIF(TestUIn2!$E$2:$E381,Germany_Aus!$A$242),IF(TestUIn2!E381=Germany_Aus!$A$322, 5&amp;COUNTIF(TestUIn2!$E$2:$E381,Germany_Aus!$A$322),IF(TestUIn2!E381=Germany_Aus!$A$402, 6&amp;COUNTIF(TestUIn2!$E$2:$E381,Germany_Aus!$A$402),IF(TestUIn2!E381=Germany_Aus!$A$482, 7&amp;COUNTIF(TestUIn2!$E$2:$E381,Germany_Aus!$A$482),IF(TestUIn2!E381=Germany_Aus!$A$562, 8&amp;COUNTIF(TestUIn2!$E$2:$E381,Germany_Aus!$A$562),IF(TestUIn2!E381=Germany_Aus!$A$642, 9&amp;COUNTIF(TestUIn2!$E$2:$E381,Germany_Aus!$A$642),IF(TestUIn2!E381=Germany_Aus!$A$722, 10&amp;COUNTIF(TestUIn2!$E$2:$E381,Germany_Aus!$A$722),0)))))))))))</f>
        <v>0</v>
      </c>
      <c r="B381" t="str">
        <f>TestUIn2!A381</f>
        <v/>
      </c>
      <c r="C381" t="str">
        <f>TestUIn2!B381</f>
        <v/>
      </c>
      <c r="D381" t="str">
        <f>TestUIn2!C381</f>
        <v/>
      </c>
      <c r="E381" t="str">
        <f>TestUIn2!D381</f>
        <v/>
      </c>
      <c r="F381" s="87" t="str">
        <f>TestUIn2!F381</f>
        <v/>
      </c>
    </row>
    <row r="382">
      <c r="A382" s="86">
        <f>(IF(TestUIn2!E382=Germany_Aus!$A$2,1&amp;COUNTIF(TestUIn2!$E$2:$E382,Germany_Aus!$A$2), IF(TestUIn2!E382=Germany_Aus!$A$82, 2&amp;COUNTIF(TestUIn2!$E$2:$E382,Germany_Aus!$A$82),IF(TestUIn2!E382=Germany_Aus!$A$162, 3&amp;COUNTIF(TestUIn2!$E$2:$E382,Germany_Aus!$A$162),IF(TestUIn2!E382=Germany_Aus!$A$242, 4&amp;COUNTIF(TestUIn2!$E$2:$E382,Germany_Aus!$A$242),IF(TestUIn2!E382=Germany_Aus!$A$322, 5&amp;COUNTIF(TestUIn2!$E$2:$E382,Germany_Aus!$A$322),IF(TestUIn2!E382=Germany_Aus!$A$402, 6&amp;COUNTIF(TestUIn2!$E$2:$E382,Germany_Aus!$A$402),IF(TestUIn2!E382=Germany_Aus!$A$482, 7&amp;COUNTIF(TestUIn2!$E$2:$E382,Germany_Aus!$A$482),IF(TestUIn2!E382=Germany_Aus!$A$562, 8&amp;COUNTIF(TestUIn2!$E$2:$E382,Germany_Aus!$A$562),IF(TestUIn2!E382=Germany_Aus!$A$642, 9&amp;COUNTIF(TestUIn2!$E$2:$E382,Germany_Aus!$A$642),IF(TestUIn2!E382=Germany_Aus!$A$722, 10&amp;COUNTIF(TestUIn2!$E$2:$E382,Germany_Aus!$A$722),0)))))))))))</f>
        <v>0</v>
      </c>
      <c r="B382" t="str">
        <f>TestUIn2!A382</f>
        <v/>
      </c>
      <c r="C382" t="str">
        <f>TestUIn2!B382</f>
        <v/>
      </c>
      <c r="D382" t="str">
        <f>TestUIn2!C382</f>
        <v/>
      </c>
      <c r="E382" t="str">
        <f>TestUIn2!D382</f>
        <v/>
      </c>
      <c r="F382" s="87" t="str">
        <f>TestUIn2!F382</f>
        <v/>
      </c>
    </row>
    <row r="383">
      <c r="A383" s="86">
        <f>(IF(TestUIn2!E383=Germany_Aus!$A$2,1&amp;COUNTIF(TestUIn2!$E$2:$E383,Germany_Aus!$A$2), IF(TestUIn2!E383=Germany_Aus!$A$82, 2&amp;COUNTIF(TestUIn2!$E$2:$E383,Germany_Aus!$A$82),IF(TestUIn2!E383=Germany_Aus!$A$162, 3&amp;COUNTIF(TestUIn2!$E$2:$E383,Germany_Aus!$A$162),IF(TestUIn2!E383=Germany_Aus!$A$242, 4&amp;COUNTIF(TestUIn2!$E$2:$E383,Germany_Aus!$A$242),IF(TestUIn2!E383=Germany_Aus!$A$322, 5&amp;COUNTIF(TestUIn2!$E$2:$E383,Germany_Aus!$A$322),IF(TestUIn2!E383=Germany_Aus!$A$402, 6&amp;COUNTIF(TestUIn2!$E$2:$E383,Germany_Aus!$A$402),IF(TestUIn2!E383=Germany_Aus!$A$482, 7&amp;COUNTIF(TestUIn2!$E$2:$E383,Germany_Aus!$A$482),IF(TestUIn2!E383=Germany_Aus!$A$562, 8&amp;COUNTIF(TestUIn2!$E$2:$E383,Germany_Aus!$A$562),IF(TestUIn2!E383=Germany_Aus!$A$642, 9&amp;COUNTIF(TestUIn2!$E$2:$E383,Germany_Aus!$A$642),IF(TestUIn2!E383=Germany_Aus!$A$722, 10&amp;COUNTIF(TestUIn2!$E$2:$E383,Germany_Aus!$A$722),0)))))))))))</f>
        <v>0</v>
      </c>
      <c r="B383" t="str">
        <f>TestUIn2!A383</f>
        <v/>
      </c>
      <c r="C383" t="str">
        <f>TestUIn2!B383</f>
        <v/>
      </c>
      <c r="D383" t="str">
        <f>TestUIn2!C383</f>
        <v/>
      </c>
      <c r="E383" t="str">
        <f>TestUIn2!D383</f>
        <v/>
      </c>
      <c r="F383" s="87" t="str">
        <f>TestUIn2!F383</f>
        <v/>
      </c>
    </row>
    <row r="384">
      <c r="A384" s="86">
        <f>(IF(TestUIn2!E384=Germany_Aus!$A$2,1&amp;COUNTIF(TestUIn2!$E$2:$E384,Germany_Aus!$A$2), IF(TestUIn2!E384=Germany_Aus!$A$82, 2&amp;COUNTIF(TestUIn2!$E$2:$E384,Germany_Aus!$A$82),IF(TestUIn2!E384=Germany_Aus!$A$162, 3&amp;COUNTIF(TestUIn2!$E$2:$E384,Germany_Aus!$A$162),IF(TestUIn2!E384=Germany_Aus!$A$242, 4&amp;COUNTIF(TestUIn2!$E$2:$E384,Germany_Aus!$A$242),IF(TestUIn2!E384=Germany_Aus!$A$322, 5&amp;COUNTIF(TestUIn2!$E$2:$E384,Germany_Aus!$A$322),IF(TestUIn2!E384=Germany_Aus!$A$402, 6&amp;COUNTIF(TestUIn2!$E$2:$E384,Germany_Aus!$A$402),IF(TestUIn2!E384=Germany_Aus!$A$482, 7&amp;COUNTIF(TestUIn2!$E$2:$E384,Germany_Aus!$A$482),IF(TestUIn2!E384=Germany_Aus!$A$562, 8&amp;COUNTIF(TestUIn2!$E$2:$E384,Germany_Aus!$A$562),IF(TestUIn2!E384=Germany_Aus!$A$642, 9&amp;COUNTIF(TestUIn2!$E$2:$E384,Germany_Aus!$A$642),IF(TestUIn2!E384=Germany_Aus!$A$722, 10&amp;COUNTIF(TestUIn2!$E$2:$E384,Germany_Aus!$A$722),0)))))))))))</f>
        <v>0</v>
      </c>
      <c r="B384" t="str">
        <f>TestUIn2!A384</f>
        <v/>
      </c>
      <c r="C384" t="str">
        <f>TestUIn2!B384</f>
        <v/>
      </c>
      <c r="D384" t="str">
        <f>TestUIn2!C384</f>
        <v/>
      </c>
      <c r="E384" t="str">
        <f>TestUIn2!D384</f>
        <v/>
      </c>
      <c r="F384" s="87" t="str">
        <f>TestUIn2!F384</f>
        <v/>
      </c>
    </row>
    <row r="385">
      <c r="A385" s="86">
        <f>(IF(TestUIn2!E385=Germany_Aus!$A$2,1&amp;COUNTIF(TestUIn2!$E$2:$E385,Germany_Aus!$A$2), IF(TestUIn2!E385=Germany_Aus!$A$82, 2&amp;COUNTIF(TestUIn2!$E$2:$E385,Germany_Aus!$A$82),IF(TestUIn2!E385=Germany_Aus!$A$162, 3&amp;COUNTIF(TestUIn2!$E$2:$E385,Germany_Aus!$A$162),IF(TestUIn2!E385=Germany_Aus!$A$242, 4&amp;COUNTIF(TestUIn2!$E$2:$E385,Germany_Aus!$A$242),IF(TestUIn2!E385=Germany_Aus!$A$322, 5&amp;COUNTIF(TestUIn2!$E$2:$E385,Germany_Aus!$A$322),IF(TestUIn2!E385=Germany_Aus!$A$402, 6&amp;COUNTIF(TestUIn2!$E$2:$E385,Germany_Aus!$A$402),IF(TestUIn2!E385=Germany_Aus!$A$482, 7&amp;COUNTIF(TestUIn2!$E$2:$E385,Germany_Aus!$A$482),IF(TestUIn2!E385=Germany_Aus!$A$562, 8&amp;COUNTIF(TestUIn2!$E$2:$E385,Germany_Aus!$A$562),IF(TestUIn2!E385=Germany_Aus!$A$642, 9&amp;COUNTIF(TestUIn2!$E$2:$E385,Germany_Aus!$A$642),IF(TestUIn2!E385=Germany_Aus!$A$722, 10&amp;COUNTIF(TestUIn2!$E$2:$E385,Germany_Aus!$A$722),0)))))))))))</f>
        <v>0</v>
      </c>
      <c r="B385" t="str">
        <f>TestUIn2!A385</f>
        <v/>
      </c>
      <c r="C385" t="str">
        <f>TestUIn2!B385</f>
        <v/>
      </c>
      <c r="D385" t="str">
        <f>TestUIn2!C385</f>
        <v/>
      </c>
      <c r="E385" t="str">
        <f>TestUIn2!D385</f>
        <v/>
      </c>
      <c r="F385" s="87" t="str">
        <f>TestUIn2!F385</f>
        <v/>
      </c>
    </row>
    <row r="386">
      <c r="A386" s="86">
        <f>(IF(TestUIn2!E386=Germany_Aus!$A$2,1&amp;COUNTIF(TestUIn2!$E$2:$E386,Germany_Aus!$A$2), IF(TestUIn2!E386=Germany_Aus!$A$82, 2&amp;COUNTIF(TestUIn2!$E$2:$E386,Germany_Aus!$A$82),IF(TestUIn2!E386=Germany_Aus!$A$162, 3&amp;COUNTIF(TestUIn2!$E$2:$E386,Germany_Aus!$A$162),IF(TestUIn2!E386=Germany_Aus!$A$242, 4&amp;COUNTIF(TestUIn2!$E$2:$E386,Germany_Aus!$A$242),IF(TestUIn2!E386=Germany_Aus!$A$322, 5&amp;COUNTIF(TestUIn2!$E$2:$E386,Germany_Aus!$A$322),IF(TestUIn2!E386=Germany_Aus!$A$402, 6&amp;COUNTIF(TestUIn2!$E$2:$E386,Germany_Aus!$A$402),IF(TestUIn2!E386=Germany_Aus!$A$482, 7&amp;COUNTIF(TestUIn2!$E$2:$E386,Germany_Aus!$A$482),IF(TestUIn2!E386=Germany_Aus!$A$562, 8&amp;COUNTIF(TestUIn2!$E$2:$E386,Germany_Aus!$A$562),IF(TestUIn2!E386=Germany_Aus!$A$642, 9&amp;COUNTIF(TestUIn2!$E$2:$E386,Germany_Aus!$A$642),IF(TestUIn2!E386=Germany_Aus!$A$722, 10&amp;COUNTIF(TestUIn2!$E$2:$E386,Germany_Aus!$A$722),0)))))))))))</f>
        <v>0</v>
      </c>
      <c r="B386" t="str">
        <f>TestUIn2!A386</f>
        <v/>
      </c>
      <c r="C386" t="str">
        <f>TestUIn2!B386</f>
        <v/>
      </c>
      <c r="D386" t="str">
        <f>TestUIn2!C386</f>
        <v/>
      </c>
      <c r="E386" t="str">
        <f>TestUIn2!D386</f>
        <v/>
      </c>
      <c r="F386" s="87" t="str">
        <f>TestUIn2!F386</f>
        <v/>
      </c>
    </row>
    <row r="387">
      <c r="A387" s="86">
        <f>(IF(TestUIn2!E387=Germany_Aus!$A$2,1&amp;COUNTIF(TestUIn2!$E$2:$E387,Germany_Aus!$A$2), IF(TestUIn2!E387=Germany_Aus!$A$82, 2&amp;COUNTIF(TestUIn2!$E$2:$E387,Germany_Aus!$A$82),IF(TestUIn2!E387=Germany_Aus!$A$162, 3&amp;COUNTIF(TestUIn2!$E$2:$E387,Germany_Aus!$A$162),IF(TestUIn2!E387=Germany_Aus!$A$242, 4&amp;COUNTIF(TestUIn2!$E$2:$E387,Germany_Aus!$A$242),IF(TestUIn2!E387=Germany_Aus!$A$322, 5&amp;COUNTIF(TestUIn2!$E$2:$E387,Germany_Aus!$A$322),IF(TestUIn2!E387=Germany_Aus!$A$402, 6&amp;COUNTIF(TestUIn2!$E$2:$E387,Germany_Aus!$A$402),IF(TestUIn2!E387=Germany_Aus!$A$482, 7&amp;COUNTIF(TestUIn2!$E$2:$E387,Germany_Aus!$A$482),IF(TestUIn2!E387=Germany_Aus!$A$562, 8&amp;COUNTIF(TestUIn2!$E$2:$E387,Germany_Aus!$A$562),IF(TestUIn2!E387=Germany_Aus!$A$642, 9&amp;COUNTIF(TestUIn2!$E$2:$E387,Germany_Aus!$A$642),IF(TestUIn2!E387=Germany_Aus!$A$722, 10&amp;COUNTIF(TestUIn2!$E$2:$E387,Germany_Aus!$A$722),0)))))))))))</f>
        <v>0</v>
      </c>
      <c r="B387" t="str">
        <f>TestUIn2!A387</f>
        <v/>
      </c>
      <c r="C387" t="str">
        <f>TestUIn2!B387</f>
        <v/>
      </c>
      <c r="D387" t="str">
        <f>TestUIn2!C387</f>
        <v/>
      </c>
      <c r="E387" t="str">
        <f>TestUIn2!D387</f>
        <v/>
      </c>
      <c r="F387" s="87" t="str">
        <f>TestUIn2!F387</f>
        <v/>
      </c>
    </row>
    <row r="388">
      <c r="A388" s="86">
        <f>(IF(TestUIn2!E388=Germany_Aus!$A$2,1&amp;COUNTIF(TestUIn2!$E$2:$E388,Germany_Aus!$A$2), IF(TestUIn2!E388=Germany_Aus!$A$82, 2&amp;COUNTIF(TestUIn2!$E$2:$E388,Germany_Aus!$A$82),IF(TestUIn2!E388=Germany_Aus!$A$162, 3&amp;COUNTIF(TestUIn2!$E$2:$E388,Germany_Aus!$A$162),IF(TestUIn2!E388=Germany_Aus!$A$242, 4&amp;COUNTIF(TestUIn2!$E$2:$E388,Germany_Aus!$A$242),IF(TestUIn2!E388=Germany_Aus!$A$322, 5&amp;COUNTIF(TestUIn2!$E$2:$E388,Germany_Aus!$A$322),IF(TestUIn2!E388=Germany_Aus!$A$402, 6&amp;COUNTIF(TestUIn2!$E$2:$E388,Germany_Aus!$A$402),IF(TestUIn2!E388=Germany_Aus!$A$482, 7&amp;COUNTIF(TestUIn2!$E$2:$E388,Germany_Aus!$A$482),IF(TestUIn2!E388=Germany_Aus!$A$562, 8&amp;COUNTIF(TestUIn2!$E$2:$E388,Germany_Aus!$A$562),IF(TestUIn2!E388=Germany_Aus!$A$642, 9&amp;COUNTIF(TestUIn2!$E$2:$E388,Germany_Aus!$A$642),IF(TestUIn2!E388=Germany_Aus!$A$722, 10&amp;COUNTIF(TestUIn2!$E$2:$E388,Germany_Aus!$A$722),0)))))))))))</f>
        <v>0</v>
      </c>
      <c r="B388" t="str">
        <f>TestUIn2!A388</f>
        <v/>
      </c>
      <c r="C388" t="str">
        <f>TestUIn2!B388</f>
        <v/>
      </c>
      <c r="D388" t="str">
        <f>TestUIn2!C388</f>
        <v/>
      </c>
      <c r="E388" t="str">
        <f>TestUIn2!D388</f>
        <v/>
      </c>
      <c r="F388" s="87" t="str">
        <f>TestUIn2!F388</f>
        <v/>
      </c>
    </row>
    <row r="389">
      <c r="A389" s="86">
        <f>(IF(TestUIn2!E389=Germany_Aus!$A$2,1&amp;COUNTIF(TestUIn2!$E$2:$E389,Germany_Aus!$A$2), IF(TestUIn2!E389=Germany_Aus!$A$82, 2&amp;COUNTIF(TestUIn2!$E$2:$E389,Germany_Aus!$A$82),IF(TestUIn2!E389=Germany_Aus!$A$162, 3&amp;COUNTIF(TestUIn2!$E$2:$E389,Germany_Aus!$A$162),IF(TestUIn2!E389=Germany_Aus!$A$242, 4&amp;COUNTIF(TestUIn2!$E$2:$E389,Germany_Aus!$A$242),IF(TestUIn2!E389=Germany_Aus!$A$322, 5&amp;COUNTIF(TestUIn2!$E$2:$E389,Germany_Aus!$A$322),IF(TestUIn2!E389=Germany_Aus!$A$402, 6&amp;COUNTIF(TestUIn2!$E$2:$E389,Germany_Aus!$A$402),IF(TestUIn2!E389=Germany_Aus!$A$482, 7&amp;COUNTIF(TestUIn2!$E$2:$E389,Germany_Aus!$A$482),IF(TestUIn2!E389=Germany_Aus!$A$562, 8&amp;COUNTIF(TestUIn2!$E$2:$E389,Germany_Aus!$A$562),IF(TestUIn2!E389=Germany_Aus!$A$642, 9&amp;COUNTIF(TestUIn2!$E$2:$E389,Germany_Aus!$A$642),IF(TestUIn2!E389=Germany_Aus!$A$722, 10&amp;COUNTIF(TestUIn2!$E$2:$E389,Germany_Aus!$A$722),0)))))))))))</f>
        <v>0</v>
      </c>
      <c r="B389" t="str">
        <f>TestUIn2!A389</f>
        <v/>
      </c>
      <c r="C389" t="str">
        <f>TestUIn2!B389</f>
        <v/>
      </c>
      <c r="D389" t="str">
        <f>TestUIn2!C389</f>
        <v/>
      </c>
      <c r="E389" t="str">
        <f>TestUIn2!D389</f>
        <v/>
      </c>
      <c r="F389" s="87" t="str">
        <f>TestUIn2!F389</f>
        <v/>
      </c>
    </row>
    <row r="390">
      <c r="A390" s="86">
        <f>(IF(TestUIn2!E390=Germany_Aus!$A$2,1&amp;COUNTIF(TestUIn2!$E$2:$E390,Germany_Aus!$A$2), IF(TestUIn2!E390=Germany_Aus!$A$82, 2&amp;COUNTIF(TestUIn2!$E$2:$E390,Germany_Aus!$A$82),IF(TestUIn2!E390=Germany_Aus!$A$162, 3&amp;COUNTIF(TestUIn2!$E$2:$E390,Germany_Aus!$A$162),IF(TestUIn2!E390=Germany_Aus!$A$242, 4&amp;COUNTIF(TestUIn2!$E$2:$E390,Germany_Aus!$A$242),IF(TestUIn2!E390=Germany_Aus!$A$322, 5&amp;COUNTIF(TestUIn2!$E$2:$E390,Germany_Aus!$A$322),IF(TestUIn2!E390=Germany_Aus!$A$402, 6&amp;COUNTIF(TestUIn2!$E$2:$E390,Germany_Aus!$A$402),IF(TestUIn2!E390=Germany_Aus!$A$482, 7&amp;COUNTIF(TestUIn2!$E$2:$E390,Germany_Aus!$A$482),IF(TestUIn2!E390=Germany_Aus!$A$562, 8&amp;COUNTIF(TestUIn2!$E$2:$E390,Germany_Aus!$A$562),IF(TestUIn2!E390=Germany_Aus!$A$642, 9&amp;COUNTIF(TestUIn2!$E$2:$E390,Germany_Aus!$A$642),IF(TestUIn2!E390=Germany_Aus!$A$722, 10&amp;COUNTIF(TestUIn2!$E$2:$E390,Germany_Aus!$A$722),0)))))))))))</f>
        <v>0</v>
      </c>
      <c r="B390" t="str">
        <f>TestUIn2!A390</f>
        <v/>
      </c>
      <c r="C390" t="str">
        <f>TestUIn2!B390</f>
        <v/>
      </c>
      <c r="D390" t="str">
        <f>TestUIn2!C390</f>
        <v/>
      </c>
      <c r="E390" t="str">
        <f>TestUIn2!D390</f>
        <v/>
      </c>
      <c r="F390" s="87" t="str">
        <f>TestUIn2!F390</f>
        <v/>
      </c>
    </row>
    <row r="391">
      <c r="A391" s="86">
        <f>(IF(TestUIn2!E391=Germany_Aus!$A$2,1&amp;COUNTIF(TestUIn2!$E$2:$E391,Germany_Aus!$A$2), IF(TestUIn2!E391=Germany_Aus!$A$82, 2&amp;COUNTIF(TestUIn2!$E$2:$E391,Germany_Aus!$A$82),IF(TestUIn2!E391=Germany_Aus!$A$162, 3&amp;COUNTIF(TestUIn2!$E$2:$E391,Germany_Aus!$A$162),IF(TestUIn2!E391=Germany_Aus!$A$242, 4&amp;COUNTIF(TestUIn2!$E$2:$E391,Germany_Aus!$A$242),IF(TestUIn2!E391=Germany_Aus!$A$322, 5&amp;COUNTIF(TestUIn2!$E$2:$E391,Germany_Aus!$A$322),IF(TestUIn2!E391=Germany_Aus!$A$402, 6&amp;COUNTIF(TestUIn2!$E$2:$E391,Germany_Aus!$A$402),IF(TestUIn2!E391=Germany_Aus!$A$482, 7&amp;COUNTIF(TestUIn2!$E$2:$E391,Germany_Aus!$A$482),IF(TestUIn2!E391=Germany_Aus!$A$562, 8&amp;COUNTIF(TestUIn2!$E$2:$E391,Germany_Aus!$A$562),IF(TestUIn2!E391=Germany_Aus!$A$642, 9&amp;COUNTIF(TestUIn2!$E$2:$E391,Germany_Aus!$A$642),IF(TestUIn2!E391=Germany_Aus!$A$722, 10&amp;COUNTIF(TestUIn2!$E$2:$E391,Germany_Aus!$A$722),0)))))))))))</f>
        <v>0</v>
      </c>
      <c r="B391" t="str">
        <f>TestUIn2!A391</f>
        <v/>
      </c>
      <c r="C391" t="str">
        <f>TestUIn2!B391</f>
        <v/>
      </c>
      <c r="D391" t="str">
        <f>TestUIn2!C391</f>
        <v/>
      </c>
      <c r="E391" t="str">
        <f>TestUIn2!D391</f>
        <v/>
      </c>
      <c r="F391" s="87" t="str">
        <f>TestUIn2!F391</f>
        <v/>
      </c>
    </row>
    <row r="392">
      <c r="A392" s="86">
        <f>(IF(TestUIn2!E392=Germany_Aus!$A$2,1&amp;COUNTIF(TestUIn2!$E$2:$E392,Germany_Aus!$A$2), IF(TestUIn2!E392=Germany_Aus!$A$82, 2&amp;COUNTIF(TestUIn2!$E$2:$E392,Germany_Aus!$A$82),IF(TestUIn2!E392=Germany_Aus!$A$162, 3&amp;COUNTIF(TestUIn2!$E$2:$E392,Germany_Aus!$A$162),IF(TestUIn2!E392=Germany_Aus!$A$242, 4&amp;COUNTIF(TestUIn2!$E$2:$E392,Germany_Aus!$A$242),IF(TestUIn2!E392=Germany_Aus!$A$322, 5&amp;COUNTIF(TestUIn2!$E$2:$E392,Germany_Aus!$A$322),IF(TestUIn2!E392=Germany_Aus!$A$402, 6&amp;COUNTIF(TestUIn2!$E$2:$E392,Germany_Aus!$A$402),IF(TestUIn2!E392=Germany_Aus!$A$482, 7&amp;COUNTIF(TestUIn2!$E$2:$E392,Germany_Aus!$A$482),IF(TestUIn2!E392=Germany_Aus!$A$562, 8&amp;COUNTIF(TestUIn2!$E$2:$E392,Germany_Aus!$A$562),IF(TestUIn2!E392=Germany_Aus!$A$642, 9&amp;COUNTIF(TestUIn2!$E$2:$E392,Germany_Aus!$A$642),IF(TestUIn2!E392=Germany_Aus!$A$722, 10&amp;COUNTIF(TestUIn2!$E$2:$E392,Germany_Aus!$A$722),0)))))))))))</f>
        <v>0</v>
      </c>
      <c r="B392" t="str">
        <f>TestUIn2!A392</f>
        <v/>
      </c>
      <c r="C392" t="str">
        <f>TestUIn2!B392</f>
        <v/>
      </c>
      <c r="D392" t="str">
        <f>TestUIn2!C392</f>
        <v/>
      </c>
      <c r="E392" t="str">
        <f>TestUIn2!D392</f>
        <v/>
      </c>
      <c r="F392" s="87" t="str">
        <f>TestUIn2!F392</f>
        <v/>
      </c>
    </row>
    <row r="393">
      <c r="A393" s="86">
        <f>(IF(TestUIn2!E393=Germany_Aus!$A$2,1&amp;COUNTIF(TestUIn2!$E$2:$E393,Germany_Aus!$A$2), IF(TestUIn2!E393=Germany_Aus!$A$82, 2&amp;COUNTIF(TestUIn2!$E$2:$E393,Germany_Aus!$A$82),IF(TestUIn2!E393=Germany_Aus!$A$162, 3&amp;COUNTIF(TestUIn2!$E$2:$E393,Germany_Aus!$A$162),IF(TestUIn2!E393=Germany_Aus!$A$242, 4&amp;COUNTIF(TestUIn2!$E$2:$E393,Germany_Aus!$A$242),IF(TestUIn2!E393=Germany_Aus!$A$322, 5&amp;COUNTIF(TestUIn2!$E$2:$E393,Germany_Aus!$A$322),IF(TestUIn2!E393=Germany_Aus!$A$402, 6&amp;COUNTIF(TestUIn2!$E$2:$E393,Germany_Aus!$A$402),IF(TestUIn2!E393=Germany_Aus!$A$482, 7&amp;COUNTIF(TestUIn2!$E$2:$E393,Germany_Aus!$A$482),IF(TestUIn2!E393=Germany_Aus!$A$562, 8&amp;COUNTIF(TestUIn2!$E$2:$E393,Germany_Aus!$A$562),IF(TestUIn2!E393=Germany_Aus!$A$642, 9&amp;COUNTIF(TestUIn2!$E$2:$E393,Germany_Aus!$A$642),IF(TestUIn2!E393=Germany_Aus!$A$722, 10&amp;COUNTIF(TestUIn2!$E$2:$E393,Germany_Aus!$A$722),0)))))))))))</f>
        <v>0</v>
      </c>
      <c r="B393" t="str">
        <f>TestUIn2!A393</f>
        <v/>
      </c>
      <c r="C393" t="str">
        <f>TestUIn2!B393</f>
        <v/>
      </c>
      <c r="D393" t="str">
        <f>TestUIn2!C393</f>
        <v/>
      </c>
      <c r="E393" t="str">
        <f>TestUIn2!D393</f>
        <v/>
      </c>
      <c r="F393" s="87" t="str">
        <f>TestUIn2!F393</f>
        <v/>
      </c>
    </row>
    <row r="394">
      <c r="A394" s="86">
        <f>(IF(TestUIn2!E394=Germany_Aus!$A$2,1&amp;COUNTIF(TestUIn2!$E$2:$E394,Germany_Aus!$A$2), IF(TestUIn2!E394=Germany_Aus!$A$82, 2&amp;COUNTIF(TestUIn2!$E$2:$E394,Germany_Aus!$A$82),IF(TestUIn2!E394=Germany_Aus!$A$162, 3&amp;COUNTIF(TestUIn2!$E$2:$E394,Germany_Aus!$A$162),IF(TestUIn2!E394=Germany_Aus!$A$242, 4&amp;COUNTIF(TestUIn2!$E$2:$E394,Germany_Aus!$A$242),IF(TestUIn2!E394=Germany_Aus!$A$322, 5&amp;COUNTIF(TestUIn2!$E$2:$E394,Germany_Aus!$A$322),IF(TestUIn2!E394=Germany_Aus!$A$402, 6&amp;COUNTIF(TestUIn2!$E$2:$E394,Germany_Aus!$A$402),IF(TestUIn2!E394=Germany_Aus!$A$482, 7&amp;COUNTIF(TestUIn2!$E$2:$E394,Germany_Aus!$A$482),IF(TestUIn2!E394=Germany_Aus!$A$562, 8&amp;COUNTIF(TestUIn2!$E$2:$E394,Germany_Aus!$A$562),IF(TestUIn2!E394=Germany_Aus!$A$642, 9&amp;COUNTIF(TestUIn2!$E$2:$E394,Germany_Aus!$A$642),IF(TestUIn2!E394=Germany_Aus!$A$722, 10&amp;COUNTIF(TestUIn2!$E$2:$E394,Germany_Aus!$A$722),0)))))))))))</f>
        <v>0</v>
      </c>
      <c r="B394" t="str">
        <f>TestUIn2!A394</f>
        <v/>
      </c>
      <c r="C394" t="str">
        <f>TestUIn2!B394</f>
        <v/>
      </c>
      <c r="D394" t="str">
        <f>TestUIn2!C394</f>
        <v/>
      </c>
      <c r="E394" t="str">
        <f>TestUIn2!D394</f>
        <v/>
      </c>
      <c r="F394" s="87" t="str">
        <f>TestUIn2!F394</f>
        <v/>
      </c>
    </row>
    <row r="395">
      <c r="A395" s="86">
        <f>(IF(TestUIn2!E395=Germany_Aus!$A$2,1&amp;COUNTIF(TestUIn2!$E$2:$E395,Germany_Aus!$A$2), IF(TestUIn2!E395=Germany_Aus!$A$82, 2&amp;COUNTIF(TestUIn2!$E$2:$E395,Germany_Aus!$A$82),IF(TestUIn2!E395=Germany_Aus!$A$162, 3&amp;COUNTIF(TestUIn2!$E$2:$E395,Germany_Aus!$A$162),IF(TestUIn2!E395=Germany_Aus!$A$242, 4&amp;COUNTIF(TestUIn2!$E$2:$E395,Germany_Aus!$A$242),IF(TestUIn2!E395=Germany_Aus!$A$322, 5&amp;COUNTIF(TestUIn2!$E$2:$E395,Germany_Aus!$A$322),IF(TestUIn2!E395=Germany_Aus!$A$402, 6&amp;COUNTIF(TestUIn2!$E$2:$E395,Germany_Aus!$A$402),IF(TestUIn2!E395=Germany_Aus!$A$482, 7&amp;COUNTIF(TestUIn2!$E$2:$E395,Germany_Aus!$A$482),IF(TestUIn2!E395=Germany_Aus!$A$562, 8&amp;COUNTIF(TestUIn2!$E$2:$E395,Germany_Aus!$A$562),IF(TestUIn2!E395=Germany_Aus!$A$642, 9&amp;COUNTIF(TestUIn2!$E$2:$E395,Germany_Aus!$A$642),IF(TestUIn2!E395=Germany_Aus!$A$722, 10&amp;COUNTIF(TestUIn2!$E$2:$E395,Germany_Aus!$A$722),0)))))))))))</f>
        <v>0</v>
      </c>
      <c r="B395" t="str">
        <f>TestUIn2!A395</f>
        <v/>
      </c>
      <c r="C395" t="str">
        <f>TestUIn2!B395</f>
        <v/>
      </c>
      <c r="D395" t="str">
        <f>TestUIn2!C395</f>
        <v/>
      </c>
      <c r="E395" t="str">
        <f>TestUIn2!D395</f>
        <v/>
      </c>
      <c r="F395" s="87" t="str">
        <f>TestUIn2!F395</f>
        <v/>
      </c>
    </row>
    <row r="396">
      <c r="A396" s="86">
        <f>(IF(TestUIn2!E396=Germany_Aus!$A$2,1&amp;COUNTIF(TestUIn2!$E$2:$E396,Germany_Aus!$A$2), IF(TestUIn2!E396=Germany_Aus!$A$82, 2&amp;COUNTIF(TestUIn2!$E$2:$E396,Germany_Aus!$A$82),IF(TestUIn2!E396=Germany_Aus!$A$162, 3&amp;COUNTIF(TestUIn2!$E$2:$E396,Germany_Aus!$A$162),IF(TestUIn2!E396=Germany_Aus!$A$242, 4&amp;COUNTIF(TestUIn2!$E$2:$E396,Germany_Aus!$A$242),IF(TestUIn2!E396=Germany_Aus!$A$322, 5&amp;COUNTIF(TestUIn2!$E$2:$E396,Germany_Aus!$A$322),IF(TestUIn2!E396=Germany_Aus!$A$402, 6&amp;COUNTIF(TestUIn2!$E$2:$E396,Germany_Aus!$A$402),IF(TestUIn2!E396=Germany_Aus!$A$482, 7&amp;COUNTIF(TestUIn2!$E$2:$E396,Germany_Aus!$A$482),IF(TestUIn2!E396=Germany_Aus!$A$562, 8&amp;COUNTIF(TestUIn2!$E$2:$E396,Germany_Aus!$A$562),IF(TestUIn2!E396=Germany_Aus!$A$642, 9&amp;COUNTIF(TestUIn2!$E$2:$E396,Germany_Aus!$A$642),IF(TestUIn2!E396=Germany_Aus!$A$722, 10&amp;COUNTIF(TestUIn2!$E$2:$E396,Germany_Aus!$A$722),0)))))))))))</f>
        <v>0</v>
      </c>
      <c r="B396" t="str">
        <f>TestUIn2!A396</f>
        <v/>
      </c>
      <c r="C396" t="str">
        <f>TestUIn2!B396</f>
        <v/>
      </c>
      <c r="D396" t="str">
        <f>TestUIn2!C396</f>
        <v/>
      </c>
      <c r="E396" t="str">
        <f>TestUIn2!D396</f>
        <v/>
      </c>
      <c r="F396" s="87" t="str">
        <f>TestUIn2!F396</f>
        <v/>
      </c>
    </row>
    <row r="397">
      <c r="A397" s="86">
        <f>(IF(TestUIn2!E397=Germany_Aus!$A$2,1&amp;COUNTIF(TestUIn2!$E$2:$E397,Germany_Aus!$A$2), IF(TestUIn2!E397=Germany_Aus!$A$82, 2&amp;COUNTIF(TestUIn2!$E$2:$E397,Germany_Aus!$A$82),IF(TestUIn2!E397=Germany_Aus!$A$162, 3&amp;COUNTIF(TestUIn2!$E$2:$E397,Germany_Aus!$A$162),IF(TestUIn2!E397=Germany_Aus!$A$242, 4&amp;COUNTIF(TestUIn2!$E$2:$E397,Germany_Aus!$A$242),IF(TestUIn2!E397=Germany_Aus!$A$322, 5&amp;COUNTIF(TestUIn2!$E$2:$E397,Germany_Aus!$A$322),IF(TestUIn2!E397=Germany_Aus!$A$402, 6&amp;COUNTIF(TestUIn2!$E$2:$E397,Germany_Aus!$A$402),IF(TestUIn2!E397=Germany_Aus!$A$482, 7&amp;COUNTIF(TestUIn2!$E$2:$E397,Germany_Aus!$A$482),IF(TestUIn2!E397=Germany_Aus!$A$562, 8&amp;COUNTIF(TestUIn2!$E$2:$E397,Germany_Aus!$A$562),IF(TestUIn2!E397=Germany_Aus!$A$642, 9&amp;COUNTIF(TestUIn2!$E$2:$E397,Germany_Aus!$A$642),IF(TestUIn2!E397=Germany_Aus!$A$722, 10&amp;COUNTIF(TestUIn2!$E$2:$E397,Germany_Aus!$A$722),0)))))))))))</f>
        <v>0</v>
      </c>
      <c r="B397" t="str">
        <f>TestUIn2!A397</f>
        <v/>
      </c>
      <c r="C397" t="str">
        <f>TestUIn2!B397</f>
        <v/>
      </c>
      <c r="D397" t="str">
        <f>TestUIn2!C397</f>
        <v/>
      </c>
      <c r="E397" t="str">
        <f>TestUIn2!D397</f>
        <v/>
      </c>
      <c r="F397" s="87" t="str">
        <f>TestUIn2!F397</f>
        <v/>
      </c>
    </row>
    <row r="398">
      <c r="A398" s="86">
        <f>(IF(TestUIn2!E398=Germany_Aus!$A$2,1&amp;COUNTIF(TestUIn2!$E$2:$E398,Germany_Aus!$A$2), IF(TestUIn2!E398=Germany_Aus!$A$82, 2&amp;COUNTIF(TestUIn2!$E$2:$E398,Germany_Aus!$A$82),IF(TestUIn2!E398=Germany_Aus!$A$162, 3&amp;COUNTIF(TestUIn2!$E$2:$E398,Germany_Aus!$A$162),IF(TestUIn2!E398=Germany_Aus!$A$242, 4&amp;COUNTIF(TestUIn2!$E$2:$E398,Germany_Aus!$A$242),IF(TestUIn2!E398=Germany_Aus!$A$322, 5&amp;COUNTIF(TestUIn2!$E$2:$E398,Germany_Aus!$A$322),IF(TestUIn2!E398=Germany_Aus!$A$402, 6&amp;COUNTIF(TestUIn2!$E$2:$E398,Germany_Aus!$A$402),IF(TestUIn2!E398=Germany_Aus!$A$482, 7&amp;COUNTIF(TestUIn2!$E$2:$E398,Germany_Aus!$A$482),IF(TestUIn2!E398=Germany_Aus!$A$562, 8&amp;COUNTIF(TestUIn2!$E$2:$E398,Germany_Aus!$A$562),IF(TestUIn2!E398=Germany_Aus!$A$642, 9&amp;COUNTIF(TestUIn2!$E$2:$E398,Germany_Aus!$A$642),IF(TestUIn2!E398=Germany_Aus!$A$722, 10&amp;COUNTIF(TestUIn2!$E$2:$E398,Germany_Aus!$A$722),0)))))))))))</f>
        <v>0</v>
      </c>
      <c r="B398" t="str">
        <f>TestUIn2!A398</f>
        <v/>
      </c>
      <c r="C398" t="str">
        <f>TestUIn2!B398</f>
        <v/>
      </c>
      <c r="D398" t="str">
        <f>TestUIn2!C398</f>
        <v/>
      </c>
      <c r="E398" t="str">
        <f>TestUIn2!D398</f>
        <v/>
      </c>
      <c r="F398" s="87" t="str">
        <f>TestUIn2!F398</f>
        <v/>
      </c>
    </row>
    <row r="399">
      <c r="A399" s="86">
        <f>(IF(TestUIn2!E399=Germany_Aus!$A$2,1&amp;COUNTIF(TestUIn2!$E$2:$E399,Germany_Aus!$A$2), IF(TestUIn2!E399=Germany_Aus!$A$82, 2&amp;COUNTIF(TestUIn2!$E$2:$E399,Germany_Aus!$A$82),IF(TestUIn2!E399=Germany_Aus!$A$162, 3&amp;COUNTIF(TestUIn2!$E$2:$E399,Germany_Aus!$A$162),IF(TestUIn2!E399=Germany_Aus!$A$242, 4&amp;COUNTIF(TestUIn2!$E$2:$E399,Germany_Aus!$A$242),IF(TestUIn2!E399=Germany_Aus!$A$322, 5&amp;COUNTIF(TestUIn2!$E$2:$E399,Germany_Aus!$A$322),IF(TestUIn2!E399=Germany_Aus!$A$402, 6&amp;COUNTIF(TestUIn2!$E$2:$E399,Germany_Aus!$A$402),IF(TestUIn2!E399=Germany_Aus!$A$482, 7&amp;COUNTIF(TestUIn2!$E$2:$E399,Germany_Aus!$A$482),IF(TestUIn2!E399=Germany_Aus!$A$562, 8&amp;COUNTIF(TestUIn2!$E$2:$E399,Germany_Aus!$A$562),IF(TestUIn2!E399=Germany_Aus!$A$642, 9&amp;COUNTIF(TestUIn2!$E$2:$E399,Germany_Aus!$A$642),IF(TestUIn2!E399=Germany_Aus!$A$722, 10&amp;COUNTIF(TestUIn2!$E$2:$E399,Germany_Aus!$A$722),0)))))))))))</f>
        <v>0</v>
      </c>
      <c r="B399" t="str">
        <f>TestUIn2!A399</f>
        <v/>
      </c>
      <c r="C399" t="str">
        <f>TestUIn2!B399</f>
        <v/>
      </c>
      <c r="D399" t="str">
        <f>TestUIn2!C399</f>
        <v/>
      </c>
      <c r="E399" t="str">
        <f>TestUIn2!D399</f>
        <v/>
      </c>
      <c r="F399" s="87" t="str">
        <f>TestUIn2!F399</f>
        <v/>
      </c>
    </row>
    <row r="400">
      <c r="A400" s="86">
        <f>(IF(TestUIn2!E400=Germany_Aus!$A$2,1&amp;COUNTIF(TestUIn2!$E$2:$E400,Germany_Aus!$A$2), IF(TestUIn2!E400=Germany_Aus!$A$82, 2&amp;COUNTIF(TestUIn2!$E$2:$E400,Germany_Aus!$A$82),IF(TestUIn2!E400=Germany_Aus!$A$162, 3&amp;COUNTIF(TestUIn2!$E$2:$E400,Germany_Aus!$A$162),IF(TestUIn2!E400=Germany_Aus!$A$242, 4&amp;COUNTIF(TestUIn2!$E$2:$E400,Germany_Aus!$A$242),IF(TestUIn2!E400=Germany_Aus!$A$322, 5&amp;COUNTIF(TestUIn2!$E$2:$E400,Germany_Aus!$A$322),IF(TestUIn2!E400=Germany_Aus!$A$402, 6&amp;COUNTIF(TestUIn2!$E$2:$E400,Germany_Aus!$A$402),IF(TestUIn2!E400=Germany_Aus!$A$482, 7&amp;COUNTIF(TestUIn2!$E$2:$E400,Germany_Aus!$A$482),IF(TestUIn2!E400=Germany_Aus!$A$562, 8&amp;COUNTIF(TestUIn2!$E$2:$E400,Germany_Aus!$A$562),IF(TestUIn2!E400=Germany_Aus!$A$642, 9&amp;COUNTIF(TestUIn2!$E$2:$E400,Germany_Aus!$A$642),IF(TestUIn2!E400=Germany_Aus!$A$722, 10&amp;COUNTIF(TestUIn2!$E$2:$E400,Germany_Aus!$A$722),0)))))))))))</f>
        <v>0</v>
      </c>
      <c r="B400" t="str">
        <f>TestUIn2!A400</f>
        <v/>
      </c>
      <c r="C400" t="str">
        <f>TestUIn2!B400</f>
        <v/>
      </c>
      <c r="D400" t="str">
        <f>TestUIn2!C400</f>
        <v/>
      </c>
      <c r="E400" t="str">
        <f>TestUIn2!D400</f>
        <v/>
      </c>
      <c r="F400" s="87" t="str">
        <f>TestUIn2!F400</f>
        <v/>
      </c>
    </row>
    <row r="401">
      <c r="A401" s="86">
        <f>(IF(TestUIn2!E401=Germany_Aus!$A$2,1&amp;COUNTIF(TestUIn2!$E$2:$E401,Germany_Aus!$A$2), IF(TestUIn2!E401=Germany_Aus!$A$82, 2&amp;COUNTIF(TestUIn2!$E$2:$E401,Germany_Aus!$A$82),IF(TestUIn2!E401=Germany_Aus!$A$162, 3&amp;COUNTIF(TestUIn2!$E$2:$E401,Germany_Aus!$A$162),IF(TestUIn2!E401=Germany_Aus!$A$242, 4&amp;COUNTIF(TestUIn2!$E$2:$E401,Germany_Aus!$A$242),IF(TestUIn2!E401=Germany_Aus!$A$322, 5&amp;COUNTIF(TestUIn2!$E$2:$E401,Germany_Aus!$A$322),IF(TestUIn2!E401=Germany_Aus!$A$402, 6&amp;COUNTIF(TestUIn2!$E$2:$E401,Germany_Aus!$A$402),IF(TestUIn2!E401=Germany_Aus!$A$482, 7&amp;COUNTIF(TestUIn2!$E$2:$E401,Germany_Aus!$A$482),IF(TestUIn2!E401=Germany_Aus!$A$562, 8&amp;COUNTIF(TestUIn2!$E$2:$E401,Germany_Aus!$A$562),IF(TestUIn2!E401=Germany_Aus!$A$642, 9&amp;COUNTIF(TestUIn2!$E$2:$E401,Germany_Aus!$A$642),IF(TestUIn2!E401=Germany_Aus!$A$722, 10&amp;COUNTIF(TestUIn2!$E$2:$E401,Germany_Aus!$A$722),0)))))))))))</f>
        <v>0</v>
      </c>
      <c r="B401" t="str">
        <f>TestUIn2!A401</f>
        <v/>
      </c>
      <c r="C401" t="str">
        <f>TestUIn2!B401</f>
        <v/>
      </c>
      <c r="D401" t="str">
        <f>TestUIn2!C401</f>
        <v/>
      </c>
      <c r="E401" t="str">
        <f>TestUIn2!D401</f>
        <v/>
      </c>
      <c r="F401" s="87" t="str">
        <f>TestUIn2!F401</f>
        <v/>
      </c>
    </row>
    <row r="402">
      <c r="A402" s="86">
        <f>(IF(TestUIn2!E402=Germany_Aus!$A$2,1&amp;COUNTIF(TestUIn2!$E$2:$E402,Germany_Aus!$A$2), IF(TestUIn2!E402=Germany_Aus!$A$82, 2&amp;COUNTIF(TestUIn2!$E$2:$E402,Germany_Aus!$A$82),IF(TestUIn2!E402=Germany_Aus!$A$162, 3&amp;COUNTIF(TestUIn2!$E$2:$E402,Germany_Aus!$A$162),IF(TestUIn2!E402=Germany_Aus!$A$242, 4&amp;COUNTIF(TestUIn2!$E$2:$E402,Germany_Aus!$A$242),IF(TestUIn2!E402=Germany_Aus!$A$322, 5&amp;COUNTIF(TestUIn2!$E$2:$E402,Germany_Aus!$A$322),IF(TestUIn2!E402=Germany_Aus!$A$402, 6&amp;COUNTIF(TestUIn2!$E$2:$E402,Germany_Aus!$A$402),IF(TestUIn2!E402=Germany_Aus!$A$482, 7&amp;COUNTIF(TestUIn2!$E$2:$E402,Germany_Aus!$A$482),IF(TestUIn2!E402=Germany_Aus!$A$562, 8&amp;COUNTIF(TestUIn2!$E$2:$E402,Germany_Aus!$A$562),IF(TestUIn2!E402=Germany_Aus!$A$642, 9&amp;COUNTIF(TestUIn2!$E$2:$E402,Germany_Aus!$A$642),IF(TestUIn2!E402=Germany_Aus!$A$722, 10&amp;COUNTIF(TestUIn2!$E$2:$E402,Germany_Aus!$A$722),0)))))))))))</f>
        <v>0</v>
      </c>
      <c r="B402" t="str">
        <f>TestUIn2!A402</f>
        <v/>
      </c>
      <c r="C402" t="str">
        <f>TestUIn2!B402</f>
        <v/>
      </c>
      <c r="D402" t="str">
        <f>TestUIn2!C402</f>
        <v/>
      </c>
      <c r="E402" t="str">
        <f>TestUIn2!D402</f>
        <v/>
      </c>
      <c r="F402" s="87" t="str">
        <f>TestUIn2!F402</f>
        <v/>
      </c>
    </row>
    <row r="403">
      <c r="A403" s="86">
        <f>(IF(TestUIn2!E403=Germany_Aus!$A$2,1&amp;COUNTIF(TestUIn2!$E$2:$E403,Germany_Aus!$A$2), IF(TestUIn2!E403=Germany_Aus!$A$82, 2&amp;COUNTIF(TestUIn2!$E$2:$E403,Germany_Aus!$A$82),IF(TestUIn2!E403=Germany_Aus!$A$162, 3&amp;COUNTIF(TestUIn2!$E$2:$E403,Germany_Aus!$A$162),IF(TestUIn2!E403=Germany_Aus!$A$242, 4&amp;COUNTIF(TestUIn2!$E$2:$E403,Germany_Aus!$A$242),IF(TestUIn2!E403=Germany_Aus!$A$322, 5&amp;COUNTIF(TestUIn2!$E$2:$E403,Germany_Aus!$A$322),IF(TestUIn2!E403=Germany_Aus!$A$402, 6&amp;COUNTIF(TestUIn2!$E$2:$E403,Germany_Aus!$A$402),IF(TestUIn2!E403=Germany_Aus!$A$482, 7&amp;COUNTIF(TestUIn2!$E$2:$E403,Germany_Aus!$A$482),IF(TestUIn2!E403=Germany_Aus!$A$562, 8&amp;COUNTIF(TestUIn2!$E$2:$E403,Germany_Aus!$A$562),IF(TestUIn2!E403=Germany_Aus!$A$642, 9&amp;COUNTIF(TestUIn2!$E$2:$E403,Germany_Aus!$A$642),IF(TestUIn2!E403=Germany_Aus!$A$722, 10&amp;COUNTIF(TestUIn2!$E$2:$E403,Germany_Aus!$A$722),0)))))))))))</f>
        <v>0</v>
      </c>
      <c r="B403" t="str">
        <f>TestUIn2!A403</f>
        <v/>
      </c>
      <c r="C403" t="str">
        <f>TestUIn2!B403</f>
        <v/>
      </c>
      <c r="D403" t="str">
        <f>TestUIn2!C403</f>
        <v/>
      </c>
      <c r="E403" t="str">
        <f>TestUIn2!D403</f>
        <v/>
      </c>
      <c r="F403" s="87" t="str">
        <f>TestUIn2!F403</f>
        <v/>
      </c>
    </row>
    <row r="404">
      <c r="A404" s="86">
        <f>(IF(TestUIn2!E404=Germany_Aus!$A$2,1&amp;COUNTIF(TestUIn2!$E$2:$E404,Germany_Aus!$A$2), IF(TestUIn2!E404=Germany_Aus!$A$82, 2&amp;COUNTIF(TestUIn2!$E$2:$E404,Germany_Aus!$A$82),IF(TestUIn2!E404=Germany_Aus!$A$162, 3&amp;COUNTIF(TestUIn2!$E$2:$E404,Germany_Aus!$A$162),IF(TestUIn2!E404=Germany_Aus!$A$242, 4&amp;COUNTIF(TestUIn2!$E$2:$E404,Germany_Aus!$A$242),IF(TestUIn2!E404=Germany_Aus!$A$322, 5&amp;COUNTIF(TestUIn2!$E$2:$E404,Germany_Aus!$A$322),IF(TestUIn2!E404=Germany_Aus!$A$402, 6&amp;COUNTIF(TestUIn2!$E$2:$E404,Germany_Aus!$A$402),IF(TestUIn2!E404=Germany_Aus!$A$482, 7&amp;COUNTIF(TestUIn2!$E$2:$E404,Germany_Aus!$A$482),IF(TestUIn2!E404=Germany_Aus!$A$562, 8&amp;COUNTIF(TestUIn2!$E$2:$E404,Germany_Aus!$A$562),IF(TestUIn2!E404=Germany_Aus!$A$642, 9&amp;COUNTIF(TestUIn2!$E$2:$E404,Germany_Aus!$A$642),IF(TestUIn2!E404=Germany_Aus!$A$722, 10&amp;COUNTIF(TestUIn2!$E$2:$E404,Germany_Aus!$A$722),0)))))))))))</f>
        <v>0</v>
      </c>
      <c r="B404" t="str">
        <f>TestUIn2!A404</f>
        <v/>
      </c>
      <c r="C404" t="str">
        <f>TestUIn2!B404</f>
        <v/>
      </c>
      <c r="D404" t="str">
        <f>TestUIn2!C404</f>
        <v/>
      </c>
      <c r="E404" t="str">
        <f>TestUIn2!D404</f>
        <v/>
      </c>
      <c r="F404" s="87" t="str">
        <f>TestUIn2!F404</f>
        <v/>
      </c>
    </row>
    <row r="405">
      <c r="A405" s="86">
        <f>(IF(TestUIn2!E405=Germany_Aus!$A$2,1&amp;COUNTIF(TestUIn2!$E$2:$E405,Germany_Aus!$A$2), IF(TestUIn2!E405=Germany_Aus!$A$82, 2&amp;COUNTIF(TestUIn2!$E$2:$E405,Germany_Aus!$A$82),IF(TestUIn2!E405=Germany_Aus!$A$162, 3&amp;COUNTIF(TestUIn2!$E$2:$E405,Germany_Aus!$A$162),IF(TestUIn2!E405=Germany_Aus!$A$242, 4&amp;COUNTIF(TestUIn2!$E$2:$E405,Germany_Aus!$A$242),IF(TestUIn2!E405=Germany_Aus!$A$322, 5&amp;COUNTIF(TestUIn2!$E$2:$E405,Germany_Aus!$A$322),IF(TestUIn2!E405=Germany_Aus!$A$402, 6&amp;COUNTIF(TestUIn2!$E$2:$E405,Germany_Aus!$A$402),IF(TestUIn2!E405=Germany_Aus!$A$482, 7&amp;COUNTIF(TestUIn2!$E$2:$E405,Germany_Aus!$A$482),IF(TestUIn2!E405=Germany_Aus!$A$562, 8&amp;COUNTIF(TestUIn2!$E$2:$E405,Germany_Aus!$A$562),IF(TestUIn2!E405=Germany_Aus!$A$642, 9&amp;COUNTIF(TestUIn2!$E$2:$E405,Germany_Aus!$A$642),IF(TestUIn2!E405=Germany_Aus!$A$722, 10&amp;COUNTIF(TestUIn2!$E$2:$E405,Germany_Aus!$A$722),0)))))))))))</f>
        <v>0</v>
      </c>
      <c r="B405" t="str">
        <f>TestUIn2!A405</f>
        <v/>
      </c>
      <c r="C405" t="str">
        <f>TestUIn2!B405</f>
        <v/>
      </c>
      <c r="D405" t="str">
        <f>TestUIn2!C405</f>
        <v/>
      </c>
      <c r="E405" t="str">
        <f>TestUIn2!D405</f>
        <v/>
      </c>
      <c r="F405" s="87" t="str">
        <f>TestUIn2!F405</f>
        <v/>
      </c>
    </row>
    <row r="406">
      <c r="A406" s="86">
        <f>(IF(TestUIn2!E406=Germany_Aus!$A$2,1&amp;COUNTIF(TestUIn2!$E$2:$E406,Germany_Aus!$A$2), IF(TestUIn2!E406=Germany_Aus!$A$82, 2&amp;COUNTIF(TestUIn2!$E$2:$E406,Germany_Aus!$A$82),IF(TestUIn2!E406=Germany_Aus!$A$162, 3&amp;COUNTIF(TestUIn2!$E$2:$E406,Germany_Aus!$A$162),IF(TestUIn2!E406=Germany_Aus!$A$242, 4&amp;COUNTIF(TestUIn2!$E$2:$E406,Germany_Aus!$A$242),IF(TestUIn2!E406=Germany_Aus!$A$322, 5&amp;COUNTIF(TestUIn2!$E$2:$E406,Germany_Aus!$A$322),IF(TestUIn2!E406=Germany_Aus!$A$402, 6&amp;COUNTIF(TestUIn2!$E$2:$E406,Germany_Aus!$A$402),IF(TestUIn2!E406=Germany_Aus!$A$482, 7&amp;COUNTIF(TestUIn2!$E$2:$E406,Germany_Aus!$A$482),IF(TestUIn2!E406=Germany_Aus!$A$562, 8&amp;COUNTIF(TestUIn2!$E$2:$E406,Germany_Aus!$A$562),IF(TestUIn2!E406=Germany_Aus!$A$642, 9&amp;COUNTIF(TestUIn2!$E$2:$E406,Germany_Aus!$A$642),IF(TestUIn2!E406=Germany_Aus!$A$722, 10&amp;COUNTIF(TestUIn2!$E$2:$E406,Germany_Aus!$A$722),0)))))))))))</f>
        <v>0</v>
      </c>
      <c r="B406" t="str">
        <f>TestUIn2!A406</f>
        <v/>
      </c>
      <c r="C406" t="str">
        <f>TestUIn2!B406</f>
        <v/>
      </c>
      <c r="D406" t="str">
        <f>TestUIn2!C406</f>
        <v/>
      </c>
      <c r="E406" t="str">
        <f>TestUIn2!D406</f>
        <v/>
      </c>
      <c r="F406" s="87" t="str">
        <f>TestUIn2!F406</f>
        <v/>
      </c>
    </row>
    <row r="407">
      <c r="A407" s="86">
        <f>(IF(TestUIn2!E407=Germany_Aus!$A$2,1&amp;COUNTIF(TestUIn2!$E$2:$E407,Germany_Aus!$A$2), IF(TestUIn2!E407=Germany_Aus!$A$82, 2&amp;COUNTIF(TestUIn2!$E$2:$E407,Germany_Aus!$A$82),IF(TestUIn2!E407=Germany_Aus!$A$162, 3&amp;COUNTIF(TestUIn2!$E$2:$E407,Germany_Aus!$A$162),IF(TestUIn2!E407=Germany_Aus!$A$242, 4&amp;COUNTIF(TestUIn2!$E$2:$E407,Germany_Aus!$A$242),IF(TestUIn2!E407=Germany_Aus!$A$322, 5&amp;COUNTIF(TestUIn2!$E$2:$E407,Germany_Aus!$A$322),IF(TestUIn2!E407=Germany_Aus!$A$402, 6&amp;COUNTIF(TestUIn2!$E$2:$E407,Germany_Aus!$A$402),IF(TestUIn2!E407=Germany_Aus!$A$482, 7&amp;COUNTIF(TestUIn2!$E$2:$E407,Germany_Aus!$A$482),IF(TestUIn2!E407=Germany_Aus!$A$562, 8&amp;COUNTIF(TestUIn2!$E$2:$E407,Germany_Aus!$A$562),IF(TestUIn2!E407=Germany_Aus!$A$642, 9&amp;COUNTIF(TestUIn2!$E$2:$E407,Germany_Aus!$A$642),IF(TestUIn2!E407=Germany_Aus!$A$722, 10&amp;COUNTIF(TestUIn2!$E$2:$E407,Germany_Aus!$A$722),0)))))))))))</f>
        <v>0</v>
      </c>
      <c r="B407" t="str">
        <f>TestUIn2!A407</f>
        <v/>
      </c>
      <c r="C407" t="str">
        <f>TestUIn2!B407</f>
        <v/>
      </c>
      <c r="D407" t="str">
        <f>TestUIn2!C407</f>
        <v/>
      </c>
      <c r="E407" t="str">
        <f>TestUIn2!D407</f>
        <v/>
      </c>
      <c r="F407" s="87" t="str">
        <f>TestUIn2!F407</f>
        <v/>
      </c>
    </row>
    <row r="408">
      <c r="A408" s="86">
        <f>(IF(TestUIn2!E408=Germany_Aus!$A$2,1&amp;COUNTIF(TestUIn2!$E$2:$E408,Germany_Aus!$A$2), IF(TestUIn2!E408=Germany_Aus!$A$82, 2&amp;COUNTIF(TestUIn2!$E$2:$E408,Germany_Aus!$A$82),IF(TestUIn2!E408=Germany_Aus!$A$162, 3&amp;COUNTIF(TestUIn2!$E$2:$E408,Germany_Aus!$A$162),IF(TestUIn2!E408=Germany_Aus!$A$242, 4&amp;COUNTIF(TestUIn2!$E$2:$E408,Germany_Aus!$A$242),IF(TestUIn2!E408=Germany_Aus!$A$322, 5&amp;COUNTIF(TestUIn2!$E$2:$E408,Germany_Aus!$A$322),IF(TestUIn2!E408=Germany_Aus!$A$402, 6&amp;COUNTIF(TestUIn2!$E$2:$E408,Germany_Aus!$A$402),IF(TestUIn2!E408=Germany_Aus!$A$482, 7&amp;COUNTIF(TestUIn2!$E$2:$E408,Germany_Aus!$A$482),IF(TestUIn2!E408=Germany_Aus!$A$562, 8&amp;COUNTIF(TestUIn2!$E$2:$E408,Germany_Aus!$A$562),IF(TestUIn2!E408=Germany_Aus!$A$642, 9&amp;COUNTIF(TestUIn2!$E$2:$E408,Germany_Aus!$A$642),IF(TestUIn2!E408=Germany_Aus!$A$722, 10&amp;COUNTIF(TestUIn2!$E$2:$E408,Germany_Aus!$A$722),0)))))))))))</f>
        <v>0</v>
      </c>
      <c r="B408" t="str">
        <f>TestUIn2!A408</f>
        <v/>
      </c>
      <c r="C408" t="str">
        <f>TestUIn2!B408</f>
        <v/>
      </c>
      <c r="D408" t="str">
        <f>TestUIn2!C408</f>
        <v/>
      </c>
      <c r="E408" t="str">
        <f>TestUIn2!D408</f>
        <v/>
      </c>
      <c r="F408" s="87" t="str">
        <f>TestUIn2!F408</f>
        <v/>
      </c>
    </row>
    <row r="409">
      <c r="A409" s="86">
        <f>(IF(TestUIn2!E409=Germany_Aus!$A$2,1&amp;COUNTIF(TestUIn2!$E$2:$E409,Germany_Aus!$A$2), IF(TestUIn2!E409=Germany_Aus!$A$82, 2&amp;COUNTIF(TestUIn2!$E$2:$E409,Germany_Aus!$A$82),IF(TestUIn2!E409=Germany_Aus!$A$162, 3&amp;COUNTIF(TestUIn2!$E$2:$E409,Germany_Aus!$A$162),IF(TestUIn2!E409=Germany_Aus!$A$242, 4&amp;COUNTIF(TestUIn2!$E$2:$E409,Germany_Aus!$A$242),IF(TestUIn2!E409=Germany_Aus!$A$322, 5&amp;COUNTIF(TestUIn2!$E$2:$E409,Germany_Aus!$A$322),IF(TestUIn2!E409=Germany_Aus!$A$402, 6&amp;COUNTIF(TestUIn2!$E$2:$E409,Germany_Aus!$A$402),IF(TestUIn2!E409=Germany_Aus!$A$482, 7&amp;COUNTIF(TestUIn2!$E$2:$E409,Germany_Aus!$A$482),IF(TestUIn2!E409=Germany_Aus!$A$562, 8&amp;COUNTIF(TestUIn2!$E$2:$E409,Germany_Aus!$A$562),IF(TestUIn2!E409=Germany_Aus!$A$642, 9&amp;COUNTIF(TestUIn2!$E$2:$E409,Germany_Aus!$A$642),IF(TestUIn2!E409=Germany_Aus!$A$722, 10&amp;COUNTIF(TestUIn2!$E$2:$E409,Germany_Aus!$A$722),0)))))))))))</f>
        <v>0</v>
      </c>
      <c r="B409" t="str">
        <f>TestUIn2!A409</f>
        <v/>
      </c>
      <c r="C409" t="str">
        <f>TestUIn2!B409</f>
        <v/>
      </c>
      <c r="D409" t="str">
        <f>TestUIn2!C409</f>
        <v/>
      </c>
      <c r="E409" t="str">
        <f>TestUIn2!D409</f>
        <v/>
      </c>
      <c r="F409" s="87" t="str">
        <f>TestUIn2!F409</f>
        <v/>
      </c>
    </row>
    <row r="410">
      <c r="A410" s="86">
        <f>(IF(TestUIn2!E410=Germany_Aus!$A$2,1&amp;COUNTIF(TestUIn2!$E$2:$E410,Germany_Aus!$A$2), IF(TestUIn2!E410=Germany_Aus!$A$82, 2&amp;COUNTIF(TestUIn2!$E$2:$E410,Germany_Aus!$A$82),IF(TestUIn2!E410=Germany_Aus!$A$162, 3&amp;COUNTIF(TestUIn2!$E$2:$E410,Germany_Aus!$A$162),IF(TestUIn2!E410=Germany_Aus!$A$242, 4&amp;COUNTIF(TestUIn2!$E$2:$E410,Germany_Aus!$A$242),IF(TestUIn2!E410=Germany_Aus!$A$322, 5&amp;COUNTIF(TestUIn2!$E$2:$E410,Germany_Aus!$A$322),IF(TestUIn2!E410=Germany_Aus!$A$402, 6&amp;COUNTIF(TestUIn2!$E$2:$E410,Germany_Aus!$A$402),IF(TestUIn2!E410=Germany_Aus!$A$482, 7&amp;COUNTIF(TestUIn2!$E$2:$E410,Germany_Aus!$A$482),IF(TestUIn2!E410=Germany_Aus!$A$562, 8&amp;COUNTIF(TestUIn2!$E$2:$E410,Germany_Aus!$A$562),IF(TestUIn2!E410=Germany_Aus!$A$642, 9&amp;COUNTIF(TestUIn2!$E$2:$E410,Germany_Aus!$A$642),IF(TestUIn2!E410=Germany_Aus!$A$722, 10&amp;COUNTIF(TestUIn2!$E$2:$E410,Germany_Aus!$A$722),0)))))))))))</f>
        <v>0</v>
      </c>
      <c r="B410" t="str">
        <f>TestUIn2!A410</f>
        <v/>
      </c>
      <c r="C410" t="str">
        <f>TestUIn2!B410</f>
        <v/>
      </c>
      <c r="D410" t="str">
        <f>TestUIn2!C410</f>
        <v/>
      </c>
      <c r="E410" t="str">
        <f>TestUIn2!D410</f>
        <v/>
      </c>
      <c r="F410" s="87" t="str">
        <f>TestUIn2!F410</f>
        <v/>
      </c>
    </row>
    <row r="411">
      <c r="A411" s="86">
        <f>(IF(TestUIn2!E411=Germany_Aus!$A$2,1&amp;COUNTIF(TestUIn2!$E$2:$E411,Germany_Aus!$A$2), IF(TestUIn2!E411=Germany_Aus!$A$82, 2&amp;COUNTIF(TestUIn2!$E$2:$E411,Germany_Aus!$A$82),IF(TestUIn2!E411=Germany_Aus!$A$162, 3&amp;COUNTIF(TestUIn2!$E$2:$E411,Germany_Aus!$A$162),IF(TestUIn2!E411=Germany_Aus!$A$242, 4&amp;COUNTIF(TestUIn2!$E$2:$E411,Germany_Aus!$A$242),IF(TestUIn2!E411=Germany_Aus!$A$322, 5&amp;COUNTIF(TestUIn2!$E$2:$E411,Germany_Aus!$A$322),IF(TestUIn2!E411=Germany_Aus!$A$402, 6&amp;COUNTIF(TestUIn2!$E$2:$E411,Germany_Aus!$A$402),IF(TestUIn2!E411=Germany_Aus!$A$482, 7&amp;COUNTIF(TestUIn2!$E$2:$E411,Germany_Aus!$A$482),IF(TestUIn2!E411=Germany_Aus!$A$562, 8&amp;COUNTIF(TestUIn2!$E$2:$E411,Germany_Aus!$A$562),IF(TestUIn2!E411=Germany_Aus!$A$642, 9&amp;COUNTIF(TestUIn2!$E$2:$E411,Germany_Aus!$A$642),IF(TestUIn2!E411=Germany_Aus!$A$722, 10&amp;COUNTIF(TestUIn2!$E$2:$E411,Germany_Aus!$A$722),0)))))))))))</f>
        <v>0</v>
      </c>
      <c r="B411" t="str">
        <f>TestUIn2!A411</f>
        <v/>
      </c>
      <c r="C411" t="str">
        <f>TestUIn2!B411</f>
        <v/>
      </c>
      <c r="D411" t="str">
        <f>TestUIn2!C411</f>
        <v/>
      </c>
      <c r="E411" t="str">
        <f>TestUIn2!D411</f>
        <v/>
      </c>
      <c r="F411" s="87" t="str">
        <f>TestUIn2!F411</f>
        <v/>
      </c>
    </row>
    <row r="412">
      <c r="A412" s="86">
        <f>(IF(TestUIn2!E412=Germany_Aus!$A$2,1&amp;COUNTIF(TestUIn2!$E$2:$E412,Germany_Aus!$A$2), IF(TestUIn2!E412=Germany_Aus!$A$82, 2&amp;COUNTIF(TestUIn2!$E$2:$E412,Germany_Aus!$A$82),IF(TestUIn2!E412=Germany_Aus!$A$162, 3&amp;COUNTIF(TestUIn2!$E$2:$E412,Germany_Aus!$A$162),IF(TestUIn2!E412=Germany_Aus!$A$242, 4&amp;COUNTIF(TestUIn2!$E$2:$E412,Germany_Aus!$A$242),IF(TestUIn2!E412=Germany_Aus!$A$322, 5&amp;COUNTIF(TestUIn2!$E$2:$E412,Germany_Aus!$A$322),IF(TestUIn2!E412=Germany_Aus!$A$402, 6&amp;COUNTIF(TestUIn2!$E$2:$E412,Germany_Aus!$A$402),IF(TestUIn2!E412=Germany_Aus!$A$482, 7&amp;COUNTIF(TestUIn2!$E$2:$E412,Germany_Aus!$A$482),IF(TestUIn2!E412=Germany_Aus!$A$562, 8&amp;COUNTIF(TestUIn2!$E$2:$E412,Germany_Aus!$A$562),IF(TestUIn2!E412=Germany_Aus!$A$642, 9&amp;COUNTIF(TestUIn2!$E$2:$E412,Germany_Aus!$A$642),IF(TestUIn2!E412=Germany_Aus!$A$722, 10&amp;COUNTIF(TestUIn2!$E$2:$E412,Germany_Aus!$A$722),0)))))))))))</f>
        <v>0</v>
      </c>
      <c r="B412" t="str">
        <f>TestUIn2!A412</f>
        <v/>
      </c>
      <c r="C412" t="str">
        <f>TestUIn2!B412</f>
        <v/>
      </c>
      <c r="D412" t="str">
        <f>TestUIn2!C412</f>
        <v/>
      </c>
      <c r="E412" t="str">
        <f>TestUIn2!D412</f>
        <v/>
      </c>
      <c r="F412" s="87" t="str">
        <f>TestUIn2!F412</f>
        <v/>
      </c>
    </row>
    <row r="413">
      <c r="A413" s="86">
        <f>(IF(TestUIn2!E413=Germany_Aus!$A$2,1&amp;COUNTIF(TestUIn2!$E$2:$E413,Germany_Aus!$A$2), IF(TestUIn2!E413=Germany_Aus!$A$82, 2&amp;COUNTIF(TestUIn2!$E$2:$E413,Germany_Aus!$A$82),IF(TestUIn2!E413=Germany_Aus!$A$162, 3&amp;COUNTIF(TestUIn2!$E$2:$E413,Germany_Aus!$A$162),IF(TestUIn2!E413=Germany_Aus!$A$242, 4&amp;COUNTIF(TestUIn2!$E$2:$E413,Germany_Aus!$A$242),IF(TestUIn2!E413=Germany_Aus!$A$322, 5&amp;COUNTIF(TestUIn2!$E$2:$E413,Germany_Aus!$A$322),IF(TestUIn2!E413=Germany_Aus!$A$402, 6&amp;COUNTIF(TestUIn2!$E$2:$E413,Germany_Aus!$A$402),IF(TestUIn2!E413=Germany_Aus!$A$482, 7&amp;COUNTIF(TestUIn2!$E$2:$E413,Germany_Aus!$A$482),IF(TestUIn2!E413=Germany_Aus!$A$562, 8&amp;COUNTIF(TestUIn2!$E$2:$E413,Germany_Aus!$A$562),IF(TestUIn2!E413=Germany_Aus!$A$642, 9&amp;COUNTIF(TestUIn2!$E$2:$E413,Germany_Aus!$A$642),IF(TestUIn2!E413=Germany_Aus!$A$722, 10&amp;COUNTIF(TestUIn2!$E$2:$E413,Germany_Aus!$A$722),0)))))))))))</f>
        <v>0</v>
      </c>
      <c r="B413" t="str">
        <f>TestUIn2!A413</f>
        <v/>
      </c>
      <c r="C413" t="str">
        <f>TestUIn2!B413</f>
        <v/>
      </c>
      <c r="D413" t="str">
        <f>TestUIn2!C413</f>
        <v/>
      </c>
      <c r="E413" t="str">
        <f>TestUIn2!D413</f>
        <v/>
      </c>
      <c r="F413" s="87" t="str">
        <f>TestUIn2!F413</f>
        <v/>
      </c>
    </row>
    <row r="414">
      <c r="A414" s="86">
        <f>(IF(TestUIn2!E414=Germany_Aus!$A$2,1&amp;COUNTIF(TestUIn2!$E$2:$E414,Germany_Aus!$A$2), IF(TestUIn2!E414=Germany_Aus!$A$82, 2&amp;COUNTIF(TestUIn2!$E$2:$E414,Germany_Aus!$A$82),IF(TestUIn2!E414=Germany_Aus!$A$162, 3&amp;COUNTIF(TestUIn2!$E$2:$E414,Germany_Aus!$A$162),IF(TestUIn2!E414=Germany_Aus!$A$242, 4&amp;COUNTIF(TestUIn2!$E$2:$E414,Germany_Aus!$A$242),IF(TestUIn2!E414=Germany_Aus!$A$322, 5&amp;COUNTIF(TestUIn2!$E$2:$E414,Germany_Aus!$A$322),IF(TestUIn2!E414=Germany_Aus!$A$402, 6&amp;COUNTIF(TestUIn2!$E$2:$E414,Germany_Aus!$A$402),IF(TestUIn2!E414=Germany_Aus!$A$482, 7&amp;COUNTIF(TestUIn2!$E$2:$E414,Germany_Aus!$A$482),IF(TestUIn2!E414=Germany_Aus!$A$562, 8&amp;COUNTIF(TestUIn2!$E$2:$E414,Germany_Aus!$A$562),IF(TestUIn2!E414=Germany_Aus!$A$642, 9&amp;COUNTIF(TestUIn2!$E$2:$E414,Germany_Aus!$A$642),IF(TestUIn2!E414=Germany_Aus!$A$722, 10&amp;COUNTIF(TestUIn2!$E$2:$E414,Germany_Aus!$A$722),0)))))))))))</f>
        <v>0</v>
      </c>
      <c r="B414" t="str">
        <f>TestUIn2!A414</f>
        <v/>
      </c>
      <c r="C414" t="str">
        <f>TestUIn2!B414</f>
        <v/>
      </c>
      <c r="D414" t="str">
        <f>TestUIn2!C414</f>
        <v/>
      </c>
      <c r="E414" t="str">
        <f>TestUIn2!D414</f>
        <v/>
      </c>
      <c r="F414" s="87" t="str">
        <f>TestUIn2!F414</f>
        <v/>
      </c>
    </row>
    <row r="415">
      <c r="A415" s="86">
        <f>(IF(TestUIn2!E415=Germany_Aus!$A$2,1&amp;COUNTIF(TestUIn2!$E$2:$E415,Germany_Aus!$A$2), IF(TestUIn2!E415=Germany_Aus!$A$82, 2&amp;COUNTIF(TestUIn2!$E$2:$E415,Germany_Aus!$A$82),IF(TestUIn2!E415=Germany_Aus!$A$162, 3&amp;COUNTIF(TestUIn2!$E$2:$E415,Germany_Aus!$A$162),IF(TestUIn2!E415=Germany_Aus!$A$242, 4&amp;COUNTIF(TestUIn2!$E$2:$E415,Germany_Aus!$A$242),IF(TestUIn2!E415=Germany_Aus!$A$322, 5&amp;COUNTIF(TestUIn2!$E$2:$E415,Germany_Aus!$A$322),IF(TestUIn2!E415=Germany_Aus!$A$402, 6&amp;COUNTIF(TestUIn2!$E$2:$E415,Germany_Aus!$A$402),IF(TestUIn2!E415=Germany_Aus!$A$482, 7&amp;COUNTIF(TestUIn2!$E$2:$E415,Germany_Aus!$A$482),IF(TestUIn2!E415=Germany_Aus!$A$562, 8&amp;COUNTIF(TestUIn2!$E$2:$E415,Germany_Aus!$A$562),IF(TestUIn2!E415=Germany_Aus!$A$642, 9&amp;COUNTIF(TestUIn2!$E$2:$E415,Germany_Aus!$A$642),IF(TestUIn2!E415=Germany_Aus!$A$722, 10&amp;COUNTIF(TestUIn2!$E$2:$E415,Germany_Aus!$A$722),0)))))))))))</f>
        <v>0</v>
      </c>
      <c r="B415" t="str">
        <f>TestUIn2!A415</f>
        <v/>
      </c>
      <c r="C415" t="str">
        <f>TestUIn2!B415</f>
        <v/>
      </c>
      <c r="D415" t="str">
        <f>TestUIn2!C415</f>
        <v/>
      </c>
      <c r="E415" t="str">
        <f>TestUIn2!D415</f>
        <v/>
      </c>
      <c r="F415" s="87" t="str">
        <f>TestUIn2!F415</f>
        <v/>
      </c>
    </row>
    <row r="416">
      <c r="A416" s="86">
        <f>(IF(TestUIn2!E416=Germany_Aus!$A$2,1&amp;COUNTIF(TestUIn2!$E$2:$E416,Germany_Aus!$A$2), IF(TestUIn2!E416=Germany_Aus!$A$82, 2&amp;COUNTIF(TestUIn2!$E$2:$E416,Germany_Aus!$A$82),IF(TestUIn2!E416=Germany_Aus!$A$162, 3&amp;COUNTIF(TestUIn2!$E$2:$E416,Germany_Aus!$A$162),IF(TestUIn2!E416=Germany_Aus!$A$242, 4&amp;COUNTIF(TestUIn2!$E$2:$E416,Germany_Aus!$A$242),IF(TestUIn2!E416=Germany_Aus!$A$322, 5&amp;COUNTIF(TestUIn2!$E$2:$E416,Germany_Aus!$A$322),IF(TestUIn2!E416=Germany_Aus!$A$402, 6&amp;COUNTIF(TestUIn2!$E$2:$E416,Germany_Aus!$A$402),IF(TestUIn2!E416=Germany_Aus!$A$482, 7&amp;COUNTIF(TestUIn2!$E$2:$E416,Germany_Aus!$A$482),IF(TestUIn2!E416=Germany_Aus!$A$562, 8&amp;COUNTIF(TestUIn2!$E$2:$E416,Germany_Aus!$A$562),IF(TestUIn2!E416=Germany_Aus!$A$642, 9&amp;COUNTIF(TestUIn2!$E$2:$E416,Germany_Aus!$A$642),IF(TestUIn2!E416=Germany_Aus!$A$722, 10&amp;COUNTIF(TestUIn2!$E$2:$E416,Germany_Aus!$A$722),0)))))))))))</f>
        <v>0</v>
      </c>
      <c r="B416" t="str">
        <f>TestUIn2!A416</f>
        <v/>
      </c>
      <c r="C416" t="str">
        <f>TestUIn2!B416</f>
        <v/>
      </c>
      <c r="D416" t="str">
        <f>TestUIn2!C416</f>
        <v/>
      </c>
      <c r="E416" t="str">
        <f>TestUIn2!D416</f>
        <v/>
      </c>
      <c r="F416" s="87" t="str">
        <f>TestUIn2!F416</f>
        <v/>
      </c>
    </row>
    <row r="417">
      <c r="A417" s="86">
        <f>(IF(TestUIn2!E417=Germany_Aus!$A$2,1&amp;COUNTIF(TestUIn2!$E$2:$E417,Germany_Aus!$A$2), IF(TestUIn2!E417=Germany_Aus!$A$82, 2&amp;COUNTIF(TestUIn2!$E$2:$E417,Germany_Aus!$A$82),IF(TestUIn2!E417=Germany_Aus!$A$162, 3&amp;COUNTIF(TestUIn2!$E$2:$E417,Germany_Aus!$A$162),IF(TestUIn2!E417=Germany_Aus!$A$242, 4&amp;COUNTIF(TestUIn2!$E$2:$E417,Germany_Aus!$A$242),IF(TestUIn2!E417=Germany_Aus!$A$322, 5&amp;COUNTIF(TestUIn2!$E$2:$E417,Germany_Aus!$A$322),IF(TestUIn2!E417=Germany_Aus!$A$402, 6&amp;COUNTIF(TestUIn2!$E$2:$E417,Germany_Aus!$A$402),IF(TestUIn2!E417=Germany_Aus!$A$482, 7&amp;COUNTIF(TestUIn2!$E$2:$E417,Germany_Aus!$A$482),IF(TestUIn2!E417=Germany_Aus!$A$562, 8&amp;COUNTIF(TestUIn2!$E$2:$E417,Germany_Aus!$A$562),IF(TestUIn2!E417=Germany_Aus!$A$642, 9&amp;COUNTIF(TestUIn2!$E$2:$E417,Germany_Aus!$A$642),IF(TestUIn2!E417=Germany_Aus!$A$722, 10&amp;COUNTIF(TestUIn2!$E$2:$E417,Germany_Aus!$A$722),0)))))))))))</f>
        <v>0</v>
      </c>
      <c r="B417" t="str">
        <f>TestUIn2!A417</f>
        <v/>
      </c>
      <c r="C417" t="str">
        <f>TestUIn2!B417</f>
        <v/>
      </c>
      <c r="D417" t="str">
        <f>TestUIn2!C417</f>
        <v/>
      </c>
      <c r="E417" t="str">
        <f>TestUIn2!D417</f>
        <v/>
      </c>
      <c r="F417" s="87" t="str">
        <f>TestUIn2!F417</f>
        <v/>
      </c>
    </row>
    <row r="418">
      <c r="A418" s="86">
        <f>(IF(TestUIn2!E418=Germany_Aus!$A$2,1&amp;COUNTIF(TestUIn2!$E$2:$E418,Germany_Aus!$A$2), IF(TestUIn2!E418=Germany_Aus!$A$82, 2&amp;COUNTIF(TestUIn2!$E$2:$E418,Germany_Aus!$A$82),IF(TestUIn2!E418=Germany_Aus!$A$162, 3&amp;COUNTIF(TestUIn2!$E$2:$E418,Germany_Aus!$A$162),IF(TestUIn2!E418=Germany_Aus!$A$242, 4&amp;COUNTIF(TestUIn2!$E$2:$E418,Germany_Aus!$A$242),IF(TestUIn2!E418=Germany_Aus!$A$322, 5&amp;COUNTIF(TestUIn2!$E$2:$E418,Germany_Aus!$A$322),IF(TestUIn2!E418=Germany_Aus!$A$402, 6&amp;COUNTIF(TestUIn2!$E$2:$E418,Germany_Aus!$A$402),IF(TestUIn2!E418=Germany_Aus!$A$482, 7&amp;COUNTIF(TestUIn2!$E$2:$E418,Germany_Aus!$A$482),IF(TestUIn2!E418=Germany_Aus!$A$562, 8&amp;COUNTIF(TestUIn2!$E$2:$E418,Germany_Aus!$A$562),IF(TestUIn2!E418=Germany_Aus!$A$642, 9&amp;COUNTIF(TestUIn2!$E$2:$E418,Germany_Aus!$A$642),IF(TestUIn2!E418=Germany_Aus!$A$722, 10&amp;COUNTIF(TestUIn2!$E$2:$E418,Germany_Aus!$A$722),0)))))))))))</f>
        <v>0</v>
      </c>
      <c r="B418" t="str">
        <f>TestUIn2!A418</f>
        <v/>
      </c>
      <c r="C418" t="str">
        <f>TestUIn2!B418</f>
        <v/>
      </c>
      <c r="D418" t="str">
        <f>TestUIn2!C418</f>
        <v/>
      </c>
      <c r="E418" t="str">
        <f>TestUIn2!D418</f>
        <v/>
      </c>
      <c r="F418" s="87" t="str">
        <f>TestUIn2!F418</f>
        <v/>
      </c>
    </row>
    <row r="419">
      <c r="A419" s="86">
        <f>(IF(TestUIn2!E419=Germany_Aus!$A$2,1&amp;COUNTIF(TestUIn2!$E$2:$E419,Germany_Aus!$A$2), IF(TestUIn2!E419=Germany_Aus!$A$82, 2&amp;COUNTIF(TestUIn2!$E$2:$E419,Germany_Aus!$A$82),IF(TestUIn2!E419=Germany_Aus!$A$162, 3&amp;COUNTIF(TestUIn2!$E$2:$E419,Germany_Aus!$A$162),IF(TestUIn2!E419=Germany_Aus!$A$242, 4&amp;COUNTIF(TestUIn2!$E$2:$E419,Germany_Aus!$A$242),IF(TestUIn2!E419=Germany_Aus!$A$322, 5&amp;COUNTIF(TestUIn2!$E$2:$E419,Germany_Aus!$A$322),IF(TestUIn2!E419=Germany_Aus!$A$402, 6&amp;COUNTIF(TestUIn2!$E$2:$E419,Germany_Aus!$A$402),IF(TestUIn2!E419=Germany_Aus!$A$482, 7&amp;COUNTIF(TestUIn2!$E$2:$E419,Germany_Aus!$A$482),IF(TestUIn2!E419=Germany_Aus!$A$562, 8&amp;COUNTIF(TestUIn2!$E$2:$E419,Germany_Aus!$A$562),IF(TestUIn2!E419=Germany_Aus!$A$642, 9&amp;COUNTIF(TestUIn2!$E$2:$E419,Germany_Aus!$A$642),IF(TestUIn2!E419=Germany_Aus!$A$722, 10&amp;COUNTIF(TestUIn2!$E$2:$E419,Germany_Aus!$A$722),0)))))))))))</f>
        <v>0</v>
      </c>
      <c r="B419" t="str">
        <f>TestUIn2!A419</f>
        <v/>
      </c>
      <c r="C419" t="str">
        <f>TestUIn2!B419</f>
        <v/>
      </c>
      <c r="D419" t="str">
        <f>TestUIn2!C419</f>
        <v/>
      </c>
      <c r="E419" t="str">
        <f>TestUIn2!D419</f>
        <v/>
      </c>
      <c r="F419" s="87" t="str">
        <f>TestUIn2!F419</f>
        <v/>
      </c>
    </row>
    <row r="420">
      <c r="A420" s="86">
        <f>(IF(TestUIn2!E420=Germany_Aus!$A$2,1&amp;COUNTIF(TestUIn2!$E$2:$E420,Germany_Aus!$A$2), IF(TestUIn2!E420=Germany_Aus!$A$82, 2&amp;COUNTIF(TestUIn2!$E$2:$E420,Germany_Aus!$A$82),IF(TestUIn2!E420=Germany_Aus!$A$162, 3&amp;COUNTIF(TestUIn2!$E$2:$E420,Germany_Aus!$A$162),IF(TestUIn2!E420=Germany_Aus!$A$242, 4&amp;COUNTIF(TestUIn2!$E$2:$E420,Germany_Aus!$A$242),IF(TestUIn2!E420=Germany_Aus!$A$322, 5&amp;COUNTIF(TestUIn2!$E$2:$E420,Germany_Aus!$A$322),IF(TestUIn2!E420=Germany_Aus!$A$402, 6&amp;COUNTIF(TestUIn2!$E$2:$E420,Germany_Aus!$A$402),IF(TestUIn2!E420=Germany_Aus!$A$482, 7&amp;COUNTIF(TestUIn2!$E$2:$E420,Germany_Aus!$A$482),IF(TestUIn2!E420=Germany_Aus!$A$562, 8&amp;COUNTIF(TestUIn2!$E$2:$E420,Germany_Aus!$A$562),IF(TestUIn2!E420=Germany_Aus!$A$642, 9&amp;COUNTIF(TestUIn2!$E$2:$E420,Germany_Aus!$A$642),IF(TestUIn2!E420=Germany_Aus!$A$722, 10&amp;COUNTIF(TestUIn2!$E$2:$E420,Germany_Aus!$A$722),0)))))))))))</f>
        <v>0</v>
      </c>
      <c r="B420" t="str">
        <f>TestUIn2!A420</f>
        <v/>
      </c>
      <c r="C420" t="str">
        <f>TestUIn2!B420</f>
        <v/>
      </c>
      <c r="D420" t="str">
        <f>TestUIn2!C420</f>
        <v/>
      </c>
      <c r="E420" t="str">
        <f>TestUIn2!D420</f>
        <v/>
      </c>
      <c r="F420" s="87" t="str">
        <f>TestUIn2!F420</f>
        <v/>
      </c>
    </row>
    <row r="421">
      <c r="A421" s="86">
        <f>(IF(TestUIn2!E421=Germany_Aus!$A$2,1&amp;COUNTIF(TestUIn2!$E$2:$E421,Germany_Aus!$A$2), IF(TestUIn2!E421=Germany_Aus!$A$82, 2&amp;COUNTIF(TestUIn2!$E$2:$E421,Germany_Aus!$A$82),IF(TestUIn2!E421=Germany_Aus!$A$162, 3&amp;COUNTIF(TestUIn2!$E$2:$E421,Germany_Aus!$A$162),IF(TestUIn2!E421=Germany_Aus!$A$242, 4&amp;COUNTIF(TestUIn2!$E$2:$E421,Germany_Aus!$A$242),IF(TestUIn2!E421=Germany_Aus!$A$322, 5&amp;COUNTIF(TestUIn2!$E$2:$E421,Germany_Aus!$A$322),IF(TestUIn2!E421=Germany_Aus!$A$402, 6&amp;COUNTIF(TestUIn2!$E$2:$E421,Germany_Aus!$A$402),IF(TestUIn2!E421=Germany_Aus!$A$482, 7&amp;COUNTIF(TestUIn2!$E$2:$E421,Germany_Aus!$A$482),IF(TestUIn2!E421=Germany_Aus!$A$562, 8&amp;COUNTIF(TestUIn2!$E$2:$E421,Germany_Aus!$A$562),IF(TestUIn2!E421=Germany_Aus!$A$642, 9&amp;COUNTIF(TestUIn2!$E$2:$E421,Germany_Aus!$A$642),IF(TestUIn2!E421=Germany_Aus!$A$722, 10&amp;COUNTIF(TestUIn2!$E$2:$E421,Germany_Aus!$A$722),0)))))))))))</f>
        <v>0</v>
      </c>
      <c r="B421" t="str">
        <f>TestUIn2!A421</f>
        <v/>
      </c>
      <c r="C421" t="str">
        <f>TestUIn2!B421</f>
        <v/>
      </c>
      <c r="D421" t="str">
        <f>TestUIn2!C421</f>
        <v/>
      </c>
      <c r="E421" t="str">
        <f>TestUIn2!D421</f>
        <v/>
      </c>
      <c r="F421" s="87" t="str">
        <f>TestUIn2!F421</f>
        <v/>
      </c>
    </row>
    <row r="422">
      <c r="A422" s="86">
        <f>(IF(TestUIn2!E422=Germany_Aus!$A$2,1&amp;COUNTIF(TestUIn2!$E$2:$E422,Germany_Aus!$A$2), IF(TestUIn2!E422=Germany_Aus!$A$82, 2&amp;COUNTIF(TestUIn2!$E$2:$E422,Germany_Aus!$A$82),IF(TestUIn2!E422=Germany_Aus!$A$162, 3&amp;COUNTIF(TestUIn2!$E$2:$E422,Germany_Aus!$A$162),IF(TestUIn2!E422=Germany_Aus!$A$242, 4&amp;COUNTIF(TestUIn2!$E$2:$E422,Germany_Aus!$A$242),IF(TestUIn2!E422=Germany_Aus!$A$322, 5&amp;COUNTIF(TestUIn2!$E$2:$E422,Germany_Aus!$A$322),IF(TestUIn2!E422=Germany_Aus!$A$402, 6&amp;COUNTIF(TestUIn2!$E$2:$E422,Germany_Aus!$A$402),IF(TestUIn2!E422=Germany_Aus!$A$482, 7&amp;COUNTIF(TestUIn2!$E$2:$E422,Germany_Aus!$A$482),IF(TestUIn2!E422=Germany_Aus!$A$562, 8&amp;COUNTIF(TestUIn2!$E$2:$E422,Germany_Aus!$A$562),IF(TestUIn2!E422=Germany_Aus!$A$642, 9&amp;COUNTIF(TestUIn2!$E$2:$E422,Germany_Aus!$A$642),IF(TestUIn2!E422=Germany_Aus!$A$722, 10&amp;COUNTIF(TestUIn2!$E$2:$E422,Germany_Aus!$A$722),0)))))))))))</f>
        <v>0</v>
      </c>
      <c r="B422" t="str">
        <f>TestUIn2!A422</f>
        <v/>
      </c>
      <c r="C422" t="str">
        <f>TestUIn2!B422</f>
        <v/>
      </c>
      <c r="D422" t="str">
        <f>TestUIn2!C422</f>
        <v/>
      </c>
      <c r="E422" t="str">
        <f>TestUIn2!D422</f>
        <v/>
      </c>
      <c r="F422" s="87" t="str">
        <f>TestUIn2!F422</f>
        <v/>
      </c>
    </row>
    <row r="423">
      <c r="A423" s="86">
        <f>(IF(TestUIn2!E423=Germany_Aus!$A$2,1&amp;COUNTIF(TestUIn2!$E$2:$E423,Germany_Aus!$A$2), IF(TestUIn2!E423=Germany_Aus!$A$82, 2&amp;COUNTIF(TestUIn2!$E$2:$E423,Germany_Aus!$A$82),IF(TestUIn2!E423=Germany_Aus!$A$162, 3&amp;COUNTIF(TestUIn2!$E$2:$E423,Germany_Aus!$A$162),IF(TestUIn2!E423=Germany_Aus!$A$242, 4&amp;COUNTIF(TestUIn2!$E$2:$E423,Germany_Aus!$A$242),IF(TestUIn2!E423=Germany_Aus!$A$322, 5&amp;COUNTIF(TestUIn2!$E$2:$E423,Germany_Aus!$A$322),IF(TestUIn2!E423=Germany_Aus!$A$402, 6&amp;COUNTIF(TestUIn2!$E$2:$E423,Germany_Aus!$A$402),IF(TestUIn2!E423=Germany_Aus!$A$482, 7&amp;COUNTIF(TestUIn2!$E$2:$E423,Germany_Aus!$A$482),IF(TestUIn2!E423=Germany_Aus!$A$562, 8&amp;COUNTIF(TestUIn2!$E$2:$E423,Germany_Aus!$A$562),IF(TestUIn2!E423=Germany_Aus!$A$642, 9&amp;COUNTIF(TestUIn2!$E$2:$E423,Germany_Aus!$A$642),IF(TestUIn2!E423=Germany_Aus!$A$722, 10&amp;COUNTIF(TestUIn2!$E$2:$E423,Germany_Aus!$A$722),0)))))))))))</f>
        <v>0</v>
      </c>
      <c r="B423" t="str">
        <f>TestUIn2!A423</f>
        <v/>
      </c>
      <c r="C423" t="str">
        <f>TestUIn2!B423</f>
        <v/>
      </c>
      <c r="D423" t="str">
        <f>TestUIn2!C423</f>
        <v/>
      </c>
      <c r="E423" t="str">
        <f>TestUIn2!D423</f>
        <v/>
      </c>
      <c r="F423" s="87" t="str">
        <f>TestUIn2!F423</f>
        <v/>
      </c>
    </row>
    <row r="424">
      <c r="A424" s="86">
        <f>(IF(TestUIn2!E424=Germany_Aus!$A$2,1&amp;COUNTIF(TestUIn2!$E$2:$E424,Germany_Aus!$A$2), IF(TestUIn2!E424=Germany_Aus!$A$82, 2&amp;COUNTIF(TestUIn2!$E$2:$E424,Germany_Aus!$A$82),IF(TestUIn2!E424=Germany_Aus!$A$162, 3&amp;COUNTIF(TestUIn2!$E$2:$E424,Germany_Aus!$A$162),IF(TestUIn2!E424=Germany_Aus!$A$242, 4&amp;COUNTIF(TestUIn2!$E$2:$E424,Germany_Aus!$A$242),IF(TestUIn2!E424=Germany_Aus!$A$322, 5&amp;COUNTIF(TestUIn2!$E$2:$E424,Germany_Aus!$A$322),IF(TestUIn2!E424=Germany_Aus!$A$402, 6&amp;COUNTIF(TestUIn2!$E$2:$E424,Germany_Aus!$A$402),IF(TestUIn2!E424=Germany_Aus!$A$482, 7&amp;COUNTIF(TestUIn2!$E$2:$E424,Germany_Aus!$A$482),IF(TestUIn2!E424=Germany_Aus!$A$562, 8&amp;COUNTIF(TestUIn2!$E$2:$E424,Germany_Aus!$A$562),IF(TestUIn2!E424=Germany_Aus!$A$642, 9&amp;COUNTIF(TestUIn2!$E$2:$E424,Germany_Aus!$A$642),IF(TestUIn2!E424=Germany_Aus!$A$722, 10&amp;COUNTIF(TestUIn2!$E$2:$E424,Germany_Aus!$A$722),0)))))))))))</f>
        <v>0</v>
      </c>
      <c r="B424" t="str">
        <f>TestUIn2!A424</f>
        <v/>
      </c>
      <c r="C424" t="str">
        <f>TestUIn2!B424</f>
        <v/>
      </c>
      <c r="D424" t="str">
        <f>TestUIn2!C424</f>
        <v/>
      </c>
      <c r="E424" t="str">
        <f>TestUIn2!D424</f>
        <v/>
      </c>
      <c r="F424" s="87" t="str">
        <f>TestUIn2!F424</f>
        <v/>
      </c>
    </row>
    <row r="425">
      <c r="A425" s="86">
        <f>(IF(TestUIn2!E425=Germany_Aus!$A$2,1&amp;COUNTIF(TestUIn2!$E$2:$E425,Germany_Aus!$A$2), IF(TestUIn2!E425=Germany_Aus!$A$82, 2&amp;COUNTIF(TestUIn2!$E$2:$E425,Germany_Aus!$A$82),IF(TestUIn2!E425=Germany_Aus!$A$162, 3&amp;COUNTIF(TestUIn2!$E$2:$E425,Germany_Aus!$A$162),IF(TestUIn2!E425=Germany_Aus!$A$242, 4&amp;COUNTIF(TestUIn2!$E$2:$E425,Germany_Aus!$A$242),IF(TestUIn2!E425=Germany_Aus!$A$322, 5&amp;COUNTIF(TestUIn2!$E$2:$E425,Germany_Aus!$A$322),IF(TestUIn2!E425=Germany_Aus!$A$402, 6&amp;COUNTIF(TestUIn2!$E$2:$E425,Germany_Aus!$A$402),IF(TestUIn2!E425=Germany_Aus!$A$482, 7&amp;COUNTIF(TestUIn2!$E$2:$E425,Germany_Aus!$A$482),IF(TestUIn2!E425=Germany_Aus!$A$562, 8&amp;COUNTIF(TestUIn2!$E$2:$E425,Germany_Aus!$A$562),IF(TestUIn2!E425=Germany_Aus!$A$642, 9&amp;COUNTIF(TestUIn2!$E$2:$E425,Germany_Aus!$A$642),IF(TestUIn2!E425=Germany_Aus!$A$722, 10&amp;COUNTIF(TestUIn2!$E$2:$E425,Germany_Aus!$A$722),0)))))))))))</f>
        <v>0</v>
      </c>
      <c r="B425" t="str">
        <f>TestUIn2!A425</f>
        <v/>
      </c>
      <c r="C425" t="str">
        <f>TestUIn2!B425</f>
        <v/>
      </c>
      <c r="D425" t="str">
        <f>TestUIn2!C425</f>
        <v/>
      </c>
      <c r="E425" t="str">
        <f>TestUIn2!D425</f>
        <v/>
      </c>
      <c r="F425" s="87" t="str">
        <f>TestUIn2!F425</f>
        <v/>
      </c>
    </row>
    <row r="426">
      <c r="A426" s="86">
        <f>(IF(TestUIn2!E426=Germany_Aus!$A$2,1&amp;COUNTIF(TestUIn2!$E$2:$E426,Germany_Aus!$A$2), IF(TestUIn2!E426=Germany_Aus!$A$82, 2&amp;COUNTIF(TestUIn2!$E$2:$E426,Germany_Aus!$A$82),IF(TestUIn2!E426=Germany_Aus!$A$162, 3&amp;COUNTIF(TestUIn2!$E$2:$E426,Germany_Aus!$A$162),IF(TestUIn2!E426=Germany_Aus!$A$242, 4&amp;COUNTIF(TestUIn2!$E$2:$E426,Germany_Aus!$A$242),IF(TestUIn2!E426=Germany_Aus!$A$322, 5&amp;COUNTIF(TestUIn2!$E$2:$E426,Germany_Aus!$A$322),IF(TestUIn2!E426=Germany_Aus!$A$402, 6&amp;COUNTIF(TestUIn2!$E$2:$E426,Germany_Aus!$A$402),IF(TestUIn2!E426=Germany_Aus!$A$482, 7&amp;COUNTIF(TestUIn2!$E$2:$E426,Germany_Aus!$A$482),IF(TestUIn2!E426=Germany_Aus!$A$562, 8&amp;COUNTIF(TestUIn2!$E$2:$E426,Germany_Aus!$A$562),IF(TestUIn2!E426=Germany_Aus!$A$642, 9&amp;COUNTIF(TestUIn2!$E$2:$E426,Germany_Aus!$A$642),IF(TestUIn2!E426=Germany_Aus!$A$722, 10&amp;COUNTIF(TestUIn2!$E$2:$E426,Germany_Aus!$A$722),0)))))))))))</f>
        <v>0</v>
      </c>
      <c r="B426" t="str">
        <f>TestUIn2!A426</f>
        <v/>
      </c>
      <c r="C426" t="str">
        <f>TestUIn2!B426</f>
        <v/>
      </c>
      <c r="D426" t="str">
        <f>TestUIn2!C426</f>
        <v/>
      </c>
      <c r="E426" t="str">
        <f>TestUIn2!D426</f>
        <v/>
      </c>
      <c r="F426" s="87" t="str">
        <f>TestUIn2!F426</f>
        <v/>
      </c>
    </row>
    <row r="427">
      <c r="A427" s="86">
        <f>(IF(TestUIn2!E427=Germany_Aus!$A$2,1&amp;COUNTIF(TestUIn2!$E$2:$E427,Germany_Aus!$A$2), IF(TestUIn2!E427=Germany_Aus!$A$82, 2&amp;COUNTIF(TestUIn2!$E$2:$E427,Germany_Aus!$A$82),IF(TestUIn2!E427=Germany_Aus!$A$162, 3&amp;COUNTIF(TestUIn2!$E$2:$E427,Germany_Aus!$A$162),IF(TestUIn2!E427=Germany_Aus!$A$242, 4&amp;COUNTIF(TestUIn2!$E$2:$E427,Germany_Aus!$A$242),IF(TestUIn2!E427=Germany_Aus!$A$322, 5&amp;COUNTIF(TestUIn2!$E$2:$E427,Germany_Aus!$A$322),IF(TestUIn2!E427=Germany_Aus!$A$402, 6&amp;COUNTIF(TestUIn2!$E$2:$E427,Germany_Aus!$A$402),IF(TestUIn2!E427=Germany_Aus!$A$482, 7&amp;COUNTIF(TestUIn2!$E$2:$E427,Germany_Aus!$A$482),IF(TestUIn2!E427=Germany_Aus!$A$562, 8&amp;COUNTIF(TestUIn2!$E$2:$E427,Germany_Aus!$A$562),IF(TestUIn2!E427=Germany_Aus!$A$642, 9&amp;COUNTIF(TestUIn2!$E$2:$E427,Germany_Aus!$A$642),IF(TestUIn2!E427=Germany_Aus!$A$722, 10&amp;COUNTIF(TestUIn2!$E$2:$E427,Germany_Aus!$A$722),0)))))))))))</f>
        <v>0</v>
      </c>
      <c r="B427" t="str">
        <f>TestUIn2!A427</f>
        <v/>
      </c>
      <c r="C427" t="str">
        <f>TestUIn2!B427</f>
        <v/>
      </c>
      <c r="D427" t="str">
        <f>TestUIn2!C427</f>
        <v/>
      </c>
      <c r="E427" t="str">
        <f>TestUIn2!D427</f>
        <v/>
      </c>
      <c r="F427" s="87" t="str">
        <f>TestUIn2!F427</f>
        <v/>
      </c>
    </row>
    <row r="428">
      <c r="A428" s="86">
        <f>(IF(TestUIn2!E428=Germany_Aus!$A$2,1&amp;COUNTIF(TestUIn2!$E$2:$E428,Germany_Aus!$A$2), IF(TestUIn2!E428=Germany_Aus!$A$82, 2&amp;COUNTIF(TestUIn2!$E$2:$E428,Germany_Aus!$A$82),IF(TestUIn2!E428=Germany_Aus!$A$162, 3&amp;COUNTIF(TestUIn2!$E$2:$E428,Germany_Aus!$A$162),IF(TestUIn2!E428=Germany_Aus!$A$242, 4&amp;COUNTIF(TestUIn2!$E$2:$E428,Germany_Aus!$A$242),IF(TestUIn2!E428=Germany_Aus!$A$322, 5&amp;COUNTIF(TestUIn2!$E$2:$E428,Germany_Aus!$A$322),IF(TestUIn2!E428=Germany_Aus!$A$402, 6&amp;COUNTIF(TestUIn2!$E$2:$E428,Germany_Aus!$A$402),IF(TestUIn2!E428=Germany_Aus!$A$482, 7&amp;COUNTIF(TestUIn2!$E$2:$E428,Germany_Aus!$A$482),IF(TestUIn2!E428=Germany_Aus!$A$562, 8&amp;COUNTIF(TestUIn2!$E$2:$E428,Germany_Aus!$A$562),IF(TestUIn2!E428=Germany_Aus!$A$642, 9&amp;COUNTIF(TestUIn2!$E$2:$E428,Germany_Aus!$A$642),IF(TestUIn2!E428=Germany_Aus!$A$722, 10&amp;COUNTIF(TestUIn2!$E$2:$E428,Germany_Aus!$A$722),0)))))))))))</f>
        <v>0</v>
      </c>
      <c r="B428" t="str">
        <f>TestUIn2!A428</f>
        <v/>
      </c>
      <c r="C428" t="str">
        <f>TestUIn2!B428</f>
        <v/>
      </c>
      <c r="D428" t="str">
        <f>TestUIn2!C428</f>
        <v/>
      </c>
      <c r="E428" t="str">
        <f>TestUIn2!D428</f>
        <v/>
      </c>
      <c r="F428" s="87" t="str">
        <f>TestUIn2!F428</f>
        <v/>
      </c>
    </row>
    <row r="429">
      <c r="A429" s="86">
        <f>(IF(TestUIn2!E429=Germany_Aus!$A$2,1&amp;COUNTIF(TestUIn2!$E$2:$E429,Germany_Aus!$A$2), IF(TestUIn2!E429=Germany_Aus!$A$82, 2&amp;COUNTIF(TestUIn2!$E$2:$E429,Germany_Aus!$A$82),IF(TestUIn2!E429=Germany_Aus!$A$162, 3&amp;COUNTIF(TestUIn2!$E$2:$E429,Germany_Aus!$A$162),IF(TestUIn2!E429=Germany_Aus!$A$242, 4&amp;COUNTIF(TestUIn2!$E$2:$E429,Germany_Aus!$A$242),IF(TestUIn2!E429=Germany_Aus!$A$322, 5&amp;COUNTIF(TestUIn2!$E$2:$E429,Germany_Aus!$A$322),IF(TestUIn2!E429=Germany_Aus!$A$402, 6&amp;COUNTIF(TestUIn2!$E$2:$E429,Germany_Aus!$A$402),IF(TestUIn2!E429=Germany_Aus!$A$482, 7&amp;COUNTIF(TestUIn2!$E$2:$E429,Germany_Aus!$A$482),IF(TestUIn2!E429=Germany_Aus!$A$562, 8&amp;COUNTIF(TestUIn2!$E$2:$E429,Germany_Aus!$A$562),IF(TestUIn2!E429=Germany_Aus!$A$642, 9&amp;COUNTIF(TestUIn2!$E$2:$E429,Germany_Aus!$A$642),IF(TestUIn2!E429=Germany_Aus!$A$722, 10&amp;COUNTIF(TestUIn2!$E$2:$E429,Germany_Aus!$A$722),0)))))))))))</f>
        <v>0</v>
      </c>
      <c r="B429" t="str">
        <f>TestUIn2!A429</f>
        <v/>
      </c>
      <c r="C429" t="str">
        <f>TestUIn2!B429</f>
        <v/>
      </c>
      <c r="D429" t="str">
        <f>TestUIn2!C429</f>
        <v/>
      </c>
      <c r="E429" t="str">
        <f>TestUIn2!D429</f>
        <v/>
      </c>
      <c r="F429" s="87" t="str">
        <f>TestUIn2!F429</f>
        <v/>
      </c>
    </row>
    <row r="430">
      <c r="A430" s="86">
        <f>(IF(TestUIn2!E430=Germany_Aus!$A$2,1&amp;COUNTIF(TestUIn2!$E$2:$E430,Germany_Aus!$A$2), IF(TestUIn2!E430=Germany_Aus!$A$82, 2&amp;COUNTIF(TestUIn2!$E$2:$E430,Germany_Aus!$A$82),IF(TestUIn2!E430=Germany_Aus!$A$162, 3&amp;COUNTIF(TestUIn2!$E$2:$E430,Germany_Aus!$A$162),IF(TestUIn2!E430=Germany_Aus!$A$242, 4&amp;COUNTIF(TestUIn2!$E$2:$E430,Germany_Aus!$A$242),IF(TestUIn2!E430=Germany_Aus!$A$322, 5&amp;COUNTIF(TestUIn2!$E$2:$E430,Germany_Aus!$A$322),IF(TestUIn2!E430=Germany_Aus!$A$402, 6&amp;COUNTIF(TestUIn2!$E$2:$E430,Germany_Aus!$A$402),IF(TestUIn2!E430=Germany_Aus!$A$482, 7&amp;COUNTIF(TestUIn2!$E$2:$E430,Germany_Aus!$A$482),IF(TestUIn2!E430=Germany_Aus!$A$562, 8&amp;COUNTIF(TestUIn2!$E$2:$E430,Germany_Aus!$A$562),IF(TestUIn2!E430=Germany_Aus!$A$642, 9&amp;COUNTIF(TestUIn2!$E$2:$E430,Germany_Aus!$A$642),IF(TestUIn2!E430=Germany_Aus!$A$722, 10&amp;COUNTIF(TestUIn2!$E$2:$E430,Germany_Aus!$A$722),0)))))))))))</f>
        <v>0</v>
      </c>
      <c r="B430" t="str">
        <f>TestUIn2!A430</f>
        <v/>
      </c>
      <c r="C430" t="str">
        <f>TestUIn2!B430</f>
        <v/>
      </c>
      <c r="D430" t="str">
        <f>TestUIn2!C430</f>
        <v/>
      </c>
      <c r="E430" t="str">
        <f>TestUIn2!D430</f>
        <v/>
      </c>
      <c r="F430" s="87" t="str">
        <f>TestUIn2!F430</f>
        <v/>
      </c>
    </row>
    <row r="431">
      <c r="A431" s="86">
        <f>(IF(TestUIn2!E431=Germany_Aus!$A$2,1&amp;COUNTIF(TestUIn2!$E$2:$E431,Germany_Aus!$A$2), IF(TestUIn2!E431=Germany_Aus!$A$82, 2&amp;COUNTIF(TestUIn2!$E$2:$E431,Germany_Aus!$A$82),IF(TestUIn2!E431=Germany_Aus!$A$162, 3&amp;COUNTIF(TestUIn2!$E$2:$E431,Germany_Aus!$A$162),IF(TestUIn2!E431=Germany_Aus!$A$242, 4&amp;COUNTIF(TestUIn2!$E$2:$E431,Germany_Aus!$A$242),IF(TestUIn2!E431=Germany_Aus!$A$322, 5&amp;COUNTIF(TestUIn2!$E$2:$E431,Germany_Aus!$A$322),IF(TestUIn2!E431=Germany_Aus!$A$402, 6&amp;COUNTIF(TestUIn2!$E$2:$E431,Germany_Aus!$A$402),IF(TestUIn2!E431=Germany_Aus!$A$482, 7&amp;COUNTIF(TestUIn2!$E$2:$E431,Germany_Aus!$A$482),IF(TestUIn2!E431=Germany_Aus!$A$562, 8&amp;COUNTIF(TestUIn2!$E$2:$E431,Germany_Aus!$A$562),IF(TestUIn2!E431=Germany_Aus!$A$642, 9&amp;COUNTIF(TestUIn2!$E$2:$E431,Germany_Aus!$A$642),IF(TestUIn2!E431=Germany_Aus!$A$722, 10&amp;COUNTIF(TestUIn2!$E$2:$E431,Germany_Aus!$A$722),0)))))))))))</f>
        <v>0</v>
      </c>
      <c r="B431" t="str">
        <f>TestUIn2!A431</f>
        <v/>
      </c>
      <c r="C431" t="str">
        <f>TestUIn2!B431</f>
        <v/>
      </c>
      <c r="D431" t="str">
        <f>TestUIn2!C431</f>
        <v/>
      </c>
      <c r="E431" t="str">
        <f>TestUIn2!D431</f>
        <v/>
      </c>
      <c r="F431" s="87" t="str">
        <f>TestUIn2!F431</f>
        <v/>
      </c>
    </row>
    <row r="432">
      <c r="A432" s="86">
        <f>(IF(TestUIn2!E432=Germany_Aus!$A$2,1&amp;COUNTIF(TestUIn2!$E$2:$E432,Germany_Aus!$A$2), IF(TestUIn2!E432=Germany_Aus!$A$82, 2&amp;COUNTIF(TestUIn2!$E$2:$E432,Germany_Aus!$A$82),IF(TestUIn2!E432=Germany_Aus!$A$162, 3&amp;COUNTIF(TestUIn2!$E$2:$E432,Germany_Aus!$A$162),IF(TestUIn2!E432=Germany_Aus!$A$242, 4&amp;COUNTIF(TestUIn2!$E$2:$E432,Germany_Aus!$A$242),IF(TestUIn2!E432=Germany_Aus!$A$322, 5&amp;COUNTIF(TestUIn2!$E$2:$E432,Germany_Aus!$A$322),IF(TestUIn2!E432=Germany_Aus!$A$402, 6&amp;COUNTIF(TestUIn2!$E$2:$E432,Germany_Aus!$A$402),IF(TestUIn2!E432=Germany_Aus!$A$482, 7&amp;COUNTIF(TestUIn2!$E$2:$E432,Germany_Aus!$A$482),IF(TestUIn2!E432=Germany_Aus!$A$562, 8&amp;COUNTIF(TestUIn2!$E$2:$E432,Germany_Aus!$A$562),IF(TestUIn2!E432=Germany_Aus!$A$642, 9&amp;COUNTIF(TestUIn2!$E$2:$E432,Germany_Aus!$A$642),IF(TestUIn2!E432=Germany_Aus!$A$722, 10&amp;COUNTIF(TestUIn2!$E$2:$E432,Germany_Aus!$A$722),0)))))))))))</f>
        <v>0</v>
      </c>
      <c r="B432" t="str">
        <f>TestUIn2!A432</f>
        <v/>
      </c>
      <c r="C432" t="str">
        <f>TestUIn2!B432</f>
        <v/>
      </c>
      <c r="D432" t="str">
        <f>TestUIn2!C432</f>
        <v/>
      </c>
      <c r="E432" t="str">
        <f>TestUIn2!D432</f>
        <v/>
      </c>
      <c r="F432" s="87" t="str">
        <f>TestUIn2!F432</f>
        <v/>
      </c>
    </row>
    <row r="433">
      <c r="A433" s="86">
        <f>(IF(TestUIn2!E433=Germany_Aus!$A$2,1&amp;COUNTIF(TestUIn2!$E$2:$E433,Germany_Aus!$A$2), IF(TestUIn2!E433=Germany_Aus!$A$82, 2&amp;COUNTIF(TestUIn2!$E$2:$E433,Germany_Aus!$A$82),IF(TestUIn2!E433=Germany_Aus!$A$162, 3&amp;COUNTIF(TestUIn2!$E$2:$E433,Germany_Aus!$A$162),IF(TestUIn2!E433=Germany_Aus!$A$242, 4&amp;COUNTIF(TestUIn2!$E$2:$E433,Germany_Aus!$A$242),IF(TestUIn2!E433=Germany_Aus!$A$322, 5&amp;COUNTIF(TestUIn2!$E$2:$E433,Germany_Aus!$A$322),IF(TestUIn2!E433=Germany_Aus!$A$402, 6&amp;COUNTIF(TestUIn2!$E$2:$E433,Germany_Aus!$A$402),IF(TestUIn2!E433=Germany_Aus!$A$482, 7&amp;COUNTIF(TestUIn2!$E$2:$E433,Germany_Aus!$A$482),IF(TestUIn2!E433=Germany_Aus!$A$562, 8&amp;COUNTIF(TestUIn2!$E$2:$E433,Germany_Aus!$A$562),IF(TestUIn2!E433=Germany_Aus!$A$642, 9&amp;COUNTIF(TestUIn2!$E$2:$E433,Germany_Aus!$A$642),IF(TestUIn2!E433=Germany_Aus!$A$722, 10&amp;COUNTIF(TestUIn2!$E$2:$E433,Germany_Aus!$A$722),0)))))))))))</f>
        <v>0</v>
      </c>
      <c r="B433" t="str">
        <f>TestUIn2!A433</f>
        <v/>
      </c>
      <c r="C433" t="str">
        <f>TestUIn2!B433</f>
        <v/>
      </c>
      <c r="D433" t="str">
        <f>TestUIn2!C433</f>
        <v/>
      </c>
      <c r="E433" t="str">
        <f>TestUIn2!D433</f>
        <v/>
      </c>
      <c r="F433" s="87" t="str">
        <f>TestUIn2!F433</f>
        <v/>
      </c>
    </row>
    <row r="434">
      <c r="A434" s="86">
        <f>(IF(TestUIn2!E434=Germany_Aus!$A$2,1&amp;COUNTIF(TestUIn2!$E$2:$E434,Germany_Aus!$A$2), IF(TestUIn2!E434=Germany_Aus!$A$82, 2&amp;COUNTIF(TestUIn2!$E$2:$E434,Germany_Aus!$A$82),IF(TestUIn2!E434=Germany_Aus!$A$162, 3&amp;COUNTIF(TestUIn2!$E$2:$E434,Germany_Aus!$A$162),IF(TestUIn2!E434=Germany_Aus!$A$242, 4&amp;COUNTIF(TestUIn2!$E$2:$E434,Germany_Aus!$A$242),IF(TestUIn2!E434=Germany_Aus!$A$322, 5&amp;COUNTIF(TestUIn2!$E$2:$E434,Germany_Aus!$A$322),IF(TestUIn2!E434=Germany_Aus!$A$402, 6&amp;COUNTIF(TestUIn2!$E$2:$E434,Germany_Aus!$A$402),IF(TestUIn2!E434=Germany_Aus!$A$482, 7&amp;COUNTIF(TestUIn2!$E$2:$E434,Germany_Aus!$A$482),IF(TestUIn2!E434=Germany_Aus!$A$562, 8&amp;COUNTIF(TestUIn2!$E$2:$E434,Germany_Aus!$A$562),IF(TestUIn2!E434=Germany_Aus!$A$642, 9&amp;COUNTIF(TestUIn2!$E$2:$E434,Germany_Aus!$A$642),IF(TestUIn2!E434=Germany_Aus!$A$722, 10&amp;COUNTIF(TestUIn2!$E$2:$E434,Germany_Aus!$A$722),0)))))))))))</f>
        <v>0</v>
      </c>
      <c r="B434" t="str">
        <f>TestUIn2!A434</f>
        <v/>
      </c>
      <c r="C434" t="str">
        <f>TestUIn2!B434</f>
        <v/>
      </c>
      <c r="D434" t="str">
        <f>TestUIn2!C434</f>
        <v/>
      </c>
      <c r="E434" t="str">
        <f>TestUIn2!D434</f>
        <v/>
      </c>
      <c r="F434" s="87" t="str">
        <f>TestUIn2!F434</f>
        <v/>
      </c>
    </row>
    <row r="435">
      <c r="A435" s="86">
        <f>(IF(TestUIn2!E435=Germany_Aus!$A$2,1&amp;COUNTIF(TestUIn2!$E$2:$E435,Germany_Aus!$A$2), IF(TestUIn2!E435=Germany_Aus!$A$82, 2&amp;COUNTIF(TestUIn2!$E$2:$E435,Germany_Aus!$A$82),IF(TestUIn2!E435=Germany_Aus!$A$162, 3&amp;COUNTIF(TestUIn2!$E$2:$E435,Germany_Aus!$A$162),IF(TestUIn2!E435=Germany_Aus!$A$242, 4&amp;COUNTIF(TestUIn2!$E$2:$E435,Germany_Aus!$A$242),IF(TestUIn2!E435=Germany_Aus!$A$322, 5&amp;COUNTIF(TestUIn2!$E$2:$E435,Germany_Aus!$A$322),IF(TestUIn2!E435=Germany_Aus!$A$402, 6&amp;COUNTIF(TestUIn2!$E$2:$E435,Germany_Aus!$A$402),IF(TestUIn2!E435=Germany_Aus!$A$482, 7&amp;COUNTIF(TestUIn2!$E$2:$E435,Germany_Aus!$A$482),IF(TestUIn2!E435=Germany_Aus!$A$562, 8&amp;COUNTIF(TestUIn2!$E$2:$E435,Germany_Aus!$A$562),IF(TestUIn2!E435=Germany_Aus!$A$642, 9&amp;COUNTIF(TestUIn2!$E$2:$E435,Germany_Aus!$A$642),IF(TestUIn2!E435=Germany_Aus!$A$722, 10&amp;COUNTIF(TestUIn2!$E$2:$E435,Germany_Aus!$A$722),0)))))))))))</f>
        <v>0</v>
      </c>
      <c r="B435" t="str">
        <f>TestUIn2!A435</f>
        <v/>
      </c>
      <c r="C435" t="str">
        <f>TestUIn2!B435</f>
        <v/>
      </c>
      <c r="D435" t="str">
        <f>TestUIn2!C435</f>
        <v/>
      </c>
      <c r="E435" t="str">
        <f>TestUIn2!D435</f>
        <v/>
      </c>
      <c r="F435" s="87" t="str">
        <f>TestUIn2!F435</f>
        <v/>
      </c>
    </row>
    <row r="436">
      <c r="A436" s="86">
        <f>(IF(TestUIn2!E436=Germany_Aus!$A$2,1&amp;COUNTIF(TestUIn2!$E$2:$E436,Germany_Aus!$A$2), IF(TestUIn2!E436=Germany_Aus!$A$82, 2&amp;COUNTIF(TestUIn2!$E$2:$E436,Germany_Aus!$A$82),IF(TestUIn2!E436=Germany_Aus!$A$162, 3&amp;COUNTIF(TestUIn2!$E$2:$E436,Germany_Aus!$A$162),IF(TestUIn2!E436=Germany_Aus!$A$242, 4&amp;COUNTIF(TestUIn2!$E$2:$E436,Germany_Aus!$A$242),IF(TestUIn2!E436=Germany_Aus!$A$322, 5&amp;COUNTIF(TestUIn2!$E$2:$E436,Germany_Aus!$A$322),IF(TestUIn2!E436=Germany_Aus!$A$402, 6&amp;COUNTIF(TestUIn2!$E$2:$E436,Germany_Aus!$A$402),IF(TestUIn2!E436=Germany_Aus!$A$482, 7&amp;COUNTIF(TestUIn2!$E$2:$E436,Germany_Aus!$A$482),IF(TestUIn2!E436=Germany_Aus!$A$562, 8&amp;COUNTIF(TestUIn2!$E$2:$E436,Germany_Aus!$A$562),IF(TestUIn2!E436=Germany_Aus!$A$642, 9&amp;COUNTIF(TestUIn2!$E$2:$E436,Germany_Aus!$A$642),IF(TestUIn2!E436=Germany_Aus!$A$722, 10&amp;COUNTIF(TestUIn2!$E$2:$E436,Germany_Aus!$A$722),0)))))))))))</f>
        <v>0</v>
      </c>
      <c r="B436" t="str">
        <f>TestUIn2!A436</f>
        <v/>
      </c>
      <c r="C436" t="str">
        <f>TestUIn2!B436</f>
        <v/>
      </c>
      <c r="D436" t="str">
        <f>TestUIn2!C436</f>
        <v/>
      </c>
      <c r="E436" t="str">
        <f>TestUIn2!D436</f>
        <v/>
      </c>
      <c r="F436" s="87" t="str">
        <f>TestUIn2!F436</f>
        <v/>
      </c>
    </row>
    <row r="437">
      <c r="A437" s="86">
        <f>(IF(TestUIn2!E437=Germany_Aus!$A$2,1&amp;COUNTIF(TestUIn2!$E$2:$E437,Germany_Aus!$A$2), IF(TestUIn2!E437=Germany_Aus!$A$82, 2&amp;COUNTIF(TestUIn2!$E$2:$E437,Germany_Aus!$A$82),IF(TestUIn2!E437=Germany_Aus!$A$162, 3&amp;COUNTIF(TestUIn2!$E$2:$E437,Germany_Aus!$A$162),IF(TestUIn2!E437=Germany_Aus!$A$242, 4&amp;COUNTIF(TestUIn2!$E$2:$E437,Germany_Aus!$A$242),IF(TestUIn2!E437=Germany_Aus!$A$322, 5&amp;COUNTIF(TestUIn2!$E$2:$E437,Germany_Aus!$A$322),IF(TestUIn2!E437=Germany_Aus!$A$402, 6&amp;COUNTIF(TestUIn2!$E$2:$E437,Germany_Aus!$A$402),IF(TestUIn2!E437=Germany_Aus!$A$482, 7&amp;COUNTIF(TestUIn2!$E$2:$E437,Germany_Aus!$A$482),IF(TestUIn2!E437=Germany_Aus!$A$562, 8&amp;COUNTIF(TestUIn2!$E$2:$E437,Germany_Aus!$A$562),IF(TestUIn2!E437=Germany_Aus!$A$642, 9&amp;COUNTIF(TestUIn2!$E$2:$E437,Germany_Aus!$A$642),IF(TestUIn2!E437=Germany_Aus!$A$722, 10&amp;COUNTIF(TestUIn2!$E$2:$E437,Germany_Aus!$A$722),0)))))))))))</f>
        <v>0</v>
      </c>
      <c r="B437" t="str">
        <f>TestUIn2!A437</f>
        <v/>
      </c>
      <c r="C437" t="str">
        <f>TestUIn2!B437</f>
        <v/>
      </c>
      <c r="D437" t="str">
        <f>TestUIn2!C437</f>
        <v/>
      </c>
      <c r="E437" t="str">
        <f>TestUIn2!D437</f>
        <v/>
      </c>
      <c r="F437" s="87" t="str">
        <f>TestUIn2!F437</f>
        <v/>
      </c>
    </row>
    <row r="438">
      <c r="A438" s="86">
        <f>(IF(TestUIn2!E438=Germany_Aus!$A$2,1&amp;COUNTIF(TestUIn2!$E$2:$E438,Germany_Aus!$A$2), IF(TestUIn2!E438=Germany_Aus!$A$82, 2&amp;COUNTIF(TestUIn2!$E$2:$E438,Germany_Aus!$A$82),IF(TestUIn2!E438=Germany_Aus!$A$162, 3&amp;COUNTIF(TestUIn2!$E$2:$E438,Germany_Aus!$A$162),IF(TestUIn2!E438=Germany_Aus!$A$242, 4&amp;COUNTIF(TestUIn2!$E$2:$E438,Germany_Aus!$A$242),IF(TestUIn2!E438=Germany_Aus!$A$322, 5&amp;COUNTIF(TestUIn2!$E$2:$E438,Germany_Aus!$A$322),IF(TestUIn2!E438=Germany_Aus!$A$402, 6&amp;COUNTIF(TestUIn2!$E$2:$E438,Germany_Aus!$A$402),IF(TestUIn2!E438=Germany_Aus!$A$482, 7&amp;COUNTIF(TestUIn2!$E$2:$E438,Germany_Aus!$A$482),IF(TestUIn2!E438=Germany_Aus!$A$562, 8&amp;COUNTIF(TestUIn2!$E$2:$E438,Germany_Aus!$A$562),IF(TestUIn2!E438=Germany_Aus!$A$642, 9&amp;COUNTIF(TestUIn2!$E$2:$E438,Germany_Aus!$A$642),IF(TestUIn2!E438=Germany_Aus!$A$722, 10&amp;COUNTIF(TestUIn2!$E$2:$E438,Germany_Aus!$A$722),0)))))))))))</f>
        <v>0</v>
      </c>
      <c r="B438" t="str">
        <f>TestUIn2!A438</f>
        <v/>
      </c>
      <c r="C438" t="str">
        <f>TestUIn2!B438</f>
        <v/>
      </c>
      <c r="D438" t="str">
        <f>TestUIn2!C438</f>
        <v/>
      </c>
      <c r="E438" t="str">
        <f>TestUIn2!D438</f>
        <v/>
      </c>
      <c r="F438" s="87" t="str">
        <f>TestUIn2!F438</f>
        <v/>
      </c>
    </row>
    <row r="439">
      <c r="A439" s="86">
        <f>(IF(TestUIn2!E439=Germany_Aus!$A$2,1&amp;COUNTIF(TestUIn2!$E$2:$E439,Germany_Aus!$A$2), IF(TestUIn2!E439=Germany_Aus!$A$82, 2&amp;COUNTIF(TestUIn2!$E$2:$E439,Germany_Aus!$A$82),IF(TestUIn2!E439=Germany_Aus!$A$162, 3&amp;COUNTIF(TestUIn2!$E$2:$E439,Germany_Aus!$A$162),IF(TestUIn2!E439=Germany_Aus!$A$242, 4&amp;COUNTIF(TestUIn2!$E$2:$E439,Germany_Aus!$A$242),IF(TestUIn2!E439=Germany_Aus!$A$322, 5&amp;COUNTIF(TestUIn2!$E$2:$E439,Germany_Aus!$A$322),IF(TestUIn2!E439=Germany_Aus!$A$402, 6&amp;COUNTIF(TestUIn2!$E$2:$E439,Germany_Aus!$A$402),IF(TestUIn2!E439=Germany_Aus!$A$482, 7&amp;COUNTIF(TestUIn2!$E$2:$E439,Germany_Aus!$A$482),IF(TestUIn2!E439=Germany_Aus!$A$562, 8&amp;COUNTIF(TestUIn2!$E$2:$E439,Germany_Aus!$A$562),IF(TestUIn2!E439=Germany_Aus!$A$642, 9&amp;COUNTIF(TestUIn2!$E$2:$E439,Germany_Aus!$A$642),IF(TestUIn2!E439=Germany_Aus!$A$722, 10&amp;COUNTIF(TestUIn2!$E$2:$E439,Germany_Aus!$A$722),0)))))))))))</f>
        <v>0</v>
      </c>
      <c r="B439" t="str">
        <f>TestUIn2!A439</f>
        <v/>
      </c>
      <c r="C439" t="str">
        <f>TestUIn2!B439</f>
        <v/>
      </c>
      <c r="D439" t="str">
        <f>TestUIn2!C439</f>
        <v/>
      </c>
      <c r="E439" t="str">
        <f>TestUIn2!D439</f>
        <v/>
      </c>
      <c r="F439" s="87" t="str">
        <f>TestUIn2!F439</f>
        <v/>
      </c>
    </row>
    <row r="440">
      <c r="A440" s="86">
        <f>(IF(TestUIn2!E440=Germany_Aus!$A$2,1&amp;COUNTIF(TestUIn2!$E$2:$E440,Germany_Aus!$A$2), IF(TestUIn2!E440=Germany_Aus!$A$82, 2&amp;COUNTIF(TestUIn2!$E$2:$E440,Germany_Aus!$A$82),IF(TestUIn2!E440=Germany_Aus!$A$162, 3&amp;COUNTIF(TestUIn2!$E$2:$E440,Germany_Aus!$A$162),IF(TestUIn2!E440=Germany_Aus!$A$242, 4&amp;COUNTIF(TestUIn2!$E$2:$E440,Germany_Aus!$A$242),IF(TestUIn2!E440=Germany_Aus!$A$322, 5&amp;COUNTIF(TestUIn2!$E$2:$E440,Germany_Aus!$A$322),IF(TestUIn2!E440=Germany_Aus!$A$402, 6&amp;COUNTIF(TestUIn2!$E$2:$E440,Germany_Aus!$A$402),IF(TestUIn2!E440=Germany_Aus!$A$482, 7&amp;COUNTIF(TestUIn2!$E$2:$E440,Germany_Aus!$A$482),IF(TestUIn2!E440=Germany_Aus!$A$562, 8&amp;COUNTIF(TestUIn2!$E$2:$E440,Germany_Aus!$A$562),IF(TestUIn2!E440=Germany_Aus!$A$642, 9&amp;COUNTIF(TestUIn2!$E$2:$E440,Germany_Aus!$A$642),IF(TestUIn2!E440=Germany_Aus!$A$722, 10&amp;COUNTIF(TestUIn2!$E$2:$E440,Germany_Aus!$A$722),0)))))))))))</f>
        <v>0</v>
      </c>
      <c r="B440" t="str">
        <f>TestUIn2!A440</f>
        <v/>
      </c>
      <c r="C440" t="str">
        <f>TestUIn2!B440</f>
        <v/>
      </c>
      <c r="D440" t="str">
        <f>TestUIn2!C440</f>
        <v/>
      </c>
      <c r="E440" t="str">
        <f>TestUIn2!D440</f>
        <v/>
      </c>
      <c r="F440" s="87" t="str">
        <f>TestUIn2!F440</f>
        <v/>
      </c>
    </row>
    <row r="441">
      <c r="A441" s="86">
        <f>(IF(TestUIn2!E441=Germany_Aus!$A$2,1&amp;COUNTIF(TestUIn2!$E$2:$E441,Germany_Aus!$A$2), IF(TestUIn2!E441=Germany_Aus!$A$82, 2&amp;COUNTIF(TestUIn2!$E$2:$E441,Germany_Aus!$A$82),IF(TestUIn2!E441=Germany_Aus!$A$162, 3&amp;COUNTIF(TestUIn2!$E$2:$E441,Germany_Aus!$A$162),IF(TestUIn2!E441=Germany_Aus!$A$242, 4&amp;COUNTIF(TestUIn2!$E$2:$E441,Germany_Aus!$A$242),IF(TestUIn2!E441=Germany_Aus!$A$322, 5&amp;COUNTIF(TestUIn2!$E$2:$E441,Germany_Aus!$A$322),IF(TestUIn2!E441=Germany_Aus!$A$402, 6&amp;COUNTIF(TestUIn2!$E$2:$E441,Germany_Aus!$A$402),IF(TestUIn2!E441=Germany_Aus!$A$482, 7&amp;COUNTIF(TestUIn2!$E$2:$E441,Germany_Aus!$A$482),IF(TestUIn2!E441=Germany_Aus!$A$562, 8&amp;COUNTIF(TestUIn2!$E$2:$E441,Germany_Aus!$A$562),IF(TestUIn2!E441=Germany_Aus!$A$642, 9&amp;COUNTIF(TestUIn2!$E$2:$E441,Germany_Aus!$A$642),IF(TestUIn2!E441=Germany_Aus!$A$722, 10&amp;COUNTIF(TestUIn2!$E$2:$E441,Germany_Aus!$A$722),0)))))))))))</f>
        <v>0</v>
      </c>
      <c r="B441" t="str">
        <f>TestUIn2!A441</f>
        <v/>
      </c>
      <c r="C441" t="str">
        <f>TestUIn2!B441</f>
        <v/>
      </c>
      <c r="D441" t="str">
        <f>TestUIn2!C441</f>
        <v/>
      </c>
      <c r="E441" t="str">
        <f>TestUIn2!D441</f>
        <v/>
      </c>
      <c r="F441" s="87" t="str">
        <f>TestUIn2!F441</f>
        <v/>
      </c>
    </row>
    <row r="442">
      <c r="A442" s="86">
        <f>(IF(TestUIn2!E442=Germany_Aus!$A$2,1&amp;COUNTIF(TestUIn2!$E$2:$E442,Germany_Aus!$A$2), IF(TestUIn2!E442=Germany_Aus!$A$82, 2&amp;COUNTIF(TestUIn2!$E$2:$E442,Germany_Aus!$A$82),IF(TestUIn2!E442=Germany_Aus!$A$162, 3&amp;COUNTIF(TestUIn2!$E$2:$E442,Germany_Aus!$A$162),IF(TestUIn2!E442=Germany_Aus!$A$242, 4&amp;COUNTIF(TestUIn2!$E$2:$E442,Germany_Aus!$A$242),IF(TestUIn2!E442=Germany_Aus!$A$322, 5&amp;COUNTIF(TestUIn2!$E$2:$E442,Germany_Aus!$A$322),IF(TestUIn2!E442=Germany_Aus!$A$402, 6&amp;COUNTIF(TestUIn2!$E$2:$E442,Germany_Aus!$A$402),IF(TestUIn2!E442=Germany_Aus!$A$482, 7&amp;COUNTIF(TestUIn2!$E$2:$E442,Germany_Aus!$A$482),IF(TestUIn2!E442=Germany_Aus!$A$562, 8&amp;COUNTIF(TestUIn2!$E$2:$E442,Germany_Aus!$A$562),IF(TestUIn2!E442=Germany_Aus!$A$642, 9&amp;COUNTIF(TestUIn2!$E$2:$E442,Germany_Aus!$A$642),IF(TestUIn2!E442=Germany_Aus!$A$722, 10&amp;COUNTIF(TestUIn2!$E$2:$E442,Germany_Aus!$A$722),0)))))))))))</f>
        <v>0</v>
      </c>
      <c r="B442" t="str">
        <f>TestUIn2!A442</f>
        <v/>
      </c>
      <c r="C442" t="str">
        <f>TestUIn2!B442</f>
        <v/>
      </c>
      <c r="D442" t="str">
        <f>TestUIn2!C442</f>
        <v/>
      </c>
      <c r="E442" t="str">
        <f>TestUIn2!D442</f>
        <v/>
      </c>
      <c r="F442" s="87" t="str">
        <f>TestUIn2!F442</f>
        <v/>
      </c>
    </row>
    <row r="443">
      <c r="A443" s="86">
        <f>(IF(TestUIn2!E443=Germany_Aus!$A$2,1&amp;COUNTIF(TestUIn2!$E$2:$E443,Germany_Aus!$A$2), IF(TestUIn2!E443=Germany_Aus!$A$82, 2&amp;COUNTIF(TestUIn2!$E$2:$E443,Germany_Aus!$A$82),IF(TestUIn2!E443=Germany_Aus!$A$162, 3&amp;COUNTIF(TestUIn2!$E$2:$E443,Germany_Aus!$A$162),IF(TestUIn2!E443=Germany_Aus!$A$242, 4&amp;COUNTIF(TestUIn2!$E$2:$E443,Germany_Aus!$A$242),IF(TestUIn2!E443=Germany_Aus!$A$322, 5&amp;COUNTIF(TestUIn2!$E$2:$E443,Germany_Aus!$A$322),IF(TestUIn2!E443=Germany_Aus!$A$402, 6&amp;COUNTIF(TestUIn2!$E$2:$E443,Germany_Aus!$A$402),IF(TestUIn2!E443=Germany_Aus!$A$482, 7&amp;COUNTIF(TestUIn2!$E$2:$E443,Germany_Aus!$A$482),IF(TestUIn2!E443=Germany_Aus!$A$562, 8&amp;COUNTIF(TestUIn2!$E$2:$E443,Germany_Aus!$A$562),IF(TestUIn2!E443=Germany_Aus!$A$642, 9&amp;COUNTIF(TestUIn2!$E$2:$E443,Germany_Aus!$A$642),IF(TestUIn2!E443=Germany_Aus!$A$722, 10&amp;COUNTIF(TestUIn2!$E$2:$E443,Germany_Aus!$A$722),0)))))))))))</f>
        <v>0</v>
      </c>
      <c r="B443" t="str">
        <f>TestUIn2!A443</f>
        <v/>
      </c>
      <c r="C443" t="str">
        <f>TestUIn2!B443</f>
        <v/>
      </c>
      <c r="D443" t="str">
        <f>TestUIn2!C443</f>
        <v/>
      </c>
      <c r="E443" t="str">
        <f>TestUIn2!D443</f>
        <v/>
      </c>
      <c r="F443" s="87" t="str">
        <f>TestUIn2!F443</f>
        <v/>
      </c>
    </row>
    <row r="444">
      <c r="A444" s="86">
        <f>(IF(TestUIn2!E444=Germany_Aus!$A$2,1&amp;COUNTIF(TestUIn2!$E$2:$E444,Germany_Aus!$A$2), IF(TestUIn2!E444=Germany_Aus!$A$82, 2&amp;COUNTIF(TestUIn2!$E$2:$E444,Germany_Aus!$A$82),IF(TestUIn2!E444=Germany_Aus!$A$162, 3&amp;COUNTIF(TestUIn2!$E$2:$E444,Germany_Aus!$A$162),IF(TestUIn2!E444=Germany_Aus!$A$242, 4&amp;COUNTIF(TestUIn2!$E$2:$E444,Germany_Aus!$A$242),IF(TestUIn2!E444=Germany_Aus!$A$322, 5&amp;COUNTIF(TestUIn2!$E$2:$E444,Germany_Aus!$A$322),IF(TestUIn2!E444=Germany_Aus!$A$402, 6&amp;COUNTIF(TestUIn2!$E$2:$E444,Germany_Aus!$A$402),IF(TestUIn2!E444=Germany_Aus!$A$482, 7&amp;COUNTIF(TestUIn2!$E$2:$E444,Germany_Aus!$A$482),IF(TestUIn2!E444=Germany_Aus!$A$562, 8&amp;COUNTIF(TestUIn2!$E$2:$E444,Germany_Aus!$A$562),IF(TestUIn2!E444=Germany_Aus!$A$642, 9&amp;COUNTIF(TestUIn2!$E$2:$E444,Germany_Aus!$A$642),IF(TestUIn2!E444=Germany_Aus!$A$722, 10&amp;COUNTIF(TestUIn2!$E$2:$E444,Germany_Aus!$A$722),0)))))))))))</f>
        <v>0</v>
      </c>
      <c r="B444" t="str">
        <f>TestUIn2!A444</f>
        <v/>
      </c>
      <c r="C444" t="str">
        <f>TestUIn2!B444</f>
        <v/>
      </c>
      <c r="D444" t="str">
        <f>TestUIn2!C444</f>
        <v/>
      </c>
      <c r="E444" t="str">
        <f>TestUIn2!D444</f>
        <v/>
      </c>
      <c r="F444" s="87" t="str">
        <f>TestUIn2!F444</f>
        <v/>
      </c>
    </row>
    <row r="445">
      <c r="A445" s="86">
        <f>(IF(TestUIn2!E445=Germany_Aus!$A$2,1&amp;COUNTIF(TestUIn2!$E$2:$E445,Germany_Aus!$A$2), IF(TestUIn2!E445=Germany_Aus!$A$82, 2&amp;COUNTIF(TestUIn2!$E$2:$E445,Germany_Aus!$A$82),IF(TestUIn2!E445=Germany_Aus!$A$162, 3&amp;COUNTIF(TestUIn2!$E$2:$E445,Germany_Aus!$A$162),IF(TestUIn2!E445=Germany_Aus!$A$242, 4&amp;COUNTIF(TestUIn2!$E$2:$E445,Germany_Aus!$A$242),IF(TestUIn2!E445=Germany_Aus!$A$322, 5&amp;COUNTIF(TestUIn2!$E$2:$E445,Germany_Aus!$A$322),IF(TestUIn2!E445=Germany_Aus!$A$402, 6&amp;COUNTIF(TestUIn2!$E$2:$E445,Germany_Aus!$A$402),IF(TestUIn2!E445=Germany_Aus!$A$482, 7&amp;COUNTIF(TestUIn2!$E$2:$E445,Germany_Aus!$A$482),IF(TestUIn2!E445=Germany_Aus!$A$562, 8&amp;COUNTIF(TestUIn2!$E$2:$E445,Germany_Aus!$A$562),IF(TestUIn2!E445=Germany_Aus!$A$642, 9&amp;COUNTIF(TestUIn2!$E$2:$E445,Germany_Aus!$A$642),IF(TestUIn2!E445=Germany_Aus!$A$722, 10&amp;COUNTIF(TestUIn2!$E$2:$E445,Germany_Aus!$A$722),0)))))))))))</f>
        <v>0</v>
      </c>
      <c r="B445" t="str">
        <f>TestUIn2!A445</f>
        <v/>
      </c>
      <c r="C445" t="str">
        <f>TestUIn2!B445</f>
        <v/>
      </c>
      <c r="D445" t="str">
        <f>TestUIn2!C445</f>
        <v/>
      </c>
      <c r="E445" t="str">
        <f>TestUIn2!D445</f>
        <v/>
      </c>
      <c r="F445" s="87" t="str">
        <f>TestUIn2!F445</f>
        <v/>
      </c>
    </row>
    <row r="446">
      <c r="A446" s="86">
        <f>(IF(TestUIn2!E446=Germany_Aus!$A$2,1&amp;COUNTIF(TestUIn2!$E$2:$E446,Germany_Aus!$A$2), IF(TestUIn2!E446=Germany_Aus!$A$82, 2&amp;COUNTIF(TestUIn2!$E$2:$E446,Germany_Aus!$A$82),IF(TestUIn2!E446=Germany_Aus!$A$162, 3&amp;COUNTIF(TestUIn2!$E$2:$E446,Germany_Aus!$A$162),IF(TestUIn2!E446=Germany_Aus!$A$242, 4&amp;COUNTIF(TestUIn2!$E$2:$E446,Germany_Aus!$A$242),IF(TestUIn2!E446=Germany_Aus!$A$322, 5&amp;COUNTIF(TestUIn2!$E$2:$E446,Germany_Aus!$A$322),IF(TestUIn2!E446=Germany_Aus!$A$402, 6&amp;COUNTIF(TestUIn2!$E$2:$E446,Germany_Aus!$A$402),IF(TestUIn2!E446=Germany_Aus!$A$482, 7&amp;COUNTIF(TestUIn2!$E$2:$E446,Germany_Aus!$A$482),IF(TestUIn2!E446=Germany_Aus!$A$562, 8&amp;COUNTIF(TestUIn2!$E$2:$E446,Germany_Aus!$A$562),IF(TestUIn2!E446=Germany_Aus!$A$642, 9&amp;COUNTIF(TestUIn2!$E$2:$E446,Germany_Aus!$A$642),IF(TestUIn2!E446=Germany_Aus!$A$722, 10&amp;COUNTIF(TestUIn2!$E$2:$E446,Germany_Aus!$A$722),0)))))))))))</f>
        <v>0</v>
      </c>
      <c r="B446" t="str">
        <f>TestUIn2!A446</f>
        <v/>
      </c>
      <c r="C446" t="str">
        <f>TestUIn2!B446</f>
        <v/>
      </c>
      <c r="D446" t="str">
        <f>TestUIn2!C446</f>
        <v/>
      </c>
      <c r="E446" t="str">
        <f>TestUIn2!D446</f>
        <v/>
      </c>
      <c r="F446" s="87" t="str">
        <f>TestUIn2!F446</f>
        <v/>
      </c>
    </row>
    <row r="447">
      <c r="A447" s="86">
        <f>(IF(TestUIn2!E447=Germany_Aus!$A$2,1&amp;COUNTIF(TestUIn2!$E$2:$E447,Germany_Aus!$A$2), IF(TestUIn2!E447=Germany_Aus!$A$82, 2&amp;COUNTIF(TestUIn2!$E$2:$E447,Germany_Aus!$A$82),IF(TestUIn2!E447=Germany_Aus!$A$162, 3&amp;COUNTIF(TestUIn2!$E$2:$E447,Germany_Aus!$A$162),IF(TestUIn2!E447=Germany_Aus!$A$242, 4&amp;COUNTIF(TestUIn2!$E$2:$E447,Germany_Aus!$A$242),IF(TestUIn2!E447=Germany_Aus!$A$322, 5&amp;COUNTIF(TestUIn2!$E$2:$E447,Germany_Aus!$A$322),IF(TestUIn2!E447=Germany_Aus!$A$402, 6&amp;COUNTIF(TestUIn2!$E$2:$E447,Germany_Aus!$A$402),IF(TestUIn2!E447=Germany_Aus!$A$482, 7&amp;COUNTIF(TestUIn2!$E$2:$E447,Germany_Aus!$A$482),IF(TestUIn2!E447=Germany_Aus!$A$562, 8&amp;COUNTIF(TestUIn2!$E$2:$E447,Germany_Aus!$A$562),IF(TestUIn2!E447=Germany_Aus!$A$642, 9&amp;COUNTIF(TestUIn2!$E$2:$E447,Germany_Aus!$A$642),IF(TestUIn2!E447=Germany_Aus!$A$722, 10&amp;COUNTIF(TestUIn2!$E$2:$E447,Germany_Aus!$A$722),0)))))))))))</f>
        <v>0</v>
      </c>
      <c r="B447" t="str">
        <f>TestUIn2!A447</f>
        <v/>
      </c>
      <c r="C447" t="str">
        <f>TestUIn2!B447</f>
        <v/>
      </c>
      <c r="D447" t="str">
        <f>TestUIn2!C447</f>
        <v/>
      </c>
      <c r="E447" t="str">
        <f>TestUIn2!D447</f>
        <v/>
      </c>
      <c r="F447" s="87" t="str">
        <f>TestUIn2!F447</f>
        <v/>
      </c>
    </row>
    <row r="448">
      <c r="A448" s="86">
        <f>(IF(TestUIn2!E448=Germany_Aus!$A$2,1&amp;COUNTIF(TestUIn2!$E$2:$E448,Germany_Aus!$A$2), IF(TestUIn2!E448=Germany_Aus!$A$82, 2&amp;COUNTIF(TestUIn2!$E$2:$E448,Germany_Aus!$A$82),IF(TestUIn2!E448=Germany_Aus!$A$162, 3&amp;COUNTIF(TestUIn2!$E$2:$E448,Germany_Aus!$A$162),IF(TestUIn2!E448=Germany_Aus!$A$242, 4&amp;COUNTIF(TestUIn2!$E$2:$E448,Germany_Aus!$A$242),IF(TestUIn2!E448=Germany_Aus!$A$322, 5&amp;COUNTIF(TestUIn2!$E$2:$E448,Germany_Aus!$A$322),IF(TestUIn2!E448=Germany_Aus!$A$402, 6&amp;COUNTIF(TestUIn2!$E$2:$E448,Germany_Aus!$A$402),IF(TestUIn2!E448=Germany_Aus!$A$482, 7&amp;COUNTIF(TestUIn2!$E$2:$E448,Germany_Aus!$A$482),IF(TestUIn2!E448=Germany_Aus!$A$562, 8&amp;COUNTIF(TestUIn2!$E$2:$E448,Germany_Aus!$A$562),IF(TestUIn2!E448=Germany_Aus!$A$642, 9&amp;COUNTIF(TestUIn2!$E$2:$E448,Germany_Aus!$A$642),IF(TestUIn2!E448=Germany_Aus!$A$722, 10&amp;COUNTIF(TestUIn2!$E$2:$E448,Germany_Aus!$A$722),0)))))))))))</f>
        <v>0</v>
      </c>
      <c r="B448" t="str">
        <f>TestUIn2!A448</f>
        <v/>
      </c>
      <c r="C448" t="str">
        <f>TestUIn2!B448</f>
        <v/>
      </c>
      <c r="D448" t="str">
        <f>TestUIn2!C448</f>
        <v/>
      </c>
      <c r="E448" t="str">
        <f>TestUIn2!D448</f>
        <v/>
      </c>
      <c r="F448" s="87" t="str">
        <f>TestUIn2!F448</f>
        <v/>
      </c>
    </row>
    <row r="449">
      <c r="A449" s="86">
        <f>(IF(TestUIn2!E449=Germany_Aus!$A$2,1&amp;COUNTIF(TestUIn2!$E$2:$E449,Germany_Aus!$A$2), IF(TestUIn2!E449=Germany_Aus!$A$82, 2&amp;COUNTIF(TestUIn2!$E$2:$E449,Germany_Aus!$A$82),IF(TestUIn2!E449=Germany_Aus!$A$162, 3&amp;COUNTIF(TestUIn2!$E$2:$E449,Germany_Aus!$A$162),IF(TestUIn2!E449=Germany_Aus!$A$242, 4&amp;COUNTIF(TestUIn2!$E$2:$E449,Germany_Aus!$A$242),IF(TestUIn2!E449=Germany_Aus!$A$322, 5&amp;COUNTIF(TestUIn2!$E$2:$E449,Germany_Aus!$A$322),IF(TestUIn2!E449=Germany_Aus!$A$402, 6&amp;COUNTIF(TestUIn2!$E$2:$E449,Germany_Aus!$A$402),IF(TestUIn2!E449=Germany_Aus!$A$482, 7&amp;COUNTIF(TestUIn2!$E$2:$E449,Germany_Aus!$A$482),IF(TestUIn2!E449=Germany_Aus!$A$562, 8&amp;COUNTIF(TestUIn2!$E$2:$E449,Germany_Aus!$A$562),IF(TestUIn2!E449=Germany_Aus!$A$642, 9&amp;COUNTIF(TestUIn2!$E$2:$E449,Germany_Aus!$A$642),IF(TestUIn2!E449=Germany_Aus!$A$722, 10&amp;COUNTIF(TestUIn2!$E$2:$E449,Germany_Aus!$A$722),0)))))))))))</f>
        <v>0</v>
      </c>
      <c r="B449" t="str">
        <f>TestUIn2!A449</f>
        <v/>
      </c>
      <c r="C449" t="str">
        <f>TestUIn2!B449</f>
        <v/>
      </c>
      <c r="D449" t="str">
        <f>TestUIn2!C449</f>
        <v/>
      </c>
      <c r="E449" t="str">
        <f>TestUIn2!D449</f>
        <v/>
      </c>
      <c r="F449" s="87" t="str">
        <f>TestUIn2!F449</f>
        <v/>
      </c>
    </row>
    <row r="450">
      <c r="A450" s="86">
        <f>(IF(TestUIn2!E450=Germany_Aus!$A$2,1&amp;COUNTIF(TestUIn2!$E$2:$E450,Germany_Aus!$A$2), IF(TestUIn2!E450=Germany_Aus!$A$82, 2&amp;COUNTIF(TestUIn2!$E$2:$E450,Germany_Aus!$A$82),IF(TestUIn2!E450=Germany_Aus!$A$162, 3&amp;COUNTIF(TestUIn2!$E$2:$E450,Germany_Aus!$A$162),IF(TestUIn2!E450=Germany_Aus!$A$242, 4&amp;COUNTIF(TestUIn2!$E$2:$E450,Germany_Aus!$A$242),IF(TestUIn2!E450=Germany_Aus!$A$322, 5&amp;COUNTIF(TestUIn2!$E$2:$E450,Germany_Aus!$A$322),IF(TestUIn2!E450=Germany_Aus!$A$402, 6&amp;COUNTIF(TestUIn2!$E$2:$E450,Germany_Aus!$A$402),IF(TestUIn2!E450=Germany_Aus!$A$482, 7&amp;COUNTIF(TestUIn2!$E$2:$E450,Germany_Aus!$A$482),IF(TestUIn2!E450=Germany_Aus!$A$562, 8&amp;COUNTIF(TestUIn2!$E$2:$E450,Germany_Aus!$A$562),IF(TestUIn2!E450=Germany_Aus!$A$642, 9&amp;COUNTIF(TestUIn2!$E$2:$E450,Germany_Aus!$A$642),IF(TestUIn2!E450=Germany_Aus!$A$722, 10&amp;COUNTIF(TestUIn2!$E$2:$E450,Germany_Aus!$A$722),0)))))))))))</f>
        <v>0</v>
      </c>
      <c r="B450" t="str">
        <f>TestUIn2!A450</f>
        <v/>
      </c>
      <c r="C450" t="str">
        <f>TestUIn2!B450</f>
        <v/>
      </c>
      <c r="D450" t="str">
        <f>TestUIn2!C450</f>
        <v/>
      </c>
      <c r="E450" t="str">
        <f>TestUIn2!D450</f>
        <v/>
      </c>
      <c r="F450" s="87" t="str">
        <f>TestUIn2!F450</f>
        <v/>
      </c>
    </row>
    <row r="451">
      <c r="A451" s="86">
        <f>(IF(TestUIn2!E451=Germany_Aus!$A$2,1&amp;COUNTIF(TestUIn2!$E$2:$E451,Germany_Aus!$A$2), IF(TestUIn2!E451=Germany_Aus!$A$82, 2&amp;COUNTIF(TestUIn2!$E$2:$E451,Germany_Aus!$A$82),IF(TestUIn2!E451=Germany_Aus!$A$162, 3&amp;COUNTIF(TestUIn2!$E$2:$E451,Germany_Aus!$A$162),IF(TestUIn2!E451=Germany_Aus!$A$242, 4&amp;COUNTIF(TestUIn2!$E$2:$E451,Germany_Aus!$A$242),IF(TestUIn2!E451=Germany_Aus!$A$322, 5&amp;COUNTIF(TestUIn2!$E$2:$E451,Germany_Aus!$A$322),IF(TestUIn2!E451=Germany_Aus!$A$402, 6&amp;COUNTIF(TestUIn2!$E$2:$E451,Germany_Aus!$A$402),IF(TestUIn2!E451=Germany_Aus!$A$482, 7&amp;COUNTIF(TestUIn2!$E$2:$E451,Germany_Aus!$A$482),IF(TestUIn2!E451=Germany_Aus!$A$562, 8&amp;COUNTIF(TestUIn2!$E$2:$E451,Germany_Aus!$A$562),IF(TestUIn2!E451=Germany_Aus!$A$642, 9&amp;COUNTIF(TestUIn2!$E$2:$E451,Germany_Aus!$A$642),IF(TestUIn2!E451=Germany_Aus!$A$722, 10&amp;COUNTIF(TestUIn2!$E$2:$E451,Germany_Aus!$A$722),0)))))))))))</f>
        <v>0</v>
      </c>
      <c r="B451" t="str">
        <f>TestUIn2!A451</f>
        <v/>
      </c>
      <c r="C451" t="str">
        <f>TestUIn2!B451</f>
        <v/>
      </c>
      <c r="D451" t="str">
        <f>TestUIn2!C451</f>
        <v/>
      </c>
      <c r="E451" t="str">
        <f>TestUIn2!D451</f>
        <v/>
      </c>
      <c r="F451" s="87" t="str">
        <f>TestUIn2!F451</f>
        <v/>
      </c>
    </row>
    <row r="452">
      <c r="A452" s="86">
        <f>(IF(TestUIn2!E452=Germany_Aus!$A$2,1&amp;COUNTIF(TestUIn2!$E$2:$E452,Germany_Aus!$A$2), IF(TestUIn2!E452=Germany_Aus!$A$82, 2&amp;COUNTIF(TestUIn2!$E$2:$E452,Germany_Aus!$A$82),IF(TestUIn2!E452=Germany_Aus!$A$162, 3&amp;COUNTIF(TestUIn2!$E$2:$E452,Germany_Aus!$A$162),IF(TestUIn2!E452=Germany_Aus!$A$242, 4&amp;COUNTIF(TestUIn2!$E$2:$E452,Germany_Aus!$A$242),IF(TestUIn2!E452=Germany_Aus!$A$322, 5&amp;COUNTIF(TestUIn2!$E$2:$E452,Germany_Aus!$A$322),IF(TestUIn2!E452=Germany_Aus!$A$402, 6&amp;COUNTIF(TestUIn2!$E$2:$E452,Germany_Aus!$A$402),IF(TestUIn2!E452=Germany_Aus!$A$482, 7&amp;COUNTIF(TestUIn2!$E$2:$E452,Germany_Aus!$A$482),IF(TestUIn2!E452=Germany_Aus!$A$562, 8&amp;COUNTIF(TestUIn2!$E$2:$E452,Germany_Aus!$A$562),IF(TestUIn2!E452=Germany_Aus!$A$642, 9&amp;COUNTIF(TestUIn2!$E$2:$E452,Germany_Aus!$A$642),IF(TestUIn2!E452=Germany_Aus!$A$722, 10&amp;COUNTIF(TestUIn2!$E$2:$E452,Germany_Aus!$A$722),0)))))))))))</f>
        <v>0</v>
      </c>
      <c r="B452" t="str">
        <f>TestUIn2!A452</f>
        <v/>
      </c>
      <c r="C452" t="str">
        <f>TestUIn2!B452</f>
        <v/>
      </c>
      <c r="D452" t="str">
        <f>TestUIn2!C452</f>
        <v/>
      </c>
      <c r="E452" t="str">
        <f>TestUIn2!D452</f>
        <v/>
      </c>
      <c r="F452" s="87" t="str">
        <f>TestUIn2!F452</f>
        <v/>
      </c>
    </row>
    <row r="453">
      <c r="A453" s="86">
        <f>(IF(TestUIn2!E453=Germany_Aus!$A$2,1&amp;COUNTIF(TestUIn2!$E$2:$E453,Germany_Aus!$A$2), IF(TestUIn2!E453=Germany_Aus!$A$82, 2&amp;COUNTIF(TestUIn2!$E$2:$E453,Germany_Aus!$A$82),IF(TestUIn2!E453=Germany_Aus!$A$162, 3&amp;COUNTIF(TestUIn2!$E$2:$E453,Germany_Aus!$A$162),IF(TestUIn2!E453=Germany_Aus!$A$242, 4&amp;COUNTIF(TestUIn2!$E$2:$E453,Germany_Aus!$A$242),IF(TestUIn2!E453=Germany_Aus!$A$322, 5&amp;COUNTIF(TestUIn2!$E$2:$E453,Germany_Aus!$A$322),IF(TestUIn2!E453=Germany_Aus!$A$402, 6&amp;COUNTIF(TestUIn2!$E$2:$E453,Germany_Aus!$A$402),IF(TestUIn2!E453=Germany_Aus!$A$482, 7&amp;COUNTIF(TestUIn2!$E$2:$E453,Germany_Aus!$A$482),IF(TestUIn2!E453=Germany_Aus!$A$562, 8&amp;COUNTIF(TestUIn2!$E$2:$E453,Germany_Aus!$A$562),IF(TestUIn2!E453=Germany_Aus!$A$642, 9&amp;COUNTIF(TestUIn2!$E$2:$E453,Germany_Aus!$A$642),IF(TestUIn2!E453=Germany_Aus!$A$722, 10&amp;COUNTIF(TestUIn2!$E$2:$E453,Germany_Aus!$A$722),0)))))))))))</f>
        <v>0</v>
      </c>
      <c r="B453" t="str">
        <f>TestUIn2!A453</f>
        <v/>
      </c>
      <c r="C453" t="str">
        <f>TestUIn2!B453</f>
        <v/>
      </c>
      <c r="D453" t="str">
        <f>TestUIn2!C453</f>
        <v/>
      </c>
      <c r="E453" t="str">
        <f>TestUIn2!D453</f>
        <v/>
      </c>
      <c r="F453" s="87" t="str">
        <f>TestUIn2!F453</f>
        <v/>
      </c>
    </row>
    <row r="454">
      <c r="A454" s="86">
        <f>(IF(TestUIn2!E454=Germany_Aus!$A$2,1&amp;COUNTIF(TestUIn2!$E$2:$E454,Germany_Aus!$A$2), IF(TestUIn2!E454=Germany_Aus!$A$82, 2&amp;COUNTIF(TestUIn2!$E$2:$E454,Germany_Aus!$A$82),IF(TestUIn2!E454=Germany_Aus!$A$162, 3&amp;COUNTIF(TestUIn2!$E$2:$E454,Germany_Aus!$A$162),IF(TestUIn2!E454=Germany_Aus!$A$242, 4&amp;COUNTIF(TestUIn2!$E$2:$E454,Germany_Aus!$A$242),IF(TestUIn2!E454=Germany_Aus!$A$322, 5&amp;COUNTIF(TestUIn2!$E$2:$E454,Germany_Aus!$A$322),IF(TestUIn2!E454=Germany_Aus!$A$402, 6&amp;COUNTIF(TestUIn2!$E$2:$E454,Germany_Aus!$A$402),IF(TestUIn2!E454=Germany_Aus!$A$482, 7&amp;COUNTIF(TestUIn2!$E$2:$E454,Germany_Aus!$A$482),IF(TestUIn2!E454=Germany_Aus!$A$562, 8&amp;COUNTIF(TestUIn2!$E$2:$E454,Germany_Aus!$A$562),IF(TestUIn2!E454=Germany_Aus!$A$642, 9&amp;COUNTIF(TestUIn2!$E$2:$E454,Germany_Aus!$A$642),IF(TestUIn2!E454=Germany_Aus!$A$722, 10&amp;COUNTIF(TestUIn2!$E$2:$E454,Germany_Aus!$A$722),0)))))))))))</f>
        <v>0</v>
      </c>
      <c r="B454" t="str">
        <f>TestUIn2!A454</f>
        <v/>
      </c>
      <c r="C454" t="str">
        <f>TestUIn2!B454</f>
        <v/>
      </c>
      <c r="D454" t="str">
        <f>TestUIn2!C454</f>
        <v/>
      </c>
      <c r="E454" t="str">
        <f>TestUIn2!D454</f>
        <v/>
      </c>
      <c r="F454" s="87" t="str">
        <f>TestUIn2!F454</f>
        <v/>
      </c>
    </row>
    <row r="455">
      <c r="A455" s="86">
        <f>(IF(TestUIn2!E455=Germany_Aus!$A$2,1&amp;COUNTIF(TestUIn2!$E$2:$E455,Germany_Aus!$A$2), IF(TestUIn2!E455=Germany_Aus!$A$82, 2&amp;COUNTIF(TestUIn2!$E$2:$E455,Germany_Aus!$A$82),IF(TestUIn2!E455=Germany_Aus!$A$162, 3&amp;COUNTIF(TestUIn2!$E$2:$E455,Germany_Aus!$A$162),IF(TestUIn2!E455=Germany_Aus!$A$242, 4&amp;COUNTIF(TestUIn2!$E$2:$E455,Germany_Aus!$A$242),IF(TestUIn2!E455=Germany_Aus!$A$322, 5&amp;COUNTIF(TestUIn2!$E$2:$E455,Germany_Aus!$A$322),IF(TestUIn2!E455=Germany_Aus!$A$402, 6&amp;COUNTIF(TestUIn2!$E$2:$E455,Germany_Aus!$A$402),IF(TestUIn2!E455=Germany_Aus!$A$482, 7&amp;COUNTIF(TestUIn2!$E$2:$E455,Germany_Aus!$A$482),IF(TestUIn2!E455=Germany_Aus!$A$562, 8&amp;COUNTIF(TestUIn2!$E$2:$E455,Germany_Aus!$A$562),IF(TestUIn2!E455=Germany_Aus!$A$642, 9&amp;COUNTIF(TestUIn2!$E$2:$E455,Germany_Aus!$A$642),IF(TestUIn2!E455=Germany_Aus!$A$722, 10&amp;COUNTIF(TestUIn2!$E$2:$E455,Germany_Aus!$A$722),0)))))))))))</f>
        <v>0</v>
      </c>
      <c r="B455" t="str">
        <f>TestUIn2!A455</f>
        <v/>
      </c>
      <c r="C455" t="str">
        <f>TestUIn2!B455</f>
        <v/>
      </c>
      <c r="D455" t="str">
        <f>TestUIn2!C455</f>
        <v/>
      </c>
      <c r="E455" t="str">
        <f>TestUIn2!D455</f>
        <v/>
      </c>
      <c r="F455" s="87" t="str">
        <f>TestUIn2!F455</f>
        <v/>
      </c>
    </row>
    <row r="456">
      <c r="A456" s="86">
        <f>(IF(TestUIn2!E456=Germany_Aus!$A$2,1&amp;COUNTIF(TestUIn2!$E$2:$E456,Germany_Aus!$A$2), IF(TestUIn2!E456=Germany_Aus!$A$82, 2&amp;COUNTIF(TestUIn2!$E$2:$E456,Germany_Aus!$A$82),IF(TestUIn2!E456=Germany_Aus!$A$162, 3&amp;COUNTIF(TestUIn2!$E$2:$E456,Germany_Aus!$A$162),IF(TestUIn2!E456=Germany_Aus!$A$242, 4&amp;COUNTIF(TestUIn2!$E$2:$E456,Germany_Aus!$A$242),IF(TestUIn2!E456=Germany_Aus!$A$322, 5&amp;COUNTIF(TestUIn2!$E$2:$E456,Germany_Aus!$A$322),IF(TestUIn2!E456=Germany_Aus!$A$402, 6&amp;COUNTIF(TestUIn2!$E$2:$E456,Germany_Aus!$A$402),IF(TestUIn2!E456=Germany_Aus!$A$482, 7&amp;COUNTIF(TestUIn2!$E$2:$E456,Germany_Aus!$A$482),IF(TestUIn2!E456=Germany_Aus!$A$562, 8&amp;COUNTIF(TestUIn2!$E$2:$E456,Germany_Aus!$A$562),IF(TestUIn2!E456=Germany_Aus!$A$642, 9&amp;COUNTIF(TestUIn2!$E$2:$E456,Germany_Aus!$A$642),IF(TestUIn2!E456=Germany_Aus!$A$722, 10&amp;COUNTIF(TestUIn2!$E$2:$E456,Germany_Aus!$A$722),0)))))))))))</f>
        <v>0</v>
      </c>
      <c r="B456" t="str">
        <f>TestUIn2!A456</f>
        <v/>
      </c>
      <c r="C456" t="str">
        <f>TestUIn2!B456</f>
        <v/>
      </c>
      <c r="D456" t="str">
        <f>TestUIn2!C456</f>
        <v/>
      </c>
      <c r="E456" t="str">
        <f>TestUIn2!D456</f>
        <v/>
      </c>
      <c r="F456" s="87" t="str">
        <f>TestUIn2!F456</f>
        <v/>
      </c>
    </row>
    <row r="457">
      <c r="A457" s="86">
        <f>(IF(TestUIn2!E457=Germany_Aus!$A$2,1&amp;COUNTIF(TestUIn2!$E$2:$E457,Germany_Aus!$A$2), IF(TestUIn2!E457=Germany_Aus!$A$82, 2&amp;COUNTIF(TestUIn2!$E$2:$E457,Germany_Aus!$A$82),IF(TestUIn2!E457=Germany_Aus!$A$162, 3&amp;COUNTIF(TestUIn2!$E$2:$E457,Germany_Aus!$A$162),IF(TestUIn2!E457=Germany_Aus!$A$242, 4&amp;COUNTIF(TestUIn2!$E$2:$E457,Germany_Aus!$A$242),IF(TestUIn2!E457=Germany_Aus!$A$322, 5&amp;COUNTIF(TestUIn2!$E$2:$E457,Germany_Aus!$A$322),IF(TestUIn2!E457=Germany_Aus!$A$402, 6&amp;COUNTIF(TestUIn2!$E$2:$E457,Germany_Aus!$A$402),IF(TestUIn2!E457=Germany_Aus!$A$482, 7&amp;COUNTIF(TestUIn2!$E$2:$E457,Germany_Aus!$A$482),IF(TestUIn2!E457=Germany_Aus!$A$562, 8&amp;COUNTIF(TestUIn2!$E$2:$E457,Germany_Aus!$A$562),IF(TestUIn2!E457=Germany_Aus!$A$642, 9&amp;COUNTIF(TestUIn2!$E$2:$E457,Germany_Aus!$A$642),IF(TestUIn2!E457=Germany_Aus!$A$722, 10&amp;COUNTIF(TestUIn2!$E$2:$E457,Germany_Aus!$A$722),0)))))))))))</f>
        <v>0</v>
      </c>
      <c r="B457" t="str">
        <f>TestUIn2!A457</f>
        <v/>
      </c>
      <c r="C457" t="str">
        <f>TestUIn2!B457</f>
        <v/>
      </c>
      <c r="D457" t="str">
        <f>TestUIn2!C457</f>
        <v/>
      </c>
      <c r="E457" t="str">
        <f>TestUIn2!D457</f>
        <v/>
      </c>
      <c r="F457" s="87" t="str">
        <f>TestUIn2!F457</f>
        <v/>
      </c>
    </row>
    <row r="458">
      <c r="A458" s="86">
        <f>(IF(TestUIn2!E458=Germany_Aus!$A$2,1&amp;COUNTIF(TestUIn2!$E$2:$E458,Germany_Aus!$A$2), IF(TestUIn2!E458=Germany_Aus!$A$82, 2&amp;COUNTIF(TestUIn2!$E$2:$E458,Germany_Aus!$A$82),IF(TestUIn2!E458=Germany_Aus!$A$162, 3&amp;COUNTIF(TestUIn2!$E$2:$E458,Germany_Aus!$A$162),IF(TestUIn2!E458=Germany_Aus!$A$242, 4&amp;COUNTIF(TestUIn2!$E$2:$E458,Germany_Aus!$A$242),IF(TestUIn2!E458=Germany_Aus!$A$322, 5&amp;COUNTIF(TestUIn2!$E$2:$E458,Germany_Aus!$A$322),IF(TestUIn2!E458=Germany_Aus!$A$402, 6&amp;COUNTIF(TestUIn2!$E$2:$E458,Germany_Aus!$A$402),IF(TestUIn2!E458=Germany_Aus!$A$482, 7&amp;COUNTIF(TestUIn2!$E$2:$E458,Germany_Aus!$A$482),IF(TestUIn2!E458=Germany_Aus!$A$562, 8&amp;COUNTIF(TestUIn2!$E$2:$E458,Germany_Aus!$A$562),IF(TestUIn2!E458=Germany_Aus!$A$642, 9&amp;COUNTIF(TestUIn2!$E$2:$E458,Germany_Aus!$A$642),IF(TestUIn2!E458=Germany_Aus!$A$722, 10&amp;COUNTIF(TestUIn2!$E$2:$E458,Germany_Aus!$A$722),0)))))))))))</f>
        <v>0</v>
      </c>
      <c r="B458" t="str">
        <f>TestUIn2!A458</f>
        <v/>
      </c>
      <c r="C458" t="str">
        <f>TestUIn2!B458</f>
        <v/>
      </c>
      <c r="D458" t="str">
        <f>TestUIn2!C458</f>
        <v/>
      </c>
      <c r="E458" t="str">
        <f>TestUIn2!D458</f>
        <v/>
      </c>
      <c r="F458" s="87" t="str">
        <f>TestUIn2!F458</f>
        <v/>
      </c>
    </row>
    <row r="459">
      <c r="A459" s="86">
        <f>(IF(TestUIn2!E459=Germany_Aus!$A$2,1&amp;COUNTIF(TestUIn2!$E$2:$E459,Germany_Aus!$A$2), IF(TestUIn2!E459=Germany_Aus!$A$82, 2&amp;COUNTIF(TestUIn2!$E$2:$E459,Germany_Aus!$A$82),IF(TestUIn2!E459=Germany_Aus!$A$162, 3&amp;COUNTIF(TestUIn2!$E$2:$E459,Germany_Aus!$A$162),IF(TestUIn2!E459=Germany_Aus!$A$242, 4&amp;COUNTIF(TestUIn2!$E$2:$E459,Germany_Aus!$A$242),IF(TestUIn2!E459=Germany_Aus!$A$322, 5&amp;COUNTIF(TestUIn2!$E$2:$E459,Germany_Aus!$A$322),IF(TestUIn2!E459=Germany_Aus!$A$402, 6&amp;COUNTIF(TestUIn2!$E$2:$E459,Germany_Aus!$A$402),IF(TestUIn2!E459=Germany_Aus!$A$482, 7&amp;COUNTIF(TestUIn2!$E$2:$E459,Germany_Aus!$A$482),IF(TestUIn2!E459=Germany_Aus!$A$562, 8&amp;COUNTIF(TestUIn2!$E$2:$E459,Germany_Aus!$A$562),IF(TestUIn2!E459=Germany_Aus!$A$642, 9&amp;COUNTIF(TestUIn2!$E$2:$E459,Germany_Aus!$A$642),IF(TestUIn2!E459=Germany_Aus!$A$722, 10&amp;COUNTIF(TestUIn2!$E$2:$E459,Germany_Aus!$A$722),0)))))))))))</f>
        <v>0</v>
      </c>
      <c r="B459" t="str">
        <f>TestUIn2!A459</f>
        <v/>
      </c>
      <c r="C459" t="str">
        <f>TestUIn2!B459</f>
        <v/>
      </c>
      <c r="D459" t="str">
        <f>TestUIn2!C459</f>
        <v/>
      </c>
      <c r="E459" t="str">
        <f>TestUIn2!D459</f>
        <v/>
      </c>
      <c r="F459" s="87" t="str">
        <f>TestUIn2!F459</f>
        <v/>
      </c>
    </row>
    <row r="460">
      <c r="A460" s="86">
        <f>(IF(TestUIn2!E460=Germany_Aus!$A$2,1&amp;COUNTIF(TestUIn2!$E$2:$E460,Germany_Aus!$A$2), IF(TestUIn2!E460=Germany_Aus!$A$82, 2&amp;COUNTIF(TestUIn2!$E$2:$E460,Germany_Aus!$A$82),IF(TestUIn2!E460=Germany_Aus!$A$162, 3&amp;COUNTIF(TestUIn2!$E$2:$E460,Germany_Aus!$A$162),IF(TestUIn2!E460=Germany_Aus!$A$242, 4&amp;COUNTIF(TestUIn2!$E$2:$E460,Germany_Aus!$A$242),IF(TestUIn2!E460=Germany_Aus!$A$322, 5&amp;COUNTIF(TestUIn2!$E$2:$E460,Germany_Aus!$A$322),IF(TestUIn2!E460=Germany_Aus!$A$402, 6&amp;COUNTIF(TestUIn2!$E$2:$E460,Germany_Aus!$A$402),IF(TestUIn2!E460=Germany_Aus!$A$482, 7&amp;COUNTIF(TestUIn2!$E$2:$E460,Germany_Aus!$A$482),IF(TestUIn2!E460=Germany_Aus!$A$562, 8&amp;COUNTIF(TestUIn2!$E$2:$E460,Germany_Aus!$A$562),IF(TestUIn2!E460=Germany_Aus!$A$642, 9&amp;COUNTIF(TestUIn2!$E$2:$E460,Germany_Aus!$A$642),IF(TestUIn2!E460=Germany_Aus!$A$722, 10&amp;COUNTIF(TestUIn2!$E$2:$E460,Germany_Aus!$A$722),0)))))))))))</f>
        <v>0</v>
      </c>
      <c r="B460" t="str">
        <f>TestUIn2!A460</f>
        <v/>
      </c>
      <c r="C460" t="str">
        <f>TestUIn2!B460</f>
        <v/>
      </c>
      <c r="D460" t="str">
        <f>TestUIn2!C460</f>
        <v/>
      </c>
      <c r="E460" t="str">
        <f>TestUIn2!D460</f>
        <v/>
      </c>
      <c r="F460" s="87" t="str">
        <f>TestUIn2!F460</f>
        <v/>
      </c>
    </row>
    <row r="461">
      <c r="A461" s="86">
        <f>(IF(TestUIn2!E461=Germany_Aus!$A$2,1&amp;COUNTIF(TestUIn2!$E$2:$E461,Germany_Aus!$A$2), IF(TestUIn2!E461=Germany_Aus!$A$82, 2&amp;COUNTIF(TestUIn2!$E$2:$E461,Germany_Aus!$A$82),IF(TestUIn2!E461=Germany_Aus!$A$162, 3&amp;COUNTIF(TestUIn2!$E$2:$E461,Germany_Aus!$A$162),IF(TestUIn2!E461=Germany_Aus!$A$242, 4&amp;COUNTIF(TestUIn2!$E$2:$E461,Germany_Aus!$A$242),IF(TestUIn2!E461=Germany_Aus!$A$322, 5&amp;COUNTIF(TestUIn2!$E$2:$E461,Germany_Aus!$A$322),IF(TestUIn2!E461=Germany_Aus!$A$402, 6&amp;COUNTIF(TestUIn2!$E$2:$E461,Germany_Aus!$A$402),IF(TestUIn2!E461=Germany_Aus!$A$482, 7&amp;COUNTIF(TestUIn2!$E$2:$E461,Germany_Aus!$A$482),IF(TestUIn2!E461=Germany_Aus!$A$562, 8&amp;COUNTIF(TestUIn2!$E$2:$E461,Germany_Aus!$A$562),IF(TestUIn2!E461=Germany_Aus!$A$642, 9&amp;COUNTIF(TestUIn2!$E$2:$E461,Germany_Aus!$A$642),IF(TestUIn2!E461=Germany_Aus!$A$722, 10&amp;COUNTIF(TestUIn2!$E$2:$E461,Germany_Aus!$A$722),0)))))))))))</f>
        <v>0</v>
      </c>
      <c r="B461" t="str">
        <f>TestUIn2!A461</f>
        <v/>
      </c>
      <c r="C461" t="str">
        <f>TestUIn2!B461</f>
        <v/>
      </c>
      <c r="D461" t="str">
        <f>TestUIn2!C461</f>
        <v/>
      </c>
      <c r="E461" t="str">
        <f>TestUIn2!D461</f>
        <v/>
      </c>
      <c r="F461" s="87" t="str">
        <f>TestUIn2!F461</f>
        <v/>
      </c>
    </row>
    <row r="462">
      <c r="A462" s="86">
        <f>(IF(TestUIn2!E462=Germany_Aus!$A$2,1&amp;COUNTIF(TestUIn2!$E$2:$E462,Germany_Aus!$A$2), IF(TestUIn2!E462=Germany_Aus!$A$82, 2&amp;COUNTIF(TestUIn2!$E$2:$E462,Germany_Aus!$A$82),IF(TestUIn2!E462=Germany_Aus!$A$162, 3&amp;COUNTIF(TestUIn2!$E$2:$E462,Germany_Aus!$A$162),IF(TestUIn2!E462=Germany_Aus!$A$242, 4&amp;COUNTIF(TestUIn2!$E$2:$E462,Germany_Aus!$A$242),IF(TestUIn2!E462=Germany_Aus!$A$322, 5&amp;COUNTIF(TestUIn2!$E$2:$E462,Germany_Aus!$A$322),IF(TestUIn2!E462=Germany_Aus!$A$402, 6&amp;COUNTIF(TestUIn2!$E$2:$E462,Germany_Aus!$A$402),IF(TestUIn2!E462=Germany_Aus!$A$482, 7&amp;COUNTIF(TestUIn2!$E$2:$E462,Germany_Aus!$A$482),IF(TestUIn2!E462=Germany_Aus!$A$562, 8&amp;COUNTIF(TestUIn2!$E$2:$E462,Germany_Aus!$A$562),IF(TestUIn2!E462=Germany_Aus!$A$642, 9&amp;COUNTIF(TestUIn2!$E$2:$E462,Germany_Aus!$A$642),IF(TestUIn2!E462=Germany_Aus!$A$722, 10&amp;COUNTIF(TestUIn2!$E$2:$E462,Germany_Aus!$A$722),0)))))))))))</f>
        <v>0</v>
      </c>
      <c r="B462" t="str">
        <f>TestUIn2!A462</f>
        <v/>
      </c>
      <c r="C462" t="str">
        <f>TestUIn2!B462</f>
        <v/>
      </c>
      <c r="D462" t="str">
        <f>TestUIn2!C462</f>
        <v/>
      </c>
      <c r="E462" t="str">
        <f>TestUIn2!D462</f>
        <v/>
      </c>
      <c r="F462" s="87" t="str">
        <f>TestUIn2!F462</f>
        <v/>
      </c>
    </row>
    <row r="463">
      <c r="A463" s="86">
        <f>(IF(TestUIn2!E463=Germany_Aus!$A$2,1&amp;COUNTIF(TestUIn2!$E$2:$E463,Germany_Aus!$A$2), IF(TestUIn2!E463=Germany_Aus!$A$82, 2&amp;COUNTIF(TestUIn2!$E$2:$E463,Germany_Aus!$A$82),IF(TestUIn2!E463=Germany_Aus!$A$162, 3&amp;COUNTIF(TestUIn2!$E$2:$E463,Germany_Aus!$A$162),IF(TestUIn2!E463=Germany_Aus!$A$242, 4&amp;COUNTIF(TestUIn2!$E$2:$E463,Germany_Aus!$A$242),IF(TestUIn2!E463=Germany_Aus!$A$322, 5&amp;COUNTIF(TestUIn2!$E$2:$E463,Germany_Aus!$A$322),IF(TestUIn2!E463=Germany_Aus!$A$402, 6&amp;COUNTIF(TestUIn2!$E$2:$E463,Germany_Aus!$A$402),IF(TestUIn2!E463=Germany_Aus!$A$482, 7&amp;COUNTIF(TestUIn2!$E$2:$E463,Germany_Aus!$A$482),IF(TestUIn2!E463=Germany_Aus!$A$562, 8&amp;COUNTIF(TestUIn2!$E$2:$E463,Germany_Aus!$A$562),IF(TestUIn2!E463=Germany_Aus!$A$642, 9&amp;COUNTIF(TestUIn2!$E$2:$E463,Germany_Aus!$A$642),IF(TestUIn2!E463=Germany_Aus!$A$722, 10&amp;COUNTIF(TestUIn2!$E$2:$E463,Germany_Aus!$A$722),0)))))))))))</f>
        <v>0</v>
      </c>
      <c r="B463" t="str">
        <f>TestUIn2!A463</f>
        <v/>
      </c>
      <c r="C463" t="str">
        <f>TestUIn2!B463</f>
        <v/>
      </c>
      <c r="D463" t="str">
        <f>TestUIn2!C463</f>
        <v/>
      </c>
      <c r="E463" t="str">
        <f>TestUIn2!D463</f>
        <v/>
      </c>
      <c r="F463" s="87" t="str">
        <f>TestUIn2!F463</f>
        <v/>
      </c>
    </row>
    <row r="464">
      <c r="A464" s="86">
        <f>(IF(TestUIn2!E464=Germany_Aus!$A$2,1&amp;COUNTIF(TestUIn2!$E$2:$E464,Germany_Aus!$A$2), IF(TestUIn2!E464=Germany_Aus!$A$82, 2&amp;COUNTIF(TestUIn2!$E$2:$E464,Germany_Aus!$A$82),IF(TestUIn2!E464=Germany_Aus!$A$162, 3&amp;COUNTIF(TestUIn2!$E$2:$E464,Germany_Aus!$A$162),IF(TestUIn2!E464=Germany_Aus!$A$242, 4&amp;COUNTIF(TestUIn2!$E$2:$E464,Germany_Aus!$A$242),IF(TestUIn2!E464=Germany_Aus!$A$322, 5&amp;COUNTIF(TestUIn2!$E$2:$E464,Germany_Aus!$A$322),IF(TestUIn2!E464=Germany_Aus!$A$402, 6&amp;COUNTIF(TestUIn2!$E$2:$E464,Germany_Aus!$A$402),IF(TestUIn2!E464=Germany_Aus!$A$482, 7&amp;COUNTIF(TestUIn2!$E$2:$E464,Germany_Aus!$A$482),IF(TestUIn2!E464=Germany_Aus!$A$562, 8&amp;COUNTIF(TestUIn2!$E$2:$E464,Germany_Aus!$A$562),IF(TestUIn2!E464=Germany_Aus!$A$642, 9&amp;COUNTIF(TestUIn2!$E$2:$E464,Germany_Aus!$A$642),IF(TestUIn2!E464=Germany_Aus!$A$722, 10&amp;COUNTIF(TestUIn2!$E$2:$E464,Germany_Aus!$A$722),0)))))))))))</f>
        <v>0</v>
      </c>
      <c r="B464" t="str">
        <f>TestUIn2!A464</f>
        <v/>
      </c>
      <c r="C464" t="str">
        <f>TestUIn2!B464</f>
        <v/>
      </c>
      <c r="D464" t="str">
        <f>TestUIn2!C464</f>
        <v/>
      </c>
      <c r="E464" t="str">
        <f>TestUIn2!D464</f>
        <v/>
      </c>
      <c r="F464" s="87" t="str">
        <f>TestUIn2!F464</f>
        <v/>
      </c>
    </row>
    <row r="465">
      <c r="A465" s="86">
        <f>(IF(TestUIn2!E465=Germany_Aus!$A$2,1&amp;COUNTIF(TestUIn2!$E$2:$E465,Germany_Aus!$A$2), IF(TestUIn2!E465=Germany_Aus!$A$82, 2&amp;COUNTIF(TestUIn2!$E$2:$E465,Germany_Aus!$A$82),IF(TestUIn2!E465=Germany_Aus!$A$162, 3&amp;COUNTIF(TestUIn2!$E$2:$E465,Germany_Aus!$A$162),IF(TestUIn2!E465=Germany_Aus!$A$242, 4&amp;COUNTIF(TestUIn2!$E$2:$E465,Germany_Aus!$A$242),IF(TestUIn2!E465=Germany_Aus!$A$322, 5&amp;COUNTIF(TestUIn2!$E$2:$E465,Germany_Aus!$A$322),IF(TestUIn2!E465=Germany_Aus!$A$402, 6&amp;COUNTIF(TestUIn2!$E$2:$E465,Germany_Aus!$A$402),IF(TestUIn2!E465=Germany_Aus!$A$482, 7&amp;COUNTIF(TestUIn2!$E$2:$E465,Germany_Aus!$A$482),IF(TestUIn2!E465=Germany_Aus!$A$562, 8&amp;COUNTIF(TestUIn2!$E$2:$E465,Germany_Aus!$A$562),IF(TestUIn2!E465=Germany_Aus!$A$642, 9&amp;COUNTIF(TestUIn2!$E$2:$E465,Germany_Aus!$A$642),IF(TestUIn2!E465=Germany_Aus!$A$722, 10&amp;COUNTIF(TestUIn2!$E$2:$E465,Germany_Aus!$A$722),0)))))))))))</f>
        <v>0</v>
      </c>
      <c r="B465" t="str">
        <f>TestUIn2!A465</f>
        <v/>
      </c>
      <c r="C465" t="str">
        <f>TestUIn2!B465</f>
        <v/>
      </c>
      <c r="D465" t="str">
        <f>TestUIn2!C465</f>
        <v/>
      </c>
      <c r="E465" t="str">
        <f>TestUIn2!D465</f>
        <v/>
      </c>
      <c r="F465" s="87" t="str">
        <f>TestUIn2!F465</f>
        <v/>
      </c>
    </row>
    <row r="466">
      <c r="A466" s="86">
        <f>(IF(TestUIn2!E466=Germany_Aus!$A$2,1&amp;COUNTIF(TestUIn2!$E$2:$E466,Germany_Aus!$A$2), IF(TestUIn2!E466=Germany_Aus!$A$82, 2&amp;COUNTIF(TestUIn2!$E$2:$E466,Germany_Aus!$A$82),IF(TestUIn2!E466=Germany_Aus!$A$162, 3&amp;COUNTIF(TestUIn2!$E$2:$E466,Germany_Aus!$A$162),IF(TestUIn2!E466=Germany_Aus!$A$242, 4&amp;COUNTIF(TestUIn2!$E$2:$E466,Germany_Aus!$A$242),IF(TestUIn2!E466=Germany_Aus!$A$322, 5&amp;COUNTIF(TestUIn2!$E$2:$E466,Germany_Aus!$A$322),IF(TestUIn2!E466=Germany_Aus!$A$402, 6&amp;COUNTIF(TestUIn2!$E$2:$E466,Germany_Aus!$A$402),IF(TestUIn2!E466=Germany_Aus!$A$482, 7&amp;COUNTIF(TestUIn2!$E$2:$E466,Germany_Aus!$A$482),IF(TestUIn2!E466=Germany_Aus!$A$562, 8&amp;COUNTIF(TestUIn2!$E$2:$E466,Germany_Aus!$A$562),IF(TestUIn2!E466=Germany_Aus!$A$642, 9&amp;COUNTIF(TestUIn2!$E$2:$E466,Germany_Aus!$A$642),IF(TestUIn2!E466=Germany_Aus!$A$722, 10&amp;COUNTIF(TestUIn2!$E$2:$E466,Germany_Aus!$A$722),0)))))))))))</f>
        <v>0</v>
      </c>
      <c r="B466" t="str">
        <f>TestUIn2!A466</f>
        <v/>
      </c>
      <c r="C466" t="str">
        <f>TestUIn2!B466</f>
        <v/>
      </c>
      <c r="D466" t="str">
        <f>TestUIn2!C466</f>
        <v/>
      </c>
      <c r="E466" t="str">
        <f>TestUIn2!D466</f>
        <v/>
      </c>
      <c r="F466" s="87" t="str">
        <f>TestUIn2!F466</f>
        <v/>
      </c>
    </row>
    <row r="467">
      <c r="A467" s="86">
        <f>(IF(TestUIn2!E467=Germany_Aus!$A$2,1&amp;COUNTIF(TestUIn2!$E$2:$E467,Germany_Aus!$A$2), IF(TestUIn2!E467=Germany_Aus!$A$82, 2&amp;COUNTIF(TestUIn2!$E$2:$E467,Germany_Aus!$A$82),IF(TestUIn2!E467=Germany_Aus!$A$162, 3&amp;COUNTIF(TestUIn2!$E$2:$E467,Germany_Aus!$A$162),IF(TestUIn2!E467=Germany_Aus!$A$242, 4&amp;COUNTIF(TestUIn2!$E$2:$E467,Germany_Aus!$A$242),IF(TestUIn2!E467=Germany_Aus!$A$322, 5&amp;COUNTIF(TestUIn2!$E$2:$E467,Germany_Aus!$A$322),IF(TestUIn2!E467=Germany_Aus!$A$402, 6&amp;COUNTIF(TestUIn2!$E$2:$E467,Germany_Aus!$A$402),IF(TestUIn2!E467=Germany_Aus!$A$482, 7&amp;COUNTIF(TestUIn2!$E$2:$E467,Germany_Aus!$A$482),IF(TestUIn2!E467=Germany_Aus!$A$562, 8&amp;COUNTIF(TestUIn2!$E$2:$E467,Germany_Aus!$A$562),IF(TestUIn2!E467=Germany_Aus!$A$642, 9&amp;COUNTIF(TestUIn2!$E$2:$E467,Germany_Aus!$A$642),IF(TestUIn2!E467=Germany_Aus!$A$722, 10&amp;COUNTIF(TestUIn2!$E$2:$E467,Germany_Aus!$A$722),0)))))))))))</f>
        <v>0</v>
      </c>
      <c r="B467" t="str">
        <f>TestUIn2!A467</f>
        <v/>
      </c>
      <c r="C467" t="str">
        <f>TestUIn2!B467</f>
        <v/>
      </c>
      <c r="D467" t="str">
        <f>TestUIn2!C467</f>
        <v/>
      </c>
      <c r="E467" t="str">
        <f>TestUIn2!D467</f>
        <v/>
      </c>
      <c r="F467" s="87" t="str">
        <f>TestUIn2!F467</f>
        <v/>
      </c>
    </row>
    <row r="468">
      <c r="A468" s="86">
        <f>(IF(TestUIn2!E468=Germany_Aus!$A$2,1&amp;COUNTIF(TestUIn2!$E$2:$E468,Germany_Aus!$A$2), IF(TestUIn2!E468=Germany_Aus!$A$82, 2&amp;COUNTIF(TestUIn2!$E$2:$E468,Germany_Aus!$A$82),IF(TestUIn2!E468=Germany_Aus!$A$162, 3&amp;COUNTIF(TestUIn2!$E$2:$E468,Germany_Aus!$A$162),IF(TestUIn2!E468=Germany_Aus!$A$242, 4&amp;COUNTIF(TestUIn2!$E$2:$E468,Germany_Aus!$A$242),IF(TestUIn2!E468=Germany_Aus!$A$322, 5&amp;COUNTIF(TestUIn2!$E$2:$E468,Germany_Aus!$A$322),IF(TestUIn2!E468=Germany_Aus!$A$402, 6&amp;COUNTIF(TestUIn2!$E$2:$E468,Germany_Aus!$A$402),IF(TestUIn2!E468=Germany_Aus!$A$482, 7&amp;COUNTIF(TestUIn2!$E$2:$E468,Germany_Aus!$A$482),IF(TestUIn2!E468=Germany_Aus!$A$562, 8&amp;COUNTIF(TestUIn2!$E$2:$E468,Germany_Aus!$A$562),IF(TestUIn2!E468=Germany_Aus!$A$642, 9&amp;COUNTIF(TestUIn2!$E$2:$E468,Germany_Aus!$A$642),IF(TestUIn2!E468=Germany_Aus!$A$722, 10&amp;COUNTIF(TestUIn2!$E$2:$E468,Germany_Aus!$A$722),0)))))))))))</f>
        <v>0</v>
      </c>
      <c r="B468" t="str">
        <f>TestUIn2!A468</f>
        <v/>
      </c>
      <c r="C468" t="str">
        <f>TestUIn2!B468</f>
        <v/>
      </c>
      <c r="D468" t="str">
        <f>TestUIn2!C468</f>
        <v/>
      </c>
      <c r="E468" t="str">
        <f>TestUIn2!D468</f>
        <v/>
      </c>
      <c r="F468" s="87" t="str">
        <f>TestUIn2!F468</f>
        <v/>
      </c>
    </row>
    <row r="469">
      <c r="A469" s="86">
        <f>(IF(TestUIn2!E469=Germany_Aus!$A$2,1&amp;COUNTIF(TestUIn2!$E$2:$E469,Germany_Aus!$A$2), IF(TestUIn2!E469=Germany_Aus!$A$82, 2&amp;COUNTIF(TestUIn2!$E$2:$E469,Germany_Aus!$A$82),IF(TestUIn2!E469=Germany_Aus!$A$162, 3&amp;COUNTIF(TestUIn2!$E$2:$E469,Germany_Aus!$A$162),IF(TestUIn2!E469=Germany_Aus!$A$242, 4&amp;COUNTIF(TestUIn2!$E$2:$E469,Germany_Aus!$A$242),IF(TestUIn2!E469=Germany_Aus!$A$322, 5&amp;COUNTIF(TestUIn2!$E$2:$E469,Germany_Aus!$A$322),IF(TestUIn2!E469=Germany_Aus!$A$402, 6&amp;COUNTIF(TestUIn2!$E$2:$E469,Germany_Aus!$A$402),IF(TestUIn2!E469=Germany_Aus!$A$482, 7&amp;COUNTIF(TestUIn2!$E$2:$E469,Germany_Aus!$A$482),IF(TestUIn2!E469=Germany_Aus!$A$562, 8&amp;COUNTIF(TestUIn2!$E$2:$E469,Germany_Aus!$A$562),IF(TestUIn2!E469=Germany_Aus!$A$642, 9&amp;COUNTIF(TestUIn2!$E$2:$E469,Germany_Aus!$A$642),IF(TestUIn2!E469=Germany_Aus!$A$722, 10&amp;COUNTIF(TestUIn2!$E$2:$E469,Germany_Aus!$A$722),0)))))))))))</f>
        <v>0</v>
      </c>
      <c r="B469" t="str">
        <f>TestUIn2!A469</f>
        <v/>
      </c>
      <c r="C469" t="str">
        <f>TestUIn2!B469</f>
        <v/>
      </c>
      <c r="D469" t="str">
        <f>TestUIn2!C469</f>
        <v/>
      </c>
      <c r="E469" t="str">
        <f>TestUIn2!D469</f>
        <v/>
      </c>
      <c r="F469" s="87" t="str">
        <f>TestUIn2!F469</f>
        <v/>
      </c>
    </row>
    <row r="470">
      <c r="A470" s="86">
        <f>(IF(TestUIn2!E470=Germany_Aus!$A$2,1&amp;COUNTIF(TestUIn2!$E$2:$E470,Germany_Aus!$A$2), IF(TestUIn2!E470=Germany_Aus!$A$82, 2&amp;COUNTIF(TestUIn2!$E$2:$E470,Germany_Aus!$A$82),IF(TestUIn2!E470=Germany_Aus!$A$162, 3&amp;COUNTIF(TestUIn2!$E$2:$E470,Germany_Aus!$A$162),IF(TestUIn2!E470=Germany_Aus!$A$242, 4&amp;COUNTIF(TestUIn2!$E$2:$E470,Germany_Aus!$A$242),IF(TestUIn2!E470=Germany_Aus!$A$322, 5&amp;COUNTIF(TestUIn2!$E$2:$E470,Germany_Aus!$A$322),IF(TestUIn2!E470=Germany_Aus!$A$402, 6&amp;COUNTIF(TestUIn2!$E$2:$E470,Germany_Aus!$A$402),IF(TestUIn2!E470=Germany_Aus!$A$482, 7&amp;COUNTIF(TestUIn2!$E$2:$E470,Germany_Aus!$A$482),IF(TestUIn2!E470=Germany_Aus!$A$562, 8&amp;COUNTIF(TestUIn2!$E$2:$E470,Germany_Aus!$A$562),IF(TestUIn2!E470=Germany_Aus!$A$642, 9&amp;COUNTIF(TestUIn2!$E$2:$E470,Germany_Aus!$A$642),IF(TestUIn2!E470=Germany_Aus!$A$722, 10&amp;COUNTIF(TestUIn2!$E$2:$E470,Germany_Aus!$A$722),0)))))))))))</f>
        <v>0</v>
      </c>
      <c r="B470" t="str">
        <f>TestUIn2!A470</f>
        <v/>
      </c>
      <c r="C470" t="str">
        <f>TestUIn2!B470</f>
        <v/>
      </c>
      <c r="D470" t="str">
        <f>TestUIn2!C470</f>
        <v/>
      </c>
      <c r="E470" t="str">
        <f>TestUIn2!D470</f>
        <v/>
      </c>
      <c r="F470" s="87" t="str">
        <f>TestUIn2!F470</f>
        <v/>
      </c>
    </row>
    <row r="471">
      <c r="A471" s="86">
        <f>(IF(TestUIn2!E471=Germany_Aus!$A$2,1&amp;COUNTIF(TestUIn2!$E$2:$E471,Germany_Aus!$A$2), IF(TestUIn2!E471=Germany_Aus!$A$82, 2&amp;COUNTIF(TestUIn2!$E$2:$E471,Germany_Aus!$A$82),IF(TestUIn2!E471=Germany_Aus!$A$162, 3&amp;COUNTIF(TestUIn2!$E$2:$E471,Germany_Aus!$A$162),IF(TestUIn2!E471=Germany_Aus!$A$242, 4&amp;COUNTIF(TestUIn2!$E$2:$E471,Germany_Aus!$A$242),IF(TestUIn2!E471=Germany_Aus!$A$322, 5&amp;COUNTIF(TestUIn2!$E$2:$E471,Germany_Aus!$A$322),IF(TestUIn2!E471=Germany_Aus!$A$402, 6&amp;COUNTIF(TestUIn2!$E$2:$E471,Germany_Aus!$A$402),IF(TestUIn2!E471=Germany_Aus!$A$482, 7&amp;COUNTIF(TestUIn2!$E$2:$E471,Germany_Aus!$A$482),IF(TestUIn2!E471=Germany_Aus!$A$562, 8&amp;COUNTIF(TestUIn2!$E$2:$E471,Germany_Aus!$A$562),IF(TestUIn2!E471=Germany_Aus!$A$642, 9&amp;COUNTIF(TestUIn2!$E$2:$E471,Germany_Aus!$A$642),IF(TestUIn2!E471=Germany_Aus!$A$722, 10&amp;COUNTIF(TestUIn2!$E$2:$E471,Germany_Aus!$A$722),0)))))))))))</f>
        <v>0</v>
      </c>
      <c r="B471" t="str">
        <f>TestUIn2!A471</f>
        <v/>
      </c>
      <c r="C471" t="str">
        <f>TestUIn2!B471</f>
        <v/>
      </c>
      <c r="D471" t="str">
        <f>TestUIn2!C471</f>
        <v/>
      </c>
      <c r="E471" t="str">
        <f>TestUIn2!D471</f>
        <v/>
      </c>
      <c r="F471" s="87" t="str">
        <f>TestUIn2!F471</f>
        <v/>
      </c>
    </row>
    <row r="472">
      <c r="A472" s="86">
        <f>(IF(TestUIn2!E472=Germany_Aus!$A$2,1&amp;COUNTIF(TestUIn2!$E$2:$E472,Germany_Aus!$A$2), IF(TestUIn2!E472=Germany_Aus!$A$82, 2&amp;COUNTIF(TestUIn2!$E$2:$E472,Germany_Aus!$A$82),IF(TestUIn2!E472=Germany_Aus!$A$162, 3&amp;COUNTIF(TestUIn2!$E$2:$E472,Germany_Aus!$A$162),IF(TestUIn2!E472=Germany_Aus!$A$242, 4&amp;COUNTIF(TestUIn2!$E$2:$E472,Germany_Aus!$A$242),IF(TestUIn2!E472=Germany_Aus!$A$322, 5&amp;COUNTIF(TestUIn2!$E$2:$E472,Germany_Aus!$A$322),IF(TestUIn2!E472=Germany_Aus!$A$402, 6&amp;COUNTIF(TestUIn2!$E$2:$E472,Germany_Aus!$A$402),IF(TestUIn2!E472=Germany_Aus!$A$482, 7&amp;COUNTIF(TestUIn2!$E$2:$E472,Germany_Aus!$A$482),IF(TestUIn2!E472=Germany_Aus!$A$562, 8&amp;COUNTIF(TestUIn2!$E$2:$E472,Germany_Aus!$A$562),IF(TestUIn2!E472=Germany_Aus!$A$642, 9&amp;COUNTIF(TestUIn2!$E$2:$E472,Germany_Aus!$A$642),IF(TestUIn2!E472=Germany_Aus!$A$722, 10&amp;COUNTIF(TestUIn2!$E$2:$E472,Germany_Aus!$A$722),0)))))))))))</f>
        <v>0</v>
      </c>
      <c r="B472" t="str">
        <f>TestUIn2!A472</f>
        <v/>
      </c>
      <c r="C472" t="str">
        <f>TestUIn2!B472</f>
        <v/>
      </c>
      <c r="D472" t="str">
        <f>TestUIn2!C472</f>
        <v/>
      </c>
      <c r="E472" t="str">
        <f>TestUIn2!D472</f>
        <v/>
      </c>
      <c r="F472" s="87" t="str">
        <f>TestUIn2!F472</f>
        <v/>
      </c>
    </row>
    <row r="473">
      <c r="A473" s="86">
        <f>(IF(TestUIn2!E473=Germany_Aus!$A$2,1&amp;COUNTIF(TestUIn2!$E$2:$E473,Germany_Aus!$A$2), IF(TestUIn2!E473=Germany_Aus!$A$82, 2&amp;COUNTIF(TestUIn2!$E$2:$E473,Germany_Aus!$A$82),IF(TestUIn2!E473=Germany_Aus!$A$162, 3&amp;COUNTIF(TestUIn2!$E$2:$E473,Germany_Aus!$A$162),IF(TestUIn2!E473=Germany_Aus!$A$242, 4&amp;COUNTIF(TestUIn2!$E$2:$E473,Germany_Aus!$A$242),IF(TestUIn2!E473=Germany_Aus!$A$322, 5&amp;COUNTIF(TestUIn2!$E$2:$E473,Germany_Aus!$A$322),IF(TestUIn2!E473=Germany_Aus!$A$402, 6&amp;COUNTIF(TestUIn2!$E$2:$E473,Germany_Aus!$A$402),IF(TestUIn2!E473=Germany_Aus!$A$482, 7&amp;COUNTIF(TestUIn2!$E$2:$E473,Germany_Aus!$A$482),IF(TestUIn2!E473=Germany_Aus!$A$562, 8&amp;COUNTIF(TestUIn2!$E$2:$E473,Germany_Aus!$A$562),IF(TestUIn2!E473=Germany_Aus!$A$642, 9&amp;COUNTIF(TestUIn2!$E$2:$E473,Germany_Aus!$A$642),IF(TestUIn2!E473=Germany_Aus!$A$722, 10&amp;COUNTIF(TestUIn2!$E$2:$E473,Germany_Aus!$A$722),0)))))))))))</f>
        <v>0</v>
      </c>
      <c r="B473" t="str">
        <f>TestUIn2!A473</f>
        <v/>
      </c>
      <c r="C473" t="str">
        <f>TestUIn2!B473</f>
        <v/>
      </c>
      <c r="D473" t="str">
        <f>TestUIn2!C473</f>
        <v/>
      </c>
      <c r="E473" t="str">
        <f>TestUIn2!D473</f>
        <v/>
      </c>
      <c r="F473" s="87" t="str">
        <f>TestUIn2!F473</f>
        <v/>
      </c>
    </row>
    <row r="474">
      <c r="A474" s="86">
        <f>(IF(TestUIn2!E474=Germany_Aus!$A$2,1&amp;COUNTIF(TestUIn2!$E$2:$E474,Germany_Aus!$A$2), IF(TestUIn2!E474=Germany_Aus!$A$82, 2&amp;COUNTIF(TestUIn2!$E$2:$E474,Germany_Aus!$A$82),IF(TestUIn2!E474=Germany_Aus!$A$162, 3&amp;COUNTIF(TestUIn2!$E$2:$E474,Germany_Aus!$A$162),IF(TestUIn2!E474=Germany_Aus!$A$242, 4&amp;COUNTIF(TestUIn2!$E$2:$E474,Germany_Aus!$A$242),IF(TestUIn2!E474=Germany_Aus!$A$322, 5&amp;COUNTIF(TestUIn2!$E$2:$E474,Germany_Aus!$A$322),IF(TestUIn2!E474=Germany_Aus!$A$402, 6&amp;COUNTIF(TestUIn2!$E$2:$E474,Germany_Aus!$A$402),IF(TestUIn2!E474=Germany_Aus!$A$482, 7&amp;COUNTIF(TestUIn2!$E$2:$E474,Germany_Aus!$A$482),IF(TestUIn2!E474=Germany_Aus!$A$562, 8&amp;COUNTIF(TestUIn2!$E$2:$E474,Germany_Aus!$A$562),IF(TestUIn2!E474=Germany_Aus!$A$642, 9&amp;COUNTIF(TestUIn2!$E$2:$E474,Germany_Aus!$A$642),IF(TestUIn2!E474=Germany_Aus!$A$722, 10&amp;COUNTIF(TestUIn2!$E$2:$E474,Germany_Aus!$A$722),0)))))))))))</f>
        <v>0</v>
      </c>
      <c r="B474" t="str">
        <f>TestUIn2!A474</f>
        <v/>
      </c>
      <c r="C474" t="str">
        <f>TestUIn2!B474</f>
        <v/>
      </c>
      <c r="D474" t="str">
        <f>TestUIn2!C474</f>
        <v/>
      </c>
      <c r="E474" t="str">
        <f>TestUIn2!D474</f>
        <v/>
      </c>
      <c r="F474" s="87" t="str">
        <f>TestUIn2!F474</f>
        <v/>
      </c>
    </row>
    <row r="475">
      <c r="A475" s="86">
        <f>(IF(TestUIn2!E475=Germany_Aus!$A$2,1&amp;COUNTIF(TestUIn2!$E$2:$E475,Germany_Aus!$A$2), IF(TestUIn2!E475=Germany_Aus!$A$82, 2&amp;COUNTIF(TestUIn2!$E$2:$E475,Germany_Aus!$A$82),IF(TestUIn2!E475=Germany_Aus!$A$162, 3&amp;COUNTIF(TestUIn2!$E$2:$E475,Germany_Aus!$A$162),IF(TestUIn2!E475=Germany_Aus!$A$242, 4&amp;COUNTIF(TestUIn2!$E$2:$E475,Germany_Aus!$A$242),IF(TestUIn2!E475=Germany_Aus!$A$322, 5&amp;COUNTIF(TestUIn2!$E$2:$E475,Germany_Aus!$A$322),IF(TestUIn2!E475=Germany_Aus!$A$402, 6&amp;COUNTIF(TestUIn2!$E$2:$E475,Germany_Aus!$A$402),IF(TestUIn2!E475=Germany_Aus!$A$482, 7&amp;COUNTIF(TestUIn2!$E$2:$E475,Germany_Aus!$A$482),IF(TestUIn2!E475=Germany_Aus!$A$562, 8&amp;COUNTIF(TestUIn2!$E$2:$E475,Germany_Aus!$A$562),IF(TestUIn2!E475=Germany_Aus!$A$642, 9&amp;COUNTIF(TestUIn2!$E$2:$E475,Germany_Aus!$A$642),IF(TestUIn2!E475=Germany_Aus!$A$722, 10&amp;COUNTIF(TestUIn2!$E$2:$E475,Germany_Aus!$A$722),0)))))))))))</f>
        <v>0</v>
      </c>
      <c r="B475" t="str">
        <f>TestUIn2!A475</f>
        <v/>
      </c>
      <c r="C475" t="str">
        <f>TestUIn2!B475</f>
        <v/>
      </c>
      <c r="D475" t="str">
        <f>TestUIn2!C475</f>
        <v/>
      </c>
      <c r="E475" t="str">
        <f>TestUIn2!D475</f>
        <v/>
      </c>
      <c r="F475" s="87" t="str">
        <f>TestUIn2!F475</f>
        <v/>
      </c>
    </row>
    <row r="476">
      <c r="A476" s="86">
        <f>(IF(TestUIn2!E476=Germany_Aus!$A$2,1&amp;COUNTIF(TestUIn2!$E$2:$E476,Germany_Aus!$A$2), IF(TestUIn2!E476=Germany_Aus!$A$82, 2&amp;COUNTIF(TestUIn2!$E$2:$E476,Germany_Aus!$A$82),IF(TestUIn2!E476=Germany_Aus!$A$162, 3&amp;COUNTIF(TestUIn2!$E$2:$E476,Germany_Aus!$A$162),IF(TestUIn2!E476=Germany_Aus!$A$242, 4&amp;COUNTIF(TestUIn2!$E$2:$E476,Germany_Aus!$A$242),IF(TestUIn2!E476=Germany_Aus!$A$322, 5&amp;COUNTIF(TestUIn2!$E$2:$E476,Germany_Aus!$A$322),IF(TestUIn2!E476=Germany_Aus!$A$402, 6&amp;COUNTIF(TestUIn2!$E$2:$E476,Germany_Aus!$A$402),IF(TestUIn2!E476=Germany_Aus!$A$482, 7&amp;COUNTIF(TestUIn2!$E$2:$E476,Germany_Aus!$A$482),IF(TestUIn2!E476=Germany_Aus!$A$562, 8&amp;COUNTIF(TestUIn2!$E$2:$E476,Germany_Aus!$A$562),IF(TestUIn2!E476=Germany_Aus!$A$642, 9&amp;COUNTIF(TestUIn2!$E$2:$E476,Germany_Aus!$A$642),IF(TestUIn2!E476=Germany_Aus!$A$722, 10&amp;COUNTIF(TestUIn2!$E$2:$E476,Germany_Aus!$A$722),0)))))))))))</f>
        <v>0</v>
      </c>
      <c r="B476" t="str">
        <f>TestUIn2!A476</f>
        <v/>
      </c>
      <c r="C476" t="str">
        <f>TestUIn2!B476</f>
        <v/>
      </c>
      <c r="D476" t="str">
        <f>TestUIn2!C476</f>
        <v/>
      </c>
      <c r="E476" t="str">
        <f>TestUIn2!D476</f>
        <v/>
      </c>
      <c r="F476" s="87" t="str">
        <f>TestUIn2!F476</f>
        <v/>
      </c>
    </row>
    <row r="477">
      <c r="A477" s="86">
        <f>(IF(TestUIn2!E477=Germany_Aus!$A$2,1&amp;COUNTIF(TestUIn2!$E$2:$E477,Germany_Aus!$A$2), IF(TestUIn2!E477=Germany_Aus!$A$82, 2&amp;COUNTIF(TestUIn2!$E$2:$E477,Germany_Aus!$A$82),IF(TestUIn2!E477=Germany_Aus!$A$162, 3&amp;COUNTIF(TestUIn2!$E$2:$E477,Germany_Aus!$A$162),IF(TestUIn2!E477=Germany_Aus!$A$242, 4&amp;COUNTIF(TestUIn2!$E$2:$E477,Germany_Aus!$A$242),IF(TestUIn2!E477=Germany_Aus!$A$322, 5&amp;COUNTIF(TestUIn2!$E$2:$E477,Germany_Aus!$A$322),IF(TestUIn2!E477=Germany_Aus!$A$402, 6&amp;COUNTIF(TestUIn2!$E$2:$E477,Germany_Aus!$A$402),IF(TestUIn2!E477=Germany_Aus!$A$482, 7&amp;COUNTIF(TestUIn2!$E$2:$E477,Germany_Aus!$A$482),IF(TestUIn2!E477=Germany_Aus!$A$562, 8&amp;COUNTIF(TestUIn2!$E$2:$E477,Germany_Aus!$A$562),IF(TestUIn2!E477=Germany_Aus!$A$642, 9&amp;COUNTIF(TestUIn2!$E$2:$E477,Germany_Aus!$A$642),IF(TestUIn2!E477=Germany_Aus!$A$722, 10&amp;COUNTIF(TestUIn2!$E$2:$E477,Germany_Aus!$A$722),0)))))))))))</f>
        <v>0</v>
      </c>
      <c r="B477" t="str">
        <f>TestUIn2!A477</f>
        <v/>
      </c>
      <c r="C477" t="str">
        <f>TestUIn2!B477</f>
        <v/>
      </c>
      <c r="D477" t="str">
        <f>TestUIn2!C477</f>
        <v/>
      </c>
      <c r="E477" t="str">
        <f>TestUIn2!D477</f>
        <v/>
      </c>
      <c r="F477" s="87" t="str">
        <f>TestUIn2!F477</f>
        <v/>
      </c>
    </row>
    <row r="478">
      <c r="A478" s="86">
        <f>(IF(TestUIn2!E478=Germany_Aus!$A$2,1&amp;COUNTIF(TestUIn2!$E$2:$E478,Germany_Aus!$A$2), IF(TestUIn2!E478=Germany_Aus!$A$82, 2&amp;COUNTIF(TestUIn2!$E$2:$E478,Germany_Aus!$A$82),IF(TestUIn2!E478=Germany_Aus!$A$162, 3&amp;COUNTIF(TestUIn2!$E$2:$E478,Germany_Aus!$A$162),IF(TestUIn2!E478=Germany_Aus!$A$242, 4&amp;COUNTIF(TestUIn2!$E$2:$E478,Germany_Aus!$A$242),IF(TestUIn2!E478=Germany_Aus!$A$322, 5&amp;COUNTIF(TestUIn2!$E$2:$E478,Germany_Aus!$A$322),IF(TestUIn2!E478=Germany_Aus!$A$402, 6&amp;COUNTIF(TestUIn2!$E$2:$E478,Germany_Aus!$A$402),IF(TestUIn2!E478=Germany_Aus!$A$482, 7&amp;COUNTIF(TestUIn2!$E$2:$E478,Germany_Aus!$A$482),IF(TestUIn2!E478=Germany_Aus!$A$562, 8&amp;COUNTIF(TestUIn2!$E$2:$E478,Germany_Aus!$A$562),IF(TestUIn2!E478=Germany_Aus!$A$642, 9&amp;COUNTIF(TestUIn2!$E$2:$E478,Germany_Aus!$A$642),IF(TestUIn2!E478=Germany_Aus!$A$722, 10&amp;COUNTIF(TestUIn2!$E$2:$E478,Germany_Aus!$A$722),0)))))))))))</f>
        <v>0</v>
      </c>
      <c r="B478" t="str">
        <f>TestUIn2!A478</f>
        <v/>
      </c>
      <c r="C478" t="str">
        <f>TestUIn2!B478</f>
        <v/>
      </c>
      <c r="D478" t="str">
        <f>TestUIn2!C478</f>
        <v/>
      </c>
      <c r="E478" t="str">
        <f>TestUIn2!D478</f>
        <v/>
      </c>
      <c r="F478" s="87" t="str">
        <f>TestUIn2!F478</f>
        <v/>
      </c>
    </row>
    <row r="479">
      <c r="A479" s="86">
        <f>(IF(TestUIn2!E479=Germany_Aus!$A$2,1&amp;COUNTIF(TestUIn2!$E$2:$E479,Germany_Aus!$A$2), IF(TestUIn2!E479=Germany_Aus!$A$82, 2&amp;COUNTIF(TestUIn2!$E$2:$E479,Germany_Aus!$A$82),IF(TestUIn2!E479=Germany_Aus!$A$162, 3&amp;COUNTIF(TestUIn2!$E$2:$E479,Germany_Aus!$A$162),IF(TestUIn2!E479=Germany_Aus!$A$242, 4&amp;COUNTIF(TestUIn2!$E$2:$E479,Germany_Aus!$A$242),IF(TestUIn2!E479=Germany_Aus!$A$322, 5&amp;COUNTIF(TestUIn2!$E$2:$E479,Germany_Aus!$A$322),IF(TestUIn2!E479=Germany_Aus!$A$402, 6&amp;COUNTIF(TestUIn2!$E$2:$E479,Germany_Aus!$A$402),IF(TestUIn2!E479=Germany_Aus!$A$482, 7&amp;COUNTIF(TestUIn2!$E$2:$E479,Germany_Aus!$A$482),IF(TestUIn2!E479=Germany_Aus!$A$562, 8&amp;COUNTIF(TestUIn2!$E$2:$E479,Germany_Aus!$A$562),IF(TestUIn2!E479=Germany_Aus!$A$642, 9&amp;COUNTIF(TestUIn2!$E$2:$E479,Germany_Aus!$A$642),IF(TestUIn2!E479=Germany_Aus!$A$722, 10&amp;COUNTIF(TestUIn2!$E$2:$E479,Germany_Aus!$A$722),0)))))))))))</f>
        <v>0</v>
      </c>
      <c r="B479" t="str">
        <f>TestUIn2!A479</f>
        <v/>
      </c>
      <c r="C479" t="str">
        <f>TestUIn2!B479</f>
        <v/>
      </c>
      <c r="D479" t="str">
        <f>TestUIn2!C479</f>
        <v/>
      </c>
      <c r="E479" t="str">
        <f>TestUIn2!D479</f>
        <v/>
      </c>
      <c r="F479" s="87" t="str">
        <f>TestUIn2!F479</f>
        <v/>
      </c>
    </row>
    <row r="480">
      <c r="A480" s="86">
        <f>(IF(TestUIn2!E480=Germany_Aus!$A$2,1&amp;COUNTIF(TestUIn2!$E$2:$E480,Germany_Aus!$A$2), IF(TestUIn2!E480=Germany_Aus!$A$82, 2&amp;COUNTIF(TestUIn2!$E$2:$E480,Germany_Aus!$A$82),IF(TestUIn2!E480=Germany_Aus!$A$162, 3&amp;COUNTIF(TestUIn2!$E$2:$E480,Germany_Aus!$A$162),IF(TestUIn2!E480=Germany_Aus!$A$242, 4&amp;COUNTIF(TestUIn2!$E$2:$E480,Germany_Aus!$A$242),IF(TestUIn2!E480=Germany_Aus!$A$322, 5&amp;COUNTIF(TestUIn2!$E$2:$E480,Germany_Aus!$A$322),IF(TestUIn2!E480=Germany_Aus!$A$402, 6&amp;COUNTIF(TestUIn2!$E$2:$E480,Germany_Aus!$A$402),IF(TestUIn2!E480=Germany_Aus!$A$482, 7&amp;COUNTIF(TestUIn2!$E$2:$E480,Germany_Aus!$A$482),IF(TestUIn2!E480=Germany_Aus!$A$562, 8&amp;COUNTIF(TestUIn2!$E$2:$E480,Germany_Aus!$A$562),IF(TestUIn2!E480=Germany_Aus!$A$642, 9&amp;COUNTIF(TestUIn2!$E$2:$E480,Germany_Aus!$A$642),IF(TestUIn2!E480=Germany_Aus!$A$722, 10&amp;COUNTIF(TestUIn2!$E$2:$E480,Germany_Aus!$A$722),0)))))))))))</f>
        <v>0</v>
      </c>
      <c r="B480" t="str">
        <f>TestUIn2!A480</f>
        <v/>
      </c>
      <c r="C480" t="str">
        <f>TestUIn2!B480</f>
        <v/>
      </c>
      <c r="D480" t="str">
        <f>TestUIn2!C480</f>
        <v/>
      </c>
      <c r="E480" t="str">
        <f>TestUIn2!D480</f>
        <v/>
      </c>
      <c r="F480" s="87" t="str">
        <f>TestUIn2!F480</f>
        <v/>
      </c>
    </row>
    <row r="481">
      <c r="A481" s="86">
        <f>(IF(TestUIn2!E481=Germany_Aus!$A$2,1&amp;COUNTIF(TestUIn2!$E$2:$E481,Germany_Aus!$A$2), IF(TestUIn2!E481=Germany_Aus!$A$82, 2&amp;COUNTIF(TestUIn2!$E$2:$E481,Germany_Aus!$A$82),IF(TestUIn2!E481=Germany_Aus!$A$162, 3&amp;COUNTIF(TestUIn2!$E$2:$E481,Germany_Aus!$A$162),IF(TestUIn2!E481=Germany_Aus!$A$242, 4&amp;COUNTIF(TestUIn2!$E$2:$E481,Germany_Aus!$A$242),IF(TestUIn2!E481=Germany_Aus!$A$322, 5&amp;COUNTIF(TestUIn2!$E$2:$E481,Germany_Aus!$A$322),IF(TestUIn2!E481=Germany_Aus!$A$402, 6&amp;COUNTIF(TestUIn2!$E$2:$E481,Germany_Aus!$A$402),IF(TestUIn2!E481=Germany_Aus!$A$482, 7&amp;COUNTIF(TestUIn2!$E$2:$E481,Germany_Aus!$A$482),IF(TestUIn2!E481=Germany_Aus!$A$562, 8&amp;COUNTIF(TestUIn2!$E$2:$E481,Germany_Aus!$A$562),IF(TestUIn2!E481=Germany_Aus!$A$642, 9&amp;COUNTIF(TestUIn2!$E$2:$E481,Germany_Aus!$A$642),IF(TestUIn2!E481=Germany_Aus!$A$722, 10&amp;COUNTIF(TestUIn2!$E$2:$E481,Germany_Aus!$A$722),0)))))))))))</f>
        <v>0</v>
      </c>
      <c r="B481" t="str">
        <f>TestUIn2!A481</f>
        <v/>
      </c>
      <c r="C481" t="str">
        <f>TestUIn2!B481</f>
        <v/>
      </c>
      <c r="D481" t="str">
        <f>TestUIn2!C481</f>
        <v/>
      </c>
      <c r="E481" t="str">
        <f>TestUIn2!D481</f>
        <v/>
      </c>
      <c r="F481" s="87" t="str">
        <f>TestUIn2!F481</f>
        <v/>
      </c>
    </row>
    <row r="482">
      <c r="A482" s="86">
        <f>(IF(TestUIn2!E482=Germany_Aus!$A$2,1&amp;COUNTIF(TestUIn2!$E$2:$E482,Germany_Aus!$A$2), IF(TestUIn2!E482=Germany_Aus!$A$82, 2&amp;COUNTIF(TestUIn2!$E$2:$E482,Germany_Aus!$A$82),IF(TestUIn2!E482=Germany_Aus!$A$162, 3&amp;COUNTIF(TestUIn2!$E$2:$E482,Germany_Aus!$A$162),IF(TestUIn2!E482=Germany_Aus!$A$242, 4&amp;COUNTIF(TestUIn2!$E$2:$E482,Germany_Aus!$A$242),IF(TestUIn2!E482=Germany_Aus!$A$322, 5&amp;COUNTIF(TestUIn2!$E$2:$E482,Germany_Aus!$A$322),IF(TestUIn2!E482=Germany_Aus!$A$402, 6&amp;COUNTIF(TestUIn2!$E$2:$E482,Germany_Aus!$A$402),IF(TestUIn2!E482=Germany_Aus!$A$482, 7&amp;COUNTIF(TestUIn2!$E$2:$E482,Germany_Aus!$A$482),IF(TestUIn2!E482=Germany_Aus!$A$562, 8&amp;COUNTIF(TestUIn2!$E$2:$E482,Germany_Aus!$A$562),IF(TestUIn2!E482=Germany_Aus!$A$642, 9&amp;COUNTIF(TestUIn2!$E$2:$E482,Germany_Aus!$A$642),IF(TestUIn2!E482=Germany_Aus!$A$722, 10&amp;COUNTIF(TestUIn2!$E$2:$E482,Germany_Aus!$A$722),0)))))))))))</f>
        <v>0</v>
      </c>
      <c r="B482" t="str">
        <f>TestUIn2!A482</f>
        <v/>
      </c>
      <c r="C482" t="str">
        <f>TestUIn2!B482</f>
        <v/>
      </c>
      <c r="D482" t="str">
        <f>TestUIn2!C482</f>
        <v/>
      </c>
      <c r="E482" t="str">
        <f>TestUIn2!D482</f>
        <v/>
      </c>
      <c r="F482" s="87" t="str">
        <f>TestUIn2!F482</f>
        <v/>
      </c>
    </row>
    <row r="483">
      <c r="A483" s="86">
        <f>(IF(TestUIn2!E483=Germany_Aus!$A$2,1&amp;COUNTIF(TestUIn2!$E$2:$E483,Germany_Aus!$A$2), IF(TestUIn2!E483=Germany_Aus!$A$82, 2&amp;COUNTIF(TestUIn2!$E$2:$E483,Germany_Aus!$A$82),IF(TestUIn2!E483=Germany_Aus!$A$162, 3&amp;COUNTIF(TestUIn2!$E$2:$E483,Germany_Aus!$A$162),IF(TestUIn2!E483=Germany_Aus!$A$242, 4&amp;COUNTIF(TestUIn2!$E$2:$E483,Germany_Aus!$A$242),IF(TestUIn2!E483=Germany_Aus!$A$322, 5&amp;COUNTIF(TestUIn2!$E$2:$E483,Germany_Aus!$A$322),IF(TestUIn2!E483=Germany_Aus!$A$402, 6&amp;COUNTIF(TestUIn2!$E$2:$E483,Germany_Aus!$A$402),IF(TestUIn2!E483=Germany_Aus!$A$482, 7&amp;COUNTIF(TestUIn2!$E$2:$E483,Germany_Aus!$A$482),IF(TestUIn2!E483=Germany_Aus!$A$562, 8&amp;COUNTIF(TestUIn2!$E$2:$E483,Germany_Aus!$A$562),IF(TestUIn2!E483=Germany_Aus!$A$642, 9&amp;COUNTIF(TestUIn2!$E$2:$E483,Germany_Aus!$A$642),IF(TestUIn2!E483=Germany_Aus!$A$722, 10&amp;COUNTIF(TestUIn2!$E$2:$E483,Germany_Aus!$A$722),0)))))))))))</f>
        <v>0</v>
      </c>
      <c r="B483" t="str">
        <f>TestUIn2!A483</f>
        <v/>
      </c>
      <c r="C483" t="str">
        <f>TestUIn2!B483</f>
        <v/>
      </c>
      <c r="D483" t="str">
        <f>TestUIn2!C483</f>
        <v/>
      </c>
      <c r="E483" t="str">
        <f>TestUIn2!D483</f>
        <v/>
      </c>
      <c r="F483" s="87" t="str">
        <f>TestUIn2!F483</f>
        <v/>
      </c>
    </row>
    <row r="484">
      <c r="A484" s="86">
        <f>(IF(TestUIn2!E484=Germany_Aus!$A$2,1&amp;COUNTIF(TestUIn2!$E$2:$E484,Germany_Aus!$A$2), IF(TestUIn2!E484=Germany_Aus!$A$82, 2&amp;COUNTIF(TestUIn2!$E$2:$E484,Germany_Aus!$A$82),IF(TestUIn2!E484=Germany_Aus!$A$162, 3&amp;COUNTIF(TestUIn2!$E$2:$E484,Germany_Aus!$A$162),IF(TestUIn2!E484=Germany_Aus!$A$242, 4&amp;COUNTIF(TestUIn2!$E$2:$E484,Germany_Aus!$A$242),IF(TestUIn2!E484=Germany_Aus!$A$322, 5&amp;COUNTIF(TestUIn2!$E$2:$E484,Germany_Aus!$A$322),IF(TestUIn2!E484=Germany_Aus!$A$402, 6&amp;COUNTIF(TestUIn2!$E$2:$E484,Germany_Aus!$A$402),IF(TestUIn2!E484=Germany_Aus!$A$482, 7&amp;COUNTIF(TestUIn2!$E$2:$E484,Germany_Aus!$A$482),IF(TestUIn2!E484=Germany_Aus!$A$562, 8&amp;COUNTIF(TestUIn2!$E$2:$E484,Germany_Aus!$A$562),IF(TestUIn2!E484=Germany_Aus!$A$642, 9&amp;COUNTIF(TestUIn2!$E$2:$E484,Germany_Aus!$A$642),IF(TestUIn2!E484=Germany_Aus!$A$722, 10&amp;COUNTIF(TestUIn2!$E$2:$E484,Germany_Aus!$A$722),0)))))))))))</f>
        <v>0</v>
      </c>
      <c r="B484" t="str">
        <f>TestUIn2!A484</f>
        <v/>
      </c>
      <c r="C484" t="str">
        <f>TestUIn2!B484</f>
        <v/>
      </c>
      <c r="D484" t="str">
        <f>TestUIn2!C484</f>
        <v/>
      </c>
      <c r="E484" t="str">
        <f>TestUIn2!D484</f>
        <v/>
      </c>
      <c r="F484" s="87" t="str">
        <f>TestUIn2!F484</f>
        <v/>
      </c>
    </row>
    <row r="485">
      <c r="A485" s="86">
        <f>(IF(TestUIn2!E485=Germany_Aus!$A$2,1&amp;COUNTIF(TestUIn2!$E$2:$E485,Germany_Aus!$A$2), IF(TestUIn2!E485=Germany_Aus!$A$82, 2&amp;COUNTIF(TestUIn2!$E$2:$E485,Germany_Aus!$A$82),IF(TestUIn2!E485=Germany_Aus!$A$162, 3&amp;COUNTIF(TestUIn2!$E$2:$E485,Germany_Aus!$A$162),IF(TestUIn2!E485=Germany_Aus!$A$242, 4&amp;COUNTIF(TestUIn2!$E$2:$E485,Germany_Aus!$A$242),IF(TestUIn2!E485=Germany_Aus!$A$322, 5&amp;COUNTIF(TestUIn2!$E$2:$E485,Germany_Aus!$A$322),IF(TestUIn2!E485=Germany_Aus!$A$402, 6&amp;COUNTIF(TestUIn2!$E$2:$E485,Germany_Aus!$A$402),IF(TestUIn2!E485=Germany_Aus!$A$482, 7&amp;COUNTIF(TestUIn2!$E$2:$E485,Germany_Aus!$A$482),IF(TestUIn2!E485=Germany_Aus!$A$562, 8&amp;COUNTIF(TestUIn2!$E$2:$E485,Germany_Aus!$A$562),IF(TestUIn2!E485=Germany_Aus!$A$642, 9&amp;COUNTIF(TestUIn2!$E$2:$E485,Germany_Aus!$A$642),IF(TestUIn2!E485=Germany_Aus!$A$722, 10&amp;COUNTIF(TestUIn2!$E$2:$E485,Germany_Aus!$A$722),0)))))))))))</f>
        <v>0</v>
      </c>
      <c r="B485" t="str">
        <f>TestUIn2!A485</f>
        <v/>
      </c>
      <c r="C485" t="str">
        <f>TestUIn2!B485</f>
        <v/>
      </c>
      <c r="D485" t="str">
        <f>TestUIn2!C485</f>
        <v/>
      </c>
      <c r="E485" t="str">
        <f>TestUIn2!D485</f>
        <v/>
      </c>
      <c r="F485" s="87" t="str">
        <f>TestUIn2!F485</f>
        <v/>
      </c>
    </row>
    <row r="486">
      <c r="A486" s="86">
        <f>(IF(TestUIn2!E486=Germany_Aus!$A$2,1&amp;COUNTIF(TestUIn2!$E$2:$E486,Germany_Aus!$A$2), IF(TestUIn2!E486=Germany_Aus!$A$82, 2&amp;COUNTIF(TestUIn2!$E$2:$E486,Germany_Aus!$A$82),IF(TestUIn2!E486=Germany_Aus!$A$162, 3&amp;COUNTIF(TestUIn2!$E$2:$E486,Germany_Aus!$A$162),IF(TestUIn2!E486=Germany_Aus!$A$242, 4&amp;COUNTIF(TestUIn2!$E$2:$E486,Germany_Aus!$A$242),IF(TestUIn2!E486=Germany_Aus!$A$322, 5&amp;COUNTIF(TestUIn2!$E$2:$E486,Germany_Aus!$A$322),IF(TestUIn2!E486=Germany_Aus!$A$402, 6&amp;COUNTIF(TestUIn2!$E$2:$E486,Germany_Aus!$A$402),IF(TestUIn2!E486=Germany_Aus!$A$482, 7&amp;COUNTIF(TestUIn2!$E$2:$E486,Germany_Aus!$A$482),IF(TestUIn2!E486=Germany_Aus!$A$562, 8&amp;COUNTIF(TestUIn2!$E$2:$E486,Germany_Aus!$A$562),IF(TestUIn2!E486=Germany_Aus!$A$642, 9&amp;COUNTIF(TestUIn2!$E$2:$E486,Germany_Aus!$A$642),IF(TestUIn2!E486=Germany_Aus!$A$722, 10&amp;COUNTIF(TestUIn2!$E$2:$E486,Germany_Aus!$A$722),0)))))))))))</f>
        <v>0</v>
      </c>
      <c r="B486" t="str">
        <f>TestUIn2!A486</f>
        <v/>
      </c>
      <c r="C486" t="str">
        <f>TestUIn2!B486</f>
        <v/>
      </c>
      <c r="D486" t="str">
        <f>TestUIn2!C486</f>
        <v/>
      </c>
      <c r="E486" t="str">
        <f>TestUIn2!D486</f>
        <v/>
      </c>
      <c r="F486" s="87" t="str">
        <f>TestUIn2!F486</f>
        <v/>
      </c>
    </row>
    <row r="487">
      <c r="A487" s="86">
        <f>(IF(TestUIn2!E487=Germany_Aus!$A$2,1&amp;COUNTIF(TestUIn2!$E$2:$E487,Germany_Aus!$A$2), IF(TestUIn2!E487=Germany_Aus!$A$82, 2&amp;COUNTIF(TestUIn2!$E$2:$E487,Germany_Aus!$A$82),IF(TestUIn2!E487=Germany_Aus!$A$162, 3&amp;COUNTIF(TestUIn2!$E$2:$E487,Germany_Aus!$A$162),IF(TestUIn2!E487=Germany_Aus!$A$242, 4&amp;COUNTIF(TestUIn2!$E$2:$E487,Germany_Aus!$A$242),IF(TestUIn2!E487=Germany_Aus!$A$322, 5&amp;COUNTIF(TestUIn2!$E$2:$E487,Germany_Aus!$A$322),IF(TestUIn2!E487=Germany_Aus!$A$402, 6&amp;COUNTIF(TestUIn2!$E$2:$E487,Germany_Aus!$A$402),IF(TestUIn2!E487=Germany_Aus!$A$482, 7&amp;COUNTIF(TestUIn2!$E$2:$E487,Germany_Aus!$A$482),IF(TestUIn2!E487=Germany_Aus!$A$562, 8&amp;COUNTIF(TestUIn2!$E$2:$E487,Germany_Aus!$A$562),IF(TestUIn2!E487=Germany_Aus!$A$642, 9&amp;COUNTIF(TestUIn2!$E$2:$E487,Germany_Aus!$A$642),IF(TestUIn2!E487=Germany_Aus!$A$722, 10&amp;COUNTIF(TestUIn2!$E$2:$E487,Germany_Aus!$A$722),0)))))))))))</f>
        <v>0</v>
      </c>
      <c r="B487" t="str">
        <f>TestUIn2!A487</f>
        <v/>
      </c>
      <c r="C487" t="str">
        <f>TestUIn2!B487</f>
        <v/>
      </c>
      <c r="D487" t="str">
        <f>TestUIn2!C487</f>
        <v/>
      </c>
      <c r="E487" t="str">
        <f>TestUIn2!D487</f>
        <v/>
      </c>
      <c r="F487" s="87" t="str">
        <f>TestUIn2!F487</f>
        <v/>
      </c>
    </row>
    <row r="488">
      <c r="A488" s="86">
        <f>(IF(TestUIn2!E488=Germany_Aus!$A$2,1&amp;COUNTIF(TestUIn2!$E$2:$E488,Germany_Aus!$A$2), IF(TestUIn2!E488=Germany_Aus!$A$82, 2&amp;COUNTIF(TestUIn2!$E$2:$E488,Germany_Aus!$A$82),IF(TestUIn2!E488=Germany_Aus!$A$162, 3&amp;COUNTIF(TestUIn2!$E$2:$E488,Germany_Aus!$A$162),IF(TestUIn2!E488=Germany_Aus!$A$242, 4&amp;COUNTIF(TestUIn2!$E$2:$E488,Germany_Aus!$A$242),IF(TestUIn2!E488=Germany_Aus!$A$322, 5&amp;COUNTIF(TestUIn2!$E$2:$E488,Germany_Aus!$A$322),IF(TestUIn2!E488=Germany_Aus!$A$402, 6&amp;COUNTIF(TestUIn2!$E$2:$E488,Germany_Aus!$A$402),IF(TestUIn2!E488=Germany_Aus!$A$482, 7&amp;COUNTIF(TestUIn2!$E$2:$E488,Germany_Aus!$A$482),IF(TestUIn2!E488=Germany_Aus!$A$562, 8&amp;COUNTIF(TestUIn2!$E$2:$E488,Germany_Aus!$A$562),IF(TestUIn2!E488=Germany_Aus!$A$642, 9&amp;COUNTIF(TestUIn2!$E$2:$E488,Germany_Aus!$A$642),IF(TestUIn2!E488=Germany_Aus!$A$722, 10&amp;COUNTIF(TestUIn2!$E$2:$E488,Germany_Aus!$A$722),0)))))))))))</f>
        <v>0</v>
      </c>
      <c r="B488" t="str">
        <f>TestUIn2!A488</f>
        <v/>
      </c>
      <c r="C488" t="str">
        <f>TestUIn2!B488</f>
        <v/>
      </c>
      <c r="D488" t="str">
        <f>TestUIn2!C488</f>
        <v/>
      </c>
      <c r="E488" t="str">
        <f>TestUIn2!D488</f>
        <v/>
      </c>
      <c r="F488" s="87" t="str">
        <f>TestUIn2!F488</f>
        <v/>
      </c>
    </row>
    <row r="489">
      <c r="A489" s="86">
        <f>(IF(TestUIn2!E489=Germany_Aus!$A$2,1&amp;COUNTIF(TestUIn2!$E$2:$E489,Germany_Aus!$A$2), IF(TestUIn2!E489=Germany_Aus!$A$82, 2&amp;COUNTIF(TestUIn2!$E$2:$E489,Germany_Aus!$A$82),IF(TestUIn2!E489=Germany_Aus!$A$162, 3&amp;COUNTIF(TestUIn2!$E$2:$E489,Germany_Aus!$A$162),IF(TestUIn2!E489=Germany_Aus!$A$242, 4&amp;COUNTIF(TestUIn2!$E$2:$E489,Germany_Aus!$A$242),IF(TestUIn2!E489=Germany_Aus!$A$322, 5&amp;COUNTIF(TestUIn2!$E$2:$E489,Germany_Aus!$A$322),IF(TestUIn2!E489=Germany_Aus!$A$402, 6&amp;COUNTIF(TestUIn2!$E$2:$E489,Germany_Aus!$A$402),IF(TestUIn2!E489=Germany_Aus!$A$482, 7&amp;COUNTIF(TestUIn2!$E$2:$E489,Germany_Aus!$A$482),IF(TestUIn2!E489=Germany_Aus!$A$562, 8&amp;COUNTIF(TestUIn2!$E$2:$E489,Germany_Aus!$A$562),IF(TestUIn2!E489=Germany_Aus!$A$642, 9&amp;COUNTIF(TestUIn2!$E$2:$E489,Germany_Aus!$A$642),IF(TestUIn2!E489=Germany_Aus!$A$722, 10&amp;COUNTIF(TestUIn2!$E$2:$E489,Germany_Aus!$A$722),0)))))))))))</f>
        <v>0</v>
      </c>
      <c r="B489" t="str">
        <f>TestUIn2!A489</f>
        <v/>
      </c>
      <c r="C489" t="str">
        <f>TestUIn2!B489</f>
        <v/>
      </c>
      <c r="D489" t="str">
        <f>TestUIn2!C489</f>
        <v/>
      </c>
      <c r="E489" t="str">
        <f>TestUIn2!D489</f>
        <v/>
      </c>
      <c r="F489" s="87" t="str">
        <f>TestUIn2!F489</f>
        <v/>
      </c>
    </row>
    <row r="490">
      <c r="A490" s="86">
        <f>(IF(TestUIn2!E490=Germany_Aus!$A$2,1&amp;COUNTIF(TestUIn2!$E$2:$E490,Germany_Aus!$A$2), IF(TestUIn2!E490=Germany_Aus!$A$82, 2&amp;COUNTIF(TestUIn2!$E$2:$E490,Germany_Aus!$A$82),IF(TestUIn2!E490=Germany_Aus!$A$162, 3&amp;COUNTIF(TestUIn2!$E$2:$E490,Germany_Aus!$A$162),IF(TestUIn2!E490=Germany_Aus!$A$242, 4&amp;COUNTIF(TestUIn2!$E$2:$E490,Germany_Aus!$A$242),IF(TestUIn2!E490=Germany_Aus!$A$322, 5&amp;COUNTIF(TestUIn2!$E$2:$E490,Germany_Aus!$A$322),IF(TestUIn2!E490=Germany_Aus!$A$402, 6&amp;COUNTIF(TestUIn2!$E$2:$E490,Germany_Aus!$A$402),IF(TestUIn2!E490=Germany_Aus!$A$482, 7&amp;COUNTIF(TestUIn2!$E$2:$E490,Germany_Aus!$A$482),IF(TestUIn2!E490=Germany_Aus!$A$562, 8&amp;COUNTIF(TestUIn2!$E$2:$E490,Germany_Aus!$A$562),IF(TestUIn2!E490=Germany_Aus!$A$642, 9&amp;COUNTIF(TestUIn2!$E$2:$E490,Germany_Aus!$A$642),IF(TestUIn2!E490=Germany_Aus!$A$722, 10&amp;COUNTIF(TestUIn2!$E$2:$E490,Germany_Aus!$A$722),0)))))))))))</f>
        <v>0</v>
      </c>
      <c r="B490" t="str">
        <f>TestUIn2!A490</f>
        <v/>
      </c>
      <c r="C490" t="str">
        <f>TestUIn2!B490</f>
        <v/>
      </c>
      <c r="D490" t="str">
        <f>TestUIn2!C490</f>
        <v/>
      </c>
      <c r="E490" t="str">
        <f>TestUIn2!D490</f>
        <v/>
      </c>
      <c r="F490" s="87" t="str">
        <f>TestUIn2!F490</f>
        <v/>
      </c>
    </row>
    <row r="491">
      <c r="A491" s="86">
        <f>(IF(TestUIn2!E491=Germany_Aus!$A$2,1&amp;COUNTIF(TestUIn2!$E$2:$E491,Germany_Aus!$A$2), IF(TestUIn2!E491=Germany_Aus!$A$82, 2&amp;COUNTIF(TestUIn2!$E$2:$E491,Germany_Aus!$A$82),IF(TestUIn2!E491=Germany_Aus!$A$162, 3&amp;COUNTIF(TestUIn2!$E$2:$E491,Germany_Aus!$A$162),IF(TestUIn2!E491=Germany_Aus!$A$242, 4&amp;COUNTIF(TestUIn2!$E$2:$E491,Germany_Aus!$A$242),IF(TestUIn2!E491=Germany_Aus!$A$322, 5&amp;COUNTIF(TestUIn2!$E$2:$E491,Germany_Aus!$A$322),IF(TestUIn2!E491=Germany_Aus!$A$402, 6&amp;COUNTIF(TestUIn2!$E$2:$E491,Germany_Aus!$A$402),IF(TestUIn2!E491=Germany_Aus!$A$482, 7&amp;COUNTIF(TestUIn2!$E$2:$E491,Germany_Aus!$A$482),IF(TestUIn2!E491=Germany_Aus!$A$562, 8&amp;COUNTIF(TestUIn2!$E$2:$E491,Germany_Aus!$A$562),IF(TestUIn2!E491=Germany_Aus!$A$642, 9&amp;COUNTIF(TestUIn2!$E$2:$E491,Germany_Aus!$A$642),IF(TestUIn2!E491=Germany_Aus!$A$722, 10&amp;COUNTIF(TestUIn2!$E$2:$E491,Germany_Aus!$A$722),0)))))))))))</f>
        <v>0</v>
      </c>
      <c r="B491" t="str">
        <f>TestUIn2!A491</f>
        <v/>
      </c>
      <c r="C491" t="str">
        <f>TestUIn2!B491</f>
        <v/>
      </c>
      <c r="D491" t="str">
        <f>TestUIn2!C491</f>
        <v/>
      </c>
      <c r="E491" t="str">
        <f>TestUIn2!D491</f>
        <v/>
      </c>
      <c r="F491" s="87" t="str">
        <f>TestUIn2!F491</f>
        <v/>
      </c>
    </row>
    <row r="492">
      <c r="A492" s="86">
        <f>(IF(TestUIn2!E492=Germany_Aus!$A$2,1&amp;COUNTIF(TestUIn2!$E$2:$E492,Germany_Aus!$A$2), IF(TestUIn2!E492=Germany_Aus!$A$82, 2&amp;COUNTIF(TestUIn2!$E$2:$E492,Germany_Aus!$A$82),IF(TestUIn2!E492=Germany_Aus!$A$162, 3&amp;COUNTIF(TestUIn2!$E$2:$E492,Germany_Aus!$A$162),IF(TestUIn2!E492=Germany_Aus!$A$242, 4&amp;COUNTIF(TestUIn2!$E$2:$E492,Germany_Aus!$A$242),IF(TestUIn2!E492=Germany_Aus!$A$322, 5&amp;COUNTIF(TestUIn2!$E$2:$E492,Germany_Aus!$A$322),IF(TestUIn2!E492=Germany_Aus!$A$402, 6&amp;COUNTIF(TestUIn2!$E$2:$E492,Germany_Aus!$A$402),IF(TestUIn2!E492=Germany_Aus!$A$482, 7&amp;COUNTIF(TestUIn2!$E$2:$E492,Germany_Aus!$A$482),IF(TestUIn2!E492=Germany_Aus!$A$562, 8&amp;COUNTIF(TestUIn2!$E$2:$E492,Germany_Aus!$A$562),IF(TestUIn2!E492=Germany_Aus!$A$642, 9&amp;COUNTIF(TestUIn2!$E$2:$E492,Germany_Aus!$A$642),IF(TestUIn2!E492=Germany_Aus!$A$722, 10&amp;COUNTIF(TestUIn2!$E$2:$E492,Germany_Aus!$A$722),0)))))))))))</f>
        <v>0</v>
      </c>
      <c r="B492" t="str">
        <f>TestUIn2!A492</f>
        <v/>
      </c>
      <c r="C492" t="str">
        <f>TestUIn2!B492</f>
        <v/>
      </c>
      <c r="D492" t="str">
        <f>TestUIn2!C492</f>
        <v/>
      </c>
      <c r="E492" t="str">
        <f>TestUIn2!D492</f>
        <v/>
      </c>
      <c r="F492" s="87" t="str">
        <f>TestUIn2!F492</f>
        <v/>
      </c>
    </row>
    <row r="493">
      <c r="A493" s="86">
        <f>(IF(TestUIn2!E493=Germany_Aus!$A$2,1&amp;COUNTIF(TestUIn2!$E$2:$E493,Germany_Aus!$A$2), IF(TestUIn2!E493=Germany_Aus!$A$82, 2&amp;COUNTIF(TestUIn2!$E$2:$E493,Germany_Aus!$A$82),IF(TestUIn2!E493=Germany_Aus!$A$162, 3&amp;COUNTIF(TestUIn2!$E$2:$E493,Germany_Aus!$A$162),IF(TestUIn2!E493=Germany_Aus!$A$242, 4&amp;COUNTIF(TestUIn2!$E$2:$E493,Germany_Aus!$A$242),IF(TestUIn2!E493=Germany_Aus!$A$322, 5&amp;COUNTIF(TestUIn2!$E$2:$E493,Germany_Aus!$A$322),IF(TestUIn2!E493=Germany_Aus!$A$402, 6&amp;COUNTIF(TestUIn2!$E$2:$E493,Germany_Aus!$A$402),IF(TestUIn2!E493=Germany_Aus!$A$482, 7&amp;COUNTIF(TestUIn2!$E$2:$E493,Germany_Aus!$A$482),IF(TestUIn2!E493=Germany_Aus!$A$562, 8&amp;COUNTIF(TestUIn2!$E$2:$E493,Germany_Aus!$A$562),IF(TestUIn2!E493=Germany_Aus!$A$642, 9&amp;COUNTIF(TestUIn2!$E$2:$E493,Germany_Aus!$A$642),IF(TestUIn2!E493=Germany_Aus!$A$722, 10&amp;COUNTIF(TestUIn2!$E$2:$E493,Germany_Aus!$A$722),0)))))))))))</f>
        <v>0</v>
      </c>
      <c r="B493" t="str">
        <f>TestUIn2!A493</f>
        <v/>
      </c>
      <c r="C493" t="str">
        <f>TestUIn2!B493</f>
        <v/>
      </c>
      <c r="D493" t="str">
        <f>TestUIn2!C493</f>
        <v/>
      </c>
      <c r="E493" t="str">
        <f>TestUIn2!D493</f>
        <v/>
      </c>
      <c r="F493" s="87" t="str">
        <f>TestUIn2!F493</f>
        <v/>
      </c>
    </row>
    <row r="494">
      <c r="A494" s="86">
        <f>(IF(TestUIn2!E494=Germany_Aus!$A$2,1&amp;COUNTIF(TestUIn2!$E$2:$E494,Germany_Aus!$A$2), IF(TestUIn2!E494=Germany_Aus!$A$82, 2&amp;COUNTIF(TestUIn2!$E$2:$E494,Germany_Aus!$A$82),IF(TestUIn2!E494=Germany_Aus!$A$162, 3&amp;COUNTIF(TestUIn2!$E$2:$E494,Germany_Aus!$A$162),IF(TestUIn2!E494=Germany_Aus!$A$242, 4&amp;COUNTIF(TestUIn2!$E$2:$E494,Germany_Aus!$A$242),IF(TestUIn2!E494=Germany_Aus!$A$322, 5&amp;COUNTIF(TestUIn2!$E$2:$E494,Germany_Aus!$A$322),IF(TestUIn2!E494=Germany_Aus!$A$402, 6&amp;COUNTIF(TestUIn2!$E$2:$E494,Germany_Aus!$A$402),IF(TestUIn2!E494=Germany_Aus!$A$482, 7&amp;COUNTIF(TestUIn2!$E$2:$E494,Germany_Aus!$A$482),IF(TestUIn2!E494=Germany_Aus!$A$562, 8&amp;COUNTIF(TestUIn2!$E$2:$E494,Germany_Aus!$A$562),IF(TestUIn2!E494=Germany_Aus!$A$642, 9&amp;COUNTIF(TestUIn2!$E$2:$E494,Germany_Aus!$A$642),IF(TestUIn2!E494=Germany_Aus!$A$722, 10&amp;COUNTIF(TestUIn2!$E$2:$E494,Germany_Aus!$A$722),0)))))))))))</f>
        <v>0</v>
      </c>
      <c r="B494" t="str">
        <f>TestUIn2!A494</f>
        <v/>
      </c>
      <c r="C494" t="str">
        <f>TestUIn2!B494</f>
        <v/>
      </c>
      <c r="D494" t="str">
        <f>TestUIn2!C494</f>
        <v/>
      </c>
      <c r="E494" t="str">
        <f>TestUIn2!D494</f>
        <v/>
      </c>
      <c r="F494" s="87" t="str">
        <f>TestUIn2!F494</f>
        <v/>
      </c>
    </row>
    <row r="495">
      <c r="A495" s="86">
        <f>(IF(TestUIn2!E495=Germany_Aus!$A$2,1&amp;COUNTIF(TestUIn2!$E$2:$E495,Germany_Aus!$A$2), IF(TestUIn2!E495=Germany_Aus!$A$82, 2&amp;COUNTIF(TestUIn2!$E$2:$E495,Germany_Aus!$A$82),IF(TestUIn2!E495=Germany_Aus!$A$162, 3&amp;COUNTIF(TestUIn2!$E$2:$E495,Germany_Aus!$A$162),IF(TestUIn2!E495=Germany_Aus!$A$242, 4&amp;COUNTIF(TestUIn2!$E$2:$E495,Germany_Aus!$A$242),IF(TestUIn2!E495=Germany_Aus!$A$322, 5&amp;COUNTIF(TestUIn2!$E$2:$E495,Germany_Aus!$A$322),IF(TestUIn2!E495=Germany_Aus!$A$402, 6&amp;COUNTIF(TestUIn2!$E$2:$E495,Germany_Aus!$A$402),IF(TestUIn2!E495=Germany_Aus!$A$482, 7&amp;COUNTIF(TestUIn2!$E$2:$E495,Germany_Aus!$A$482),IF(TestUIn2!E495=Germany_Aus!$A$562, 8&amp;COUNTIF(TestUIn2!$E$2:$E495,Germany_Aus!$A$562),IF(TestUIn2!E495=Germany_Aus!$A$642, 9&amp;COUNTIF(TestUIn2!$E$2:$E495,Germany_Aus!$A$642),IF(TestUIn2!E495=Germany_Aus!$A$722, 10&amp;COUNTIF(TestUIn2!$E$2:$E495,Germany_Aus!$A$722),0)))))))))))</f>
        <v>0</v>
      </c>
      <c r="B495" t="str">
        <f>TestUIn2!A495</f>
        <v/>
      </c>
      <c r="C495" t="str">
        <f>TestUIn2!B495</f>
        <v/>
      </c>
      <c r="D495" t="str">
        <f>TestUIn2!C495</f>
        <v/>
      </c>
      <c r="E495" t="str">
        <f>TestUIn2!D495</f>
        <v/>
      </c>
      <c r="F495" s="87" t="str">
        <f>TestUIn2!F495</f>
        <v/>
      </c>
    </row>
    <row r="496">
      <c r="A496" s="86">
        <f>(IF(TestUIn2!E496=Germany_Aus!$A$2,1&amp;COUNTIF(TestUIn2!$E$2:$E496,Germany_Aus!$A$2), IF(TestUIn2!E496=Germany_Aus!$A$82, 2&amp;COUNTIF(TestUIn2!$E$2:$E496,Germany_Aus!$A$82),IF(TestUIn2!E496=Germany_Aus!$A$162, 3&amp;COUNTIF(TestUIn2!$E$2:$E496,Germany_Aus!$A$162),IF(TestUIn2!E496=Germany_Aus!$A$242, 4&amp;COUNTIF(TestUIn2!$E$2:$E496,Germany_Aus!$A$242),IF(TestUIn2!E496=Germany_Aus!$A$322, 5&amp;COUNTIF(TestUIn2!$E$2:$E496,Germany_Aus!$A$322),IF(TestUIn2!E496=Germany_Aus!$A$402, 6&amp;COUNTIF(TestUIn2!$E$2:$E496,Germany_Aus!$A$402),IF(TestUIn2!E496=Germany_Aus!$A$482, 7&amp;COUNTIF(TestUIn2!$E$2:$E496,Germany_Aus!$A$482),IF(TestUIn2!E496=Germany_Aus!$A$562, 8&amp;COUNTIF(TestUIn2!$E$2:$E496,Germany_Aus!$A$562),IF(TestUIn2!E496=Germany_Aus!$A$642, 9&amp;COUNTIF(TestUIn2!$E$2:$E496,Germany_Aus!$A$642),IF(TestUIn2!E496=Germany_Aus!$A$722, 10&amp;COUNTIF(TestUIn2!$E$2:$E496,Germany_Aus!$A$722),0)))))))))))</f>
        <v>0</v>
      </c>
      <c r="B496" t="str">
        <f>TestUIn2!A496</f>
        <v/>
      </c>
      <c r="C496" t="str">
        <f>TestUIn2!B496</f>
        <v/>
      </c>
      <c r="D496" t="str">
        <f>TestUIn2!C496</f>
        <v/>
      </c>
      <c r="E496" t="str">
        <f>TestUIn2!D496</f>
        <v/>
      </c>
      <c r="F496" s="87" t="str">
        <f>TestUIn2!F496</f>
        <v/>
      </c>
    </row>
    <row r="497">
      <c r="A497" s="86">
        <f>(IF(TestUIn2!E497=Germany_Aus!$A$2,1&amp;COUNTIF(TestUIn2!$E$2:$E497,Germany_Aus!$A$2), IF(TestUIn2!E497=Germany_Aus!$A$82, 2&amp;COUNTIF(TestUIn2!$E$2:$E497,Germany_Aus!$A$82),IF(TestUIn2!E497=Germany_Aus!$A$162, 3&amp;COUNTIF(TestUIn2!$E$2:$E497,Germany_Aus!$A$162),IF(TestUIn2!E497=Germany_Aus!$A$242, 4&amp;COUNTIF(TestUIn2!$E$2:$E497,Germany_Aus!$A$242),IF(TestUIn2!E497=Germany_Aus!$A$322, 5&amp;COUNTIF(TestUIn2!$E$2:$E497,Germany_Aus!$A$322),IF(TestUIn2!E497=Germany_Aus!$A$402, 6&amp;COUNTIF(TestUIn2!$E$2:$E497,Germany_Aus!$A$402),IF(TestUIn2!E497=Germany_Aus!$A$482, 7&amp;COUNTIF(TestUIn2!$E$2:$E497,Germany_Aus!$A$482),IF(TestUIn2!E497=Germany_Aus!$A$562, 8&amp;COUNTIF(TestUIn2!$E$2:$E497,Germany_Aus!$A$562),IF(TestUIn2!E497=Germany_Aus!$A$642, 9&amp;COUNTIF(TestUIn2!$E$2:$E497,Germany_Aus!$A$642),IF(TestUIn2!E497=Germany_Aus!$A$722, 10&amp;COUNTIF(TestUIn2!$E$2:$E497,Germany_Aus!$A$722),0)))))))))))</f>
        <v>0</v>
      </c>
      <c r="B497" t="str">
        <f>TestUIn2!A497</f>
        <v/>
      </c>
      <c r="C497" t="str">
        <f>TestUIn2!B497</f>
        <v/>
      </c>
      <c r="D497" t="str">
        <f>TestUIn2!C497</f>
        <v/>
      </c>
      <c r="E497" t="str">
        <f>TestUIn2!D497</f>
        <v/>
      </c>
      <c r="F497" s="87" t="str">
        <f>TestUIn2!F497</f>
        <v/>
      </c>
    </row>
    <row r="498">
      <c r="A498" s="86">
        <f>(IF(TestUIn2!E498=Germany_Aus!$A$2,1&amp;COUNTIF(TestUIn2!$E$2:$E498,Germany_Aus!$A$2), IF(TestUIn2!E498=Germany_Aus!$A$82, 2&amp;COUNTIF(TestUIn2!$E$2:$E498,Germany_Aus!$A$82),IF(TestUIn2!E498=Germany_Aus!$A$162, 3&amp;COUNTIF(TestUIn2!$E$2:$E498,Germany_Aus!$A$162),IF(TestUIn2!E498=Germany_Aus!$A$242, 4&amp;COUNTIF(TestUIn2!$E$2:$E498,Germany_Aus!$A$242),IF(TestUIn2!E498=Germany_Aus!$A$322, 5&amp;COUNTIF(TestUIn2!$E$2:$E498,Germany_Aus!$A$322),IF(TestUIn2!E498=Germany_Aus!$A$402, 6&amp;COUNTIF(TestUIn2!$E$2:$E498,Germany_Aus!$A$402),IF(TestUIn2!E498=Germany_Aus!$A$482, 7&amp;COUNTIF(TestUIn2!$E$2:$E498,Germany_Aus!$A$482),IF(TestUIn2!E498=Germany_Aus!$A$562, 8&amp;COUNTIF(TestUIn2!$E$2:$E498,Germany_Aus!$A$562),IF(TestUIn2!E498=Germany_Aus!$A$642, 9&amp;COUNTIF(TestUIn2!$E$2:$E498,Germany_Aus!$A$642),IF(TestUIn2!E498=Germany_Aus!$A$722, 10&amp;COUNTIF(TestUIn2!$E$2:$E498,Germany_Aus!$A$722),0)))))))))))</f>
        <v>0</v>
      </c>
      <c r="B498" t="str">
        <f>TestUIn2!A498</f>
        <v/>
      </c>
      <c r="C498" t="str">
        <f>TestUIn2!B498</f>
        <v/>
      </c>
      <c r="D498" t="str">
        <f>TestUIn2!C498</f>
        <v/>
      </c>
      <c r="E498" t="str">
        <f>TestUIn2!D498</f>
        <v/>
      </c>
      <c r="F498" s="87" t="str">
        <f>TestUIn2!F498</f>
        <v/>
      </c>
    </row>
    <row r="499">
      <c r="A499" s="86">
        <f>(IF(TestUIn2!E499=Germany_Aus!$A$2,1&amp;COUNTIF(TestUIn2!$E$2:$E499,Germany_Aus!$A$2), IF(TestUIn2!E499=Germany_Aus!$A$82, 2&amp;COUNTIF(TestUIn2!$E$2:$E499,Germany_Aus!$A$82),IF(TestUIn2!E499=Germany_Aus!$A$162, 3&amp;COUNTIF(TestUIn2!$E$2:$E499,Germany_Aus!$A$162),IF(TestUIn2!E499=Germany_Aus!$A$242, 4&amp;COUNTIF(TestUIn2!$E$2:$E499,Germany_Aus!$A$242),IF(TestUIn2!E499=Germany_Aus!$A$322, 5&amp;COUNTIF(TestUIn2!$E$2:$E499,Germany_Aus!$A$322),IF(TestUIn2!E499=Germany_Aus!$A$402, 6&amp;COUNTIF(TestUIn2!$E$2:$E499,Germany_Aus!$A$402),IF(TestUIn2!E499=Germany_Aus!$A$482, 7&amp;COUNTIF(TestUIn2!$E$2:$E499,Germany_Aus!$A$482),IF(TestUIn2!E499=Germany_Aus!$A$562, 8&amp;COUNTIF(TestUIn2!$E$2:$E499,Germany_Aus!$A$562),IF(TestUIn2!E499=Germany_Aus!$A$642, 9&amp;COUNTIF(TestUIn2!$E$2:$E499,Germany_Aus!$A$642),IF(TestUIn2!E499=Germany_Aus!$A$722, 10&amp;COUNTIF(TestUIn2!$E$2:$E499,Germany_Aus!$A$722),0)))))))))))</f>
        <v>0</v>
      </c>
      <c r="B499" t="str">
        <f>TestUIn2!A499</f>
        <v/>
      </c>
      <c r="C499" t="str">
        <f>TestUIn2!B499</f>
        <v/>
      </c>
      <c r="D499" t="str">
        <f>TestUIn2!C499</f>
        <v/>
      </c>
      <c r="E499" t="str">
        <f>TestUIn2!D499</f>
        <v/>
      </c>
      <c r="F499" s="87" t="str">
        <f>TestUIn2!F499</f>
        <v/>
      </c>
    </row>
    <row r="500">
      <c r="A500" s="86">
        <f>(IF(TestUIn2!E500=Germany_Aus!$A$2,1&amp;COUNTIF(TestUIn2!$E$2:$E500,Germany_Aus!$A$2), IF(TestUIn2!E500=Germany_Aus!$A$82, 2&amp;COUNTIF(TestUIn2!$E$2:$E500,Germany_Aus!$A$82),IF(TestUIn2!E500=Germany_Aus!$A$162, 3&amp;COUNTIF(TestUIn2!$E$2:$E500,Germany_Aus!$A$162),IF(TestUIn2!E500=Germany_Aus!$A$242, 4&amp;COUNTIF(TestUIn2!$E$2:$E500,Germany_Aus!$A$242),IF(TestUIn2!E500=Germany_Aus!$A$322, 5&amp;COUNTIF(TestUIn2!$E$2:$E500,Germany_Aus!$A$322),IF(TestUIn2!E500=Germany_Aus!$A$402, 6&amp;COUNTIF(TestUIn2!$E$2:$E500,Germany_Aus!$A$402),IF(TestUIn2!E500=Germany_Aus!$A$482, 7&amp;COUNTIF(TestUIn2!$E$2:$E500,Germany_Aus!$A$482),IF(TestUIn2!E500=Germany_Aus!$A$562, 8&amp;COUNTIF(TestUIn2!$E$2:$E500,Germany_Aus!$A$562),IF(TestUIn2!E500=Germany_Aus!$A$642, 9&amp;COUNTIF(TestUIn2!$E$2:$E500,Germany_Aus!$A$642),IF(TestUIn2!E500=Germany_Aus!$A$722, 10&amp;COUNTIF(TestUIn2!$E$2:$E500,Germany_Aus!$A$722),0)))))))))))</f>
        <v>0</v>
      </c>
      <c r="B500" t="str">
        <f>TestUIn2!A500</f>
        <v/>
      </c>
      <c r="C500" t="str">
        <f>TestUIn2!B500</f>
        <v/>
      </c>
      <c r="D500" t="str">
        <f>TestUIn2!C500</f>
        <v/>
      </c>
      <c r="E500" t="str">
        <f>TestUIn2!D500</f>
        <v/>
      </c>
      <c r="F500" s="87" t="str">
        <f>TestUIn2!F500</f>
        <v/>
      </c>
    </row>
    <row r="501">
      <c r="A501" s="86">
        <f>(IF(TestUIn2!E501=Germany_Aus!$A$2,1&amp;COUNTIF(TestUIn2!$E$2:$E501,Germany_Aus!$A$2), IF(TestUIn2!E501=Germany_Aus!$A$82, 2&amp;COUNTIF(TestUIn2!$E$2:$E501,Germany_Aus!$A$82),IF(TestUIn2!E501=Germany_Aus!$A$162, 3&amp;COUNTIF(TestUIn2!$E$2:$E501,Germany_Aus!$A$162),IF(TestUIn2!E501=Germany_Aus!$A$242, 4&amp;COUNTIF(TestUIn2!$E$2:$E501,Germany_Aus!$A$242),IF(TestUIn2!E501=Germany_Aus!$A$322, 5&amp;COUNTIF(TestUIn2!$E$2:$E501,Germany_Aus!$A$322),IF(TestUIn2!E501=Germany_Aus!$A$402, 6&amp;COUNTIF(TestUIn2!$E$2:$E501,Germany_Aus!$A$402),IF(TestUIn2!E501=Germany_Aus!$A$482, 7&amp;COUNTIF(TestUIn2!$E$2:$E501,Germany_Aus!$A$482),IF(TestUIn2!E501=Germany_Aus!$A$562, 8&amp;COUNTIF(TestUIn2!$E$2:$E501,Germany_Aus!$A$562),IF(TestUIn2!E501=Germany_Aus!$A$642, 9&amp;COUNTIF(TestUIn2!$E$2:$E501,Germany_Aus!$A$642),IF(TestUIn2!E501=Germany_Aus!$A$722, 10&amp;COUNTIF(TestUIn2!$E$2:$E501,Germany_Aus!$A$722),0)))))))))))</f>
        <v>0</v>
      </c>
      <c r="B501" t="str">
        <f>TestUIn2!A501</f>
        <v/>
      </c>
      <c r="C501" t="str">
        <f>TestUIn2!B501</f>
        <v/>
      </c>
      <c r="D501" t="str">
        <f>TestUIn2!C501</f>
        <v/>
      </c>
      <c r="E501" t="str">
        <f>TestUIn2!D501</f>
        <v/>
      </c>
      <c r="F501" s="87" t="str">
        <f>TestUIn2!F501</f>
        <v/>
      </c>
    </row>
    <row r="502">
      <c r="A502" s="86">
        <f>(IF(TestUIn2!E502=Germany_Aus!$A$2,1&amp;COUNTIF(TestUIn2!$E$2:$E502,Germany_Aus!$A$2), IF(TestUIn2!E502=Germany_Aus!$A$82, 2&amp;COUNTIF(TestUIn2!$E$2:$E502,Germany_Aus!$A$82),IF(TestUIn2!E502=Germany_Aus!$A$162, 3&amp;COUNTIF(TestUIn2!$E$2:$E502,Germany_Aus!$A$162),IF(TestUIn2!E502=Germany_Aus!$A$242, 4&amp;COUNTIF(TestUIn2!$E$2:$E502,Germany_Aus!$A$242),IF(TestUIn2!E502=Germany_Aus!$A$322, 5&amp;COUNTIF(TestUIn2!$E$2:$E502,Germany_Aus!$A$322),IF(TestUIn2!E502=Germany_Aus!$A$402, 6&amp;COUNTIF(TestUIn2!$E$2:$E502,Germany_Aus!$A$402),IF(TestUIn2!E502=Germany_Aus!$A$482, 7&amp;COUNTIF(TestUIn2!$E$2:$E502,Germany_Aus!$A$482),IF(TestUIn2!E502=Germany_Aus!$A$562, 8&amp;COUNTIF(TestUIn2!$E$2:$E502,Germany_Aus!$A$562),IF(TestUIn2!E502=Germany_Aus!$A$642, 9&amp;COUNTIF(TestUIn2!$E$2:$E502,Germany_Aus!$A$642),IF(TestUIn2!E502=Germany_Aus!$A$722, 10&amp;COUNTIF(TestUIn2!$E$2:$E502,Germany_Aus!$A$722),0)))))))))))</f>
        <v>0</v>
      </c>
      <c r="B502" t="str">
        <f>TestUIn2!A502</f>
        <v/>
      </c>
      <c r="C502" t="str">
        <f>TestUIn2!B502</f>
        <v/>
      </c>
      <c r="D502" t="str">
        <f>TestUIn2!C502</f>
        <v/>
      </c>
      <c r="E502" t="str">
        <f>TestUIn2!D502</f>
        <v/>
      </c>
      <c r="F502" s="87" t="str">
        <f>TestUIn2!F502</f>
        <v/>
      </c>
    </row>
    <row r="503">
      <c r="A503" s="86">
        <f>(IF(TestUIn2!E503=Germany_Aus!$A$2,1&amp;COUNTIF(TestUIn2!$E$2:$E503,Germany_Aus!$A$2), IF(TestUIn2!E503=Germany_Aus!$A$82, 2&amp;COUNTIF(TestUIn2!$E$2:$E503,Germany_Aus!$A$82),IF(TestUIn2!E503=Germany_Aus!$A$162, 3&amp;COUNTIF(TestUIn2!$E$2:$E503,Germany_Aus!$A$162),IF(TestUIn2!E503=Germany_Aus!$A$242, 4&amp;COUNTIF(TestUIn2!$E$2:$E503,Germany_Aus!$A$242),IF(TestUIn2!E503=Germany_Aus!$A$322, 5&amp;COUNTIF(TestUIn2!$E$2:$E503,Germany_Aus!$A$322),IF(TestUIn2!E503=Germany_Aus!$A$402, 6&amp;COUNTIF(TestUIn2!$E$2:$E503,Germany_Aus!$A$402),IF(TestUIn2!E503=Germany_Aus!$A$482, 7&amp;COUNTIF(TestUIn2!$E$2:$E503,Germany_Aus!$A$482),IF(TestUIn2!E503=Germany_Aus!$A$562, 8&amp;COUNTIF(TestUIn2!$E$2:$E503,Germany_Aus!$A$562),IF(TestUIn2!E503=Germany_Aus!$A$642, 9&amp;COUNTIF(TestUIn2!$E$2:$E503,Germany_Aus!$A$642),IF(TestUIn2!E503=Germany_Aus!$A$722, 10&amp;COUNTIF(TestUIn2!$E$2:$E503,Germany_Aus!$A$722),0)))))))))))</f>
        <v>0</v>
      </c>
      <c r="B503" t="str">
        <f>TestUIn2!A503</f>
        <v/>
      </c>
      <c r="C503" t="str">
        <f>TestUIn2!B503</f>
        <v/>
      </c>
      <c r="D503" t="str">
        <f>TestUIn2!C503</f>
        <v/>
      </c>
      <c r="E503" t="str">
        <f>TestUIn2!D503</f>
        <v/>
      </c>
      <c r="F503" s="87" t="str">
        <f>TestUIn2!F503</f>
        <v/>
      </c>
    </row>
    <row r="504">
      <c r="A504" s="86">
        <f>(IF(TestUIn2!E504=Germany_Aus!$A$2,1&amp;COUNTIF(TestUIn2!$E$2:$E504,Germany_Aus!$A$2), IF(TestUIn2!E504=Germany_Aus!$A$82, 2&amp;COUNTIF(TestUIn2!$E$2:$E504,Germany_Aus!$A$82),IF(TestUIn2!E504=Germany_Aus!$A$162, 3&amp;COUNTIF(TestUIn2!$E$2:$E504,Germany_Aus!$A$162),IF(TestUIn2!E504=Germany_Aus!$A$242, 4&amp;COUNTIF(TestUIn2!$E$2:$E504,Germany_Aus!$A$242),IF(TestUIn2!E504=Germany_Aus!$A$322, 5&amp;COUNTIF(TestUIn2!$E$2:$E504,Germany_Aus!$A$322),IF(TestUIn2!E504=Germany_Aus!$A$402, 6&amp;COUNTIF(TestUIn2!$E$2:$E504,Germany_Aus!$A$402),IF(TestUIn2!E504=Germany_Aus!$A$482, 7&amp;COUNTIF(TestUIn2!$E$2:$E504,Germany_Aus!$A$482),IF(TestUIn2!E504=Germany_Aus!$A$562, 8&amp;COUNTIF(TestUIn2!$E$2:$E504,Germany_Aus!$A$562),IF(TestUIn2!E504=Germany_Aus!$A$642, 9&amp;COUNTIF(TestUIn2!$E$2:$E504,Germany_Aus!$A$642),IF(TestUIn2!E504=Germany_Aus!$A$722, 10&amp;COUNTIF(TestUIn2!$E$2:$E504,Germany_Aus!$A$722),0)))))))))))</f>
        <v>0</v>
      </c>
      <c r="B504" t="str">
        <f>TestUIn2!A504</f>
        <v/>
      </c>
      <c r="C504" t="str">
        <f>TestUIn2!B504</f>
        <v/>
      </c>
      <c r="D504" t="str">
        <f>TestUIn2!C504</f>
        <v/>
      </c>
      <c r="E504" t="str">
        <f>TestUIn2!D504</f>
        <v/>
      </c>
      <c r="F504" s="87" t="str">
        <f>TestUIn2!F504</f>
        <v/>
      </c>
    </row>
    <row r="505">
      <c r="A505" s="86">
        <f>(IF(TestUIn2!E505=Germany_Aus!$A$2,1&amp;COUNTIF(TestUIn2!$E$2:$E505,Germany_Aus!$A$2), IF(TestUIn2!E505=Germany_Aus!$A$82, 2&amp;COUNTIF(TestUIn2!$E$2:$E505,Germany_Aus!$A$82),IF(TestUIn2!E505=Germany_Aus!$A$162, 3&amp;COUNTIF(TestUIn2!$E$2:$E505,Germany_Aus!$A$162),IF(TestUIn2!E505=Germany_Aus!$A$242, 4&amp;COUNTIF(TestUIn2!$E$2:$E505,Germany_Aus!$A$242),IF(TestUIn2!E505=Germany_Aus!$A$322, 5&amp;COUNTIF(TestUIn2!$E$2:$E505,Germany_Aus!$A$322),IF(TestUIn2!E505=Germany_Aus!$A$402, 6&amp;COUNTIF(TestUIn2!$E$2:$E505,Germany_Aus!$A$402),IF(TestUIn2!E505=Germany_Aus!$A$482, 7&amp;COUNTIF(TestUIn2!$E$2:$E505,Germany_Aus!$A$482),IF(TestUIn2!E505=Germany_Aus!$A$562, 8&amp;COUNTIF(TestUIn2!$E$2:$E505,Germany_Aus!$A$562),IF(TestUIn2!E505=Germany_Aus!$A$642, 9&amp;COUNTIF(TestUIn2!$E$2:$E505,Germany_Aus!$A$642),IF(TestUIn2!E505=Germany_Aus!$A$722, 10&amp;COUNTIF(TestUIn2!$E$2:$E505,Germany_Aus!$A$722),0)))))))))))</f>
        <v>0</v>
      </c>
      <c r="B505" t="str">
        <f>TestUIn2!A505</f>
        <v/>
      </c>
      <c r="C505" t="str">
        <f>TestUIn2!B505</f>
        <v/>
      </c>
      <c r="D505" t="str">
        <f>TestUIn2!C505</f>
        <v/>
      </c>
      <c r="E505" t="str">
        <f>TestUIn2!D505</f>
        <v/>
      </c>
      <c r="F505" s="87" t="str">
        <f>TestUIn2!F505</f>
        <v/>
      </c>
    </row>
    <row r="506">
      <c r="A506" s="86">
        <f>(IF(TestUIn2!E506=Germany_Aus!$A$2,1&amp;COUNTIF(TestUIn2!$E$2:$E506,Germany_Aus!$A$2), IF(TestUIn2!E506=Germany_Aus!$A$82, 2&amp;COUNTIF(TestUIn2!$E$2:$E506,Germany_Aus!$A$82),IF(TestUIn2!E506=Germany_Aus!$A$162, 3&amp;COUNTIF(TestUIn2!$E$2:$E506,Germany_Aus!$A$162),IF(TestUIn2!E506=Germany_Aus!$A$242, 4&amp;COUNTIF(TestUIn2!$E$2:$E506,Germany_Aus!$A$242),IF(TestUIn2!E506=Germany_Aus!$A$322, 5&amp;COUNTIF(TestUIn2!$E$2:$E506,Germany_Aus!$A$322),IF(TestUIn2!E506=Germany_Aus!$A$402, 6&amp;COUNTIF(TestUIn2!$E$2:$E506,Germany_Aus!$A$402),IF(TestUIn2!E506=Germany_Aus!$A$482, 7&amp;COUNTIF(TestUIn2!$E$2:$E506,Germany_Aus!$A$482),IF(TestUIn2!E506=Germany_Aus!$A$562, 8&amp;COUNTIF(TestUIn2!$E$2:$E506,Germany_Aus!$A$562),IF(TestUIn2!E506=Germany_Aus!$A$642, 9&amp;COUNTIF(TestUIn2!$E$2:$E506,Germany_Aus!$A$642),IF(TestUIn2!E506=Germany_Aus!$A$722, 10&amp;COUNTIF(TestUIn2!$E$2:$E506,Germany_Aus!$A$722),0)))))))))))</f>
        <v>0</v>
      </c>
      <c r="B506" t="str">
        <f>TestUIn2!A506</f>
        <v/>
      </c>
      <c r="C506" t="str">
        <f>TestUIn2!B506</f>
        <v/>
      </c>
      <c r="D506" t="str">
        <f>TestUIn2!C506</f>
        <v/>
      </c>
      <c r="E506" t="str">
        <f>TestUIn2!D506</f>
        <v/>
      </c>
      <c r="F506" s="87" t="str">
        <f>TestUIn2!F506</f>
        <v/>
      </c>
    </row>
    <row r="507">
      <c r="A507" s="86">
        <f>(IF(TestUIn2!E507=Germany_Aus!$A$2,1&amp;COUNTIF(TestUIn2!$E$2:$E507,Germany_Aus!$A$2), IF(TestUIn2!E507=Germany_Aus!$A$82, 2&amp;COUNTIF(TestUIn2!$E$2:$E507,Germany_Aus!$A$82),IF(TestUIn2!E507=Germany_Aus!$A$162, 3&amp;COUNTIF(TestUIn2!$E$2:$E507,Germany_Aus!$A$162),IF(TestUIn2!E507=Germany_Aus!$A$242, 4&amp;COUNTIF(TestUIn2!$E$2:$E507,Germany_Aus!$A$242),IF(TestUIn2!E507=Germany_Aus!$A$322, 5&amp;COUNTIF(TestUIn2!$E$2:$E507,Germany_Aus!$A$322),IF(TestUIn2!E507=Germany_Aus!$A$402, 6&amp;COUNTIF(TestUIn2!$E$2:$E507,Germany_Aus!$A$402),IF(TestUIn2!E507=Germany_Aus!$A$482, 7&amp;COUNTIF(TestUIn2!$E$2:$E507,Germany_Aus!$A$482),IF(TestUIn2!E507=Germany_Aus!$A$562, 8&amp;COUNTIF(TestUIn2!$E$2:$E507,Germany_Aus!$A$562),IF(TestUIn2!E507=Germany_Aus!$A$642, 9&amp;COUNTIF(TestUIn2!$E$2:$E507,Germany_Aus!$A$642),IF(TestUIn2!E507=Germany_Aus!$A$722, 10&amp;COUNTIF(TestUIn2!$E$2:$E507,Germany_Aus!$A$722),0)))))))))))</f>
        <v>0</v>
      </c>
      <c r="B507" t="str">
        <f>TestUIn2!A507</f>
        <v/>
      </c>
      <c r="C507" t="str">
        <f>TestUIn2!B507</f>
        <v/>
      </c>
      <c r="D507" t="str">
        <f>TestUIn2!C507</f>
        <v/>
      </c>
      <c r="E507" t="str">
        <f>TestUIn2!D507</f>
        <v/>
      </c>
      <c r="F507" s="87" t="str">
        <f>TestUIn2!F507</f>
        <v/>
      </c>
    </row>
    <row r="508">
      <c r="A508" s="86">
        <f>(IF(TestUIn2!E508=Germany_Aus!$A$2,1&amp;COUNTIF(TestUIn2!$E$2:$E508,Germany_Aus!$A$2), IF(TestUIn2!E508=Germany_Aus!$A$82, 2&amp;COUNTIF(TestUIn2!$E$2:$E508,Germany_Aus!$A$82),IF(TestUIn2!E508=Germany_Aus!$A$162, 3&amp;COUNTIF(TestUIn2!$E$2:$E508,Germany_Aus!$A$162),IF(TestUIn2!E508=Germany_Aus!$A$242, 4&amp;COUNTIF(TestUIn2!$E$2:$E508,Germany_Aus!$A$242),IF(TestUIn2!E508=Germany_Aus!$A$322, 5&amp;COUNTIF(TestUIn2!$E$2:$E508,Germany_Aus!$A$322),IF(TestUIn2!E508=Germany_Aus!$A$402, 6&amp;COUNTIF(TestUIn2!$E$2:$E508,Germany_Aus!$A$402),IF(TestUIn2!E508=Germany_Aus!$A$482, 7&amp;COUNTIF(TestUIn2!$E$2:$E508,Germany_Aus!$A$482),IF(TestUIn2!E508=Germany_Aus!$A$562, 8&amp;COUNTIF(TestUIn2!$E$2:$E508,Germany_Aus!$A$562),IF(TestUIn2!E508=Germany_Aus!$A$642, 9&amp;COUNTIF(TestUIn2!$E$2:$E508,Germany_Aus!$A$642),IF(TestUIn2!E508=Germany_Aus!$A$722, 10&amp;COUNTIF(TestUIn2!$E$2:$E508,Germany_Aus!$A$722),0)))))))))))</f>
        <v>0</v>
      </c>
      <c r="B508" t="str">
        <f>TestUIn2!A508</f>
        <v/>
      </c>
      <c r="C508" t="str">
        <f>TestUIn2!B508</f>
        <v/>
      </c>
      <c r="D508" t="str">
        <f>TestUIn2!C508</f>
        <v/>
      </c>
      <c r="E508" t="str">
        <f>TestUIn2!D508</f>
        <v/>
      </c>
      <c r="F508" s="87" t="str">
        <f>TestUIn2!F508</f>
        <v/>
      </c>
    </row>
    <row r="509">
      <c r="A509" s="86">
        <f>(IF(TestUIn2!E509=Germany_Aus!$A$2,1&amp;COUNTIF(TestUIn2!$E$2:$E509,Germany_Aus!$A$2), IF(TestUIn2!E509=Germany_Aus!$A$82, 2&amp;COUNTIF(TestUIn2!$E$2:$E509,Germany_Aus!$A$82),IF(TestUIn2!E509=Germany_Aus!$A$162, 3&amp;COUNTIF(TestUIn2!$E$2:$E509,Germany_Aus!$A$162),IF(TestUIn2!E509=Germany_Aus!$A$242, 4&amp;COUNTIF(TestUIn2!$E$2:$E509,Germany_Aus!$A$242),IF(TestUIn2!E509=Germany_Aus!$A$322, 5&amp;COUNTIF(TestUIn2!$E$2:$E509,Germany_Aus!$A$322),IF(TestUIn2!E509=Germany_Aus!$A$402, 6&amp;COUNTIF(TestUIn2!$E$2:$E509,Germany_Aus!$A$402),IF(TestUIn2!E509=Germany_Aus!$A$482, 7&amp;COUNTIF(TestUIn2!$E$2:$E509,Germany_Aus!$A$482),IF(TestUIn2!E509=Germany_Aus!$A$562, 8&amp;COUNTIF(TestUIn2!$E$2:$E509,Germany_Aus!$A$562),IF(TestUIn2!E509=Germany_Aus!$A$642, 9&amp;COUNTIF(TestUIn2!$E$2:$E509,Germany_Aus!$A$642),IF(TestUIn2!E509=Germany_Aus!$A$722, 10&amp;COUNTIF(TestUIn2!$E$2:$E509,Germany_Aus!$A$722),0)))))))))))</f>
        <v>0</v>
      </c>
      <c r="B509" t="str">
        <f>TestUIn2!A509</f>
        <v/>
      </c>
      <c r="C509" t="str">
        <f>TestUIn2!B509</f>
        <v/>
      </c>
      <c r="D509" t="str">
        <f>TestUIn2!C509</f>
        <v/>
      </c>
      <c r="E509" t="str">
        <f>TestUIn2!D509</f>
        <v/>
      </c>
      <c r="F509" s="87" t="str">
        <f>TestUIn2!F509</f>
        <v/>
      </c>
    </row>
    <row r="510">
      <c r="A510" s="86">
        <f>(IF(TestUIn2!E510=Germany_Aus!$A$2,1&amp;COUNTIF(TestUIn2!$E$2:$E510,Germany_Aus!$A$2), IF(TestUIn2!E510=Germany_Aus!$A$82, 2&amp;COUNTIF(TestUIn2!$E$2:$E510,Germany_Aus!$A$82),IF(TestUIn2!E510=Germany_Aus!$A$162, 3&amp;COUNTIF(TestUIn2!$E$2:$E510,Germany_Aus!$A$162),IF(TestUIn2!E510=Germany_Aus!$A$242, 4&amp;COUNTIF(TestUIn2!$E$2:$E510,Germany_Aus!$A$242),IF(TestUIn2!E510=Germany_Aus!$A$322, 5&amp;COUNTIF(TestUIn2!$E$2:$E510,Germany_Aus!$A$322),IF(TestUIn2!E510=Germany_Aus!$A$402, 6&amp;COUNTIF(TestUIn2!$E$2:$E510,Germany_Aus!$A$402),IF(TestUIn2!E510=Germany_Aus!$A$482, 7&amp;COUNTIF(TestUIn2!$E$2:$E510,Germany_Aus!$A$482),IF(TestUIn2!E510=Germany_Aus!$A$562, 8&amp;COUNTIF(TestUIn2!$E$2:$E510,Germany_Aus!$A$562),IF(TestUIn2!E510=Germany_Aus!$A$642, 9&amp;COUNTIF(TestUIn2!$E$2:$E510,Germany_Aus!$A$642),IF(TestUIn2!E510=Germany_Aus!$A$722, 10&amp;COUNTIF(TestUIn2!$E$2:$E510,Germany_Aus!$A$722),0)))))))))))</f>
        <v>0</v>
      </c>
      <c r="B510" t="str">
        <f>TestUIn2!A510</f>
        <v/>
      </c>
      <c r="C510" t="str">
        <f>TestUIn2!B510</f>
        <v/>
      </c>
      <c r="D510" t="str">
        <f>TestUIn2!C510</f>
        <v/>
      </c>
      <c r="E510" t="str">
        <f>TestUIn2!D510</f>
        <v/>
      </c>
      <c r="F510" s="87" t="str">
        <f>TestUIn2!F510</f>
        <v/>
      </c>
    </row>
    <row r="511">
      <c r="A511" s="86">
        <f>(IF(TestUIn2!E511=Germany_Aus!$A$2,1&amp;COUNTIF(TestUIn2!$E$2:$E511,Germany_Aus!$A$2), IF(TestUIn2!E511=Germany_Aus!$A$82, 2&amp;COUNTIF(TestUIn2!$E$2:$E511,Germany_Aus!$A$82),IF(TestUIn2!E511=Germany_Aus!$A$162, 3&amp;COUNTIF(TestUIn2!$E$2:$E511,Germany_Aus!$A$162),IF(TestUIn2!E511=Germany_Aus!$A$242, 4&amp;COUNTIF(TestUIn2!$E$2:$E511,Germany_Aus!$A$242),IF(TestUIn2!E511=Germany_Aus!$A$322, 5&amp;COUNTIF(TestUIn2!$E$2:$E511,Germany_Aus!$A$322),IF(TestUIn2!E511=Germany_Aus!$A$402, 6&amp;COUNTIF(TestUIn2!$E$2:$E511,Germany_Aus!$A$402),IF(TestUIn2!E511=Germany_Aus!$A$482, 7&amp;COUNTIF(TestUIn2!$E$2:$E511,Germany_Aus!$A$482),IF(TestUIn2!E511=Germany_Aus!$A$562, 8&amp;COUNTIF(TestUIn2!$E$2:$E511,Germany_Aus!$A$562),IF(TestUIn2!E511=Germany_Aus!$A$642, 9&amp;COUNTIF(TestUIn2!$E$2:$E511,Germany_Aus!$A$642),IF(TestUIn2!E511=Germany_Aus!$A$722, 10&amp;COUNTIF(TestUIn2!$E$2:$E511,Germany_Aus!$A$722),0)))))))))))</f>
        <v>0</v>
      </c>
      <c r="B511" t="str">
        <f>TestUIn2!A511</f>
        <v/>
      </c>
      <c r="C511" t="str">
        <f>TestUIn2!B511</f>
        <v/>
      </c>
      <c r="D511" t="str">
        <f>TestUIn2!C511</f>
        <v/>
      </c>
      <c r="E511" t="str">
        <f>TestUIn2!D511</f>
        <v/>
      </c>
      <c r="F511" s="87" t="str">
        <f>TestUIn2!F511</f>
        <v/>
      </c>
    </row>
    <row r="512">
      <c r="A512" s="86">
        <f>(IF(TestUIn2!E512=Germany_Aus!$A$2,1&amp;COUNTIF(TestUIn2!$E$2:$E512,Germany_Aus!$A$2), IF(TestUIn2!E512=Germany_Aus!$A$82, 2&amp;COUNTIF(TestUIn2!$E$2:$E512,Germany_Aus!$A$82),IF(TestUIn2!E512=Germany_Aus!$A$162, 3&amp;COUNTIF(TestUIn2!$E$2:$E512,Germany_Aus!$A$162),IF(TestUIn2!E512=Germany_Aus!$A$242, 4&amp;COUNTIF(TestUIn2!$E$2:$E512,Germany_Aus!$A$242),IF(TestUIn2!E512=Germany_Aus!$A$322, 5&amp;COUNTIF(TestUIn2!$E$2:$E512,Germany_Aus!$A$322),IF(TestUIn2!E512=Germany_Aus!$A$402, 6&amp;COUNTIF(TestUIn2!$E$2:$E512,Germany_Aus!$A$402),IF(TestUIn2!E512=Germany_Aus!$A$482, 7&amp;COUNTIF(TestUIn2!$E$2:$E512,Germany_Aus!$A$482),IF(TestUIn2!E512=Germany_Aus!$A$562, 8&amp;COUNTIF(TestUIn2!$E$2:$E512,Germany_Aus!$A$562),IF(TestUIn2!E512=Germany_Aus!$A$642, 9&amp;COUNTIF(TestUIn2!$E$2:$E512,Germany_Aus!$A$642),IF(TestUIn2!E512=Germany_Aus!$A$722, 10&amp;COUNTIF(TestUIn2!$E$2:$E512,Germany_Aus!$A$722),0)))))))))))</f>
        <v>0</v>
      </c>
      <c r="B512" t="str">
        <f>TestUIn2!A512</f>
        <v/>
      </c>
      <c r="C512" t="str">
        <f>TestUIn2!B512</f>
        <v/>
      </c>
      <c r="D512" t="str">
        <f>TestUIn2!C512</f>
        <v/>
      </c>
      <c r="E512" t="str">
        <f>TestUIn2!D512</f>
        <v/>
      </c>
      <c r="F512" s="87" t="str">
        <f>TestUIn2!F512</f>
        <v/>
      </c>
    </row>
    <row r="513">
      <c r="A513" s="86">
        <f>(IF(TestUIn2!E513=Germany_Aus!$A$2,1&amp;COUNTIF(TestUIn2!$E$2:$E513,Germany_Aus!$A$2), IF(TestUIn2!E513=Germany_Aus!$A$82, 2&amp;COUNTIF(TestUIn2!$E$2:$E513,Germany_Aus!$A$82),IF(TestUIn2!E513=Germany_Aus!$A$162, 3&amp;COUNTIF(TestUIn2!$E$2:$E513,Germany_Aus!$A$162),IF(TestUIn2!E513=Germany_Aus!$A$242, 4&amp;COUNTIF(TestUIn2!$E$2:$E513,Germany_Aus!$A$242),IF(TestUIn2!E513=Germany_Aus!$A$322, 5&amp;COUNTIF(TestUIn2!$E$2:$E513,Germany_Aus!$A$322),IF(TestUIn2!E513=Germany_Aus!$A$402, 6&amp;COUNTIF(TestUIn2!$E$2:$E513,Germany_Aus!$A$402),IF(TestUIn2!E513=Germany_Aus!$A$482, 7&amp;COUNTIF(TestUIn2!$E$2:$E513,Germany_Aus!$A$482),IF(TestUIn2!E513=Germany_Aus!$A$562, 8&amp;COUNTIF(TestUIn2!$E$2:$E513,Germany_Aus!$A$562),IF(TestUIn2!E513=Germany_Aus!$A$642, 9&amp;COUNTIF(TestUIn2!$E$2:$E513,Germany_Aus!$A$642),IF(TestUIn2!E513=Germany_Aus!$A$722, 10&amp;COUNTIF(TestUIn2!$E$2:$E513,Germany_Aus!$A$722),0)))))))))))</f>
        <v>0</v>
      </c>
      <c r="B513" t="str">
        <f>TestUIn2!A513</f>
        <v/>
      </c>
      <c r="C513" t="str">
        <f>TestUIn2!B513</f>
        <v/>
      </c>
      <c r="D513" t="str">
        <f>TestUIn2!C513</f>
        <v/>
      </c>
      <c r="E513" t="str">
        <f>TestUIn2!D513</f>
        <v/>
      </c>
      <c r="F513" s="87" t="str">
        <f>TestUIn2!F513</f>
        <v/>
      </c>
    </row>
    <row r="514">
      <c r="A514" s="86">
        <f>(IF(TestUIn2!E514=Germany_Aus!$A$2,1&amp;COUNTIF(TestUIn2!$E$2:$E514,Germany_Aus!$A$2), IF(TestUIn2!E514=Germany_Aus!$A$82, 2&amp;COUNTIF(TestUIn2!$E$2:$E514,Germany_Aus!$A$82),IF(TestUIn2!E514=Germany_Aus!$A$162, 3&amp;COUNTIF(TestUIn2!$E$2:$E514,Germany_Aus!$A$162),IF(TestUIn2!E514=Germany_Aus!$A$242, 4&amp;COUNTIF(TestUIn2!$E$2:$E514,Germany_Aus!$A$242),IF(TestUIn2!E514=Germany_Aus!$A$322, 5&amp;COUNTIF(TestUIn2!$E$2:$E514,Germany_Aus!$A$322),IF(TestUIn2!E514=Germany_Aus!$A$402, 6&amp;COUNTIF(TestUIn2!$E$2:$E514,Germany_Aus!$A$402),IF(TestUIn2!E514=Germany_Aus!$A$482, 7&amp;COUNTIF(TestUIn2!$E$2:$E514,Germany_Aus!$A$482),IF(TestUIn2!E514=Germany_Aus!$A$562, 8&amp;COUNTIF(TestUIn2!$E$2:$E514,Germany_Aus!$A$562),IF(TestUIn2!E514=Germany_Aus!$A$642, 9&amp;COUNTIF(TestUIn2!$E$2:$E514,Germany_Aus!$A$642),IF(TestUIn2!E514=Germany_Aus!$A$722, 10&amp;COUNTIF(TestUIn2!$E$2:$E514,Germany_Aus!$A$722),0)))))))))))</f>
        <v>0</v>
      </c>
      <c r="B514" t="str">
        <f>TestUIn2!A514</f>
        <v/>
      </c>
      <c r="C514" t="str">
        <f>TestUIn2!B514</f>
        <v/>
      </c>
      <c r="D514" t="str">
        <f>TestUIn2!C514</f>
        <v/>
      </c>
      <c r="E514" t="str">
        <f>TestUIn2!D514</f>
        <v/>
      </c>
      <c r="F514" s="87" t="str">
        <f>TestUIn2!F514</f>
        <v/>
      </c>
    </row>
    <row r="515">
      <c r="A515" s="86">
        <f>(IF(TestUIn2!E515=Germany_Aus!$A$2,1&amp;COUNTIF(TestUIn2!$E$2:$E515,Germany_Aus!$A$2), IF(TestUIn2!E515=Germany_Aus!$A$82, 2&amp;COUNTIF(TestUIn2!$E$2:$E515,Germany_Aus!$A$82),IF(TestUIn2!E515=Germany_Aus!$A$162, 3&amp;COUNTIF(TestUIn2!$E$2:$E515,Germany_Aus!$A$162),IF(TestUIn2!E515=Germany_Aus!$A$242, 4&amp;COUNTIF(TestUIn2!$E$2:$E515,Germany_Aus!$A$242),IF(TestUIn2!E515=Germany_Aus!$A$322, 5&amp;COUNTIF(TestUIn2!$E$2:$E515,Germany_Aus!$A$322),IF(TestUIn2!E515=Germany_Aus!$A$402, 6&amp;COUNTIF(TestUIn2!$E$2:$E515,Germany_Aus!$A$402),IF(TestUIn2!E515=Germany_Aus!$A$482, 7&amp;COUNTIF(TestUIn2!$E$2:$E515,Germany_Aus!$A$482),IF(TestUIn2!E515=Germany_Aus!$A$562, 8&amp;COUNTIF(TestUIn2!$E$2:$E515,Germany_Aus!$A$562),IF(TestUIn2!E515=Germany_Aus!$A$642, 9&amp;COUNTIF(TestUIn2!$E$2:$E515,Germany_Aus!$A$642),IF(TestUIn2!E515=Germany_Aus!$A$722, 10&amp;COUNTIF(TestUIn2!$E$2:$E515,Germany_Aus!$A$722),0)))))))))))</f>
        <v>0</v>
      </c>
      <c r="B515" t="str">
        <f>TestUIn2!A515</f>
        <v/>
      </c>
      <c r="C515" t="str">
        <f>TestUIn2!B515</f>
        <v/>
      </c>
      <c r="D515" t="str">
        <f>TestUIn2!C515</f>
        <v/>
      </c>
      <c r="E515" t="str">
        <f>TestUIn2!D515</f>
        <v/>
      </c>
      <c r="F515" s="87" t="str">
        <f>TestUIn2!F515</f>
        <v/>
      </c>
    </row>
    <row r="516">
      <c r="A516" s="86">
        <f>(IF(TestUIn2!E516=Germany_Aus!$A$2,1&amp;COUNTIF(TestUIn2!$E$2:$E516,Germany_Aus!$A$2), IF(TestUIn2!E516=Germany_Aus!$A$82, 2&amp;COUNTIF(TestUIn2!$E$2:$E516,Germany_Aus!$A$82),IF(TestUIn2!E516=Germany_Aus!$A$162, 3&amp;COUNTIF(TestUIn2!$E$2:$E516,Germany_Aus!$A$162),IF(TestUIn2!E516=Germany_Aus!$A$242, 4&amp;COUNTIF(TestUIn2!$E$2:$E516,Germany_Aus!$A$242),IF(TestUIn2!E516=Germany_Aus!$A$322, 5&amp;COUNTIF(TestUIn2!$E$2:$E516,Germany_Aus!$A$322),IF(TestUIn2!E516=Germany_Aus!$A$402, 6&amp;COUNTIF(TestUIn2!$E$2:$E516,Germany_Aus!$A$402),IF(TestUIn2!E516=Germany_Aus!$A$482, 7&amp;COUNTIF(TestUIn2!$E$2:$E516,Germany_Aus!$A$482),IF(TestUIn2!E516=Germany_Aus!$A$562, 8&amp;COUNTIF(TestUIn2!$E$2:$E516,Germany_Aus!$A$562),IF(TestUIn2!E516=Germany_Aus!$A$642, 9&amp;COUNTIF(TestUIn2!$E$2:$E516,Germany_Aus!$A$642),IF(TestUIn2!E516=Germany_Aus!$A$722, 10&amp;COUNTIF(TestUIn2!$E$2:$E516,Germany_Aus!$A$722),0)))))))))))</f>
        <v>0</v>
      </c>
      <c r="B516" t="str">
        <f>TestUIn2!A516</f>
        <v/>
      </c>
      <c r="C516" t="str">
        <f>TestUIn2!B516</f>
        <v/>
      </c>
      <c r="D516" t="str">
        <f>TestUIn2!C516</f>
        <v/>
      </c>
      <c r="E516" t="str">
        <f>TestUIn2!D516</f>
        <v/>
      </c>
      <c r="F516" s="87" t="str">
        <f>TestUIn2!F516</f>
        <v/>
      </c>
    </row>
    <row r="517">
      <c r="A517" s="86">
        <f>(IF(TestUIn2!E517=Germany_Aus!$A$2,1&amp;COUNTIF(TestUIn2!$E$2:$E517,Germany_Aus!$A$2), IF(TestUIn2!E517=Germany_Aus!$A$82, 2&amp;COUNTIF(TestUIn2!$E$2:$E517,Germany_Aus!$A$82),IF(TestUIn2!E517=Germany_Aus!$A$162, 3&amp;COUNTIF(TestUIn2!$E$2:$E517,Germany_Aus!$A$162),IF(TestUIn2!E517=Germany_Aus!$A$242, 4&amp;COUNTIF(TestUIn2!$E$2:$E517,Germany_Aus!$A$242),IF(TestUIn2!E517=Germany_Aus!$A$322, 5&amp;COUNTIF(TestUIn2!$E$2:$E517,Germany_Aus!$A$322),IF(TestUIn2!E517=Germany_Aus!$A$402, 6&amp;COUNTIF(TestUIn2!$E$2:$E517,Germany_Aus!$A$402),IF(TestUIn2!E517=Germany_Aus!$A$482, 7&amp;COUNTIF(TestUIn2!$E$2:$E517,Germany_Aus!$A$482),IF(TestUIn2!E517=Germany_Aus!$A$562, 8&amp;COUNTIF(TestUIn2!$E$2:$E517,Germany_Aus!$A$562),IF(TestUIn2!E517=Germany_Aus!$A$642, 9&amp;COUNTIF(TestUIn2!$E$2:$E517,Germany_Aus!$A$642),IF(TestUIn2!E517=Germany_Aus!$A$722, 10&amp;COUNTIF(TestUIn2!$E$2:$E517,Germany_Aus!$A$722),0)))))))))))</f>
        <v>0</v>
      </c>
      <c r="B517" t="str">
        <f>TestUIn2!A517</f>
        <v/>
      </c>
      <c r="C517" t="str">
        <f>TestUIn2!B517</f>
        <v/>
      </c>
      <c r="D517" t="str">
        <f>TestUIn2!C517</f>
        <v/>
      </c>
      <c r="E517" t="str">
        <f>TestUIn2!D517</f>
        <v/>
      </c>
      <c r="F517" s="87" t="str">
        <f>TestUIn2!F517</f>
        <v/>
      </c>
    </row>
    <row r="518">
      <c r="A518" s="86">
        <f>(IF(TestUIn2!E518=Germany_Aus!$A$2,1&amp;COUNTIF(TestUIn2!$E$2:$E518,Germany_Aus!$A$2), IF(TestUIn2!E518=Germany_Aus!$A$82, 2&amp;COUNTIF(TestUIn2!$E$2:$E518,Germany_Aus!$A$82),IF(TestUIn2!E518=Germany_Aus!$A$162, 3&amp;COUNTIF(TestUIn2!$E$2:$E518,Germany_Aus!$A$162),IF(TestUIn2!E518=Germany_Aus!$A$242, 4&amp;COUNTIF(TestUIn2!$E$2:$E518,Germany_Aus!$A$242),IF(TestUIn2!E518=Germany_Aus!$A$322, 5&amp;COUNTIF(TestUIn2!$E$2:$E518,Germany_Aus!$A$322),IF(TestUIn2!E518=Germany_Aus!$A$402, 6&amp;COUNTIF(TestUIn2!$E$2:$E518,Germany_Aus!$A$402),IF(TestUIn2!E518=Germany_Aus!$A$482, 7&amp;COUNTIF(TestUIn2!$E$2:$E518,Germany_Aus!$A$482),IF(TestUIn2!E518=Germany_Aus!$A$562, 8&amp;COUNTIF(TestUIn2!$E$2:$E518,Germany_Aus!$A$562),IF(TestUIn2!E518=Germany_Aus!$A$642, 9&amp;COUNTIF(TestUIn2!$E$2:$E518,Germany_Aus!$A$642),IF(TestUIn2!E518=Germany_Aus!$A$722, 10&amp;COUNTIF(TestUIn2!$E$2:$E518,Germany_Aus!$A$722),0)))))))))))</f>
        <v>0</v>
      </c>
      <c r="B518" t="str">
        <f>TestUIn2!A518</f>
        <v/>
      </c>
      <c r="C518" t="str">
        <f>TestUIn2!B518</f>
        <v/>
      </c>
      <c r="D518" t="str">
        <f>TestUIn2!C518</f>
        <v/>
      </c>
      <c r="E518" t="str">
        <f>TestUIn2!D518</f>
        <v/>
      </c>
      <c r="F518" s="87" t="str">
        <f>TestUIn2!F518</f>
        <v/>
      </c>
    </row>
    <row r="519">
      <c r="A519" s="86">
        <f>(IF(TestUIn2!E519=Germany_Aus!$A$2,1&amp;COUNTIF(TestUIn2!$E$2:$E519,Germany_Aus!$A$2), IF(TestUIn2!E519=Germany_Aus!$A$82, 2&amp;COUNTIF(TestUIn2!$E$2:$E519,Germany_Aus!$A$82),IF(TestUIn2!E519=Germany_Aus!$A$162, 3&amp;COUNTIF(TestUIn2!$E$2:$E519,Germany_Aus!$A$162),IF(TestUIn2!E519=Germany_Aus!$A$242, 4&amp;COUNTIF(TestUIn2!$E$2:$E519,Germany_Aus!$A$242),IF(TestUIn2!E519=Germany_Aus!$A$322, 5&amp;COUNTIF(TestUIn2!$E$2:$E519,Germany_Aus!$A$322),IF(TestUIn2!E519=Germany_Aus!$A$402, 6&amp;COUNTIF(TestUIn2!$E$2:$E519,Germany_Aus!$A$402),IF(TestUIn2!E519=Germany_Aus!$A$482, 7&amp;COUNTIF(TestUIn2!$E$2:$E519,Germany_Aus!$A$482),IF(TestUIn2!E519=Germany_Aus!$A$562, 8&amp;COUNTIF(TestUIn2!$E$2:$E519,Germany_Aus!$A$562),IF(TestUIn2!E519=Germany_Aus!$A$642, 9&amp;COUNTIF(TestUIn2!$E$2:$E519,Germany_Aus!$A$642),IF(TestUIn2!E519=Germany_Aus!$A$722, 10&amp;COUNTIF(TestUIn2!$E$2:$E519,Germany_Aus!$A$722),0)))))))))))</f>
        <v>0</v>
      </c>
      <c r="B519" t="str">
        <f>TestUIn2!A519</f>
        <v/>
      </c>
      <c r="C519" t="str">
        <f>TestUIn2!B519</f>
        <v/>
      </c>
      <c r="D519" t="str">
        <f>TestUIn2!C519</f>
        <v/>
      </c>
      <c r="E519" t="str">
        <f>TestUIn2!D519</f>
        <v/>
      </c>
      <c r="F519" s="87" t="str">
        <f>TestUIn2!F519</f>
        <v/>
      </c>
    </row>
    <row r="520">
      <c r="A520" s="86">
        <f>(IF(TestUIn2!E520=Germany_Aus!$A$2,1&amp;COUNTIF(TestUIn2!$E$2:$E520,Germany_Aus!$A$2), IF(TestUIn2!E520=Germany_Aus!$A$82, 2&amp;COUNTIF(TestUIn2!$E$2:$E520,Germany_Aus!$A$82),IF(TestUIn2!E520=Germany_Aus!$A$162, 3&amp;COUNTIF(TestUIn2!$E$2:$E520,Germany_Aus!$A$162),IF(TestUIn2!E520=Germany_Aus!$A$242, 4&amp;COUNTIF(TestUIn2!$E$2:$E520,Germany_Aus!$A$242),IF(TestUIn2!E520=Germany_Aus!$A$322, 5&amp;COUNTIF(TestUIn2!$E$2:$E520,Germany_Aus!$A$322),IF(TestUIn2!E520=Germany_Aus!$A$402, 6&amp;COUNTIF(TestUIn2!$E$2:$E520,Germany_Aus!$A$402),IF(TestUIn2!E520=Germany_Aus!$A$482, 7&amp;COUNTIF(TestUIn2!$E$2:$E520,Germany_Aus!$A$482),IF(TestUIn2!E520=Germany_Aus!$A$562, 8&amp;COUNTIF(TestUIn2!$E$2:$E520,Germany_Aus!$A$562),IF(TestUIn2!E520=Germany_Aus!$A$642, 9&amp;COUNTIF(TestUIn2!$E$2:$E520,Germany_Aus!$A$642),IF(TestUIn2!E520=Germany_Aus!$A$722, 10&amp;COUNTIF(TestUIn2!$E$2:$E520,Germany_Aus!$A$722),0)))))))))))</f>
        <v>0</v>
      </c>
      <c r="B520" t="str">
        <f>TestUIn2!A520</f>
        <v/>
      </c>
      <c r="C520" t="str">
        <f>TestUIn2!B520</f>
        <v/>
      </c>
      <c r="D520" t="str">
        <f>TestUIn2!C520</f>
        <v/>
      </c>
      <c r="E520" t="str">
        <f>TestUIn2!D520</f>
        <v/>
      </c>
      <c r="F520" s="87" t="str">
        <f>TestUIn2!F520</f>
        <v/>
      </c>
    </row>
    <row r="521">
      <c r="A521" s="86">
        <f>(IF(TestUIn2!E521=Germany_Aus!$A$2,1&amp;COUNTIF(TestUIn2!$E$2:$E521,Germany_Aus!$A$2), IF(TestUIn2!E521=Germany_Aus!$A$82, 2&amp;COUNTIF(TestUIn2!$E$2:$E521,Germany_Aus!$A$82),IF(TestUIn2!E521=Germany_Aus!$A$162, 3&amp;COUNTIF(TestUIn2!$E$2:$E521,Germany_Aus!$A$162),IF(TestUIn2!E521=Germany_Aus!$A$242, 4&amp;COUNTIF(TestUIn2!$E$2:$E521,Germany_Aus!$A$242),IF(TestUIn2!E521=Germany_Aus!$A$322, 5&amp;COUNTIF(TestUIn2!$E$2:$E521,Germany_Aus!$A$322),IF(TestUIn2!E521=Germany_Aus!$A$402, 6&amp;COUNTIF(TestUIn2!$E$2:$E521,Germany_Aus!$A$402),IF(TestUIn2!E521=Germany_Aus!$A$482, 7&amp;COUNTIF(TestUIn2!$E$2:$E521,Germany_Aus!$A$482),IF(TestUIn2!E521=Germany_Aus!$A$562, 8&amp;COUNTIF(TestUIn2!$E$2:$E521,Germany_Aus!$A$562),IF(TestUIn2!E521=Germany_Aus!$A$642, 9&amp;COUNTIF(TestUIn2!$E$2:$E521,Germany_Aus!$A$642),IF(TestUIn2!E521=Germany_Aus!$A$722, 10&amp;COUNTIF(TestUIn2!$E$2:$E521,Germany_Aus!$A$722),0)))))))))))</f>
        <v>0</v>
      </c>
      <c r="B521" t="str">
        <f>TestUIn2!A521</f>
        <v/>
      </c>
      <c r="C521" t="str">
        <f>TestUIn2!B521</f>
        <v/>
      </c>
      <c r="D521" t="str">
        <f>TestUIn2!C521</f>
        <v/>
      </c>
      <c r="E521" t="str">
        <f>TestUIn2!D521</f>
        <v/>
      </c>
      <c r="F521" s="87" t="str">
        <f>TestUIn2!F521</f>
        <v/>
      </c>
    </row>
    <row r="522">
      <c r="A522" s="86">
        <f>(IF(TestUIn2!E522=Germany_Aus!$A$2,1&amp;COUNTIF(TestUIn2!$E$2:$E522,Germany_Aus!$A$2), IF(TestUIn2!E522=Germany_Aus!$A$82, 2&amp;COUNTIF(TestUIn2!$E$2:$E522,Germany_Aus!$A$82),IF(TestUIn2!E522=Germany_Aus!$A$162, 3&amp;COUNTIF(TestUIn2!$E$2:$E522,Germany_Aus!$A$162),IF(TestUIn2!E522=Germany_Aus!$A$242, 4&amp;COUNTIF(TestUIn2!$E$2:$E522,Germany_Aus!$A$242),IF(TestUIn2!E522=Germany_Aus!$A$322, 5&amp;COUNTIF(TestUIn2!$E$2:$E522,Germany_Aus!$A$322),IF(TestUIn2!E522=Germany_Aus!$A$402, 6&amp;COUNTIF(TestUIn2!$E$2:$E522,Germany_Aus!$A$402),IF(TestUIn2!E522=Germany_Aus!$A$482, 7&amp;COUNTIF(TestUIn2!$E$2:$E522,Germany_Aus!$A$482),IF(TestUIn2!E522=Germany_Aus!$A$562, 8&amp;COUNTIF(TestUIn2!$E$2:$E522,Germany_Aus!$A$562),IF(TestUIn2!E522=Germany_Aus!$A$642, 9&amp;COUNTIF(TestUIn2!$E$2:$E522,Germany_Aus!$A$642),IF(TestUIn2!E522=Germany_Aus!$A$722, 10&amp;COUNTIF(TestUIn2!$E$2:$E522,Germany_Aus!$A$722),0)))))))))))</f>
        <v>0</v>
      </c>
      <c r="B522" t="str">
        <f>TestUIn2!A522</f>
        <v/>
      </c>
      <c r="C522" t="str">
        <f>TestUIn2!B522</f>
        <v/>
      </c>
      <c r="D522" t="str">
        <f>TestUIn2!C522</f>
        <v/>
      </c>
      <c r="E522" t="str">
        <f>TestUIn2!D522</f>
        <v/>
      </c>
      <c r="F522" s="87" t="str">
        <f>TestUIn2!F522</f>
        <v/>
      </c>
    </row>
    <row r="523">
      <c r="A523" s="86">
        <f>(IF(TestUIn2!E523=Germany_Aus!$A$2,1&amp;COUNTIF(TestUIn2!$E$2:$E523,Germany_Aus!$A$2), IF(TestUIn2!E523=Germany_Aus!$A$82, 2&amp;COUNTIF(TestUIn2!$E$2:$E523,Germany_Aus!$A$82),IF(TestUIn2!E523=Germany_Aus!$A$162, 3&amp;COUNTIF(TestUIn2!$E$2:$E523,Germany_Aus!$A$162),IF(TestUIn2!E523=Germany_Aus!$A$242, 4&amp;COUNTIF(TestUIn2!$E$2:$E523,Germany_Aus!$A$242),IF(TestUIn2!E523=Germany_Aus!$A$322, 5&amp;COUNTIF(TestUIn2!$E$2:$E523,Germany_Aus!$A$322),IF(TestUIn2!E523=Germany_Aus!$A$402, 6&amp;COUNTIF(TestUIn2!$E$2:$E523,Germany_Aus!$A$402),IF(TestUIn2!E523=Germany_Aus!$A$482, 7&amp;COUNTIF(TestUIn2!$E$2:$E523,Germany_Aus!$A$482),IF(TestUIn2!E523=Germany_Aus!$A$562, 8&amp;COUNTIF(TestUIn2!$E$2:$E523,Germany_Aus!$A$562),IF(TestUIn2!E523=Germany_Aus!$A$642, 9&amp;COUNTIF(TestUIn2!$E$2:$E523,Germany_Aus!$A$642),IF(TestUIn2!E523=Germany_Aus!$A$722, 10&amp;COUNTIF(TestUIn2!$E$2:$E523,Germany_Aus!$A$722),0)))))))))))</f>
        <v>0</v>
      </c>
      <c r="B523" t="str">
        <f>TestUIn2!A523</f>
        <v/>
      </c>
      <c r="C523" t="str">
        <f>TestUIn2!B523</f>
        <v/>
      </c>
      <c r="D523" t="str">
        <f>TestUIn2!C523</f>
        <v/>
      </c>
      <c r="E523" t="str">
        <f>TestUIn2!D523</f>
        <v/>
      </c>
      <c r="F523" s="87" t="str">
        <f>TestUIn2!F523</f>
        <v/>
      </c>
    </row>
    <row r="524">
      <c r="A524" s="86">
        <f>(IF(TestUIn2!E524=Germany_Aus!$A$2,1&amp;COUNTIF(TestUIn2!$E$2:$E524,Germany_Aus!$A$2), IF(TestUIn2!E524=Germany_Aus!$A$82, 2&amp;COUNTIF(TestUIn2!$E$2:$E524,Germany_Aus!$A$82),IF(TestUIn2!E524=Germany_Aus!$A$162, 3&amp;COUNTIF(TestUIn2!$E$2:$E524,Germany_Aus!$A$162),IF(TestUIn2!E524=Germany_Aus!$A$242, 4&amp;COUNTIF(TestUIn2!$E$2:$E524,Germany_Aus!$A$242),IF(TestUIn2!E524=Germany_Aus!$A$322, 5&amp;COUNTIF(TestUIn2!$E$2:$E524,Germany_Aus!$A$322),IF(TestUIn2!E524=Germany_Aus!$A$402, 6&amp;COUNTIF(TestUIn2!$E$2:$E524,Germany_Aus!$A$402),IF(TestUIn2!E524=Germany_Aus!$A$482, 7&amp;COUNTIF(TestUIn2!$E$2:$E524,Germany_Aus!$A$482),IF(TestUIn2!E524=Germany_Aus!$A$562, 8&amp;COUNTIF(TestUIn2!$E$2:$E524,Germany_Aus!$A$562),IF(TestUIn2!E524=Germany_Aus!$A$642, 9&amp;COUNTIF(TestUIn2!$E$2:$E524,Germany_Aus!$A$642),IF(TestUIn2!E524=Germany_Aus!$A$722, 10&amp;COUNTIF(TestUIn2!$E$2:$E524,Germany_Aus!$A$722),0)))))))))))</f>
        <v>0</v>
      </c>
      <c r="B524" t="str">
        <f>TestUIn2!A524</f>
        <v/>
      </c>
      <c r="C524" t="str">
        <f>TestUIn2!B524</f>
        <v/>
      </c>
      <c r="D524" t="str">
        <f>TestUIn2!C524</f>
        <v/>
      </c>
      <c r="E524" t="str">
        <f>TestUIn2!D524</f>
        <v/>
      </c>
      <c r="F524" s="87" t="str">
        <f>TestUIn2!F524</f>
        <v/>
      </c>
    </row>
    <row r="525">
      <c r="A525" s="86">
        <f>(IF(TestUIn2!E525=Germany_Aus!$A$2,1&amp;COUNTIF(TestUIn2!$E$2:$E525,Germany_Aus!$A$2), IF(TestUIn2!E525=Germany_Aus!$A$82, 2&amp;COUNTIF(TestUIn2!$E$2:$E525,Germany_Aus!$A$82),IF(TestUIn2!E525=Germany_Aus!$A$162, 3&amp;COUNTIF(TestUIn2!$E$2:$E525,Germany_Aus!$A$162),IF(TestUIn2!E525=Germany_Aus!$A$242, 4&amp;COUNTIF(TestUIn2!$E$2:$E525,Germany_Aus!$A$242),IF(TestUIn2!E525=Germany_Aus!$A$322, 5&amp;COUNTIF(TestUIn2!$E$2:$E525,Germany_Aus!$A$322),IF(TestUIn2!E525=Germany_Aus!$A$402, 6&amp;COUNTIF(TestUIn2!$E$2:$E525,Germany_Aus!$A$402),IF(TestUIn2!E525=Germany_Aus!$A$482, 7&amp;COUNTIF(TestUIn2!$E$2:$E525,Germany_Aus!$A$482),IF(TestUIn2!E525=Germany_Aus!$A$562, 8&amp;COUNTIF(TestUIn2!$E$2:$E525,Germany_Aus!$A$562),IF(TestUIn2!E525=Germany_Aus!$A$642, 9&amp;COUNTIF(TestUIn2!$E$2:$E525,Germany_Aus!$A$642),IF(TestUIn2!E525=Germany_Aus!$A$722, 10&amp;COUNTIF(TestUIn2!$E$2:$E525,Germany_Aus!$A$722),0)))))))))))</f>
        <v>0</v>
      </c>
      <c r="B525" t="str">
        <f>TestUIn2!A525</f>
        <v/>
      </c>
      <c r="C525" t="str">
        <f>TestUIn2!B525</f>
        <v/>
      </c>
      <c r="D525" t="str">
        <f>TestUIn2!C525</f>
        <v/>
      </c>
      <c r="E525" t="str">
        <f>TestUIn2!D525</f>
        <v/>
      </c>
      <c r="F525" s="87" t="str">
        <f>TestUIn2!F525</f>
        <v/>
      </c>
    </row>
    <row r="526">
      <c r="A526" s="86">
        <f>(IF(TestUIn2!E526=Germany_Aus!$A$2,1&amp;COUNTIF(TestUIn2!$E$2:$E526,Germany_Aus!$A$2), IF(TestUIn2!E526=Germany_Aus!$A$82, 2&amp;COUNTIF(TestUIn2!$E$2:$E526,Germany_Aus!$A$82),IF(TestUIn2!E526=Germany_Aus!$A$162, 3&amp;COUNTIF(TestUIn2!$E$2:$E526,Germany_Aus!$A$162),IF(TestUIn2!E526=Germany_Aus!$A$242, 4&amp;COUNTIF(TestUIn2!$E$2:$E526,Germany_Aus!$A$242),IF(TestUIn2!E526=Germany_Aus!$A$322, 5&amp;COUNTIF(TestUIn2!$E$2:$E526,Germany_Aus!$A$322),IF(TestUIn2!E526=Germany_Aus!$A$402, 6&amp;COUNTIF(TestUIn2!$E$2:$E526,Germany_Aus!$A$402),IF(TestUIn2!E526=Germany_Aus!$A$482, 7&amp;COUNTIF(TestUIn2!$E$2:$E526,Germany_Aus!$A$482),IF(TestUIn2!E526=Germany_Aus!$A$562, 8&amp;COUNTIF(TestUIn2!$E$2:$E526,Germany_Aus!$A$562),IF(TestUIn2!E526=Germany_Aus!$A$642, 9&amp;COUNTIF(TestUIn2!$E$2:$E526,Germany_Aus!$A$642),IF(TestUIn2!E526=Germany_Aus!$A$722, 10&amp;COUNTIF(TestUIn2!$E$2:$E526,Germany_Aus!$A$722),0)))))))))))</f>
        <v>0</v>
      </c>
      <c r="B526" t="str">
        <f>TestUIn2!A526</f>
        <v/>
      </c>
      <c r="C526" t="str">
        <f>TestUIn2!B526</f>
        <v/>
      </c>
      <c r="D526" t="str">
        <f>TestUIn2!C526</f>
        <v/>
      </c>
      <c r="E526" t="str">
        <f>TestUIn2!D526</f>
        <v/>
      </c>
      <c r="F526" s="87" t="str">
        <f>TestUIn2!F526</f>
        <v/>
      </c>
    </row>
    <row r="527">
      <c r="A527" s="86">
        <f>(IF(TestUIn2!E527=Germany_Aus!$A$2,1&amp;COUNTIF(TestUIn2!$E$2:$E527,Germany_Aus!$A$2), IF(TestUIn2!E527=Germany_Aus!$A$82, 2&amp;COUNTIF(TestUIn2!$E$2:$E527,Germany_Aus!$A$82),IF(TestUIn2!E527=Germany_Aus!$A$162, 3&amp;COUNTIF(TestUIn2!$E$2:$E527,Germany_Aus!$A$162),IF(TestUIn2!E527=Germany_Aus!$A$242, 4&amp;COUNTIF(TestUIn2!$E$2:$E527,Germany_Aus!$A$242),IF(TestUIn2!E527=Germany_Aus!$A$322, 5&amp;COUNTIF(TestUIn2!$E$2:$E527,Germany_Aus!$A$322),IF(TestUIn2!E527=Germany_Aus!$A$402, 6&amp;COUNTIF(TestUIn2!$E$2:$E527,Germany_Aus!$A$402),IF(TestUIn2!E527=Germany_Aus!$A$482, 7&amp;COUNTIF(TestUIn2!$E$2:$E527,Germany_Aus!$A$482),IF(TestUIn2!E527=Germany_Aus!$A$562, 8&amp;COUNTIF(TestUIn2!$E$2:$E527,Germany_Aus!$A$562),IF(TestUIn2!E527=Germany_Aus!$A$642, 9&amp;COUNTIF(TestUIn2!$E$2:$E527,Germany_Aus!$A$642),IF(TestUIn2!E527=Germany_Aus!$A$722, 10&amp;COUNTIF(TestUIn2!$E$2:$E527,Germany_Aus!$A$722),0)))))))))))</f>
        <v>0</v>
      </c>
      <c r="B527" t="str">
        <f>TestUIn2!A527</f>
        <v/>
      </c>
      <c r="C527" t="str">
        <f>TestUIn2!B527</f>
        <v/>
      </c>
      <c r="D527" t="str">
        <f>TestUIn2!C527</f>
        <v/>
      </c>
      <c r="E527" t="str">
        <f>TestUIn2!D527</f>
        <v/>
      </c>
      <c r="F527" s="87" t="str">
        <f>TestUIn2!F527</f>
        <v/>
      </c>
    </row>
    <row r="528">
      <c r="A528" s="86">
        <f>(IF(TestUIn2!E528=Germany_Aus!$A$2,1&amp;COUNTIF(TestUIn2!$E$2:$E528,Germany_Aus!$A$2), IF(TestUIn2!E528=Germany_Aus!$A$82, 2&amp;COUNTIF(TestUIn2!$E$2:$E528,Germany_Aus!$A$82),IF(TestUIn2!E528=Germany_Aus!$A$162, 3&amp;COUNTIF(TestUIn2!$E$2:$E528,Germany_Aus!$A$162),IF(TestUIn2!E528=Germany_Aus!$A$242, 4&amp;COUNTIF(TestUIn2!$E$2:$E528,Germany_Aus!$A$242),IF(TestUIn2!E528=Germany_Aus!$A$322, 5&amp;COUNTIF(TestUIn2!$E$2:$E528,Germany_Aus!$A$322),IF(TestUIn2!E528=Germany_Aus!$A$402, 6&amp;COUNTIF(TestUIn2!$E$2:$E528,Germany_Aus!$A$402),IF(TestUIn2!E528=Germany_Aus!$A$482, 7&amp;COUNTIF(TestUIn2!$E$2:$E528,Germany_Aus!$A$482),IF(TestUIn2!E528=Germany_Aus!$A$562, 8&amp;COUNTIF(TestUIn2!$E$2:$E528,Germany_Aus!$A$562),IF(TestUIn2!E528=Germany_Aus!$A$642, 9&amp;COUNTIF(TestUIn2!$E$2:$E528,Germany_Aus!$A$642),IF(TestUIn2!E528=Germany_Aus!$A$722, 10&amp;COUNTIF(TestUIn2!$E$2:$E528,Germany_Aus!$A$722),0)))))))))))</f>
        <v>0</v>
      </c>
      <c r="B528" t="str">
        <f>TestUIn2!A528</f>
        <v/>
      </c>
      <c r="C528" t="str">
        <f>TestUIn2!B528</f>
        <v/>
      </c>
      <c r="D528" t="str">
        <f>TestUIn2!C528</f>
        <v/>
      </c>
      <c r="E528" t="str">
        <f>TestUIn2!D528</f>
        <v/>
      </c>
      <c r="F528" s="87" t="str">
        <f>TestUIn2!F528</f>
        <v/>
      </c>
    </row>
    <row r="529">
      <c r="A529" s="86">
        <f>(IF(TestUIn2!E529=Germany_Aus!$A$2,1&amp;COUNTIF(TestUIn2!$E$2:$E529,Germany_Aus!$A$2), IF(TestUIn2!E529=Germany_Aus!$A$82, 2&amp;COUNTIF(TestUIn2!$E$2:$E529,Germany_Aus!$A$82),IF(TestUIn2!E529=Germany_Aus!$A$162, 3&amp;COUNTIF(TestUIn2!$E$2:$E529,Germany_Aus!$A$162),IF(TestUIn2!E529=Germany_Aus!$A$242, 4&amp;COUNTIF(TestUIn2!$E$2:$E529,Germany_Aus!$A$242),IF(TestUIn2!E529=Germany_Aus!$A$322, 5&amp;COUNTIF(TestUIn2!$E$2:$E529,Germany_Aus!$A$322),IF(TestUIn2!E529=Germany_Aus!$A$402, 6&amp;COUNTIF(TestUIn2!$E$2:$E529,Germany_Aus!$A$402),IF(TestUIn2!E529=Germany_Aus!$A$482, 7&amp;COUNTIF(TestUIn2!$E$2:$E529,Germany_Aus!$A$482),IF(TestUIn2!E529=Germany_Aus!$A$562, 8&amp;COUNTIF(TestUIn2!$E$2:$E529,Germany_Aus!$A$562),IF(TestUIn2!E529=Germany_Aus!$A$642, 9&amp;COUNTIF(TestUIn2!$E$2:$E529,Germany_Aus!$A$642),IF(TestUIn2!E529=Germany_Aus!$A$722, 10&amp;COUNTIF(TestUIn2!$E$2:$E529,Germany_Aus!$A$722),0)))))))))))</f>
        <v>0</v>
      </c>
      <c r="B529" t="str">
        <f>TestUIn2!A529</f>
        <v/>
      </c>
      <c r="C529" t="str">
        <f>TestUIn2!B529</f>
        <v/>
      </c>
      <c r="D529" t="str">
        <f>TestUIn2!C529</f>
        <v/>
      </c>
      <c r="E529" t="str">
        <f>TestUIn2!D529</f>
        <v/>
      </c>
      <c r="F529" s="87" t="str">
        <f>TestUIn2!F529</f>
        <v/>
      </c>
    </row>
    <row r="530">
      <c r="A530" s="86">
        <f>(IF(TestUIn2!E530=Germany_Aus!$A$2,1&amp;COUNTIF(TestUIn2!$E$2:$E530,Germany_Aus!$A$2), IF(TestUIn2!E530=Germany_Aus!$A$82, 2&amp;COUNTIF(TestUIn2!$E$2:$E530,Germany_Aus!$A$82),IF(TestUIn2!E530=Germany_Aus!$A$162, 3&amp;COUNTIF(TestUIn2!$E$2:$E530,Germany_Aus!$A$162),IF(TestUIn2!E530=Germany_Aus!$A$242, 4&amp;COUNTIF(TestUIn2!$E$2:$E530,Germany_Aus!$A$242),IF(TestUIn2!E530=Germany_Aus!$A$322, 5&amp;COUNTIF(TestUIn2!$E$2:$E530,Germany_Aus!$A$322),IF(TestUIn2!E530=Germany_Aus!$A$402, 6&amp;COUNTIF(TestUIn2!$E$2:$E530,Germany_Aus!$A$402),IF(TestUIn2!E530=Germany_Aus!$A$482, 7&amp;COUNTIF(TestUIn2!$E$2:$E530,Germany_Aus!$A$482),IF(TestUIn2!E530=Germany_Aus!$A$562, 8&amp;COUNTIF(TestUIn2!$E$2:$E530,Germany_Aus!$A$562),IF(TestUIn2!E530=Germany_Aus!$A$642, 9&amp;COUNTIF(TestUIn2!$E$2:$E530,Germany_Aus!$A$642),IF(TestUIn2!E530=Germany_Aus!$A$722, 10&amp;COUNTIF(TestUIn2!$E$2:$E530,Germany_Aus!$A$722),0)))))))))))</f>
        <v>0</v>
      </c>
      <c r="B530" t="str">
        <f>TestUIn2!A530</f>
        <v/>
      </c>
      <c r="C530" t="str">
        <f>TestUIn2!B530</f>
        <v/>
      </c>
      <c r="D530" t="str">
        <f>TestUIn2!C530</f>
        <v/>
      </c>
      <c r="E530" t="str">
        <f>TestUIn2!D530</f>
        <v/>
      </c>
      <c r="F530" s="87" t="str">
        <f>TestUIn2!F530</f>
        <v/>
      </c>
    </row>
    <row r="531">
      <c r="A531" s="86">
        <f>(IF(TestUIn2!E531=Germany_Aus!$A$2,1&amp;COUNTIF(TestUIn2!$E$2:$E531,Germany_Aus!$A$2), IF(TestUIn2!E531=Germany_Aus!$A$82, 2&amp;COUNTIF(TestUIn2!$E$2:$E531,Germany_Aus!$A$82),IF(TestUIn2!E531=Germany_Aus!$A$162, 3&amp;COUNTIF(TestUIn2!$E$2:$E531,Germany_Aus!$A$162),IF(TestUIn2!E531=Germany_Aus!$A$242, 4&amp;COUNTIF(TestUIn2!$E$2:$E531,Germany_Aus!$A$242),IF(TestUIn2!E531=Germany_Aus!$A$322, 5&amp;COUNTIF(TestUIn2!$E$2:$E531,Germany_Aus!$A$322),IF(TestUIn2!E531=Germany_Aus!$A$402, 6&amp;COUNTIF(TestUIn2!$E$2:$E531,Germany_Aus!$A$402),IF(TestUIn2!E531=Germany_Aus!$A$482, 7&amp;COUNTIF(TestUIn2!$E$2:$E531,Germany_Aus!$A$482),IF(TestUIn2!E531=Germany_Aus!$A$562, 8&amp;COUNTIF(TestUIn2!$E$2:$E531,Germany_Aus!$A$562),IF(TestUIn2!E531=Germany_Aus!$A$642, 9&amp;COUNTIF(TestUIn2!$E$2:$E531,Germany_Aus!$A$642),IF(TestUIn2!E531=Germany_Aus!$A$722, 10&amp;COUNTIF(TestUIn2!$E$2:$E531,Germany_Aus!$A$722),0)))))))))))</f>
        <v>0</v>
      </c>
      <c r="B531" t="str">
        <f>TestUIn2!A531</f>
        <v/>
      </c>
      <c r="C531" t="str">
        <f>TestUIn2!B531</f>
        <v/>
      </c>
      <c r="D531" t="str">
        <f>TestUIn2!C531</f>
        <v/>
      </c>
      <c r="E531" t="str">
        <f>TestUIn2!D531</f>
        <v/>
      </c>
      <c r="F531" s="87" t="str">
        <f>TestUIn2!F531</f>
        <v/>
      </c>
    </row>
    <row r="532">
      <c r="A532" s="86">
        <f>(IF(TestUIn2!E532=Germany_Aus!$A$2,1&amp;COUNTIF(TestUIn2!$E$2:$E532,Germany_Aus!$A$2), IF(TestUIn2!E532=Germany_Aus!$A$82, 2&amp;COUNTIF(TestUIn2!$E$2:$E532,Germany_Aus!$A$82),IF(TestUIn2!E532=Germany_Aus!$A$162, 3&amp;COUNTIF(TestUIn2!$E$2:$E532,Germany_Aus!$A$162),IF(TestUIn2!E532=Germany_Aus!$A$242, 4&amp;COUNTIF(TestUIn2!$E$2:$E532,Germany_Aus!$A$242),IF(TestUIn2!E532=Germany_Aus!$A$322, 5&amp;COUNTIF(TestUIn2!$E$2:$E532,Germany_Aus!$A$322),IF(TestUIn2!E532=Germany_Aus!$A$402, 6&amp;COUNTIF(TestUIn2!$E$2:$E532,Germany_Aus!$A$402),IF(TestUIn2!E532=Germany_Aus!$A$482, 7&amp;COUNTIF(TestUIn2!$E$2:$E532,Germany_Aus!$A$482),IF(TestUIn2!E532=Germany_Aus!$A$562, 8&amp;COUNTIF(TestUIn2!$E$2:$E532,Germany_Aus!$A$562),IF(TestUIn2!E532=Germany_Aus!$A$642, 9&amp;COUNTIF(TestUIn2!$E$2:$E532,Germany_Aus!$A$642),IF(TestUIn2!E532=Germany_Aus!$A$722, 10&amp;COUNTIF(TestUIn2!$E$2:$E532,Germany_Aus!$A$722),0)))))))))))</f>
        <v>0</v>
      </c>
      <c r="B532" t="str">
        <f>TestUIn2!A532</f>
        <v/>
      </c>
      <c r="C532" t="str">
        <f>TestUIn2!B532</f>
        <v/>
      </c>
      <c r="D532" t="str">
        <f>TestUIn2!C532</f>
        <v/>
      </c>
      <c r="E532" t="str">
        <f>TestUIn2!D532</f>
        <v/>
      </c>
      <c r="F532" s="87" t="str">
        <f>TestUIn2!F532</f>
        <v/>
      </c>
    </row>
    <row r="533">
      <c r="A533" s="86">
        <f>(IF(TestUIn2!E533=Germany_Aus!$A$2,1&amp;COUNTIF(TestUIn2!$E$2:$E533,Germany_Aus!$A$2), IF(TestUIn2!E533=Germany_Aus!$A$82, 2&amp;COUNTIF(TestUIn2!$E$2:$E533,Germany_Aus!$A$82),IF(TestUIn2!E533=Germany_Aus!$A$162, 3&amp;COUNTIF(TestUIn2!$E$2:$E533,Germany_Aus!$A$162),IF(TestUIn2!E533=Germany_Aus!$A$242, 4&amp;COUNTIF(TestUIn2!$E$2:$E533,Germany_Aus!$A$242),IF(TestUIn2!E533=Germany_Aus!$A$322, 5&amp;COUNTIF(TestUIn2!$E$2:$E533,Germany_Aus!$A$322),IF(TestUIn2!E533=Germany_Aus!$A$402, 6&amp;COUNTIF(TestUIn2!$E$2:$E533,Germany_Aus!$A$402),IF(TestUIn2!E533=Germany_Aus!$A$482, 7&amp;COUNTIF(TestUIn2!$E$2:$E533,Germany_Aus!$A$482),IF(TestUIn2!E533=Germany_Aus!$A$562, 8&amp;COUNTIF(TestUIn2!$E$2:$E533,Germany_Aus!$A$562),IF(TestUIn2!E533=Germany_Aus!$A$642, 9&amp;COUNTIF(TestUIn2!$E$2:$E533,Germany_Aus!$A$642),IF(TestUIn2!E533=Germany_Aus!$A$722, 10&amp;COUNTIF(TestUIn2!$E$2:$E533,Germany_Aus!$A$722),0)))))))))))</f>
        <v>0</v>
      </c>
      <c r="B533" t="str">
        <f>TestUIn2!A533</f>
        <v/>
      </c>
      <c r="C533" t="str">
        <f>TestUIn2!B533</f>
        <v/>
      </c>
      <c r="D533" t="str">
        <f>TestUIn2!C533</f>
        <v/>
      </c>
      <c r="E533" t="str">
        <f>TestUIn2!D533</f>
        <v/>
      </c>
      <c r="F533" s="87" t="str">
        <f>TestUIn2!F533</f>
        <v/>
      </c>
    </row>
    <row r="534">
      <c r="A534" s="86">
        <f>(IF(TestUIn2!E534=Germany_Aus!$A$2,1&amp;COUNTIF(TestUIn2!$E$2:$E534,Germany_Aus!$A$2), IF(TestUIn2!E534=Germany_Aus!$A$82, 2&amp;COUNTIF(TestUIn2!$E$2:$E534,Germany_Aus!$A$82),IF(TestUIn2!E534=Germany_Aus!$A$162, 3&amp;COUNTIF(TestUIn2!$E$2:$E534,Germany_Aus!$A$162),IF(TestUIn2!E534=Germany_Aus!$A$242, 4&amp;COUNTIF(TestUIn2!$E$2:$E534,Germany_Aus!$A$242),IF(TestUIn2!E534=Germany_Aus!$A$322, 5&amp;COUNTIF(TestUIn2!$E$2:$E534,Germany_Aus!$A$322),IF(TestUIn2!E534=Germany_Aus!$A$402, 6&amp;COUNTIF(TestUIn2!$E$2:$E534,Germany_Aus!$A$402),IF(TestUIn2!E534=Germany_Aus!$A$482, 7&amp;COUNTIF(TestUIn2!$E$2:$E534,Germany_Aus!$A$482),IF(TestUIn2!E534=Germany_Aus!$A$562, 8&amp;COUNTIF(TestUIn2!$E$2:$E534,Germany_Aus!$A$562),IF(TestUIn2!E534=Germany_Aus!$A$642, 9&amp;COUNTIF(TestUIn2!$E$2:$E534,Germany_Aus!$A$642),IF(TestUIn2!E534=Germany_Aus!$A$722, 10&amp;COUNTIF(TestUIn2!$E$2:$E534,Germany_Aus!$A$722),0)))))))))))</f>
        <v>0</v>
      </c>
      <c r="B534" t="str">
        <f>TestUIn2!A534</f>
        <v/>
      </c>
      <c r="C534" t="str">
        <f>TestUIn2!B534</f>
        <v/>
      </c>
      <c r="D534" t="str">
        <f>TestUIn2!C534</f>
        <v/>
      </c>
      <c r="E534" t="str">
        <f>TestUIn2!D534</f>
        <v/>
      </c>
      <c r="F534" s="87" t="str">
        <f>TestUIn2!F534</f>
        <v/>
      </c>
    </row>
    <row r="535">
      <c r="A535" s="86">
        <f>(IF(TestUIn2!E535=Germany_Aus!$A$2,1&amp;COUNTIF(TestUIn2!$E$2:$E535,Germany_Aus!$A$2), IF(TestUIn2!E535=Germany_Aus!$A$82, 2&amp;COUNTIF(TestUIn2!$E$2:$E535,Germany_Aus!$A$82),IF(TestUIn2!E535=Germany_Aus!$A$162, 3&amp;COUNTIF(TestUIn2!$E$2:$E535,Germany_Aus!$A$162),IF(TestUIn2!E535=Germany_Aus!$A$242, 4&amp;COUNTIF(TestUIn2!$E$2:$E535,Germany_Aus!$A$242),IF(TestUIn2!E535=Germany_Aus!$A$322, 5&amp;COUNTIF(TestUIn2!$E$2:$E535,Germany_Aus!$A$322),IF(TestUIn2!E535=Germany_Aus!$A$402, 6&amp;COUNTIF(TestUIn2!$E$2:$E535,Germany_Aus!$A$402),IF(TestUIn2!E535=Germany_Aus!$A$482, 7&amp;COUNTIF(TestUIn2!$E$2:$E535,Germany_Aus!$A$482),IF(TestUIn2!E535=Germany_Aus!$A$562, 8&amp;COUNTIF(TestUIn2!$E$2:$E535,Germany_Aus!$A$562),IF(TestUIn2!E535=Germany_Aus!$A$642, 9&amp;COUNTIF(TestUIn2!$E$2:$E535,Germany_Aus!$A$642),IF(TestUIn2!E535=Germany_Aus!$A$722, 10&amp;COUNTIF(TestUIn2!$E$2:$E535,Germany_Aus!$A$722),0)))))))))))</f>
        <v>0</v>
      </c>
      <c r="B535" t="str">
        <f>TestUIn2!A535</f>
        <v/>
      </c>
      <c r="C535" t="str">
        <f>TestUIn2!B535</f>
        <v/>
      </c>
      <c r="D535" t="str">
        <f>TestUIn2!C535</f>
        <v/>
      </c>
      <c r="E535" t="str">
        <f>TestUIn2!D535</f>
        <v/>
      </c>
      <c r="F535" s="87" t="str">
        <f>TestUIn2!F535</f>
        <v/>
      </c>
    </row>
    <row r="536">
      <c r="A536" s="86">
        <f>(IF(TestUIn2!E536=Germany_Aus!$A$2,1&amp;COUNTIF(TestUIn2!$E$2:$E536,Germany_Aus!$A$2), IF(TestUIn2!E536=Germany_Aus!$A$82, 2&amp;COUNTIF(TestUIn2!$E$2:$E536,Germany_Aus!$A$82),IF(TestUIn2!E536=Germany_Aus!$A$162, 3&amp;COUNTIF(TestUIn2!$E$2:$E536,Germany_Aus!$A$162),IF(TestUIn2!E536=Germany_Aus!$A$242, 4&amp;COUNTIF(TestUIn2!$E$2:$E536,Germany_Aus!$A$242),IF(TestUIn2!E536=Germany_Aus!$A$322, 5&amp;COUNTIF(TestUIn2!$E$2:$E536,Germany_Aus!$A$322),IF(TestUIn2!E536=Germany_Aus!$A$402, 6&amp;COUNTIF(TestUIn2!$E$2:$E536,Germany_Aus!$A$402),IF(TestUIn2!E536=Germany_Aus!$A$482, 7&amp;COUNTIF(TestUIn2!$E$2:$E536,Germany_Aus!$A$482),IF(TestUIn2!E536=Germany_Aus!$A$562, 8&amp;COUNTIF(TestUIn2!$E$2:$E536,Germany_Aus!$A$562),IF(TestUIn2!E536=Germany_Aus!$A$642, 9&amp;COUNTIF(TestUIn2!$E$2:$E536,Germany_Aus!$A$642),IF(TestUIn2!E536=Germany_Aus!$A$722, 10&amp;COUNTIF(TestUIn2!$E$2:$E536,Germany_Aus!$A$722),0)))))))))))</f>
        <v>0</v>
      </c>
      <c r="B536" t="str">
        <f>TestUIn2!A536</f>
        <v/>
      </c>
      <c r="C536" t="str">
        <f>TestUIn2!B536</f>
        <v/>
      </c>
      <c r="D536" t="str">
        <f>TestUIn2!C536</f>
        <v/>
      </c>
      <c r="E536" t="str">
        <f>TestUIn2!D536</f>
        <v/>
      </c>
      <c r="F536" s="87" t="str">
        <f>TestUIn2!F536</f>
        <v/>
      </c>
    </row>
    <row r="537">
      <c r="A537" s="86">
        <f>(IF(TestUIn2!E537=Germany_Aus!$A$2,1&amp;COUNTIF(TestUIn2!$E$2:$E537,Germany_Aus!$A$2), IF(TestUIn2!E537=Germany_Aus!$A$82, 2&amp;COUNTIF(TestUIn2!$E$2:$E537,Germany_Aus!$A$82),IF(TestUIn2!E537=Germany_Aus!$A$162, 3&amp;COUNTIF(TestUIn2!$E$2:$E537,Germany_Aus!$A$162),IF(TestUIn2!E537=Germany_Aus!$A$242, 4&amp;COUNTIF(TestUIn2!$E$2:$E537,Germany_Aus!$A$242),IF(TestUIn2!E537=Germany_Aus!$A$322, 5&amp;COUNTIF(TestUIn2!$E$2:$E537,Germany_Aus!$A$322),IF(TestUIn2!E537=Germany_Aus!$A$402, 6&amp;COUNTIF(TestUIn2!$E$2:$E537,Germany_Aus!$A$402),IF(TestUIn2!E537=Germany_Aus!$A$482, 7&amp;COUNTIF(TestUIn2!$E$2:$E537,Germany_Aus!$A$482),IF(TestUIn2!E537=Germany_Aus!$A$562, 8&amp;COUNTIF(TestUIn2!$E$2:$E537,Germany_Aus!$A$562),IF(TestUIn2!E537=Germany_Aus!$A$642, 9&amp;COUNTIF(TestUIn2!$E$2:$E537,Germany_Aus!$A$642),IF(TestUIn2!E537=Germany_Aus!$A$722, 10&amp;COUNTIF(TestUIn2!$E$2:$E537,Germany_Aus!$A$722),0)))))))))))</f>
        <v>0</v>
      </c>
      <c r="B537" t="str">
        <f>TestUIn2!A537</f>
        <v/>
      </c>
      <c r="C537" t="str">
        <f>TestUIn2!B537</f>
        <v/>
      </c>
      <c r="D537" t="str">
        <f>TestUIn2!C537</f>
        <v/>
      </c>
      <c r="E537" t="str">
        <f>TestUIn2!D537</f>
        <v/>
      </c>
      <c r="F537" s="87" t="str">
        <f>TestUIn2!F537</f>
        <v/>
      </c>
    </row>
    <row r="538">
      <c r="A538" s="86">
        <f>(IF(TestUIn2!E538=Germany_Aus!$A$2,1&amp;COUNTIF(TestUIn2!$E$2:$E538,Germany_Aus!$A$2), IF(TestUIn2!E538=Germany_Aus!$A$82, 2&amp;COUNTIF(TestUIn2!$E$2:$E538,Germany_Aus!$A$82),IF(TestUIn2!E538=Germany_Aus!$A$162, 3&amp;COUNTIF(TestUIn2!$E$2:$E538,Germany_Aus!$A$162),IF(TestUIn2!E538=Germany_Aus!$A$242, 4&amp;COUNTIF(TestUIn2!$E$2:$E538,Germany_Aus!$A$242),IF(TestUIn2!E538=Germany_Aus!$A$322, 5&amp;COUNTIF(TestUIn2!$E$2:$E538,Germany_Aus!$A$322),IF(TestUIn2!E538=Germany_Aus!$A$402, 6&amp;COUNTIF(TestUIn2!$E$2:$E538,Germany_Aus!$A$402),IF(TestUIn2!E538=Germany_Aus!$A$482, 7&amp;COUNTIF(TestUIn2!$E$2:$E538,Germany_Aus!$A$482),IF(TestUIn2!E538=Germany_Aus!$A$562, 8&amp;COUNTIF(TestUIn2!$E$2:$E538,Germany_Aus!$A$562),IF(TestUIn2!E538=Germany_Aus!$A$642, 9&amp;COUNTIF(TestUIn2!$E$2:$E538,Germany_Aus!$A$642),IF(TestUIn2!E538=Germany_Aus!$A$722, 10&amp;COUNTIF(TestUIn2!$E$2:$E538,Germany_Aus!$A$722),0)))))))))))</f>
        <v>0</v>
      </c>
      <c r="B538" t="str">
        <f>TestUIn2!A538</f>
        <v/>
      </c>
      <c r="C538" t="str">
        <f>TestUIn2!B538</f>
        <v/>
      </c>
      <c r="D538" t="str">
        <f>TestUIn2!C538</f>
        <v/>
      </c>
      <c r="E538" t="str">
        <f>TestUIn2!D538</f>
        <v/>
      </c>
      <c r="F538" s="87" t="str">
        <f>TestUIn2!F538</f>
        <v/>
      </c>
    </row>
    <row r="539">
      <c r="A539" s="86">
        <f>(IF(TestUIn2!E539=Germany_Aus!$A$2,1&amp;COUNTIF(TestUIn2!$E$2:$E539,Germany_Aus!$A$2), IF(TestUIn2!E539=Germany_Aus!$A$82, 2&amp;COUNTIF(TestUIn2!$E$2:$E539,Germany_Aus!$A$82),IF(TestUIn2!E539=Germany_Aus!$A$162, 3&amp;COUNTIF(TestUIn2!$E$2:$E539,Germany_Aus!$A$162),IF(TestUIn2!E539=Germany_Aus!$A$242, 4&amp;COUNTIF(TestUIn2!$E$2:$E539,Germany_Aus!$A$242),IF(TestUIn2!E539=Germany_Aus!$A$322, 5&amp;COUNTIF(TestUIn2!$E$2:$E539,Germany_Aus!$A$322),IF(TestUIn2!E539=Germany_Aus!$A$402, 6&amp;COUNTIF(TestUIn2!$E$2:$E539,Germany_Aus!$A$402),IF(TestUIn2!E539=Germany_Aus!$A$482, 7&amp;COUNTIF(TestUIn2!$E$2:$E539,Germany_Aus!$A$482),IF(TestUIn2!E539=Germany_Aus!$A$562, 8&amp;COUNTIF(TestUIn2!$E$2:$E539,Germany_Aus!$A$562),IF(TestUIn2!E539=Germany_Aus!$A$642, 9&amp;COUNTIF(TestUIn2!$E$2:$E539,Germany_Aus!$A$642),IF(TestUIn2!E539=Germany_Aus!$A$722, 10&amp;COUNTIF(TestUIn2!$E$2:$E539,Germany_Aus!$A$722),0)))))))))))</f>
        <v>0</v>
      </c>
      <c r="B539" t="str">
        <f>TestUIn2!A539</f>
        <v/>
      </c>
      <c r="C539" t="str">
        <f>TestUIn2!B539</f>
        <v/>
      </c>
      <c r="D539" t="str">
        <f>TestUIn2!C539</f>
        <v/>
      </c>
      <c r="E539" t="str">
        <f>TestUIn2!D539</f>
        <v/>
      </c>
      <c r="F539" s="87" t="str">
        <f>TestUIn2!F539</f>
        <v/>
      </c>
    </row>
    <row r="540">
      <c r="A540" s="86">
        <f>(IF(TestUIn2!E540=Germany_Aus!$A$2,1&amp;COUNTIF(TestUIn2!$E$2:$E540,Germany_Aus!$A$2), IF(TestUIn2!E540=Germany_Aus!$A$82, 2&amp;COUNTIF(TestUIn2!$E$2:$E540,Germany_Aus!$A$82),IF(TestUIn2!E540=Germany_Aus!$A$162, 3&amp;COUNTIF(TestUIn2!$E$2:$E540,Germany_Aus!$A$162),IF(TestUIn2!E540=Germany_Aus!$A$242, 4&amp;COUNTIF(TestUIn2!$E$2:$E540,Germany_Aus!$A$242),IF(TestUIn2!E540=Germany_Aus!$A$322, 5&amp;COUNTIF(TestUIn2!$E$2:$E540,Germany_Aus!$A$322),IF(TestUIn2!E540=Germany_Aus!$A$402, 6&amp;COUNTIF(TestUIn2!$E$2:$E540,Germany_Aus!$A$402),IF(TestUIn2!E540=Germany_Aus!$A$482, 7&amp;COUNTIF(TestUIn2!$E$2:$E540,Germany_Aus!$A$482),IF(TestUIn2!E540=Germany_Aus!$A$562, 8&amp;COUNTIF(TestUIn2!$E$2:$E540,Germany_Aus!$A$562),IF(TestUIn2!E540=Germany_Aus!$A$642, 9&amp;COUNTIF(TestUIn2!$E$2:$E540,Germany_Aus!$A$642),IF(TestUIn2!E540=Germany_Aus!$A$722, 10&amp;COUNTIF(TestUIn2!$E$2:$E540,Germany_Aus!$A$722),0)))))))))))</f>
        <v>0</v>
      </c>
      <c r="B540" t="str">
        <f>TestUIn2!A540</f>
        <v/>
      </c>
      <c r="C540" t="str">
        <f>TestUIn2!B540</f>
        <v/>
      </c>
      <c r="D540" t="str">
        <f>TestUIn2!C540</f>
        <v/>
      </c>
      <c r="E540" t="str">
        <f>TestUIn2!D540</f>
        <v/>
      </c>
      <c r="F540" s="87" t="str">
        <f>TestUIn2!F540</f>
        <v/>
      </c>
    </row>
    <row r="541">
      <c r="A541" s="86">
        <f>(IF(TestUIn2!E541=Germany_Aus!$A$2,1&amp;COUNTIF(TestUIn2!$E$2:$E541,Germany_Aus!$A$2), IF(TestUIn2!E541=Germany_Aus!$A$82, 2&amp;COUNTIF(TestUIn2!$E$2:$E541,Germany_Aus!$A$82),IF(TestUIn2!E541=Germany_Aus!$A$162, 3&amp;COUNTIF(TestUIn2!$E$2:$E541,Germany_Aus!$A$162),IF(TestUIn2!E541=Germany_Aus!$A$242, 4&amp;COUNTIF(TestUIn2!$E$2:$E541,Germany_Aus!$A$242),IF(TestUIn2!E541=Germany_Aus!$A$322, 5&amp;COUNTIF(TestUIn2!$E$2:$E541,Germany_Aus!$A$322),IF(TestUIn2!E541=Germany_Aus!$A$402, 6&amp;COUNTIF(TestUIn2!$E$2:$E541,Germany_Aus!$A$402),IF(TestUIn2!E541=Germany_Aus!$A$482, 7&amp;COUNTIF(TestUIn2!$E$2:$E541,Germany_Aus!$A$482),IF(TestUIn2!E541=Germany_Aus!$A$562, 8&amp;COUNTIF(TestUIn2!$E$2:$E541,Germany_Aus!$A$562),IF(TestUIn2!E541=Germany_Aus!$A$642, 9&amp;COUNTIF(TestUIn2!$E$2:$E541,Germany_Aus!$A$642),IF(TestUIn2!E541=Germany_Aus!$A$722, 10&amp;COUNTIF(TestUIn2!$E$2:$E541,Germany_Aus!$A$722),0)))))))))))</f>
        <v>0</v>
      </c>
      <c r="B541" t="str">
        <f>TestUIn2!A541</f>
        <v/>
      </c>
      <c r="C541" t="str">
        <f>TestUIn2!B541</f>
        <v/>
      </c>
      <c r="D541" t="str">
        <f>TestUIn2!C541</f>
        <v/>
      </c>
      <c r="E541" t="str">
        <f>TestUIn2!D541</f>
        <v/>
      </c>
      <c r="F541" s="87" t="str">
        <f>TestUIn2!F541</f>
        <v/>
      </c>
    </row>
    <row r="542">
      <c r="A542" s="86">
        <f>(IF(TestUIn2!E542=Germany_Aus!$A$2,1&amp;COUNTIF(TestUIn2!$E$2:$E542,Germany_Aus!$A$2), IF(TestUIn2!E542=Germany_Aus!$A$82, 2&amp;COUNTIF(TestUIn2!$E$2:$E542,Germany_Aus!$A$82),IF(TestUIn2!E542=Germany_Aus!$A$162, 3&amp;COUNTIF(TestUIn2!$E$2:$E542,Germany_Aus!$A$162),IF(TestUIn2!E542=Germany_Aus!$A$242, 4&amp;COUNTIF(TestUIn2!$E$2:$E542,Germany_Aus!$A$242),IF(TestUIn2!E542=Germany_Aus!$A$322, 5&amp;COUNTIF(TestUIn2!$E$2:$E542,Germany_Aus!$A$322),IF(TestUIn2!E542=Germany_Aus!$A$402, 6&amp;COUNTIF(TestUIn2!$E$2:$E542,Germany_Aus!$A$402),IF(TestUIn2!E542=Germany_Aus!$A$482, 7&amp;COUNTIF(TestUIn2!$E$2:$E542,Germany_Aus!$A$482),IF(TestUIn2!E542=Germany_Aus!$A$562, 8&amp;COUNTIF(TestUIn2!$E$2:$E542,Germany_Aus!$A$562),IF(TestUIn2!E542=Germany_Aus!$A$642, 9&amp;COUNTIF(TestUIn2!$E$2:$E542,Germany_Aus!$A$642),IF(TestUIn2!E542=Germany_Aus!$A$722, 10&amp;COUNTIF(TestUIn2!$E$2:$E542,Germany_Aus!$A$722),0)))))))))))</f>
        <v>0</v>
      </c>
      <c r="B542" t="str">
        <f>TestUIn2!A542</f>
        <v/>
      </c>
      <c r="C542" t="str">
        <f>TestUIn2!B542</f>
        <v/>
      </c>
      <c r="D542" t="str">
        <f>TestUIn2!C542</f>
        <v/>
      </c>
      <c r="E542" t="str">
        <f>TestUIn2!D542</f>
        <v/>
      </c>
      <c r="F542" s="87" t="str">
        <f>TestUIn2!F542</f>
        <v/>
      </c>
    </row>
    <row r="543">
      <c r="A543" s="86">
        <f>(IF(TestUIn2!E543=Germany_Aus!$A$2,1&amp;COUNTIF(TestUIn2!$E$2:$E543,Germany_Aus!$A$2), IF(TestUIn2!E543=Germany_Aus!$A$82, 2&amp;COUNTIF(TestUIn2!$E$2:$E543,Germany_Aus!$A$82),IF(TestUIn2!E543=Germany_Aus!$A$162, 3&amp;COUNTIF(TestUIn2!$E$2:$E543,Germany_Aus!$A$162),IF(TestUIn2!E543=Germany_Aus!$A$242, 4&amp;COUNTIF(TestUIn2!$E$2:$E543,Germany_Aus!$A$242),IF(TestUIn2!E543=Germany_Aus!$A$322, 5&amp;COUNTIF(TestUIn2!$E$2:$E543,Germany_Aus!$A$322),IF(TestUIn2!E543=Germany_Aus!$A$402, 6&amp;COUNTIF(TestUIn2!$E$2:$E543,Germany_Aus!$A$402),IF(TestUIn2!E543=Germany_Aus!$A$482, 7&amp;COUNTIF(TestUIn2!$E$2:$E543,Germany_Aus!$A$482),IF(TestUIn2!E543=Germany_Aus!$A$562, 8&amp;COUNTIF(TestUIn2!$E$2:$E543,Germany_Aus!$A$562),IF(TestUIn2!E543=Germany_Aus!$A$642, 9&amp;COUNTIF(TestUIn2!$E$2:$E543,Germany_Aus!$A$642),IF(TestUIn2!E543=Germany_Aus!$A$722, 10&amp;COUNTIF(TestUIn2!$E$2:$E543,Germany_Aus!$A$722),0)))))))))))</f>
        <v>0</v>
      </c>
      <c r="B543" t="str">
        <f>TestUIn2!A543</f>
        <v/>
      </c>
      <c r="C543" t="str">
        <f>TestUIn2!B543</f>
        <v/>
      </c>
      <c r="D543" t="str">
        <f>TestUIn2!C543</f>
        <v/>
      </c>
      <c r="E543" t="str">
        <f>TestUIn2!D543</f>
        <v/>
      </c>
      <c r="F543" s="87" t="str">
        <f>TestUIn2!F543</f>
        <v/>
      </c>
    </row>
    <row r="544">
      <c r="A544" s="86">
        <f>(IF(TestUIn2!E544=Germany_Aus!$A$2,1&amp;COUNTIF(TestUIn2!$E$2:$E544,Germany_Aus!$A$2), IF(TestUIn2!E544=Germany_Aus!$A$82, 2&amp;COUNTIF(TestUIn2!$E$2:$E544,Germany_Aus!$A$82),IF(TestUIn2!E544=Germany_Aus!$A$162, 3&amp;COUNTIF(TestUIn2!$E$2:$E544,Germany_Aus!$A$162),IF(TestUIn2!E544=Germany_Aus!$A$242, 4&amp;COUNTIF(TestUIn2!$E$2:$E544,Germany_Aus!$A$242),IF(TestUIn2!E544=Germany_Aus!$A$322, 5&amp;COUNTIF(TestUIn2!$E$2:$E544,Germany_Aus!$A$322),IF(TestUIn2!E544=Germany_Aus!$A$402, 6&amp;COUNTIF(TestUIn2!$E$2:$E544,Germany_Aus!$A$402),IF(TestUIn2!E544=Germany_Aus!$A$482, 7&amp;COUNTIF(TestUIn2!$E$2:$E544,Germany_Aus!$A$482),IF(TestUIn2!E544=Germany_Aus!$A$562, 8&amp;COUNTIF(TestUIn2!$E$2:$E544,Germany_Aus!$A$562),IF(TestUIn2!E544=Germany_Aus!$A$642, 9&amp;COUNTIF(TestUIn2!$E$2:$E544,Germany_Aus!$A$642),IF(TestUIn2!E544=Germany_Aus!$A$722, 10&amp;COUNTIF(TestUIn2!$E$2:$E544,Germany_Aus!$A$722),0)))))))))))</f>
        <v>0</v>
      </c>
      <c r="B544" t="str">
        <f>TestUIn2!A544</f>
        <v/>
      </c>
      <c r="C544" t="str">
        <f>TestUIn2!B544</f>
        <v/>
      </c>
      <c r="D544" t="str">
        <f>TestUIn2!C544</f>
        <v/>
      </c>
      <c r="E544" t="str">
        <f>TestUIn2!D544</f>
        <v/>
      </c>
      <c r="F544" s="87" t="str">
        <f>TestUIn2!F544</f>
        <v/>
      </c>
    </row>
    <row r="545">
      <c r="A545" s="86">
        <f>(IF(TestUIn2!E545=Germany_Aus!$A$2,1&amp;COUNTIF(TestUIn2!$E$2:$E545,Germany_Aus!$A$2), IF(TestUIn2!E545=Germany_Aus!$A$82, 2&amp;COUNTIF(TestUIn2!$E$2:$E545,Germany_Aus!$A$82),IF(TestUIn2!E545=Germany_Aus!$A$162, 3&amp;COUNTIF(TestUIn2!$E$2:$E545,Germany_Aus!$A$162),IF(TestUIn2!E545=Germany_Aus!$A$242, 4&amp;COUNTIF(TestUIn2!$E$2:$E545,Germany_Aus!$A$242),IF(TestUIn2!E545=Germany_Aus!$A$322, 5&amp;COUNTIF(TestUIn2!$E$2:$E545,Germany_Aus!$A$322),IF(TestUIn2!E545=Germany_Aus!$A$402, 6&amp;COUNTIF(TestUIn2!$E$2:$E545,Germany_Aus!$A$402),IF(TestUIn2!E545=Germany_Aus!$A$482, 7&amp;COUNTIF(TestUIn2!$E$2:$E545,Germany_Aus!$A$482),IF(TestUIn2!E545=Germany_Aus!$A$562, 8&amp;COUNTIF(TestUIn2!$E$2:$E545,Germany_Aus!$A$562),IF(TestUIn2!E545=Germany_Aus!$A$642, 9&amp;COUNTIF(TestUIn2!$E$2:$E545,Germany_Aus!$A$642),IF(TestUIn2!E545=Germany_Aus!$A$722, 10&amp;COUNTIF(TestUIn2!$E$2:$E545,Germany_Aus!$A$722),0)))))))))))</f>
        <v>0</v>
      </c>
      <c r="B545" t="str">
        <f>TestUIn2!A545</f>
        <v/>
      </c>
      <c r="C545" t="str">
        <f>TestUIn2!B545</f>
        <v/>
      </c>
      <c r="D545" t="str">
        <f>TestUIn2!C545</f>
        <v/>
      </c>
      <c r="E545" t="str">
        <f>TestUIn2!D545</f>
        <v/>
      </c>
      <c r="F545" s="87" t="str">
        <f>TestUIn2!F545</f>
        <v/>
      </c>
    </row>
    <row r="546">
      <c r="A546" s="86">
        <f>(IF(TestUIn2!E546=Germany_Aus!$A$2,1&amp;COUNTIF(TestUIn2!$E$2:$E546,Germany_Aus!$A$2), IF(TestUIn2!E546=Germany_Aus!$A$82, 2&amp;COUNTIF(TestUIn2!$E$2:$E546,Germany_Aus!$A$82),IF(TestUIn2!E546=Germany_Aus!$A$162, 3&amp;COUNTIF(TestUIn2!$E$2:$E546,Germany_Aus!$A$162),IF(TestUIn2!E546=Germany_Aus!$A$242, 4&amp;COUNTIF(TestUIn2!$E$2:$E546,Germany_Aus!$A$242),IF(TestUIn2!E546=Germany_Aus!$A$322, 5&amp;COUNTIF(TestUIn2!$E$2:$E546,Germany_Aus!$A$322),IF(TestUIn2!E546=Germany_Aus!$A$402, 6&amp;COUNTIF(TestUIn2!$E$2:$E546,Germany_Aus!$A$402),IF(TestUIn2!E546=Germany_Aus!$A$482, 7&amp;COUNTIF(TestUIn2!$E$2:$E546,Germany_Aus!$A$482),IF(TestUIn2!E546=Germany_Aus!$A$562, 8&amp;COUNTIF(TestUIn2!$E$2:$E546,Germany_Aus!$A$562),IF(TestUIn2!E546=Germany_Aus!$A$642, 9&amp;COUNTIF(TestUIn2!$E$2:$E546,Germany_Aus!$A$642),IF(TestUIn2!E546=Germany_Aus!$A$722, 10&amp;COUNTIF(TestUIn2!$E$2:$E546,Germany_Aus!$A$722),0)))))))))))</f>
        <v>0</v>
      </c>
      <c r="B546" t="str">
        <f>TestUIn2!A546</f>
        <v/>
      </c>
      <c r="C546" t="str">
        <f>TestUIn2!B546</f>
        <v/>
      </c>
      <c r="D546" t="str">
        <f>TestUIn2!C546</f>
        <v/>
      </c>
      <c r="E546" t="str">
        <f>TestUIn2!D546</f>
        <v/>
      </c>
      <c r="F546" s="87" t="str">
        <f>TestUIn2!F546</f>
        <v/>
      </c>
    </row>
    <row r="547">
      <c r="A547" s="86">
        <f>(IF(TestUIn2!E547=Germany_Aus!$A$2,1&amp;COUNTIF(TestUIn2!$E$2:$E547,Germany_Aus!$A$2), IF(TestUIn2!E547=Germany_Aus!$A$82, 2&amp;COUNTIF(TestUIn2!$E$2:$E547,Germany_Aus!$A$82),IF(TestUIn2!E547=Germany_Aus!$A$162, 3&amp;COUNTIF(TestUIn2!$E$2:$E547,Germany_Aus!$A$162),IF(TestUIn2!E547=Germany_Aus!$A$242, 4&amp;COUNTIF(TestUIn2!$E$2:$E547,Germany_Aus!$A$242),IF(TestUIn2!E547=Germany_Aus!$A$322, 5&amp;COUNTIF(TestUIn2!$E$2:$E547,Germany_Aus!$A$322),IF(TestUIn2!E547=Germany_Aus!$A$402, 6&amp;COUNTIF(TestUIn2!$E$2:$E547,Germany_Aus!$A$402),IF(TestUIn2!E547=Germany_Aus!$A$482, 7&amp;COUNTIF(TestUIn2!$E$2:$E547,Germany_Aus!$A$482),IF(TestUIn2!E547=Germany_Aus!$A$562, 8&amp;COUNTIF(TestUIn2!$E$2:$E547,Germany_Aus!$A$562),IF(TestUIn2!E547=Germany_Aus!$A$642, 9&amp;COUNTIF(TestUIn2!$E$2:$E547,Germany_Aus!$A$642),IF(TestUIn2!E547=Germany_Aus!$A$722, 10&amp;COUNTIF(TestUIn2!$E$2:$E547,Germany_Aus!$A$722),0)))))))))))</f>
        <v>0</v>
      </c>
      <c r="B547" t="str">
        <f>TestUIn2!A547</f>
        <v/>
      </c>
      <c r="C547" t="str">
        <f>TestUIn2!B547</f>
        <v/>
      </c>
      <c r="D547" t="str">
        <f>TestUIn2!C547</f>
        <v/>
      </c>
      <c r="E547" t="str">
        <f>TestUIn2!D547</f>
        <v/>
      </c>
      <c r="F547" s="87" t="str">
        <f>TestUIn2!F547</f>
        <v/>
      </c>
    </row>
    <row r="548">
      <c r="A548" s="86">
        <f>(IF(TestUIn2!E548=Germany_Aus!$A$2,1&amp;COUNTIF(TestUIn2!$E$2:$E548,Germany_Aus!$A$2), IF(TestUIn2!E548=Germany_Aus!$A$82, 2&amp;COUNTIF(TestUIn2!$E$2:$E548,Germany_Aus!$A$82),IF(TestUIn2!E548=Germany_Aus!$A$162, 3&amp;COUNTIF(TestUIn2!$E$2:$E548,Germany_Aus!$A$162),IF(TestUIn2!E548=Germany_Aus!$A$242, 4&amp;COUNTIF(TestUIn2!$E$2:$E548,Germany_Aus!$A$242),IF(TestUIn2!E548=Germany_Aus!$A$322, 5&amp;COUNTIF(TestUIn2!$E$2:$E548,Germany_Aus!$A$322),IF(TestUIn2!E548=Germany_Aus!$A$402, 6&amp;COUNTIF(TestUIn2!$E$2:$E548,Germany_Aus!$A$402),IF(TestUIn2!E548=Germany_Aus!$A$482, 7&amp;COUNTIF(TestUIn2!$E$2:$E548,Germany_Aus!$A$482),IF(TestUIn2!E548=Germany_Aus!$A$562, 8&amp;COUNTIF(TestUIn2!$E$2:$E548,Germany_Aus!$A$562),IF(TestUIn2!E548=Germany_Aus!$A$642, 9&amp;COUNTIF(TestUIn2!$E$2:$E548,Germany_Aus!$A$642),IF(TestUIn2!E548=Germany_Aus!$A$722, 10&amp;COUNTIF(TestUIn2!$E$2:$E548,Germany_Aus!$A$722),0)))))))))))</f>
        <v>0</v>
      </c>
      <c r="B548" t="str">
        <f>TestUIn2!A548</f>
        <v/>
      </c>
      <c r="C548" t="str">
        <f>TestUIn2!B548</f>
        <v/>
      </c>
      <c r="D548" t="str">
        <f>TestUIn2!C548</f>
        <v/>
      </c>
      <c r="E548" t="str">
        <f>TestUIn2!D548</f>
        <v/>
      </c>
      <c r="F548" s="87" t="str">
        <f>TestUIn2!F548</f>
        <v/>
      </c>
    </row>
    <row r="549">
      <c r="A549" s="86">
        <f>(IF(TestUIn2!E549=Germany_Aus!$A$2,1&amp;COUNTIF(TestUIn2!$E$2:$E549,Germany_Aus!$A$2), IF(TestUIn2!E549=Germany_Aus!$A$82, 2&amp;COUNTIF(TestUIn2!$E$2:$E549,Germany_Aus!$A$82),IF(TestUIn2!E549=Germany_Aus!$A$162, 3&amp;COUNTIF(TestUIn2!$E$2:$E549,Germany_Aus!$A$162),IF(TestUIn2!E549=Germany_Aus!$A$242, 4&amp;COUNTIF(TestUIn2!$E$2:$E549,Germany_Aus!$A$242),IF(TestUIn2!E549=Germany_Aus!$A$322, 5&amp;COUNTIF(TestUIn2!$E$2:$E549,Germany_Aus!$A$322),IF(TestUIn2!E549=Germany_Aus!$A$402, 6&amp;COUNTIF(TestUIn2!$E$2:$E549,Germany_Aus!$A$402),IF(TestUIn2!E549=Germany_Aus!$A$482, 7&amp;COUNTIF(TestUIn2!$E$2:$E549,Germany_Aus!$A$482),IF(TestUIn2!E549=Germany_Aus!$A$562, 8&amp;COUNTIF(TestUIn2!$E$2:$E549,Germany_Aus!$A$562),IF(TestUIn2!E549=Germany_Aus!$A$642, 9&amp;COUNTIF(TestUIn2!$E$2:$E549,Germany_Aus!$A$642),IF(TestUIn2!E549=Germany_Aus!$A$722, 10&amp;COUNTIF(TestUIn2!$E$2:$E549,Germany_Aus!$A$722),0)))))))))))</f>
        <v>0</v>
      </c>
      <c r="B549" t="str">
        <f>TestUIn2!A549</f>
        <v/>
      </c>
      <c r="C549" t="str">
        <f>TestUIn2!B549</f>
        <v/>
      </c>
      <c r="D549" t="str">
        <f>TestUIn2!C549</f>
        <v/>
      </c>
      <c r="E549" t="str">
        <f>TestUIn2!D549</f>
        <v/>
      </c>
      <c r="F549" s="87" t="str">
        <f>TestUIn2!F549</f>
        <v/>
      </c>
    </row>
    <row r="550">
      <c r="A550" s="86">
        <f>(IF(TestUIn2!E550=Germany_Aus!$A$2,1&amp;COUNTIF(TestUIn2!$E$2:$E550,Germany_Aus!$A$2), IF(TestUIn2!E550=Germany_Aus!$A$82, 2&amp;COUNTIF(TestUIn2!$E$2:$E550,Germany_Aus!$A$82),IF(TestUIn2!E550=Germany_Aus!$A$162, 3&amp;COUNTIF(TestUIn2!$E$2:$E550,Germany_Aus!$A$162),IF(TestUIn2!E550=Germany_Aus!$A$242, 4&amp;COUNTIF(TestUIn2!$E$2:$E550,Germany_Aus!$A$242),IF(TestUIn2!E550=Germany_Aus!$A$322, 5&amp;COUNTIF(TestUIn2!$E$2:$E550,Germany_Aus!$A$322),IF(TestUIn2!E550=Germany_Aus!$A$402, 6&amp;COUNTIF(TestUIn2!$E$2:$E550,Germany_Aus!$A$402),IF(TestUIn2!E550=Germany_Aus!$A$482, 7&amp;COUNTIF(TestUIn2!$E$2:$E550,Germany_Aus!$A$482),IF(TestUIn2!E550=Germany_Aus!$A$562, 8&amp;COUNTIF(TestUIn2!$E$2:$E550,Germany_Aus!$A$562),IF(TestUIn2!E550=Germany_Aus!$A$642, 9&amp;COUNTIF(TestUIn2!$E$2:$E550,Germany_Aus!$A$642),IF(TestUIn2!E550=Germany_Aus!$A$722, 10&amp;COUNTIF(TestUIn2!$E$2:$E550,Germany_Aus!$A$722),0)))))))))))</f>
        <v>0</v>
      </c>
      <c r="B550" t="str">
        <f>TestUIn2!A550</f>
        <v/>
      </c>
      <c r="C550" t="str">
        <f>TestUIn2!B550</f>
        <v/>
      </c>
      <c r="D550" t="str">
        <f>TestUIn2!C550</f>
        <v/>
      </c>
      <c r="E550" t="str">
        <f>TestUIn2!D550</f>
        <v/>
      </c>
      <c r="F550" s="87" t="str">
        <f>TestUIn2!F550</f>
        <v/>
      </c>
    </row>
    <row r="551">
      <c r="A551" s="86">
        <f>(IF(TestUIn2!E551=Germany_Aus!$A$2,1&amp;COUNTIF(TestUIn2!$E$2:$E551,Germany_Aus!$A$2), IF(TestUIn2!E551=Germany_Aus!$A$82, 2&amp;COUNTIF(TestUIn2!$E$2:$E551,Germany_Aus!$A$82),IF(TestUIn2!E551=Germany_Aus!$A$162, 3&amp;COUNTIF(TestUIn2!$E$2:$E551,Germany_Aus!$A$162),IF(TestUIn2!E551=Germany_Aus!$A$242, 4&amp;COUNTIF(TestUIn2!$E$2:$E551,Germany_Aus!$A$242),IF(TestUIn2!E551=Germany_Aus!$A$322, 5&amp;COUNTIF(TestUIn2!$E$2:$E551,Germany_Aus!$A$322),IF(TestUIn2!E551=Germany_Aus!$A$402, 6&amp;COUNTIF(TestUIn2!$E$2:$E551,Germany_Aus!$A$402),IF(TestUIn2!E551=Germany_Aus!$A$482, 7&amp;COUNTIF(TestUIn2!$E$2:$E551,Germany_Aus!$A$482),IF(TestUIn2!E551=Germany_Aus!$A$562, 8&amp;COUNTIF(TestUIn2!$E$2:$E551,Germany_Aus!$A$562),IF(TestUIn2!E551=Germany_Aus!$A$642, 9&amp;COUNTIF(TestUIn2!$E$2:$E551,Germany_Aus!$A$642),IF(TestUIn2!E551=Germany_Aus!$A$722, 10&amp;COUNTIF(TestUIn2!$E$2:$E551,Germany_Aus!$A$722),0)))))))))))</f>
        <v>0</v>
      </c>
      <c r="B551" t="str">
        <f>TestUIn2!A551</f>
        <v/>
      </c>
      <c r="C551" t="str">
        <f>TestUIn2!B551</f>
        <v/>
      </c>
      <c r="D551" t="str">
        <f>TestUIn2!C551</f>
        <v/>
      </c>
      <c r="E551" t="str">
        <f>TestUIn2!D551</f>
        <v/>
      </c>
      <c r="F551" s="87" t="str">
        <f>TestUIn2!F551</f>
        <v/>
      </c>
    </row>
    <row r="552">
      <c r="A552" s="86">
        <f>(IF(TestUIn2!E552=Germany_Aus!$A$2,1&amp;COUNTIF(TestUIn2!$E$2:$E552,Germany_Aus!$A$2), IF(TestUIn2!E552=Germany_Aus!$A$82, 2&amp;COUNTIF(TestUIn2!$E$2:$E552,Germany_Aus!$A$82),IF(TestUIn2!E552=Germany_Aus!$A$162, 3&amp;COUNTIF(TestUIn2!$E$2:$E552,Germany_Aus!$A$162),IF(TestUIn2!E552=Germany_Aus!$A$242, 4&amp;COUNTIF(TestUIn2!$E$2:$E552,Germany_Aus!$A$242),IF(TestUIn2!E552=Germany_Aus!$A$322, 5&amp;COUNTIF(TestUIn2!$E$2:$E552,Germany_Aus!$A$322),IF(TestUIn2!E552=Germany_Aus!$A$402, 6&amp;COUNTIF(TestUIn2!$E$2:$E552,Germany_Aus!$A$402),IF(TestUIn2!E552=Germany_Aus!$A$482, 7&amp;COUNTIF(TestUIn2!$E$2:$E552,Germany_Aus!$A$482),IF(TestUIn2!E552=Germany_Aus!$A$562, 8&amp;COUNTIF(TestUIn2!$E$2:$E552,Germany_Aus!$A$562),IF(TestUIn2!E552=Germany_Aus!$A$642, 9&amp;COUNTIF(TestUIn2!$E$2:$E552,Germany_Aus!$A$642),IF(TestUIn2!E552=Germany_Aus!$A$722, 10&amp;COUNTIF(TestUIn2!$E$2:$E552,Germany_Aus!$A$722),0)))))))))))</f>
        <v>0</v>
      </c>
      <c r="B552" t="str">
        <f>TestUIn2!A552</f>
        <v/>
      </c>
      <c r="C552" t="str">
        <f>TestUIn2!B552</f>
        <v/>
      </c>
      <c r="D552" t="str">
        <f>TestUIn2!C552</f>
        <v/>
      </c>
      <c r="E552" t="str">
        <f>TestUIn2!D552</f>
        <v/>
      </c>
      <c r="F552" s="87" t="str">
        <f>TestUIn2!F552</f>
        <v/>
      </c>
    </row>
    <row r="553">
      <c r="A553" s="86">
        <f>(IF(TestUIn2!E553=Germany_Aus!$A$2,1&amp;COUNTIF(TestUIn2!$E$2:$E553,Germany_Aus!$A$2), IF(TestUIn2!E553=Germany_Aus!$A$82, 2&amp;COUNTIF(TestUIn2!$E$2:$E553,Germany_Aus!$A$82),IF(TestUIn2!E553=Germany_Aus!$A$162, 3&amp;COUNTIF(TestUIn2!$E$2:$E553,Germany_Aus!$A$162),IF(TestUIn2!E553=Germany_Aus!$A$242, 4&amp;COUNTIF(TestUIn2!$E$2:$E553,Germany_Aus!$A$242),IF(TestUIn2!E553=Germany_Aus!$A$322, 5&amp;COUNTIF(TestUIn2!$E$2:$E553,Germany_Aus!$A$322),IF(TestUIn2!E553=Germany_Aus!$A$402, 6&amp;COUNTIF(TestUIn2!$E$2:$E553,Germany_Aus!$A$402),IF(TestUIn2!E553=Germany_Aus!$A$482, 7&amp;COUNTIF(TestUIn2!$E$2:$E553,Germany_Aus!$A$482),IF(TestUIn2!E553=Germany_Aus!$A$562, 8&amp;COUNTIF(TestUIn2!$E$2:$E553,Germany_Aus!$A$562),IF(TestUIn2!E553=Germany_Aus!$A$642, 9&amp;COUNTIF(TestUIn2!$E$2:$E553,Germany_Aus!$A$642),IF(TestUIn2!E553=Germany_Aus!$A$722, 10&amp;COUNTIF(TestUIn2!$E$2:$E553,Germany_Aus!$A$722),0)))))))))))</f>
        <v>0</v>
      </c>
      <c r="B553" t="str">
        <f>TestUIn2!A553</f>
        <v/>
      </c>
      <c r="C553" t="str">
        <f>TestUIn2!B553</f>
        <v/>
      </c>
      <c r="D553" t="str">
        <f>TestUIn2!C553</f>
        <v/>
      </c>
      <c r="E553" t="str">
        <f>TestUIn2!D553</f>
        <v/>
      </c>
      <c r="F553" s="87" t="str">
        <f>TestUIn2!F553</f>
        <v/>
      </c>
    </row>
    <row r="554">
      <c r="A554" s="86">
        <f>(IF(TestUIn2!E554=Germany_Aus!$A$2,1&amp;COUNTIF(TestUIn2!$E$2:$E554,Germany_Aus!$A$2), IF(TestUIn2!E554=Germany_Aus!$A$82, 2&amp;COUNTIF(TestUIn2!$E$2:$E554,Germany_Aus!$A$82),IF(TestUIn2!E554=Germany_Aus!$A$162, 3&amp;COUNTIF(TestUIn2!$E$2:$E554,Germany_Aus!$A$162),IF(TestUIn2!E554=Germany_Aus!$A$242, 4&amp;COUNTIF(TestUIn2!$E$2:$E554,Germany_Aus!$A$242),IF(TestUIn2!E554=Germany_Aus!$A$322, 5&amp;COUNTIF(TestUIn2!$E$2:$E554,Germany_Aus!$A$322),IF(TestUIn2!E554=Germany_Aus!$A$402, 6&amp;COUNTIF(TestUIn2!$E$2:$E554,Germany_Aus!$A$402),IF(TestUIn2!E554=Germany_Aus!$A$482, 7&amp;COUNTIF(TestUIn2!$E$2:$E554,Germany_Aus!$A$482),IF(TestUIn2!E554=Germany_Aus!$A$562, 8&amp;COUNTIF(TestUIn2!$E$2:$E554,Germany_Aus!$A$562),IF(TestUIn2!E554=Germany_Aus!$A$642, 9&amp;COUNTIF(TestUIn2!$E$2:$E554,Germany_Aus!$A$642),IF(TestUIn2!E554=Germany_Aus!$A$722, 10&amp;COUNTIF(TestUIn2!$E$2:$E554,Germany_Aus!$A$722),0)))))))))))</f>
        <v>0</v>
      </c>
      <c r="B554" t="str">
        <f>TestUIn2!A554</f>
        <v/>
      </c>
      <c r="C554" t="str">
        <f>TestUIn2!B554</f>
        <v/>
      </c>
      <c r="D554" t="str">
        <f>TestUIn2!C554</f>
        <v/>
      </c>
      <c r="E554" t="str">
        <f>TestUIn2!D554</f>
        <v/>
      </c>
      <c r="F554" s="87" t="str">
        <f>TestUIn2!F554</f>
        <v/>
      </c>
    </row>
    <row r="555">
      <c r="A555" s="86">
        <f>(IF(TestUIn2!E555=Germany_Aus!$A$2,1&amp;COUNTIF(TestUIn2!$E$2:$E555,Germany_Aus!$A$2), IF(TestUIn2!E555=Germany_Aus!$A$82, 2&amp;COUNTIF(TestUIn2!$E$2:$E555,Germany_Aus!$A$82),IF(TestUIn2!E555=Germany_Aus!$A$162, 3&amp;COUNTIF(TestUIn2!$E$2:$E555,Germany_Aus!$A$162),IF(TestUIn2!E555=Germany_Aus!$A$242, 4&amp;COUNTIF(TestUIn2!$E$2:$E555,Germany_Aus!$A$242),IF(TestUIn2!E555=Germany_Aus!$A$322, 5&amp;COUNTIF(TestUIn2!$E$2:$E555,Germany_Aus!$A$322),IF(TestUIn2!E555=Germany_Aus!$A$402, 6&amp;COUNTIF(TestUIn2!$E$2:$E555,Germany_Aus!$A$402),IF(TestUIn2!E555=Germany_Aus!$A$482, 7&amp;COUNTIF(TestUIn2!$E$2:$E555,Germany_Aus!$A$482),IF(TestUIn2!E555=Germany_Aus!$A$562, 8&amp;COUNTIF(TestUIn2!$E$2:$E555,Germany_Aus!$A$562),IF(TestUIn2!E555=Germany_Aus!$A$642, 9&amp;COUNTIF(TestUIn2!$E$2:$E555,Germany_Aus!$A$642),IF(TestUIn2!E555=Germany_Aus!$A$722, 10&amp;COUNTIF(TestUIn2!$E$2:$E555,Germany_Aus!$A$722),0)))))))))))</f>
        <v>0</v>
      </c>
      <c r="B555" t="str">
        <f>TestUIn2!A555</f>
        <v/>
      </c>
      <c r="C555" t="str">
        <f>TestUIn2!B555</f>
        <v/>
      </c>
      <c r="D555" t="str">
        <f>TestUIn2!C555</f>
        <v/>
      </c>
      <c r="E555" t="str">
        <f>TestUIn2!D555</f>
        <v/>
      </c>
      <c r="F555" s="87" t="str">
        <f>TestUIn2!F555</f>
        <v/>
      </c>
    </row>
    <row r="556">
      <c r="A556" s="86">
        <f>(IF(TestUIn2!E556=Germany_Aus!$A$2,1&amp;COUNTIF(TestUIn2!$E$2:$E556,Germany_Aus!$A$2), IF(TestUIn2!E556=Germany_Aus!$A$82, 2&amp;COUNTIF(TestUIn2!$E$2:$E556,Germany_Aus!$A$82),IF(TestUIn2!E556=Germany_Aus!$A$162, 3&amp;COUNTIF(TestUIn2!$E$2:$E556,Germany_Aus!$A$162),IF(TestUIn2!E556=Germany_Aus!$A$242, 4&amp;COUNTIF(TestUIn2!$E$2:$E556,Germany_Aus!$A$242),IF(TestUIn2!E556=Germany_Aus!$A$322, 5&amp;COUNTIF(TestUIn2!$E$2:$E556,Germany_Aus!$A$322),IF(TestUIn2!E556=Germany_Aus!$A$402, 6&amp;COUNTIF(TestUIn2!$E$2:$E556,Germany_Aus!$A$402),IF(TestUIn2!E556=Germany_Aus!$A$482, 7&amp;COUNTIF(TestUIn2!$E$2:$E556,Germany_Aus!$A$482),IF(TestUIn2!E556=Germany_Aus!$A$562, 8&amp;COUNTIF(TestUIn2!$E$2:$E556,Germany_Aus!$A$562),IF(TestUIn2!E556=Germany_Aus!$A$642, 9&amp;COUNTIF(TestUIn2!$E$2:$E556,Germany_Aus!$A$642),IF(TestUIn2!E556=Germany_Aus!$A$722, 10&amp;COUNTIF(TestUIn2!$E$2:$E556,Germany_Aus!$A$722),0)))))))))))</f>
        <v>0</v>
      </c>
      <c r="B556" t="str">
        <f>TestUIn2!A556</f>
        <v/>
      </c>
      <c r="C556" t="str">
        <f>TestUIn2!B556</f>
        <v/>
      </c>
      <c r="D556" t="str">
        <f>TestUIn2!C556</f>
        <v/>
      </c>
      <c r="E556" t="str">
        <f>TestUIn2!D556</f>
        <v/>
      </c>
      <c r="F556" s="87" t="str">
        <f>TestUIn2!F556</f>
        <v/>
      </c>
    </row>
    <row r="557">
      <c r="A557" s="86">
        <f>(IF(TestUIn2!E557=Germany_Aus!$A$2,1&amp;COUNTIF(TestUIn2!$E$2:$E557,Germany_Aus!$A$2), IF(TestUIn2!E557=Germany_Aus!$A$82, 2&amp;COUNTIF(TestUIn2!$E$2:$E557,Germany_Aus!$A$82),IF(TestUIn2!E557=Germany_Aus!$A$162, 3&amp;COUNTIF(TestUIn2!$E$2:$E557,Germany_Aus!$A$162),IF(TestUIn2!E557=Germany_Aus!$A$242, 4&amp;COUNTIF(TestUIn2!$E$2:$E557,Germany_Aus!$A$242),IF(TestUIn2!E557=Germany_Aus!$A$322, 5&amp;COUNTIF(TestUIn2!$E$2:$E557,Germany_Aus!$A$322),IF(TestUIn2!E557=Germany_Aus!$A$402, 6&amp;COUNTIF(TestUIn2!$E$2:$E557,Germany_Aus!$A$402),IF(TestUIn2!E557=Germany_Aus!$A$482, 7&amp;COUNTIF(TestUIn2!$E$2:$E557,Germany_Aus!$A$482),IF(TestUIn2!E557=Germany_Aus!$A$562, 8&amp;COUNTIF(TestUIn2!$E$2:$E557,Germany_Aus!$A$562),IF(TestUIn2!E557=Germany_Aus!$A$642, 9&amp;COUNTIF(TestUIn2!$E$2:$E557,Germany_Aus!$A$642),IF(TestUIn2!E557=Germany_Aus!$A$722, 10&amp;COUNTIF(TestUIn2!$E$2:$E557,Germany_Aus!$A$722),0)))))))))))</f>
        <v>0</v>
      </c>
      <c r="B557" t="str">
        <f>TestUIn2!A557</f>
        <v/>
      </c>
      <c r="C557" t="str">
        <f>TestUIn2!B557</f>
        <v/>
      </c>
      <c r="D557" t="str">
        <f>TestUIn2!C557</f>
        <v/>
      </c>
      <c r="E557" t="str">
        <f>TestUIn2!D557</f>
        <v/>
      </c>
      <c r="F557" s="87" t="str">
        <f>TestUIn2!F557</f>
        <v/>
      </c>
    </row>
    <row r="558">
      <c r="A558" s="86">
        <f>(IF(TestUIn2!E558=Germany_Aus!$A$2,1&amp;COUNTIF(TestUIn2!$E$2:$E558,Germany_Aus!$A$2), IF(TestUIn2!E558=Germany_Aus!$A$82, 2&amp;COUNTIF(TestUIn2!$E$2:$E558,Germany_Aus!$A$82),IF(TestUIn2!E558=Germany_Aus!$A$162, 3&amp;COUNTIF(TestUIn2!$E$2:$E558,Germany_Aus!$A$162),IF(TestUIn2!E558=Germany_Aus!$A$242, 4&amp;COUNTIF(TestUIn2!$E$2:$E558,Germany_Aus!$A$242),IF(TestUIn2!E558=Germany_Aus!$A$322, 5&amp;COUNTIF(TestUIn2!$E$2:$E558,Germany_Aus!$A$322),IF(TestUIn2!E558=Germany_Aus!$A$402, 6&amp;COUNTIF(TestUIn2!$E$2:$E558,Germany_Aus!$A$402),IF(TestUIn2!E558=Germany_Aus!$A$482, 7&amp;COUNTIF(TestUIn2!$E$2:$E558,Germany_Aus!$A$482),IF(TestUIn2!E558=Germany_Aus!$A$562, 8&amp;COUNTIF(TestUIn2!$E$2:$E558,Germany_Aus!$A$562),IF(TestUIn2!E558=Germany_Aus!$A$642, 9&amp;COUNTIF(TestUIn2!$E$2:$E558,Germany_Aus!$A$642),IF(TestUIn2!E558=Germany_Aus!$A$722, 10&amp;COUNTIF(TestUIn2!$E$2:$E558,Germany_Aus!$A$722),0)))))))))))</f>
        <v>0</v>
      </c>
      <c r="B558" t="str">
        <f>TestUIn2!A558</f>
        <v/>
      </c>
      <c r="C558" t="str">
        <f>TestUIn2!B558</f>
        <v/>
      </c>
      <c r="D558" t="str">
        <f>TestUIn2!C558</f>
        <v/>
      </c>
      <c r="E558" t="str">
        <f>TestUIn2!D558</f>
        <v/>
      </c>
      <c r="F558" s="87" t="str">
        <f>TestUIn2!F558</f>
        <v/>
      </c>
    </row>
    <row r="559">
      <c r="A559" s="86">
        <f>(IF(TestUIn2!E559=Germany_Aus!$A$2,1&amp;COUNTIF(TestUIn2!$E$2:$E559,Germany_Aus!$A$2), IF(TestUIn2!E559=Germany_Aus!$A$82, 2&amp;COUNTIF(TestUIn2!$E$2:$E559,Germany_Aus!$A$82),IF(TestUIn2!E559=Germany_Aus!$A$162, 3&amp;COUNTIF(TestUIn2!$E$2:$E559,Germany_Aus!$A$162),IF(TestUIn2!E559=Germany_Aus!$A$242, 4&amp;COUNTIF(TestUIn2!$E$2:$E559,Germany_Aus!$A$242),IF(TestUIn2!E559=Germany_Aus!$A$322, 5&amp;COUNTIF(TestUIn2!$E$2:$E559,Germany_Aus!$A$322),IF(TestUIn2!E559=Germany_Aus!$A$402, 6&amp;COUNTIF(TestUIn2!$E$2:$E559,Germany_Aus!$A$402),IF(TestUIn2!E559=Germany_Aus!$A$482, 7&amp;COUNTIF(TestUIn2!$E$2:$E559,Germany_Aus!$A$482),IF(TestUIn2!E559=Germany_Aus!$A$562, 8&amp;COUNTIF(TestUIn2!$E$2:$E559,Germany_Aus!$A$562),IF(TestUIn2!E559=Germany_Aus!$A$642, 9&amp;COUNTIF(TestUIn2!$E$2:$E559,Germany_Aus!$A$642),IF(TestUIn2!E559=Germany_Aus!$A$722, 10&amp;COUNTIF(TestUIn2!$E$2:$E559,Germany_Aus!$A$722),0)))))))))))</f>
        <v>0</v>
      </c>
      <c r="B559" t="str">
        <f>TestUIn2!A559</f>
        <v/>
      </c>
      <c r="C559" t="str">
        <f>TestUIn2!B559</f>
        <v/>
      </c>
      <c r="D559" t="str">
        <f>TestUIn2!C559</f>
        <v/>
      </c>
      <c r="E559" t="str">
        <f>TestUIn2!D559</f>
        <v/>
      </c>
      <c r="F559" s="87" t="str">
        <f>TestUIn2!F559</f>
        <v/>
      </c>
    </row>
    <row r="560">
      <c r="A560" s="86">
        <f>(IF(TestUIn2!E560=Germany_Aus!$A$2,1&amp;COUNTIF(TestUIn2!$E$2:$E560,Germany_Aus!$A$2), IF(TestUIn2!E560=Germany_Aus!$A$82, 2&amp;COUNTIF(TestUIn2!$E$2:$E560,Germany_Aus!$A$82),IF(TestUIn2!E560=Germany_Aus!$A$162, 3&amp;COUNTIF(TestUIn2!$E$2:$E560,Germany_Aus!$A$162),IF(TestUIn2!E560=Germany_Aus!$A$242, 4&amp;COUNTIF(TestUIn2!$E$2:$E560,Germany_Aus!$A$242),IF(TestUIn2!E560=Germany_Aus!$A$322, 5&amp;COUNTIF(TestUIn2!$E$2:$E560,Germany_Aus!$A$322),IF(TestUIn2!E560=Germany_Aus!$A$402, 6&amp;COUNTIF(TestUIn2!$E$2:$E560,Germany_Aus!$A$402),IF(TestUIn2!E560=Germany_Aus!$A$482, 7&amp;COUNTIF(TestUIn2!$E$2:$E560,Germany_Aus!$A$482),IF(TestUIn2!E560=Germany_Aus!$A$562, 8&amp;COUNTIF(TestUIn2!$E$2:$E560,Germany_Aus!$A$562),IF(TestUIn2!E560=Germany_Aus!$A$642, 9&amp;COUNTIF(TestUIn2!$E$2:$E560,Germany_Aus!$A$642),IF(TestUIn2!E560=Germany_Aus!$A$722, 10&amp;COUNTIF(TestUIn2!$E$2:$E560,Germany_Aus!$A$722),0)))))))))))</f>
        <v>0</v>
      </c>
      <c r="B560" t="str">
        <f>TestUIn2!A560</f>
        <v/>
      </c>
      <c r="C560" t="str">
        <f>TestUIn2!B560</f>
        <v/>
      </c>
      <c r="D560" t="str">
        <f>TestUIn2!C560</f>
        <v/>
      </c>
      <c r="E560" t="str">
        <f>TestUIn2!D560</f>
        <v/>
      </c>
      <c r="F560" s="87" t="str">
        <f>TestUIn2!F560</f>
        <v/>
      </c>
    </row>
    <row r="561">
      <c r="A561" s="86">
        <f>(IF(TestUIn2!E561=Germany_Aus!$A$2,1&amp;COUNTIF(TestUIn2!$E$2:$E561,Germany_Aus!$A$2), IF(TestUIn2!E561=Germany_Aus!$A$82, 2&amp;COUNTIF(TestUIn2!$E$2:$E561,Germany_Aus!$A$82),IF(TestUIn2!E561=Germany_Aus!$A$162, 3&amp;COUNTIF(TestUIn2!$E$2:$E561,Germany_Aus!$A$162),IF(TestUIn2!E561=Germany_Aus!$A$242, 4&amp;COUNTIF(TestUIn2!$E$2:$E561,Germany_Aus!$A$242),IF(TestUIn2!E561=Germany_Aus!$A$322, 5&amp;COUNTIF(TestUIn2!$E$2:$E561,Germany_Aus!$A$322),IF(TestUIn2!E561=Germany_Aus!$A$402, 6&amp;COUNTIF(TestUIn2!$E$2:$E561,Germany_Aus!$A$402),IF(TestUIn2!E561=Germany_Aus!$A$482, 7&amp;COUNTIF(TestUIn2!$E$2:$E561,Germany_Aus!$A$482),IF(TestUIn2!E561=Germany_Aus!$A$562, 8&amp;COUNTIF(TestUIn2!$E$2:$E561,Germany_Aus!$A$562),IF(TestUIn2!E561=Germany_Aus!$A$642, 9&amp;COUNTIF(TestUIn2!$E$2:$E561,Germany_Aus!$A$642),IF(TestUIn2!E561=Germany_Aus!$A$722, 10&amp;COUNTIF(TestUIn2!$E$2:$E561,Germany_Aus!$A$722),0)))))))))))</f>
        <v>0</v>
      </c>
      <c r="B561" t="str">
        <f>TestUIn2!A561</f>
        <v/>
      </c>
      <c r="C561" t="str">
        <f>TestUIn2!B561</f>
        <v/>
      </c>
      <c r="D561" t="str">
        <f>TestUIn2!C561</f>
        <v/>
      </c>
      <c r="E561" t="str">
        <f>TestUIn2!D561</f>
        <v/>
      </c>
      <c r="F561" s="87" t="str">
        <f>TestUIn2!F561</f>
        <v/>
      </c>
    </row>
    <row r="562">
      <c r="A562" s="86">
        <f>(IF(TestUIn2!E562=Germany_Aus!$A$2,1&amp;COUNTIF(TestUIn2!$E$2:$E562,Germany_Aus!$A$2), IF(TestUIn2!E562=Germany_Aus!$A$82, 2&amp;COUNTIF(TestUIn2!$E$2:$E562,Germany_Aus!$A$82),IF(TestUIn2!E562=Germany_Aus!$A$162, 3&amp;COUNTIF(TestUIn2!$E$2:$E562,Germany_Aus!$A$162),IF(TestUIn2!E562=Germany_Aus!$A$242, 4&amp;COUNTIF(TestUIn2!$E$2:$E562,Germany_Aus!$A$242),IF(TestUIn2!E562=Germany_Aus!$A$322, 5&amp;COUNTIF(TestUIn2!$E$2:$E562,Germany_Aus!$A$322),IF(TestUIn2!E562=Germany_Aus!$A$402, 6&amp;COUNTIF(TestUIn2!$E$2:$E562,Germany_Aus!$A$402),IF(TestUIn2!E562=Germany_Aus!$A$482, 7&amp;COUNTIF(TestUIn2!$E$2:$E562,Germany_Aus!$A$482),IF(TestUIn2!E562=Germany_Aus!$A$562, 8&amp;COUNTIF(TestUIn2!$E$2:$E562,Germany_Aus!$A$562),IF(TestUIn2!E562=Germany_Aus!$A$642, 9&amp;COUNTIF(TestUIn2!$E$2:$E562,Germany_Aus!$A$642),IF(TestUIn2!E562=Germany_Aus!$A$722, 10&amp;COUNTIF(TestUIn2!$E$2:$E562,Germany_Aus!$A$722),0)))))))))))</f>
        <v>0</v>
      </c>
      <c r="B562" t="str">
        <f>TestUIn2!A562</f>
        <v/>
      </c>
      <c r="C562" t="str">
        <f>TestUIn2!B562</f>
        <v/>
      </c>
      <c r="D562" t="str">
        <f>TestUIn2!C562</f>
        <v/>
      </c>
      <c r="E562" t="str">
        <f>TestUIn2!D562</f>
        <v/>
      </c>
      <c r="F562" s="87" t="str">
        <f>TestUIn2!F562</f>
        <v/>
      </c>
    </row>
    <row r="563">
      <c r="A563" s="86">
        <f>(IF(TestUIn2!E563=Germany_Aus!$A$2,1&amp;COUNTIF(TestUIn2!$E$2:$E563,Germany_Aus!$A$2), IF(TestUIn2!E563=Germany_Aus!$A$82, 2&amp;COUNTIF(TestUIn2!$E$2:$E563,Germany_Aus!$A$82),IF(TestUIn2!E563=Germany_Aus!$A$162, 3&amp;COUNTIF(TestUIn2!$E$2:$E563,Germany_Aus!$A$162),IF(TestUIn2!E563=Germany_Aus!$A$242, 4&amp;COUNTIF(TestUIn2!$E$2:$E563,Germany_Aus!$A$242),IF(TestUIn2!E563=Germany_Aus!$A$322, 5&amp;COUNTIF(TestUIn2!$E$2:$E563,Germany_Aus!$A$322),IF(TestUIn2!E563=Germany_Aus!$A$402, 6&amp;COUNTIF(TestUIn2!$E$2:$E563,Germany_Aus!$A$402),IF(TestUIn2!E563=Germany_Aus!$A$482, 7&amp;COUNTIF(TestUIn2!$E$2:$E563,Germany_Aus!$A$482),IF(TestUIn2!E563=Germany_Aus!$A$562, 8&amp;COUNTIF(TestUIn2!$E$2:$E563,Germany_Aus!$A$562),IF(TestUIn2!E563=Germany_Aus!$A$642, 9&amp;COUNTIF(TestUIn2!$E$2:$E563,Germany_Aus!$A$642),IF(TestUIn2!E563=Germany_Aus!$A$722, 10&amp;COUNTIF(TestUIn2!$E$2:$E563,Germany_Aus!$A$722),0)))))))))))</f>
        <v>0</v>
      </c>
      <c r="B563" t="str">
        <f>TestUIn2!A563</f>
        <v/>
      </c>
      <c r="C563" t="str">
        <f>TestUIn2!B563</f>
        <v/>
      </c>
      <c r="D563" t="str">
        <f>TestUIn2!C563</f>
        <v/>
      </c>
      <c r="E563" t="str">
        <f>TestUIn2!D563</f>
        <v/>
      </c>
      <c r="F563" s="87" t="str">
        <f>TestUIn2!F563</f>
        <v/>
      </c>
    </row>
    <row r="564">
      <c r="A564" s="86">
        <f>(IF(TestUIn2!E564=Germany_Aus!$A$2,1&amp;COUNTIF(TestUIn2!$E$2:$E564,Germany_Aus!$A$2), IF(TestUIn2!E564=Germany_Aus!$A$82, 2&amp;COUNTIF(TestUIn2!$E$2:$E564,Germany_Aus!$A$82),IF(TestUIn2!E564=Germany_Aus!$A$162, 3&amp;COUNTIF(TestUIn2!$E$2:$E564,Germany_Aus!$A$162),IF(TestUIn2!E564=Germany_Aus!$A$242, 4&amp;COUNTIF(TestUIn2!$E$2:$E564,Germany_Aus!$A$242),IF(TestUIn2!E564=Germany_Aus!$A$322, 5&amp;COUNTIF(TestUIn2!$E$2:$E564,Germany_Aus!$A$322),IF(TestUIn2!E564=Germany_Aus!$A$402, 6&amp;COUNTIF(TestUIn2!$E$2:$E564,Germany_Aus!$A$402),IF(TestUIn2!E564=Germany_Aus!$A$482, 7&amp;COUNTIF(TestUIn2!$E$2:$E564,Germany_Aus!$A$482),IF(TestUIn2!E564=Germany_Aus!$A$562, 8&amp;COUNTIF(TestUIn2!$E$2:$E564,Germany_Aus!$A$562),IF(TestUIn2!E564=Germany_Aus!$A$642, 9&amp;COUNTIF(TestUIn2!$E$2:$E564,Germany_Aus!$A$642),IF(TestUIn2!E564=Germany_Aus!$A$722, 10&amp;COUNTIF(TestUIn2!$E$2:$E564,Germany_Aus!$A$722),0)))))))))))</f>
        <v>0</v>
      </c>
      <c r="B564" t="str">
        <f>TestUIn2!A564</f>
        <v/>
      </c>
      <c r="C564" t="str">
        <f>TestUIn2!B564</f>
        <v/>
      </c>
      <c r="D564" t="str">
        <f>TestUIn2!C564</f>
        <v/>
      </c>
      <c r="E564" t="str">
        <f>TestUIn2!D564</f>
        <v/>
      </c>
      <c r="F564" s="87" t="str">
        <f>TestUIn2!F564</f>
        <v/>
      </c>
    </row>
    <row r="565">
      <c r="A565" s="86">
        <f>(IF(TestUIn2!E565=Germany_Aus!$A$2,1&amp;COUNTIF(TestUIn2!$E$2:$E565,Germany_Aus!$A$2), IF(TestUIn2!E565=Germany_Aus!$A$82, 2&amp;COUNTIF(TestUIn2!$E$2:$E565,Germany_Aus!$A$82),IF(TestUIn2!E565=Germany_Aus!$A$162, 3&amp;COUNTIF(TestUIn2!$E$2:$E565,Germany_Aus!$A$162),IF(TestUIn2!E565=Germany_Aus!$A$242, 4&amp;COUNTIF(TestUIn2!$E$2:$E565,Germany_Aus!$A$242),IF(TestUIn2!E565=Germany_Aus!$A$322, 5&amp;COUNTIF(TestUIn2!$E$2:$E565,Germany_Aus!$A$322),IF(TestUIn2!E565=Germany_Aus!$A$402, 6&amp;COUNTIF(TestUIn2!$E$2:$E565,Germany_Aus!$A$402),IF(TestUIn2!E565=Germany_Aus!$A$482, 7&amp;COUNTIF(TestUIn2!$E$2:$E565,Germany_Aus!$A$482),IF(TestUIn2!E565=Germany_Aus!$A$562, 8&amp;COUNTIF(TestUIn2!$E$2:$E565,Germany_Aus!$A$562),IF(TestUIn2!E565=Germany_Aus!$A$642, 9&amp;COUNTIF(TestUIn2!$E$2:$E565,Germany_Aus!$A$642),IF(TestUIn2!E565=Germany_Aus!$A$722, 10&amp;COUNTIF(TestUIn2!$E$2:$E565,Germany_Aus!$A$722),0)))))))))))</f>
        <v>0</v>
      </c>
      <c r="B565" t="str">
        <f>TestUIn2!A565</f>
        <v/>
      </c>
      <c r="C565" t="str">
        <f>TestUIn2!B565</f>
        <v/>
      </c>
      <c r="D565" t="str">
        <f>TestUIn2!C565</f>
        <v/>
      </c>
      <c r="E565" t="str">
        <f>TestUIn2!D565</f>
        <v/>
      </c>
      <c r="F565" s="87" t="str">
        <f>TestUIn2!F565</f>
        <v/>
      </c>
    </row>
    <row r="566">
      <c r="A566" s="86">
        <f>(IF(TestUIn2!E566=Germany_Aus!$A$2,1&amp;COUNTIF(TestUIn2!$E$2:$E566,Germany_Aus!$A$2), IF(TestUIn2!E566=Germany_Aus!$A$82, 2&amp;COUNTIF(TestUIn2!$E$2:$E566,Germany_Aus!$A$82),IF(TestUIn2!E566=Germany_Aus!$A$162, 3&amp;COUNTIF(TestUIn2!$E$2:$E566,Germany_Aus!$A$162),IF(TestUIn2!E566=Germany_Aus!$A$242, 4&amp;COUNTIF(TestUIn2!$E$2:$E566,Germany_Aus!$A$242),IF(TestUIn2!E566=Germany_Aus!$A$322, 5&amp;COUNTIF(TestUIn2!$E$2:$E566,Germany_Aus!$A$322),IF(TestUIn2!E566=Germany_Aus!$A$402, 6&amp;COUNTIF(TestUIn2!$E$2:$E566,Germany_Aus!$A$402),IF(TestUIn2!E566=Germany_Aus!$A$482, 7&amp;COUNTIF(TestUIn2!$E$2:$E566,Germany_Aus!$A$482),IF(TestUIn2!E566=Germany_Aus!$A$562, 8&amp;COUNTIF(TestUIn2!$E$2:$E566,Germany_Aus!$A$562),IF(TestUIn2!E566=Germany_Aus!$A$642, 9&amp;COUNTIF(TestUIn2!$E$2:$E566,Germany_Aus!$A$642),IF(TestUIn2!E566=Germany_Aus!$A$722, 10&amp;COUNTIF(TestUIn2!$E$2:$E566,Germany_Aus!$A$722),0)))))))))))</f>
        <v>0</v>
      </c>
      <c r="B566" t="str">
        <f>TestUIn2!A566</f>
        <v/>
      </c>
      <c r="C566" t="str">
        <f>TestUIn2!B566</f>
        <v/>
      </c>
      <c r="D566" t="str">
        <f>TestUIn2!C566</f>
        <v/>
      </c>
      <c r="E566" t="str">
        <f>TestUIn2!D566</f>
        <v/>
      </c>
      <c r="F566" s="87" t="str">
        <f>TestUIn2!F566</f>
        <v/>
      </c>
    </row>
    <row r="567">
      <c r="A567" s="86">
        <f>(IF(TestUIn2!E567=Germany_Aus!$A$2,1&amp;COUNTIF(TestUIn2!$E$2:$E567,Germany_Aus!$A$2), IF(TestUIn2!E567=Germany_Aus!$A$82, 2&amp;COUNTIF(TestUIn2!$E$2:$E567,Germany_Aus!$A$82),IF(TestUIn2!E567=Germany_Aus!$A$162, 3&amp;COUNTIF(TestUIn2!$E$2:$E567,Germany_Aus!$A$162),IF(TestUIn2!E567=Germany_Aus!$A$242, 4&amp;COUNTIF(TestUIn2!$E$2:$E567,Germany_Aus!$A$242),IF(TestUIn2!E567=Germany_Aus!$A$322, 5&amp;COUNTIF(TestUIn2!$E$2:$E567,Germany_Aus!$A$322),IF(TestUIn2!E567=Germany_Aus!$A$402, 6&amp;COUNTIF(TestUIn2!$E$2:$E567,Germany_Aus!$A$402),IF(TestUIn2!E567=Germany_Aus!$A$482, 7&amp;COUNTIF(TestUIn2!$E$2:$E567,Germany_Aus!$A$482),IF(TestUIn2!E567=Germany_Aus!$A$562, 8&amp;COUNTIF(TestUIn2!$E$2:$E567,Germany_Aus!$A$562),IF(TestUIn2!E567=Germany_Aus!$A$642, 9&amp;COUNTIF(TestUIn2!$E$2:$E567,Germany_Aus!$A$642),IF(TestUIn2!E567=Germany_Aus!$A$722, 10&amp;COUNTIF(TestUIn2!$E$2:$E567,Germany_Aus!$A$722),0)))))))))))</f>
        <v>0</v>
      </c>
      <c r="B567" t="str">
        <f>TestUIn2!A567</f>
        <v/>
      </c>
      <c r="C567" t="str">
        <f>TestUIn2!B567</f>
        <v/>
      </c>
      <c r="D567" t="str">
        <f>TestUIn2!C567</f>
        <v/>
      </c>
      <c r="E567" t="str">
        <f>TestUIn2!D567</f>
        <v/>
      </c>
      <c r="F567" s="87" t="str">
        <f>TestUIn2!F567</f>
        <v/>
      </c>
    </row>
    <row r="568">
      <c r="A568" s="86">
        <f>(IF(TestUIn2!E568=Germany_Aus!$A$2,1&amp;COUNTIF(TestUIn2!$E$2:$E568,Germany_Aus!$A$2), IF(TestUIn2!E568=Germany_Aus!$A$82, 2&amp;COUNTIF(TestUIn2!$E$2:$E568,Germany_Aus!$A$82),IF(TestUIn2!E568=Germany_Aus!$A$162, 3&amp;COUNTIF(TestUIn2!$E$2:$E568,Germany_Aus!$A$162),IF(TestUIn2!E568=Germany_Aus!$A$242, 4&amp;COUNTIF(TestUIn2!$E$2:$E568,Germany_Aus!$A$242),IF(TestUIn2!E568=Germany_Aus!$A$322, 5&amp;COUNTIF(TestUIn2!$E$2:$E568,Germany_Aus!$A$322),IF(TestUIn2!E568=Germany_Aus!$A$402, 6&amp;COUNTIF(TestUIn2!$E$2:$E568,Germany_Aus!$A$402),IF(TestUIn2!E568=Germany_Aus!$A$482, 7&amp;COUNTIF(TestUIn2!$E$2:$E568,Germany_Aus!$A$482),IF(TestUIn2!E568=Germany_Aus!$A$562, 8&amp;COUNTIF(TestUIn2!$E$2:$E568,Germany_Aus!$A$562),IF(TestUIn2!E568=Germany_Aus!$A$642, 9&amp;COUNTIF(TestUIn2!$E$2:$E568,Germany_Aus!$A$642),IF(TestUIn2!E568=Germany_Aus!$A$722, 10&amp;COUNTIF(TestUIn2!$E$2:$E568,Germany_Aus!$A$722),0)))))))))))</f>
        <v>0</v>
      </c>
      <c r="B568" t="str">
        <f>TestUIn2!A568</f>
        <v/>
      </c>
      <c r="C568" t="str">
        <f>TestUIn2!B568</f>
        <v/>
      </c>
      <c r="D568" t="str">
        <f>TestUIn2!C568</f>
        <v/>
      </c>
      <c r="E568" t="str">
        <f>TestUIn2!D568</f>
        <v/>
      </c>
      <c r="F568" s="87" t="str">
        <f>TestUIn2!F568</f>
        <v/>
      </c>
    </row>
    <row r="569">
      <c r="A569" s="86">
        <f>(IF(TestUIn2!E569=Germany_Aus!$A$2,1&amp;COUNTIF(TestUIn2!$E$2:$E569,Germany_Aus!$A$2), IF(TestUIn2!E569=Germany_Aus!$A$82, 2&amp;COUNTIF(TestUIn2!$E$2:$E569,Germany_Aus!$A$82),IF(TestUIn2!E569=Germany_Aus!$A$162, 3&amp;COUNTIF(TestUIn2!$E$2:$E569,Germany_Aus!$A$162),IF(TestUIn2!E569=Germany_Aus!$A$242, 4&amp;COUNTIF(TestUIn2!$E$2:$E569,Germany_Aus!$A$242),IF(TestUIn2!E569=Germany_Aus!$A$322, 5&amp;COUNTIF(TestUIn2!$E$2:$E569,Germany_Aus!$A$322),IF(TestUIn2!E569=Germany_Aus!$A$402, 6&amp;COUNTIF(TestUIn2!$E$2:$E569,Germany_Aus!$A$402),IF(TestUIn2!E569=Germany_Aus!$A$482, 7&amp;COUNTIF(TestUIn2!$E$2:$E569,Germany_Aus!$A$482),IF(TestUIn2!E569=Germany_Aus!$A$562, 8&amp;COUNTIF(TestUIn2!$E$2:$E569,Germany_Aus!$A$562),IF(TestUIn2!E569=Germany_Aus!$A$642, 9&amp;COUNTIF(TestUIn2!$E$2:$E569,Germany_Aus!$A$642),IF(TestUIn2!E569=Germany_Aus!$A$722, 10&amp;COUNTIF(TestUIn2!$E$2:$E569,Germany_Aus!$A$722),0)))))))))))</f>
        <v>0</v>
      </c>
      <c r="B569" t="str">
        <f>TestUIn2!A569</f>
        <v/>
      </c>
      <c r="C569" t="str">
        <f>TestUIn2!B569</f>
        <v/>
      </c>
      <c r="D569" t="str">
        <f>TestUIn2!C569</f>
        <v/>
      </c>
      <c r="E569" t="str">
        <f>TestUIn2!D569</f>
        <v/>
      </c>
      <c r="F569" s="87" t="str">
        <f>TestUIn2!F569</f>
        <v/>
      </c>
    </row>
    <row r="570">
      <c r="A570" s="86">
        <f>(IF(TestUIn2!E570=Germany_Aus!$A$2,1&amp;COUNTIF(TestUIn2!$E$2:$E570,Germany_Aus!$A$2), IF(TestUIn2!E570=Germany_Aus!$A$82, 2&amp;COUNTIF(TestUIn2!$E$2:$E570,Germany_Aus!$A$82),IF(TestUIn2!E570=Germany_Aus!$A$162, 3&amp;COUNTIF(TestUIn2!$E$2:$E570,Germany_Aus!$A$162),IF(TestUIn2!E570=Germany_Aus!$A$242, 4&amp;COUNTIF(TestUIn2!$E$2:$E570,Germany_Aus!$A$242),IF(TestUIn2!E570=Germany_Aus!$A$322, 5&amp;COUNTIF(TestUIn2!$E$2:$E570,Germany_Aus!$A$322),IF(TestUIn2!E570=Germany_Aus!$A$402, 6&amp;COUNTIF(TestUIn2!$E$2:$E570,Germany_Aus!$A$402),IF(TestUIn2!E570=Germany_Aus!$A$482, 7&amp;COUNTIF(TestUIn2!$E$2:$E570,Germany_Aus!$A$482),IF(TestUIn2!E570=Germany_Aus!$A$562, 8&amp;COUNTIF(TestUIn2!$E$2:$E570,Germany_Aus!$A$562),IF(TestUIn2!E570=Germany_Aus!$A$642, 9&amp;COUNTIF(TestUIn2!$E$2:$E570,Germany_Aus!$A$642),IF(TestUIn2!E570=Germany_Aus!$A$722, 10&amp;COUNTIF(TestUIn2!$E$2:$E570,Germany_Aus!$A$722),0)))))))))))</f>
        <v>0</v>
      </c>
      <c r="B570" t="str">
        <f>TestUIn2!A570</f>
        <v/>
      </c>
      <c r="C570" t="str">
        <f>TestUIn2!B570</f>
        <v/>
      </c>
      <c r="D570" t="str">
        <f>TestUIn2!C570</f>
        <v/>
      </c>
      <c r="E570" t="str">
        <f>TestUIn2!D570</f>
        <v/>
      </c>
      <c r="F570" s="87" t="str">
        <f>TestUIn2!F570</f>
        <v/>
      </c>
    </row>
    <row r="571">
      <c r="A571" s="86">
        <f>(IF(TestUIn2!E571=Germany_Aus!$A$2,1&amp;COUNTIF(TestUIn2!$E$2:$E571,Germany_Aus!$A$2), IF(TestUIn2!E571=Germany_Aus!$A$82, 2&amp;COUNTIF(TestUIn2!$E$2:$E571,Germany_Aus!$A$82),IF(TestUIn2!E571=Germany_Aus!$A$162, 3&amp;COUNTIF(TestUIn2!$E$2:$E571,Germany_Aus!$A$162),IF(TestUIn2!E571=Germany_Aus!$A$242, 4&amp;COUNTIF(TestUIn2!$E$2:$E571,Germany_Aus!$A$242),IF(TestUIn2!E571=Germany_Aus!$A$322, 5&amp;COUNTIF(TestUIn2!$E$2:$E571,Germany_Aus!$A$322),IF(TestUIn2!E571=Germany_Aus!$A$402, 6&amp;COUNTIF(TestUIn2!$E$2:$E571,Germany_Aus!$A$402),IF(TestUIn2!E571=Germany_Aus!$A$482, 7&amp;COUNTIF(TestUIn2!$E$2:$E571,Germany_Aus!$A$482),IF(TestUIn2!E571=Germany_Aus!$A$562, 8&amp;COUNTIF(TestUIn2!$E$2:$E571,Germany_Aus!$A$562),IF(TestUIn2!E571=Germany_Aus!$A$642, 9&amp;COUNTIF(TestUIn2!$E$2:$E571,Germany_Aus!$A$642),IF(TestUIn2!E571=Germany_Aus!$A$722, 10&amp;COUNTIF(TestUIn2!$E$2:$E571,Germany_Aus!$A$722),0)))))))))))</f>
        <v>0</v>
      </c>
      <c r="B571" t="str">
        <f>TestUIn2!A571</f>
        <v/>
      </c>
      <c r="C571" t="str">
        <f>TestUIn2!B571</f>
        <v/>
      </c>
      <c r="D571" t="str">
        <f>TestUIn2!C571</f>
        <v/>
      </c>
      <c r="E571" t="str">
        <f>TestUIn2!D571</f>
        <v/>
      </c>
      <c r="F571" s="87" t="str">
        <f>TestUIn2!F571</f>
        <v/>
      </c>
    </row>
    <row r="572">
      <c r="A572" s="86">
        <f>(IF(TestUIn2!E572=Germany_Aus!$A$2,1&amp;COUNTIF(TestUIn2!$E$2:$E572,Germany_Aus!$A$2), IF(TestUIn2!E572=Germany_Aus!$A$82, 2&amp;COUNTIF(TestUIn2!$E$2:$E572,Germany_Aus!$A$82),IF(TestUIn2!E572=Germany_Aus!$A$162, 3&amp;COUNTIF(TestUIn2!$E$2:$E572,Germany_Aus!$A$162),IF(TestUIn2!E572=Germany_Aus!$A$242, 4&amp;COUNTIF(TestUIn2!$E$2:$E572,Germany_Aus!$A$242),IF(TestUIn2!E572=Germany_Aus!$A$322, 5&amp;COUNTIF(TestUIn2!$E$2:$E572,Germany_Aus!$A$322),IF(TestUIn2!E572=Germany_Aus!$A$402, 6&amp;COUNTIF(TestUIn2!$E$2:$E572,Germany_Aus!$A$402),IF(TestUIn2!E572=Germany_Aus!$A$482, 7&amp;COUNTIF(TestUIn2!$E$2:$E572,Germany_Aus!$A$482),IF(TestUIn2!E572=Germany_Aus!$A$562, 8&amp;COUNTIF(TestUIn2!$E$2:$E572,Germany_Aus!$A$562),IF(TestUIn2!E572=Germany_Aus!$A$642, 9&amp;COUNTIF(TestUIn2!$E$2:$E572,Germany_Aus!$A$642),IF(TestUIn2!E572=Germany_Aus!$A$722, 10&amp;COUNTIF(TestUIn2!$E$2:$E572,Germany_Aus!$A$722),0)))))))))))</f>
        <v>0</v>
      </c>
      <c r="B572" t="str">
        <f>TestUIn2!A572</f>
        <v/>
      </c>
      <c r="C572" t="str">
        <f>TestUIn2!B572</f>
        <v/>
      </c>
      <c r="D572" t="str">
        <f>TestUIn2!C572</f>
        <v/>
      </c>
      <c r="E572" t="str">
        <f>TestUIn2!D572</f>
        <v/>
      </c>
      <c r="F572" s="87" t="str">
        <f>TestUIn2!F572</f>
        <v/>
      </c>
    </row>
    <row r="573">
      <c r="A573" s="86">
        <f>(IF(TestUIn2!E573=Germany_Aus!$A$2,1&amp;COUNTIF(TestUIn2!$E$2:$E573,Germany_Aus!$A$2), IF(TestUIn2!E573=Germany_Aus!$A$82, 2&amp;COUNTIF(TestUIn2!$E$2:$E573,Germany_Aus!$A$82),IF(TestUIn2!E573=Germany_Aus!$A$162, 3&amp;COUNTIF(TestUIn2!$E$2:$E573,Germany_Aus!$A$162),IF(TestUIn2!E573=Germany_Aus!$A$242, 4&amp;COUNTIF(TestUIn2!$E$2:$E573,Germany_Aus!$A$242),IF(TestUIn2!E573=Germany_Aus!$A$322, 5&amp;COUNTIF(TestUIn2!$E$2:$E573,Germany_Aus!$A$322),IF(TestUIn2!E573=Germany_Aus!$A$402, 6&amp;COUNTIF(TestUIn2!$E$2:$E573,Germany_Aus!$A$402),IF(TestUIn2!E573=Germany_Aus!$A$482, 7&amp;COUNTIF(TestUIn2!$E$2:$E573,Germany_Aus!$A$482),IF(TestUIn2!E573=Germany_Aus!$A$562, 8&amp;COUNTIF(TestUIn2!$E$2:$E573,Germany_Aus!$A$562),IF(TestUIn2!E573=Germany_Aus!$A$642, 9&amp;COUNTIF(TestUIn2!$E$2:$E573,Germany_Aus!$A$642),IF(TestUIn2!E573=Germany_Aus!$A$722, 10&amp;COUNTIF(TestUIn2!$E$2:$E573,Germany_Aus!$A$722),0)))))))))))</f>
        <v>0</v>
      </c>
      <c r="B573" t="str">
        <f>TestUIn2!A573</f>
        <v/>
      </c>
      <c r="C573" t="str">
        <f>TestUIn2!B573</f>
        <v/>
      </c>
      <c r="D573" t="str">
        <f>TestUIn2!C573</f>
        <v/>
      </c>
      <c r="E573" t="str">
        <f>TestUIn2!D573</f>
        <v/>
      </c>
      <c r="F573" s="87" t="str">
        <f>TestUIn2!F573</f>
        <v/>
      </c>
    </row>
    <row r="574">
      <c r="A574" s="86">
        <f>(IF(TestUIn2!E574=Germany_Aus!$A$2,1&amp;COUNTIF(TestUIn2!$E$2:$E574,Germany_Aus!$A$2), IF(TestUIn2!E574=Germany_Aus!$A$82, 2&amp;COUNTIF(TestUIn2!$E$2:$E574,Germany_Aus!$A$82),IF(TestUIn2!E574=Germany_Aus!$A$162, 3&amp;COUNTIF(TestUIn2!$E$2:$E574,Germany_Aus!$A$162),IF(TestUIn2!E574=Germany_Aus!$A$242, 4&amp;COUNTIF(TestUIn2!$E$2:$E574,Germany_Aus!$A$242),IF(TestUIn2!E574=Germany_Aus!$A$322, 5&amp;COUNTIF(TestUIn2!$E$2:$E574,Germany_Aus!$A$322),IF(TestUIn2!E574=Germany_Aus!$A$402, 6&amp;COUNTIF(TestUIn2!$E$2:$E574,Germany_Aus!$A$402),IF(TestUIn2!E574=Germany_Aus!$A$482, 7&amp;COUNTIF(TestUIn2!$E$2:$E574,Germany_Aus!$A$482),IF(TestUIn2!E574=Germany_Aus!$A$562, 8&amp;COUNTIF(TestUIn2!$E$2:$E574,Germany_Aus!$A$562),IF(TestUIn2!E574=Germany_Aus!$A$642, 9&amp;COUNTIF(TestUIn2!$E$2:$E574,Germany_Aus!$A$642),IF(TestUIn2!E574=Germany_Aus!$A$722, 10&amp;COUNTIF(TestUIn2!$E$2:$E574,Germany_Aus!$A$722),0)))))))))))</f>
        <v>0</v>
      </c>
      <c r="B574" t="str">
        <f>TestUIn2!A574</f>
        <v/>
      </c>
      <c r="C574" t="str">
        <f>TestUIn2!B574</f>
        <v/>
      </c>
      <c r="D574" t="str">
        <f>TestUIn2!C574</f>
        <v/>
      </c>
      <c r="E574" t="str">
        <f>TestUIn2!D574</f>
        <v/>
      </c>
      <c r="F574" s="87" t="str">
        <f>TestUIn2!F574</f>
        <v/>
      </c>
    </row>
    <row r="575">
      <c r="A575" s="86">
        <f>(IF(TestUIn2!E575=Germany_Aus!$A$2,1&amp;COUNTIF(TestUIn2!$E$2:$E575,Germany_Aus!$A$2), IF(TestUIn2!E575=Germany_Aus!$A$82, 2&amp;COUNTIF(TestUIn2!$E$2:$E575,Germany_Aus!$A$82),IF(TestUIn2!E575=Germany_Aus!$A$162, 3&amp;COUNTIF(TestUIn2!$E$2:$E575,Germany_Aus!$A$162),IF(TestUIn2!E575=Germany_Aus!$A$242, 4&amp;COUNTIF(TestUIn2!$E$2:$E575,Germany_Aus!$A$242),IF(TestUIn2!E575=Germany_Aus!$A$322, 5&amp;COUNTIF(TestUIn2!$E$2:$E575,Germany_Aus!$A$322),IF(TestUIn2!E575=Germany_Aus!$A$402, 6&amp;COUNTIF(TestUIn2!$E$2:$E575,Germany_Aus!$A$402),IF(TestUIn2!E575=Germany_Aus!$A$482, 7&amp;COUNTIF(TestUIn2!$E$2:$E575,Germany_Aus!$A$482),IF(TestUIn2!E575=Germany_Aus!$A$562, 8&amp;COUNTIF(TestUIn2!$E$2:$E575,Germany_Aus!$A$562),IF(TestUIn2!E575=Germany_Aus!$A$642, 9&amp;COUNTIF(TestUIn2!$E$2:$E575,Germany_Aus!$A$642),IF(TestUIn2!E575=Germany_Aus!$A$722, 10&amp;COUNTIF(TestUIn2!$E$2:$E575,Germany_Aus!$A$722),0)))))))))))</f>
        <v>0</v>
      </c>
      <c r="B575" t="str">
        <f>TestUIn2!A575</f>
        <v/>
      </c>
      <c r="C575" t="str">
        <f>TestUIn2!B575</f>
        <v/>
      </c>
      <c r="D575" t="str">
        <f>TestUIn2!C575</f>
        <v/>
      </c>
      <c r="E575" t="str">
        <f>TestUIn2!D575</f>
        <v/>
      </c>
      <c r="F575" s="87" t="str">
        <f>TestUIn2!F575</f>
        <v/>
      </c>
    </row>
    <row r="576">
      <c r="A576" s="86">
        <f>(IF(TestUIn2!E576=Germany_Aus!$A$2,1&amp;COUNTIF(TestUIn2!$E$2:$E576,Germany_Aus!$A$2), IF(TestUIn2!E576=Germany_Aus!$A$82, 2&amp;COUNTIF(TestUIn2!$E$2:$E576,Germany_Aus!$A$82),IF(TestUIn2!E576=Germany_Aus!$A$162, 3&amp;COUNTIF(TestUIn2!$E$2:$E576,Germany_Aus!$A$162),IF(TestUIn2!E576=Germany_Aus!$A$242, 4&amp;COUNTIF(TestUIn2!$E$2:$E576,Germany_Aus!$A$242),IF(TestUIn2!E576=Germany_Aus!$A$322, 5&amp;COUNTIF(TestUIn2!$E$2:$E576,Germany_Aus!$A$322),IF(TestUIn2!E576=Germany_Aus!$A$402, 6&amp;COUNTIF(TestUIn2!$E$2:$E576,Germany_Aus!$A$402),IF(TestUIn2!E576=Germany_Aus!$A$482, 7&amp;COUNTIF(TestUIn2!$E$2:$E576,Germany_Aus!$A$482),IF(TestUIn2!E576=Germany_Aus!$A$562, 8&amp;COUNTIF(TestUIn2!$E$2:$E576,Germany_Aus!$A$562),IF(TestUIn2!E576=Germany_Aus!$A$642, 9&amp;COUNTIF(TestUIn2!$E$2:$E576,Germany_Aus!$A$642),IF(TestUIn2!E576=Germany_Aus!$A$722, 10&amp;COUNTIF(TestUIn2!$E$2:$E576,Germany_Aus!$A$722),0)))))))))))</f>
        <v>0</v>
      </c>
      <c r="B576" t="str">
        <f>TestUIn2!A576</f>
        <v/>
      </c>
      <c r="C576" t="str">
        <f>TestUIn2!B576</f>
        <v/>
      </c>
      <c r="D576" t="str">
        <f>TestUIn2!C576</f>
        <v/>
      </c>
      <c r="E576" t="str">
        <f>TestUIn2!D576</f>
        <v/>
      </c>
      <c r="F576" s="87" t="str">
        <f>TestUIn2!F576</f>
        <v/>
      </c>
    </row>
    <row r="577">
      <c r="A577" s="86">
        <f>(IF(TestUIn2!E577=Germany_Aus!$A$2,1&amp;COUNTIF(TestUIn2!$E$2:$E577,Germany_Aus!$A$2), IF(TestUIn2!E577=Germany_Aus!$A$82, 2&amp;COUNTIF(TestUIn2!$E$2:$E577,Germany_Aus!$A$82),IF(TestUIn2!E577=Germany_Aus!$A$162, 3&amp;COUNTIF(TestUIn2!$E$2:$E577,Germany_Aus!$A$162),IF(TestUIn2!E577=Germany_Aus!$A$242, 4&amp;COUNTIF(TestUIn2!$E$2:$E577,Germany_Aus!$A$242),IF(TestUIn2!E577=Germany_Aus!$A$322, 5&amp;COUNTIF(TestUIn2!$E$2:$E577,Germany_Aus!$A$322),IF(TestUIn2!E577=Germany_Aus!$A$402, 6&amp;COUNTIF(TestUIn2!$E$2:$E577,Germany_Aus!$A$402),IF(TestUIn2!E577=Germany_Aus!$A$482, 7&amp;COUNTIF(TestUIn2!$E$2:$E577,Germany_Aus!$A$482),IF(TestUIn2!E577=Germany_Aus!$A$562, 8&amp;COUNTIF(TestUIn2!$E$2:$E577,Germany_Aus!$A$562),IF(TestUIn2!E577=Germany_Aus!$A$642, 9&amp;COUNTIF(TestUIn2!$E$2:$E577,Germany_Aus!$A$642),IF(TestUIn2!E577=Germany_Aus!$A$722, 10&amp;COUNTIF(TestUIn2!$E$2:$E577,Germany_Aus!$A$722),0)))))))))))</f>
        <v>0</v>
      </c>
      <c r="B577" t="str">
        <f>TestUIn2!A577</f>
        <v/>
      </c>
      <c r="C577" t="str">
        <f>TestUIn2!B577</f>
        <v/>
      </c>
      <c r="D577" t="str">
        <f>TestUIn2!C577</f>
        <v/>
      </c>
      <c r="E577" t="str">
        <f>TestUIn2!D577</f>
        <v/>
      </c>
      <c r="F577" s="87" t="str">
        <f>TestUIn2!F577</f>
        <v/>
      </c>
    </row>
    <row r="578">
      <c r="A578" s="86">
        <f>(IF(TestUIn2!E578=Germany_Aus!$A$2,1&amp;COUNTIF(TestUIn2!$E$2:$E578,Germany_Aus!$A$2), IF(TestUIn2!E578=Germany_Aus!$A$82, 2&amp;COUNTIF(TestUIn2!$E$2:$E578,Germany_Aus!$A$82),IF(TestUIn2!E578=Germany_Aus!$A$162, 3&amp;COUNTIF(TestUIn2!$E$2:$E578,Germany_Aus!$A$162),IF(TestUIn2!E578=Germany_Aus!$A$242, 4&amp;COUNTIF(TestUIn2!$E$2:$E578,Germany_Aus!$A$242),IF(TestUIn2!E578=Germany_Aus!$A$322, 5&amp;COUNTIF(TestUIn2!$E$2:$E578,Germany_Aus!$A$322),IF(TestUIn2!E578=Germany_Aus!$A$402, 6&amp;COUNTIF(TestUIn2!$E$2:$E578,Germany_Aus!$A$402),IF(TestUIn2!E578=Germany_Aus!$A$482, 7&amp;COUNTIF(TestUIn2!$E$2:$E578,Germany_Aus!$A$482),IF(TestUIn2!E578=Germany_Aus!$A$562, 8&amp;COUNTIF(TestUIn2!$E$2:$E578,Germany_Aus!$A$562),IF(TestUIn2!E578=Germany_Aus!$A$642, 9&amp;COUNTIF(TestUIn2!$E$2:$E578,Germany_Aus!$A$642),IF(TestUIn2!E578=Germany_Aus!$A$722, 10&amp;COUNTIF(TestUIn2!$E$2:$E578,Germany_Aus!$A$722),0)))))))))))</f>
        <v>0</v>
      </c>
      <c r="B578" t="str">
        <f>TestUIn2!A578</f>
        <v/>
      </c>
      <c r="C578" t="str">
        <f>TestUIn2!B578</f>
        <v/>
      </c>
      <c r="D578" t="str">
        <f>TestUIn2!C578</f>
        <v/>
      </c>
      <c r="E578" t="str">
        <f>TestUIn2!D578</f>
        <v/>
      </c>
      <c r="F578" s="87" t="str">
        <f>TestUIn2!F578</f>
        <v/>
      </c>
    </row>
    <row r="579">
      <c r="A579" s="86">
        <f>(IF(TestUIn2!E579=Germany_Aus!$A$2,1&amp;COUNTIF(TestUIn2!$E$2:$E579,Germany_Aus!$A$2), IF(TestUIn2!E579=Germany_Aus!$A$82, 2&amp;COUNTIF(TestUIn2!$E$2:$E579,Germany_Aus!$A$82),IF(TestUIn2!E579=Germany_Aus!$A$162, 3&amp;COUNTIF(TestUIn2!$E$2:$E579,Germany_Aus!$A$162),IF(TestUIn2!E579=Germany_Aus!$A$242, 4&amp;COUNTIF(TestUIn2!$E$2:$E579,Germany_Aus!$A$242),IF(TestUIn2!E579=Germany_Aus!$A$322, 5&amp;COUNTIF(TestUIn2!$E$2:$E579,Germany_Aus!$A$322),IF(TestUIn2!E579=Germany_Aus!$A$402, 6&amp;COUNTIF(TestUIn2!$E$2:$E579,Germany_Aus!$A$402),IF(TestUIn2!E579=Germany_Aus!$A$482, 7&amp;COUNTIF(TestUIn2!$E$2:$E579,Germany_Aus!$A$482),IF(TestUIn2!E579=Germany_Aus!$A$562, 8&amp;COUNTIF(TestUIn2!$E$2:$E579,Germany_Aus!$A$562),IF(TestUIn2!E579=Germany_Aus!$A$642, 9&amp;COUNTIF(TestUIn2!$E$2:$E579,Germany_Aus!$A$642),IF(TestUIn2!E579=Germany_Aus!$A$722, 10&amp;COUNTIF(TestUIn2!$E$2:$E579,Germany_Aus!$A$722),0)))))))))))</f>
        <v>0</v>
      </c>
      <c r="B579" t="str">
        <f>TestUIn2!A579</f>
        <v/>
      </c>
      <c r="C579" t="str">
        <f>TestUIn2!B579</f>
        <v/>
      </c>
      <c r="D579" t="str">
        <f>TestUIn2!C579</f>
        <v/>
      </c>
      <c r="E579" t="str">
        <f>TestUIn2!D579</f>
        <v/>
      </c>
      <c r="F579" s="87" t="str">
        <f>TestUIn2!F579</f>
        <v/>
      </c>
    </row>
    <row r="580">
      <c r="A580" s="86">
        <f>(IF(TestUIn2!E580=Germany_Aus!$A$2,1&amp;COUNTIF(TestUIn2!$E$2:$E580,Germany_Aus!$A$2), IF(TestUIn2!E580=Germany_Aus!$A$82, 2&amp;COUNTIF(TestUIn2!$E$2:$E580,Germany_Aus!$A$82),IF(TestUIn2!E580=Germany_Aus!$A$162, 3&amp;COUNTIF(TestUIn2!$E$2:$E580,Germany_Aus!$A$162),IF(TestUIn2!E580=Germany_Aus!$A$242, 4&amp;COUNTIF(TestUIn2!$E$2:$E580,Germany_Aus!$A$242),IF(TestUIn2!E580=Germany_Aus!$A$322, 5&amp;COUNTIF(TestUIn2!$E$2:$E580,Germany_Aus!$A$322),IF(TestUIn2!E580=Germany_Aus!$A$402, 6&amp;COUNTIF(TestUIn2!$E$2:$E580,Germany_Aus!$A$402),IF(TestUIn2!E580=Germany_Aus!$A$482, 7&amp;COUNTIF(TestUIn2!$E$2:$E580,Germany_Aus!$A$482),IF(TestUIn2!E580=Germany_Aus!$A$562, 8&amp;COUNTIF(TestUIn2!$E$2:$E580,Germany_Aus!$A$562),IF(TestUIn2!E580=Germany_Aus!$A$642, 9&amp;COUNTIF(TestUIn2!$E$2:$E580,Germany_Aus!$A$642),IF(TestUIn2!E580=Germany_Aus!$A$722, 10&amp;COUNTIF(TestUIn2!$E$2:$E580,Germany_Aus!$A$722),0)))))))))))</f>
        <v>0</v>
      </c>
      <c r="B580" t="str">
        <f>TestUIn2!A580</f>
        <v/>
      </c>
      <c r="C580" t="str">
        <f>TestUIn2!B580</f>
        <v/>
      </c>
      <c r="D580" t="str">
        <f>TestUIn2!C580</f>
        <v/>
      </c>
      <c r="E580" t="str">
        <f>TestUIn2!D580</f>
        <v/>
      </c>
      <c r="F580" s="87" t="str">
        <f>TestUIn2!F580</f>
        <v/>
      </c>
    </row>
    <row r="581">
      <c r="A581" s="86">
        <f>(IF(TestUIn2!E581=Germany_Aus!$A$2,1&amp;COUNTIF(TestUIn2!$E$2:$E581,Germany_Aus!$A$2), IF(TestUIn2!E581=Germany_Aus!$A$82, 2&amp;COUNTIF(TestUIn2!$E$2:$E581,Germany_Aus!$A$82),IF(TestUIn2!E581=Germany_Aus!$A$162, 3&amp;COUNTIF(TestUIn2!$E$2:$E581,Germany_Aus!$A$162),IF(TestUIn2!E581=Germany_Aus!$A$242, 4&amp;COUNTIF(TestUIn2!$E$2:$E581,Germany_Aus!$A$242),IF(TestUIn2!E581=Germany_Aus!$A$322, 5&amp;COUNTIF(TestUIn2!$E$2:$E581,Germany_Aus!$A$322),IF(TestUIn2!E581=Germany_Aus!$A$402, 6&amp;COUNTIF(TestUIn2!$E$2:$E581,Germany_Aus!$A$402),IF(TestUIn2!E581=Germany_Aus!$A$482, 7&amp;COUNTIF(TestUIn2!$E$2:$E581,Germany_Aus!$A$482),IF(TestUIn2!E581=Germany_Aus!$A$562, 8&amp;COUNTIF(TestUIn2!$E$2:$E581,Germany_Aus!$A$562),IF(TestUIn2!E581=Germany_Aus!$A$642, 9&amp;COUNTIF(TestUIn2!$E$2:$E581,Germany_Aus!$A$642),IF(TestUIn2!E581=Germany_Aus!$A$722, 10&amp;COUNTIF(TestUIn2!$E$2:$E581,Germany_Aus!$A$722),0)))))))))))</f>
        <v>0</v>
      </c>
      <c r="B581" t="str">
        <f>TestUIn2!A581</f>
        <v/>
      </c>
      <c r="C581" t="str">
        <f>TestUIn2!B581</f>
        <v/>
      </c>
      <c r="D581" t="str">
        <f>TestUIn2!C581</f>
        <v/>
      </c>
      <c r="E581" t="str">
        <f>TestUIn2!D581</f>
        <v/>
      </c>
      <c r="F581" s="87" t="str">
        <f>TestUIn2!F581</f>
        <v/>
      </c>
    </row>
    <row r="582">
      <c r="A582" s="86">
        <f>(IF(TestUIn2!E582=Germany_Aus!$A$2,1&amp;COUNTIF(TestUIn2!$E$2:$E582,Germany_Aus!$A$2), IF(TestUIn2!E582=Germany_Aus!$A$82, 2&amp;COUNTIF(TestUIn2!$E$2:$E582,Germany_Aus!$A$82),IF(TestUIn2!E582=Germany_Aus!$A$162, 3&amp;COUNTIF(TestUIn2!$E$2:$E582,Germany_Aus!$A$162),IF(TestUIn2!E582=Germany_Aus!$A$242, 4&amp;COUNTIF(TestUIn2!$E$2:$E582,Germany_Aus!$A$242),IF(TestUIn2!E582=Germany_Aus!$A$322, 5&amp;COUNTIF(TestUIn2!$E$2:$E582,Germany_Aus!$A$322),IF(TestUIn2!E582=Germany_Aus!$A$402, 6&amp;COUNTIF(TestUIn2!$E$2:$E582,Germany_Aus!$A$402),IF(TestUIn2!E582=Germany_Aus!$A$482, 7&amp;COUNTIF(TestUIn2!$E$2:$E582,Germany_Aus!$A$482),IF(TestUIn2!E582=Germany_Aus!$A$562, 8&amp;COUNTIF(TestUIn2!$E$2:$E582,Germany_Aus!$A$562),IF(TestUIn2!E582=Germany_Aus!$A$642, 9&amp;COUNTIF(TestUIn2!$E$2:$E582,Germany_Aus!$A$642),IF(TestUIn2!E582=Germany_Aus!$A$722, 10&amp;COUNTIF(TestUIn2!$E$2:$E582,Germany_Aus!$A$722),0)))))))))))</f>
        <v>0</v>
      </c>
      <c r="B582" t="str">
        <f>TestUIn2!A582</f>
        <v/>
      </c>
      <c r="C582" t="str">
        <f>TestUIn2!B582</f>
        <v/>
      </c>
      <c r="D582" t="str">
        <f>TestUIn2!C582</f>
        <v/>
      </c>
      <c r="E582" t="str">
        <f>TestUIn2!D582</f>
        <v/>
      </c>
      <c r="F582" s="87" t="str">
        <f>TestUIn2!F582</f>
        <v/>
      </c>
    </row>
    <row r="583">
      <c r="A583" s="86">
        <f>(IF(TestUIn2!E583=Germany_Aus!$A$2,1&amp;COUNTIF(TestUIn2!$E$2:$E583,Germany_Aus!$A$2), IF(TestUIn2!E583=Germany_Aus!$A$82, 2&amp;COUNTIF(TestUIn2!$E$2:$E583,Germany_Aus!$A$82),IF(TestUIn2!E583=Germany_Aus!$A$162, 3&amp;COUNTIF(TestUIn2!$E$2:$E583,Germany_Aus!$A$162),IF(TestUIn2!E583=Germany_Aus!$A$242, 4&amp;COUNTIF(TestUIn2!$E$2:$E583,Germany_Aus!$A$242),IF(TestUIn2!E583=Germany_Aus!$A$322, 5&amp;COUNTIF(TestUIn2!$E$2:$E583,Germany_Aus!$A$322),IF(TestUIn2!E583=Germany_Aus!$A$402, 6&amp;COUNTIF(TestUIn2!$E$2:$E583,Germany_Aus!$A$402),IF(TestUIn2!E583=Germany_Aus!$A$482, 7&amp;COUNTIF(TestUIn2!$E$2:$E583,Germany_Aus!$A$482),IF(TestUIn2!E583=Germany_Aus!$A$562, 8&amp;COUNTIF(TestUIn2!$E$2:$E583,Germany_Aus!$A$562),IF(TestUIn2!E583=Germany_Aus!$A$642, 9&amp;COUNTIF(TestUIn2!$E$2:$E583,Germany_Aus!$A$642),IF(TestUIn2!E583=Germany_Aus!$A$722, 10&amp;COUNTIF(TestUIn2!$E$2:$E583,Germany_Aus!$A$722),0)))))))))))</f>
        <v>0</v>
      </c>
      <c r="B583" t="str">
        <f>TestUIn2!A583</f>
        <v/>
      </c>
      <c r="C583" t="str">
        <f>TestUIn2!B583</f>
        <v/>
      </c>
      <c r="D583" t="str">
        <f>TestUIn2!C583</f>
        <v/>
      </c>
      <c r="E583" t="str">
        <f>TestUIn2!D583</f>
        <v/>
      </c>
      <c r="F583" s="87" t="str">
        <f>TestUIn2!F583</f>
        <v/>
      </c>
    </row>
    <row r="584">
      <c r="A584" s="86">
        <f>(IF(TestUIn2!E584=Germany_Aus!$A$2,1&amp;COUNTIF(TestUIn2!$E$2:$E584,Germany_Aus!$A$2), IF(TestUIn2!E584=Germany_Aus!$A$82, 2&amp;COUNTIF(TestUIn2!$E$2:$E584,Germany_Aus!$A$82),IF(TestUIn2!E584=Germany_Aus!$A$162, 3&amp;COUNTIF(TestUIn2!$E$2:$E584,Germany_Aus!$A$162),IF(TestUIn2!E584=Germany_Aus!$A$242, 4&amp;COUNTIF(TestUIn2!$E$2:$E584,Germany_Aus!$A$242),IF(TestUIn2!E584=Germany_Aus!$A$322, 5&amp;COUNTIF(TestUIn2!$E$2:$E584,Germany_Aus!$A$322),IF(TestUIn2!E584=Germany_Aus!$A$402, 6&amp;COUNTIF(TestUIn2!$E$2:$E584,Germany_Aus!$A$402),IF(TestUIn2!E584=Germany_Aus!$A$482, 7&amp;COUNTIF(TestUIn2!$E$2:$E584,Germany_Aus!$A$482),IF(TestUIn2!E584=Germany_Aus!$A$562, 8&amp;COUNTIF(TestUIn2!$E$2:$E584,Germany_Aus!$A$562),IF(TestUIn2!E584=Germany_Aus!$A$642, 9&amp;COUNTIF(TestUIn2!$E$2:$E584,Germany_Aus!$A$642),IF(TestUIn2!E584=Germany_Aus!$A$722, 10&amp;COUNTIF(TestUIn2!$E$2:$E584,Germany_Aus!$A$722),0)))))))))))</f>
        <v>0</v>
      </c>
      <c r="B584" t="str">
        <f>TestUIn2!A584</f>
        <v/>
      </c>
      <c r="C584" t="str">
        <f>TestUIn2!B584</f>
        <v/>
      </c>
      <c r="D584" t="str">
        <f>TestUIn2!C584</f>
        <v/>
      </c>
      <c r="E584" t="str">
        <f>TestUIn2!D584</f>
        <v/>
      </c>
      <c r="F584" s="87" t="str">
        <f>TestUIn2!F584</f>
        <v/>
      </c>
    </row>
    <row r="585">
      <c r="A585" s="86">
        <f>(IF(TestUIn2!E585=Germany_Aus!$A$2,1&amp;COUNTIF(TestUIn2!$E$2:$E585,Germany_Aus!$A$2), IF(TestUIn2!E585=Germany_Aus!$A$82, 2&amp;COUNTIF(TestUIn2!$E$2:$E585,Germany_Aus!$A$82),IF(TestUIn2!E585=Germany_Aus!$A$162, 3&amp;COUNTIF(TestUIn2!$E$2:$E585,Germany_Aus!$A$162),IF(TestUIn2!E585=Germany_Aus!$A$242, 4&amp;COUNTIF(TestUIn2!$E$2:$E585,Germany_Aus!$A$242),IF(TestUIn2!E585=Germany_Aus!$A$322, 5&amp;COUNTIF(TestUIn2!$E$2:$E585,Germany_Aus!$A$322),IF(TestUIn2!E585=Germany_Aus!$A$402, 6&amp;COUNTIF(TestUIn2!$E$2:$E585,Germany_Aus!$A$402),IF(TestUIn2!E585=Germany_Aus!$A$482, 7&amp;COUNTIF(TestUIn2!$E$2:$E585,Germany_Aus!$A$482),IF(TestUIn2!E585=Germany_Aus!$A$562, 8&amp;COUNTIF(TestUIn2!$E$2:$E585,Germany_Aus!$A$562),IF(TestUIn2!E585=Germany_Aus!$A$642, 9&amp;COUNTIF(TestUIn2!$E$2:$E585,Germany_Aus!$A$642),IF(TestUIn2!E585=Germany_Aus!$A$722, 10&amp;COUNTIF(TestUIn2!$E$2:$E585,Germany_Aus!$A$722),0)))))))))))</f>
        <v>0</v>
      </c>
      <c r="B585" t="str">
        <f>TestUIn2!A585</f>
        <v/>
      </c>
      <c r="C585" t="str">
        <f>TestUIn2!B585</f>
        <v/>
      </c>
      <c r="D585" t="str">
        <f>TestUIn2!C585</f>
        <v/>
      </c>
      <c r="E585" t="str">
        <f>TestUIn2!D585</f>
        <v/>
      </c>
      <c r="F585" s="87" t="str">
        <f>TestUIn2!F585</f>
        <v/>
      </c>
    </row>
    <row r="586">
      <c r="A586" s="86">
        <f>(IF(TestUIn2!E586=Germany_Aus!$A$2,1&amp;COUNTIF(TestUIn2!$E$2:$E586,Germany_Aus!$A$2), IF(TestUIn2!E586=Germany_Aus!$A$82, 2&amp;COUNTIF(TestUIn2!$E$2:$E586,Germany_Aus!$A$82),IF(TestUIn2!E586=Germany_Aus!$A$162, 3&amp;COUNTIF(TestUIn2!$E$2:$E586,Germany_Aus!$A$162),IF(TestUIn2!E586=Germany_Aus!$A$242, 4&amp;COUNTIF(TestUIn2!$E$2:$E586,Germany_Aus!$A$242),IF(TestUIn2!E586=Germany_Aus!$A$322, 5&amp;COUNTIF(TestUIn2!$E$2:$E586,Germany_Aus!$A$322),IF(TestUIn2!E586=Germany_Aus!$A$402, 6&amp;COUNTIF(TestUIn2!$E$2:$E586,Germany_Aus!$A$402),IF(TestUIn2!E586=Germany_Aus!$A$482, 7&amp;COUNTIF(TestUIn2!$E$2:$E586,Germany_Aus!$A$482),IF(TestUIn2!E586=Germany_Aus!$A$562, 8&amp;COUNTIF(TestUIn2!$E$2:$E586,Germany_Aus!$A$562),IF(TestUIn2!E586=Germany_Aus!$A$642, 9&amp;COUNTIF(TestUIn2!$E$2:$E586,Germany_Aus!$A$642),IF(TestUIn2!E586=Germany_Aus!$A$722, 10&amp;COUNTIF(TestUIn2!$E$2:$E586,Germany_Aus!$A$722),0)))))))))))</f>
        <v>0</v>
      </c>
      <c r="B586" t="str">
        <f>TestUIn2!A586</f>
        <v/>
      </c>
      <c r="C586" t="str">
        <f>TestUIn2!B586</f>
        <v/>
      </c>
      <c r="D586" t="str">
        <f>TestUIn2!C586</f>
        <v/>
      </c>
      <c r="E586" t="str">
        <f>TestUIn2!D586</f>
        <v/>
      </c>
      <c r="F586" s="87" t="str">
        <f>TestUIn2!F586</f>
        <v/>
      </c>
    </row>
    <row r="587">
      <c r="A587" s="86">
        <f>(IF(TestUIn2!E587=Germany_Aus!$A$2,1&amp;COUNTIF(TestUIn2!$E$2:$E587,Germany_Aus!$A$2), IF(TestUIn2!E587=Germany_Aus!$A$82, 2&amp;COUNTIF(TestUIn2!$E$2:$E587,Germany_Aus!$A$82),IF(TestUIn2!E587=Germany_Aus!$A$162, 3&amp;COUNTIF(TestUIn2!$E$2:$E587,Germany_Aus!$A$162),IF(TestUIn2!E587=Germany_Aus!$A$242, 4&amp;COUNTIF(TestUIn2!$E$2:$E587,Germany_Aus!$A$242),IF(TestUIn2!E587=Germany_Aus!$A$322, 5&amp;COUNTIF(TestUIn2!$E$2:$E587,Germany_Aus!$A$322),IF(TestUIn2!E587=Germany_Aus!$A$402, 6&amp;COUNTIF(TestUIn2!$E$2:$E587,Germany_Aus!$A$402),IF(TestUIn2!E587=Germany_Aus!$A$482, 7&amp;COUNTIF(TestUIn2!$E$2:$E587,Germany_Aus!$A$482),IF(TestUIn2!E587=Germany_Aus!$A$562, 8&amp;COUNTIF(TestUIn2!$E$2:$E587,Germany_Aus!$A$562),IF(TestUIn2!E587=Germany_Aus!$A$642, 9&amp;COUNTIF(TestUIn2!$E$2:$E587,Germany_Aus!$A$642),IF(TestUIn2!E587=Germany_Aus!$A$722, 10&amp;COUNTIF(TestUIn2!$E$2:$E587,Germany_Aus!$A$722),0)))))))))))</f>
        <v>0</v>
      </c>
      <c r="B587" t="str">
        <f>TestUIn2!A587</f>
        <v/>
      </c>
      <c r="C587" t="str">
        <f>TestUIn2!B587</f>
        <v/>
      </c>
      <c r="D587" t="str">
        <f>TestUIn2!C587</f>
        <v/>
      </c>
      <c r="E587" t="str">
        <f>TestUIn2!D587</f>
        <v/>
      </c>
      <c r="F587" s="87" t="str">
        <f>TestUIn2!F587</f>
        <v/>
      </c>
    </row>
    <row r="588">
      <c r="A588" s="86">
        <f>(IF(TestUIn2!E588=Germany_Aus!$A$2,1&amp;COUNTIF(TestUIn2!$E$2:$E588,Germany_Aus!$A$2), IF(TestUIn2!E588=Germany_Aus!$A$82, 2&amp;COUNTIF(TestUIn2!$E$2:$E588,Germany_Aus!$A$82),IF(TestUIn2!E588=Germany_Aus!$A$162, 3&amp;COUNTIF(TestUIn2!$E$2:$E588,Germany_Aus!$A$162),IF(TestUIn2!E588=Germany_Aus!$A$242, 4&amp;COUNTIF(TestUIn2!$E$2:$E588,Germany_Aus!$A$242),IF(TestUIn2!E588=Germany_Aus!$A$322, 5&amp;COUNTIF(TestUIn2!$E$2:$E588,Germany_Aus!$A$322),IF(TestUIn2!E588=Germany_Aus!$A$402, 6&amp;COUNTIF(TestUIn2!$E$2:$E588,Germany_Aus!$A$402),IF(TestUIn2!E588=Germany_Aus!$A$482, 7&amp;COUNTIF(TestUIn2!$E$2:$E588,Germany_Aus!$A$482),IF(TestUIn2!E588=Germany_Aus!$A$562, 8&amp;COUNTIF(TestUIn2!$E$2:$E588,Germany_Aus!$A$562),IF(TestUIn2!E588=Germany_Aus!$A$642, 9&amp;COUNTIF(TestUIn2!$E$2:$E588,Germany_Aus!$A$642),IF(TestUIn2!E588=Germany_Aus!$A$722, 10&amp;COUNTIF(TestUIn2!$E$2:$E588,Germany_Aus!$A$722),0)))))))))))</f>
        <v>0</v>
      </c>
      <c r="B588" t="str">
        <f>TestUIn2!A588</f>
        <v/>
      </c>
      <c r="C588" t="str">
        <f>TestUIn2!B588</f>
        <v/>
      </c>
      <c r="D588" t="str">
        <f>TestUIn2!C588</f>
        <v/>
      </c>
      <c r="E588" t="str">
        <f>TestUIn2!D588</f>
        <v/>
      </c>
      <c r="F588" s="87" t="str">
        <f>TestUIn2!F588</f>
        <v/>
      </c>
    </row>
    <row r="589">
      <c r="A589" s="86">
        <f>(IF(TestUIn2!E589=Germany_Aus!$A$2,1&amp;COUNTIF(TestUIn2!$E$2:$E589,Germany_Aus!$A$2), IF(TestUIn2!E589=Germany_Aus!$A$82, 2&amp;COUNTIF(TestUIn2!$E$2:$E589,Germany_Aus!$A$82),IF(TestUIn2!E589=Germany_Aus!$A$162, 3&amp;COUNTIF(TestUIn2!$E$2:$E589,Germany_Aus!$A$162),IF(TestUIn2!E589=Germany_Aus!$A$242, 4&amp;COUNTIF(TestUIn2!$E$2:$E589,Germany_Aus!$A$242),IF(TestUIn2!E589=Germany_Aus!$A$322, 5&amp;COUNTIF(TestUIn2!$E$2:$E589,Germany_Aus!$A$322),IF(TestUIn2!E589=Germany_Aus!$A$402, 6&amp;COUNTIF(TestUIn2!$E$2:$E589,Germany_Aus!$A$402),IF(TestUIn2!E589=Germany_Aus!$A$482, 7&amp;COUNTIF(TestUIn2!$E$2:$E589,Germany_Aus!$A$482),IF(TestUIn2!E589=Germany_Aus!$A$562, 8&amp;COUNTIF(TestUIn2!$E$2:$E589,Germany_Aus!$A$562),IF(TestUIn2!E589=Germany_Aus!$A$642, 9&amp;COUNTIF(TestUIn2!$E$2:$E589,Germany_Aus!$A$642),IF(TestUIn2!E589=Germany_Aus!$A$722, 10&amp;COUNTIF(TestUIn2!$E$2:$E589,Germany_Aus!$A$722),0)))))))))))</f>
        <v>0</v>
      </c>
      <c r="B589" t="str">
        <f>TestUIn2!A589</f>
        <v/>
      </c>
      <c r="C589" t="str">
        <f>TestUIn2!B589</f>
        <v/>
      </c>
      <c r="D589" t="str">
        <f>TestUIn2!C589</f>
        <v/>
      </c>
      <c r="E589" t="str">
        <f>TestUIn2!D589</f>
        <v/>
      </c>
      <c r="F589" s="87" t="str">
        <f>TestUIn2!F589</f>
        <v/>
      </c>
    </row>
    <row r="590">
      <c r="A590" s="86">
        <f>(IF(TestUIn2!E590=Germany_Aus!$A$2,1&amp;COUNTIF(TestUIn2!$E$2:$E590,Germany_Aus!$A$2), IF(TestUIn2!E590=Germany_Aus!$A$82, 2&amp;COUNTIF(TestUIn2!$E$2:$E590,Germany_Aus!$A$82),IF(TestUIn2!E590=Germany_Aus!$A$162, 3&amp;COUNTIF(TestUIn2!$E$2:$E590,Germany_Aus!$A$162),IF(TestUIn2!E590=Germany_Aus!$A$242, 4&amp;COUNTIF(TestUIn2!$E$2:$E590,Germany_Aus!$A$242),IF(TestUIn2!E590=Germany_Aus!$A$322, 5&amp;COUNTIF(TestUIn2!$E$2:$E590,Germany_Aus!$A$322),IF(TestUIn2!E590=Germany_Aus!$A$402, 6&amp;COUNTIF(TestUIn2!$E$2:$E590,Germany_Aus!$A$402),IF(TestUIn2!E590=Germany_Aus!$A$482, 7&amp;COUNTIF(TestUIn2!$E$2:$E590,Germany_Aus!$A$482),IF(TestUIn2!E590=Germany_Aus!$A$562, 8&amp;COUNTIF(TestUIn2!$E$2:$E590,Germany_Aus!$A$562),IF(TestUIn2!E590=Germany_Aus!$A$642, 9&amp;COUNTIF(TestUIn2!$E$2:$E590,Germany_Aus!$A$642),IF(TestUIn2!E590=Germany_Aus!$A$722, 10&amp;COUNTIF(TestUIn2!$E$2:$E590,Germany_Aus!$A$722),0)))))))))))</f>
        <v>0</v>
      </c>
      <c r="B590" t="str">
        <f>TestUIn2!A590</f>
        <v/>
      </c>
      <c r="C590" t="str">
        <f>TestUIn2!B590</f>
        <v/>
      </c>
      <c r="D590" t="str">
        <f>TestUIn2!C590</f>
        <v/>
      </c>
      <c r="E590" t="str">
        <f>TestUIn2!D590</f>
        <v/>
      </c>
      <c r="F590" s="87" t="str">
        <f>TestUIn2!F590</f>
        <v/>
      </c>
    </row>
    <row r="591">
      <c r="A591" s="86">
        <f>(IF(TestUIn2!E591=Germany_Aus!$A$2,1&amp;COUNTIF(TestUIn2!$E$2:$E591,Germany_Aus!$A$2), IF(TestUIn2!E591=Germany_Aus!$A$82, 2&amp;COUNTIF(TestUIn2!$E$2:$E591,Germany_Aus!$A$82),IF(TestUIn2!E591=Germany_Aus!$A$162, 3&amp;COUNTIF(TestUIn2!$E$2:$E591,Germany_Aus!$A$162),IF(TestUIn2!E591=Germany_Aus!$A$242, 4&amp;COUNTIF(TestUIn2!$E$2:$E591,Germany_Aus!$A$242),IF(TestUIn2!E591=Germany_Aus!$A$322, 5&amp;COUNTIF(TestUIn2!$E$2:$E591,Germany_Aus!$A$322),IF(TestUIn2!E591=Germany_Aus!$A$402, 6&amp;COUNTIF(TestUIn2!$E$2:$E591,Germany_Aus!$A$402),IF(TestUIn2!E591=Germany_Aus!$A$482, 7&amp;COUNTIF(TestUIn2!$E$2:$E591,Germany_Aus!$A$482),IF(TestUIn2!E591=Germany_Aus!$A$562, 8&amp;COUNTIF(TestUIn2!$E$2:$E591,Germany_Aus!$A$562),IF(TestUIn2!E591=Germany_Aus!$A$642, 9&amp;COUNTIF(TestUIn2!$E$2:$E591,Germany_Aus!$A$642),IF(TestUIn2!E591=Germany_Aus!$A$722, 10&amp;COUNTIF(TestUIn2!$E$2:$E591,Germany_Aus!$A$722),0)))))))))))</f>
        <v>0</v>
      </c>
      <c r="B591" t="str">
        <f>TestUIn2!A591</f>
        <v/>
      </c>
      <c r="C591" t="str">
        <f>TestUIn2!B591</f>
        <v/>
      </c>
      <c r="D591" t="str">
        <f>TestUIn2!C591</f>
        <v/>
      </c>
      <c r="E591" t="str">
        <f>TestUIn2!D591</f>
        <v/>
      </c>
      <c r="F591" s="87" t="str">
        <f>TestUIn2!F591</f>
        <v/>
      </c>
    </row>
    <row r="592">
      <c r="A592" s="86">
        <f>(IF(TestUIn2!E592=Germany_Aus!$A$2,1&amp;COUNTIF(TestUIn2!$E$2:$E592,Germany_Aus!$A$2), IF(TestUIn2!E592=Germany_Aus!$A$82, 2&amp;COUNTIF(TestUIn2!$E$2:$E592,Germany_Aus!$A$82),IF(TestUIn2!E592=Germany_Aus!$A$162, 3&amp;COUNTIF(TestUIn2!$E$2:$E592,Germany_Aus!$A$162),IF(TestUIn2!E592=Germany_Aus!$A$242, 4&amp;COUNTIF(TestUIn2!$E$2:$E592,Germany_Aus!$A$242),IF(TestUIn2!E592=Germany_Aus!$A$322, 5&amp;COUNTIF(TestUIn2!$E$2:$E592,Germany_Aus!$A$322),IF(TestUIn2!E592=Germany_Aus!$A$402, 6&amp;COUNTIF(TestUIn2!$E$2:$E592,Germany_Aus!$A$402),IF(TestUIn2!E592=Germany_Aus!$A$482, 7&amp;COUNTIF(TestUIn2!$E$2:$E592,Germany_Aus!$A$482),IF(TestUIn2!E592=Germany_Aus!$A$562, 8&amp;COUNTIF(TestUIn2!$E$2:$E592,Germany_Aus!$A$562),IF(TestUIn2!E592=Germany_Aus!$A$642, 9&amp;COUNTIF(TestUIn2!$E$2:$E592,Germany_Aus!$A$642),IF(TestUIn2!E592=Germany_Aus!$A$722, 10&amp;COUNTIF(TestUIn2!$E$2:$E592,Germany_Aus!$A$722),0)))))))))))</f>
        <v>0</v>
      </c>
      <c r="B592" t="str">
        <f>TestUIn2!A592</f>
        <v/>
      </c>
      <c r="C592" t="str">
        <f>TestUIn2!B592</f>
        <v/>
      </c>
      <c r="D592" t="str">
        <f>TestUIn2!C592</f>
        <v/>
      </c>
      <c r="E592" t="str">
        <f>TestUIn2!D592</f>
        <v/>
      </c>
      <c r="F592" s="87" t="str">
        <f>TestUIn2!F592</f>
        <v/>
      </c>
    </row>
    <row r="593">
      <c r="A593" s="86">
        <f>(IF(TestUIn2!E593=Germany_Aus!$A$2,1&amp;COUNTIF(TestUIn2!$E$2:$E593,Germany_Aus!$A$2), IF(TestUIn2!E593=Germany_Aus!$A$82, 2&amp;COUNTIF(TestUIn2!$E$2:$E593,Germany_Aus!$A$82),IF(TestUIn2!E593=Germany_Aus!$A$162, 3&amp;COUNTIF(TestUIn2!$E$2:$E593,Germany_Aus!$A$162),IF(TestUIn2!E593=Germany_Aus!$A$242, 4&amp;COUNTIF(TestUIn2!$E$2:$E593,Germany_Aus!$A$242),IF(TestUIn2!E593=Germany_Aus!$A$322, 5&amp;COUNTIF(TestUIn2!$E$2:$E593,Germany_Aus!$A$322),IF(TestUIn2!E593=Germany_Aus!$A$402, 6&amp;COUNTIF(TestUIn2!$E$2:$E593,Germany_Aus!$A$402),IF(TestUIn2!E593=Germany_Aus!$A$482, 7&amp;COUNTIF(TestUIn2!$E$2:$E593,Germany_Aus!$A$482),IF(TestUIn2!E593=Germany_Aus!$A$562, 8&amp;COUNTIF(TestUIn2!$E$2:$E593,Germany_Aus!$A$562),IF(TestUIn2!E593=Germany_Aus!$A$642, 9&amp;COUNTIF(TestUIn2!$E$2:$E593,Germany_Aus!$A$642),IF(TestUIn2!E593=Germany_Aus!$A$722, 10&amp;COUNTIF(TestUIn2!$E$2:$E593,Germany_Aus!$A$722),0)))))))))))</f>
        <v>0</v>
      </c>
      <c r="B593" t="str">
        <f>TestUIn2!A593</f>
        <v/>
      </c>
      <c r="C593" t="str">
        <f>TestUIn2!B593</f>
        <v/>
      </c>
      <c r="D593" t="str">
        <f>TestUIn2!C593</f>
        <v/>
      </c>
      <c r="E593" t="str">
        <f>TestUIn2!D593</f>
        <v/>
      </c>
      <c r="F593" s="87" t="str">
        <f>TestUIn2!F593</f>
        <v/>
      </c>
    </row>
    <row r="594">
      <c r="A594" s="86">
        <f>(IF(TestUIn2!E594=Germany_Aus!$A$2,1&amp;COUNTIF(TestUIn2!$E$2:$E594,Germany_Aus!$A$2), IF(TestUIn2!E594=Germany_Aus!$A$82, 2&amp;COUNTIF(TestUIn2!$E$2:$E594,Germany_Aus!$A$82),IF(TestUIn2!E594=Germany_Aus!$A$162, 3&amp;COUNTIF(TestUIn2!$E$2:$E594,Germany_Aus!$A$162),IF(TestUIn2!E594=Germany_Aus!$A$242, 4&amp;COUNTIF(TestUIn2!$E$2:$E594,Germany_Aus!$A$242),IF(TestUIn2!E594=Germany_Aus!$A$322, 5&amp;COUNTIF(TestUIn2!$E$2:$E594,Germany_Aus!$A$322),IF(TestUIn2!E594=Germany_Aus!$A$402, 6&amp;COUNTIF(TestUIn2!$E$2:$E594,Germany_Aus!$A$402),IF(TestUIn2!E594=Germany_Aus!$A$482, 7&amp;COUNTIF(TestUIn2!$E$2:$E594,Germany_Aus!$A$482),IF(TestUIn2!E594=Germany_Aus!$A$562, 8&amp;COUNTIF(TestUIn2!$E$2:$E594,Germany_Aus!$A$562),IF(TestUIn2!E594=Germany_Aus!$A$642, 9&amp;COUNTIF(TestUIn2!$E$2:$E594,Germany_Aus!$A$642),IF(TestUIn2!E594=Germany_Aus!$A$722, 10&amp;COUNTIF(TestUIn2!$E$2:$E594,Germany_Aus!$A$722),0)))))))))))</f>
        <v>0</v>
      </c>
      <c r="B594" t="str">
        <f>TestUIn2!A594</f>
        <v/>
      </c>
      <c r="C594" t="str">
        <f>TestUIn2!B594</f>
        <v/>
      </c>
      <c r="D594" t="str">
        <f>TestUIn2!C594</f>
        <v/>
      </c>
      <c r="E594" t="str">
        <f>TestUIn2!D594</f>
        <v/>
      </c>
      <c r="F594" s="87" t="str">
        <f>TestUIn2!F594</f>
        <v/>
      </c>
    </row>
    <row r="595">
      <c r="A595" s="86">
        <f>(IF(TestUIn2!E595=Germany_Aus!$A$2,1&amp;COUNTIF(TestUIn2!$E$2:$E595,Germany_Aus!$A$2), IF(TestUIn2!E595=Germany_Aus!$A$82, 2&amp;COUNTIF(TestUIn2!$E$2:$E595,Germany_Aus!$A$82),IF(TestUIn2!E595=Germany_Aus!$A$162, 3&amp;COUNTIF(TestUIn2!$E$2:$E595,Germany_Aus!$A$162),IF(TestUIn2!E595=Germany_Aus!$A$242, 4&amp;COUNTIF(TestUIn2!$E$2:$E595,Germany_Aus!$A$242),IF(TestUIn2!E595=Germany_Aus!$A$322, 5&amp;COUNTIF(TestUIn2!$E$2:$E595,Germany_Aus!$A$322),IF(TestUIn2!E595=Germany_Aus!$A$402, 6&amp;COUNTIF(TestUIn2!$E$2:$E595,Germany_Aus!$A$402),IF(TestUIn2!E595=Germany_Aus!$A$482, 7&amp;COUNTIF(TestUIn2!$E$2:$E595,Germany_Aus!$A$482),IF(TestUIn2!E595=Germany_Aus!$A$562, 8&amp;COUNTIF(TestUIn2!$E$2:$E595,Germany_Aus!$A$562),IF(TestUIn2!E595=Germany_Aus!$A$642, 9&amp;COUNTIF(TestUIn2!$E$2:$E595,Germany_Aus!$A$642),IF(TestUIn2!E595=Germany_Aus!$A$722, 10&amp;COUNTIF(TestUIn2!$E$2:$E595,Germany_Aus!$A$722),0)))))))))))</f>
        <v>0</v>
      </c>
      <c r="B595" t="str">
        <f>TestUIn2!A595</f>
        <v/>
      </c>
      <c r="C595" t="str">
        <f>TestUIn2!B595</f>
        <v/>
      </c>
      <c r="D595" t="str">
        <f>TestUIn2!C595</f>
        <v/>
      </c>
      <c r="E595" t="str">
        <f>TestUIn2!D595</f>
        <v/>
      </c>
      <c r="F595" s="87" t="str">
        <f>TestUIn2!F595</f>
        <v/>
      </c>
    </row>
    <row r="596">
      <c r="A596" s="86">
        <f>(IF(TestUIn2!E596=Germany_Aus!$A$2,1&amp;COUNTIF(TestUIn2!$E$2:$E596,Germany_Aus!$A$2), IF(TestUIn2!E596=Germany_Aus!$A$82, 2&amp;COUNTIF(TestUIn2!$E$2:$E596,Germany_Aus!$A$82),IF(TestUIn2!E596=Germany_Aus!$A$162, 3&amp;COUNTIF(TestUIn2!$E$2:$E596,Germany_Aus!$A$162),IF(TestUIn2!E596=Germany_Aus!$A$242, 4&amp;COUNTIF(TestUIn2!$E$2:$E596,Germany_Aus!$A$242),IF(TestUIn2!E596=Germany_Aus!$A$322, 5&amp;COUNTIF(TestUIn2!$E$2:$E596,Germany_Aus!$A$322),IF(TestUIn2!E596=Germany_Aus!$A$402, 6&amp;COUNTIF(TestUIn2!$E$2:$E596,Germany_Aus!$A$402),IF(TestUIn2!E596=Germany_Aus!$A$482, 7&amp;COUNTIF(TestUIn2!$E$2:$E596,Germany_Aus!$A$482),IF(TestUIn2!E596=Germany_Aus!$A$562, 8&amp;COUNTIF(TestUIn2!$E$2:$E596,Germany_Aus!$A$562),IF(TestUIn2!E596=Germany_Aus!$A$642, 9&amp;COUNTIF(TestUIn2!$E$2:$E596,Germany_Aus!$A$642),IF(TestUIn2!E596=Germany_Aus!$A$722, 10&amp;COUNTIF(TestUIn2!$E$2:$E596,Germany_Aus!$A$722),0)))))))))))</f>
        <v>0</v>
      </c>
      <c r="B596" t="str">
        <f>TestUIn2!A596</f>
        <v/>
      </c>
      <c r="C596" t="str">
        <f>TestUIn2!B596</f>
        <v/>
      </c>
      <c r="D596" t="str">
        <f>TestUIn2!C596</f>
        <v/>
      </c>
      <c r="E596" t="str">
        <f>TestUIn2!D596</f>
        <v/>
      </c>
      <c r="F596" s="87" t="str">
        <f>TestUIn2!F596</f>
        <v/>
      </c>
    </row>
    <row r="597">
      <c r="A597" s="86">
        <f>(IF(TestUIn2!E597=Germany_Aus!$A$2,1&amp;COUNTIF(TestUIn2!$E$2:$E597,Germany_Aus!$A$2), IF(TestUIn2!E597=Germany_Aus!$A$82, 2&amp;COUNTIF(TestUIn2!$E$2:$E597,Germany_Aus!$A$82),IF(TestUIn2!E597=Germany_Aus!$A$162, 3&amp;COUNTIF(TestUIn2!$E$2:$E597,Germany_Aus!$A$162),IF(TestUIn2!E597=Germany_Aus!$A$242, 4&amp;COUNTIF(TestUIn2!$E$2:$E597,Germany_Aus!$A$242),IF(TestUIn2!E597=Germany_Aus!$A$322, 5&amp;COUNTIF(TestUIn2!$E$2:$E597,Germany_Aus!$A$322),IF(TestUIn2!E597=Germany_Aus!$A$402, 6&amp;COUNTIF(TestUIn2!$E$2:$E597,Germany_Aus!$A$402),IF(TestUIn2!E597=Germany_Aus!$A$482, 7&amp;COUNTIF(TestUIn2!$E$2:$E597,Germany_Aus!$A$482),IF(TestUIn2!E597=Germany_Aus!$A$562, 8&amp;COUNTIF(TestUIn2!$E$2:$E597,Germany_Aus!$A$562),IF(TestUIn2!E597=Germany_Aus!$A$642, 9&amp;COUNTIF(TestUIn2!$E$2:$E597,Germany_Aus!$A$642),IF(TestUIn2!E597=Germany_Aus!$A$722, 10&amp;COUNTIF(TestUIn2!$E$2:$E597,Germany_Aus!$A$722),0)))))))))))</f>
        <v>0</v>
      </c>
      <c r="B597" t="str">
        <f>TestUIn2!A597</f>
        <v/>
      </c>
      <c r="C597" t="str">
        <f>TestUIn2!B597</f>
        <v/>
      </c>
      <c r="D597" t="str">
        <f>TestUIn2!C597</f>
        <v/>
      </c>
      <c r="E597" t="str">
        <f>TestUIn2!D597</f>
        <v/>
      </c>
      <c r="F597" s="87" t="str">
        <f>TestUIn2!F597</f>
        <v/>
      </c>
    </row>
    <row r="598">
      <c r="A598" s="86">
        <f>(IF(TestUIn2!E598=Germany_Aus!$A$2,1&amp;COUNTIF(TestUIn2!$E$2:$E598,Germany_Aus!$A$2), IF(TestUIn2!E598=Germany_Aus!$A$82, 2&amp;COUNTIF(TestUIn2!$E$2:$E598,Germany_Aus!$A$82),IF(TestUIn2!E598=Germany_Aus!$A$162, 3&amp;COUNTIF(TestUIn2!$E$2:$E598,Germany_Aus!$A$162),IF(TestUIn2!E598=Germany_Aus!$A$242, 4&amp;COUNTIF(TestUIn2!$E$2:$E598,Germany_Aus!$A$242),IF(TestUIn2!E598=Germany_Aus!$A$322, 5&amp;COUNTIF(TestUIn2!$E$2:$E598,Germany_Aus!$A$322),IF(TestUIn2!E598=Germany_Aus!$A$402, 6&amp;COUNTIF(TestUIn2!$E$2:$E598,Germany_Aus!$A$402),IF(TestUIn2!E598=Germany_Aus!$A$482, 7&amp;COUNTIF(TestUIn2!$E$2:$E598,Germany_Aus!$A$482),IF(TestUIn2!E598=Germany_Aus!$A$562, 8&amp;COUNTIF(TestUIn2!$E$2:$E598,Germany_Aus!$A$562),IF(TestUIn2!E598=Germany_Aus!$A$642, 9&amp;COUNTIF(TestUIn2!$E$2:$E598,Germany_Aus!$A$642),IF(TestUIn2!E598=Germany_Aus!$A$722, 10&amp;COUNTIF(TestUIn2!$E$2:$E598,Germany_Aus!$A$722),0)))))))))))</f>
        <v>0</v>
      </c>
      <c r="B598" t="str">
        <f>TestUIn2!A598</f>
        <v/>
      </c>
      <c r="C598" t="str">
        <f>TestUIn2!B598</f>
        <v/>
      </c>
      <c r="D598" t="str">
        <f>TestUIn2!C598</f>
        <v/>
      </c>
      <c r="E598" t="str">
        <f>TestUIn2!D598</f>
        <v/>
      </c>
      <c r="F598" s="87" t="str">
        <f>TestUIn2!F598</f>
        <v/>
      </c>
    </row>
    <row r="599">
      <c r="A599" s="86">
        <f>(IF(TestUIn2!E599=Germany_Aus!$A$2,1&amp;COUNTIF(TestUIn2!$E$2:$E599,Germany_Aus!$A$2), IF(TestUIn2!E599=Germany_Aus!$A$82, 2&amp;COUNTIF(TestUIn2!$E$2:$E599,Germany_Aus!$A$82),IF(TestUIn2!E599=Germany_Aus!$A$162, 3&amp;COUNTIF(TestUIn2!$E$2:$E599,Germany_Aus!$A$162),IF(TestUIn2!E599=Germany_Aus!$A$242, 4&amp;COUNTIF(TestUIn2!$E$2:$E599,Germany_Aus!$A$242),IF(TestUIn2!E599=Germany_Aus!$A$322, 5&amp;COUNTIF(TestUIn2!$E$2:$E599,Germany_Aus!$A$322),IF(TestUIn2!E599=Germany_Aus!$A$402, 6&amp;COUNTIF(TestUIn2!$E$2:$E599,Germany_Aus!$A$402),IF(TestUIn2!E599=Germany_Aus!$A$482, 7&amp;COUNTIF(TestUIn2!$E$2:$E599,Germany_Aus!$A$482),IF(TestUIn2!E599=Germany_Aus!$A$562, 8&amp;COUNTIF(TestUIn2!$E$2:$E599,Germany_Aus!$A$562),IF(TestUIn2!E599=Germany_Aus!$A$642, 9&amp;COUNTIF(TestUIn2!$E$2:$E599,Germany_Aus!$A$642),IF(TestUIn2!E599=Germany_Aus!$A$722, 10&amp;COUNTIF(TestUIn2!$E$2:$E599,Germany_Aus!$A$722),0)))))))))))</f>
        <v>0</v>
      </c>
      <c r="B599" t="str">
        <f>TestUIn2!A599</f>
        <v/>
      </c>
      <c r="C599" t="str">
        <f>TestUIn2!B599</f>
        <v/>
      </c>
      <c r="D599" t="str">
        <f>TestUIn2!C599</f>
        <v/>
      </c>
      <c r="E599" t="str">
        <f>TestUIn2!D599</f>
        <v/>
      </c>
      <c r="F599" s="87" t="str">
        <f>TestUIn2!F599</f>
        <v/>
      </c>
    </row>
    <row r="600">
      <c r="A600" s="86">
        <f>(IF(TestUIn2!E600=Germany_Aus!$A$2,1&amp;COUNTIF(TestUIn2!$E$2:$E600,Germany_Aus!$A$2), IF(TestUIn2!E600=Germany_Aus!$A$82, 2&amp;COUNTIF(TestUIn2!$E$2:$E600,Germany_Aus!$A$82),IF(TestUIn2!E600=Germany_Aus!$A$162, 3&amp;COUNTIF(TestUIn2!$E$2:$E600,Germany_Aus!$A$162),IF(TestUIn2!E600=Germany_Aus!$A$242, 4&amp;COUNTIF(TestUIn2!$E$2:$E600,Germany_Aus!$A$242),IF(TestUIn2!E600=Germany_Aus!$A$322, 5&amp;COUNTIF(TestUIn2!$E$2:$E600,Germany_Aus!$A$322),IF(TestUIn2!E600=Germany_Aus!$A$402, 6&amp;COUNTIF(TestUIn2!$E$2:$E600,Germany_Aus!$A$402),IF(TestUIn2!E600=Germany_Aus!$A$482, 7&amp;COUNTIF(TestUIn2!$E$2:$E600,Germany_Aus!$A$482),IF(TestUIn2!E600=Germany_Aus!$A$562, 8&amp;COUNTIF(TestUIn2!$E$2:$E600,Germany_Aus!$A$562),IF(TestUIn2!E600=Germany_Aus!$A$642, 9&amp;COUNTIF(TestUIn2!$E$2:$E600,Germany_Aus!$A$642),IF(TestUIn2!E600=Germany_Aus!$A$722, 10&amp;COUNTIF(TestUIn2!$E$2:$E600,Germany_Aus!$A$722),0)))))))))))</f>
        <v>0</v>
      </c>
      <c r="B600" t="str">
        <f>TestUIn2!A600</f>
        <v/>
      </c>
      <c r="C600" t="str">
        <f>TestUIn2!B600</f>
        <v/>
      </c>
      <c r="D600" t="str">
        <f>TestUIn2!C600</f>
        <v/>
      </c>
      <c r="E600" t="str">
        <f>TestUIn2!D600</f>
        <v/>
      </c>
      <c r="F600" s="87" t="str">
        <f>TestUIn2!F600</f>
        <v/>
      </c>
    </row>
    <row r="601">
      <c r="A601" s="86">
        <f>(IF(TestUIn2!E601=Germany_Aus!$A$2,1&amp;COUNTIF(TestUIn2!$E$2:$E601,Germany_Aus!$A$2), IF(TestUIn2!E601=Germany_Aus!$A$82, 2&amp;COUNTIF(TestUIn2!$E$2:$E601,Germany_Aus!$A$82),IF(TestUIn2!E601=Germany_Aus!$A$162, 3&amp;COUNTIF(TestUIn2!$E$2:$E601,Germany_Aus!$A$162),IF(TestUIn2!E601=Germany_Aus!$A$242, 4&amp;COUNTIF(TestUIn2!$E$2:$E601,Germany_Aus!$A$242),IF(TestUIn2!E601=Germany_Aus!$A$322, 5&amp;COUNTIF(TestUIn2!$E$2:$E601,Germany_Aus!$A$322),IF(TestUIn2!E601=Germany_Aus!$A$402, 6&amp;COUNTIF(TestUIn2!$E$2:$E601,Germany_Aus!$A$402),IF(TestUIn2!E601=Germany_Aus!$A$482, 7&amp;COUNTIF(TestUIn2!$E$2:$E601,Germany_Aus!$A$482),IF(TestUIn2!E601=Germany_Aus!$A$562, 8&amp;COUNTIF(TestUIn2!$E$2:$E601,Germany_Aus!$A$562),IF(TestUIn2!E601=Germany_Aus!$A$642, 9&amp;COUNTIF(TestUIn2!$E$2:$E601,Germany_Aus!$A$642),IF(TestUIn2!E601=Germany_Aus!$A$722, 10&amp;COUNTIF(TestUIn2!$E$2:$E601,Germany_Aus!$A$722),0)))))))))))</f>
        <v>0</v>
      </c>
      <c r="B601" t="str">
        <f>TestUIn2!A601</f>
        <v/>
      </c>
      <c r="C601" t="str">
        <f>TestUIn2!B601</f>
        <v/>
      </c>
      <c r="D601" t="str">
        <f>TestUIn2!C601</f>
        <v/>
      </c>
      <c r="E601" t="str">
        <f>TestUIn2!D601</f>
        <v/>
      </c>
      <c r="F601" s="87" t="str">
        <f>TestUIn2!F601</f>
        <v/>
      </c>
    </row>
    <row r="602">
      <c r="A602" s="86">
        <f>(IF(TestUIn2!E602=Germany_Aus!$A$2,1&amp;COUNTIF(TestUIn2!$E$2:$E602,Germany_Aus!$A$2), IF(TestUIn2!E602=Germany_Aus!$A$82, 2&amp;COUNTIF(TestUIn2!$E$2:$E602,Germany_Aus!$A$82),IF(TestUIn2!E602=Germany_Aus!$A$162, 3&amp;COUNTIF(TestUIn2!$E$2:$E602,Germany_Aus!$A$162),IF(TestUIn2!E602=Germany_Aus!$A$242, 4&amp;COUNTIF(TestUIn2!$E$2:$E602,Germany_Aus!$A$242),IF(TestUIn2!E602=Germany_Aus!$A$322, 5&amp;COUNTIF(TestUIn2!$E$2:$E602,Germany_Aus!$A$322),IF(TestUIn2!E602=Germany_Aus!$A$402, 6&amp;COUNTIF(TestUIn2!$E$2:$E602,Germany_Aus!$A$402),IF(TestUIn2!E602=Germany_Aus!$A$482, 7&amp;COUNTIF(TestUIn2!$E$2:$E602,Germany_Aus!$A$482),IF(TestUIn2!E602=Germany_Aus!$A$562, 8&amp;COUNTIF(TestUIn2!$E$2:$E602,Germany_Aus!$A$562),IF(TestUIn2!E602=Germany_Aus!$A$642, 9&amp;COUNTIF(TestUIn2!$E$2:$E602,Germany_Aus!$A$642),IF(TestUIn2!E602=Germany_Aus!$A$722, 10&amp;COUNTIF(TestUIn2!$E$2:$E602,Germany_Aus!$A$722),0)))))))))))</f>
        <v>0</v>
      </c>
      <c r="B602" t="str">
        <f>TestUIn2!A602</f>
        <v/>
      </c>
      <c r="C602" t="str">
        <f>TestUIn2!B602</f>
        <v/>
      </c>
      <c r="D602" t="str">
        <f>TestUIn2!C602</f>
        <v/>
      </c>
      <c r="E602" t="str">
        <f>TestUIn2!D602</f>
        <v/>
      </c>
      <c r="F602" s="87" t="str">
        <f>TestUIn2!F602</f>
        <v/>
      </c>
    </row>
    <row r="603">
      <c r="A603" s="86">
        <f>(IF(TestUIn2!E603=Germany_Aus!$A$2,1&amp;COUNTIF(TestUIn2!$E$2:$E603,Germany_Aus!$A$2), IF(TestUIn2!E603=Germany_Aus!$A$82, 2&amp;COUNTIF(TestUIn2!$E$2:$E603,Germany_Aus!$A$82),IF(TestUIn2!E603=Germany_Aus!$A$162, 3&amp;COUNTIF(TestUIn2!$E$2:$E603,Germany_Aus!$A$162),IF(TestUIn2!E603=Germany_Aus!$A$242, 4&amp;COUNTIF(TestUIn2!$E$2:$E603,Germany_Aus!$A$242),IF(TestUIn2!E603=Germany_Aus!$A$322, 5&amp;COUNTIF(TestUIn2!$E$2:$E603,Germany_Aus!$A$322),IF(TestUIn2!E603=Germany_Aus!$A$402, 6&amp;COUNTIF(TestUIn2!$E$2:$E603,Germany_Aus!$A$402),IF(TestUIn2!E603=Germany_Aus!$A$482, 7&amp;COUNTIF(TestUIn2!$E$2:$E603,Germany_Aus!$A$482),IF(TestUIn2!E603=Germany_Aus!$A$562, 8&amp;COUNTIF(TestUIn2!$E$2:$E603,Germany_Aus!$A$562),IF(TestUIn2!E603=Germany_Aus!$A$642, 9&amp;COUNTIF(TestUIn2!$E$2:$E603,Germany_Aus!$A$642),IF(TestUIn2!E603=Germany_Aus!$A$722, 10&amp;COUNTIF(TestUIn2!$E$2:$E603,Germany_Aus!$A$722),0)))))))))))</f>
        <v>0</v>
      </c>
      <c r="B603" t="str">
        <f>TestUIn2!A603</f>
        <v/>
      </c>
      <c r="C603" t="str">
        <f>TestUIn2!B603</f>
        <v/>
      </c>
      <c r="D603" t="str">
        <f>TestUIn2!C603</f>
        <v/>
      </c>
      <c r="E603" t="str">
        <f>TestUIn2!D603</f>
        <v/>
      </c>
      <c r="F603" s="87" t="str">
        <f>TestUIn2!F603</f>
        <v/>
      </c>
    </row>
    <row r="604">
      <c r="A604" s="86">
        <f>(IF(TestUIn2!E604=Germany_Aus!$A$2,1&amp;COUNTIF(TestUIn2!$E$2:$E604,Germany_Aus!$A$2), IF(TestUIn2!E604=Germany_Aus!$A$82, 2&amp;COUNTIF(TestUIn2!$E$2:$E604,Germany_Aus!$A$82),IF(TestUIn2!E604=Germany_Aus!$A$162, 3&amp;COUNTIF(TestUIn2!$E$2:$E604,Germany_Aus!$A$162),IF(TestUIn2!E604=Germany_Aus!$A$242, 4&amp;COUNTIF(TestUIn2!$E$2:$E604,Germany_Aus!$A$242),IF(TestUIn2!E604=Germany_Aus!$A$322, 5&amp;COUNTIF(TestUIn2!$E$2:$E604,Germany_Aus!$A$322),IF(TestUIn2!E604=Germany_Aus!$A$402, 6&amp;COUNTIF(TestUIn2!$E$2:$E604,Germany_Aus!$A$402),IF(TestUIn2!E604=Germany_Aus!$A$482, 7&amp;COUNTIF(TestUIn2!$E$2:$E604,Germany_Aus!$A$482),IF(TestUIn2!E604=Germany_Aus!$A$562, 8&amp;COUNTIF(TestUIn2!$E$2:$E604,Germany_Aus!$A$562),IF(TestUIn2!E604=Germany_Aus!$A$642, 9&amp;COUNTIF(TestUIn2!$E$2:$E604,Germany_Aus!$A$642),IF(TestUIn2!E604=Germany_Aus!$A$722, 10&amp;COUNTIF(TestUIn2!$E$2:$E604,Germany_Aus!$A$722),0)))))))))))</f>
        <v>0</v>
      </c>
      <c r="B604" t="str">
        <f>TestUIn2!A604</f>
        <v/>
      </c>
      <c r="C604" t="str">
        <f>TestUIn2!B604</f>
        <v/>
      </c>
      <c r="D604" t="str">
        <f>TestUIn2!C604</f>
        <v/>
      </c>
      <c r="E604" t="str">
        <f>TestUIn2!D604</f>
        <v/>
      </c>
      <c r="F604" s="87" t="str">
        <f>TestUIn2!F604</f>
        <v/>
      </c>
    </row>
    <row r="605">
      <c r="A605" s="86">
        <f>(IF(TestUIn2!E605=Germany_Aus!$A$2,1&amp;COUNTIF(TestUIn2!$E$2:$E605,Germany_Aus!$A$2), IF(TestUIn2!E605=Germany_Aus!$A$82, 2&amp;COUNTIF(TestUIn2!$E$2:$E605,Germany_Aus!$A$82),IF(TestUIn2!E605=Germany_Aus!$A$162, 3&amp;COUNTIF(TestUIn2!$E$2:$E605,Germany_Aus!$A$162),IF(TestUIn2!E605=Germany_Aus!$A$242, 4&amp;COUNTIF(TestUIn2!$E$2:$E605,Germany_Aus!$A$242),IF(TestUIn2!E605=Germany_Aus!$A$322, 5&amp;COUNTIF(TestUIn2!$E$2:$E605,Germany_Aus!$A$322),IF(TestUIn2!E605=Germany_Aus!$A$402, 6&amp;COUNTIF(TestUIn2!$E$2:$E605,Germany_Aus!$A$402),IF(TestUIn2!E605=Germany_Aus!$A$482, 7&amp;COUNTIF(TestUIn2!$E$2:$E605,Germany_Aus!$A$482),IF(TestUIn2!E605=Germany_Aus!$A$562, 8&amp;COUNTIF(TestUIn2!$E$2:$E605,Germany_Aus!$A$562),IF(TestUIn2!E605=Germany_Aus!$A$642, 9&amp;COUNTIF(TestUIn2!$E$2:$E605,Germany_Aus!$A$642),IF(TestUIn2!E605=Germany_Aus!$A$722, 10&amp;COUNTIF(TestUIn2!$E$2:$E605,Germany_Aus!$A$722),0)))))))))))</f>
        <v>0</v>
      </c>
      <c r="B605" t="str">
        <f>TestUIn2!A605</f>
        <v/>
      </c>
      <c r="C605" t="str">
        <f>TestUIn2!B605</f>
        <v/>
      </c>
      <c r="D605" t="str">
        <f>TestUIn2!C605</f>
        <v/>
      </c>
      <c r="E605" t="str">
        <f>TestUIn2!D605</f>
        <v/>
      </c>
      <c r="F605" s="87" t="str">
        <f>TestUIn2!F605</f>
        <v/>
      </c>
    </row>
    <row r="606">
      <c r="A606" s="86">
        <f>(IF(TestUIn2!E606=Germany_Aus!$A$2,1&amp;COUNTIF(TestUIn2!$E$2:$E606,Germany_Aus!$A$2), IF(TestUIn2!E606=Germany_Aus!$A$82, 2&amp;COUNTIF(TestUIn2!$E$2:$E606,Germany_Aus!$A$82),IF(TestUIn2!E606=Germany_Aus!$A$162, 3&amp;COUNTIF(TestUIn2!$E$2:$E606,Germany_Aus!$A$162),IF(TestUIn2!E606=Germany_Aus!$A$242, 4&amp;COUNTIF(TestUIn2!$E$2:$E606,Germany_Aus!$A$242),IF(TestUIn2!E606=Germany_Aus!$A$322, 5&amp;COUNTIF(TestUIn2!$E$2:$E606,Germany_Aus!$A$322),IF(TestUIn2!E606=Germany_Aus!$A$402, 6&amp;COUNTIF(TestUIn2!$E$2:$E606,Germany_Aus!$A$402),IF(TestUIn2!E606=Germany_Aus!$A$482, 7&amp;COUNTIF(TestUIn2!$E$2:$E606,Germany_Aus!$A$482),IF(TestUIn2!E606=Germany_Aus!$A$562, 8&amp;COUNTIF(TestUIn2!$E$2:$E606,Germany_Aus!$A$562),IF(TestUIn2!E606=Germany_Aus!$A$642, 9&amp;COUNTIF(TestUIn2!$E$2:$E606,Germany_Aus!$A$642),IF(TestUIn2!E606=Germany_Aus!$A$722, 10&amp;COUNTIF(TestUIn2!$E$2:$E606,Germany_Aus!$A$722),0)))))))))))</f>
        <v>0</v>
      </c>
      <c r="B606" t="str">
        <f>TestUIn2!A606</f>
        <v/>
      </c>
      <c r="C606" t="str">
        <f>TestUIn2!B606</f>
        <v/>
      </c>
      <c r="D606" t="str">
        <f>TestUIn2!C606</f>
        <v/>
      </c>
      <c r="E606" t="str">
        <f>TestUIn2!D606</f>
        <v/>
      </c>
      <c r="F606" s="87" t="str">
        <f>TestUIn2!F606</f>
        <v/>
      </c>
    </row>
    <row r="607">
      <c r="A607" s="86">
        <f>(IF(TestUIn2!E607=Germany_Aus!$A$2,1&amp;COUNTIF(TestUIn2!$E$2:$E607,Germany_Aus!$A$2), IF(TestUIn2!E607=Germany_Aus!$A$82, 2&amp;COUNTIF(TestUIn2!$E$2:$E607,Germany_Aus!$A$82),IF(TestUIn2!E607=Germany_Aus!$A$162, 3&amp;COUNTIF(TestUIn2!$E$2:$E607,Germany_Aus!$A$162),IF(TestUIn2!E607=Germany_Aus!$A$242, 4&amp;COUNTIF(TestUIn2!$E$2:$E607,Germany_Aus!$A$242),IF(TestUIn2!E607=Germany_Aus!$A$322, 5&amp;COUNTIF(TestUIn2!$E$2:$E607,Germany_Aus!$A$322),IF(TestUIn2!E607=Germany_Aus!$A$402, 6&amp;COUNTIF(TestUIn2!$E$2:$E607,Germany_Aus!$A$402),IF(TestUIn2!E607=Germany_Aus!$A$482, 7&amp;COUNTIF(TestUIn2!$E$2:$E607,Germany_Aus!$A$482),IF(TestUIn2!E607=Germany_Aus!$A$562, 8&amp;COUNTIF(TestUIn2!$E$2:$E607,Germany_Aus!$A$562),IF(TestUIn2!E607=Germany_Aus!$A$642, 9&amp;COUNTIF(TestUIn2!$E$2:$E607,Germany_Aus!$A$642),IF(TestUIn2!E607=Germany_Aus!$A$722, 10&amp;COUNTIF(TestUIn2!$E$2:$E607,Germany_Aus!$A$722),0)))))))))))</f>
        <v>0</v>
      </c>
      <c r="B607" t="str">
        <f>TestUIn2!A607</f>
        <v/>
      </c>
      <c r="C607" t="str">
        <f>TestUIn2!B607</f>
        <v/>
      </c>
      <c r="D607" t="str">
        <f>TestUIn2!C607</f>
        <v/>
      </c>
      <c r="E607" t="str">
        <f>TestUIn2!D607</f>
        <v/>
      </c>
      <c r="F607" s="87" t="str">
        <f>TestUIn2!F607</f>
        <v/>
      </c>
    </row>
    <row r="608">
      <c r="A608" s="86">
        <f>(IF(TestUIn2!E608=Germany_Aus!$A$2,1&amp;COUNTIF(TestUIn2!$E$2:$E608,Germany_Aus!$A$2), IF(TestUIn2!E608=Germany_Aus!$A$82, 2&amp;COUNTIF(TestUIn2!$E$2:$E608,Germany_Aus!$A$82),IF(TestUIn2!E608=Germany_Aus!$A$162, 3&amp;COUNTIF(TestUIn2!$E$2:$E608,Germany_Aus!$A$162),IF(TestUIn2!E608=Germany_Aus!$A$242, 4&amp;COUNTIF(TestUIn2!$E$2:$E608,Germany_Aus!$A$242),IF(TestUIn2!E608=Germany_Aus!$A$322, 5&amp;COUNTIF(TestUIn2!$E$2:$E608,Germany_Aus!$A$322),IF(TestUIn2!E608=Germany_Aus!$A$402, 6&amp;COUNTIF(TestUIn2!$E$2:$E608,Germany_Aus!$A$402),IF(TestUIn2!E608=Germany_Aus!$A$482, 7&amp;COUNTIF(TestUIn2!$E$2:$E608,Germany_Aus!$A$482),IF(TestUIn2!E608=Germany_Aus!$A$562, 8&amp;COUNTIF(TestUIn2!$E$2:$E608,Germany_Aus!$A$562),IF(TestUIn2!E608=Germany_Aus!$A$642, 9&amp;COUNTIF(TestUIn2!$E$2:$E608,Germany_Aus!$A$642),IF(TestUIn2!E608=Germany_Aus!$A$722, 10&amp;COUNTIF(TestUIn2!$E$2:$E608,Germany_Aus!$A$722),0)))))))))))</f>
        <v>0</v>
      </c>
      <c r="B608" t="str">
        <f>TestUIn2!A608</f>
        <v/>
      </c>
      <c r="C608" t="str">
        <f>TestUIn2!B608</f>
        <v/>
      </c>
      <c r="D608" t="str">
        <f>TestUIn2!C608</f>
        <v/>
      </c>
      <c r="E608" t="str">
        <f>TestUIn2!D608</f>
        <v/>
      </c>
      <c r="F608" s="87" t="str">
        <f>TestUIn2!F608</f>
        <v/>
      </c>
    </row>
    <row r="609">
      <c r="A609" s="86">
        <f>(IF(TestUIn2!E609=Germany_Aus!$A$2,1&amp;COUNTIF(TestUIn2!$E$2:$E609,Germany_Aus!$A$2), IF(TestUIn2!E609=Germany_Aus!$A$82, 2&amp;COUNTIF(TestUIn2!$E$2:$E609,Germany_Aus!$A$82),IF(TestUIn2!E609=Germany_Aus!$A$162, 3&amp;COUNTIF(TestUIn2!$E$2:$E609,Germany_Aus!$A$162),IF(TestUIn2!E609=Germany_Aus!$A$242, 4&amp;COUNTIF(TestUIn2!$E$2:$E609,Germany_Aus!$A$242),IF(TestUIn2!E609=Germany_Aus!$A$322, 5&amp;COUNTIF(TestUIn2!$E$2:$E609,Germany_Aus!$A$322),IF(TestUIn2!E609=Germany_Aus!$A$402, 6&amp;COUNTIF(TestUIn2!$E$2:$E609,Germany_Aus!$A$402),IF(TestUIn2!E609=Germany_Aus!$A$482, 7&amp;COUNTIF(TestUIn2!$E$2:$E609,Germany_Aus!$A$482),IF(TestUIn2!E609=Germany_Aus!$A$562, 8&amp;COUNTIF(TestUIn2!$E$2:$E609,Germany_Aus!$A$562),IF(TestUIn2!E609=Germany_Aus!$A$642, 9&amp;COUNTIF(TestUIn2!$E$2:$E609,Germany_Aus!$A$642),IF(TestUIn2!E609=Germany_Aus!$A$722, 10&amp;COUNTIF(TestUIn2!$E$2:$E609,Germany_Aus!$A$722),0)))))))))))</f>
        <v>0</v>
      </c>
      <c r="B609" t="str">
        <f>TestUIn2!A609</f>
        <v/>
      </c>
      <c r="C609" t="str">
        <f>TestUIn2!B609</f>
        <v/>
      </c>
      <c r="D609" t="str">
        <f>TestUIn2!C609</f>
        <v/>
      </c>
      <c r="E609" t="str">
        <f>TestUIn2!D609</f>
        <v/>
      </c>
      <c r="F609" s="87" t="str">
        <f>TestUIn2!F609</f>
        <v/>
      </c>
    </row>
    <row r="610">
      <c r="A610" s="86">
        <f>(IF(TestUIn2!E610=Germany_Aus!$A$2,1&amp;COUNTIF(TestUIn2!$E$2:$E610,Germany_Aus!$A$2), IF(TestUIn2!E610=Germany_Aus!$A$82, 2&amp;COUNTIF(TestUIn2!$E$2:$E610,Germany_Aus!$A$82),IF(TestUIn2!E610=Germany_Aus!$A$162, 3&amp;COUNTIF(TestUIn2!$E$2:$E610,Germany_Aus!$A$162),IF(TestUIn2!E610=Germany_Aus!$A$242, 4&amp;COUNTIF(TestUIn2!$E$2:$E610,Germany_Aus!$A$242),IF(TestUIn2!E610=Germany_Aus!$A$322, 5&amp;COUNTIF(TestUIn2!$E$2:$E610,Germany_Aus!$A$322),IF(TestUIn2!E610=Germany_Aus!$A$402, 6&amp;COUNTIF(TestUIn2!$E$2:$E610,Germany_Aus!$A$402),IF(TestUIn2!E610=Germany_Aus!$A$482, 7&amp;COUNTIF(TestUIn2!$E$2:$E610,Germany_Aus!$A$482),IF(TestUIn2!E610=Germany_Aus!$A$562, 8&amp;COUNTIF(TestUIn2!$E$2:$E610,Germany_Aus!$A$562),IF(TestUIn2!E610=Germany_Aus!$A$642, 9&amp;COUNTIF(TestUIn2!$E$2:$E610,Germany_Aus!$A$642),IF(TestUIn2!E610=Germany_Aus!$A$722, 10&amp;COUNTIF(TestUIn2!$E$2:$E610,Germany_Aus!$A$722),0)))))))))))</f>
        <v>0</v>
      </c>
      <c r="B610" t="str">
        <f>TestUIn2!A610</f>
        <v/>
      </c>
      <c r="C610" t="str">
        <f>TestUIn2!B610</f>
        <v/>
      </c>
      <c r="D610" t="str">
        <f>TestUIn2!C610</f>
        <v/>
      </c>
      <c r="E610" t="str">
        <f>TestUIn2!D610</f>
        <v/>
      </c>
      <c r="F610" s="87" t="str">
        <f>TestUIn2!F610</f>
        <v/>
      </c>
    </row>
    <row r="611">
      <c r="A611" s="86">
        <f>(IF(TestUIn2!E611=Germany_Aus!$A$2,1&amp;COUNTIF(TestUIn2!$E$2:$E611,Germany_Aus!$A$2), IF(TestUIn2!E611=Germany_Aus!$A$82, 2&amp;COUNTIF(TestUIn2!$E$2:$E611,Germany_Aus!$A$82),IF(TestUIn2!E611=Germany_Aus!$A$162, 3&amp;COUNTIF(TestUIn2!$E$2:$E611,Germany_Aus!$A$162),IF(TestUIn2!E611=Germany_Aus!$A$242, 4&amp;COUNTIF(TestUIn2!$E$2:$E611,Germany_Aus!$A$242),IF(TestUIn2!E611=Germany_Aus!$A$322, 5&amp;COUNTIF(TestUIn2!$E$2:$E611,Germany_Aus!$A$322),IF(TestUIn2!E611=Germany_Aus!$A$402, 6&amp;COUNTIF(TestUIn2!$E$2:$E611,Germany_Aus!$A$402),IF(TestUIn2!E611=Germany_Aus!$A$482, 7&amp;COUNTIF(TestUIn2!$E$2:$E611,Germany_Aus!$A$482),IF(TestUIn2!E611=Germany_Aus!$A$562, 8&amp;COUNTIF(TestUIn2!$E$2:$E611,Germany_Aus!$A$562),IF(TestUIn2!E611=Germany_Aus!$A$642, 9&amp;COUNTIF(TestUIn2!$E$2:$E611,Germany_Aus!$A$642),IF(TestUIn2!E611=Germany_Aus!$A$722, 10&amp;COUNTIF(TestUIn2!$E$2:$E611,Germany_Aus!$A$722),0)))))))))))</f>
        <v>0</v>
      </c>
      <c r="B611" t="str">
        <f>TestUIn2!A611</f>
        <v/>
      </c>
      <c r="C611" t="str">
        <f>TestUIn2!B611</f>
        <v/>
      </c>
      <c r="D611" t="str">
        <f>TestUIn2!C611</f>
        <v/>
      </c>
      <c r="E611" t="str">
        <f>TestUIn2!D611</f>
        <v/>
      </c>
      <c r="F611" s="87" t="str">
        <f>TestUIn2!F611</f>
        <v/>
      </c>
    </row>
    <row r="612">
      <c r="A612" s="86">
        <f>(IF(TestUIn2!E612=Germany_Aus!$A$2,1&amp;COUNTIF(TestUIn2!$E$2:$E612,Germany_Aus!$A$2), IF(TestUIn2!E612=Germany_Aus!$A$82, 2&amp;COUNTIF(TestUIn2!$E$2:$E612,Germany_Aus!$A$82),IF(TestUIn2!E612=Germany_Aus!$A$162, 3&amp;COUNTIF(TestUIn2!$E$2:$E612,Germany_Aus!$A$162),IF(TestUIn2!E612=Germany_Aus!$A$242, 4&amp;COUNTIF(TestUIn2!$E$2:$E612,Germany_Aus!$A$242),IF(TestUIn2!E612=Germany_Aus!$A$322, 5&amp;COUNTIF(TestUIn2!$E$2:$E612,Germany_Aus!$A$322),IF(TestUIn2!E612=Germany_Aus!$A$402, 6&amp;COUNTIF(TestUIn2!$E$2:$E612,Germany_Aus!$A$402),IF(TestUIn2!E612=Germany_Aus!$A$482, 7&amp;COUNTIF(TestUIn2!$E$2:$E612,Germany_Aus!$A$482),IF(TestUIn2!E612=Germany_Aus!$A$562, 8&amp;COUNTIF(TestUIn2!$E$2:$E612,Germany_Aus!$A$562),IF(TestUIn2!E612=Germany_Aus!$A$642, 9&amp;COUNTIF(TestUIn2!$E$2:$E612,Germany_Aus!$A$642),IF(TestUIn2!E612=Germany_Aus!$A$722, 10&amp;COUNTIF(TestUIn2!$E$2:$E612,Germany_Aus!$A$722),0)))))))))))</f>
        <v>0</v>
      </c>
      <c r="B612" t="str">
        <f>TestUIn2!A612</f>
        <v/>
      </c>
      <c r="C612" t="str">
        <f>TestUIn2!B612</f>
        <v/>
      </c>
      <c r="D612" t="str">
        <f>TestUIn2!C612</f>
        <v/>
      </c>
      <c r="E612" t="str">
        <f>TestUIn2!D612</f>
        <v/>
      </c>
      <c r="F612" s="87" t="str">
        <f>TestUIn2!F612</f>
        <v/>
      </c>
    </row>
    <row r="613">
      <c r="A613" s="86">
        <f>(IF(TestUIn2!E613=Germany_Aus!$A$2,1&amp;COUNTIF(TestUIn2!$E$2:$E613,Germany_Aus!$A$2), IF(TestUIn2!E613=Germany_Aus!$A$82, 2&amp;COUNTIF(TestUIn2!$E$2:$E613,Germany_Aus!$A$82),IF(TestUIn2!E613=Germany_Aus!$A$162, 3&amp;COUNTIF(TestUIn2!$E$2:$E613,Germany_Aus!$A$162),IF(TestUIn2!E613=Germany_Aus!$A$242, 4&amp;COUNTIF(TestUIn2!$E$2:$E613,Germany_Aus!$A$242),IF(TestUIn2!E613=Germany_Aus!$A$322, 5&amp;COUNTIF(TestUIn2!$E$2:$E613,Germany_Aus!$A$322),IF(TestUIn2!E613=Germany_Aus!$A$402, 6&amp;COUNTIF(TestUIn2!$E$2:$E613,Germany_Aus!$A$402),IF(TestUIn2!E613=Germany_Aus!$A$482, 7&amp;COUNTIF(TestUIn2!$E$2:$E613,Germany_Aus!$A$482),IF(TestUIn2!E613=Germany_Aus!$A$562, 8&amp;COUNTIF(TestUIn2!$E$2:$E613,Germany_Aus!$A$562),IF(TestUIn2!E613=Germany_Aus!$A$642, 9&amp;COUNTIF(TestUIn2!$E$2:$E613,Germany_Aus!$A$642),IF(TestUIn2!E613=Germany_Aus!$A$722, 10&amp;COUNTIF(TestUIn2!$E$2:$E613,Germany_Aus!$A$722),0)))))))))))</f>
        <v>0</v>
      </c>
      <c r="B613" t="str">
        <f>TestUIn2!A613</f>
        <v/>
      </c>
      <c r="C613" t="str">
        <f>TestUIn2!B613</f>
        <v/>
      </c>
      <c r="D613" t="str">
        <f>TestUIn2!C613</f>
        <v/>
      </c>
      <c r="E613" t="str">
        <f>TestUIn2!D613</f>
        <v/>
      </c>
      <c r="F613" s="87" t="str">
        <f>TestUIn2!F613</f>
        <v/>
      </c>
    </row>
    <row r="614">
      <c r="A614" s="86">
        <f>(IF(TestUIn2!E614=Germany_Aus!$A$2,1&amp;COUNTIF(TestUIn2!$E$2:$E614,Germany_Aus!$A$2), IF(TestUIn2!E614=Germany_Aus!$A$82, 2&amp;COUNTIF(TestUIn2!$E$2:$E614,Germany_Aus!$A$82),IF(TestUIn2!E614=Germany_Aus!$A$162, 3&amp;COUNTIF(TestUIn2!$E$2:$E614,Germany_Aus!$A$162),IF(TestUIn2!E614=Germany_Aus!$A$242, 4&amp;COUNTIF(TestUIn2!$E$2:$E614,Germany_Aus!$A$242),IF(TestUIn2!E614=Germany_Aus!$A$322, 5&amp;COUNTIF(TestUIn2!$E$2:$E614,Germany_Aus!$A$322),IF(TestUIn2!E614=Germany_Aus!$A$402, 6&amp;COUNTIF(TestUIn2!$E$2:$E614,Germany_Aus!$A$402),IF(TestUIn2!E614=Germany_Aus!$A$482, 7&amp;COUNTIF(TestUIn2!$E$2:$E614,Germany_Aus!$A$482),IF(TestUIn2!E614=Germany_Aus!$A$562, 8&amp;COUNTIF(TestUIn2!$E$2:$E614,Germany_Aus!$A$562),IF(TestUIn2!E614=Germany_Aus!$A$642, 9&amp;COUNTIF(TestUIn2!$E$2:$E614,Germany_Aus!$A$642),IF(TestUIn2!E614=Germany_Aus!$A$722, 10&amp;COUNTIF(TestUIn2!$E$2:$E614,Germany_Aus!$A$722),0)))))))))))</f>
        <v>0</v>
      </c>
      <c r="B614" t="str">
        <f>TestUIn2!A614</f>
        <v/>
      </c>
      <c r="C614" t="str">
        <f>TestUIn2!B614</f>
        <v/>
      </c>
      <c r="D614" t="str">
        <f>TestUIn2!C614</f>
        <v/>
      </c>
      <c r="E614" t="str">
        <f>TestUIn2!D614</f>
        <v/>
      </c>
      <c r="F614" s="87" t="str">
        <f>TestUIn2!F614</f>
        <v/>
      </c>
    </row>
    <row r="615">
      <c r="A615" s="86">
        <f>(IF(TestUIn2!E615=Germany_Aus!$A$2,1&amp;COUNTIF(TestUIn2!$E$2:$E615,Germany_Aus!$A$2), IF(TestUIn2!E615=Germany_Aus!$A$82, 2&amp;COUNTIF(TestUIn2!$E$2:$E615,Germany_Aus!$A$82),IF(TestUIn2!E615=Germany_Aus!$A$162, 3&amp;COUNTIF(TestUIn2!$E$2:$E615,Germany_Aus!$A$162),IF(TestUIn2!E615=Germany_Aus!$A$242, 4&amp;COUNTIF(TestUIn2!$E$2:$E615,Germany_Aus!$A$242),IF(TestUIn2!E615=Germany_Aus!$A$322, 5&amp;COUNTIF(TestUIn2!$E$2:$E615,Germany_Aus!$A$322),IF(TestUIn2!E615=Germany_Aus!$A$402, 6&amp;COUNTIF(TestUIn2!$E$2:$E615,Germany_Aus!$A$402),IF(TestUIn2!E615=Germany_Aus!$A$482, 7&amp;COUNTIF(TestUIn2!$E$2:$E615,Germany_Aus!$A$482),IF(TestUIn2!E615=Germany_Aus!$A$562, 8&amp;COUNTIF(TestUIn2!$E$2:$E615,Germany_Aus!$A$562),IF(TestUIn2!E615=Germany_Aus!$A$642, 9&amp;COUNTIF(TestUIn2!$E$2:$E615,Germany_Aus!$A$642),IF(TestUIn2!E615=Germany_Aus!$A$722, 10&amp;COUNTIF(TestUIn2!$E$2:$E615,Germany_Aus!$A$722),0)))))))))))</f>
        <v>0</v>
      </c>
      <c r="B615" t="str">
        <f>TestUIn2!A615</f>
        <v/>
      </c>
      <c r="C615" t="str">
        <f>TestUIn2!B615</f>
        <v/>
      </c>
      <c r="D615" t="str">
        <f>TestUIn2!C615</f>
        <v/>
      </c>
      <c r="E615" t="str">
        <f>TestUIn2!D615</f>
        <v/>
      </c>
      <c r="F615" s="87" t="str">
        <f>TestUIn2!F615</f>
        <v/>
      </c>
    </row>
    <row r="616">
      <c r="A616" s="86">
        <f>(IF(TestUIn2!E616=Germany_Aus!$A$2,1&amp;COUNTIF(TestUIn2!$E$2:$E616,Germany_Aus!$A$2), IF(TestUIn2!E616=Germany_Aus!$A$82, 2&amp;COUNTIF(TestUIn2!$E$2:$E616,Germany_Aus!$A$82),IF(TestUIn2!E616=Germany_Aus!$A$162, 3&amp;COUNTIF(TestUIn2!$E$2:$E616,Germany_Aus!$A$162),IF(TestUIn2!E616=Germany_Aus!$A$242, 4&amp;COUNTIF(TestUIn2!$E$2:$E616,Germany_Aus!$A$242),IF(TestUIn2!E616=Germany_Aus!$A$322, 5&amp;COUNTIF(TestUIn2!$E$2:$E616,Germany_Aus!$A$322),IF(TestUIn2!E616=Germany_Aus!$A$402, 6&amp;COUNTIF(TestUIn2!$E$2:$E616,Germany_Aus!$A$402),IF(TestUIn2!E616=Germany_Aus!$A$482, 7&amp;COUNTIF(TestUIn2!$E$2:$E616,Germany_Aus!$A$482),IF(TestUIn2!E616=Germany_Aus!$A$562, 8&amp;COUNTIF(TestUIn2!$E$2:$E616,Germany_Aus!$A$562),IF(TestUIn2!E616=Germany_Aus!$A$642, 9&amp;COUNTIF(TestUIn2!$E$2:$E616,Germany_Aus!$A$642),IF(TestUIn2!E616=Germany_Aus!$A$722, 10&amp;COUNTIF(TestUIn2!$E$2:$E616,Germany_Aus!$A$722),0)))))))))))</f>
        <v>0</v>
      </c>
      <c r="B616" t="str">
        <f>TestUIn2!A616</f>
        <v/>
      </c>
      <c r="C616" t="str">
        <f>TestUIn2!B616</f>
        <v/>
      </c>
      <c r="D616" t="str">
        <f>TestUIn2!C616</f>
        <v/>
      </c>
      <c r="E616" t="str">
        <f>TestUIn2!D616</f>
        <v/>
      </c>
      <c r="F616" s="87" t="str">
        <f>TestUIn2!F616</f>
        <v/>
      </c>
    </row>
    <row r="617">
      <c r="A617" s="86">
        <f>(IF(TestUIn2!E617=Germany_Aus!$A$2,1&amp;COUNTIF(TestUIn2!$E$2:$E617,Germany_Aus!$A$2), IF(TestUIn2!E617=Germany_Aus!$A$82, 2&amp;COUNTIF(TestUIn2!$E$2:$E617,Germany_Aus!$A$82),IF(TestUIn2!E617=Germany_Aus!$A$162, 3&amp;COUNTIF(TestUIn2!$E$2:$E617,Germany_Aus!$A$162),IF(TestUIn2!E617=Germany_Aus!$A$242, 4&amp;COUNTIF(TestUIn2!$E$2:$E617,Germany_Aus!$A$242),IF(TestUIn2!E617=Germany_Aus!$A$322, 5&amp;COUNTIF(TestUIn2!$E$2:$E617,Germany_Aus!$A$322),IF(TestUIn2!E617=Germany_Aus!$A$402, 6&amp;COUNTIF(TestUIn2!$E$2:$E617,Germany_Aus!$A$402),IF(TestUIn2!E617=Germany_Aus!$A$482, 7&amp;COUNTIF(TestUIn2!$E$2:$E617,Germany_Aus!$A$482),IF(TestUIn2!E617=Germany_Aus!$A$562, 8&amp;COUNTIF(TestUIn2!$E$2:$E617,Germany_Aus!$A$562),IF(TestUIn2!E617=Germany_Aus!$A$642, 9&amp;COUNTIF(TestUIn2!$E$2:$E617,Germany_Aus!$A$642),IF(TestUIn2!E617=Germany_Aus!$A$722, 10&amp;COUNTIF(TestUIn2!$E$2:$E617,Germany_Aus!$A$722),0)))))))))))</f>
        <v>0</v>
      </c>
      <c r="B617" t="str">
        <f>TestUIn2!A617</f>
        <v/>
      </c>
      <c r="C617" t="str">
        <f>TestUIn2!B617</f>
        <v/>
      </c>
      <c r="D617" t="str">
        <f>TestUIn2!C617</f>
        <v/>
      </c>
      <c r="E617" t="str">
        <f>TestUIn2!D617</f>
        <v/>
      </c>
      <c r="F617" s="87" t="str">
        <f>TestUIn2!F617</f>
        <v/>
      </c>
    </row>
    <row r="618">
      <c r="A618" s="86">
        <f>(IF(TestUIn2!E618=Germany_Aus!$A$2,1&amp;COUNTIF(TestUIn2!$E$2:$E618,Germany_Aus!$A$2), IF(TestUIn2!E618=Germany_Aus!$A$82, 2&amp;COUNTIF(TestUIn2!$E$2:$E618,Germany_Aus!$A$82),IF(TestUIn2!E618=Germany_Aus!$A$162, 3&amp;COUNTIF(TestUIn2!$E$2:$E618,Germany_Aus!$A$162),IF(TestUIn2!E618=Germany_Aus!$A$242, 4&amp;COUNTIF(TestUIn2!$E$2:$E618,Germany_Aus!$A$242),IF(TestUIn2!E618=Germany_Aus!$A$322, 5&amp;COUNTIF(TestUIn2!$E$2:$E618,Germany_Aus!$A$322),IF(TestUIn2!E618=Germany_Aus!$A$402, 6&amp;COUNTIF(TestUIn2!$E$2:$E618,Germany_Aus!$A$402),IF(TestUIn2!E618=Germany_Aus!$A$482, 7&amp;COUNTIF(TestUIn2!$E$2:$E618,Germany_Aus!$A$482),IF(TestUIn2!E618=Germany_Aus!$A$562, 8&amp;COUNTIF(TestUIn2!$E$2:$E618,Germany_Aus!$A$562),IF(TestUIn2!E618=Germany_Aus!$A$642, 9&amp;COUNTIF(TestUIn2!$E$2:$E618,Germany_Aus!$A$642),IF(TestUIn2!E618=Germany_Aus!$A$722, 10&amp;COUNTIF(TestUIn2!$E$2:$E618,Germany_Aus!$A$722),0)))))))))))</f>
        <v>0</v>
      </c>
      <c r="B618" t="str">
        <f>TestUIn2!A618</f>
        <v/>
      </c>
      <c r="C618" t="str">
        <f>TestUIn2!B618</f>
        <v/>
      </c>
      <c r="D618" t="str">
        <f>TestUIn2!C618</f>
        <v/>
      </c>
      <c r="E618" t="str">
        <f>TestUIn2!D618</f>
        <v/>
      </c>
      <c r="F618" s="87" t="str">
        <f>TestUIn2!F618</f>
        <v/>
      </c>
    </row>
    <row r="619">
      <c r="A619" s="86">
        <f>(IF(TestUIn2!E619=Germany_Aus!$A$2,1&amp;COUNTIF(TestUIn2!$E$2:$E619,Germany_Aus!$A$2), IF(TestUIn2!E619=Germany_Aus!$A$82, 2&amp;COUNTIF(TestUIn2!$E$2:$E619,Germany_Aus!$A$82),IF(TestUIn2!E619=Germany_Aus!$A$162, 3&amp;COUNTIF(TestUIn2!$E$2:$E619,Germany_Aus!$A$162),IF(TestUIn2!E619=Germany_Aus!$A$242, 4&amp;COUNTIF(TestUIn2!$E$2:$E619,Germany_Aus!$A$242),IF(TestUIn2!E619=Germany_Aus!$A$322, 5&amp;COUNTIF(TestUIn2!$E$2:$E619,Germany_Aus!$A$322),IF(TestUIn2!E619=Germany_Aus!$A$402, 6&amp;COUNTIF(TestUIn2!$E$2:$E619,Germany_Aus!$A$402),IF(TestUIn2!E619=Germany_Aus!$A$482, 7&amp;COUNTIF(TestUIn2!$E$2:$E619,Germany_Aus!$A$482),IF(TestUIn2!E619=Germany_Aus!$A$562, 8&amp;COUNTIF(TestUIn2!$E$2:$E619,Germany_Aus!$A$562),IF(TestUIn2!E619=Germany_Aus!$A$642, 9&amp;COUNTIF(TestUIn2!$E$2:$E619,Germany_Aus!$A$642),IF(TestUIn2!E619=Germany_Aus!$A$722, 10&amp;COUNTIF(TestUIn2!$E$2:$E619,Germany_Aus!$A$722),0)))))))))))</f>
        <v>0</v>
      </c>
      <c r="B619" t="str">
        <f>TestUIn2!A619</f>
        <v/>
      </c>
      <c r="C619" t="str">
        <f>TestUIn2!B619</f>
        <v/>
      </c>
      <c r="D619" t="str">
        <f>TestUIn2!C619</f>
        <v/>
      </c>
      <c r="E619" t="str">
        <f>TestUIn2!D619</f>
        <v/>
      </c>
      <c r="F619" s="87" t="str">
        <f>TestUIn2!F619</f>
        <v/>
      </c>
    </row>
    <row r="620">
      <c r="A620" s="86">
        <f>(IF(TestUIn2!E620=Germany_Aus!$A$2,1&amp;COUNTIF(TestUIn2!$E$2:$E620,Germany_Aus!$A$2), IF(TestUIn2!E620=Germany_Aus!$A$82, 2&amp;COUNTIF(TestUIn2!$E$2:$E620,Germany_Aus!$A$82),IF(TestUIn2!E620=Germany_Aus!$A$162, 3&amp;COUNTIF(TestUIn2!$E$2:$E620,Germany_Aus!$A$162),IF(TestUIn2!E620=Germany_Aus!$A$242, 4&amp;COUNTIF(TestUIn2!$E$2:$E620,Germany_Aus!$A$242),IF(TestUIn2!E620=Germany_Aus!$A$322, 5&amp;COUNTIF(TestUIn2!$E$2:$E620,Germany_Aus!$A$322),IF(TestUIn2!E620=Germany_Aus!$A$402, 6&amp;COUNTIF(TestUIn2!$E$2:$E620,Germany_Aus!$A$402),IF(TestUIn2!E620=Germany_Aus!$A$482, 7&amp;COUNTIF(TestUIn2!$E$2:$E620,Germany_Aus!$A$482),IF(TestUIn2!E620=Germany_Aus!$A$562, 8&amp;COUNTIF(TestUIn2!$E$2:$E620,Germany_Aus!$A$562),IF(TestUIn2!E620=Germany_Aus!$A$642, 9&amp;COUNTIF(TestUIn2!$E$2:$E620,Germany_Aus!$A$642),IF(TestUIn2!E620=Germany_Aus!$A$722, 10&amp;COUNTIF(TestUIn2!$E$2:$E620,Germany_Aus!$A$722),0)))))))))))</f>
        <v>0</v>
      </c>
      <c r="B620" t="str">
        <f>TestUIn2!A620</f>
        <v/>
      </c>
      <c r="C620" t="str">
        <f>TestUIn2!B620</f>
        <v/>
      </c>
      <c r="D620" t="str">
        <f>TestUIn2!C620</f>
        <v/>
      </c>
      <c r="E620" t="str">
        <f>TestUIn2!D620</f>
        <v/>
      </c>
      <c r="F620" s="87" t="str">
        <f>TestUIn2!F620</f>
        <v/>
      </c>
    </row>
    <row r="621">
      <c r="A621" s="86">
        <f>(IF(TestUIn2!E621=Germany_Aus!$A$2,1&amp;COUNTIF(TestUIn2!$E$2:$E621,Germany_Aus!$A$2), IF(TestUIn2!E621=Germany_Aus!$A$82, 2&amp;COUNTIF(TestUIn2!$E$2:$E621,Germany_Aus!$A$82),IF(TestUIn2!E621=Germany_Aus!$A$162, 3&amp;COUNTIF(TestUIn2!$E$2:$E621,Germany_Aus!$A$162),IF(TestUIn2!E621=Germany_Aus!$A$242, 4&amp;COUNTIF(TestUIn2!$E$2:$E621,Germany_Aus!$A$242),IF(TestUIn2!E621=Germany_Aus!$A$322, 5&amp;COUNTIF(TestUIn2!$E$2:$E621,Germany_Aus!$A$322),IF(TestUIn2!E621=Germany_Aus!$A$402, 6&amp;COUNTIF(TestUIn2!$E$2:$E621,Germany_Aus!$A$402),IF(TestUIn2!E621=Germany_Aus!$A$482, 7&amp;COUNTIF(TestUIn2!$E$2:$E621,Germany_Aus!$A$482),IF(TestUIn2!E621=Germany_Aus!$A$562, 8&amp;COUNTIF(TestUIn2!$E$2:$E621,Germany_Aus!$A$562),IF(TestUIn2!E621=Germany_Aus!$A$642, 9&amp;COUNTIF(TestUIn2!$E$2:$E621,Germany_Aus!$A$642),IF(TestUIn2!E621=Germany_Aus!$A$722, 10&amp;COUNTIF(TestUIn2!$E$2:$E621,Germany_Aus!$A$722),0)))))))))))</f>
        <v>0</v>
      </c>
      <c r="B621" t="str">
        <f>TestUIn2!A621</f>
        <v/>
      </c>
      <c r="C621" t="str">
        <f>TestUIn2!B621</f>
        <v/>
      </c>
      <c r="D621" t="str">
        <f>TestUIn2!C621</f>
        <v/>
      </c>
      <c r="E621" t="str">
        <f>TestUIn2!D621</f>
        <v/>
      </c>
      <c r="F621" s="87" t="str">
        <f>TestUIn2!F621</f>
        <v/>
      </c>
    </row>
    <row r="622">
      <c r="A622" s="86">
        <f>(IF(TestUIn2!E622=Germany_Aus!$A$2,1&amp;COUNTIF(TestUIn2!$E$2:$E622,Germany_Aus!$A$2), IF(TestUIn2!E622=Germany_Aus!$A$82, 2&amp;COUNTIF(TestUIn2!$E$2:$E622,Germany_Aus!$A$82),IF(TestUIn2!E622=Germany_Aus!$A$162, 3&amp;COUNTIF(TestUIn2!$E$2:$E622,Germany_Aus!$A$162),IF(TestUIn2!E622=Germany_Aus!$A$242, 4&amp;COUNTIF(TestUIn2!$E$2:$E622,Germany_Aus!$A$242),IF(TestUIn2!E622=Germany_Aus!$A$322, 5&amp;COUNTIF(TestUIn2!$E$2:$E622,Germany_Aus!$A$322),IF(TestUIn2!E622=Germany_Aus!$A$402, 6&amp;COUNTIF(TestUIn2!$E$2:$E622,Germany_Aus!$A$402),IF(TestUIn2!E622=Germany_Aus!$A$482, 7&amp;COUNTIF(TestUIn2!$E$2:$E622,Germany_Aus!$A$482),IF(TestUIn2!E622=Germany_Aus!$A$562, 8&amp;COUNTIF(TestUIn2!$E$2:$E622,Germany_Aus!$A$562),IF(TestUIn2!E622=Germany_Aus!$A$642, 9&amp;COUNTIF(TestUIn2!$E$2:$E622,Germany_Aus!$A$642),IF(TestUIn2!E622=Germany_Aus!$A$722, 10&amp;COUNTIF(TestUIn2!$E$2:$E622,Germany_Aus!$A$722),0)))))))))))</f>
        <v>0</v>
      </c>
      <c r="B622" t="str">
        <f>TestUIn2!A622</f>
        <v/>
      </c>
      <c r="C622" t="str">
        <f>TestUIn2!B622</f>
        <v/>
      </c>
      <c r="D622" t="str">
        <f>TestUIn2!C622</f>
        <v/>
      </c>
      <c r="E622" t="str">
        <f>TestUIn2!D622</f>
        <v/>
      </c>
      <c r="F622" s="87" t="str">
        <f>TestUIn2!F622</f>
        <v/>
      </c>
    </row>
    <row r="623">
      <c r="A623" s="86">
        <f>(IF(TestUIn2!E623=Germany_Aus!$A$2,1&amp;COUNTIF(TestUIn2!$E$2:$E623,Germany_Aus!$A$2), IF(TestUIn2!E623=Germany_Aus!$A$82, 2&amp;COUNTIF(TestUIn2!$E$2:$E623,Germany_Aus!$A$82),IF(TestUIn2!E623=Germany_Aus!$A$162, 3&amp;COUNTIF(TestUIn2!$E$2:$E623,Germany_Aus!$A$162),IF(TestUIn2!E623=Germany_Aus!$A$242, 4&amp;COUNTIF(TestUIn2!$E$2:$E623,Germany_Aus!$A$242),IF(TestUIn2!E623=Germany_Aus!$A$322, 5&amp;COUNTIF(TestUIn2!$E$2:$E623,Germany_Aus!$A$322),IF(TestUIn2!E623=Germany_Aus!$A$402, 6&amp;COUNTIF(TestUIn2!$E$2:$E623,Germany_Aus!$A$402),IF(TestUIn2!E623=Germany_Aus!$A$482, 7&amp;COUNTIF(TestUIn2!$E$2:$E623,Germany_Aus!$A$482),IF(TestUIn2!E623=Germany_Aus!$A$562, 8&amp;COUNTIF(TestUIn2!$E$2:$E623,Germany_Aus!$A$562),IF(TestUIn2!E623=Germany_Aus!$A$642, 9&amp;COUNTIF(TestUIn2!$E$2:$E623,Germany_Aus!$A$642),IF(TestUIn2!E623=Germany_Aus!$A$722, 10&amp;COUNTIF(TestUIn2!$E$2:$E623,Germany_Aus!$A$722),0)))))))))))</f>
        <v>0</v>
      </c>
      <c r="B623" t="str">
        <f>TestUIn2!A623</f>
        <v/>
      </c>
      <c r="C623" t="str">
        <f>TestUIn2!B623</f>
        <v/>
      </c>
      <c r="D623" t="str">
        <f>TestUIn2!C623</f>
        <v/>
      </c>
      <c r="E623" t="str">
        <f>TestUIn2!D623</f>
        <v/>
      </c>
      <c r="F623" s="87" t="str">
        <f>TestUIn2!F623</f>
        <v/>
      </c>
    </row>
    <row r="624">
      <c r="A624" s="86">
        <f>(IF(TestUIn2!E624=Germany_Aus!$A$2,1&amp;COUNTIF(TestUIn2!$E$2:$E624,Germany_Aus!$A$2), IF(TestUIn2!E624=Germany_Aus!$A$82, 2&amp;COUNTIF(TestUIn2!$E$2:$E624,Germany_Aus!$A$82),IF(TestUIn2!E624=Germany_Aus!$A$162, 3&amp;COUNTIF(TestUIn2!$E$2:$E624,Germany_Aus!$A$162),IF(TestUIn2!E624=Germany_Aus!$A$242, 4&amp;COUNTIF(TestUIn2!$E$2:$E624,Germany_Aus!$A$242),IF(TestUIn2!E624=Germany_Aus!$A$322, 5&amp;COUNTIF(TestUIn2!$E$2:$E624,Germany_Aus!$A$322),IF(TestUIn2!E624=Germany_Aus!$A$402, 6&amp;COUNTIF(TestUIn2!$E$2:$E624,Germany_Aus!$A$402),IF(TestUIn2!E624=Germany_Aus!$A$482, 7&amp;COUNTIF(TestUIn2!$E$2:$E624,Germany_Aus!$A$482),IF(TestUIn2!E624=Germany_Aus!$A$562, 8&amp;COUNTIF(TestUIn2!$E$2:$E624,Germany_Aus!$A$562),IF(TestUIn2!E624=Germany_Aus!$A$642, 9&amp;COUNTIF(TestUIn2!$E$2:$E624,Germany_Aus!$A$642),IF(TestUIn2!E624=Germany_Aus!$A$722, 10&amp;COUNTIF(TestUIn2!$E$2:$E624,Germany_Aus!$A$722),0)))))))))))</f>
        <v>0</v>
      </c>
      <c r="B624" t="str">
        <f>TestUIn2!A624</f>
        <v/>
      </c>
      <c r="C624" t="str">
        <f>TestUIn2!B624</f>
        <v/>
      </c>
      <c r="D624" t="str">
        <f>TestUIn2!C624</f>
        <v/>
      </c>
      <c r="E624" t="str">
        <f>TestUIn2!D624</f>
        <v/>
      </c>
      <c r="F624" s="87" t="str">
        <f>TestUIn2!F624</f>
        <v/>
      </c>
    </row>
    <row r="625">
      <c r="A625" s="86">
        <f>(IF(TestUIn2!E625=Germany_Aus!$A$2,1&amp;COUNTIF(TestUIn2!$E$2:$E625,Germany_Aus!$A$2), IF(TestUIn2!E625=Germany_Aus!$A$82, 2&amp;COUNTIF(TestUIn2!$E$2:$E625,Germany_Aus!$A$82),IF(TestUIn2!E625=Germany_Aus!$A$162, 3&amp;COUNTIF(TestUIn2!$E$2:$E625,Germany_Aus!$A$162),IF(TestUIn2!E625=Germany_Aus!$A$242, 4&amp;COUNTIF(TestUIn2!$E$2:$E625,Germany_Aus!$A$242),IF(TestUIn2!E625=Germany_Aus!$A$322, 5&amp;COUNTIF(TestUIn2!$E$2:$E625,Germany_Aus!$A$322),IF(TestUIn2!E625=Germany_Aus!$A$402, 6&amp;COUNTIF(TestUIn2!$E$2:$E625,Germany_Aus!$A$402),IF(TestUIn2!E625=Germany_Aus!$A$482, 7&amp;COUNTIF(TestUIn2!$E$2:$E625,Germany_Aus!$A$482),IF(TestUIn2!E625=Germany_Aus!$A$562, 8&amp;COUNTIF(TestUIn2!$E$2:$E625,Germany_Aus!$A$562),IF(TestUIn2!E625=Germany_Aus!$A$642, 9&amp;COUNTIF(TestUIn2!$E$2:$E625,Germany_Aus!$A$642),IF(TestUIn2!E625=Germany_Aus!$A$722, 10&amp;COUNTIF(TestUIn2!$E$2:$E625,Germany_Aus!$A$722),0)))))))))))</f>
        <v>0</v>
      </c>
      <c r="B625" t="str">
        <f>TestUIn2!A625</f>
        <v/>
      </c>
      <c r="C625" t="str">
        <f>TestUIn2!B625</f>
        <v/>
      </c>
      <c r="D625" t="str">
        <f>TestUIn2!C625</f>
        <v/>
      </c>
      <c r="E625" t="str">
        <f>TestUIn2!D625</f>
        <v/>
      </c>
      <c r="F625" s="87" t="str">
        <f>TestUIn2!F625</f>
        <v/>
      </c>
    </row>
    <row r="626">
      <c r="A626" s="86">
        <f>(IF(TestUIn2!E626=Germany_Aus!$A$2,1&amp;COUNTIF(TestUIn2!$E$2:$E626,Germany_Aus!$A$2), IF(TestUIn2!E626=Germany_Aus!$A$82, 2&amp;COUNTIF(TestUIn2!$E$2:$E626,Germany_Aus!$A$82),IF(TestUIn2!E626=Germany_Aus!$A$162, 3&amp;COUNTIF(TestUIn2!$E$2:$E626,Germany_Aus!$A$162),IF(TestUIn2!E626=Germany_Aus!$A$242, 4&amp;COUNTIF(TestUIn2!$E$2:$E626,Germany_Aus!$A$242),IF(TestUIn2!E626=Germany_Aus!$A$322, 5&amp;COUNTIF(TestUIn2!$E$2:$E626,Germany_Aus!$A$322),IF(TestUIn2!E626=Germany_Aus!$A$402, 6&amp;COUNTIF(TestUIn2!$E$2:$E626,Germany_Aus!$A$402),IF(TestUIn2!E626=Germany_Aus!$A$482, 7&amp;COUNTIF(TestUIn2!$E$2:$E626,Germany_Aus!$A$482),IF(TestUIn2!E626=Germany_Aus!$A$562, 8&amp;COUNTIF(TestUIn2!$E$2:$E626,Germany_Aus!$A$562),IF(TestUIn2!E626=Germany_Aus!$A$642, 9&amp;COUNTIF(TestUIn2!$E$2:$E626,Germany_Aus!$A$642),IF(TestUIn2!E626=Germany_Aus!$A$722, 10&amp;COUNTIF(TestUIn2!$E$2:$E626,Germany_Aus!$A$722),0)))))))))))</f>
        <v>0</v>
      </c>
      <c r="B626" t="str">
        <f>TestUIn2!A626</f>
        <v/>
      </c>
      <c r="C626" t="str">
        <f>TestUIn2!B626</f>
        <v/>
      </c>
      <c r="D626" t="str">
        <f>TestUIn2!C626</f>
        <v/>
      </c>
      <c r="E626" t="str">
        <f>TestUIn2!D626</f>
        <v/>
      </c>
      <c r="F626" s="87" t="str">
        <f>TestUIn2!F626</f>
        <v/>
      </c>
    </row>
    <row r="627">
      <c r="A627" s="86">
        <f>(IF(TestUIn2!E627=Germany_Aus!$A$2,1&amp;COUNTIF(TestUIn2!$E$2:$E627,Germany_Aus!$A$2), IF(TestUIn2!E627=Germany_Aus!$A$82, 2&amp;COUNTIF(TestUIn2!$E$2:$E627,Germany_Aus!$A$82),IF(TestUIn2!E627=Germany_Aus!$A$162, 3&amp;COUNTIF(TestUIn2!$E$2:$E627,Germany_Aus!$A$162),IF(TestUIn2!E627=Germany_Aus!$A$242, 4&amp;COUNTIF(TestUIn2!$E$2:$E627,Germany_Aus!$A$242),IF(TestUIn2!E627=Germany_Aus!$A$322, 5&amp;COUNTIF(TestUIn2!$E$2:$E627,Germany_Aus!$A$322),IF(TestUIn2!E627=Germany_Aus!$A$402, 6&amp;COUNTIF(TestUIn2!$E$2:$E627,Germany_Aus!$A$402),IF(TestUIn2!E627=Germany_Aus!$A$482, 7&amp;COUNTIF(TestUIn2!$E$2:$E627,Germany_Aus!$A$482),IF(TestUIn2!E627=Germany_Aus!$A$562, 8&amp;COUNTIF(TestUIn2!$E$2:$E627,Germany_Aus!$A$562),IF(TestUIn2!E627=Germany_Aus!$A$642, 9&amp;COUNTIF(TestUIn2!$E$2:$E627,Germany_Aus!$A$642),IF(TestUIn2!E627=Germany_Aus!$A$722, 10&amp;COUNTIF(TestUIn2!$E$2:$E627,Germany_Aus!$A$722),0)))))))))))</f>
        <v>0</v>
      </c>
      <c r="B627" t="str">
        <f>TestUIn2!A627</f>
        <v/>
      </c>
      <c r="C627" t="str">
        <f>TestUIn2!B627</f>
        <v/>
      </c>
      <c r="D627" t="str">
        <f>TestUIn2!C627</f>
        <v/>
      </c>
      <c r="E627" t="str">
        <f>TestUIn2!D627</f>
        <v/>
      </c>
      <c r="F627" s="87" t="str">
        <f>TestUIn2!F627</f>
        <v/>
      </c>
    </row>
    <row r="628">
      <c r="A628" s="86">
        <f>(IF(TestUIn2!E628=Germany_Aus!$A$2,1&amp;COUNTIF(TestUIn2!$E$2:$E628,Germany_Aus!$A$2), IF(TestUIn2!E628=Germany_Aus!$A$82, 2&amp;COUNTIF(TestUIn2!$E$2:$E628,Germany_Aus!$A$82),IF(TestUIn2!E628=Germany_Aus!$A$162, 3&amp;COUNTIF(TestUIn2!$E$2:$E628,Germany_Aus!$A$162),IF(TestUIn2!E628=Germany_Aus!$A$242, 4&amp;COUNTIF(TestUIn2!$E$2:$E628,Germany_Aus!$A$242),IF(TestUIn2!E628=Germany_Aus!$A$322, 5&amp;COUNTIF(TestUIn2!$E$2:$E628,Germany_Aus!$A$322),IF(TestUIn2!E628=Germany_Aus!$A$402, 6&amp;COUNTIF(TestUIn2!$E$2:$E628,Germany_Aus!$A$402),IF(TestUIn2!E628=Germany_Aus!$A$482, 7&amp;COUNTIF(TestUIn2!$E$2:$E628,Germany_Aus!$A$482),IF(TestUIn2!E628=Germany_Aus!$A$562, 8&amp;COUNTIF(TestUIn2!$E$2:$E628,Germany_Aus!$A$562),IF(TestUIn2!E628=Germany_Aus!$A$642, 9&amp;COUNTIF(TestUIn2!$E$2:$E628,Germany_Aus!$A$642),IF(TestUIn2!E628=Germany_Aus!$A$722, 10&amp;COUNTIF(TestUIn2!$E$2:$E628,Germany_Aus!$A$722),0)))))))))))</f>
        <v>0</v>
      </c>
      <c r="B628" t="str">
        <f>TestUIn2!A628</f>
        <v/>
      </c>
      <c r="C628" t="str">
        <f>TestUIn2!B628</f>
        <v/>
      </c>
      <c r="D628" t="str">
        <f>TestUIn2!C628</f>
        <v/>
      </c>
      <c r="E628" t="str">
        <f>TestUIn2!D628</f>
        <v/>
      </c>
      <c r="F628" s="87" t="str">
        <f>TestUIn2!F628</f>
        <v/>
      </c>
    </row>
    <row r="629">
      <c r="A629" s="86">
        <f>(IF(TestUIn2!E629=Germany_Aus!$A$2,1&amp;COUNTIF(TestUIn2!$E$2:$E629,Germany_Aus!$A$2), IF(TestUIn2!E629=Germany_Aus!$A$82, 2&amp;COUNTIF(TestUIn2!$E$2:$E629,Germany_Aus!$A$82),IF(TestUIn2!E629=Germany_Aus!$A$162, 3&amp;COUNTIF(TestUIn2!$E$2:$E629,Germany_Aus!$A$162),IF(TestUIn2!E629=Germany_Aus!$A$242, 4&amp;COUNTIF(TestUIn2!$E$2:$E629,Germany_Aus!$A$242),IF(TestUIn2!E629=Germany_Aus!$A$322, 5&amp;COUNTIF(TestUIn2!$E$2:$E629,Germany_Aus!$A$322),IF(TestUIn2!E629=Germany_Aus!$A$402, 6&amp;COUNTIF(TestUIn2!$E$2:$E629,Germany_Aus!$A$402),IF(TestUIn2!E629=Germany_Aus!$A$482, 7&amp;COUNTIF(TestUIn2!$E$2:$E629,Germany_Aus!$A$482),IF(TestUIn2!E629=Germany_Aus!$A$562, 8&amp;COUNTIF(TestUIn2!$E$2:$E629,Germany_Aus!$A$562),IF(TestUIn2!E629=Germany_Aus!$A$642, 9&amp;COUNTIF(TestUIn2!$E$2:$E629,Germany_Aus!$A$642),IF(TestUIn2!E629=Germany_Aus!$A$722, 10&amp;COUNTIF(TestUIn2!$E$2:$E629,Germany_Aus!$A$722),0)))))))))))</f>
        <v>0</v>
      </c>
      <c r="B629" t="str">
        <f>TestUIn2!A629</f>
        <v/>
      </c>
      <c r="C629" t="str">
        <f>TestUIn2!B629</f>
        <v/>
      </c>
      <c r="D629" t="str">
        <f>TestUIn2!C629</f>
        <v/>
      </c>
      <c r="E629" t="str">
        <f>TestUIn2!D629</f>
        <v/>
      </c>
      <c r="F629" s="87" t="str">
        <f>TestUIn2!F629</f>
        <v/>
      </c>
    </row>
    <row r="630">
      <c r="A630" s="86">
        <f>(IF(TestUIn2!E630=Germany_Aus!$A$2,1&amp;COUNTIF(TestUIn2!$E$2:$E630,Germany_Aus!$A$2), IF(TestUIn2!E630=Germany_Aus!$A$82, 2&amp;COUNTIF(TestUIn2!$E$2:$E630,Germany_Aus!$A$82),IF(TestUIn2!E630=Germany_Aus!$A$162, 3&amp;COUNTIF(TestUIn2!$E$2:$E630,Germany_Aus!$A$162),IF(TestUIn2!E630=Germany_Aus!$A$242, 4&amp;COUNTIF(TestUIn2!$E$2:$E630,Germany_Aus!$A$242),IF(TestUIn2!E630=Germany_Aus!$A$322, 5&amp;COUNTIF(TestUIn2!$E$2:$E630,Germany_Aus!$A$322),IF(TestUIn2!E630=Germany_Aus!$A$402, 6&amp;COUNTIF(TestUIn2!$E$2:$E630,Germany_Aus!$A$402),IF(TestUIn2!E630=Germany_Aus!$A$482, 7&amp;COUNTIF(TestUIn2!$E$2:$E630,Germany_Aus!$A$482),IF(TestUIn2!E630=Germany_Aus!$A$562, 8&amp;COUNTIF(TestUIn2!$E$2:$E630,Germany_Aus!$A$562),IF(TestUIn2!E630=Germany_Aus!$A$642, 9&amp;COUNTIF(TestUIn2!$E$2:$E630,Germany_Aus!$A$642),IF(TestUIn2!E630=Germany_Aus!$A$722, 10&amp;COUNTIF(TestUIn2!$E$2:$E630,Germany_Aus!$A$722),0)))))))))))</f>
        <v>0</v>
      </c>
      <c r="B630" t="str">
        <f>TestUIn2!A630</f>
        <v/>
      </c>
      <c r="C630" t="str">
        <f>TestUIn2!B630</f>
        <v/>
      </c>
      <c r="D630" t="str">
        <f>TestUIn2!C630</f>
        <v/>
      </c>
      <c r="E630" t="str">
        <f>TestUIn2!D630</f>
        <v/>
      </c>
      <c r="F630" s="87" t="str">
        <f>TestUIn2!F630</f>
        <v/>
      </c>
    </row>
    <row r="631">
      <c r="A631" s="86">
        <f>(IF(TestUIn2!E631=Germany_Aus!$A$2,1&amp;COUNTIF(TestUIn2!$E$2:$E631,Germany_Aus!$A$2), IF(TestUIn2!E631=Germany_Aus!$A$82, 2&amp;COUNTIF(TestUIn2!$E$2:$E631,Germany_Aus!$A$82),IF(TestUIn2!E631=Germany_Aus!$A$162, 3&amp;COUNTIF(TestUIn2!$E$2:$E631,Germany_Aus!$A$162),IF(TestUIn2!E631=Germany_Aus!$A$242, 4&amp;COUNTIF(TestUIn2!$E$2:$E631,Germany_Aus!$A$242),IF(TestUIn2!E631=Germany_Aus!$A$322, 5&amp;COUNTIF(TestUIn2!$E$2:$E631,Germany_Aus!$A$322),IF(TestUIn2!E631=Germany_Aus!$A$402, 6&amp;COUNTIF(TestUIn2!$E$2:$E631,Germany_Aus!$A$402),IF(TestUIn2!E631=Germany_Aus!$A$482, 7&amp;COUNTIF(TestUIn2!$E$2:$E631,Germany_Aus!$A$482),IF(TestUIn2!E631=Germany_Aus!$A$562, 8&amp;COUNTIF(TestUIn2!$E$2:$E631,Germany_Aus!$A$562),IF(TestUIn2!E631=Germany_Aus!$A$642, 9&amp;COUNTIF(TestUIn2!$E$2:$E631,Germany_Aus!$A$642),IF(TestUIn2!E631=Germany_Aus!$A$722, 10&amp;COUNTIF(TestUIn2!$E$2:$E631,Germany_Aus!$A$722),0)))))))))))</f>
        <v>0</v>
      </c>
      <c r="B631" t="str">
        <f>TestUIn2!A631</f>
        <v/>
      </c>
      <c r="C631" t="str">
        <f>TestUIn2!B631</f>
        <v/>
      </c>
      <c r="D631" t="str">
        <f>TestUIn2!C631</f>
        <v/>
      </c>
      <c r="E631" t="str">
        <f>TestUIn2!D631</f>
        <v/>
      </c>
      <c r="F631" s="87" t="str">
        <f>TestUIn2!F631</f>
        <v/>
      </c>
    </row>
    <row r="632">
      <c r="A632" s="86">
        <f>(IF(TestUIn2!E632=Germany_Aus!$A$2,1&amp;COUNTIF(TestUIn2!$E$2:$E632,Germany_Aus!$A$2), IF(TestUIn2!E632=Germany_Aus!$A$82, 2&amp;COUNTIF(TestUIn2!$E$2:$E632,Germany_Aus!$A$82),IF(TestUIn2!E632=Germany_Aus!$A$162, 3&amp;COUNTIF(TestUIn2!$E$2:$E632,Germany_Aus!$A$162),IF(TestUIn2!E632=Germany_Aus!$A$242, 4&amp;COUNTIF(TestUIn2!$E$2:$E632,Germany_Aus!$A$242),IF(TestUIn2!E632=Germany_Aus!$A$322, 5&amp;COUNTIF(TestUIn2!$E$2:$E632,Germany_Aus!$A$322),IF(TestUIn2!E632=Germany_Aus!$A$402, 6&amp;COUNTIF(TestUIn2!$E$2:$E632,Germany_Aus!$A$402),IF(TestUIn2!E632=Germany_Aus!$A$482, 7&amp;COUNTIF(TestUIn2!$E$2:$E632,Germany_Aus!$A$482),IF(TestUIn2!E632=Germany_Aus!$A$562, 8&amp;COUNTIF(TestUIn2!$E$2:$E632,Germany_Aus!$A$562),IF(TestUIn2!E632=Germany_Aus!$A$642, 9&amp;COUNTIF(TestUIn2!$E$2:$E632,Germany_Aus!$A$642),IF(TestUIn2!E632=Germany_Aus!$A$722, 10&amp;COUNTIF(TestUIn2!$E$2:$E632,Germany_Aus!$A$722),0)))))))))))</f>
        <v>0</v>
      </c>
      <c r="B632" t="str">
        <f>TestUIn2!A632</f>
        <v/>
      </c>
      <c r="C632" t="str">
        <f>TestUIn2!B632</f>
        <v/>
      </c>
      <c r="D632" t="str">
        <f>TestUIn2!C632</f>
        <v/>
      </c>
      <c r="E632" t="str">
        <f>TestUIn2!D632</f>
        <v/>
      </c>
      <c r="F632" s="87" t="str">
        <f>TestUIn2!F632</f>
        <v/>
      </c>
    </row>
    <row r="633">
      <c r="A633" s="86">
        <f>(IF(TestUIn2!E633=Germany_Aus!$A$2,1&amp;COUNTIF(TestUIn2!$E$2:$E633,Germany_Aus!$A$2), IF(TestUIn2!E633=Germany_Aus!$A$82, 2&amp;COUNTIF(TestUIn2!$E$2:$E633,Germany_Aus!$A$82),IF(TestUIn2!E633=Germany_Aus!$A$162, 3&amp;COUNTIF(TestUIn2!$E$2:$E633,Germany_Aus!$A$162),IF(TestUIn2!E633=Germany_Aus!$A$242, 4&amp;COUNTIF(TestUIn2!$E$2:$E633,Germany_Aus!$A$242),IF(TestUIn2!E633=Germany_Aus!$A$322, 5&amp;COUNTIF(TestUIn2!$E$2:$E633,Germany_Aus!$A$322),IF(TestUIn2!E633=Germany_Aus!$A$402, 6&amp;COUNTIF(TestUIn2!$E$2:$E633,Germany_Aus!$A$402),IF(TestUIn2!E633=Germany_Aus!$A$482, 7&amp;COUNTIF(TestUIn2!$E$2:$E633,Germany_Aus!$A$482),IF(TestUIn2!E633=Germany_Aus!$A$562, 8&amp;COUNTIF(TestUIn2!$E$2:$E633,Germany_Aus!$A$562),IF(TestUIn2!E633=Germany_Aus!$A$642, 9&amp;COUNTIF(TestUIn2!$E$2:$E633,Germany_Aus!$A$642),IF(TestUIn2!E633=Germany_Aus!$A$722, 10&amp;COUNTIF(TestUIn2!$E$2:$E633,Germany_Aus!$A$722),0)))))))))))</f>
        <v>0</v>
      </c>
      <c r="B633" t="str">
        <f>TestUIn2!A633</f>
        <v/>
      </c>
      <c r="C633" t="str">
        <f>TestUIn2!B633</f>
        <v/>
      </c>
      <c r="D633" t="str">
        <f>TestUIn2!C633</f>
        <v/>
      </c>
      <c r="E633" t="str">
        <f>TestUIn2!D633</f>
        <v/>
      </c>
      <c r="F633" s="87" t="str">
        <f>TestUIn2!F633</f>
        <v/>
      </c>
    </row>
    <row r="634">
      <c r="A634" s="86">
        <f>(IF(TestUIn2!E634=Germany_Aus!$A$2,1&amp;COUNTIF(TestUIn2!$E$2:$E634,Germany_Aus!$A$2), IF(TestUIn2!E634=Germany_Aus!$A$82, 2&amp;COUNTIF(TestUIn2!$E$2:$E634,Germany_Aus!$A$82),IF(TestUIn2!E634=Germany_Aus!$A$162, 3&amp;COUNTIF(TestUIn2!$E$2:$E634,Germany_Aus!$A$162),IF(TestUIn2!E634=Germany_Aus!$A$242, 4&amp;COUNTIF(TestUIn2!$E$2:$E634,Germany_Aus!$A$242),IF(TestUIn2!E634=Germany_Aus!$A$322, 5&amp;COUNTIF(TestUIn2!$E$2:$E634,Germany_Aus!$A$322),IF(TestUIn2!E634=Germany_Aus!$A$402, 6&amp;COUNTIF(TestUIn2!$E$2:$E634,Germany_Aus!$A$402),IF(TestUIn2!E634=Germany_Aus!$A$482, 7&amp;COUNTIF(TestUIn2!$E$2:$E634,Germany_Aus!$A$482),IF(TestUIn2!E634=Germany_Aus!$A$562, 8&amp;COUNTIF(TestUIn2!$E$2:$E634,Germany_Aus!$A$562),IF(TestUIn2!E634=Germany_Aus!$A$642, 9&amp;COUNTIF(TestUIn2!$E$2:$E634,Germany_Aus!$A$642),IF(TestUIn2!E634=Germany_Aus!$A$722, 10&amp;COUNTIF(TestUIn2!$E$2:$E634,Germany_Aus!$A$722),0)))))))))))</f>
        <v>0</v>
      </c>
      <c r="B634" t="str">
        <f>TestUIn2!A634</f>
        <v/>
      </c>
      <c r="C634" t="str">
        <f>TestUIn2!B634</f>
        <v/>
      </c>
      <c r="D634" t="str">
        <f>TestUIn2!C634</f>
        <v/>
      </c>
      <c r="E634" t="str">
        <f>TestUIn2!D634</f>
        <v/>
      </c>
      <c r="F634" s="87" t="str">
        <f>TestUIn2!F634</f>
        <v/>
      </c>
    </row>
    <row r="635">
      <c r="A635" s="86">
        <f>(IF(TestUIn2!E635=Germany_Aus!$A$2,1&amp;COUNTIF(TestUIn2!$E$2:$E635,Germany_Aus!$A$2), IF(TestUIn2!E635=Germany_Aus!$A$82, 2&amp;COUNTIF(TestUIn2!$E$2:$E635,Germany_Aus!$A$82),IF(TestUIn2!E635=Germany_Aus!$A$162, 3&amp;COUNTIF(TestUIn2!$E$2:$E635,Germany_Aus!$A$162),IF(TestUIn2!E635=Germany_Aus!$A$242, 4&amp;COUNTIF(TestUIn2!$E$2:$E635,Germany_Aus!$A$242),IF(TestUIn2!E635=Germany_Aus!$A$322, 5&amp;COUNTIF(TestUIn2!$E$2:$E635,Germany_Aus!$A$322),IF(TestUIn2!E635=Germany_Aus!$A$402, 6&amp;COUNTIF(TestUIn2!$E$2:$E635,Germany_Aus!$A$402),IF(TestUIn2!E635=Germany_Aus!$A$482, 7&amp;COUNTIF(TestUIn2!$E$2:$E635,Germany_Aus!$A$482),IF(TestUIn2!E635=Germany_Aus!$A$562, 8&amp;COUNTIF(TestUIn2!$E$2:$E635,Germany_Aus!$A$562),IF(TestUIn2!E635=Germany_Aus!$A$642, 9&amp;COUNTIF(TestUIn2!$E$2:$E635,Germany_Aus!$A$642),IF(TestUIn2!E635=Germany_Aus!$A$722, 10&amp;COUNTIF(TestUIn2!$E$2:$E635,Germany_Aus!$A$722),0)))))))))))</f>
        <v>0</v>
      </c>
      <c r="B635" t="str">
        <f>TestUIn2!A635</f>
        <v/>
      </c>
      <c r="C635" t="str">
        <f>TestUIn2!B635</f>
        <v/>
      </c>
      <c r="D635" t="str">
        <f>TestUIn2!C635</f>
        <v/>
      </c>
      <c r="E635" t="str">
        <f>TestUIn2!D635</f>
        <v/>
      </c>
      <c r="F635" s="87" t="str">
        <f>TestUIn2!F635</f>
        <v/>
      </c>
    </row>
    <row r="636">
      <c r="A636" s="86">
        <f>(IF(TestUIn2!E636=Germany_Aus!$A$2,1&amp;COUNTIF(TestUIn2!$E$2:$E636,Germany_Aus!$A$2), IF(TestUIn2!E636=Germany_Aus!$A$82, 2&amp;COUNTIF(TestUIn2!$E$2:$E636,Germany_Aus!$A$82),IF(TestUIn2!E636=Germany_Aus!$A$162, 3&amp;COUNTIF(TestUIn2!$E$2:$E636,Germany_Aus!$A$162),IF(TestUIn2!E636=Germany_Aus!$A$242, 4&amp;COUNTIF(TestUIn2!$E$2:$E636,Germany_Aus!$A$242),IF(TestUIn2!E636=Germany_Aus!$A$322, 5&amp;COUNTIF(TestUIn2!$E$2:$E636,Germany_Aus!$A$322),IF(TestUIn2!E636=Germany_Aus!$A$402, 6&amp;COUNTIF(TestUIn2!$E$2:$E636,Germany_Aus!$A$402),IF(TestUIn2!E636=Germany_Aus!$A$482, 7&amp;COUNTIF(TestUIn2!$E$2:$E636,Germany_Aus!$A$482),IF(TestUIn2!E636=Germany_Aus!$A$562, 8&amp;COUNTIF(TestUIn2!$E$2:$E636,Germany_Aus!$A$562),IF(TestUIn2!E636=Germany_Aus!$A$642, 9&amp;COUNTIF(TestUIn2!$E$2:$E636,Germany_Aus!$A$642),IF(TestUIn2!E636=Germany_Aus!$A$722, 10&amp;COUNTIF(TestUIn2!$E$2:$E636,Germany_Aus!$A$722),0)))))))))))</f>
        <v>0</v>
      </c>
      <c r="B636" t="str">
        <f>TestUIn2!A636</f>
        <v/>
      </c>
      <c r="C636" t="str">
        <f>TestUIn2!B636</f>
        <v/>
      </c>
      <c r="D636" t="str">
        <f>TestUIn2!C636</f>
        <v/>
      </c>
      <c r="E636" t="str">
        <f>TestUIn2!D636</f>
        <v/>
      </c>
      <c r="F636" s="87" t="str">
        <f>TestUIn2!F636</f>
        <v/>
      </c>
    </row>
    <row r="637">
      <c r="A637" s="86">
        <f>(IF(TestUIn2!E637=Germany_Aus!$A$2,1&amp;COUNTIF(TestUIn2!$E$2:$E637,Germany_Aus!$A$2), IF(TestUIn2!E637=Germany_Aus!$A$82, 2&amp;COUNTIF(TestUIn2!$E$2:$E637,Germany_Aus!$A$82),IF(TestUIn2!E637=Germany_Aus!$A$162, 3&amp;COUNTIF(TestUIn2!$E$2:$E637,Germany_Aus!$A$162),IF(TestUIn2!E637=Germany_Aus!$A$242, 4&amp;COUNTIF(TestUIn2!$E$2:$E637,Germany_Aus!$A$242),IF(TestUIn2!E637=Germany_Aus!$A$322, 5&amp;COUNTIF(TestUIn2!$E$2:$E637,Germany_Aus!$A$322),IF(TestUIn2!E637=Germany_Aus!$A$402, 6&amp;COUNTIF(TestUIn2!$E$2:$E637,Germany_Aus!$A$402),IF(TestUIn2!E637=Germany_Aus!$A$482, 7&amp;COUNTIF(TestUIn2!$E$2:$E637,Germany_Aus!$A$482),IF(TestUIn2!E637=Germany_Aus!$A$562, 8&amp;COUNTIF(TestUIn2!$E$2:$E637,Germany_Aus!$A$562),IF(TestUIn2!E637=Germany_Aus!$A$642, 9&amp;COUNTIF(TestUIn2!$E$2:$E637,Germany_Aus!$A$642),IF(TestUIn2!E637=Germany_Aus!$A$722, 10&amp;COUNTIF(TestUIn2!$E$2:$E637,Germany_Aus!$A$722),0)))))))))))</f>
        <v>0</v>
      </c>
      <c r="B637" t="str">
        <f>TestUIn2!A637</f>
        <v/>
      </c>
      <c r="C637" t="str">
        <f>TestUIn2!B637</f>
        <v/>
      </c>
      <c r="D637" t="str">
        <f>TestUIn2!C637</f>
        <v/>
      </c>
      <c r="E637" t="str">
        <f>TestUIn2!D637</f>
        <v/>
      </c>
      <c r="F637" s="87" t="str">
        <f>TestUIn2!F637</f>
        <v/>
      </c>
    </row>
    <row r="638">
      <c r="A638" s="86">
        <f>(IF(TestUIn2!E638=Germany_Aus!$A$2,1&amp;COUNTIF(TestUIn2!$E$2:$E638,Germany_Aus!$A$2), IF(TestUIn2!E638=Germany_Aus!$A$82, 2&amp;COUNTIF(TestUIn2!$E$2:$E638,Germany_Aus!$A$82),IF(TestUIn2!E638=Germany_Aus!$A$162, 3&amp;COUNTIF(TestUIn2!$E$2:$E638,Germany_Aus!$A$162),IF(TestUIn2!E638=Germany_Aus!$A$242, 4&amp;COUNTIF(TestUIn2!$E$2:$E638,Germany_Aus!$A$242),IF(TestUIn2!E638=Germany_Aus!$A$322, 5&amp;COUNTIF(TestUIn2!$E$2:$E638,Germany_Aus!$A$322),IF(TestUIn2!E638=Germany_Aus!$A$402, 6&amp;COUNTIF(TestUIn2!$E$2:$E638,Germany_Aus!$A$402),IF(TestUIn2!E638=Germany_Aus!$A$482, 7&amp;COUNTIF(TestUIn2!$E$2:$E638,Germany_Aus!$A$482),IF(TestUIn2!E638=Germany_Aus!$A$562, 8&amp;COUNTIF(TestUIn2!$E$2:$E638,Germany_Aus!$A$562),IF(TestUIn2!E638=Germany_Aus!$A$642, 9&amp;COUNTIF(TestUIn2!$E$2:$E638,Germany_Aus!$A$642),IF(TestUIn2!E638=Germany_Aus!$A$722, 10&amp;COUNTIF(TestUIn2!$E$2:$E638,Germany_Aus!$A$722),0)))))))))))</f>
        <v>0</v>
      </c>
      <c r="B638" t="str">
        <f>TestUIn2!A638</f>
        <v/>
      </c>
      <c r="C638" t="str">
        <f>TestUIn2!B638</f>
        <v/>
      </c>
      <c r="D638" t="str">
        <f>TestUIn2!C638</f>
        <v/>
      </c>
      <c r="E638" t="str">
        <f>TestUIn2!D638</f>
        <v/>
      </c>
      <c r="F638" s="87" t="str">
        <f>TestUIn2!F638</f>
        <v/>
      </c>
    </row>
    <row r="639">
      <c r="A639" s="86">
        <f>(IF(TestUIn2!E639=Germany_Aus!$A$2,1&amp;COUNTIF(TestUIn2!$E$2:$E639,Germany_Aus!$A$2), IF(TestUIn2!E639=Germany_Aus!$A$82, 2&amp;COUNTIF(TestUIn2!$E$2:$E639,Germany_Aus!$A$82),IF(TestUIn2!E639=Germany_Aus!$A$162, 3&amp;COUNTIF(TestUIn2!$E$2:$E639,Germany_Aus!$A$162),IF(TestUIn2!E639=Germany_Aus!$A$242, 4&amp;COUNTIF(TestUIn2!$E$2:$E639,Germany_Aus!$A$242),IF(TestUIn2!E639=Germany_Aus!$A$322, 5&amp;COUNTIF(TestUIn2!$E$2:$E639,Germany_Aus!$A$322),IF(TestUIn2!E639=Germany_Aus!$A$402, 6&amp;COUNTIF(TestUIn2!$E$2:$E639,Germany_Aus!$A$402),IF(TestUIn2!E639=Germany_Aus!$A$482, 7&amp;COUNTIF(TestUIn2!$E$2:$E639,Germany_Aus!$A$482),IF(TestUIn2!E639=Germany_Aus!$A$562, 8&amp;COUNTIF(TestUIn2!$E$2:$E639,Germany_Aus!$A$562),IF(TestUIn2!E639=Germany_Aus!$A$642, 9&amp;COUNTIF(TestUIn2!$E$2:$E639,Germany_Aus!$A$642),IF(TestUIn2!E639=Germany_Aus!$A$722, 10&amp;COUNTIF(TestUIn2!$E$2:$E639,Germany_Aus!$A$722),0)))))))))))</f>
        <v>0</v>
      </c>
      <c r="B639" t="str">
        <f>TestUIn2!A639</f>
        <v/>
      </c>
      <c r="C639" t="str">
        <f>TestUIn2!B639</f>
        <v/>
      </c>
      <c r="D639" t="str">
        <f>TestUIn2!C639</f>
        <v/>
      </c>
      <c r="E639" t="str">
        <f>TestUIn2!D639</f>
        <v/>
      </c>
      <c r="F639" s="87" t="str">
        <f>TestUIn2!F639</f>
        <v/>
      </c>
    </row>
    <row r="640">
      <c r="A640" s="86">
        <f>(IF(TestUIn2!E640=Germany_Aus!$A$2,1&amp;COUNTIF(TestUIn2!$E$2:$E640,Germany_Aus!$A$2), IF(TestUIn2!E640=Germany_Aus!$A$82, 2&amp;COUNTIF(TestUIn2!$E$2:$E640,Germany_Aus!$A$82),IF(TestUIn2!E640=Germany_Aus!$A$162, 3&amp;COUNTIF(TestUIn2!$E$2:$E640,Germany_Aus!$A$162),IF(TestUIn2!E640=Germany_Aus!$A$242, 4&amp;COUNTIF(TestUIn2!$E$2:$E640,Germany_Aus!$A$242),IF(TestUIn2!E640=Germany_Aus!$A$322, 5&amp;COUNTIF(TestUIn2!$E$2:$E640,Germany_Aus!$A$322),IF(TestUIn2!E640=Germany_Aus!$A$402, 6&amp;COUNTIF(TestUIn2!$E$2:$E640,Germany_Aus!$A$402),IF(TestUIn2!E640=Germany_Aus!$A$482, 7&amp;COUNTIF(TestUIn2!$E$2:$E640,Germany_Aus!$A$482),IF(TestUIn2!E640=Germany_Aus!$A$562, 8&amp;COUNTIF(TestUIn2!$E$2:$E640,Germany_Aus!$A$562),IF(TestUIn2!E640=Germany_Aus!$A$642, 9&amp;COUNTIF(TestUIn2!$E$2:$E640,Germany_Aus!$A$642),IF(TestUIn2!E640=Germany_Aus!$A$722, 10&amp;COUNTIF(TestUIn2!$E$2:$E640,Germany_Aus!$A$722),0)))))))))))</f>
        <v>0</v>
      </c>
      <c r="B640" t="str">
        <f>TestUIn2!A640</f>
        <v/>
      </c>
      <c r="C640" t="str">
        <f>TestUIn2!B640</f>
        <v/>
      </c>
      <c r="D640" t="str">
        <f>TestUIn2!C640</f>
        <v/>
      </c>
      <c r="E640" t="str">
        <f>TestUIn2!D640</f>
        <v/>
      </c>
      <c r="F640" s="87" t="str">
        <f>TestUIn2!F640</f>
        <v/>
      </c>
    </row>
    <row r="641">
      <c r="A641" s="86">
        <f>(IF(TestUIn2!E641=Germany_Aus!$A$2,1&amp;COUNTIF(TestUIn2!$E$2:$E641,Germany_Aus!$A$2), IF(TestUIn2!E641=Germany_Aus!$A$82, 2&amp;COUNTIF(TestUIn2!$E$2:$E641,Germany_Aus!$A$82),IF(TestUIn2!E641=Germany_Aus!$A$162, 3&amp;COUNTIF(TestUIn2!$E$2:$E641,Germany_Aus!$A$162),IF(TestUIn2!E641=Germany_Aus!$A$242, 4&amp;COUNTIF(TestUIn2!$E$2:$E641,Germany_Aus!$A$242),IF(TestUIn2!E641=Germany_Aus!$A$322, 5&amp;COUNTIF(TestUIn2!$E$2:$E641,Germany_Aus!$A$322),IF(TestUIn2!E641=Germany_Aus!$A$402, 6&amp;COUNTIF(TestUIn2!$E$2:$E641,Germany_Aus!$A$402),IF(TestUIn2!E641=Germany_Aus!$A$482, 7&amp;COUNTIF(TestUIn2!$E$2:$E641,Germany_Aus!$A$482),IF(TestUIn2!E641=Germany_Aus!$A$562, 8&amp;COUNTIF(TestUIn2!$E$2:$E641,Germany_Aus!$A$562),IF(TestUIn2!E641=Germany_Aus!$A$642, 9&amp;COUNTIF(TestUIn2!$E$2:$E641,Germany_Aus!$A$642),IF(TestUIn2!E641=Germany_Aus!$A$722, 10&amp;COUNTIF(TestUIn2!$E$2:$E641,Germany_Aus!$A$722),0)))))))))))</f>
        <v>0</v>
      </c>
      <c r="B641" t="str">
        <f>TestUIn2!A641</f>
        <v/>
      </c>
      <c r="C641" t="str">
        <f>TestUIn2!B641</f>
        <v/>
      </c>
      <c r="D641" t="str">
        <f>TestUIn2!C641</f>
        <v/>
      </c>
      <c r="E641" t="str">
        <f>TestUIn2!D641</f>
        <v/>
      </c>
      <c r="F641" s="87" t="str">
        <f>TestUIn2!F641</f>
        <v/>
      </c>
    </row>
    <row r="642">
      <c r="A642" s="86">
        <f>(IF(TestUIn2!E642=Germany_Aus!$A$2,1&amp;COUNTIF(TestUIn2!$E$2:$E642,Germany_Aus!$A$2), IF(TestUIn2!E642=Germany_Aus!$A$82, 2&amp;COUNTIF(TestUIn2!$E$2:$E642,Germany_Aus!$A$82),IF(TestUIn2!E642=Germany_Aus!$A$162, 3&amp;COUNTIF(TestUIn2!$E$2:$E642,Germany_Aus!$A$162),IF(TestUIn2!E642=Germany_Aus!$A$242, 4&amp;COUNTIF(TestUIn2!$E$2:$E642,Germany_Aus!$A$242),IF(TestUIn2!E642=Germany_Aus!$A$322, 5&amp;COUNTIF(TestUIn2!$E$2:$E642,Germany_Aus!$A$322),IF(TestUIn2!E642=Germany_Aus!$A$402, 6&amp;COUNTIF(TestUIn2!$E$2:$E642,Germany_Aus!$A$402),IF(TestUIn2!E642=Germany_Aus!$A$482, 7&amp;COUNTIF(TestUIn2!$E$2:$E642,Germany_Aus!$A$482),IF(TestUIn2!E642=Germany_Aus!$A$562, 8&amp;COUNTIF(TestUIn2!$E$2:$E642,Germany_Aus!$A$562),IF(TestUIn2!E642=Germany_Aus!$A$642, 9&amp;COUNTIF(TestUIn2!$E$2:$E642,Germany_Aus!$A$642),IF(TestUIn2!E642=Germany_Aus!$A$722, 10&amp;COUNTIF(TestUIn2!$E$2:$E642,Germany_Aus!$A$722),0)))))))))))</f>
        <v>0</v>
      </c>
      <c r="B642" t="str">
        <f>TestUIn2!A642</f>
        <v/>
      </c>
      <c r="C642" t="str">
        <f>TestUIn2!B642</f>
        <v/>
      </c>
      <c r="D642" t="str">
        <f>TestUIn2!C642</f>
        <v/>
      </c>
      <c r="E642" t="str">
        <f>TestUIn2!D642</f>
        <v/>
      </c>
      <c r="F642" s="87" t="str">
        <f>TestUIn2!F642</f>
        <v/>
      </c>
    </row>
    <row r="643">
      <c r="A643" s="86">
        <f>(IF(TestUIn2!E643=Germany_Aus!$A$2,1&amp;COUNTIF(TestUIn2!$E$2:$E643,Germany_Aus!$A$2), IF(TestUIn2!E643=Germany_Aus!$A$82, 2&amp;COUNTIF(TestUIn2!$E$2:$E643,Germany_Aus!$A$82),IF(TestUIn2!E643=Germany_Aus!$A$162, 3&amp;COUNTIF(TestUIn2!$E$2:$E643,Germany_Aus!$A$162),IF(TestUIn2!E643=Germany_Aus!$A$242, 4&amp;COUNTIF(TestUIn2!$E$2:$E643,Germany_Aus!$A$242),IF(TestUIn2!E643=Germany_Aus!$A$322, 5&amp;COUNTIF(TestUIn2!$E$2:$E643,Germany_Aus!$A$322),IF(TestUIn2!E643=Germany_Aus!$A$402, 6&amp;COUNTIF(TestUIn2!$E$2:$E643,Germany_Aus!$A$402),IF(TestUIn2!E643=Germany_Aus!$A$482, 7&amp;COUNTIF(TestUIn2!$E$2:$E643,Germany_Aus!$A$482),IF(TestUIn2!E643=Germany_Aus!$A$562, 8&amp;COUNTIF(TestUIn2!$E$2:$E643,Germany_Aus!$A$562),IF(TestUIn2!E643=Germany_Aus!$A$642, 9&amp;COUNTIF(TestUIn2!$E$2:$E643,Germany_Aus!$A$642),IF(TestUIn2!E643=Germany_Aus!$A$722, 10&amp;COUNTIF(TestUIn2!$E$2:$E643,Germany_Aus!$A$722),0)))))))))))</f>
        <v>0</v>
      </c>
      <c r="B643" t="str">
        <f>TestUIn2!A643</f>
        <v/>
      </c>
      <c r="C643" t="str">
        <f>TestUIn2!B643</f>
        <v/>
      </c>
      <c r="D643" t="str">
        <f>TestUIn2!C643</f>
        <v/>
      </c>
      <c r="E643" t="str">
        <f>TestUIn2!D643</f>
        <v/>
      </c>
      <c r="F643" s="87" t="str">
        <f>TestUIn2!F643</f>
        <v/>
      </c>
    </row>
    <row r="644">
      <c r="A644" s="86">
        <f>(IF(TestUIn2!E644=Germany_Aus!$A$2,1&amp;COUNTIF(TestUIn2!$E$2:$E644,Germany_Aus!$A$2), IF(TestUIn2!E644=Germany_Aus!$A$82, 2&amp;COUNTIF(TestUIn2!$E$2:$E644,Germany_Aus!$A$82),IF(TestUIn2!E644=Germany_Aus!$A$162, 3&amp;COUNTIF(TestUIn2!$E$2:$E644,Germany_Aus!$A$162),IF(TestUIn2!E644=Germany_Aus!$A$242, 4&amp;COUNTIF(TestUIn2!$E$2:$E644,Germany_Aus!$A$242),IF(TestUIn2!E644=Germany_Aus!$A$322, 5&amp;COUNTIF(TestUIn2!$E$2:$E644,Germany_Aus!$A$322),IF(TestUIn2!E644=Germany_Aus!$A$402, 6&amp;COUNTIF(TestUIn2!$E$2:$E644,Germany_Aus!$A$402),IF(TestUIn2!E644=Germany_Aus!$A$482, 7&amp;COUNTIF(TestUIn2!$E$2:$E644,Germany_Aus!$A$482),IF(TestUIn2!E644=Germany_Aus!$A$562, 8&amp;COUNTIF(TestUIn2!$E$2:$E644,Germany_Aus!$A$562),IF(TestUIn2!E644=Germany_Aus!$A$642, 9&amp;COUNTIF(TestUIn2!$E$2:$E644,Germany_Aus!$A$642),IF(TestUIn2!E644=Germany_Aus!$A$722, 10&amp;COUNTIF(TestUIn2!$E$2:$E644,Germany_Aus!$A$722),0)))))))))))</f>
        <v>0</v>
      </c>
      <c r="B644" t="str">
        <f>TestUIn2!A644</f>
        <v/>
      </c>
      <c r="C644" t="str">
        <f>TestUIn2!B644</f>
        <v/>
      </c>
      <c r="D644" t="str">
        <f>TestUIn2!C644</f>
        <v/>
      </c>
      <c r="E644" t="str">
        <f>TestUIn2!D644</f>
        <v/>
      </c>
      <c r="F644" s="87" t="str">
        <f>TestUIn2!F644</f>
        <v/>
      </c>
    </row>
    <row r="645">
      <c r="A645" s="86">
        <f>(IF(TestUIn2!E645=Germany_Aus!$A$2,1&amp;COUNTIF(TestUIn2!$E$2:$E645,Germany_Aus!$A$2), IF(TestUIn2!E645=Germany_Aus!$A$82, 2&amp;COUNTIF(TestUIn2!$E$2:$E645,Germany_Aus!$A$82),IF(TestUIn2!E645=Germany_Aus!$A$162, 3&amp;COUNTIF(TestUIn2!$E$2:$E645,Germany_Aus!$A$162),IF(TestUIn2!E645=Germany_Aus!$A$242, 4&amp;COUNTIF(TestUIn2!$E$2:$E645,Germany_Aus!$A$242),IF(TestUIn2!E645=Germany_Aus!$A$322, 5&amp;COUNTIF(TestUIn2!$E$2:$E645,Germany_Aus!$A$322),IF(TestUIn2!E645=Germany_Aus!$A$402, 6&amp;COUNTIF(TestUIn2!$E$2:$E645,Germany_Aus!$A$402),IF(TestUIn2!E645=Germany_Aus!$A$482, 7&amp;COUNTIF(TestUIn2!$E$2:$E645,Germany_Aus!$A$482),IF(TestUIn2!E645=Germany_Aus!$A$562, 8&amp;COUNTIF(TestUIn2!$E$2:$E645,Germany_Aus!$A$562),IF(TestUIn2!E645=Germany_Aus!$A$642, 9&amp;COUNTIF(TestUIn2!$E$2:$E645,Germany_Aus!$A$642),IF(TestUIn2!E645=Germany_Aus!$A$722, 10&amp;COUNTIF(TestUIn2!$E$2:$E645,Germany_Aus!$A$722),0)))))))))))</f>
        <v>0</v>
      </c>
      <c r="B645" t="str">
        <f>TestUIn2!A645</f>
        <v/>
      </c>
      <c r="C645" t="str">
        <f>TestUIn2!B645</f>
        <v/>
      </c>
      <c r="D645" t="str">
        <f>TestUIn2!C645</f>
        <v/>
      </c>
      <c r="E645" t="str">
        <f>TestUIn2!D645</f>
        <v/>
      </c>
      <c r="F645" s="87" t="str">
        <f>TestUIn2!F645</f>
        <v/>
      </c>
    </row>
    <row r="646">
      <c r="A646" s="86">
        <f>(IF(TestUIn2!E646=Germany_Aus!$A$2,1&amp;COUNTIF(TestUIn2!$E$2:$E646,Germany_Aus!$A$2), IF(TestUIn2!E646=Germany_Aus!$A$82, 2&amp;COUNTIF(TestUIn2!$E$2:$E646,Germany_Aus!$A$82),IF(TestUIn2!E646=Germany_Aus!$A$162, 3&amp;COUNTIF(TestUIn2!$E$2:$E646,Germany_Aus!$A$162),IF(TestUIn2!E646=Germany_Aus!$A$242, 4&amp;COUNTIF(TestUIn2!$E$2:$E646,Germany_Aus!$A$242),IF(TestUIn2!E646=Germany_Aus!$A$322, 5&amp;COUNTIF(TestUIn2!$E$2:$E646,Germany_Aus!$A$322),IF(TestUIn2!E646=Germany_Aus!$A$402, 6&amp;COUNTIF(TestUIn2!$E$2:$E646,Germany_Aus!$A$402),IF(TestUIn2!E646=Germany_Aus!$A$482, 7&amp;COUNTIF(TestUIn2!$E$2:$E646,Germany_Aus!$A$482),IF(TestUIn2!E646=Germany_Aus!$A$562, 8&amp;COUNTIF(TestUIn2!$E$2:$E646,Germany_Aus!$A$562),IF(TestUIn2!E646=Germany_Aus!$A$642, 9&amp;COUNTIF(TestUIn2!$E$2:$E646,Germany_Aus!$A$642),IF(TestUIn2!E646=Germany_Aus!$A$722, 10&amp;COUNTIF(TestUIn2!$E$2:$E646,Germany_Aus!$A$722),0)))))))))))</f>
        <v>0</v>
      </c>
      <c r="B646" t="str">
        <f>TestUIn2!A646</f>
        <v/>
      </c>
      <c r="C646" t="str">
        <f>TestUIn2!B646</f>
        <v/>
      </c>
      <c r="D646" t="str">
        <f>TestUIn2!C646</f>
        <v/>
      </c>
      <c r="E646" t="str">
        <f>TestUIn2!D646</f>
        <v/>
      </c>
      <c r="F646" s="87" t="str">
        <f>TestUIn2!F646</f>
        <v/>
      </c>
    </row>
    <row r="647">
      <c r="A647" s="86">
        <f>(IF(TestUIn2!E647=Germany_Aus!$A$2,1&amp;COUNTIF(TestUIn2!$E$2:$E647,Germany_Aus!$A$2), IF(TestUIn2!E647=Germany_Aus!$A$82, 2&amp;COUNTIF(TestUIn2!$E$2:$E647,Germany_Aus!$A$82),IF(TestUIn2!E647=Germany_Aus!$A$162, 3&amp;COUNTIF(TestUIn2!$E$2:$E647,Germany_Aus!$A$162),IF(TestUIn2!E647=Germany_Aus!$A$242, 4&amp;COUNTIF(TestUIn2!$E$2:$E647,Germany_Aus!$A$242),IF(TestUIn2!E647=Germany_Aus!$A$322, 5&amp;COUNTIF(TestUIn2!$E$2:$E647,Germany_Aus!$A$322),IF(TestUIn2!E647=Germany_Aus!$A$402, 6&amp;COUNTIF(TestUIn2!$E$2:$E647,Germany_Aus!$A$402),IF(TestUIn2!E647=Germany_Aus!$A$482, 7&amp;COUNTIF(TestUIn2!$E$2:$E647,Germany_Aus!$A$482),IF(TestUIn2!E647=Germany_Aus!$A$562, 8&amp;COUNTIF(TestUIn2!$E$2:$E647,Germany_Aus!$A$562),IF(TestUIn2!E647=Germany_Aus!$A$642, 9&amp;COUNTIF(TestUIn2!$E$2:$E647,Germany_Aus!$A$642),IF(TestUIn2!E647=Germany_Aus!$A$722, 10&amp;COUNTIF(TestUIn2!$E$2:$E647,Germany_Aus!$A$722),0)))))))))))</f>
        <v>0</v>
      </c>
      <c r="B647" t="str">
        <f>TestUIn2!A647</f>
        <v/>
      </c>
      <c r="C647" t="str">
        <f>TestUIn2!B647</f>
        <v/>
      </c>
      <c r="D647" t="str">
        <f>TestUIn2!C647</f>
        <v/>
      </c>
      <c r="E647" t="str">
        <f>TestUIn2!D647</f>
        <v/>
      </c>
      <c r="F647" s="87" t="str">
        <f>TestUIn2!F647</f>
        <v/>
      </c>
    </row>
    <row r="648">
      <c r="A648" s="86">
        <f>(IF(TestUIn2!E648=Germany_Aus!$A$2,1&amp;COUNTIF(TestUIn2!$E$2:$E648,Germany_Aus!$A$2), IF(TestUIn2!E648=Germany_Aus!$A$82, 2&amp;COUNTIF(TestUIn2!$E$2:$E648,Germany_Aus!$A$82),IF(TestUIn2!E648=Germany_Aus!$A$162, 3&amp;COUNTIF(TestUIn2!$E$2:$E648,Germany_Aus!$A$162),IF(TestUIn2!E648=Germany_Aus!$A$242, 4&amp;COUNTIF(TestUIn2!$E$2:$E648,Germany_Aus!$A$242),IF(TestUIn2!E648=Germany_Aus!$A$322, 5&amp;COUNTIF(TestUIn2!$E$2:$E648,Germany_Aus!$A$322),IF(TestUIn2!E648=Germany_Aus!$A$402, 6&amp;COUNTIF(TestUIn2!$E$2:$E648,Germany_Aus!$A$402),IF(TestUIn2!E648=Germany_Aus!$A$482, 7&amp;COUNTIF(TestUIn2!$E$2:$E648,Germany_Aus!$A$482),IF(TestUIn2!E648=Germany_Aus!$A$562, 8&amp;COUNTIF(TestUIn2!$E$2:$E648,Germany_Aus!$A$562),IF(TestUIn2!E648=Germany_Aus!$A$642, 9&amp;COUNTIF(TestUIn2!$E$2:$E648,Germany_Aus!$A$642),IF(TestUIn2!E648=Germany_Aus!$A$722, 10&amp;COUNTIF(TestUIn2!$E$2:$E648,Germany_Aus!$A$722),0)))))))))))</f>
        <v>0</v>
      </c>
      <c r="B648" t="str">
        <f>TestUIn2!A648</f>
        <v/>
      </c>
      <c r="C648" t="str">
        <f>TestUIn2!B648</f>
        <v/>
      </c>
      <c r="D648" t="str">
        <f>TestUIn2!C648</f>
        <v/>
      </c>
      <c r="E648" t="str">
        <f>TestUIn2!D648</f>
        <v/>
      </c>
      <c r="F648" s="87" t="str">
        <f>TestUIn2!F648</f>
        <v/>
      </c>
    </row>
    <row r="649">
      <c r="A649" s="86">
        <f>(IF(TestUIn2!E649=Germany_Aus!$A$2,1&amp;COUNTIF(TestUIn2!$E$2:$E649,Germany_Aus!$A$2), IF(TestUIn2!E649=Germany_Aus!$A$82, 2&amp;COUNTIF(TestUIn2!$E$2:$E649,Germany_Aus!$A$82),IF(TestUIn2!E649=Germany_Aus!$A$162, 3&amp;COUNTIF(TestUIn2!$E$2:$E649,Germany_Aus!$A$162),IF(TestUIn2!E649=Germany_Aus!$A$242, 4&amp;COUNTIF(TestUIn2!$E$2:$E649,Germany_Aus!$A$242),IF(TestUIn2!E649=Germany_Aus!$A$322, 5&amp;COUNTIF(TestUIn2!$E$2:$E649,Germany_Aus!$A$322),IF(TestUIn2!E649=Germany_Aus!$A$402, 6&amp;COUNTIF(TestUIn2!$E$2:$E649,Germany_Aus!$A$402),IF(TestUIn2!E649=Germany_Aus!$A$482, 7&amp;COUNTIF(TestUIn2!$E$2:$E649,Germany_Aus!$A$482),IF(TestUIn2!E649=Germany_Aus!$A$562, 8&amp;COUNTIF(TestUIn2!$E$2:$E649,Germany_Aus!$A$562),IF(TestUIn2!E649=Germany_Aus!$A$642, 9&amp;COUNTIF(TestUIn2!$E$2:$E649,Germany_Aus!$A$642),IF(TestUIn2!E649=Germany_Aus!$A$722, 10&amp;COUNTIF(TestUIn2!$E$2:$E649,Germany_Aus!$A$722),0)))))))))))</f>
        <v>0</v>
      </c>
      <c r="B649" t="str">
        <f>TestUIn2!A649</f>
        <v/>
      </c>
      <c r="C649" t="str">
        <f>TestUIn2!B649</f>
        <v/>
      </c>
      <c r="D649" t="str">
        <f>TestUIn2!C649</f>
        <v/>
      </c>
      <c r="E649" t="str">
        <f>TestUIn2!D649</f>
        <v/>
      </c>
      <c r="F649" s="87" t="str">
        <f>TestUIn2!F649</f>
        <v/>
      </c>
    </row>
    <row r="650">
      <c r="A650" s="86">
        <f>(IF(TestUIn2!E650=Germany_Aus!$A$2,1&amp;COUNTIF(TestUIn2!$E$2:$E650,Germany_Aus!$A$2), IF(TestUIn2!E650=Germany_Aus!$A$82, 2&amp;COUNTIF(TestUIn2!$E$2:$E650,Germany_Aus!$A$82),IF(TestUIn2!E650=Germany_Aus!$A$162, 3&amp;COUNTIF(TestUIn2!$E$2:$E650,Germany_Aus!$A$162),IF(TestUIn2!E650=Germany_Aus!$A$242, 4&amp;COUNTIF(TestUIn2!$E$2:$E650,Germany_Aus!$A$242),IF(TestUIn2!E650=Germany_Aus!$A$322, 5&amp;COUNTIF(TestUIn2!$E$2:$E650,Germany_Aus!$A$322),IF(TestUIn2!E650=Germany_Aus!$A$402, 6&amp;COUNTIF(TestUIn2!$E$2:$E650,Germany_Aus!$A$402),IF(TestUIn2!E650=Germany_Aus!$A$482, 7&amp;COUNTIF(TestUIn2!$E$2:$E650,Germany_Aus!$A$482),IF(TestUIn2!E650=Germany_Aus!$A$562, 8&amp;COUNTIF(TestUIn2!$E$2:$E650,Germany_Aus!$A$562),IF(TestUIn2!E650=Germany_Aus!$A$642, 9&amp;COUNTIF(TestUIn2!$E$2:$E650,Germany_Aus!$A$642),IF(TestUIn2!E650=Germany_Aus!$A$722, 10&amp;COUNTIF(TestUIn2!$E$2:$E650,Germany_Aus!$A$722),0)))))))))))</f>
        <v>0</v>
      </c>
      <c r="B650" t="str">
        <f>TestUIn2!A650</f>
        <v/>
      </c>
      <c r="C650" t="str">
        <f>TestUIn2!B650</f>
        <v/>
      </c>
      <c r="D650" t="str">
        <f>TestUIn2!C650</f>
        <v/>
      </c>
      <c r="E650" t="str">
        <f>TestUIn2!D650</f>
        <v/>
      </c>
      <c r="F650" s="87" t="str">
        <f>TestUIn2!F650</f>
        <v/>
      </c>
    </row>
    <row r="651">
      <c r="A651" s="86">
        <f>(IF(TestUIn2!E651=Germany_Aus!$A$2,1&amp;COUNTIF(TestUIn2!$E$2:$E651,Germany_Aus!$A$2), IF(TestUIn2!E651=Germany_Aus!$A$82, 2&amp;COUNTIF(TestUIn2!$E$2:$E651,Germany_Aus!$A$82),IF(TestUIn2!E651=Germany_Aus!$A$162, 3&amp;COUNTIF(TestUIn2!$E$2:$E651,Germany_Aus!$A$162),IF(TestUIn2!E651=Germany_Aus!$A$242, 4&amp;COUNTIF(TestUIn2!$E$2:$E651,Germany_Aus!$A$242),IF(TestUIn2!E651=Germany_Aus!$A$322, 5&amp;COUNTIF(TestUIn2!$E$2:$E651,Germany_Aus!$A$322),IF(TestUIn2!E651=Germany_Aus!$A$402, 6&amp;COUNTIF(TestUIn2!$E$2:$E651,Germany_Aus!$A$402),IF(TestUIn2!E651=Germany_Aus!$A$482, 7&amp;COUNTIF(TestUIn2!$E$2:$E651,Germany_Aus!$A$482),IF(TestUIn2!E651=Germany_Aus!$A$562, 8&amp;COUNTIF(TestUIn2!$E$2:$E651,Germany_Aus!$A$562),IF(TestUIn2!E651=Germany_Aus!$A$642, 9&amp;COUNTIF(TestUIn2!$E$2:$E651,Germany_Aus!$A$642),IF(TestUIn2!E651=Germany_Aus!$A$722, 10&amp;COUNTIF(TestUIn2!$E$2:$E651,Germany_Aus!$A$722),0)))))))))))</f>
        <v>0</v>
      </c>
      <c r="B651" t="str">
        <f>TestUIn2!A651</f>
        <v/>
      </c>
      <c r="C651" t="str">
        <f>TestUIn2!B651</f>
        <v/>
      </c>
      <c r="D651" t="str">
        <f>TestUIn2!C651</f>
        <v/>
      </c>
      <c r="E651" t="str">
        <f>TestUIn2!D651</f>
        <v/>
      </c>
      <c r="F651" s="87" t="str">
        <f>TestUIn2!F651</f>
        <v/>
      </c>
    </row>
    <row r="652">
      <c r="A652" s="86">
        <f>(IF(TestUIn2!E652=Germany_Aus!$A$2,1&amp;COUNTIF(TestUIn2!$E$2:$E652,Germany_Aus!$A$2), IF(TestUIn2!E652=Germany_Aus!$A$82, 2&amp;COUNTIF(TestUIn2!$E$2:$E652,Germany_Aus!$A$82),IF(TestUIn2!E652=Germany_Aus!$A$162, 3&amp;COUNTIF(TestUIn2!$E$2:$E652,Germany_Aus!$A$162),IF(TestUIn2!E652=Germany_Aus!$A$242, 4&amp;COUNTIF(TestUIn2!$E$2:$E652,Germany_Aus!$A$242),IF(TestUIn2!E652=Germany_Aus!$A$322, 5&amp;COUNTIF(TestUIn2!$E$2:$E652,Germany_Aus!$A$322),IF(TestUIn2!E652=Germany_Aus!$A$402, 6&amp;COUNTIF(TestUIn2!$E$2:$E652,Germany_Aus!$A$402),IF(TestUIn2!E652=Germany_Aus!$A$482, 7&amp;COUNTIF(TestUIn2!$E$2:$E652,Germany_Aus!$A$482),IF(TestUIn2!E652=Germany_Aus!$A$562, 8&amp;COUNTIF(TestUIn2!$E$2:$E652,Germany_Aus!$A$562),IF(TestUIn2!E652=Germany_Aus!$A$642, 9&amp;COUNTIF(TestUIn2!$E$2:$E652,Germany_Aus!$A$642),IF(TestUIn2!E652=Germany_Aus!$A$722, 10&amp;COUNTIF(TestUIn2!$E$2:$E652,Germany_Aus!$A$722),0)))))))))))</f>
        <v>0</v>
      </c>
      <c r="B652" t="str">
        <f>TestUIn2!A652</f>
        <v/>
      </c>
      <c r="C652" t="str">
        <f>TestUIn2!B652</f>
        <v/>
      </c>
      <c r="D652" t="str">
        <f>TestUIn2!C652</f>
        <v/>
      </c>
      <c r="E652" t="str">
        <f>TestUIn2!D652</f>
        <v/>
      </c>
      <c r="F652" s="87" t="str">
        <f>TestUIn2!F652</f>
        <v/>
      </c>
    </row>
    <row r="653">
      <c r="A653" s="86">
        <f>(IF(TestUIn2!E653=Germany_Aus!$A$2,1&amp;COUNTIF(TestUIn2!$E$2:$E653,Germany_Aus!$A$2), IF(TestUIn2!E653=Germany_Aus!$A$82, 2&amp;COUNTIF(TestUIn2!$E$2:$E653,Germany_Aus!$A$82),IF(TestUIn2!E653=Germany_Aus!$A$162, 3&amp;COUNTIF(TestUIn2!$E$2:$E653,Germany_Aus!$A$162),IF(TestUIn2!E653=Germany_Aus!$A$242, 4&amp;COUNTIF(TestUIn2!$E$2:$E653,Germany_Aus!$A$242),IF(TestUIn2!E653=Germany_Aus!$A$322, 5&amp;COUNTIF(TestUIn2!$E$2:$E653,Germany_Aus!$A$322),IF(TestUIn2!E653=Germany_Aus!$A$402, 6&amp;COUNTIF(TestUIn2!$E$2:$E653,Germany_Aus!$A$402),IF(TestUIn2!E653=Germany_Aus!$A$482, 7&amp;COUNTIF(TestUIn2!$E$2:$E653,Germany_Aus!$A$482),IF(TestUIn2!E653=Germany_Aus!$A$562, 8&amp;COUNTIF(TestUIn2!$E$2:$E653,Germany_Aus!$A$562),IF(TestUIn2!E653=Germany_Aus!$A$642, 9&amp;COUNTIF(TestUIn2!$E$2:$E653,Germany_Aus!$A$642),IF(TestUIn2!E653=Germany_Aus!$A$722, 10&amp;COUNTIF(TestUIn2!$E$2:$E653,Germany_Aus!$A$722),0)))))))))))</f>
        <v>0</v>
      </c>
      <c r="B653" t="str">
        <f>TestUIn2!A653</f>
        <v/>
      </c>
      <c r="C653" t="str">
        <f>TestUIn2!B653</f>
        <v/>
      </c>
      <c r="D653" t="str">
        <f>TestUIn2!C653</f>
        <v/>
      </c>
      <c r="E653" t="str">
        <f>TestUIn2!D653</f>
        <v/>
      </c>
      <c r="F653" s="87" t="str">
        <f>TestUIn2!F653</f>
        <v/>
      </c>
    </row>
    <row r="654">
      <c r="A654" s="86">
        <f>(IF(TestUIn2!E654=Germany_Aus!$A$2,1&amp;COUNTIF(TestUIn2!$E$2:$E654,Germany_Aus!$A$2), IF(TestUIn2!E654=Germany_Aus!$A$82, 2&amp;COUNTIF(TestUIn2!$E$2:$E654,Germany_Aus!$A$82),IF(TestUIn2!E654=Germany_Aus!$A$162, 3&amp;COUNTIF(TestUIn2!$E$2:$E654,Germany_Aus!$A$162),IF(TestUIn2!E654=Germany_Aus!$A$242, 4&amp;COUNTIF(TestUIn2!$E$2:$E654,Germany_Aus!$A$242),IF(TestUIn2!E654=Germany_Aus!$A$322, 5&amp;COUNTIF(TestUIn2!$E$2:$E654,Germany_Aus!$A$322),IF(TestUIn2!E654=Germany_Aus!$A$402, 6&amp;COUNTIF(TestUIn2!$E$2:$E654,Germany_Aus!$A$402),IF(TestUIn2!E654=Germany_Aus!$A$482, 7&amp;COUNTIF(TestUIn2!$E$2:$E654,Germany_Aus!$A$482),IF(TestUIn2!E654=Germany_Aus!$A$562, 8&amp;COUNTIF(TestUIn2!$E$2:$E654,Germany_Aus!$A$562),IF(TestUIn2!E654=Germany_Aus!$A$642, 9&amp;COUNTIF(TestUIn2!$E$2:$E654,Germany_Aus!$A$642),IF(TestUIn2!E654=Germany_Aus!$A$722, 10&amp;COUNTIF(TestUIn2!$E$2:$E654,Germany_Aus!$A$722),0)))))))))))</f>
        <v>0</v>
      </c>
      <c r="B654" t="str">
        <f>TestUIn2!A654</f>
        <v/>
      </c>
      <c r="C654" t="str">
        <f>TestUIn2!B654</f>
        <v/>
      </c>
      <c r="D654" t="str">
        <f>TestUIn2!C654</f>
        <v/>
      </c>
      <c r="E654" t="str">
        <f>TestUIn2!D654</f>
        <v/>
      </c>
      <c r="F654" s="87" t="str">
        <f>TestUIn2!F654</f>
        <v/>
      </c>
    </row>
    <row r="655">
      <c r="A655" s="86">
        <f>(IF(TestUIn2!E655=Germany_Aus!$A$2,1&amp;COUNTIF(TestUIn2!$E$2:$E655,Germany_Aus!$A$2), IF(TestUIn2!E655=Germany_Aus!$A$82, 2&amp;COUNTIF(TestUIn2!$E$2:$E655,Germany_Aus!$A$82),IF(TestUIn2!E655=Germany_Aus!$A$162, 3&amp;COUNTIF(TestUIn2!$E$2:$E655,Germany_Aus!$A$162),IF(TestUIn2!E655=Germany_Aus!$A$242, 4&amp;COUNTIF(TestUIn2!$E$2:$E655,Germany_Aus!$A$242),IF(TestUIn2!E655=Germany_Aus!$A$322, 5&amp;COUNTIF(TestUIn2!$E$2:$E655,Germany_Aus!$A$322),IF(TestUIn2!E655=Germany_Aus!$A$402, 6&amp;COUNTIF(TestUIn2!$E$2:$E655,Germany_Aus!$A$402),IF(TestUIn2!E655=Germany_Aus!$A$482, 7&amp;COUNTIF(TestUIn2!$E$2:$E655,Germany_Aus!$A$482),IF(TestUIn2!E655=Germany_Aus!$A$562, 8&amp;COUNTIF(TestUIn2!$E$2:$E655,Germany_Aus!$A$562),IF(TestUIn2!E655=Germany_Aus!$A$642, 9&amp;COUNTIF(TestUIn2!$E$2:$E655,Germany_Aus!$A$642),IF(TestUIn2!E655=Germany_Aus!$A$722, 10&amp;COUNTIF(TestUIn2!$E$2:$E655,Germany_Aus!$A$722),0)))))))))))</f>
        <v>0</v>
      </c>
      <c r="B655" t="str">
        <f>TestUIn2!A655</f>
        <v/>
      </c>
      <c r="C655" t="str">
        <f>TestUIn2!B655</f>
        <v/>
      </c>
      <c r="D655" t="str">
        <f>TestUIn2!C655</f>
        <v/>
      </c>
      <c r="E655" t="str">
        <f>TestUIn2!D655</f>
        <v/>
      </c>
      <c r="F655" s="87" t="str">
        <f>TestUIn2!F655</f>
        <v/>
      </c>
    </row>
    <row r="656">
      <c r="A656" s="86">
        <f>(IF(TestUIn2!E656=Germany_Aus!$A$2,1&amp;COUNTIF(TestUIn2!$E$2:$E656,Germany_Aus!$A$2), IF(TestUIn2!E656=Germany_Aus!$A$82, 2&amp;COUNTIF(TestUIn2!$E$2:$E656,Germany_Aus!$A$82),IF(TestUIn2!E656=Germany_Aus!$A$162, 3&amp;COUNTIF(TestUIn2!$E$2:$E656,Germany_Aus!$A$162),IF(TestUIn2!E656=Germany_Aus!$A$242, 4&amp;COUNTIF(TestUIn2!$E$2:$E656,Germany_Aus!$A$242),IF(TestUIn2!E656=Germany_Aus!$A$322, 5&amp;COUNTIF(TestUIn2!$E$2:$E656,Germany_Aus!$A$322),IF(TestUIn2!E656=Germany_Aus!$A$402, 6&amp;COUNTIF(TestUIn2!$E$2:$E656,Germany_Aus!$A$402),IF(TestUIn2!E656=Germany_Aus!$A$482, 7&amp;COUNTIF(TestUIn2!$E$2:$E656,Germany_Aus!$A$482),IF(TestUIn2!E656=Germany_Aus!$A$562, 8&amp;COUNTIF(TestUIn2!$E$2:$E656,Germany_Aus!$A$562),IF(TestUIn2!E656=Germany_Aus!$A$642, 9&amp;COUNTIF(TestUIn2!$E$2:$E656,Germany_Aus!$A$642),IF(TestUIn2!E656=Germany_Aus!$A$722, 10&amp;COUNTIF(TestUIn2!$E$2:$E656,Germany_Aus!$A$722),0)))))))))))</f>
        <v>0</v>
      </c>
      <c r="B656" t="str">
        <f>TestUIn2!A656</f>
        <v/>
      </c>
      <c r="C656" t="str">
        <f>TestUIn2!B656</f>
        <v/>
      </c>
      <c r="D656" t="str">
        <f>TestUIn2!C656</f>
        <v/>
      </c>
      <c r="E656" t="str">
        <f>TestUIn2!D656</f>
        <v/>
      </c>
      <c r="F656" s="87" t="str">
        <f>TestUIn2!F656</f>
        <v/>
      </c>
    </row>
    <row r="657">
      <c r="A657" s="86">
        <f>(IF(TestUIn2!E657=Germany_Aus!$A$2,1&amp;COUNTIF(TestUIn2!$E$2:$E657,Germany_Aus!$A$2), IF(TestUIn2!E657=Germany_Aus!$A$82, 2&amp;COUNTIF(TestUIn2!$E$2:$E657,Germany_Aus!$A$82),IF(TestUIn2!E657=Germany_Aus!$A$162, 3&amp;COUNTIF(TestUIn2!$E$2:$E657,Germany_Aus!$A$162),IF(TestUIn2!E657=Germany_Aus!$A$242, 4&amp;COUNTIF(TestUIn2!$E$2:$E657,Germany_Aus!$A$242),IF(TestUIn2!E657=Germany_Aus!$A$322, 5&amp;COUNTIF(TestUIn2!$E$2:$E657,Germany_Aus!$A$322),IF(TestUIn2!E657=Germany_Aus!$A$402, 6&amp;COUNTIF(TestUIn2!$E$2:$E657,Germany_Aus!$A$402),IF(TestUIn2!E657=Germany_Aus!$A$482, 7&amp;COUNTIF(TestUIn2!$E$2:$E657,Germany_Aus!$A$482),IF(TestUIn2!E657=Germany_Aus!$A$562, 8&amp;COUNTIF(TestUIn2!$E$2:$E657,Germany_Aus!$A$562),IF(TestUIn2!E657=Germany_Aus!$A$642, 9&amp;COUNTIF(TestUIn2!$E$2:$E657,Germany_Aus!$A$642),IF(TestUIn2!E657=Germany_Aus!$A$722, 10&amp;COUNTIF(TestUIn2!$E$2:$E657,Germany_Aus!$A$722),0)))))))))))</f>
        <v>0</v>
      </c>
      <c r="B657" t="str">
        <f>TestUIn2!A657</f>
        <v/>
      </c>
      <c r="C657" t="str">
        <f>TestUIn2!B657</f>
        <v/>
      </c>
      <c r="D657" t="str">
        <f>TestUIn2!C657</f>
        <v/>
      </c>
      <c r="E657" t="str">
        <f>TestUIn2!D657</f>
        <v/>
      </c>
      <c r="F657" s="87" t="str">
        <f>TestUIn2!F657</f>
        <v/>
      </c>
    </row>
    <row r="658">
      <c r="A658" s="86">
        <f>(IF(TestUIn2!E658=Germany_Aus!$A$2,1&amp;COUNTIF(TestUIn2!$E$2:$E658,Germany_Aus!$A$2), IF(TestUIn2!E658=Germany_Aus!$A$82, 2&amp;COUNTIF(TestUIn2!$E$2:$E658,Germany_Aus!$A$82),IF(TestUIn2!E658=Germany_Aus!$A$162, 3&amp;COUNTIF(TestUIn2!$E$2:$E658,Germany_Aus!$A$162),IF(TestUIn2!E658=Germany_Aus!$A$242, 4&amp;COUNTIF(TestUIn2!$E$2:$E658,Germany_Aus!$A$242),IF(TestUIn2!E658=Germany_Aus!$A$322, 5&amp;COUNTIF(TestUIn2!$E$2:$E658,Germany_Aus!$A$322),IF(TestUIn2!E658=Germany_Aus!$A$402, 6&amp;COUNTIF(TestUIn2!$E$2:$E658,Germany_Aus!$A$402),IF(TestUIn2!E658=Germany_Aus!$A$482, 7&amp;COUNTIF(TestUIn2!$E$2:$E658,Germany_Aus!$A$482),IF(TestUIn2!E658=Germany_Aus!$A$562, 8&amp;COUNTIF(TestUIn2!$E$2:$E658,Germany_Aus!$A$562),IF(TestUIn2!E658=Germany_Aus!$A$642, 9&amp;COUNTIF(TestUIn2!$E$2:$E658,Germany_Aus!$A$642),IF(TestUIn2!E658=Germany_Aus!$A$722, 10&amp;COUNTIF(TestUIn2!$E$2:$E658,Germany_Aus!$A$722),0)))))))))))</f>
        <v>0</v>
      </c>
      <c r="B658" t="str">
        <f>TestUIn2!A658</f>
        <v/>
      </c>
      <c r="C658" t="str">
        <f>TestUIn2!B658</f>
        <v/>
      </c>
      <c r="D658" t="str">
        <f>TestUIn2!C658</f>
        <v/>
      </c>
      <c r="E658" t="str">
        <f>TestUIn2!D658</f>
        <v/>
      </c>
      <c r="F658" s="87" t="str">
        <f>TestUIn2!F658</f>
        <v/>
      </c>
    </row>
    <row r="659">
      <c r="A659" s="86">
        <f>(IF(TestUIn2!E659=Germany_Aus!$A$2,1&amp;COUNTIF(TestUIn2!$E$2:$E659,Germany_Aus!$A$2), IF(TestUIn2!E659=Germany_Aus!$A$82, 2&amp;COUNTIF(TestUIn2!$E$2:$E659,Germany_Aus!$A$82),IF(TestUIn2!E659=Germany_Aus!$A$162, 3&amp;COUNTIF(TestUIn2!$E$2:$E659,Germany_Aus!$A$162),IF(TestUIn2!E659=Germany_Aus!$A$242, 4&amp;COUNTIF(TestUIn2!$E$2:$E659,Germany_Aus!$A$242),IF(TestUIn2!E659=Germany_Aus!$A$322, 5&amp;COUNTIF(TestUIn2!$E$2:$E659,Germany_Aus!$A$322),IF(TestUIn2!E659=Germany_Aus!$A$402, 6&amp;COUNTIF(TestUIn2!$E$2:$E659,Germany_Aus!$A$402),IF(TestUIn2!E659=Germany_Aus!$A$482, 7&amp;COUNTIF(TestUIn2!$E$2:$E659,Germany_Aus!$A$482),IF(TestUIn2!E659=Germany_Aus!$A$562, 8&amp;COUNTIF(TestUIn2!$E$2:$E659,Germany_Aus!$A$562),IF(TestUIn2!E659=Germany_Aus!$A$642, 9&amp;COUNTIF(TestUIn2!$E$2:$E659,Germany_Aus!$A$642),IF(TestUIn2!E659=Germany_Aus!$A$722, 10&amp;COUNTIF(TestUIn2!$E$2:$E659,Germany_Aus!$A$722),0)))))))))))</f>
        <v>0</v>
      </c>
      <c r="B659" t="str">
        <f>TestUIn2!A659</f>
        <v/>
      </c>
      <c r="C659" t="str">
        <f>TestUIn2!B659</f>
        <v/>
      </c>
      <c r="D659" t="str">
        <f>TestUIn2!C659</f>
        <v/>
      </c>
      <c r="E659" t="str">
        <f>TestUIn2!D659</f>
        <v/>
      </c>
      <c r="F659" s="87" t="str">
        <f>TestUIn2!F659</f>
        <v/>
      </c>
    </row>
    <row r="660">
      <c r="A660" s="86">
        <f>(IF(TestUIn2!E660=Germany_Aus!$A$2,1&amp;COUNTIF(TestUIn2!$E$2:$E660,Germany_Aus!$A$2), IF(TestUIn2!E660=Germany_Aus!$A$82, 2&amp;COUNTIF(TestUIn2!$E$2:$E660,Germany_Aus!$A$82),IF(TestUIn2!E660=Germany_Aus!$A$162, 3&amp;COUNTIF(TestUIn2!$E$2:$E660,Germany_Aus!$A$162),IF(TestUIn2!E660=Germany_Aus!$A$242, 4&amp;COUNTIF(TestUIn2!$E$2:$E660,Germany_Aus!$A$242),IF(TestUIn2!E660=Germany_Aus!$A$322, 5&amp;COUNTIF(TestUIn2!$E$2:$E660,Germany_Aus!$A$322),IF(TestUIn2!E660=Germany_Aus!$A$402, 6&amp;COUNTIF(TestUIn2!$E$2:$E660,Germany_Aus!$A$402),IF(TestUIn2!E660=Germany_Aus!$A$482, 7&amp;COUNTIF(TestUIn2!$E$2:$E660,Germany_Aus!$A$482),IF(TestUIn2!E660=Germany_Aus!$A$562, 8&amp;COUNTIF(TestUIn2!$E$2:$E660,Germany_Aus!$A$562),IF(TestUIn2!E660=Germany_Aus!$A$642, 9&amp;COUNTIF(TestUIn2!$E$2:$E660,Germany_Aus!$A$642),IF(TestUIn2!E660=Germany_Aus!$A$722, 10&amp;COUNTIF(TestUIn2!$E$2:$E660,Germany_Aus!$A$722),0)))))))))))</f>
        <v>0</v>
      </c>
      <c r="B660" t="str">
        <f>TestUIn2!A660</f>
        <v/>
      </c>
      <c r="C660" t="str">
        <f>TestUIn2!B660</f>
        <v/>
      </c>
      <c r="D660" t="str">
        <f>TestUIn2!C660</f>
        <v/>
      </c>
      <c r="E660" t="str">
        <f>TestUIn2!D660</f>
        <v/>
      </c>
      <c r="F660" s="87" t="str">
        <f>TestUIn2!F660</f>
        <v/>
      </c>
    </row>
    <row r="661">
      <c r="A661" s="86">
        <f>(IF(TestUIn2!E661=Germany_Aus!$A$2,1&amp;COUNTIF(TestUIn2!$E$2:$E661,Germany_Aus!$A$2), IF(TestUIn2!E661=Germany_Aus!$A$82, 2&amp;COUNTIF(TestUIn2!$E$2:$E661,Germany_Aus!$A$82),IF(TestUIn2!E661=Germany_Aus!$A$162, 3&amp;COUNTIF(TestUIn2!$E$2:$E661,Germany_Aus!$A$162),IF(TestUIn2!E661=Germany_Aus!$A$242, 4&amp;COUNTIF(TestUIn2!$E$2:$E661,Germany_Aus!$A$242),IF(TestUIn2!E661=Germany_Aus!$A$322, 5&amp;COUNTIF(TestUIn2!$E$2:$E661,Germany_Aus!$A$322),IF(TestUIn2!E661=Germany_Aus!$A$402, 6&amp;COUNTIF(TestUIn2!$E$2:$E661,Germany_Aus!$A$402),IF(TestUIn2!E661=Germany_Aus!$A$482, 7&amp;COUNTIF(TestUIn2!$E$2:$E661,Germany_Aus!$A$482),IF(TestUIn2!E661=Germany_Aus!$A$562, 8&amp;COUNTIF(TestUIn2!$E$2:$E661,Germany_Aus!$A$562),IF(TestUIn2!E661=Germany_Aus!$A$642, 9&amp;COUNTIF(TestUIn2!$E$2:$E661,Germany_Aus!$A$642),IF(TestUIn2!E661=Germany_Aus!$A$722, 10&amp;COUNTIF(TestUIn2!$E$2:$E661,Germany_Aus!$A$722),0)))))))))))</f>
        <v>0</v>
      </c>
      <c r="B661" t="str">
        <f>TestUIn2!A661</f>
        <v/>
      </c>
      <c r="C661" t="str">
        <f>TestUIn2!B661</f>
        <v/>
      </c>
      <c r="D661" t="str">
        <f>TestUIn2!C661</f>
        <v/>
      </c>
      <c r="E661" t="str">
        <f>TestUIn2!D661</f>
        <v/>
      </c>
      <c r="F661" s="87" t="str">
        <f>TestUIn2!F661</f>
        <v/>
      </c>
    </row>
    <row r="662">
      <c r="A662" s="86">
        <f>(IF(TestUIn2!E662=Germany_Aus!$A$2,1&amp;COUNTIF(TestUIn2!$E$2:$E662,Germany_Aus!$A$2), IF(TestUIn2!E662=Germany_Aus!$A$82, 2&amp;COUNTIF(TestUIn2!$E$2:$E662,Germany_Aus!$A$82),IF(TestUIn2!E662=Germany_Aus!$A$162, 3&amp;COUNTIF(TestUIn2!$E$2:$E662,Germany_Aus!$A$162),IF(TestUIn2!E662=Germany_Aus!$A$242, 4&amp;COUNTIF(TestUIn2!$E$2:$E662,Germany_Aus!$A$242),IF(TestUIn2!E662=Germany_Aus!$A$322, 5&amp;COUNTIF(TestUIn2!$E$2:$E662,Germany_Aus!$A$322),IF(TestUIn2!E662=Germany_Aus!$A$402, 6&amp;COUNTIF(TestUIn2!$E$2:$E662,Germany_Aus!$A$402),IF(TestUIn2!E662=Germany_Aus!$A$482, 7&amp;COUNTIF(TestUIn2!$E$2:$E662,Germany_Aus!$A$482),IF(TestUIn2!E662=Germany_Aus!$A$562, 8&amp;COUNTIF(TestUIn2!$E$2:$E662,Germany_Aus!$A$562),IF(TestUIn2!E662=Germany_Aus!$A$642, 9&amp;COUNTIF(TestUIn2!$E$2:$E662,Germany_Aus!$A$642),IF(TestUIn2!E662=Germany_Aus!$A$722, 10&amp;COUNTIF(TestUIn2!$E$2:$E662,Germany_Aus!$A$722),0)))))))))))</f>
        <v>0</v>
      </c>
      <c r="B662" t="str">
        <f>TestUIn2!A662</f>
        <v/>
      </c>
      <c r="C662" t="str">
        <f>TestUIn2!B662</f>
        <v/>
      </c>
      <c r="D662" t="str">
        <f>TestUIn2!C662</f>
        <v/>
      </c>
      <c r="E662" t="str">
        <f>TestUIn2!D662</f>
        <v/>
      </c>
      <c r="F662" s="87" t="str">
        <f>TestUIn2!F662</f>
        <v/>
      </c>
    </row>
    <row r="663">
      <c r="A663" s="86">
        <f>(IF(TestUIn2!E663=Germany_Aus!$A$2,1&amp;COUNTIF(TestUIn2!$E$2:$E663,Germany_Aus!$A$2), IF(TestUIn2!E663=Germany_Aus!$A$82, 2&amp;COUNTIF(TestUIn2!$E$2:$E663,Germany_Aus!$A$82),IF(TestUIn2!E663=Germany_Aus!$A$162, 3&amp;COUNTIF(TestUIn2!$E$2:$E663,Germany_Aus!$A$162),IF(TestUIn2!E663=Germany_Aus!$A$242, 4&amp;COUNTIF(TestUIn2!$E$2:$E663,Germany_Aus!$A$242),IF(TestUIn2!E663=Germany_Aus!$A$322, 5&amp;COUNTIF(TestUIn2!$E$2:$E663,Germany_Aus!$A$322),IF(TestUIn2!E663=Germany_Aus!$A$402, 6&amp;COUNTIF(TestUIn2!$E$2:$E663,Germany_Aus!$A$402),IF(TestUIn2!E663=Germany_Aus!$A$482, 7&amp;COUNTIF(TestUIn2!$E$2:$E663,Germany_Aus!$A$482),IF(TestUIn2!E663=Germany_Aus!$A$562, 8&amp;COUNTIF(TestUIn2!$E$2:$E663,Germany_Aus!$A$562),IF(TestUIn2!E663=Germany_Aus!$A$642, 9&amp;COUNTIF(TestUIn2!$E$2:$E663,Germany_Aus!$A$642),IF(TestUIn2!E663=Germany_Aus!$A$722, 10&amp;COUNTIF(TestUIn2!$E$2:$E663,Germany_Aus!$A$722),0)))))))))))</f>
        <v>0</v>
      </c>
      <c r="B663" t="str">
        <f>TestUIn2!A663</f>
        <v/>
      </c>
      <c r="C663" t="str">
        <f>TestUIn2!B663</f>
        <v/>
      </c>
      <c r="D663" t="str">
        <f>TestUIn2!C663</f>
        <v/>
      </c>
      <c r="E663" t="str">
        <f>TestUIn2!D663</f>
        <v/>
      </c>
      <c r="F663" s="87" t="str">
        <f>TestUIn2!F663</f>
        <v/>
      </c>
    </row>
    <row r="664">
      <c r="A664" s="86">
        <f>(IF(TestUIn2!E664=Germany_Aus!$A$2,1&amp;COUNTIF(TestUIn2!$E$2:$E664,Germany_Aus!$A$2), IF(TestUIn2!E664=Germany_Aus!$A$82, 2&amp;COUNTIF(TestUIn2!$E$2:$E664,Germany_Aus!$A$82),IF(TestUIn2!E664=Germany_Aus!$A$162, 3&amp;COUNTIF(TestUIn2!$E$2:$E664,Germany_Aus!$A$162),IF(TestUIn2!E664=Germany_Aus!$A$242, 4&amp;COUNTIF(TestUIn2!$E$2:$E664,Germany_Aus!$A$242),IF(TestUIn2!E664=Germany_Aus!$A$322, 5&amp;COUNTIF(TestUIn2!$E$2:$E664,Germany_Aus!$A$322),IF(TestUIn2!E664=Germany_Aus!$A$402, 6&amp;COUNTIF(TestUIn2!$E$2:$E664,Germany_Aus!$A$402),IF(TestUIn2!E664=Germany_Aus!$A$482, 7&amp;COUNTIF(TestUIn2!$E$2:$E664,Germany_Aus!$A$482),IF(TestUIn2!E664=Germany_Aus!$A$562, 8&amp;COUNTIF(TestUIn2!$E$2:$E664,Germany_Aus!$A$562),IF(TestUIn2!E664=Germany_Aus!$A$642, 9&amp;COUNTIF(TestUIn2!$E$2:$E664,Germany_Aus!$A$642),IF(TestUIn2!E664=Germany_Aus!$A$722, 10&amp;COUNTIF(TestUIn2!$E$2:$E664,Germany_Aus!$A$722),0)))))))))))</f>
        <v>0</v>
      </c>
      <c r="B664" t="str">
        <f>TestUIn2!A664</f>
        <v/>
      </c>
      <c r="C664" t="str">
        <f>TestUIn2!B664</f>
        <v/>
      </c>
      <c r="D664" t="str">
        <f>TestUIn2!C664</f>
        <v/>
      </c>
      <c r="E664" t="str">
        <f>TestUIn2!D664</f>
        <v/>
      </c>
      <c r="F664" s="87" t="str">
        <f>TestUIn2!F664</f>
        <v/>
      </c>
    </row>
    <row r="665">
      <c r="A665" s="86">
        <f>(IF(TestUIn2!E665=Germany_Aus!$A$2,1&amp;COUNTIF(TestUIn2!$E$2:$E665,Germany_Aus!$A$2), IF(TestUIn2!E665=Germany_Aus!$A$82, 2&amp;COUNTIF(TestUIn2!$E$2:$E665,Germany_Aus!$A$82),IF(TestUIn2!E665=Germany_Aus!$A$162, 3&amp;COUNTIF(TestUIn2!$E$2:$E665,Germany_Aus!$A$162),IF(TestUIn2!E665=Germany_Aus!$A$242, 4&amp;COUNTIF(TestUIn2!$E$2:$E665,Germany_Aus!$A$242),IF(TestUIn2!E665=Germany_Aus!$A$322, 5&amp;COUNTIF(TestUIn2!$E$2:$E665,Germany_Aus!$A$322),IF(TestUIn2!E665=Germany_Aus!$A$402, 6&amp;COUNTIF(TestUIn2!$E$2:$E665,Germany_Aus!$A$402),IF(TestUIn2!E665=Germany_Aus!$A$482, 7&amp;COUNTIF(TestUIn2!$E$2:$E665,Germany_Aus!$A$482),IF(TestUIn2!E665=Germany_Aus!$A$562, 8&amp;COUNTIF(TestUIn2!$E$2:$E665,Germany_Aus!$A$562),IF(TestUIn2!E665=Germany_Aus!$A$642, 9&amp;COUNTIF(TestUIn2!$E$2:$E665,Germany_Aus!$A$642),IF(TestUIn2!E665=Germany_Aus!$A$722, 10&amp;COUNTIF(TestUIn2!$E$2:$E665,Germany_Aus!$A$722),0)))))))))))</f>
        <v>0</v>
      </c>
      <c r="B665" t="str">
        <f>TestUIn2!A665</f>
        <v/>
      </c>
      <c r="C665" t="str">
        <f>TestUIn2!B665</f>
        <v/>
      </c>
      <c r="D665" t="str">
        <f>TestUIn2!C665</f>
        <v/>
      </c>
      <c r="E665" t="str">
        <f>TestUIn2!D665</f>
        <v/>
      </c>
      <c r="F665" s="87" t="str">
        <f>TestUIn2!F665</f>
        <v/>
      </c>
    </row>
    <row r="666">
      <c r="A666" s="86">
        <f>(IF(TestUIn2!E666=Germany_Aus!$A$2,1&amp;COUNTIF(TestUIn2!$E$2:$E666,Germany_Aus!$A$2), IF(TestUIn2!E666=Germany_Aus!$A$82, 2&amp;COUNTIF(TestUIn2!$E$2:$E666,Germany_Aus!$A$82),IF(TestUIn2!E666=Germany_Aus!$A$162, 3&amp;COUNTIF(TestUIn2!$E$2:$E666,Germany_Aus!$A$162),IF(TestUIn2!E666=Germany_Aus!$A$242, 4&amp;COUNTIF(TestUIn2!$E$2:$E666,Germany_Aus!$A$242),IF(TestUIn2!E666=Germany_Aus!$A$322, 5&amp;COUNTIF(TestUIn2!$E$2:$E666,Germany_Aus!$A$322),IF(TestUIn2!E666=Germany_Aus!$A$402, 6&amp;COUNTIF(TestUIn2!$E$2:$E666,Germany_Aus!$A$402),IF(TestUIn2!E666=Germany_Aus!$A$482, 7&amp;COUNTIF(TestUIn2!$E$2:$E666,Germany_Aus!$A$482),IF(TestUIn2!E666=Germany_Aus!$A$562, 8&amp;COUNTIF(TestUIn2!$E$2:$E666,Germany_Aus!$A$562),IF(TestUIn2!E666=Germany_Aus!$A$642, 9&amp;COUNTIF(TestUIn2!$E$2:$E666,Germany_Aus!$A$642),IF(TestUIn2!E666=Germany_Aus!$A$722, 10&amp;COUNTIF(TestUIn2!$E$2:$E666,Germany_Aus!$A$722),0)))))))))))</f>
        <v>0</v>
      </c>
      <c r="B666" t="str">
        <f>TestUIn2!A666</f>
        <v/>
      </c>
      <c r="C666" t="str">
        <f>TestUIn2!B666</f>
        <v/>
      </c>
      <c r="D666" t="str">
        <f>TestUIn2!C666</f>
        <v/>
      </c>
      <c r="E666" t="str">
        <f>TestUIn2!D666</f>
        <v/>
      </c>
      <c r="F666" s="87" t="str">
        <f>TestUIn2!F666</f>
        <v/>
      </c>
    </row>
    <row r="667">
      <c r="A667" s="86">
        <f>(IF(TestUIn2!E667=Germany_Aus!$A$2,1&amp;COUNTIF(TestUIn2!$E$2:$E667,Germany_Aus!$A$2), IF(TestUIn2!E667=Germany_Aus!$A$82, 2&amp;COUNTIF(TestUIn2!$E$2:$E667,Germany_Aus!$A$82),IF(TestUIn2!E667=Germany_Aus!$A$162, 3&amp;COUNTIF(TestUIn2!$E$2:$E667,Germany_Aus!$A$162),IF(TestUIn2!E667=Germany_Aus!$A$242, 4&amp;COUNTIF(TestUIn2!$E$2:$E667,Germany_Aus!$A$242),IF(TestUIn2!E667=Germany_Aus!$A$322, 5&amp;COUNTIF(TestUIn2!$E$2:$E667,Germany_Aus!$A$322),IF(TestUIn2!E667=Germany_Aus!$A$402, 6&amp;COUNTIF(TestUIn2!$E$2:$E667,Germany_Aus!$A$402),IF(TestUIn2!E667=Germany_Aus!$A$482, 7&amp;COUNTIF(TestUIn2!$E$2:$E667,Germany_Aus!$A$482),IF(TestUIn2!E667=Germany_Aus!$A$562, 8&amp;COUNTIF(TestUIn2!$E$2:$E667,Germany_Aus!$A$562),IF(TestUIn2!E667=Germany_Aus!$A$642, 9&amp;COUNTIF(TestUIn2!$E$2:$E667,Germany_Aus!$A$642),IF(TestUIn2!E667=Germany_Aus!$A$722, 10&amp;COUNTIF(TestUIn2!$E$2:$E667,Germany_Aus!$A$722),0)))))))))))</f>
        <v>0</v>
      </c>
      <c r="B667" t="str">
        <f>TestUIn2!A667</f>
        <v/>
      </c>
      <c r="C667" t="str">
        <f>TestUIn2!B667</f>
        <v/>
      </c>
      <c r="D667" t="str">
        <f>TestUIn2!C667</f>
        <v/>
      </c>
      <c r="E667" t="str">
        <f>TestUIn2!D667</f>
        <v/>
      </c>
      <c r="F667" s="87" t="str">
        <f>TestUIn2!F667</f>
        <v/>
      </c>
    </row>
    <row r="668">
      <c r="A668" s="86">
        <f>(IF(TestUIn2!E668=Germany_Aus!$A$2,1&amp;COUNTIF(TestUIn2!$E$2:$E668,Germany_Aus!$A$2), IF(TestUIn2!E668=Germany_Aus!$A$82, 2&amp;COUNTIF(TestUIn2!$E$2:$E668,Germany_Aus!$A$82),IF(TestUIn2!E668=Germany_Aus!$A$162, 3&amp;COUNTIF(TestUIn2!$E$2:$E668,Germany_Aus!$A$162),IF(TestUIn2!E668=Germany_Aus!$A$242, 4&amp;COUNTIF(TestUIn2!$E$2:$E668,Germany_Aus!$A$242),IF(TestUIn2!E668=Germany_Aus!$A$322, 5&amp;COUNTIF(TestUIn2!$E$2:$E668,Germany_Aus!$A$322),IF(TestUIn2!E668=Germany_Aus!$A$402, 6&amp;COUNTIF(TestUIn2!$E$2:$E668,Germany_Aus!$A$402),IF(TestUIn2!E668=Germany_Aus!$A$482, 7&amp;COUNTIF(TestUIn2!$E$2:$E668,Germany_Aus!$A$482),IF(TestUIn2!E668=Germany_Aus!$A$562, 8&amp;COUNTIF(TestUIn2!$E$2:$E668,Germany_Aus!$A$562),IF(TestUIn2!E668=Germany_Aus!$A$642, 9&amp;COUNTIF(TestUIn2!$E$2:$E668,Germany_Aus!$A$642),IF(TestUIn2!E668=Germany_Aus!$A$722, 10&amp;COUNTIF(TestUIn2!$E$2:$E668,Germany_Aus!$A$722),0)))))))))))</f>
        <v>0</v>
      </c>
      <c r="B668" t="str">
        <f>TestUIn2!A668</f>
        <v/>
      </c>
      <c r="C668" t="str">
        <f>TestUIn2!B668</f>
        <v/>
      </c>
      <c r="D668" t="str">
        <f>TestUIn2!C668</f>
        <v/>
      </c>
      <c r="E668" t="str">
        <f>TestUIn2!D668</f>
        <v/>
      </c>
      <c r="F668" s="87" t="str">
        <f>TestUIn2!F668</f>
        <v/>
      </c>
    </row>
    <row r="669">
      <c r="A669" s="86">
        <f>(IF(TestUIn2!E669=Germany_Aus!$A$2,1&amp;COUNTIF(TestUIn2!$E$2:$E669,Germany_Aus!$A$2), IF(TestUIn2!E669=Germany_Aus!$A$82, 2&amp;COUNTIF(TestUIn2!$E$2:$E669,Germany_Aus!$A$82),IF(TestUIn2!E669=Germany_Aus!$A$162, 3&amp;COUNTIF(TestUIn2!$E$2:$E669,Germany_Aus!$A$162),IF(TestUIn2!E669=Germany_Aus!$A$242, 4&amp;COUNTIF(TestUIn2!$E$2:$E669,Germany_Aus!$A$242),IF(TestUIn2!E669=Germany_Aus!$A$322, 5&amp;COUNTIF(TestUIn2!$E$2:$E669,Germany_Aus!$A$322),IF(TestUIn2!E669=Germany_Aus!$A$402, 6&amp;COUNTIF(TestUIn2!$E$2:$E669,Germany_Aus!$A$402),IF(TestUIn2!E669=Germany_Aus!$A$482, 7&amp;COUNTIF(TestUIn2!$E$2:$E669,Germany_Aus!$A$482),IF(TestUIn2!E669=Germany_Aus!$A$562, 8&amp;COUNTIF(TestUIn2!$E$2:$E669,Germany_Aus!$A$562),IF(TestUIn2!E669=Germany_Aus!$A$642, 9&amp;COUNTIF(TestUIn2!$E$2:$E669,Germany_Aus!$A$642),IF(TestUIn2!E669=Germany_Aus!$A$722, 10&amp;COUNTIF(TestUIn2!$E$2:$E669,Germany_Aus!$A$722),0)))))))))))</f>
        <v>0</v>
      </c>
      <c r="B669" t="str">
        <f>TestUIn2!A669</f>
        <v/>
      </c>
      <c r="C669" t="str">
        <f>TestUIn2!B669</f>
        <v/>
      </c>
      <c r="D669" t="str">
        <f>TestUIn2!C669</f>
        <v/>
      </c>
      <c r="E669" t="str">
        <f>TestUIn2!D669</f>
        <v/>
      </c>
      <c r="F669" s="87" t="str">
        <f>TestUIn2!F669</f>
        <v/>
      </c>
    </row>
    <row r="670">
      <c r="A670" s="86">
        <f>(IF(TestUIn2!E670=Germany_Aus!$A$2,1&amp;COUNTIF(TestUIn2!$E$2:$E670,Germany_Aus!$A$2), IF(TestUIn2!E670=Germany_Aus!$A$82, 2&amp;COUNTIF(TestUIn2!$E$2:$E670,Germany_Aus!$A$82),IF(TestUIn2!E670=Germany_Aus!$A$162, 3&amp;COUNTIF(TestUIn2!$E$2:$E670,Germany_Aus!$A$162),IF(TestUIn2!E670=Germany_Aus!$A$242, 4&amp;COUNTIF(TestUIn2!$E$2:$E670,Germany_Aus!$A$242),IF(TestUIn2!E670=Germany_Aus!$A$322, 5&amp;COUNTIF(TestUIn2!$E$2:$E670,Germany_Aus!$A$322),IF(TestUIn2!E670=Germany_Aus!$A$402, 6&amp;COUNTIF(TestUIn2!$E$2:$E670,Germany_Aus!$A$402),IF(TestUIn2!E670=Germany_Aus!$A$482, 7&amp;COUNTIF(TestUIn2!$E$2:$E670,Germany_Aus!$A$482),IF(TestUIn2!E670=Germany_Aus!$A$562, 8&amp;COUNTIF(TestUIn2!$E$2:$E670,Germany_Aus!$A$562),IF(TestUIn2!E670=Germany_Aus!$A$642, 9&amp;COUNTIF(TestUIn2!$E$2:$E670,Germany_Aus!$A$642),IF(TestUIn2!E670=Germany_Aus!$A$722, 10&amp;COUNTIF(TestUIn2!$E$2:$E670,Germany_Aus!$A$722),0)))))))))))</f>
        <v>0</v>
      </c>
      <c r="B670" t="str">
        <f>TestUIn2!A670</f>
        <v/>
      </c>
      <c r="C670" t="str">
        <f>TestUIn2!B670</f>
        <v/>
      </c>
      <c r="D670" t="str">
        <f>TestUIn2!C670</f>
        <v/>
      </c>
      <c r="E670" t="str">
        <f>TestUIn2!D670</f>
        <v/>
      </c>
      <c r="F670" s="87" t="str">
        <f>TestUIn2!F670</f>
        <v/>
      </c>
    </row>
    <row r="671">
      <c r="A671" s="86">
        <f>(IF(TestUIn2!E671=Germany_Aus!$A$2,1&amp;COUNTIF(TestUIn2!$E$2:$E671,Germany_Aus!$A$2), IF(TestUIn2!E671=Germany_Aus!$A$82, 2&amp;COUNTIF(TestUIn2!$E$2:$E671,Germany_Aus!$A$82),IF(TestUIn2!E671=Germany_Aus!$A$162, 3&amp;COUNTIF(TestUIn2!$E$2:$E671,Germany_Aus!$A$162),IF(TestUIn2!E671=Germany_Aus!$A$242, 4&amp;COUNTIF(TestUIn2!$E$2:$E671,Germany_Aus!$A$242),IF(TestUIn2!E671=Germany_Aus!$A$322, 5&amp;COUNTIF(TestUIn2!$E$2:$E671,Germany_Aus!$A$322),IF(TestUIn2!E671=Germany_Aus!$A$402, 6&amp;COUNTIF(TestUIn2!$E$2:$E671,Germany_Aus!$A$402),IF(TestUIn2!E671=Germany_Aus!$A$482, 7&amp;COUNTIF(TestUIn2!$E$2:$E671,Germany_Aus!$A$482),IF(TestUIn2!E671=Germany_Aus!$A$562, 8&amp;COUNTIF(TestUIn2!$E$2:$E671,Germany_Aus!$A$562),IF(TestUIn2!E671=Germany_Aus!$A$642, 9&amp;COUNTIF(TestUIn2!$E$2:$E671,Germany_Aus!$A$642),IF(TestUIn2!E671=Germany_Aus!$A$722, 10&amp;COUNTIF(TestUIn2!$E$2:$E671,Germany_Aus!$A$722),0)))))))))))</f>
        <v>0</v>
      </c>
      <c r="B671" t="str">
        <f>TestUIn2!A671</f>
        <v/>
      </c>
      <c r="C671" t="str">
        <f>TestUIn2!B671</f>
        <v/>
      </c>
      <c r="D671" t="str">
        <f>TestUIn2!C671</f>
        <v/>
      </c>
      <c r="E671" t="str">
        <f>TestUIn2!D671</f>
        <v/>
      </c>
      <c r="F671" s="87" t="str">
        <f>TestUIn2!F671</f>
        <v/>
      </c>
    </row>
    <row r="672">
      <c r="A672" s="86">
        <f>(IF(TestUIn2!E672=Germany_Aus!$A$2,1&amp;COUNTIF(TestUIn2!$E$2:$E672,Germany_Aus!$A$2), IF(TestUIn2!E672=Germany_Aus!$A$82, 2&amp;COUNTIF(TestUIn2!$E$2:$E672,Germany_Aus!$A$82),IF(TestUIn2!E672=Germany_Aus!$A$162, 3&amp;COUNTIF(TestUIn2!$E$2:$E672,Germany_Aus!$A$162),IF(TestUIn2!E672=Germany_Aus!$A$242, 4&amp;COUNTIF(TestUIn2!$E$2:$E672,Germany_Aus!$A$242),IF(TestUIn2!E672=Germany_Aus!$A$322, 5&amp;COUNTIF(TestUIn2!$E$2:$E672,Germany_Aus!$A$322),IF(TestUIn2!E672=Germany_Aus!$A$402, 6&amp;COUNTIF(TestUIn2!$E$2:$E672,Germany_Aus!$A$402),IF(TestUIn2!E672=Germany_Aus!$A$482, 7&amp;COUNTIF(TestUIn2!$E$2:$E672,Germany_Aus!$A$482),IF(TestUIn2!E672=Germany_Aus!$A$562, 8&amp;COUNTIF(TestUIn2!$E$2:$E672,Germany_Aus!$A$562),IF(TestUIn2!E672=Germany_Aus!$A$642, 9&amp;COUNTIF(TestUIn2!$E$2:$E672,Germany_Aus!$A$642),IF(TestUIn2!E672=Germany_Aus!$A$722, 10&amp;COUNTIF(TestUIn2!$E$2:$E672,Germany_Aus!$A$722),0)))))))))))</f>
        <v>0</v>
      </c>
      <c r="B672" t="str">
        <f>TestUIn2!A672</f>
        <v/>
      </c>
      <c r="C672" t="str">
        <f>TestUIn2!B672</f>
        <v/>
      </c>
      <c r="D672" t="str">
        <f>TestUIn2!C672</f>
        <v/>
      </c>
      <c r="E672" t="str">
        <f>TestUIn2!D672</f>
        <v/>
      </c>
      <c r="F672" s="87" t="str">
        <f>TestUIn2!F672</f>
        <v/>
      </c>
    </row>
    <row r="673">
      <c r="A673" s="86">
        <f>(IF(TestUIn2!E673=Germany_Aus!$A$2,1&amp;COUNTIF(TestUIn2!$E$2:$E673,Germany_Aus!$A$2), IF(TestUIn2!E673=Germany_Aus!$A$82, 2&amp;COUNTIF(TestUIn2!$E$2:$E673,Germany_Aus!$A$82),IF(TestUIn2!E673=Germany_Aus!$A$162, 3&amp;COUNTIF(TestUIn2!$E$2:$E673,Germany_Aus!$A$162),IF(TestUIn2!E673=Germany_Aus!$A$242, 4&amp;COUNTIF(TestUIn2!$E$2:$E673,Germany_Aus!$A$242),IF(TestUIn2!E673=Germany_Aus!$A$322, 5&amp;COUNTIF(TestUIn2!$E$2:$E673,Germany_Aus!$A$322),IF(TestUIn2!E673=Germany_Aus!$A$402, 6&amp;COUNTIF(TestUIn2!$E$2:$E673,Germany_Aus!$A$402),IF(TestUIn2!E673=Germany_Aus!$A$482, 7&amp;COUNTIF(TestUIn2!$E$2:$E673,Germany_Aus!$A$482),IF(TestUIn2!E673=Germany_Aus!$A$562, 8&amp;COUNTIF(TestUIn2!$E$2:$E673,Germany_Aus!$A$562),IF(TestUIn2!E673=Germany_Aus!$A$642, 9&amp;COUNTIF(TestUIn2!$E$2:$E673,Germany_Aus!$A$642),IF(TestUIn2!E673=Germany_Aus!$A$722, 10&amp;COUNTIF(TestUIn2!$E$2:$E673,Germany_Aus!$A$722),0)))))))))))</f>
        <v>0</v>
      </c>
      <c r="B673" t="str">
        <f>TestUIn2!A673</f>
        <v/>
      </c>
      <c r="C673" t="str">
        <f>TestUIn2!B673</f>
        <v/>
      </c>
      <c r="D673" t="str">
        <f>TestUIn2!C673</f>
        <v/>
      </c>
      <c r="E673" t="str">
        <f>TestUIn2!D673</f>
        <v/>
      </c>
      <c r="F673" s="87" t="str">
        <f>TestUIn2!F673</f>
        <v/>
      </c>
    </row>
    <row r="674">
      <c r="A674" s="86">
        <f>(IF(TestUIn2!E674=Germany_Aus!$A$2,1&amp;COUNTIF(TestUIn2!$E$2:$E674,Germany_Aus!$A$2), IF(TestUIn2!E674=Germany_Aus!$A$82, 2&amp;COUNTIF(TestUIn2!$E$2:$E674,Germany_Aus!$A$82),IF(TestUIn2!E674=Germany_Aus!$A$162, 3&amp;COUNTIF(TestUIn2!$E$2:$E674,Germany_Aus!$A$162),IF(TestUIn2!E674=Germany_Aus!$A$242, 4&amp;COUNTIF(TestUIn2!$E$2:$E674,Germany_Aus!$A$242),IF(TestUIn2!E674=Germany_Aus!$A$322, 5&amp;COUNTIF(TestUIn2!$E$2:$E674,Germany_Aus!$A$322),IF(TestUIn2!E674=Germany_Aus!$A$402, 6&amp;COUNTIF(TestUIn2!$E$2:$E674,Germany_Aus!$A$402),IF(TestUIn2!E674=Germany_Aus!$A$482, 7&amp;COUNTIF(TestUIn2!$E$2:$E674,Germany_Aus!$A$482),IF(TestUIn2!E674=Germany_Aus!$A$562, 8&amp;COUNTIF(TestUIn2!$E$2:$E674,Germany_Aus!$A$562),IF(TestUIn2!E674=Germany_Aus!$A$642, 9&amp;COUNTIF(TestUIn2!$E$2:$E674,Germany_Aus!$A$642),IF(TestUIn2!E674=Germany_Aus!$A$722, 10&amp;COUNTIF(TestUIn2!$E$2:$E674,Germany_Aus!$A$722),0)))))))))))</f>
        <v>0</v>
      </c>
      <c r="B674" t="str">
        <f>TestUIn2!A674</f>
        <v/>
      </c>
      <c r="C674" t="str">
        <f>TestUIn2!B674</f>
        <v/>
      </c>
      <c r="D674" t="str">
        <f>TestUIn2!C674</f>
        <v/>
      </c>
      <c r="E674" t="str">
        <f>TestUIn2!D674</f>
        <v/>
      </c>
      <c r="F674" s="87" t="str">
        <f>TestUIn2!F674</f>
        <v/>
      </c>
    </row>
    <row r="675">
      <c r="A675" s="86">
        <f>(IF(TestUIn2!E675=Germany_Aus!$A$2,1&amp;COUNTIF(TestUIn2!$E$2:$E675,Germany_Aus!$A$2), IF(TestUIn2!E675=Germany_Aus!$A$82, 2&amp;COUNTIF(TestUIn2!$E$2:$E675,Germany_Aus!$A$82),IF(TestUIn2!E675=Germany_Aus!$A$162, 3&amp;COUNTIF(TestUIn2!$E$2:$E675,Germany_Aus!$A$162),IF(TestUIn2!E675=Germany_Aus!$A$242, 4&amp;COUNTIF(TestUIn2!$E$2:$E675,Germany_Aus!$A$242),IF(TestUIn2!E675=Germany_Aus!$A$322, 5&amp;COUNTIF(TestUIn2!$E$2:$E675,Germany_Aus!$A$322),IF(TestUIn2!E675=Germany_Aus!$A$402, 6&amp;COUNTIF(TestUIn2!$E$2:$E675,Germany_Aus!$A$402),IF(TestUIn2!E675=Germany_Aus!$A$482, 7&amp;COUNTIF(TestUIn2!$E$2:$E675,Germany_Aus!$A$482),IF(TestUIn2!E675=Germany_Aus!$A$562, 8&amp;COUNTIF(TestUIn2!$E$2:$E675,Germany_Aus!$A$562),IF(TestUIn2!E675=Germany_Aus!$A$642, 9&amp;COUNTIF(TestUIn2!$E$2:$E675,Germany_Aus!$A$642),IF(TestUIn2!E675=Germany_Aus!$A$722, 10&amp;COUNTIF(TestUIn2!$E$2:$E675,Germany_Aus!$A$722),0)))))))))))</f>
        <v>0</v>
      </c>
      <c r="B675" t="str">
        <f>TestUIn2!A675</f>
        <v/>
      </c>
      <c r="C675" t="str">
        <f>TestUIn2!B675</f>
        <v/>
      </c>
      <c r="D675" t="str">
        <f>TestUIn2!C675</f>
        <v/>
      </c>
      <c r="E675" t="str">
        <f>TestUIn2!D675</f>
        <v/>
      </c>
      <c r="F675" s="87" t="str">
        <f>TestUIn2!F675</f>
        <v/>
      </c>
    </row>
    <row r="676">
      <c r="A676" s="86">
        <f>(IF(TestUIn2!E676=Germany_Aus!$A$2,1&amp;COUNTIF(TestUIn2!$E$2:$E676,Germany_Aus!$A$2), IF(TestUIn2!E676=Germany_Aus!$A$82, 2&amp;COUNTIF(TestUIn2!$E$2:$E676,Germany_Aus!$A$82),IF(TestUIn2!E676=Germany_Aus!$A$162, 3&amp;COUNTIF(TestUIn2!$E$2:$E676,Germany_Aus!$A$162),IF(TestUIn2!E676=Germany_Aus!$A$242, 4&amp;COUNTIF(TestUIn2!$E$2:$E676,Germany_Aus!$A$242),IF(TestUIn2!E676=Germany_Aus!$A$322, 5&amp;COUNTIF(TestUIn2!$E$2:$E676,Germany_Aus!$A$322),IF(TestUIn2!E676=Germany_Aus!$A$402, 6&amp;COUNTIF(TestUIn2!$E$2:$E676,Germany_Aus!$A$402),IF(TestUIn2!E676=Germany_Aus!$A$482, 7&amp;COUNTIF(TestUIn2!$E$2:$E676,Germany_Aus!$A$482),IF(TestUIn2!E676=Germany_Aus!$A$562, 8&amp;COUNTIF(TestUIn2!$E$2:$E676,Germany_Aus!$A$562),IF(TestUIn2!E676=Germany_Aus!$A$642, 9&amp;COUNTIF(TestUIn2!$E$2:$E676,Germany_Aus!$A$642),IF(TestUIn2!E676=Germany_Aus!$A$722, 10&amp;COUNTIF(TestUIn2!$E$2:$E676,Germany_Aus!$A$722),0)))))))))))</f>
        <v>0</v>
      </c>
      <c r="B676" t="str">
        <f>TestUIn2!A676</f>
        <v/>
      </c>
      <c r="C676" t="str">
        <f>TestUIn2!B676</f>
        <v/>
      </c>
      <c r="D676" t="str">
        <f>TestUIn2!C676</f>
        <v/>
      </c>
      <c r="E676" t="str">
        <f>TestUIn2!D676</f>
        <v/>
      </c>
      <c r="F676" s="87" t="str">
        <f>TestUIn2!F676</f>
        <v/>
      </c>
    </row>
    <row r="677">
      <c r="A677" s="86">
        <f>(IF(TestUIn2!E677=Germany_Aus!$A$2,1&amp;COUNTIF(TestUIn2!$E$2:$E677,Germany_Aus!$A$2), IF(TestUIn2!E677=Germany_Aus!$A$82, 2&amp;COUNTIF(TestUIn2!$E$2:$E677,Germany_Aus!$A$82),IF(TestUIn2!E677=Germany_Aus!$A$162, 3&amp;COUNTIF(TestUIn2!$E$2:$E677,Germany_Aus!$A$162),IF(TestUIn2!E677=Germany_Aus!$A$242, 4&amp;COUNTIF(TestUIn2!$E$2:$E677,Germany_Aus!$A$242),IF(TestUIn2!E677=Germany_Aus!$A$322, 5&amp;COUNTIF(TestUIn2!$E$2:$E677,Germany_Aus!$A$322),IF(TestUIn2!E677=Germany_Aus!$A$402, 6&amp;COUNTIF(TestUIn2!$E$2:$E677,Germany_Aus!$A$402),IF(TestUIn2!E677=Germany_Aus!$A$482, 7&amp;COUNTIF(TestUIn2!$E$2:$E677,Germany_Aus!$A$482),IF(TestUIn2!E677=Germany_Aus!$A$562, 8&amp;COUNTIF(TestUIn2!$E$2:$E677,Germany_Aus!$A$562),IF(TestUIn2!E677=Germany_Aus!$A$642, 9&amp;COUNTIF(TestUIn2!$E$2:$E677,Germany_Aus!$A$642),IF(TestUIn2!E677=Germany_Aus!$A$722, 10&amp;COUNTIF(TestUIn2!$E$2:$E677,Germany_Aus!$A$722),0)))))))))))</f>
        <v>0</v>
      </c>
      <c r="B677" t="str">
        <f>TestUIn2!A677</f>
        <v/>
      </c>
      <c r="C677" t="str">
        <f>TestUIn2!B677</f>
        <v/>
      </c>
      <c r="D677" t="str">
        <f>TestUIn2!C677</f>
        <v/>
      </c>
      <c r="E677" t="str">
        <f>TestUIn2!D677</f>
        <v/>
      </c>
      <c r="F677" s="87" t="str">
        <f>TestUIn2!F677</f>
        <v/>
      </c>
    </row>
    <row r="678">
      <c r="A678" s="86">
        <f>(IF(TestUIn2!E678=Germany_Aus!$A$2,1&amp;COUNTIF(TestUIn2!$E$2:$E678,Germany_Aus!$A$2), IF(TestUIn2!E678=Germany_Aus!$A$82, 2&amp;COUNTIF(TestUIn2!$E$2:$E678,Germany_Aus!$A$82),IF(TestUIn2!E678=Germany_Aus!$A$162, 3&amp;COUNTIF(TestUIn2!$E$2:$E678,Germany_Aus!$A$162),IF(TestUIn2!E678=Germany_Aus!$A$242, 4&amp;COUNTIF(TestUIn2!$E$2:$E678,Germany_Aus!$A$242),IF(TestUIn2!E678=Germany_Aus!$A$322, 5&amp;COUNTIF(TestUIn2!$E$2:$E678,Germany_Aus!$A$322),IF(TestUIn2!E678=Germany_Aus!$A$402, 6&amp;COUNTIF(TestUIn2!$E$2:$E678,Germany_Aus!$A$402),IF(TestUIn2!E678=Germany_Aus!$A$482, 7&amp;COUNTIF(TestUIn2!$E$2:$E678,Germany_Aus!$A$482),IF(TestUIn2!E678=Germany_Aus!$A$562, 8&amp;COUNTIF(TestUIn2!$E$2:$E678,Germany_Aus!$A$562),IF(TestUIn2!E678=Germany_Aus!$A$642, 9&amp;COUNTIF(TestUIn2!$E$2:$E678,Germany_Aus!$A$642),IF(TestUIn2!E678=Germany_Aus!$A$722, 10&amp;COUNTIF(TestUIn2!$E$2:$E678,Germany_Aus!$A$722),0)))))))))))</f>
        <v>0</v>
      </c>
      <c r="B678" t="str">
        <f>TestUIn2!A678</f>
        <v/>
      </c>
      <c r="C678" t="str">
        <f>TestUIn2!B678</f>
        <v/>
      </c>
      <c r="D678" t="str">
        <f>TestUIn2!C678</f>
        <v/>
      </c>
      <c r="E678" t="str">
        <f>TestUIn2!D678</f>
        <v/>
      </c>
      <c r="F678" s="87" t="str">
        <f>TestUIn2!F678</f>
        <v/>
      </c>
    </row>
    <row r="679">
      <c r="A679" s="86">
        <f>(IF(TestUIn2!E679=Germany_Aus!$A$2,1&amp;COUNTIF(TestUIn2!$E$2:$E679,Germany_Aus!$A$2), IF(TestUIn2!E679=Germany_Aus!$A$82, 2&amp;COUNTIF(TestUIn2!$E$2:$E679,Germany_Aus!$A$82),IF(TestUIn2!E679=Germany_Aus!$A$162, 3&amp;COUNTIF(TestUIn2!$E$2:$E679,Germany_Aus!$A$162),IF(TestUIn2!E679=Germany_Aus!$A$242, 4&amp;COUNTIF(TestUIn2!$E$2:$E679,Germany_Aus!$A$242),IF(TestUIn2!E679=Germany_Aus!$A$322, 5&amp;COUNTIF(TestUIn2!$E$2:$E679,Germany_Aus!$A$322),IF(TestUIn2!E679=Germany_Aus!$A$402, 6&amp;COUNTIF(TestUIn2!$E$2:$E679,Germany_Aus!$A$402),IF(TestUIn2!E679=Germany_Aus!$A$482, 7&amp;COUNTIF(TestUIn2!$E$2:$E679,Germany_Aus!$A$482),IF(TestUIn2!E679=Germany_Aus!$A$562, 8&amp;COUNTIF(TestUIn2!$E$2:$E679,Germany_Aus!$A$562),IF(TestUIn2!E679=Germany_Aus!$A$642, 9&amp;COUNTIF(TestUIn2!$E$2:$E679,Germany_Aus!$A$642),IF(TestUIn2!E679=Germany_Aus!$A$722, 10&amp;COUNTIF(TestUIn2!$E$2:$E679,Germany_Aus!$A$722),0)))))))))))</f>
        <v>0</v>
      </c>
      <c r="B679" t="str">
        <f>TestUIn2!A679</f>
        <v/>
      </c>
      <c r="C679" t="str">
        <f>TestUIn2!B679</f>
        <v/>
      </c>
      <c r="D679" t="str">
        <f>TestUIn2!C679</f>
        <v/>
      </c>
      <c r="E679" t="str">
        <f>TestUIn2!D679</f>
        <v/>
      </c>
      <c r="F679" s="87" t="str">
        <f>TestUIn2!F679</f>
        <v/>
      </c>
    </row>
    <row r="680">
      <c r="A680" s="86">
        <f>(IF(TestUIn2!E680=Germany_Aus!$A$2,1&amp;COUNTIF(TestUIn2!$E$2:$E680,Germany_Aus!$A$2), IF(TestUIn2!E680=Germany_Aus!$A$82, 2&amp;COUNTIF(TestUIn2!$E$2:$E680,Germany_Aus!$A$82),IF(TestUIn2!E680=Germany_Aus!$A$162, 3&amp;COUNTIF(TestUIn2!$E$2:$E680,Germany_Aus!$A$162),IF(TestUIn2!E680=Germany_Aus!$A$242, 4&amp;COUNTIF(TestUIn2!$E$2:$E680,Germany_Aus!$A$242),IF(TestUIn2!E680=Germany_Aus!$A$322, 5&amp;COUNTIF(TestUIn2!$E$2:$E680,Germany_Aus!$A$322),IF(TestUIn2!E680=Germany_Aus!$A$402, 6&amp;COUNTIF(TestUIn2!$E$2:$E680,Germany_Aus!$A$402),IF(TestUIn2!E680=Germany_Aus!$A$482, 7&amp;COUNTIF(TestUIn2!$E$2:$E680,Germany_Aus!$A$482),IF(TestUIn2!E680=Germany_Aus!$A$562, 8&amp;COUNTIF(TestUIn2!$E$2:$E680,Germany_Aus!$A$562),IF(TestUIn2!E680=Germany_Aus!$A$642, 9&amp;COUNTIF(TestUIn2!$E$2:$E680,Germany_Aus!$A$642),IF(TestUIn2!E680=Germany_Aus!$A$722, 10&amp;COUNTIF(TestUIn2!$E$2:$E680,Germany_Aus!$A$722),0)))))))))))</f>
        <v>0</v>
      </c>
      <c r="B680" t="str">
        <f>TestUIn2!A680</f>
        <v/>
      </c>
      <c r="C680" t="str">
        <f>TestUIn2!B680</f>
        <v/>
      </c>
      <c r="D680" t="str">
        <f>TestUIn2!C680</f>
        <v/>
      </c>
      <c r="E680" t="str">
        <f>TestUIn2!D680</f>
        <v/>
      </c>
      <c r="F680" s="87" t="str">
        <f>TestUIn2!F680</f>
        <v/>
      </c>
    </row>
    <row r="681">
      <c r="A681" s="86">
        <f>(IF(TestUIn2!E681=Germany_Aus!$A$2,1&amp;COUNTIF(TestUIn2!$E$2:$E681,Germany_Aus!$A$2), IF(TestUIn2!E681=Germany_Aus!$A$82, 2&amp;COUNTIF(TestUIn2!$E$2:$E681,Germany_Aus!$A$82),IF(TestUIn2!E681=Germany_Aus!$A$162, 3&amp;COUNTIF(TestUIn2!$E$2:$E681,Germany_Aus!$A$162),IF(TestUIn2!E681=Germany_Aus!$A$242, 4&amp;COUNTIF(TestUIn2!$E$2:$E681,Germany_Aus!$A$242),IF(TestUIn2!E681=Germany_Aus!$A$322, 5&amp;COUNTIF(TestUIn2!$E$2:$E681,Germany_Aus!$A$322),IF(TestUIn2!E681=Germany_Aus!$A$402, 6&amp;COUNTIF(TestUIn2!$E$2:$E681,Germany_Aus!$A$402),IF(TestUIn2!E681=Germany_Aus!$A$482, 7&amp;COUNTIF(TestUIn2!$E$2:$E681,Germany_Aus!$A$482),IF(TestUIn2!E681=Germany_Aus!$A$562, 8&amp;COUNTIF(TestUIn2!$E$2:$E681,Germany_Aus!$A$562),IF(TestUIn2!E681=Germany_Aus!$A$642, 9&amp;COUNTIF(TestUIn2!$E$2:$E681,Germany_Aus!$A$642),IF(TestUIn2!E681=Germany_Aus!$A$722, 10&amp;COUNTIF(TestUIn2!$E$2:$E681,Germany_Aus!$A$722),0)))))))))))</f>
        <v>0</v>
      </c>
      <c r="B681" t="str">
        <f>TestUIn2!A681</f>
        <v/>
      </c>
      <c r="C681" t="str">
        <f>TestUIn2!B681</f>
        <v/>
      </c>
      <c r="D681" t="str">
        <f>TestUIn2!C681</f>
        <v/>
      </c>
      <c r="E681" t="str">
        <f>TestUIn2!D681</f>
        <v/>
      </c>
      <c r="F681" s="87" t="str">
        <f>TestUIn2!F681</f>
        <v/>
      </c>
    </row>
    <row r="682">
      <c r="A682" s="86">
        <f>(IF(TestUIn2!E682=Germany_Aus!$A$2,1&amp;COUNTIF(TestUIn2!$E$2:$E682,Germany_Aus!$A$2), IF(TestUIn2!E682=Germany_Aus!$A$82, 2&amp;COUNTIF(TestUIn2!$E$2:$E682,Germany_Aus!$A$82),IF(TestUIn2!E682=Germany_Aus!$A$162, 3&amp;COUNTIF(TestUIn2!$E$2:$E682,Germany_Aus!$A$162),IF(TestUIn2!E682=Germany_Aus!$A$242, 4&amp;COUNTIF(TestUIn2!$E$2:$E682,Germany_Aus!$A$242),IF(TestUIn2!E682=Germany_Aus!$A$322, 5&amp;COUNTIF(TestUIn2!$E$2:$E682,Germany_Aus!$A$322),IF(TestUIn2!E682=Germany_Aus!$A$402, 6&amp;COUNTIF(TestUIn2!$E$2:$E682,Germany_Aus!$A$402),IF(TestUIn2!E682=Germany_Aus!$A$482, 7&amp;COUNTIF(TestUIn2!$E$2:$E682,Germany_Aus!$A$482),IF(TestUIn2!E682=Germany_Aus!$A$562, 8&amp;COUNTIF(TestUIn2!$E$2:$E682,Germany_Aus!$A$562),IF(TestUIn2!E682=Germany_Aus!$A$642, 9&amp;COUNTIF(TestUIn2!$E$2:$E682,Germany_Aus!$A$642),IF(TestUIn2!E682=Germany_Aus!$A$722, 10&amp;COUNTIF(TestUIn2!$E$2:$E682,Germany_Aus!$A$722),0)))))))))))</f>
        <v>0</v>
      </c>
      <c r="B682" t="str">
        <f>TestUIn2!A682</f>
        <v/>
      </c>
      <c r="C682" t="str">
        <f>TestUIn2!B682</f>
        <v/>
      </c>
      <c r="D682" t="str">
        <f>TestUIn2!C682</f>
        <v/>
      </c>
      <c r="E682" t="str">
        <f>TestUIn2!D682</f>
        <v/>
      </c>
      <c r="F682" s="87" t="str">
        <f>TestUIn2!F682</f>
        <v/>
      </c>
    </row>
    <row r="683">
      <c r="A683" s="86">
        <f>(IF(TestUIn2!E683=Germany_Aus!$A$2,1&amp;COUNTIF(TestUIn2!$E$2:$E683,Germany_Aus!$A$2), IF(TestUIn2!E683=Germany_Aus!$A$82, 2&amp;COUNTIF(TestUIn2!$E$2:$E683,Germany_Aus!$A$82),IF(TestUIn2!E683=Germany_Aus!$A$162, 3&amp;COUNTIF(TestUIn2!$E$2:$E683,Germany_Aus!$A$162),IF(TestUIn2!E683=Germany_Aus!$A$242, 4&amp;COUNTIF(TestUIn2!$E$2:$E683,Germany_Aus!$A$242),IF(TestUIn2!E683=Germany_Aus!$A$322, 5&amp;COUNTIF(TestUIn2!$E$2:$E683,Germany_Aus!$A$322),IF(TestUIn2!E683=Germany_Aus!$A$402, 6&amp;COUNTIF(TestUIn2!$E$2:$E683,Germany_Aus!$A$402),IF(TestUIn2!E683=Germany_Aus!$A$482, 7&amp;COUNTIF(TestUIn2!$E$2:$E683,Germany_Aus!$A$482),IF(TestUIn2!E683=Germany_Aus!$A$562, 8&amp;COUNTIF(TestUIn2!$E$2:$E683,Germany_Aus!$A$562),IF(TestUIn2!E683=Germany_Aus!$A$642, 9&amp;COUNTIF(TestUIn2!$E$2:$E683,Germany_Aus!$A$642),IF(TestUIn2!E683=Germany_Aus!$A$722, 10&amp;COUNTIF(TestUIn2!$E$2:$E683,Germany_Aus!$A$722),0)))))))))))</f>
        <v>0</v>
      </c>
      <c r="B683" t="str">
        <f>TestUIn2!A683</f>
        <v/>
      </c>
      <c r="C683" t="str">
        <f>TestUIn2!B683</f>
        <v/>
      </c>
      <c r="D683" t="str">
        <f>TestUIn2!C683</f>
        <v/>
      </c>
      <c r="E683" t="str">
        <f>TestUIn2!D683</f>
        <v/>
      </c>
      <c r="F683" s="87" t="str">
        <f>TestUIn2!F683</f>
        <v/>
      </c>
    </row>
    <row r="684">
      <c r="A684" s="86">
        <f>(IF(TestUIn2!E684=Germany_Aus!$A$2,1&amp;COUNTIF(TestUIn2!$E$2:$E684,Germany_Aus!$A$2), IF(TestUIn2!E684=Germany_Aus!$A$82, 2&amp;COUNTIF(TestUIn2!$E$2:$E684,Germany_Aus!$A$82),IF(TestUIn2!E684=Germany_Aus!$A$162, 3&amp;COUNTIF(TestUIn2!$E$2:$E684,Germany_Aus!$A$162),IF(TestUIn2!E684=Germany_Aus!$A$242, 4&amp;COUNTIF(TestUIn2!$E$2:$E684,Germany_Aus!$A$242),IF(TestUIn2!E684=Germany_Aus!$A$322, 5&amp;COUNTIF(TestUIn2!$E$2:$E684,Germany_Aus!$A$322),IF(TestUIn2!E684=Germany_Aus!$A$402, 6&amp;COUNTIF(TestUIn2!$E$2:$E684,Germany_Aus!$A$402),IF(TestUIn2!E684=Germany_Aus!$A$482, 7&amp;COUNTIF(TestUIn2!$E$2:$E684,Germany_Aus!$A$482),IF(TestUIn2!E684=Germany_Aus!$A$562, 8&amp;COUNTIF(TestUIn2!$E$2:$E684,Germany_Aus!$A$562),IF(TestUIn2!E684=Germany_Aus!$A$642, 9&amp;COUNTIF(TestUIn2!$E$2:$E684,Germany_Aus!$A$642),IF(TestUIn2!E684=Germany_Aus!$A$722, 10&amp;COUNTIF(TestUIn2!$E$2:$E684,Germany_Aus!$A$722),0)))))))))))</f>
        <v>0</v>
      </c>
      <c r="B684" t="str">
        <f>TestUIn2!A684</f>
        <v/>
      </c>
      <c r="C684" t="str">
        <f>TestUIn2!B684</f>
        <v/>
      </c>
      <c r="D684" t="str">
        <f>TestUIn2!C684</f>
        <v/>
      </c>
      <c r="E684" t="str">
        <f>TestUIn2!D684</f>
        <v/>
      </c>
      <c r="F684" s="87" t="str">
        <f>TestUIn2!F684</f>
        <v/>
      </c>
    </row>
    <row r="685">
      <c r="A685" s="86">
        <f>(IF(TestUIn2!E685=Germany_Aus!$A$2,1&amp;COUNTIF(TestUIn2!$E$2:$E685,Germany_Aus!$A$2), IF(TestUIn2!E685=Germany_Aus!$A$82, 2&amp;COUNTIF(TestUIn2!$E$2:$E685,Germany_Aus!$A$82),IF(TestUIn2!E685=Germany_Aus!$A$162, 3&amp;COUNTIF(TestUIn2!$E$2:$E685,Germany_Aus!$A$162),IF(TestUIn2!E685=Germany_Aus!$A$242, 4&amp;COUNTIF(TestUIn2!$E$2:$E685,Germany_Aus!$A$242),IF(TestUIn2!E685=Germany_Aus!$A$322, 5&amp;COUNTIF(TestUIn2!$E$2:$E685,Germany_Aus!$A$322),IF(TestUIn2!E685=Germany_Aus!$A$402, 6&amp;COUNTIF(TestUIn2!$E$2:$E685,Germany_Aus!$A$402),IF(TestUIn2!E685=Germany_Aus!$A$482, 7&amp;COUNTIF(TestUIn2!$E$2:$E685,Germany_Aus!$A$482),IF(TestUIn2!E685=Germany_Aus!$A$562, 8&amp;COUNTIF(TestUIn2!$E$2:$E685,Germany_Aus!$A$562),IF(TestUIn2!E685=Germany_Aus!$A$642, 9&amp;COUNTIF(TestUIn2!$E$2:$E685,Germany_Aus!$A$642),IF(TestUIn2!E685=Germany_Aus!$A$722, 10&amp;COUNTIF(TestUIn2!$E$2:$E685,Germany_Aus!$A$722),0)))))))))))</f>
        <v>0</v>
      </c>
      <c r="B685" t="str">
        <f>TestUIn2!A685</f>
        <v/>
      </c>
      <c r="C685" t="str">
        <f>TestUIn2!B685</f>
        <v/>
      </c>
      <c r="D685" t="str">
        <f>TestUIn2!C685</f>
        <v/>
      </c>
      <c r="E685" t="str">
        <f>TestUIn2!D685</f>
        <v/>
      </c>
      <c r="F685" s="87" t="str">
        <f>TestUIn2!F685</f>
        <v/>
      </c>
    </row>
    <row r="686">
      <c r="A686" s="86">
        <f>(IF(TestUIn2!E686=Germany_Aus!$A$2,1&amp;COUNTIF(TestUIn2!$E$2:$E686,Germany_Aus!$A$2), IF(TestUIn2!E686=Germany_Aus!$A$82, 2&amp;COUNTIF(TestUIn2!$E$2:$E686,Germany_Aus!$A$82),IF(TestUIn2!E686=Germany_Aus!$A$162, 3&amp;COUNTIF(TestUIn2!$E$2:$E686,Germany_Aus!$A$162),IF(TestUIn2!E686=Germany_Aus!$A$242, 4&amp;COUNTIF(TestUIn2!$E$2:$E686,Germany_Aus!$A$242),IF(TestUIn2!E686=Germany_Aus!$A$322, 5&amp;COUNTIF(TestUIn2!$E$2:$E686,Germany_Aus!$A$322),IF(TestUIn2!E686=Germany_Aus!$A$402, 6&amp;COUNTIF(TestUIn2!$E$2:$E686,Germany_Aus!$A$402),IF(TestUIn2!E686=Germany_Aus!$A$482, 7&amp;COUNTIF(TestUIn2!$E$2:$E686,Germany_Aus!$A$482),IF(TestUIn2!E686=Germany_Aus!$A$562, 8&amp;COUNTIF(TestUIn2!$E$2:$E686,Germany_Aus!$A$562),IF(TestUIn2!E686=Germany_Aus!$A$642, 9&amp;COUNTIF(TestUIn2!$E$2:$E686,Germany_Aus!$A$642),IF(TestUIn2!E686=Germany_Aus!$A$722, 10&amp;COUNTIF(TestUIn2!$E$2:$E686,Germany_Aus!$A$722),0)))))))))))</f>
        <v>0</v>
      </c>
      <c r="B686" t="str">
        <f>TestUIn2!A686</f>
        <v/>
      </c>
      <c r="C686" t="str">
        <f>TestUIn2!B686</f>
        <v/>
      </c>
      <c r="D686" t="str">
        <f>TestUIn2!C686</f>
        <v/>
      </c>
      <c r="E686" t="str">
        <f>TestUIn2!D686</f>
        <v/>
      </c>
      <c r="F686" s="87" t="str">
        <f>TestUIn2!F686</f>
        <v/>
      </c>
    </row>
    <row r="687">
      <c r="A687" s="86">
        <f>(IF(TestUIn2!E687=Germany_Aus!$A$2,1&amp;COUNTIF(TestUIn2!$E$2:$E687,Germany_Aus!$A$2), IF(TestUIn2!E687=Germany_Aus!$A$82, 2&amp;COUNTIF(TestUIn2!$E$2:$E687,Germany_Aus!$A$82),IF(TestUIn2!E687=Germany_Aus!$A$162, 3&amp;COUNTIF(TestUIn2!$E$2:$E687,Germany_Aus!$A$162),IF(TestUIn2!E687=Germany_Aus!$A$242, 4&amp;COUNTIF(TestUIn2!$E$2:$E687,Germany_Aus!$A$242),IF(TestUIn2!E687=Germany_Aus!$A$322, 5&amp;COUNTIF(TestUIn2!$E$2:$E687,Germany_Aus!$A$322),IF(TestUIn2!E687=Germany_Aus!$A$402, 6&amp;COUNTIF(TestUIn2!$E$2:$E687,Germany_Aus!$A$402),IF(TestUIn2!E687=Germany_Aus!$A$482, 7&amp;COUNTIF(TestUIn2!$E$2:$E687,Germany_Aus!$A$482),IF(TestUIn2!E687=Germany_Aus!$A$562, 8&amp;COUNTIF(TestUIn2!$E$2:$E687,Germany_Aus!$A$562),IF(TestUIn2!E687=Germany_Aus!$A$642, 9&amp;COUNTIF(TestUIn2!$E$2:$E687,Germany_Aus!$A$642),IF(TestUIn2!E687=Germany_Aus!$A$722, 10&amp;COUNTIF(TestUIn2!$E$2:$E687,Germany_Aus!$A$722),0)))))))))))</f>
        <v>0</v>
      </c>
      <c r="B687" t="str">
        <f>TestUIn2!A687</f>
        <v/>
      </c>
      <c r="C687" t="str">
        <f>TestUIn2!B687</f>
        <v/>
      </c>
      <c r="D687" t="str">
        <f>TestUIn2!C687</f>
        <v/>
      </c>
      <c r="E687" t="str">
        <f>TestUIn2!D687</f>
        <v/>
      </c>
      <c r="F687" s="87" t="str">
        <f>TestUIn2!F687</f>
        <v/>
      </c>
    </row>
    <row r="688">
      <c r="A688" s="86">
        <f>(IF(TestUIn2!E688=Germany_Aus!$A$2,1&amp;COUNTIF(TestUIn2!$E$2:$E688,Germany_Aus!$A$2), IF(TestUIn2!E688=Germany_Aus!$A$82, 2&amp;COUNTIF(TestUIn2!$E$2:$E688,Germany_Aus!$A$82),IF(TestUIn2!E688=Germany_Aus!$A$162, 3&amp;COUNTIF(TestUIn2!$E$2:$E688,Germany_Aus!$A$162),IF(TestUIn2!E688=Germany_Aus!$A$242, 4&amp;COUNTIF(TestUIn2!$E$2:$E688,Germany_Aus!$A$242),IF(TestUIn2!E688=Germany_Aus!$A$322, 5&amp;COUNTIF(TestUIn2!$E$2:$E688,Germany_Aus!$A$322),IF(TestUIn2!E688=Germany_Aus!$A$402, 6&amp;COUNTIF(TestUIn2!$E$2:$E688,Germany_Aus!$A$402),IF(TestUIn2!E688=Germany_Aus!$A$482, 7&amp;COUNTIF(TestUIn2!$E$2:$E688,Germany_Aus!$A$482),IF(TestUIn2!E688=Germany_Aus!$A$562, 8&amp;COUNTIF(TestUIn2!$E$2:$E688,Germany_Aus!$A$562),IF(TestUIn2!E688=Germany_Aus!$A$642, 9&amp;COUNTIF(TestUIn2!$E$2:$E688,Germany_Aus!$A$642),IF(TestUIn2!E688=Germany_Aus!$A$722, 10&amp;COUNTIF(TestUIn2!$E$2:$E688,Germany_Aus!$A$722),0)))))))))))</f>
        <v>0</v>
      </c>
      <c r="B688" t="str">
        <f>TestUIn2!A688</f>
        <v/>
      </c>
      <c r="C688" t="str">
        <f>TestUIn2!B688</f>
        <v/>
      </c>
      <c r="D688" t="str">
        <f>TestUIn2!C688</f>
        <v/>
      </c>
      <c r="E688" t="str">
        <f>TestUIn2!D688</f>
        <v/>
      </c>
      <c r="F688" s="87" t="str">
        <f>TestUIn2!F688</f>
        <v/>
      </c>
    </row>
    <row r="689">
      <c r="A689" s="86">
        <f>(IF(TestUIn2!E689=Germany_Aus!$A$2,1&amp;COUNTIF(TestUIn2!$E$2:$E689,Germany_Aus!$A$2), IF(TestUIn2!E689=Germany_Aus!$A$82, 2&amp;COUNTIF(TestUIn2!$E$2:$E689,Germany_Aus!$A$82),IF(TestUIn2!E689=Germany_Aus!$A$162, 3&amp;COUNTIF(TestUIn2!$E$2:$E689,Germany_Aus!$A$162),IF(TestUIn2!E689=Germany_Aus!$A$242, 4&amp;COUNTIF(TestUIn2!$E$2:$E689,Germany_Aus!$A$242),IF(TestUIn2!E689=Germany_Aus!$A$322, 5&amp;COUNTIF(TestUIn2!$E$2:$E689,Germany_Aus!$A$322),IF(TestUIn2!E689=Germany_Aus!$A$402, 6&amp;COUNTIF(TestUIn2!$E$2:$E689,Germany_Aus!$A$402),IF(TestUIn2!E689=Germany_Aus!$A$482, 7&amp;COUNTIF(TestUIn2!$E$2:$E689,Germany_Aus!$A$482),IF(TestUIn2!E689=Germany_Aus!$A$562, 8&amp;COUNTIF(TestUIn2!$E$2:$E689,Germany_Aus!$A$562),IF(TestUIn2!E689=Germany_Aus!$A$642, 9&amp;COUNTIF(TestUIn2!$E$2:$E689,Germany_Aus!$A$642),IF(TestUIn2!E689=Germany_Aus!$A$722, 10&amp;COUNTIF(TestUIn2!$E$2:$E689,Germany_Aus!$A$722),0)))))))))))</f>
        <v>0</v>
      </c>
      <c r="B689" t="str">
        <f>TestUIn2!A689</f>
        <v/>
      </c>
      <c r="C689" t="str">
        <f>TestUIn2!B689</f>
        <v/>
      </c>
      <c r="D689" t="str">
        <f>TestUIn2!C689</f>
        <v/>
      </c>
      <c r="E689" t="str">
        <f>TestUIn2!D689</f>
        <v/>
      </c>
      <c r="F689" s="87" t="str">
        <f>TestUIn2!F689</f>
        <v/>
      </c>
    </row>
    <row r="690">
      <c r="A690" s="86">
        <f>(IF(TestUIn2!E690=Germany_Aus!$A$2,1&amp;COUNTIF(TestUIn2!$E$2:$E690,Germany_Aus!$A$2), IF(TestUIn2!E690=Germany_Aus!$A$82, 2&amp;COUNTIF(TestUIn2!$E$2:$E690,Germany_Aus!$A$82),IF(TestUIn2!E690=Germany_Aus!$A$162, 3&amp;COUNTIF(TestUIn2!$E$2:$E690,Germany_Aus!$A$162),IF(TestUIn2!E690=Germany_Aus!$A$242, 4&amp;COUNTIF(TestUIn2!$E$2:$E690,Germany_Aus!$A$242),IF(TestUIn2!E690=Germany_Aus!$A$322, 5&amp;COUNTIF(TestUIn2!$E$2:$E690,Germany_Aus!$A$322),IF(TestUIn2!E690=Germany_Aus!$A$402, 6&amp;COUNTIF(TestUIn2!$E$2:$E690,Germany_Aus!$A$402),IF(TestUIn2!E690=Germany_Aus!$A$482, 7&amp;COUNTIF(TestUIn2!$E$2:$E690,Germany_Aus!$A$482),IF(TestUIn2!E690=Germany_Aus!$A$562, 8&amp;COUNTIF(TestUIn2!$E$2:$E690,Germany_Aus!$A$562),IF(TestUIn2!E690=Germany_Aus!$A$642, 9&amp;COUNTIF(TestUIn2!$E$2:$E690,Germany_Aus!$A$642),IF(TestUIn2!E690=Germany_Aus!$A$722, 10&amp;COUNTIF(TestUIn2!$E$2:$E690,Germany_Aus!$A$722),0)))))))))))</f>
        <v>0</v>
      </c>
      <c r="B690" t="str">
        <f>TestUIn2!A690</f>
        <v/>
      </c>
      <c r="C690" t="str">
        <f>TestUIn2!B690</f>
        <v/>
      </c>
      <c r="D690" t="str">
        <f>TestUIn2!C690</f>
        <v/>
      </c>
      <c r="E690" t="str">
        <f>TestUIn2!D690</f>
        <v/>
      </c>
      <c r="F690" s="87" t="str">
        <f>TestUIn2!F690</f>
        <v/>
      </c>
    </row>
    <row r="691">
      <c r="A691" s="86">
        <f>(IF(TestUIn2!E691=Germany_Aus!$A$2,1&amp;COUNTIF(TestUIn2!$E$2:$E691,Germany_Aus!$A$2), IF(TestUIn2!E691=Germany_Aus!$A$82, 2&amp;COUNTIF(TestUIn2!$E$2:$E691,Germany_Aus!$A$82),IF(TestUIn2!E691=Germany_Aus!$A$162, 3&amp;COUNTIF(TestUIn2!$E$2:$E691,Germany_Aus!$A$162),IF(TestUIn2!E691=Germany_Aus!$A$242, 4&amp;COUNTIF(TestUIn2!$E$2:$E691,Germany_Aus!$A$242),IF(TestUIn2!E691=Germany_Aus!$A$322, 5&amp;COUNTIF(TestUIn2!$E$2:$E691,Germany_Aus!$A$322),IF(TestUIn2!E691=Germany_Aus!$A$402, 6&amp;COUNTIF(TestUIn2!$E$2:$E691,Germany_Aus!$A$402),IF(TestUIn2!E691=Germany_Aus!$A$482, 7&amp;COUNTIF(TestUIn2!$E$2:$E691,Germany_Aus!$A$482),IF(TestUIn2!E691=Germany_Aus!$A$562, 8&amp;COUNTIF(TestUIn2!$E$2:$E691,Germany_Aus!$A$562),IF(TestUIn2!E691=Germany_Aus!$A$642, 9&amp;COUNTIF(TestUIn2!$E$2:$E691,Germany_Aus!$A$642),IF(TestUIn2!E691=Germany_Aus!$A$722, 10&amp;COUNTIF(TestUIn2!$E$2:$E691,Germany_Aus!$A$722),0)))))))))))</f>
        <v>0</v>
      </c>
      <c r="B691" t="str">
        <f>TestUIn2!A691</f>
        <v/>
      </c>
      <c r="C691" t="str">
        <f>TestUIn2!B691</f>
        <v/>
      </c>
      <c r="D691" t="str">
        <f>TestUIn2!C691</f>
        <v/>
      </c>
      <c r="E691" t="str">
        <f>TestUIn2!D691</f>
        <v/>
      </c>
      <c r="F691" s="87" t="str">
        <f>TestUIn2!F691</f>
        <v/>
      </c>
    </row>
    <row r="692">
      <c r="A692" s="86">
        <f>(IF(TestUIn2!E692=Germany_Aus!$A$2,1&amp;COUNTIF(TestUIn2!$E$2:$E692,Germany_Aus!$A$2), IF(TestUIn2!E692=Germany_Aus!$A$82, 2&amp;COUNTIF(TestUIn2!$E$2:$E692,Germany_Aus!$A$82),IF(TestUIn2!E692=Germany_Aus!$A$162, 3&amp;COUNTIF(TestUIn2!$E$2:$E692,Germany_Aus!$A$162),IF(TestUIn2!E692=Germany_Aus!$A$242, 4&amp;COUNTIF(TestUIn2!$E$2:$E692,Germany_Aus!$A$242),IF(TestUIn2!E692=Germany_Aus!$A$322, 5&amp;COUNTIF(TestUIn2!$E$2:$E692,Germany_Aus!$A$322),IF(TestUIn2!E692=Germany_Aus!$A$402, 6&amp;COUNTIF(TestUIn2!$E$2:$E692,Germany_Aus!$A$402),IF(TestUIn2!E692=Germany_Aus!$A$482, 7&amp;COUNTIF(TestUIn2!$E$2:$E692,Germany_Aus!$A$482),IF(TestUIn2!E692=Germany_Aus!$A$562, 8&amp;COUNTIF(TestUIn2!$E$2:$E692,Germany_Aus!$A$562),IF(TestUIn2!E692=Germany_Aus!$A$642, 9&amp;COUNTIF(TestUIn2!$E$2:$E692,Germany_Aus!$A$642),IF(TestUIn2!E692=Germany_Aus!$A$722, 10&amp;COUNTIF(TestUIn2!$E$2:$E692,Germany_Aus!$A$722),0)))))))))))</f>
        <v>0</v>
      </c>
      <c r="B692" t="str">
        <f>TestUIn2!A692</f>
        <v/>
      </c>
      <c r="C692" t="str">
        <f>TestUIn2!B692</f>
        <v/>
      </c>
      <c r="D692" t="str">
        <f>TestUIn2!C692</f>
        <v/>
      </c>
      <c r="E692" t="str">
        <f>TestUIn2!D692</f>
        <v/>
      </c>
      <c r="F692" s="87" t="str">
        <f>TestUIn2!F692</f>
        <v/>
      </c>
    </row>
    <row r="693">
      <c r="A693" s="86">
        <f>(IF(TestUIn2!E693=Germany_Aus!$A$2,1&amp;COUNTIF(TestUIn2!$E$2:$E693,Germany_Aus!$A$2), IF(TestUIn2!E693=Germany_Aus!$A$82, 2&amp;COUNTIF(TestUIn2!$E$2:$E693,Germany_Aus!$A$82),IF(TestUIn2!E693=Germany_Aus!$A$162, 3&amp;COUNTIF(TestUIn2!$E$2:$E693,Germany_Aus!$A$162),IF(TestUIn2!E693=Germany_Aus!$A$242, 4&amp;COUNTIF(TestUIn2!$E$2:$E693,Germany_Aus!$A$242),IF(TestUIn2!E693=Germany_Aus!$A$322, 5&amp;COUNTIF(TestUIn2!$E$2:$E693,Germany_Aus!$A$322),IF(TestUIn2!E693=Germany_Aus!$A$402, 6&amp;COUNTIF(TestUIn2!$E$2:$E693,Germany_Aus!$A$402),IF(TestUIn2!E693=Germany_Aus!$A$482, 7&amp;COUNTIF(TestUIn2!$E$2:$E693,Germany_Aus!$A$482),IF(TestUIn2!E693=Germany_Aus!$A$562, 8&amp;COUNTIF(TestUIn2!$E$2:$E693,Germany_Aus!$A$562),IF(TestUIn2!E693=Germany_Aus!$A$642, 9&amp;COUNTIF(TestUIn2!$E$2:$E693,Germany_Aus!$A$642),IF(TestUIn2!E693=Germany_Aus!$A$722, 10&amp;COUNTIF(TestUIn2!$E$2:$E693,Germany_Aus!$A$722),0)))))))))))</f>
        <v>0</v>
      </c>
      <c r="B693" t="str">
        <f>TestUIn2!A693</f>
        <v/>
      </c>
      <c r="C693" t="str">
        <f>TestUIn2!B693</f>
        <v/>
      </c>
      <c r="D693" t="str">
        <f>TestUIn2!C693</f>
        <v/>
      </c>
      <c r="E693" t="str">
        <f>TestUIn2!D693</f>
        <v/>
      </c>
      <c r="F693" s="87" t="str">
        <f>TestUIn2!F693</f>
        <v/>
      </c>
    </row>
    <row r="694">
      <c r="A694" s="86">
        <f>(IF(TestUIn2!E694=Germany_Aus!$A$2,1&amp;COUNTIF(TestUIn2!$E$2:$E694,Germany_Aus!$A$2), IF(TestUIn2!E694=Germany_Aus!$A$82, 2&amp;COUNTIF(TestUIn2!$E$2:$E694,Germany_Aus!$A$82),IF(TestUIn2!E694=Germany_Aus!$A$162, 3&amp;COUNTIF(TestUIn2!$E$2:$E694,Germany_Aus!$A$162),IF(TestUIn2!E694=Germany_Aus!$A$242, 4&amp;COUNTIF(TestUIn2!$E$2:$E694,Germany_Aus!$A$242),IF(TestUIn2!E694=Germany_Aus!$A$322, 5&amp;COUNTIF(TestUIn2!$E$2:$E694,Germany_Aus!$A$322),IF(TestUIn2!E694=Germany_Aus!$A$402, 6&amp;COUNTIF(TestUIn2!$E$2:$E694,Germany_Aus!$A$402),IF(TestUIn2!E694=Germany_Aus!$A$482, 7&amp;COUNTIF(TestUIn2!$E$2:$E694,Germany_Aus!$A$482),IF(TestUIn2!E694=Germany_Aus!$A$562, 8&amp;COUNTIF(TestUIn2!$E$2:$E694,Germany_Aus!$A$562),IF(TestUIn2!E694=Germany_Aus!$A$642, 9&amp;COUNTIF(TestUIn2!$E$2:$E694,Germany_Aus!$A$642),IF(TestUIn2!E694=Germany_Aus!$A$722, 10&amp;COUNTIF(TestUIn2!$E$2:$E694,Germany_Aus!$A$722),0)))))))))))</f>
        <v>0</v>
      </c>
      <c r="B694" t="str">
        <f>TestUIn2!A694</f>
        <v/>
      </c>
      <c r="C694" t="str">
        <f>TestUIn2!B694</f>
        <v/>
      </c>
      <c r="D694" t="str">
        <f>TestUIn2!C694</f>
        <v/>
      </c>
      <c r="E694" t="str">
        <f>TestUIn2!D694</f>
        <v/>
      </c>
      <c r="F694" s="87" t="str">
        <f>TestUIn2!F694</f>
        <v/>
      </c>
    </row>
    <row r="695">
      <c r="A695" s="86">
        <f>(IF(TestUIn2!E695=Germany_Aus!$A$2,1&amp;COUNTIF(TestUIn2!$E$2:$E695,Germany_Aus!$A$2), IF(TestUIn2!E695=Germany_Aus!$A$82, 2&amp;COUNTIF(TestUIn2!$E$2:$E695,Germany_Aus!$A$82),IF(TestUIn2!E695=Germany_Aus!$A$162, 3&amp;COUNTIF(TestUIn2!$E$2:$E695,Germany_Aus!$A$162),IF(TestUIn2!E695=Germany_Aus!$A$242, 4&amp;COUNTIF(TestUIn2!$E$2:$E695,Germany_Aus!$A$242),IF(TestUIn2!E695=Germany_Aus!$A$322, 5&amp;COUNTIF(TestUIn2!$E$2:$E695,Germany_Aus!$A$322),IF(TestUIn2!E695=Germany_Aus!$A$402, 6&amp;COUNTIF(TestUIn2!$E$2:$E695,Germany_Aus!$A$402),IF(TestUIn2!E695=Germany_Aus!$A$482, 7&amp;COUNTIF(TestUIn2!$E$2:$E695,Germany_Aus!$A$482),IF(TestUIn2!E695=Germany_Aus!$A$562, 8&amp;COUNTIF(TestUIn2!$E$2:$E695,Germany_Aus!$A$562),IF(TestUIn2!E695=Germany_Aus!$A$642, 9&amp;COUNTIF(TestUIn2!$E$2:$E695,Germany_Aus!$A$642),IF(TestUIn2!E695=Germany_Aus!$A$722, 10&amp;COUNTIF(TestUIn2!$E$2:$E695,Germany_Aus!$A$722),0)))))))))))</f>
        <v>0</v>
      </c>
      <c r="B695" t="str">
        <f>TestUIn2!A695</f>
        <v/>
      </c>
      <c r="C695" t="str">
        <f>TestUIn2!B695</f>
        <v/>
      </c>
      <c r="D695" t="str">
        <f>TestUIn2!C695</f>
        <v/>
      </c>
      <c r="E695" t="str">
        <f>TestUIn2!D695</f>
        <v/>
      </c>
      <c r="F695" s="87" t="str">
        <f>TestUIn2!F695</f>
        <v/>
      </c>
    </row>
    <row r="696">
      <c r="A696" s="86">
        <f>(IF(TestUIn2!E696=Germany_Aus!$A$2,1&amp;COUNTIF(TestUIn2!$E$2:$E696,Germany_Aus!$A$2), IF(TestUIn2!E696=Germany_Aus!$A$82, 2&amp;COUNTIF(TestUIn2!$E$2:$E696,Germany_Aus!$A$82),IF(TestUIn2!E696=Germany_Aus!$A$162, 3&amp;COUNTIF(TestUIn2!$E$2:$E696,Germany_Aus!$A$162),IF(TestUIn2!E696=Germany_Aus!$A$242, 4&amp;COUNTIF(TestUIn2!$E$2:$E696,Germany_Aus!$A$242),IF(TestUIn2!E696=Germany_Aus!$A$322, 5&amp;COUNTIF(TestUIn2!$E$2:$E696,Germany_Aus!$A$322),IF(TestUIn2!E696=Germany_Aus!$A$402, 6&amp;COUNTIF(TestUIn2!$E$2:$E696,Germany_Aus!$A$402),IF(TestUIn2!E696=Germany_Aus!$A$482, 7&amp;COUNTIF(TestUIn2!$E$2:$E696,Germany_Aus!$A$482),IF(TestUIn2!E696=Germany_Aus!$A$562, 8&amp;COUNTIF(TestUIn2!$E$2:$E696,Germany_Aus!$A$562),IF(TestUIn2!E696=Germany_Aus!$A$642, 9&amp;COUNTIF(TestUIn2!$E$2:$E696,Germany_Aus!$A$642),IF(TestUIn2!E696=Germany_Aus!$A$722, 10&amp;COUNTIF(TestUIn2!$E$2:$E696,Germany_Aus!$A$722),0)))))))))))</f>
        <v>0</v>
      </c>
      <c r="B696" t="str">
        <f>TestUIn2!A696</f>
        <v/>
      </c>
      <c r="C696" t="str">
        <f>TestUIn2!B696</f>
        <v/>
      </c>
      <c r="D696" t="str">
        <f>TestUIn2!C696</f>
        <v/>
      </c>
      <c r="E696" t="str">
        <f>TestUIn2!D696</f>
        <v/>
      </c>
      <c r="F696" s="87" t="str">
        <f>TestUIn2!F696</f>
        <v/>
      </c>
    </row>
    <row r="697">
      <c r="A697" s="86">
        <f>(IF(TestUIn2!E697=Germany_Aus!$A$2,1&amp;COUNTIF(TestUIn2!$E$2:$E697,Germany_Aus!$A$2), IF(TestUIn2!E697=Germany_Aus!$A$82, 2&amp;COUNTIF(TestUIn2!$E$2:$E697,Germany_Aus!$A$82),IF(TestUIn2!E697=Germany_Aus!$A$162, 3&amp;COUNTIF(TestUIn2!$E$2:$E697,Germany_Aus!$A$162),IF(TestUIn2!E697=Germany_Aus!$A$242, 4&amp;COUNTIF(TestUIn2!$E$2:$E697,Germany_Aus!$A$242),IF(TestUIn2!E697=Germany_Aus!$A$322, 5&amp;COUNTIF(TestUIn2!$E$2:$E697,Germany_Aus!$A$322),IF(TestUIn2!E697=Germany_Aus!$A$402, 6&amp;COUNTIF(TestUIn2!$E$2:$E697,Germany_Aus!$A$402),IF(TestUIn2!E697=Germany_Aus!$A$482, 7&amp;COUNTIF(TestUIn2!$E$2:$E697,Germany_Aus!$A$482),IF(TestUIn2!E697=Germany_Aus!$A$562, 8&amp;COUNTIF(TestUIn2!$E$2:$E697,Germany_Aus!$A$562),IF(TestUIn2!E697=Germany_Aus!$A$642, 9&amp;COUNTIF(TestUIn2!$E$2:$E697,Germany_Aus!$A$642),IF(TestUIn2!E697=Germany_Aus!$A$722, 10&amp;COUNTIF(TestUIn2!$E$2:$E697,Germany_Aus!$A$722),0)))))))))))</f>
        <v>0</v>
      </c>
      <c r="B697" t="str">
        <f>TestUIn2!A697</f>
        <v/>
      </c>
      <c r="C697" t="str">
        <f>TestUIn2!B697</f>
        <v/>
      </c>
      <c r="D697" t="str">
        <f>TestUIn2!C697</f>
        <v/>
      </c>
      <c r="E697" t="str">
        <f>TestUIn2!D697</f>
        <v/>
      </c>
      <c r="F697" s="87" t="str">
        <f>TestUIn2!F697</f>
        <v/>
      </c>
    </row>
    <row r="698">
      <c r="A698" s="86">
        <f>(IF(TestUIn2!E698=Germany_Aus!$A$2,1&amp;COUNTIF(TestUIn2!$E$2:$E698,Germany_Aus!$A$2), IF(TestUIn2!E698=Germany_Aus!$A$82, 2&amp;COUNTIF(TestUIn2!$E$2:$E698,Germany_Aus!$A$82),IF(TestUIn2!E698=Germany_Aus!$A$162, 3&amp;COUNTIF(TestUIn2!$E$2:$E698,Germany_Aus!$A$162),IF(TestUIn2!E698=Germany_Aus!$A$242, 4&amp;COUNTIF(TestUIn2!$E$2:$E698,Germany_Aus!$A$242),IF(TestUIn2!E698=Germany_Aus!$A$322, 5&amp;COUNTIF(TestUIn2!$E$2:$E698,Germany_Aus!$A$322),IF(TestUIn2!E698=Germany_Aus!$A$402, 6&amp;COUNTIF(TestUIn2!$E$2:$E698,Germany_Aus!$A$402),IF(TestUIn2!E698=Germany_Aus!$A$482, 7&amp;COUNTIF(TestUIn2!$E$2:$E698,Germany_Aus!$A$482),IF(TestUIn2!E698=Germany_Aus!$A$562, 8&amp;COUNTIF(TestUIn2!$E$2:$E698,Germany_Aus!$A$562),IF(TestUIn2!E698=Germany_Aus!$A$642, 9&amp;COUNTIF(TestUIn2!$E$2:$E698,Germany_Aus!$A$642),IF(TestUIn2!E698=Germany_Aus!$A$722, 10&amp;COUNTIF(TestUIn2!$E$2:$E698,Germany_Aus!$A$722),0)))))))))))</f>
        <v>0</v>
      </c>
      <c r="B698" t="str">
        <f>TestUIn2!A698</f>
        <v/>
      </c>
      <c r="C698" t="str">
        <f>TestUIn2!B698</f>
        <v/>
      </c>
      <c r="D698" t="str">
        <f>TestUIn2!C698</f>
        <v/>
      </c>
      <c r="E698" t="str">
        <f>TestUIn2!D698</f>
        <v/>
      </c>
      <c r="F698" s="87" t="str">
        <f>TestUIn2!F698</f>
        <v/>
      </c>
    </row>
    <row r="699">
      <c r="A699" s="86">
        <f>(IF(TestUIn2!E699=Germany_Aus!$A$2,1&amp;COUNTIF(TestUIn2!$E$2:$E699,Germany_Aus!$A$2), IF(TestUIn2!E699=Germany_Aus!$A$82, 2&amp;COUNTIF(TestUIn2!$E$2:$E699,Germany_Aus!$A$82),IF(TestUIn2!E699=Germany_Aus!$A$162, 3&amp;COUNTIF(TestUIn2!$E$2:$E699,Germany_Aus!$A$162),IF(TestUIn2!E699=Germany_Aus!$A$242, 4&amp;COUNTIF(TestUIn2!$E$2:$E699,Germany_Aus!$A$242),IF(TestUIn2!E699=Germany_Aus!$A$322, 5&amp;COUNTIF(TestUIn2!$E$2:$E699,Germany_Aus!$A$322),IF(TestUIn2!E699=Germany_Aus!$A$402, 6&amp;COUNTIF(TestUIn2!$E$2:$E699,Germany_Aus!$A$402),IF(TestUIn2!E699=Germany_Aus!$A$482, 7&amp;COUNTIF(TestUIn2!$E$2:$E699,Germany_Aus!$A$482),IF(TestUIn2!E699=Germany_Aus!$A$562, 8&amp;COUNTIF(TestUIn2!$E$2:$E699,Germany_Aus!$A$562),IF(TestUIn2!E699=Germany_Aus!$A$642, 9&amp;COUNTIF(TestUIn2!$E$2:$E699,Germany_Aus!$A$642),IF(TestUIn2!E699=Germany_Aus!$A$722, 10&amp;COUNTIF(TestUIn2!$E$2:$E699,Germany_Aus!$A$722),0)))))))))))</f>
        <v>0</v>
      </c>
      <c r="B699" t="str">
        <f>TestUIn2!A699</f>
        <v/>
      </c>
      <c r="C699" t="str">
        <f>TestUIn2!B699</f>
        <v/>
      </c>
      <c r="D699" t="str">
        <f>TestUIn2!C699</f>
        <v/>
      </c>
      <c r="E699" t="str">
        <f>TestUIn2!D699</f>
        <v/>
      </c>
      <c r="F699" s="87" t="str">
        <f>TestUIn2!F699</f>
        <v/>
      </c>
    </row>
    <row r="700">
      <c r="A700" s="86">
        <f>(IF(TestUIn2!E700=Germany_Aus!$A$2,1&amp;COUNTIF(TestUIn2!$E$2:$E700,Germany_Aus!$A$2), IF(TestUIn2!E700=Germany_Aus!$A$82, 2&amp;COUNTIF(TestUIn2!$E$2:$E700,Germany_Aus!$A$82),IF(TestUIn2!E700=Germany_Aus!$A$162, 3&amp;COUNTIF(TestUIn2!$E$2:$E700,Germany_Aus!$A$162),IF(TestUIn2!E700=Germany_Aus!$A$242, 4&amp;COUNTIF(TestUIn2!$E$2:$E700,Germany_Aus!$A$242),IF(TestUIn2!E700=Germany_Aus!$A$322, 5&amp;COUNTIF(TestUIn2!$E$2:$E700,Germany_Aus!$A$322),IF(TestUIn2!E700=Germany_Aus!$A$402, 6&amp;COUNTIF(TestUIn2!$E$2:$E700,Germany_Aus!$A$402),IF(TestUIn2!E700=Germany_Aus!$A$482, 7&amp;COUNTIF(TestUIn2!$E$2:$E700,Germany_Aus!$A$482),IF(TestUIn2!E700=Germany_Aus!$A$562, 8&amp;COUNTIF(TestUIn2!$E$2:$E700,Germany_Aus!$A$562),IF(TestUIn2!E700=Germany_Aus!$A$642, 9&amp;COUNTIF(TestUIn2!$E$2:$E700,Germany_Aus!$A$642),IF(TestUIn2!E700=Germany_Aus!$A$722, 10&amp;COUNTIF(TestUIn2!$E$2:$E700,Germany_Aus!$A$722),0)))))))))))</f>
        <v>0</v>
      </c>
      <c r="B700" t="str">
        <f>TestUIn2!A700</f>
        <v/>
      </c>
      <c r="C700" t="str">
        <f>TestUIn2!B700</f>
        <v/>
      </c>
      <c r="D700" t="str">
        <f>TestUIn2!C700</f>
        <v/>
      </c>
      <c r="E700" t="str">
        <f>TestUIn2!D700</f>
        <v/>
      </c>
      <c r="F700" s="87" t="str">
        <f>TestUIn2!F700</f>
        <v/>
      </c>
    </row>
    <row r="701">
      <c r="A701" s="86">
        <f>(IF(TestUIn2!E701=Germany_Aus!$A$2,1&amp;COUNTIF(TestUIn2!$E$2:$E701,Germany_Aus!$A$2), IF(TestUIn2!E701=Germany_Aus!$A$82, 2&amp;COUNTIF(TestUIn2!$E$2:$E701,Germany_Aus!$A$82),IF(TestUIn2!E701=Germany_Aus!$A$162, 3&amp;COUNTIF(TestUIn2!$E$2:$E701,Germany_Aus!$A$162),IF(TestUIn2!E701=Germany_Aus!$A$242, 4&amp;COUNTIF(TestUIn2!$E$2:$E701,Germany_Aus!$A$242),IF(TestUIn2!E701=Germany_Aus!$A$322, 5&amp;COUNTIF(TestUIn2!$E$2:$E701,Germany_Aus!$A$322),IF(TestUIn2!E701=Germany_Aus!$A$402, 6&amp;COUNTIF(TestUIn2!$E$2:$E701,Germany_Aus!$A$402),IF(TestUIn2!E701=Germany_Aus!$A$482, 7&amp;COUNTIF(TestUIn2!$E$2:$E701,Germany_Aus!$A$482),IF(TestUIn2!E701=Germany_Aus!$A$562, 8&amp;COUNTIF(TestUIn2!$E$2:$E701,Germany_Aus!$A$562),IF(TestUIn2!E701=Germany_Aus!$A$642, 9&amp;COUNTIF(TestUIn2!$E$2:$E701,Germany_Aus!$A$642),IF(TestUIn2!E701=Germany_Aus!$A$722, 10&amp;COUNTIF(TestUIn2!$E$2:$E701,Germany_Aus!$A$722),0)))))))))))</f>
        <v>0</v>
      </c>
      <c r="B701" t="str">
        <f>TestUIn2!A701</f>
        <v/>
      </c>
      <c r="C701" t="str">
        <f>TestUIn2!B701</f>
        <v/>
      </c>
      <c r="D701" t="str">
        <f>TestUIn2!C701</f>
        <v/>
      </c>
      <c r="E701" t="str">
        <f>TestUIn2!D701</f>
        <v/>
      </c>
      <c r="F701" s="87" t="str">
        <f>TestUIn2!F701</f>
        <v/>
      </c>
    </row>
    <row r="702">
      <c r="A702" s="86">
        <f>(IF(TestUIn2!E702=Germany_Aus!$A$2,1&amp;COUNTIF(TestUIn2!$E$2:$E702,Germany_Aus!$A$2), IF(TestUIn2!E702=Germany_Aus!$A$82, 2&amp;COUNTIF(TestUIn2!$E$2:$E702,Germany_Aus!$A$82),IF(TestUIn2!E702=Germany_Aus!$A$162, 3&amp;COUNTIF(TestUIn2!$E$2:$E702,Germany_Aus!$A$162),IF(TestUIn2!E702=Germany_Aus!$A$242, 4&amp;COUNTIF(TestUIn2!$E$2:$E702,Germany_Aus!$A$242),IF(TestUIn2!E702=Germany_Aus!$A$322, 5&amp;COUNTIF(TestUIn2!$E$2:$E702,Germany_Aus!$A$322),IF(TestUIn2!E702=Germany_Aus!$A$402, 6&amp;COUNTIF(TestUIn2!$E$2:$E702,Germany_Aus!$A$402),IF(TestUIn2!E702=Germany_Aus!$A$482, 7&amp;COUNTIF(TestUIn2!$E$2:$E702,Germany_Aus!$A$482),IF(TestUIn2!E702=Germany_Aus!$A$562, 8&amp;COUNTIF(TestUIn2!$E$2:$E702,Germany_Aus!$A$562),IF(TestUIn2!E702=Germany_Aus!$A$642, 9&amp;COUNTIF(TestUIn2!$E$2:$E702,Germany_Aus!$A$642),IF(TestUIn2!E702=Germany_Aus!$A$722, 10&amp;COUNTIF(TestUIn2!$E$2:$E702,Germany_Aus!$A$722),0)))))))))))</f>
        <v>0</v>
      </c>
      <c r="B702" t="str">
        <f>TestUIn2!A702</f>
        <v/>
      </c>
      <c r="C702" t="str">
        <f>TestUIn2!B702</f>
        <v/>
      </c>
      <c r="D702" t="str">
        <f>TestUIn2!C702</f>
        <v/>
      </c>
      <c r="E702" t="str">
        <f>TestUIn2!D702</f>
        <v/>
      </c>
      <c r="F702" s="87" t="str">
        <f>TestUIn2!F702</f>
        <v/>
      </c>
    </row>
    <row r="703">
      <c r="A703" s="86">
        <f>(IF(TestUIn2!E703=Germany_Aus!$A$2,1&amp;COUNTIF(TestUIn2!$E$2:$E703,Germany_Aus!$A$2), IF(TestUIn2!E703=Germany_Aus!$A$82, 2&amp;COUNTIF(TestUIn2!$E$2:$E703,Germany_Aus!$A$82),IF(TestUIn2!E703=Germany_Aus!$A$162, 3&amp;COUNTIF(TestUIn2!$E$2:$E703,Germany_Aus!$A$162),IF(TestUIn2!E703=Germany_Aus!$A$242, 4&amp;COUNTIF(TestUIn2!$E$2:$E703,Germany_Aus!$A$242),IF(TestUIn2!E703=Germany_Aus!$A$322, 5&amp;COUNTIF(TestUIn2!$E$2:$E703,Germany_Aus!$A$322),IF(TestUIn2!E703=Germany_Aus!$A$402, 6&amp;COUNTIF(TestUIn2!$E$2:$E703,Germany_Aus!$A$402),IF(TestUIn2!E703=Germany_Aus!$A$482, 7&amp;COUNTIF(TestUIn2!$E$2:$E703,Germany_Aus!$A$482),IF(TestUIn2!E703=Germany_Aus!$A$562, 8&amp;COUNTIF(TestUIn2!$E$2:$E703,Germany_Aus!$A$562),IF(TestUIn2!E703=Germany_Aus!$A$642, 9&amp;COUNTIF(TestUIn2!$E$2:$E703,Germany_Aus!$A$642),IF(TestUIn2!E703=Germany_Aus!$A$722, 10&amp;COUNTIF(TestUIn2!$E$2:$E703,Germany_Aus!$A$722),0)))))))))))</f>
        <v>0</v>
      </c>
      <c r="B703" t="str">
        <f>TestUIn2!A703</f>
        <v/>
      </c>
      <c r="C703" t="str">
        <f>TestUIn2!B703</f>
        <v/>
      </c>
      <c r="D703" t="str">
        <f>TestUIn2!C703</f>
        <v/>
      </c>
      <c r="E703" t="str">
        <f>TestUIn2!D703</f>
        <v/>
      </c>
      <c r="F703" s="87" t="str">
        <f>TestUIn2!F703</f>
        <v/>
      </c>
    </row>
    <row r="704">
      <c r="A704" s="86">
        <f>(IF(TestUIn2!E704=Germany_Aus!$A$2,1&amp;COUNTIF(TestUIn2!$E$2:$E704,Germany_Aus!$A$2), IF(TestUIn2!E704=Germany_Aus!$A$82, 2&amp;COUNTIF(TestUIn2!$E$2:$E704,Germany_Aus!$A$82),IF(TestUIn2!E704=Germany_Aus!$A$162, 3&amp;COUNTIF(TestUIn2!$E$2:$E704,Germany_Aus!$A$162),IF(TestUIn2!E704=Germany_Aus!$A$242, 4&amp;COUNTIF(TestUIn2!$E$2:$E704,Germany_Aus!$A$242),IF(TestUIn2!E704=Germany_Aus!$A$322, 5&amp;COUNTIF(TestUIn2!$E$2:$E704,Germany_Aus!$A$322),IF(TestUIn2!E704=Germany_Aus!$A$402, 6&amp;COUNTIF(TestUIn2!$E$2:$E704,Germany_Aus!$A$402),IF(TestUIn2!E704=Germany_Aus!$A$482, 7&amp;COUNTIF(TestUIn2!$E$2:$E704,Germany_Aus!$A$482),IF(TestUIn2!E704=Germany_Aus!$A$562, 8&amp;COUNTIF(TestUIn2!$E$2:$E704,Germany_Aus!$A$562),IF(TestUIn2!E704=Germany_Aus!$A$642, 9&amp;COUNTIF(TestUIn2!$E$2:$E704,Germany_Aus!$A$642),IF(TestUIn2!E704=Germany_Aus!$A$722, 10&amp;COUNTIF(TestUIn2!$E$2:$E704,Germany_Aus!$A$722),0)))))))))))</f>
        <v>0</v>
      </c>
      <c r="B704" t="str">
        <f>TestUIn2!A704</f>
        <v/>
      </c>
      <c r="C704" t="str">
        <f>TestUIn2!B704</f>
        <v/>
      </c>
      <c r="D704" t="str">
        <f>TestUIn2!C704</f>
        <v/>
      </c>
      <c r="E704" t="str">
        <f>TestUIn2!D704</f>
        <v/>
      </c>
      <c r="F704" s="87" t="str">
        <f>TestUIn2!F704</f>
        <v/>
      </c>
    </row>
    <row r="705">
      <c r="A705" s="86">
        <f>(IF(TestUIn2!E705=Germany_Aus!$A$2,1&amp;COUNTIF(TestUIn2!$E$2:$E705,Germany_Aus!$A$2), IF(TestUIn2!E705=Germany_Aus!$A$82, 2&amp;COUNTIF(TestUIn2!$E$2:$E705,Germany_Aus!$A$82),IF(TestUIn2!E705=Germany_Aus!$A$162, 3&amp;COUNTIF(TestUIn2!$E$2:$E705,Germany_Aus!$A$162),IF(TestUIn2!E705=Germany_Aus!$A$242, 4&amp;COUNTIF(TestUIn2!$E$2:$E705,Germany_Aus!$A$242),IF(TestUIn2!E705=Germany_Aus!$A$322, 5&amp;COUNTIF(TestUIn2!$E$2:$E705,Germany_Aus!$A$322),IF(TestUIn2!E705=Germany_Aus!$A$402, 6&amp;COUNTIF(TestUIn2!$E$2:$E705,Germany_Aus!$A$402),IF(TestUIn2!E705=Germany_Aus!$A$482, 7&amp;COUNTIF(TestUIn2!$E$2:$E705,Germany_Aus!$A$482),IF(TestUIn2!E705=Germany_Aus!$A$562, 8&amp;COUNTIF(TestUIn2!$E$2:$E705,Germany_Aus!$A$562),IF(TestUIn2!E705=Germany_Aus!$A$642, 9&amp;COUNTIF(TestUIn2!$E$2:$E705,Germany_Aus!$A$642),IF(TestUIn2!E705=Germany_Aus!$A$722, 10&amp;COUNTIF(TestUIn2!$E$2:$E705,Germany_Aus!$A$722),0)))))))))))</f>
        <v>0</v>
      </c>
      <c r="B705" t="str">
        <f>TestUIn2!A705</f>
        <v/>
      </c>
      <c r="C705" t="str">
        <f>TestUIn2!B705</f>
        <v/>
      </c>
      <c r="D705" t="str">
        <f>TestUIn2!C705</f>
        <v/>
      </c>
      <c r="E705" t="str">
        <f>TestUIn2!D705</f>
        <v/>
      </c>
      <c r="F705" s="87" t="str">
        <f>TestUIn2!F705</f>
        <v/>
      </c>
    </row>
    <row r="706">
      <c r="A706" s="86">
        <f>(IF(TestUIn2!E706=Germany_Aus!$A$2,1&amp;COUNTIF(TestUIn2!$E$2:$E706,Germany_Aus!$A$2), IF(TestUIn2!E706=Germany_Aus!$A$82, 2&amp;COUNTIF(TestUIn2!$E$2:$E706,Germany_Aus!$A$82),IF(TestUIn2!E706=Germany_Aus!$A$162, 3&amp;COUNTIF(TestUIn2!$E$2:$E706,Germany_Aus!$A$162),IF(TestUIn2!E706=Germany_Aus!$A$242, 4&amp;COUNTIF(TestUIn2!$E$2:$E706,Germany_Aus!$A$242),IF(TestUIn2!E706=Germany_Aus!$A$322, 5&amp;COUNTIF(TestUIn2!$E$2:$E706,Germany_Aus!$A$322),IF(TestUIn2!E706=Germany_Aus!$A$402, 6&amp;COUNTIF(TestUIn2!$E$2:$E706,Germany_Aus!$A$402),IF(TestUIn2!E706=Germany_Aus!$A$482, 7&amp;COUNTIF(TestUIn2!$E$2:$E706,Germany_Aus!$A$482),IF(TestUIn2!E706=Germany_Aus!$A$562, 8&amp;COUNTIF(TestUIn2!$E$2:$E706,Germany_Aus!$A$562),IF(TestUIn2!E706=Germany_Aus!$A$642, 9&amp;COUNTIF(TestUIn2!$E$2:$E706,Germany_Aus!$A$642),IF(TestUIn2!E706=Germany_Aus!$A$722, 10&amp;COUNTIF(TestUIn2!$E$2:$E706,Germany_Aus!$A$722),0)))))))))))</f>
        <v>0</v>
      </c>
      <c r="B706" t="str">
        <f>TestUIn2!A706</f>
        <v/>
      </c>
      <c r="C706" t="str">
        <f>TestUIn2!B706</f>
        <v/>
      </c>
      <c r="D706" t="str">
        <f>TestUIn2!C706</f>
        <v/>
      </c>
      <c r="E706" t="str">
        <f>TestUIn2!D706</f>
        <v/>
      </c>
      <c r="F706" s="87" t="str">
        <f>TestUIn2!F706</f>
        <v/>
      </c>
    </row>
    <row r="707">
      <c r="A707" s="86">
        <f>(IF(TestUIn2!E707=Germany_Aus!$A$2,1&amp;COUNTIF(TestUIn2!$E$2:$E707,Germany_Aus!$A$2), IF(TestUIn2!E707=Germany_Aus!$A$82, 2&amp;COUNTIF(TestUIn2!$E$2:$E707,Germany_Aus!$A$82),IF(TestUIn2!E707=Germany_Aus!$A$162, 3&amp;COUNTIF(TestUIn2!$E$2:$E707,Germany_Aus!$A$162),IF(TestUIn2!E707=Germany_Aus!$A$242, 4&amp;COUNTIF(TestUIn2!$E$2:$E707,Germany_Aus!$A$242),IF(TestUIn2!E707=Germany_Aus!$A$322, 5&amp;COUNTIF(TestUIn2!$E$2:$E707,Germany_Aus!$A$322),IF(TestUIn2!E707=Germany_Aus!$A$402, 6&amp;COUNTIF(TestUIn2!$E$2:$E707,Germany_Aus!$A$402),IF(TestUIn2!E707=Germany_Aus!$A$482, 7&amp;COUNTIF(TestUIn2!$E$2:$E707,Germany_Aus!$A$482),IF(TestUIn2!E707=Germany_Aus!$A$562, 8&amp;COUNTIF(TestUIn2!$E$2:$E707,Germany_Aus!$A$562),IF(TestUIn2!E707=Germany_Aus!$A$642, 9&amp;COUNTIF(TestUIn2!$E$2:$E707,Germany_Aus!$A$642),IF(TestUIn2!E707=Germany_Aus!$A$722, 10&amp;COUNTIF(TestUIn2!$E$2:$E707,Germany_Aus!$A$722),0)))))))))))</f>
        <v>0</v>
      </c>
      <c r="B707" t="str">
        <f>TestUIn2!A707</f>
        <v/>
      </c>
      <c r="C707" t="str">
        <f>TestUIn2!B707</f>
        <v/>
      </c>
      <c r="D707" t="str">
        <f>TestUIn2!C707</f>
        <v/>
      </c>
      <c r="E707" t="str">
        <f>TestUIn2!D707</f>
        <v/>
      </c>
      <c r="F707" s="87" t="str">
        <f>TestUIn2!F707</f>
        <v/>
      </c>
    </row>
    <row r="708">
      <c r="A708" s="86">
        <f>(IF(TestUIn2!E708=Germany_Aus!$A$2,1&amp;COUNTIF(TestUIn2!$E$2:$E708,Germany_Aus!$A$2), IF(TestUIn2!E708=Germany_Aus!$A$82, 2&amp;COUNTIF(TestUIn2!$E$2:$E708,Germany_Aus!$A$82),IF(TestUIn2!E708=Germany_Aus!$A$162, 3&amp;COUNTIF(TestUIn2!$E$2:$E708,Germany_Aus!$A$162),IF(TestUIn2!E708=Germany_Aus!$A$242, 4&amp;COUNTIF(TestUIn2!$E$2:$E708,Germany_Aus!$A$242),IF(TestUIn2!E708=Germany_Aus!$A$322, 5&amp;COUNTIF(TestUIn2!$E$2:$E708,Germany_Aus!$A$322),IF(TestUIn2!E708=Germany_Aus!$A$402, 6&amp;COUNTIF(TestUIn2!$E$2:$E708,Germany_Aus!$A$402),IF(TestUIn2!E708=Germany_Aus!$A$482, 7&amp;COUNTIF(TestUIn2!$E$2:$E708,Germany_Aus!$A$482),IF(TestUIn2!E708=Germany_Aus!$A$562, 8&amp;COUNTIF(TestUIn2!$E$2:$E708,Germany_Aus!$A$562),IF(TestUIn2!E708=Germany_Aus!$A$642, 9&amp;COUNTIF(TestUIn2!$E$2:$E708,Germany_Aus!$A$642),IF(TestUIn2!E708=Germany_Aus!$A$722, 10&amp;COUNTIF(TestUIn2!$E$2:$E708,Germany_Aus!$A$722),0)))))))))))</f>
        <v>0</v>
      </c>
      <c r="B708" t="str">
        <f>TestUIn2!A708</f>
        <v/>
      </c>
      <c r="C708" t="str">
        <f>TestUIn2!B708</f>
        <v/>
      </c>
      <c r="D708" t="str">
        <f>TestUIn2!C708</f>
        <v/>
      </c>
      <c r="E708" t="str">
        <f>TestUIn2!D708</f>
        <v/>
      </c>
      <c r="F708" s="87" t="str">
        <f>TestUIn2!F708</f>
        <v/>
      </c>
    </row>
    <row r="709">
      <c r="A709" s="86">
        <f>(IF(TestUIn2!E709=Germany_Aus!$A$2,1&amp;COUNTIF(TestUIn2!$E$2:$E709,Germany_Aus!$A$2), IF(TestUIn2!E709=Germany_Aus!$A$82, 2&amp;COUNTIF(TestUIn2!$E$2:$E709,Germany_Aus!$A$82),IF(TestUIn2!E709=Germany_Aus!$A$162, 3&amp;COUNTIF(TestUIn2!$E$2:$E709,Germany_Aus!$A$162),IF(TestUIn2!E709=Germany_Aus!$A$242, 4&amp;COUNTIF(TestUIn2!$E$2:$E709,Germany_Aus!$A$242),IF(TestUIn2!E709=Germany_Aus!$A$322, 5&amp;COUNTIF(TestUIn2!$E$2:$E709,Germany_Aus!$A$322),IF(TestUIn2!E709=Germany_Aus!$A$402, 6&amp;COUNTIF(TestUIn2!$E$2:$E709,Germany_Aus!$A$402),IF(TestUIn2!E709=Germany_Aus!$A$482, 7&amp;COUNTIF(TestUIn2!$E$2:$E709,Germany_Aus!$A$482),IF(TestUIn2!E709=Germany_Aus!$A$562, 8&amp;COUNTIF(TestUIn2!$E$2:$E709,Germany_Aus!$A$562),IF(TestUIn2!E709=Germany_Aus!$A$642, 9&amp;COUNTIF(TestUIn2!$E$2:$E709,Germany_Aus!$A$642),IF(TestUIn2!E709=Germany_Aus!$A$722, 10&amp;COUNTIF(TestUIn2!$E$2:$E709,Germany_Aus!$A$722),0)))))))))))</f>
        <v>0</v>
      </c>
      <c r="B709" t="str">
        <f>TestUIn2!A709</f>
        <v/>
      </c>
      <c r="C709" t="str">
        <f>TestUIn2!B709</f>
        <v/>
      </c>
      <c r="D709" t="str">
        <f>TestUIn2!C709</f>
        <v/>
      </c>
      <c r="E709" t="str">
        <f>TestUIn2!D709</f>
        <v/>
      </c>
      <c r="F709" s="87" t="str">
        <f>TestUIn2!F709</f>
        <v/>
      </c>
    </row>
    <row r="710">
      <c r="A710" s="86">
        <f>(IF(TestUIn2!E710=Germany_Aus!$A$2,1&amp;COUNTIF(TestUIn2!$E$2:$E710,Germany_Aus!$A$2), IF(TestUIn2!E710=Germany_Aus!$A$82, 2&amp;COUNTIF(TestUIn2!$E$2:$E710,Germany_Aus!$A$82),IF(TestUIn2!E710=Germany_Aus!$A$162, 3&amp;COUNTIF(TestUIn2!$E$2:$E710,Germany_Aus!$A$162),IF(TestUIn2!E710=Germany_Aus!$A$242, 4&amp;COUNTIF(TestUIn2!$E$2:$E710,Germany_Aus!$A$242),IF(TestUIn2!E710=Germany_Aus!$A$322, 5&amp;COUNTIF(TestUIn2!$E$2:$E710,Germany_Aus!$A$322),IF(TestUIn2!E710=Germany_Aus!$A$402, 6&amp;COUNTIF(TestUIn2!$E$2:$E710,Germany_Aus!$A$402),IF(TestUIn2!E710=Germany_Aus!$A$482, 7&amp;COUNTIF(TestUIn2!$E$2:$E710,Germany_Aus!$A$482),IF(TestUIn2!E710=Germany_Aus!$A$562, 8&amp;COUNTIF(TestUIn2!$E$2:$E710,Germany_Aus!$A$562),IF(TestUIn2!E710=Germany_Aus!$A$642, 9&amp;COUNTIF(TestUIn2!$E$2:$E710,Germany_Aus!$A$642),IF(TestUIn2!E710=Germany_Aus!$A$722, 10&amp;COUNTIF(TestUIn2!$E$2:$E710,Germany_Aus!$A$722),0)))))))))))</f>
        <v>0</v>
      </c>
      <c r="B710" t="str">
        <f>TestUIn2!A710</f>
        <v/>
      </c>
      <c r="C710" t="str">
        <f>TestUIn2!B710</f>
        <v/>
      </c>
      <c r="D710" t="str">
        <f>TestUIn2!C710</f>
        <v/>
      </c>
      <c r="E710" t="str">
        <f>TestUIn2!D710</f>
        <v/>
      </c>
      <c r="F710" s="87" t="str">
        <f>TestUIn2!F710</f>
        <v/>
      </c>
    </row>
    <row r="711">
      <c r="A711" s="86">
        <f>(IF(TestUIn2!E711=Germany_Aus!$A$2,1&amp;COUNTIF(TestUIn2!$E$2:$E711,Germany_Aus!$A$2), IF(TestUIn2!E711=Germany_Aus!$A$82, 2&amp;COUNTIF(TestUIn2!$E$2:$E711,Germany_Aus!$A$82),IF(TestUIn2!E711=Germany_Aus!$A$162, 3&amp;COUNTIF(TestUIn2!$E$2:$E711,Germany_Aus!$A$162),IF(TestUIn2!E711=Germany_Aus!$A$242, 4&amp;COUNTIF(TestUIn2!$E$2:$E711,Germany_Aus!$A$242),IF(TestUIn2!E711=Germany_Aus!$A$322, 5&amp;COUNTIF(TestUIn2!$E$2:$E711,Germany_Aus!$A$322),IF(TestUIn2!E711=Germany_Aus!$A$402, 6&amp;COUNTIF(TestUIn2!$E$2:$E711,Germany_Aus!$A$402),IF(TestUIn2!E711=Germany_Aus!$A$482, 7&amp;COUNTIF(TestUIn2!$E$2:$E711,Germany_Aus!$A$482),IF(TestUIn2!E711=Germany_Aus!$A$562, 8&amp;COUNTIF(TestUIn2!$E$2:$E711,Germany_Aus!$A$562),IF(TestUIn2!E711=Germany_Aus!$A$642, 9&amp;COUNTIF(TestUIn2!$E$2:$E711,Germany_Aus!$A$642),IF(TestUIn2!E711=Germany_Aus!$A$722, 10&amp;COUNTIF(TestUIn2!$E$2:$E711,Germany_Aus!$A$722),0)))))))))))</f>
        <v>0</v>
      </c>
      <c r="B711" t="str">
        <f>TestUIn2!A711</f>
        <v/>
      </c>
      <c r="C711" t="str">
        <f>TestUIn2!B711</f>
        <v/>
      </c>
      <c r="D711" t="str">
        <f>TestUIn2!C711</f>
        <v/>
      </c>
      <c r="E711" t="str">
        <f>TestUIn2!D711</f>
        <v/>
      </c>
      <c r="F711" s="87" t="str">
        <f>TestUIn2!F711</f>
        <v/>
      </c>
    </row>
    <row r="712">
      <c r="A712" s="86">
        <f>(IF(TestUIn2!E712=Germany_Aus!$A$2,1&amp;COUNTIF(TestUIn2!$E$2:$E712,Germany_Aus!$A$2), IF(TestUIn2!E712=Germany_Aus!$A$82, 2&amp;COUNTIF(TestUIn2!$E$2:$E712,Germany_Aus!$A$82),IF(TestUIn2!E712=Germany_Aus!$A$162, 3&amp;COUNTIF(TestUIn2!$E$2:$E712,Germany_Aus!$A$162),IF(TestUIn2!E712=Germany_Aus!$A$242, 4&amp;COUNTIF(TestUIn2!$E$2:$E712,Germany_Aus!$A$242),IF(TestUIn2!E712=Germany_Aus!$A$322, 5&amp;COUNTIF(TestUIn2!$E$2:$E712,Germany_Aus!$A$322),IF(TestUIn2!E712=Germany_Aus!$A$402, 6&amp;COUNTIF(TestUIn2!$E$2:$E712,Germany_Aus!$A$402),IF(TestUIn2!E712=Germany_Aus!$A$482, 7&amp;COUNTIF(TestUIn2!$E$2:$E712,Germany_Aus!$A$482),IF(TestUIn2!E712=Germany_Aus!$A$562, 8&amp;COUNTIF(TestUIn2!$E$2:$E712,Germany_Aus!$A$562),IF(TestUIn2!E712=Germany_Aus!$A$642, 9&amp;COUNTIF(TestUIn2!$E$2:$E712,Germany_Aus!$A$642),IF(TestUIn2!E712=Germany_Aus!$A$722, 10&amp;COUNTIF(TestUIn2!$E$2:$E712,Germany_Aus!$A$722),0)))))))))))</f>
        <v>0</v>
      </c>
      <c r="B712" t="str">
        <f>TestUIn2!A712</f>
        <v/>
      </c>
      <c r="C712" t="str">
        <f>TestUIn2!B712</f>
        <v/>
      </c>
      <c r="D712" t="str">
        <f>TestUIn2!C712</f>
        <v/>
      </c>
      <c r="E712" t="str">
        <f>TestUIn2!D712</f>
        <v/>
      </c>
      <c r="F712" s="87" t="str">
        <f>TestUIn2!F712</f>
        <v/>
      </c>
    </row>
    <row r="713">
      <c r="A713" s="86">
        <f>(IF(TestUIn2!E713=Germany_Aus!$A$2,1&amp;COUNTIF(TestUIn2!$E$2:$E713,Germany_Aus!$A$2), IF(TestUIn2!E713=Germany_Aus!$A$82, 2&amp;COUNTIF(TestUIn2!$E$2:$E713,Germany_Aus!$A$82),IF(TestUIn2!E713=Germany_Aus!$A$162, 3&amp;COUNTIF(TestUIn2!$E$2:$E713,Germany_Aus!$A$162),IF(TestUIn2!E713=Germany_Aus!$A$242, 4&amp;COUNTIF(TestUIn2!$E$2:$E713,Germany_Aus!$A$242),IF(TestUIn2!E713=Germany_Aus!$A$322, 5&amp;COUNTIF(TestUIn2!$E$2:$E713,Germany_Aus!$A$322),IF(TestUIn2!E713=Germany_Aus!$A$402, 6&amp;COUNTIF(TestUIn2!$E$2:$E713,Germany_Aus!$A$402),IF(TestUIn2!E713=Germany_Aus!$A$482, 7&amp;COUNTIF(TestUIn2!$E$2:$E713,Germany_Aus!$A$482),IF(TestUIn2!E713=Germany_Aus!$A$562, 8&amp;COUNTIF(TestUIn2!$E$2:$E713,Germany_Aus!$A$562),IF(TestUIn2!E713=Germany_Aus!$A$642, 9&amp;COUNTIF(TestUIn2!$E$2:$E713,Germany_Aus!$A$642),IF(TestUIn2!E713=Germany_Aus!$A$722, 10&amp;COUNTIF(TestUIn2!$E$2:$E713,Germany_Aus!$A$722),0)))))))))))</f>
        <v>0</v>
      </c>
      <c r="B713" t="str">
        <f>TestUIn2!A713</f>
        <v/>
      </c>
      <c r="C713" t="str">
        <f>TestUIn2!B713</f>
        <v/>
      </c>
      <c r="D713" t="str">
        <f>TestUIn2!C713</f>
        <v/>
      </c>
      <c r="E713" t="str">
        <f>TestUIn2!D713</f>
        <v/>
      </c>
      <c r="F713" s="87" t="str">
        <f>TestUIn2!F713</f>
        <v/>
      </c>
    </row>
    <row r="714">
      <c r="A714" s="86">
        <f>(IF(TestUIn2!E714=Germany_Aus!$A$2,1&amp;COUNTIF(TestUIn2!$E$2:$E714,Germany_Aus!$A$2), IF(TestUIn2!E714=Germany_Aus!$A$82, 2&amp;COUNTIF(TestUIn2!$E$2:$E714,Germany_Aus!$A$82),IF(TestUIn2!E714=Germany_Aus!$A$162, 3&amp;COUNTIF(TestUIn2!$E$2:$E714,Germany_Aus!$A$162),IF(TestUIn2!E714=Germany_Aus!$A$242, 4&amp;COUNTIF(TestUIn2!$E$2:$E714,Germany_Aus!$A$242),IF(TestUIn2!E714=Germany_Aus!$A$322, 5&amp;COUNTIF(TestUIn2!$E$2:$E714,Germany_Aus!$A$322),IF(TestUIn2!E714=Germany_Aus!$A$402, 6&amp;COUNTIF(TestUIn2!$E$2:$E714,Germany_Aus!$A$402),IF(TestUIn2!E714=Germany_Aus!$A$482, 7&amp;COUNTIF(TestUIn2!$E$2:$E714,Germany_Aus!$A$482),IF(TestUIn2!E714=Germany_Aus!$A$562, 8&amp;COUNTIF(TestUIn2!$E$2:$E714,Germany_Aus!$A$562),IF(TestUIn2!E714=Germany_Aus!$A$642, 9&amp;COUNTIF(TestUIn2!$E$2:$E714,Germany_Aus!$A$642),IF(TestUIn2!E714=Germany_Aus!$A$722, 10&amp;COUNTIF(TestUIn2!$E$2:$E714,Germany_Aus!$A$722),0)))))))))))</f>
        <v>0</v>
      </c>
      <c r="B714" t="str">
        <f>TestUIn2!A714</f>
        <v/>
      </c>
      <c r="C714" t="str">
        <f>TestUIn2!B714</f>
        <v/>
      </c>
      <c r="D714" t="str">
        <f>TestUIn2!C714</f>
        <v/>
      </c>
      <c r="E714" t="str">
        <f>TestUIn2!D714</f>
        <v/>
      </c>
      <c r="F714" s="87" t="str">
        <f>TestUIn2!F714</f>
        <v/>
      </c>
    </row>
    <row r="715">
      <c r="A715" s="86">
        <f>(IF(TestUIn2!E715=Germany_Aus!$A$2,1&amp;COUNTIF(TestUIn2!$E$2:$E715,Germany_Aus!$A$2), IF(TestUIn2!E715=Germany_Aus!$A$82, 2&amp;COUNTIF(TestUIn2!$E$2:$E715,Germany_Aus!$A$82),IF(TestUIn2!E715=Germany_Aus!$A$162, 3&amp;COUNTIF(TestUIn2!$E$2:$E715,Germany_Aus!$A$162),IF(TestUIn2!E715=Germany_Aus!$A$242, 4&amp;COUNTIF(TestUIn2!$E$2:$E715,Germany_Aus!$A$242),IF(TestUIn2!E715=Germany_Aus!$A$322, 5&amp;COUNTIF(TestUIn2!$E$2:$E715,Germany_Aus!$A$322),IF(TestUIn2!E715=Germany_Aus!$A$402, 6&amp;COUNTIF(TestUIn2!$E$2:$E715,Germany_Aus!$A$402),IF(TestUIn2!E715=Germany_Aus!$A$482, 7&amp;COUNTIF(TestUIn2!$E$2:$E715,Germany_Aus!$A$482),IF(TestUIn2!E715=Germany_Aus!$A$562, 8&amp;COUNTIF(TestUIn2!$E$2:$E715,Germany_Aus!$A$562),IF(TestUIn2!E715=Germany_Aus!$A$642, 9&amp;COUNTIF(TestUIn2!$E$2:$E715,Germany_Aus!$A$642),IF(TestUIn2!E715=Germany_Aus!$A$722, 10&amp;COUNTIF(TestUIn2!$E$2:$E715,Germany_Aus!$A$722),0)))))))))))</f>
        <v>0</v>
      </c>
      <c r="B715" t="str">
        <f>TestUIn2!A715</f>
        <v/>
      </c>
      <c r="C715" t="str">
        <f>TestUIn2!B715</f>
        <v/>
      </c>
      <c r="D715" t="str">
        <f>TestUIn2!C715</f>
        <v/>
      </c>
      <c r="E715" t="str">
        <f>TestUIn2!D715</f>
        <v/>
      </c>
      <c r="F715" s="87" t="str">
        <f>TestUIn2!F715</f>
        <v/>
      </c>
    </row>
    <row r="716">
      <c r="A716" s="86">
        <f>(IF(TestUIn2!E716=Germany_Aus!$A$2,1&amp;COUNTIF(TestUIn2!$E$2:$E716,Germany_Aus!$A$2), IF(TestUIn2!E716=Germany_Aus!$A$82, 2&amp;COUNTIF(TestUIn2!$E$2:$E716,Germany_Aus!$A$82),IF(TestUIn2!E716=Germany_Aus!$A$162, 3&amp;COUNTIF(TestUIn2!$E$2:$E716,Germany_Aus!$A$162),IF(TestUIn2!E716=Germany_Aus!$A$242, 4&amp;COUNTIF(TestUIn2!$E$2:$E716,Germany_Aus!$A$242),IF(TestUIn2!E716=Germany_Aus!$A$322, 5&amp;COUNTIF(TestUIn2!$E$2:$E716,Germany_Aus!$A$322),IF(TestUIn2!E716=Germany_Aus!$A$402, 6&amp;COUNTIF(TestUIn2!$E$2:$E716,Germany_Aus!$A$402),IF(TestUIn2!E716=Germany_Aus!$A$482, 7&amp;COUNTIF(TestUIn2!$E$2:$E716,Germany_Aus!$A$482),IF(TestUIn2!E716=Germany_Aus!$A$562, 8&amp;COUNTIF(TestUIn2!$E$2:$E716,Germany_Aus!$A$562),IF(TestUIn2!E716=Germany_Aus!$A$642, 9&amp;COUNTIF(TestUIn2!$E$2:$E716,Germany_Aus!$A$642),IF(TestUIn2!E716=Germany_Aus!$A$722, 10&amp;COUNTIF(TestUIn2!$E$2:$E716,Germany_Aus!$A$722),0)))))))))))</f>
        <v>0</v>
      </c>
      <c r="B716" t="str">
        <f>TestUIn2!A716</f>
        <v/>
      </c>
      <c r="C716" t="str">
        <f>TestUIn2!B716</f>
        <v/>
      </c>
      <c r="D716" t="str">
        <f>TestUIn2!C716</f>
        <v/>
      </c>
      <c r="E716" t="str">
        <f>TestUIn2!D716</f>
        <v/>
      </c>
      <c r="F716" s="87" t="str">
        <f>TestUIn2!F716</f>
        <v/>
      </c>
    </row>
    <row r="717">
      <c r="A717" s="86">
        <f>(IF(TestUIn2!E717=Germany_Aus!$A$2,1&amp;COUNTIF(TestUIn2!$E$2:$E717,Germany_Aus!$A$2), IF(TestUIn2!E717=Germany_Aus!$A$82, 2&amp;COUNTIF(TestUIn2!$E$2:$E717,Germany_Aus!$A$82),IF(TestUIn2!E717=Germany_Aus!$A$162, 3&amp;COUNTIF(TestUIn2!$E$2:$E717,Germany_Aus!$A$162),IF(TestUIn2!E717=Germany_Aus!$A$242, 4&amp;COUNTIF(TestUIn2!$E$2:$E717,Germany_Aus!$A$242),IF(TestUIn2!E717=Germany_Aus!$A$322, 5&amp;COUNTIF(TestUIn2!$E$2:$E717,Germany_Aus!$A$322),IF(TestUIn2!E717=Germany_Aus!$A$402, 6&amp;COUNTIF(TestUIn2!$E$2:$E717,Germany_Aus!$A$402),IF(TestUIn2!E717=Germany_Aus!$A$482, 7&amp;COUNTIF(TestUIn2!$E$2:$E717,Germany_Aus!$A$482),IF(TestUIn2!E717=Germany_Aus!$A$562, 8&amp;COUNTIF(TestUIn2!$E$2:$E717,Germany_Aus!$A$562),IF(TestUIn2!E717=Germany_Aus!$A$642, 9&amp;COUNTIF(TestUIn2!$E$2:$E717,Germany_Aus!$A$642),IF(TestUIn2!E717=Germany_Aus!$A$722, 10&amp;COUNTIF(TestUIn2!$E$2:$E717,Germany_Aus!$A$722),0)))))))))))</f>
        <v>0</v>
      </c>
      <c r="B717" t="str">
        <f>TestUIn2!A717</f>
        <v/>
      </c>
      <c r="C717" t="str">
        <f>TestUIn2!B717</f>
        <v/>
      </c>
      <c r="D717" t="str">
        <f>TestUIn2!C717</f>
        <v/>
      </c>
      <c r="E717" t="str">
        <f>TestUIn2!D717</f>
        <v/>
      </c>
      <c r="F717" s="87" t="str">
        <f>TestUIn2!F717</f>
        <v/>
      </c>
    </row>
    <row r="718">
      <c r="A718" s="86">
        <f>(IF(TestUIn2!E718=Germany_Aus!$A$2,1&amp;COUNTIF(TestUIn2!$E$2:$E718,Germany_Aus!$A$2), IF(TestUIn2!E718=Germany_Aus!$A$82, 2&amp;COUNTIF(TestUIn2!$E$2:$E718,Germany_Aus!$A$82),IF(TestUIn2!E718=Germany_Aus!$A$162, 3&amp;COUNTIF(TestUIn2!$E$2:$E718,Germany_Aus!$A$162),IF(TestUIn2!E718=Germany_Aus!$A$242, 4&amp;COUNTIF(TestUIn2!$E$2:$E718,Germany_Aus!$A$242),IF(TestUIn2!E718=Germany_Aus!$A$322, 5&amp;COUNTIF(TestUIn2!$E$2:$E718,Germany_Aus!$A$322),IF(TestUIn2!E718=Germany_Aus!$A$402, 6&amp;COUNTIF(TestUIn2!$E$2:$E718,Germany_Aus!$A$402),IF(TestUIn2!E718=Germany_Aus!$A$482, 7&amp;COUNTIF(TestUIn2!$E$2:$E718,Germany_Aus!$A$482),IF(TestUIn2!E718=Germany_Aus!$A$562, 8&amp;COUNTIF(TestUIn2!$E$2:$E718,Germany_Aus!$A$562),IF(TestUIn2!E718=Germany_Aus!$A$642, 9&amp;COUNTIF(TestUIn2!$E$2:$E718,Germany_Aus!$A$642),IF(TestUIn2!E718=Germany_Aus!$A$722, 10&amp;COUNTIF(TestUIn2!$E$2:$E718,Germany_Aus!$A$722),0)))))))))))</f>
        <v>0</v>
      </c>
      <c r="B718" t="str">
        <f>TestUIn2!A718</f>
        <v/>
      </c>
      <c r="C718" t="str">
        <f>TestUIn2!B718</f>
        <v/>
      </c>
      <c r="D718" t="str">
        <f>TestUIn2!C718</f>
        <v/>
      </c>
      <c r="E718" t="str">
        <f>TestUIn2!D718</f>
        <v/>
      </c>
      <c r="F718" s="87" t="str">
        <f>TestUIn2!F718</f>
        <v/>
      </c>
    </row>
    <row r="719">
      <c r="A719" s="86">
        <f>(IF(TestUIn2!E719=Germany_Aus!$A$2,1&amp;COUNTIF(TestUIn2!$E$2:$E719,Germany_Aus!$A$2), IF(TestUIn2!E719=Germany_Aus!$A$82, 2&amp;COUNTIF(TestUIn2!$E$2:$E719,Germany_Aus!$A$82),IF(TestUIn2!E719=Germany_Aus!$A$162, 3&amp;COUNTIF(TestUIn2!$E$2:$E719,Germany_Aus!$A$162),IF(TestUIn2!E719=Germany_Aus!$A$242, 4&amp;COUNTIF(TestUIn2!$E$2:$E719,Germany_Aus!$A$242),IF(TestUIn2!E719=Germany_Aus!$A$322, 5&amp;COUNTIF(TestUIn2!$E$2:$E719,Germany_Aus!$A$322),IF(TestUIn2!E719=Germany_Aus!$A$402, 6&amp;COUNTIF(TestUIn2!$E$2:$E719,Germany_Aus!$A$402),IF(TestUIn2!E719=Germany_Aus!$A$482, 7&amp;COUNTIF(TestUIn2!$E$2:$E719,Germany_Aus!$A$482),IF(TestUIn2!E719=Germany_Aus!$A$562, 8&amp;COUNTIF(TestUIn2!$E$2:$E719,Germany_Aus!$A$562),IF(TestUIn2!E719=Germany_Aus!$A$642, 9&amp;COUNTIF(TestUIn2!$E$2:$E719,Germany_Aus!$A$642),IF(TestUIn2!E719=Germany_Aus!$A$722, 10&amp;COUNTIF(TestUIn2!$E$2:$E719,Germany_Aus!$A$722),0)))))))))))</f>
        <v>0</v>
      </c>
      <c r="B719" t="str">
        <f>TestUIn2!A719</f>
        <v/>
      </c>
      <c r="C719" t="str">
        <f>TestUIn2!B719</f>
        <v/>
      </c>
      <c r="D719" t="str">
        <f>TestUIn2!C719</f>
        <v/>
      </c>
      <c r="E719" t="str">
        <f>TestUIn2!D719</f>
        <v/>
      </c>
      <c r="F719" s="87" t="str">
        <f>TestUIn2!F719</f>
        <v/>
      </c>
    </row>
    <row r="720">
      <c r="A720" s="86">
        <f>(IF(TestUIn2!E720=Germany_Aus!$A$2,1&amp;COUNTIF(TestUIn2!$E$2:$E720,Germany_Aus!$A$2), IF(TestUIn2!E720=Germany_Aus!$A$82, 2&amp;COUNTIF(TestUIn2!$E$2:$E720,Germany_Aus!$A$82),IF(TestUIn2!E720=Germany_Aus!$A$162, 3&amp;COUNTIF(TestUIn2!$E$2:$E720,Germany_Aus!$A$162),IF(TestUIn2!E720=Germany_Aus!$A$242, 4&amp;COUNTIF(TestUIn2!$E$2:$E720,Germany_Aus!$A$242),IF(TestUIn2!E720=Germany_Aus!$A$322, 5&amp;COUNTIF(TestUIn2!$E$2:$E720,Germany_Aus!$A$322),IF(TestUIn2!E720=Germany_Aus!$A$402, 6&amp;COUNTIF(TestUIn2!$E$2:$E720,Germany_Aus!$A$402),IF(TestUIn2!E720=Germany_Aus!$A$482, 7&amp;COUNTIF(TestUIn2!$E$2:$E720,Germany_Aus!$A$482),IF(TestUIn2!E720=Germany_Aus!$A$562, 8&amp;COUNTIF(TestUIn2!$E$2:$E720,Germany_Aus!$A$562),IF(TestUIn2!E720=Germany_Aus!$A$642, 9&amp;COUNTIF(TestUIn2!$E$2:$E720,Germany_Aus!$A$642),IF(TestUIn2!E720=Germany_Aus!$A$722, 10&amp;COUNTIF(TestUIn2!$E$2:$E720,Germany_Aus!$A$722),0)))))))))))</f>
        <v>0</v>
      </c>
      <c r="B720" t="str">
        <f>TestUIn2!A720</f>
        <v/>
      </c>
      <c r="C720" t="str">
        <f>TestUIn2!B720</f>
        <v/>
      </c>
      <c r="D720" t="str">
        <f>TestUIn2!C720</f>
        <v/>
      </c>
      <c r="E720" t="str">
        <f>TestUIn2!D720</f>
        <v/>
      </c>
      <c r="F720" s="87" t="str">
        <f>TestUIn2!F720</f>
        <v/>
      </c>
    </row>
    <row r="721">
      <c r="A721" s="86">
        <f>(IF(TestUIn2!E721=Germany_Aus!$A$2,1&amp;COUNTIF(TestUIn2!$E$2:$E721,Germany_Aus!$A$2), IF(TestUIn2!E721=Germany_Aus!$A$82, 2&amp;COUNTIF(TestUIn2!$E$2:$E721,Germany_Aus!$A$82),IF(TestUIn2!E721=Germany_Aus!$A$162, 3&amp;COUNTIF(TestUIn2!$E$2:$E721,Germany_Aus!$A$162),IF(TestUIn2!E721=Germany_Aus!$A$242, 4&amp;COUNTIF(TestUIn2!$E$2:$E721,Germany_Aus!$A$242),IF(TestUIn2!E721=Germany_Aus!$A$322, 5&amp;COUNTIF(TestUIn2!$E$2:$E721,Germany_Aus!$A$322),IF(TestUIn2!E721=Germany_Aus!$A$402, 6&amp;COUNTIF(TestUIn2!$E$2:$E721,Germany_Aus!$A$402),IF(TestUIn2!E721=Germany_Aus!$A$482, 7&amp;COUNTIF(TestUIn2!$E$2:$E721,Germany_Aus!$A$482),IF(TestUIn2!E721=Germany_Aus!$A$562, 8&amp;COUNTIF(TestUIn2!$E$2:$E721,Germany_Aus!$A$562),IF(TestUIn2!E721=Germany_Aus!$A$642, 9&amp;COUNTIF(TestUIn2!$E$2:$E721,Germany_Aus!$A$642),IF(TestUIn2!E721=Germany_Aus!$A$722, 10&amp;COUNTIF(TestUIn2!$E$2:$E721,Germany_Aus!$A$722),0)))))))))))</f>
        <v>0</v>
      </c>
      <c r="B721" t="str">
        <f>TestUIn2!A721</f>
        <v/>
      </c>
      <c r="C721" t="str">
        <f>TestUIn2!B721</f>
        <v/>
      </c>
      <c r="D721" t="str">
        <f>TestUIn2!C721</f>
        <v/>
      </c>
      <c r="E721" t="str">
        <f>TestUIn2!D721</f>
        <v/>
      </c>
      <c r="F721" s="87" t="str">
        <f>TestUIn2!F721</f>
        <v/>
      </c>
    </row>
    <row r="722">
      <c r="A722" s="86">
        <f>(IF(TestUIn2!E722=Germany_Aus!$A$2,1&amp;COUNTIF(TestUIn2!$E$2:$E722,Germany_Aus!$A$2), IF(TestUIn2!E722=Germany_Aus!$A$82, 2&amp;COUNTIF(TestUIn2!$E$2:$E722,Germany_Aus!$A$82),IF(TestUIn2!E722=Germany_Aus!$A$162, 3&amp;COUNTIF(TestUIn2!$E$2:$E722,Germany_Aus!$A$162),IF(TestUIn2!E722=Germany_Aus!$A$242, 4&amp;COUNTIF(TestUIn2!$E$2:$E722,Germany_Aus!$A$242),IF(TestUIn2!E722=Germany_Aus!$A$322, 5&amp;COUNTIF(TestUIn2!$E$2:$E722,Germany_Aus!$A$322),IF(TestUIn2!E722=Germany_Aus!$A$402, 6&amp;COUNTIF(TestUIn2!$E$2:$E722,Germany_Aus!$A$402),IF(TestUIn2!E722=Germany_Aus!$A$482, 7&amp;COUNTIF(TestUIn2!$E$2:$E722,Germany_Aus!$A$482),IF(TestUIn2!E722=Germany_Aus!$A$562, 8&amp;COUNTIF(TestUIn2!$E$2:$E722,Germany_Aus!$A$562),IF(TestUIn2!E722=Germany_Aus!$A$642, 9&amp;COUNTIF(TestUIn2!$E$2:$E722,Germany_Aus!$A$642),IF(TestUIn2!E722=Germany_Aus!$A$722, 10&amp;COUNTIF(TestUIn2!$E$2:$E722,Germany_Aus!$A$722),0)))))))))))</f>
        <v>0</v>
      </c>
      <c r="B722" t="str">
        <f>TestUIn2!A722</f>
        <v/>
      </c>
      <c r="C722" t="str">
        <f>TestUIn2!B722</f>
        <v/>
      </c>
      <c r="D722" t="str">
        <f>TestUIn2!C722</f>
        <v/>
      </c>
      <c r="E722" t="str">
        <f>TestUIn2!D722</f>
        <v/>
      </c>
      <c r="F722" s="87" t="str">
        <f>TestUIn2!F722</f>
        <v/>
      </c>
    </row>
    <row r="723">
      <c r="A723" s="86">
        <f>(IF(TestUIn2!E723=Germany_Aus!$A$2,1&amp;COUNTIF(TestUIn2!$E$2:$E723,Germany_Aus!$A$2), IF(TestUIn2!E723=Germany_Aus!$A$82, 2&amp;COUNTIF(TestUIn2!$E$2:$E723,Germany_Aus!$A$82),IF(TestUIn2!E723=Germany_Aus!$A$162, 3&amp;COUNTIF(TestUIn2!$E$2:$E723,Germany_Aus!$A$162),IF(TestUIn2!E723=Germany_Aus!$A$242, 4&amp;COUNTIF(TestUIn2!$E$2:$E723,Germany_Aus!$A$242),IF(TestUIn2!E723=Germany_Aus!$A$322, 5&amp;COUNTIF(TestUIn2!$E$2:$E723,Germany_Aus!$A$322),IF(TestUIn2!E723=Germany_Aus!$A$402, 6&amp;COUNTIF(TestUIn2!$E$2:$E723,Germany_Aus!$A$402),IF(TestUIn2!E723=Germany_Aus!$A$482, 7&amp;COUNTIF(TestUIn2!$E$2:$E723,Germany_Aus!$A$482),IF(TestUIn2!E723=Germany_Aus!$A$562, 8&amp;COUNTIF(TestUIn2!$E$2:$E723,Germany_Aus!$A$562),IF(TestUIn2!E723=Germany_Aus!$A$642, 9&amp;COUNTIF(TestUIn2!$E$2:$E723,Germany_Aus!$A$642),IF(TestUIn2!E723=Germany_Aus!$A$722, 10&amp;COUNTIF(TestUIn2!$E$2:$E723,Germany_Aus!$A$722),0)))))))))))</f>
        <v>0</v>
      </c>
      <c r="B723" t="str">
        <f>TestUIn2!A723</f>
        <v/>
      </c>
      <c r="C723" t="str">
        <f>TestUIn2!B723</f>
        <v/>
      </c>
      <c r="D723" t="str">
        <f>TestUIn2!C723</f>
        <v/>
      </c>
      <c r="E723" t="str">
        <f>TestUIn2!D723</f>
        <v/>
      </c>
      <c r="F723" s="87" t="str">
        <f>TestUIn2!F723</f>
        <v/>
      </c>
    </row>
    <row r="724">
      <c r="A724" s="86">
        <f>(IF(TestUIn2!E724=Germany_Aus!$A$2,1&amp;COUNTIF(TestUIn2!$E$2:$E724,Germany_Aus!$A$2), IF(TestUIn2!E724=Germany_Aus!$A$82, 2&amp;COUNTIF(TestUIn2!$E$2:$E724,Germany_Aus!$A$82),IF(TestUIn2!E724=Germany_Aus!$A$162, 3&amp;COUNTIF(TestUIn2!$E$2:$E724,Germany_Aus!$A$162),IF(TestUIn2!E724=Germany_Aus!$A$242, 4&amp;COUNTIF(TestUIn2!$E$2:$E724,Germany_Aus!$A$242),IF(TestUIn2!E724=Germany_Aus!$A$322, 5&amp;COUNTIF(TestUIn2!$E$2:$E724,Germany_Aus!$A$322),IF(TestUIn2!E724=Germany_Aus!$A$402, 6&amp;COUNTIF(TestUIn2!$E$2:$E724,Germany_Aus!$A$402),IF(TestUIn2!E724=Germany_Aus!$A$482, 7&amp;COUNTIF(TestUIn2!$E$2:$E724,Germany_Aus!$A$482),IF(TestUIn2!E724=Germany_Aus!$A$562, 8&amp;COUNTIF(TestUIn2!$E$2:$E724,Germany_Aus!$A$562),IF(TestUIn2!E724=Germany_Aus!$A$642, 9&amp;COUNTIF(TestUIn2!$E$2:$E724,Germany_Aus!$A$642),IF(TestUIn2!E724=Germany_Aus!$A$722, 10&amp;COUNTIF(TestUIn2!$E$2:$E724,Germany_Aus!$A$722),0)))))))))))</f>
        <v>0</v>
      </c>
      <c r="B724" t="str">
        <f>TestUIn2!A724</f>
        <v/>
      </c>
      <c r="C724" t="str">
        <f>TestUIn2!B724</f>
        <v/>
      </c>
      <c r="D724" t="str">
        <f>TestUIn2!C724</f>
        <v/>
      </c>
      <c r="E724" t="str">
        <f>TestUIn2!D724</f>
        <v/>
      </c>
      <c r="F724" s="87" t="str">
        <f>TestUIn2!F724</f>
        <v/>
      </c>
    </row>
    <row r="725">
      <c r="A725" s="86">
        <f>(IF(TestUIn2!E725=Germany_Aus!$A$2,1&amp;COUNTIF(TestUIn2!$E$2:$E725,Germany_Aus!$A$2), IF(TestUIn2!E725=Germany_Aus!$A$82, 2&amp;COUNTIF(TestUIn2!$E$2:$E725,Germany_Aus!$A$82),IF(TestUIn2!E725=Germany_Aus!$A$162, 3&amp;COUNTIF(TestUIn2!$E$2:$E725,Germany_Aus!$A$162),IF(TestUIn2!E725=Germany_Aus!$A$242, 4&amp;COUNTIF(TestUIn2!$E$2:$E725,Germany_Aus!$A$242),IF(TestUIn2!E725=Germany_Aus!$A$322, 5&amp;COUNTIF(TestUIn2!$E$2:$E725,Germany_Aus!$A$322),IF(TestUIn2!E725=Germany_Aus!$A$402, 6&amp;COUNTIF(TestUIn2!$E$2:$E725,Germany_Aus!$A$402),IF(TestUIn2!E725=Germany_Aus!$A$482, 7&amp;COUNTIF(TestUIn2!$E$2:$E725,Germany_Aus!$A$482),IF(TestUIn2!E725=Germany_Aus!$A$562, 8&amp;COUNTIF(TestUIn2!$E$2:$E725,Germany_Aus!$A$562),IF(TestUIn2!E725=Germany_Aus!$A$642, 9&amp;COUNTIF(TestUIn2!$E$2:$E725,Germany_Aus!$A$642),IF(TestUIn2!E725=Germany_Aus!$A$722, 10&amp;COUNTIF(TestUIn2!$E$2:$E725,Germany_Aus!$A$722),0)))))))))))</f>
        <v>0</v>
      </c>
      <c r="B725" t="str">
        <f>TestUIn2!A725</f>
        <v/>
      </c>
      <c r="C725" t="str">
        <f>TestUIn2!B725</f>
        <v/>
      </c>
      <c r="D725" t="str">
        <f>TestUIn2!C725</f>
        <v/>
      </c>
      <c r="E725" t="str">
        <f>TestUIn2!D725</f>
        <v/>
      </c>
      <c r="F725" s="87" t="str">
        <f>TestUIn2!F725</f>
        <v/>
      </c>
    </row>
    <row r="726">
      <c r="A726" s="86">
        <f>(IF(TestUIn2!E726=Germany_Aus!$A$2,1&amp;COUNTIF(TestUIn2!$E$2:$E726,Germany_Aus!$A$2), IF(TestUIn2!E726=Germany_Aus!$A$82, 2&amp;COUNTIF(TestUIn2!$E$2:$E726,Germany_Aus!$A$82),IF(TestUIn2!E726=Germany_Aus!$A$162, 3&amp;COUNTIF(TestUIn2!$E$2:$E726,Germany_Aus!$A$162),IF(TestUIn2!E726=Germany_Aus!$A$242, 4&amp;COUNTIF(TestUIn2!$E$2:$E726,Germany_Aus!$A$242),IF(TestUIn2!E726=Germany_Aus!$A$322, 5&amp;COUNTIF(TestUIn2!$E$2:$E726,Germany_Aus!$A$322),IF(TestUIn2!E726=Germany_Aus!$A$402, 6&amp;COUNTIF(TestUIn2!$E$2:$E726,Germany_Aus!$A$402),IF(TestUIn2!E726=Germany_Aus!$A$482, 7&amp;COUNTIF(TestUIn2!$E$2:$E726,Germany_Aus!$A$482),IF(TestUIn2!E726=Germany_Aus!$A$562, 8&amp;COUNTIF(TestUIn2!$E$2:$E726,Germany_Aus!$A$562),IF(TestUIn2!E726=Germany_Aus!$A$642, 9&amp;COUNTIF(TestUIn2!$E$2:$E726,Germany_Aus!$A$642),IF(TestUIn2!E726=Germany_Aus!$A$722, 10&amp;COUNTIF(TestUIn2!$E$2:$E726,Germany_Aus!$A$722),0)))))))))))</f>
        <v>0</v>
      </c>
      <c r="B726" t="str">
        <f>TestUIn2!A726</f>
        <v/>
      </c>
      <c r="C726" t="str">
        <f>TestUIn2!B726</f>
        <v/>
      </c>
      <c r="D726" t="str">
        <f>TestUIn2!C726</f>
        <v/>
      </c>
      <c r="E726" t="str">
        <f>TestUIn2!D726</f>
        <v/>
      </c>
      <c r="F726" s="87" t="str">
        <f>TestUIn2!F726</f>
        <v/>
      </c>
    </row>
    <row r="727">
      <c r="A727" s="86">
        <f>(IF(TestUIn2!E727=Germany_Aus!$A$2,1&amp;COUNTIF(TestUIn2!$E$2:$E727,Germany_Aus!$A$2), IF(TestUIn2!E727=Germany_Aus!$A$82, 2&amp;COUNTIF(TestUIn2!$E$2:$E727,Germany_Aus!$A$82),IF(TestUIn2!E727=Germany_Aus!$A$162, 3&amp;COUNTIF(TestUIn2!$E$2:$E727,Germany_Aus!$A$162),IF(TestUIn2!E727=Germany_Aus!$A$242, 4&amp;COUNTIF(TestUIn2!$E$2:$E727,Germany_Aus!$A$242),IF(TestUIn2!E727=Germany_Aus!$A$322, 5&amp;COUNTIF(TestUIn2!$E$2:$E727,Germany_Aus!$A$322),IF(TestUIn2!E727=Germany_Aus!$A$402, 6&amp;COUNTIF(TestUIn2!$E$2:$E727,Germany_Aus!$A$402),IF(TestUIn2!E727=Germany_Aus!$A$482, 7&amp;COUNTIF(TestUIn2!$E$2:$E727,Germany_Aus!$A$482),IF(TestUIn2!E727=Germany_Aus!$A$562, 8&amp;COUNTIF(TestUIn2!$E$2:$E727,Germany_Aus!$A$562),IF(TestUIn2!E727=Germany_Aus!$A$642, 9&amp;COUNTIF(TestUIn2!$E$2:$E727,Germany_Aus!$A$642),IF(TestUIn2!E727=Germany_Aus!$A$722, 10&amp;COUNTIF(TestUIn2!$E$2:$E727,Germany_Aus!$A$722),0)))))))))))</f>
        <v>0</v>
      </c>
      <c r="B727" t="str">
        <f>TestUIn2!A727</f>
        <v/>
      </c>
      <c r="C727" t="str">
        <f>TestUIn2!B727</f>
        <v/>
      </c>
      <c r="D727" t="str">
        <f>TestUIn2!C727</f>
        <v/>
      </c>
      <c r="E727" t="str">
        <f>TestUIn2!D727</f>
        <v/>
      </c>
      <c r="F727" s="87" t="str">
        <f>TestUIn2!F727</f>
        <v/>
      </c>
    </row>
    <row r="728">
      <c r="A728" s="86">
        <f>(IF(TestUIn2!E728=Germany_Aus!$A$2,1&amp;COUNTIF(TestUIn2!$E$2:$E728,Germany_Aus!$A$2), IF(TestUIn2!E728=Germany_Aus!$A$82, 2&amp;COUNTIF(TestUIn2!$E$2:$E728,Germany_Aus!$A$82),IF(TestUIn2!E728=Germany_Aus!$A$162, 3&amp;COUNTIF(TestUIn2!$E$2:$E728,Germany_Aus!$A$162),IF(TestUIn2!E728=Germany_Aus!$A$242, 4&amp;COUNTIF(TestUIn2!$E$2:$E728,Germany_Aus!$A$242),IF(TestUIn2!E728=Germany_Aus!$A$322, 5&amp;COUNTIF(TestUIn2!$E$2:$E728,Germany_Aus!$A$322),IF(TestUIn2!E728=Germany_Aus!$A$402, 6&amp;COUNTIF(TestUIn2!$E$2:$E728,Germany_Aus!$A$402),IF(TestUIn2!E728=Germany_Aus!$A$482, 7&amp;COUNTIF(TestUIn2!$E$2:$E728,Germany_Aus!$A$482),IF(TestUIn2!E728=Germany_Aus!$A$562, 8&amp;COUNTIF(TestUIn2!$E$2:$E728,Germany_Aus!$A$562),IF(TestUIn2!E728=Germany_Aus!$A$642, 9&amp;COUNTIF(TestUIn2!$E$2:$E728,Germany_Aus!$A$642),IF(TestUIn2!E728=Germany_Aus!$A$722, 10&amp;COUNTIF(TestUIn2!$E$2:$E728,Germany_Aus!$A$722),0)))))))))))</f>
        <v>0</v>
      </c>
      <c r="B728" t="str">
        <f>TestUIn2!A728</f>
        <v/>
      </c>
      <c r="C728" t="str">
        <f>TestUIn2!B728</f>
        <v/>
      </c>
      <c r="D728" t="str">
        <f>TestUIn2!C728</f>
        <v/>
      </c>
      <c r="E728" t="str">
        <f>TestUIn2!D728</f>
        <v/>
      </c>
      <c r="F728" s="87" t="str">
        <f>TestUIn2!F728</f>
        <v/>
      </c>
    </row>
    <row r="729">
      <c r="A729" s="86">
        <f>(IF(TestUIn2!E729=Germany_Aus!$A$2,1&amp;COUNTIF(TestUIn2!$E$2:$E729,Germany_Aus!$A$2), IF(TestUIn2!E729=Germany_Aus!$A$82, 2&amp;COUNTIF(TestUIn2!$E$2:$E729,Germany_Aus!$A$82),IF(TestUIn2!E729=Germany_Aus!$A$162, 3&amp;COUNTIF(TestUIn2!$E$2:$E729,Germany_Aus!$A$162),IF(TestUIn2!E729=Germany_Aus!$A$242, 4&amp;COUNTIF(TestUIn2!$E$2:$E729,Germany_Aus!$A$242),IF(TestUIn2!E729=Germany_Aus!$A$322, 5&amp;COUNTIF(TestUIn2!$E$2:$E729,Germany_Aus!$A$322),IF(TestUIn2!E729=Germany_Aus!$A$402, 6&amp;COUNTIF(TestUIn2!$E$2:$E729,Germany_Aus!$A$402),IF(TestUIn2!E729=Germany_Aus!$A$482, 7&amp;COUNTIF(TestUIn2!$E$2:$E729,Germany_Aus!$A$482),IF(TestUIn2!E729=Germany_Aus!$A$562, 8&amp;COUNTIF(TestUIn2!$E$2:$E729,Germany_Aus!$A$562),IF(TestUIn2!E729=Germany_Aus!$A$642, 9&amp;COUNTIF(TestUIn2!$E$2:$E729,Germany_Aus!$A$642),IF(TestUIn2!E729=Germany_Aus!$A$722, 10&amp;COUNTIF(TestUIn2!$E$2:$E729,Germany_Aus!$A$722),0)))))))))))</f>
        <v>0</v>
      </c>
      <c r="B729" t="str">
        <f>TestUIn2!A729</f>
        <v/>
      </c>
      <c r="C729" t="str">
        <f>TestUIn2!B729</f>
        <v/>
      </c>
      <c r="D729" t="str">
        <f>TestUIn2!C729</f>
        <v/>
      </c>
      <c r="E729" t="str">
        <f>TestUIn2!D729</f>
        <v/>
      </c>
      <c r="F729" s="87" t="str">
        <f>TestUIn2!F729</f>
        <v/>
      </c>
    </row>
    <row r="730">
      <c r="A730" s="86">
        <f>(IF(TestUIn2!E730=Germany_Aus!$A$2,1&amp;COUNTIF(TestUIn2!$E$2:$E730,Germany_Aus!$A$2), IF(TestUIn2!E730=Germany_Aus!$A$82, 2&amp;COUNTIF(TestUIn2!$E$2:$E730,Germany_Aus!$A$82),IF(TestUIn2!E730=Germany_Aus!$A$162, 3&amp;COUNTIF(TestUIn2!$E$2:$E730,Germany_Aus!$A$162),IF(TestUIn2!E730=Germany_Aus!$A$242, 4&amp;COUNTIF(TestUIn2!$E$2:$E730,Germany_Aus!$A$242),IF(TestUIn2!E730=Germany_Aus!$A$322, 5&amp;COUNTIF(TestUIn2!$E$2:$E730,Germany_Aus!$A$322),IF(TestUIn2!E730=Germany_Aus!$A$402, 6&amp;COUNTIF(TestUIn2!$E$2:$E730,Germany_Aus!$A$402),IF(TestUIn2!E730=Germany_Aus!$A$482, 7&amp;COUNTIF(TestUIn2!$E$2:$E730,Germany_Aus!$A$482),IF(TestUIn2!E730=Germany_Aus!$A$562, 8&amp;COUNTIF(TestUIn2!$E$2:$E730,Germany_Aus!$A$562),IF(TestUIn2!E730=Germany_Aus!$A$642, 9&amp;COUNTIF(TestUIn2!$E$2:$E730,Germany_Aus!$A$642),IF(TestUIn2!E730=Germany_Aus!$A$722, 10&amp;COUNTIF(TestUIn2!$E$2:$E730,Germany_Aus!$A$722),0)))))))))))</f>
        <v>0</v>
      </c>
      <c r="B730" t="str">
        <f>TestUIn2!A730</f>
        <v/>
      </c>
      <c r="C730" t="str">
        <f>TestUIn2!B730</f>
        <v/>
      </c>
      <c r="D730" t="str">
        <f>TestUIn2!C730</f>
        <v/>
      </c>
      <c r="E730" t="str">
        <f>TestUIn2!D730</f>
        <v/>
      </c>
      <c r="F730" s="87" t="str">
        <f>TestUIn2!F730</f>
        <v/>
      </c>
    </row>
    <row r="731">
      <c r="A731" s="86">
        <f>(IF(TestUIn2!E731=Germany_Aus!$A$2,1&amp;COUNTIF(TestUIn2!$E$2:$E731,Germany_Aus!$A$2), IF(TestUIn2!E731=Germany_Aus!$A$82, 2&amp;COUNTIF(TestUIn2!$E$2:$E731,Germany_Aus!$A$82),IF(TestUIn2!E731=Germany_Aus!$A$162, 3&amp;COUNTIF(TestUIn2!$E$2:$E731,Germany_Aus!$A$162),IF(TestUIn2!E731=Germany_Aus!$A$242, 4&amp;COUNTIF(TestUIn2!$E$2:$E731,Germany_Aus!$A$242),IF(TestUIn2!E731=Germany_Aus!$A$322, 5&amp;COUNTIF(TestUIn2!$E$2:$E731,Germany_Aus!$A$322),IF(TestUIn2!E731=Germany_Aus!$A$402, 6&amp;COUNTIF(TestUIn2!$E$2:$E731,Germany_Aus!$A$402),IF(TestUIn2!E731=Germany_Aus!$A$482, 7&amp;COUNTIF(TestUIn2!$E$2:$E731,Germany_Aus!$A$482),IF(TestUIn2!E731=Germany_Aus!$A$562, 8&amp;COUNTIF(TestUIn2!$E$2:$E731,Germany_Aus!$A$562),IF(TestUIn2!E731=Germany_Aus!$A$642, 9&amp;COUNTIF(TestUIn2!$E$2:$E731,Germany_Aus!$A$642),IF(TestUIn2!E731=Germany_Aus!$A$722, 10&amp;COUNTIF(TestUIn2!$E$2:$E731,Germany_Aus!$A$722),0)))))))))))</f>
        <v>0</v>
      </c>
      <c r="B731" t="str">
        <f>TestUIn2!A731</f>
        <v/>
      </c>
      <c r="C731" t="str">
        <f>TestUIn2!B731</f>
        <v/>
      </c>
      <c r="D731" t="str">
        <f>TestUIn2!C731</f>
        <v/>
      </c>
      <c r="E731" t="str">
        <f>TestUIn2!D731</f>
        <v/>
      </c>
      <c r="F731" s="87" t="str">
        <f>TestUIn2!F731</f>
        <v/>
      </c>
    </row>
    <row r="732">
      <c r="A732" s="86">
        <f>(IF(TestUIn2!E732=Germany_Aus!$A$2,1&amp;COUNTIF(TestUIn2!$E$2:$E732,Germany_Aus!$A$2), IF(TestUIn2!E732=Germany_Aus!$A$82, 2&amp;COUNTIF(TestUIn2!$E$2:$E732,Germany_Aus!$A$82),IF(TestUIn2!E732=Germany_Aus!$A$162, 3&amp;COUNTIF(TestUIn2!$E$2:$E732,Germany_Aus!$A$162),IF(TestUIn2!E732=Germany_Aus!$A$242, 4&amp;COUNTIF(TestUIn2!$E$2:$E732,Germany_Aus!$A$242),IF(TestUIn2!E732=Germany_Aus!$A$322, 5&amp;COUNTIF(TestUIn2!$E$2:$E732,Germany_Aus!$A$322),IF(TestUIn2!E732=Germany_Aus!$A$402, 6&amp;COUNTIF(TestUIn2!$E$2:$E732,Germany_Aus!$A$402),IF(TestUIn2!E732=Germany_Aus!$A$482, 7&amp;COUNTIF(TestUIn2!$E$2:$E732,Germany_Aus!$A$482),IF(TestUIn2!E732=Germany_Aus!$A$562, 8&amp;COUNTIF(TestUIn2!$E$2:$E732,Germany_Aus!$A$562),IF(TestUIn2!E732=Germany_Aus!$A$642, 9&amp;COUNTIF(TestUIn2!$E$2:$E732,Germany_Aus!$A$642),IF(TestUIn2!E732=Germany_Aus!$A$722, 10&amp;COUNTIF(TestUIn2!$E$2:$E732,Germany_Aus!$A$722),0)))))))))))</f>
        <v>0</v>
      </c>
      <c r="B732" t="str">
        <f>TestUIn2!A732</f>
        <v/>
      </c>
      <c r="C732" t="str">
        <f>TestUIn2!B732</f>
        <v/>
      </c>
      <c r="D732" t="str">
        <f>TestUIn2!C732</f>
        <v/>
      </c>
      <c r="E732" t="str">
        <f>TestUIn2!D732</f>
        <v/>
      </c>
      <c r="F732" s="87" t="str">
        <f>TestUIn2!F732</f>
        <v/>
      </c>
    </row>
    <row r="733">
      <c r="A733" s="86">
        <f>(IF(TestUIn2!E733=Germany_Aus!$A$2,1&amp;COUNTIF(TestUIn2!$E$2:$E733,Germany_Aus!$A$2), IF(TestUIn2!E733=Germany_Aus!$A$82, 2&amp;COUNTIF(TestUIn2!$E$2:$E733,Germany_Aus!$A$82),IF(TestUIn2!E733=Germany_Aus!$A$162, 3&amp;COUNTIF(TestUIn2!$E$2:$E733,Germany_Aus!$A$162),IF(TestUIn2!E733=Germany_Aus!$A$242, 4&amp;COUNTIF(TestUIn2!$E$2:$E733,Germany_Aus!$A$242),IF(TestUIn2!E733=Germany_Aus!$A$322, 5&amp;COUNTIF(TestUIn2!$E$2:$E733,Germany_Aus!$A$322),IF(TestUIn2!E733=Germany_Aus!$A$402, 6&amp;COUNTIF(TestUIn2!$E$2:$E733,Germany_Aus!$A$402),IF(TestUIn2!E733=Germany_Aus!$A$482, 7&amp;COUNTIF(TestUIn2!$E$2:$E733,Germany_Aus!$A$482),IF(TestUIn2!E733=Germany_Aus!$A$562, 8&amp;COUNTIF(TestUIn2!$E$2:$E733,Germany_Aus!$A$562),IF(TestUIn2!E733=Germany_Aus!$A$642, 9&amp;COUNTIF(TestUIn2!$E$2:$E733,Germany_Aus!$A$642),IF(TestUIn2!E733=Germany_Aus!$A$722, 10&amp;COUNTIF(TestUIn2!$E$2:$E733,Germany_Aus!$A$722),0)))))))))))</f>
        <v>0</v>
      </c>
      <c r="B733" t="str">
        <f>TestUIn2!A733</f>
        <v/>
      </c>
      <c r="C733" t="str">
        <f>TestUIn2!B733</f>
        <v/>
      </c>
      <c r="D733" t="str">
        <f>TestUIn2!C733</f>
        <v/>
      </c>
      <c r="E733" t="str">
        <f>TestUIn2!D733</f>
        <v/>
      </c>
      <c r="F733" s="87" t="str">
        <f>TestUIn2!F733</f>
        <v/>
      </c>
    </row>
    <row r="734">
      <c r="A734" s="86">
        <f>(IF(TestUIn2!E734=Germany_Aus!$A$2,1&amp;COUNTIF(TestUIn2!$E$2:$E734,Germany_Aus!$A$2), IF(TestUIn2!E734=Germany_Aus!$A$82, 2&amp;COUNTIF(TestUIn2!$E$2:$E734,Germany_Aus!$A$82),IF(TestUIn2!E734=Germany_Aus!$A$162, 3&amp;COUNTIF(TestUIn2!$E$2:$E734,Germany_Aus!$A$162),IF(TestUIn2!E734=Germany_Aus!$A$242, 4&amp;COUNTIF(TestUIn2!$E$2:$E734,Germany_Aus!$A$242),IF(TestUIn2!E734=Germany_Aus!$A$322, 5&amp;COUNTIF(TestUIn2!$E$2:$E734,Germany_Aus!$A$322),IF(TestUIn2!E734=Germany_Aus!$A$402, 6&amp;COUNTIF(TestUIn2!$E$2:$E734,Germany_Aus!$A$402),IF(TestUIn2!E734=Germany_Aus!$A$482, 7&amp;COUNTIF(TestUIn2!$E$2:$E734,Germany_Aus!$A$482),IF(TestUIn2!E734=Germany_Aus!$A$562, 8&amp;COUNTIF(TestUIn2!$E$2:$E734,Germany_Aus!$A$562),IF(TestUIn2!E734=Germany_Aus!$A$642, 9&amp;COUNTIF(TestUIn2!$E$2:$E734,Germany_Aus!$A$642),IF(TestUIn2!E734=Germany_Aus!$A$722, 10&amp;COUNTIF(TestUIn2!$E$2:$E734,Germany_Aus!$A$722),0)))))))))))</f>
        <v>0</v>
      </c>
      <c r="B734" t="str">
        <f>TestUIn2!A734</f>
        <v/>
      </c>
      <c r="C734" t="str">
        <f>TestUIn2!B734</f>
        <v/>
      </c>
      <c r="D734" t="str">
        <f>TestUIn2!C734</f>
        <v/>
      </c>
      <c r="E734" t="str">
        <f>TestUIn2!D734</f>
        <v/>
      </c>
      <c r="F734" s="87" t="str">
        <f>TestUIn2!F734</f>
        <v/>
      </c>
    </row>
    <row r="735">
      <c r="A735" s="86">
        <f>(IF(TestUIn2!E735=Germany_Aus!$A$2,1&amp;COUNTIF(TestUIn2!$E$2:$E735,Germany_Aus!$A$2), IF(TestUIn2!E735=Germany_Aus!$A$82, 2&amp;COUNTIF(TestUIn2!$E$2:$E735,Germany_Aus!$A$82),IF(TestUIn2!E735=Germany_Aus!$A$162, 3&amp;COUNTIF(TestUIn2!$E$2:$E735,Germany_Aus!$A$162),IF(TestUIn2!E735=Germany_Aus!$A$242, 4&amp;COUNTIF(TestUIn2!$E$2:$E735,Germany_Aus!$A$242),IF(TestUIn2!E735=Germany_Aus!$A$322, 5&amp;COUNTIF(TestUIn2!$E$2:$E735,Germany_Aus!$A$322),IF(TestUIn2!E735=Germany_Aus!$A$402, 6&amp;COUNTIF(TestUIn2!$E$2:$E735,Germany_Aus!$A$402),IF(TestUIn2!E735=Germany_Aus!$A$482, 7&amp;COUNTIF(TestUIn2!$E$2:$E735,Germany_Aus!$A$482),IF(TestUIn2!E735=Germany_Aus!$A$562, 8&amp;COUNTIF(TestUIn2!$E$2:$E735,Germany_Aus!$A$562),IF(TestUIn2!E735=Germany_Aus!$A$642, 9&amp;COUNTIF(TestUIn2!$E$2:$E735,Germany_Aus!$A$642),IF(TestUIn2!E735=Germany_Aus!$A$722, 10&amp;COUNTIF(TestUIn2!$E$2:$E735,Germany_Aus!$A$722),0)))))))))))</f>
        <v>0</v>
      </c>
      <c r="B735" t="str">
        <f>TestUIn2!A735</f>
        <v/>
      </c>
      <c r="C735" t="str">
        <f>TestUIn2!B735</f>
        <v/>
      </c>
      <c r="D735" t="str">
        <f>TestUIn2!C735</f>
        <v/>
      </c>
      <c r="E735" t="str">
        <f>TestUIn2!D735</f>
        <v/>
      </c>
      <c r="F735" s="87" t="str">
        <f>TestUIn2!F735</f>
        <v/>
      </c>
    </row>
    <row r="736">
      <c r="A736" s="86">
        <f>(IF(TestUIn2!E736=Germany_Aus!$A$2,1&amp;COUNTIF(TestUIn2!$E$2:$E736,Germany_Aus!$A$2), IF(TestUIn2!E736=Germany_Aus!$A$82, 2&amp;COUNTIF(TestUIn2!$E$2:$E736,Germany_Aus!$A$82),IF(TestUIn2!E736=Germany_Aus!$A$162, 3&amp;COUNTIF(TestUIn2!$E$2:$E736,Germany_Aus!$A$162),IF(TestUIn2!E736=Germany_Aus!$A$242, 4&amp;COUNTIF(TestUIn2!$E$2:$E736,Germany_Aus!$A$242),IF(TestUIn2!E736=Germany_Aus!$A$322, 5&amp;COUNTIF(TestUIn2!$E$2:$E736,Germany_Aus!$A$322),IF(TestUIn2!E736=Germany_Aus!$A$402, 6&amp;COUNTIF(TestUIn2!$E$2:$E736,Germany_Aus!$A$402),IF(TestUIn2!E736=Germany_Aus!$A$482, 7&amp;COUNTIF(TestUIn2!$E$2:$E736,Germany_Aus!$A$482),IF(TestUIn2!E736=Germany_Aus!$A$562, 8&amp;COUNTIF(TestUIn2!$E$2:$E736,Germany_Aus!$A$562),IF(TestUIn2!E736=Germany_Aus!$A$642, 9&amp;COUNTIF(TestUIn2!$E$2:$E736,Germany_Aus!$A$642),IF(TestUIn2!E736=Germany_Aus!$A$722, 10&amp;COUNTIF(TestUIn2!$E$2:$E736,Germany_Aus!$A$722),0)))))))))))</f>
        <v>0</v>
      </c>
      <c r="B736" t="str">
        <f>TestUIn2!A736</f>
        <v/>
      </c>
      <c r="C736" t="str">
        <f>TestUIn2!B736</f>
        <v/>
      </c>
      <c r="D736" t="str">
        <f>TestUIn2!C736</f>
        <v/>
      </c>
      <c r="E736" t="str">
        <f>TestUIn2!D736</f>
        <v/>
      </c>
      <c r="F736" s="87" t="str">
        <f>TestUIn2!F736</f>
        <v/>
      </c>
    </row>
    <row r="737">
      <c r="A737" s="86">
        <f>(IF(TestUIn2!E737=Germany_Aus!$A$2,1&amp;COUNTIF(TestUIn2!$E$2:$E737,Germany_Aus!$A$2), IF(TestUIn2!E737=Germany_Aus!$A$82, 2&amp;COUNTIF(TestUIn2!$E$2:$E737,Germany_Aus!$A$82),IF(TestUIn2!E737=Germany_Aus!$A$162, 3&amp;COUNTIF(TestUIn2!$E$2:$E737,Germany_Aus!$A$162),IF(TestUIn2!E737=Germany_Aus!$A$242, 4&amp;COUNTIF(TestUIn2!$E$2:$E737,Germany_Aus!$A$242),IF(TestUIn2!E737=Germany_Aus!$A$322, 5&amp;COUNTIF(TestUIn2!$E$2:$E737,Germany_Aus!$A$322),IF(TestUIn2!E737=Germany_Aus!$A$402, 6&amp;COUNTIF(TestUIn2!$E$2:$E737,Germany_Aus!$A$402),IF(TestUIn2!E737=Germany_Aus!$A$482, 7&amp;COUNTIF(TestUIn2!$E$2:$E737,Germany_Aus!$A$482),IF(TestUIn2!E737=Germany_Aus!$A$562, 8&amp;COUNTIF(TestUIn2!$E$2:$E737,Germany_Aus!$A$562),IF(TestUIn2!E737=Germany_Aus!$A$642, 9&amp;COUNTIF(TestUIn2!$E$2:$E737,Germany_Aus!$A$642),IF(TestUIn2!E737=Germany_Aus!$A$722, 10&amp;COUNTIF(TestUIn2!$E$2:$E737,Germany_Aus!$A$722),0)))))))))))</f>
        <v>0</v>
      </c>
      <c r="B737" t="str">
        <f>TestUIn2!A737</f>
        <v/>
      </c>
      <c r="C737" t="str">
        <f>TestUIn2!B737</f>
        <v/>
      </c>
      <c r="D737" t="str">
        <f>TestUIn2!C737</f>
        <v/>
      </c>
      <c r="E737" t="str">
        <f>TestUIn2!D737</f>
        <v/>
      </c>
      <c r="F737" s="87" t="str">
        <f>TestUIn2!F737</f>
        <v/>
      </c>
    </row>
    <row r="738">
      <c r="A738" s="86">
        <f>(IF(TestUIn2!E738=Germany_Aus!$A$2,1&amp;COUNTIF(TestUIn2!$E$2:$E738,Germany_Aus!$A$2), IF(TestUIn2!E738=Germany_Aus!$A$82, 2&amp;COUNTIF(TestUIn2!$E$2:$E738,Germany_Aus!$A$82),IF(TestUIn2!E738=Germany_Aus!$A$162, 3&amp;COUNTIF(TestUIn2!$E$2:$E738,Germany_Aus!$A$162),IF(TestUIn2!E738=Germany_Aus!$A$242, 4&amp;COUNTIF(TestUIn2!$E$2:$E738,Germany_Aus!$A$242),IF(TestUIn2!E738=Germany_Aus!$A$322, 5&amp;COUNTIF(TestUIn2!$E$2:$E738,Germany_Aus!$A$322),IF(TestUIn2!E738=Germany_Aus!$A$402, 6&amp;COUNTIF(TestUIn2!$E$2:$E738,Germany_Aus!$A$402),IF(TestUIn2!E738=Germany_Aus!$A$482, 7&amp;COUNTIF(TestUIn2!$E$2:$E738,Germany_Aus!$A$482),IF(TestUIn2!E738=Germany_Aus!$A$562, 8&amp;COUNTIF(TestUIn2!$E$2:$E738,Germany_Aus!$A$562),IF(TestUIn2!E738=Germany_Aus!$A$642, 9&amp;COUNTIF(TestUIn2!$E$2:$E738,Germany_Aus!$A$642),IF(TestUIn2!E738=Germany_Aus!$A$722, 10&amp;COUNTIF(TestUIn2!$E$2:$E738,Germany_Aus!$A$722),0)))))))))))</f>
        <v>0</v>
      </c>
      <c r="B738" t="str">
        <f>TestUIn2!A738</f>
        <v/>
      </c>
      <c r="C738" t="str">
        <f>TestUIn2!B738</f>
        <v/>
      </c>
      <c r="D738" t="str">
        <f>TestUIn2!C738</f>
        <v/>
      </c>
      <c r="E738" t="str">
        <f>TestUIn2!D738</f>
        <v/>
      </c>
      <c r="F738" s="87" t="str">
        <f>TestUIn2!F738</f>
        <v/>
      </c>
    </row>
    <row r="739">
      <c r="A739" s="86">
        <f>(IF(TestUIn2!E739=Germany_Aus!$A$2,1&amp;COUNTIF(TestUIn2!$E$2:$E739,Germany_Aus!$A$2), IF(TestUIn2!E739=Germany_Aus!$A$82, 2&amp;COUNTIF(TestUIn2!$E$2:$E739,Germany_Aus!$A$82),IF(TestUIn2!E739=Germany_Aus!$A$162, 3&amp;COUNTIF(TestUIn2!$E$2:$E739,Germany_Aus!$A$162),IF(TestUIn2!E739=Germany_Aus!$A$242, 4&amp;COUNTIF(TestUIn2!$E$2:$E739,Germany_Aus!$A$242),IF(TestUIn2!E739=Germany_Aus!$A$322, 5&amp;COUNTIF(TestUIn2!$E$2:$E739,Germany_Aus!$A$322),IF(TestUIn2!E739=Germany_Aus!$A$402, 6&amp;COUNTIF(TestUIn2!$E$2:$E739,Germany_Aus!$A$402),IF(TestUIn2!E739=Germany_Aus!$A$482, 7&amp;COUNTIF(TestUIn2!$E$2:$E739,Germany_Aus!$A$482),IF(TestUIn2!E739=Germany_Aus!$A$562, 8&amp;COUNTIF(TestUIn2!$E$2:$E739,Germany_Aus!$A$562),IF(TestUIn2!E739=Germany_Aus!$A$642, 9&amp;COUNTIF(TestUIn2!$E$2:$E739,Germany_Aus!$A$642),IF(TestUIn2!E739=Germany_Aus!$A$722, 10&amp;COUNTIF(TestUIn2!$E$2:$E739,Germany_Aus!$A$722),0)))))))))))</f>
        <v>0</v>
      </c>
      <c r="B739" t="str">
        <f>TestUIn2!A739</f>
        <v/>
      </c>
      <c r="C739" t="str">
        <f>TestUIn2!B739</f>
        <v/>
      </c>
      <c r="D739" t="str">
        <f>TestUIn2!C739</f>
        <v/>
      </c>
      <c r="E739" t="str">
        <f>TestUIn2!D739</f>
        <v/>
      </c>
      <c r="F739" s="87" t="str">
        <f>TestUIn2!F739</f>
        <v/>
      </c>
    </row>
    <row r="740">
      <c r="A740" s="86">
        <f>(IF(TestUIn2!E740=Germany_Aus!$A$2,1&amp;COUNTIF(TestUIn2!$E$2:$E740,Germany_Aus!$A$2), IF(TestUIn2!E740=Germany_Aus!$A$82, 2&amp;COUNTIF(TestUIn2!$E$2:$E740,Germany_Aus!$A$82),IF(TestUIn2!E740=Germany_Aus!$A$162, 3&amp;COUNTIF(TestUIn2!$E$2:$E740,Germany_Aus!$A$162),IF(TestUIn2!E740=Germany_Aus!$A$242, 4&amp;COUNTIF(TestUIn2!$E$2:$E740,Germany_Aus!$A$242),IF(TestUIn2!E740=Germany_Aus!$A$322, 5&amp;COUNTIF(TestUIn2!$E$2:$E740,Germany_Aus!$A$322),IF(TestUIn2!E740=Germany_Aus!$A$402, 6&amp;COUNTIF(TestUIn2!$E$2:$E740,Germany_Aus!$A$402),IF(TestUIn2!E740=Germany_Aus!$A$482, 7&amp;COUNTIF(TestUIn2!$E$2:$E740,Germany_Aus!$A$482),IF(TestUIn2!E740=Germany_Aus!$A$562, 8&amp;COUNTIF(TestUIn2!$E$2:$E740,Germany_Aus!$A$562),IF(TestUIn2!E740=Germany_Aus!$A$642, 9&amp;COUNTIF(TestUIn2!$E$2:$E740,Germany_Aus!$A$642),IF(TestUIn2!E740=Germany_Aus!$A$722, 10&amp;COUNTIF(TestUIn2!$E$2:$E740,Germany_Aus!$A$722),0)))))))))))</f>
        <v>0</v>
      </c>
      <c r="B740" t="str">
        <f>TestUIn2!A740</f>
        <v/>
      </c>
      <c r="C740" t="str">
        <f>TestUIn2!B740</f>
        <v/>
      </c>
      <c r="D740" t="str">
        <f>TestUIn2!C740</f>
        <v/>
      </c>
      <c r="E740" t="str">
        <f>TestUIn2!D740</f>
        <v/>
      </c>
      <c r="F740" s="87" t="str">
        <f>TestUIn2!F740</f>
        <v/>
      </c>
    </row>
    <row r="741">
      <c r="A741" s="86">
        <f>(IF(TestUIn2!E741=Germany_Aus!$A$2,1&amp;COUNTIF(TestUIn2!$E$2:$E741,Germany_Aus!$A$2), IF(TestUIn2!E741=Germany_Aus!$A$82, 2&amp;COUNTIF(TestUIn2!$E$2:$E741,Germany_Aus!$A$82),IF(TestUIn2!E741=Germany_Aus!$A$162, 3&amp;COUNTIF(TestUIn2!$E$2:$E741,Germany_Aus!$A$162),IF(TestUIn2!E741=Germany_Aus!$A$242, 4&amp;COUNTIF(TestUIn2!$E$2:$E741,Germany_Aus!$A$242),IF(TestUIn2!E741=Germany_Aus!$A$322, 5&amp;COUNTIF(TestUIn2!$E$2:$E741,Germany_Aus!$A$322),IF(TestUIn2!E741=Germany_Aus!$A$402, 6&amp;COUNTIF(TestUIn2!$E$2:$E741,Germany_Aus!$A$402),IF(TestUIn2!E741=Germany_Aus!$A$482, 7&amp;COUNTIF(TestUIn2!$E$2:$E741,Germany_Aus!$A$482),IF(TestUIn2!E741=Germany_Aus!$A$562, 8&amp;COUNTIF(TestUIn2!$E$2:$E741,Germany_Aus!$A$562),IF(TestUIn2!E741=Germany_Aus!$A$642, 9&amp;COUNTIF(TestUIn2!$E$2:$E741,Germany_Aus!$A$642),IF(TestUIn2!E741=Germany_Aus!$A$722, 10&amp;COUNTIF(TestUIn2!$E$2:$E741,Germany_Aus!$A$722),0)))))))))))</f>
        <v>0</v>
      </c>
      <c r="B741" t="str">
        <f>TestUIn2!A741</f>
        <v/>
      </c>
      <c r="C741" t="str">
        <f>TestUIn2!B741</f>
        <v/>
      </c>
      <c r="D741" t="str">
        <f>TestUIn2!C741</f>
        <v/>
      </c>
      <c r="E741" t="str">
        <f>TestUIn2!D741</f>
        <v/>
      </c>
      <c r="F741" s="87" t="str">
        <f>TestUIn2!F741</f>
        <v/>
      </c>
    </row>
    <row r="742">
      <c r="A742" s="86">
        <f>(IF(TestUIn2!E742=Germany_Aus!$A$2,1&amp;COUNTIF(TestUIn2!$E$2:$E742,Germany_Aus!$A$2), IF(TestUIn2!E742=Germany_Aus!$A$82, 2&amp;COUNTIF(TestUIn2!$E$2:$E742,Germany_Aus!$A$82),IF(TestUIn2!E742=Germany_Aus!$A$162, 3&amp;COUNTIF(TestUIn2!$E$2:$E742,Germany_Aus!$A$162),IF(TestUIn2!E742=Germany_Aus!$A$242, 4&amp;COUNTIF(TestUIn2!$E$2:$E742,Germany_Aus!$A$242),IF(TestUIn2!E742=Germany_Aus!$A$322, 5&amp;COUNTIF(TestUIn2!$E$2:$E742,Germany_Aus!$A$322),IF(TestUIn2!E742=Germany_Aus!$A$402, 6&amp;COUNTIF(TestUIn2!$E$2:$E742,Germany_Aus!$A$402),IF(TestUIn2!E742=Germany_Aus!$A$482, 7&amp;COUNTIF(TestUIn2!$E$2:$E742,Germany_Aus!$A$482),IF(TestUIn2!E742=Germany_Aus!$A$562, 8&amp;COUNTIF(TestUIn2!$E$2:$E742,Germany_Aus!$A$562),IF(TestUIn2!E742=Germany_Aus!$A$642, 9&amp;COUNTIF(TestUIn2!$E$2:$E742,Germany_Aus!$A$642),IF(TestUIn2!E742=Germany_Aus!$A$722, 10&amp;COUNTIF(TestUIn2!$E$2:$E742,Germany_Aus!$A$722),0)))))))))))</f>
        <v>0</v>
      </c>
      <c r="B742" t="str">
        <f>TestUIn2!A742</f>
        <v/>
      </c>
      <c r="C742" t="str">
        <f>TestUIn2!B742</f>
        <v/>
      </c>
      <c r="D742" t="str">
        <f>TestUIn2!C742</f>
        <v/>
      </c>
      <c r="E742" t="str">
        <f>TestUIn2!D742</f>
        <v/>
      </c>
      <c r="F742" s="87" t="str">
        <f>TestUIn2!F742</f>
        <v/>
      </c>
    </row>
    <row r="743">
      <c r="A743" s="86">
        <f>(IF(TestUIn2!E743=Germany_Aus!$A$2,1&amp;COUNTIF(TestUIn2!$E$2:$E743,Germany_Aus!$A$2), IF(TestUIn2!E743=Germany_Aus!$A$82, 2&amp;COUNTIF(TestUIn2!$E$2:$E743,Germany_Aus!$A$82),IF(TestUIn2!E743=Germany_Aus!$A$162, 3&amp;COUNTIF(TestUIn2!$E$2:$E743,Germany_Aus!$A$162),IF(TestUIn2!E743=Germany_Aus!$A$242, 4&amp;COUNTIF(TestUIn2!$E$2:$E743,Germany_Aus!$A$242),IF(TestUIn2!E743=Germany_Aus!$A$322, 5&amp;COUNTIF(TestUIn2!$E$2:$E743,Germany_Aus!$A$322),IF(TestUIn2!E743=Germany_Aus!$A$402, 6&amp;COUNTIF(TestUIn2!$E$2:$E743,Germany_Aus!$A$402),IF(TestUIn2!E743=Germany_Aus!$A$482, 7&amp;COUNTIF(TestUIn2!$E$2:$E743,Germany_Aus!$A$482),IF(TestUIn2!E743=Germany_Aus!$A$562, 8&amp;COUNTIF(TestUIn2!$E$2:$E743,Germany_Aus!$A$562),IF(TestUIn2!E743=Germany_Aus!$A$642, 9&amp;COUNTIF(TestUIn2!$E$2:$E743,Germany_Aus!$A$642),IF(TestUIn2!E743=Germany_Aus!$A$722, 10&amp;COUNTIF(TestUIn2!$E$2:$E743,Germany_Aus!$A$722),0)))))))))))</f>
        <v>0</v>
      </c>
      <c r="B743" t="str">
        <f>TestUIn2!A743</f>
        <v/>
      </c>
      <c r="C743" t="str">
        <f>TestUIn2!B743</f>
        <v/>
      </c>
      <c r="D743" t="str">
        <f>TestUIn2!C743</f>
        <v/>
      </c>
      <c r="E743" t="str">
        <f>TestUIn2!D743</f>
        <v/>
      </c>
      <c r="F743" s="87" t="str">
        <f>TestUIn2!F743</f>
        <v/>
      </c>
    </row>
    <row r="744">
      <c r="A744" s="86">
        <f>(IF(TestUIn2!E744=Germany_Aus!$A$2,1&amp;COUNTIF(TestUIn2!$E$2:$E744,Germany_Aus!$A$2), IF(TestUIn2!E744=Germany_Aus!$A$82, 2&amp;COUNTIF(TestUIn2!$E$2:$E744,Germany_Aus!$A$82),IF(TestUIn2!E744=Germany_Aus!$A$162, 3&amp;COUNTIF(TestUIn2!$E$2:$E744,Germany_Aus!$A$162),IF(TestUIn2!E744=Germany_Aus!$A$242, 4&amp;COUNTIF(TestUIn2!$E$2:$E744,Germany_Aus!$A$242),IF(TestUIn2!E744=Germany_Aus!$A$322, 5&amp;COUNTIF(TestUIn2!$E$2:$E744,Germany_Aus!$A$322),IF(TestUIn2!E744=Germany_Aus!$A$402, 6&amp;COUNTIF(TestUIn2!$E$2:$E744,Germany_Aus!$A$402),IF(TestUIn2!E744=Germany_Aus!$A$482, 7&amp;COUNTIF(TestUIn2!$E$2:$E744,Germany_Aus!$A$482),IF(TestUIn2!E744=Germany_Aus!$A$562, 8&amp;COUNTIF(TestUIn2!$E$2:$E744,Germany_Aus!$A$562),IF(TestUIn2!E744=Germany_Aus!$A$642, 9&amp;COUNTIF(TestUIn2!$E$2:$E744,Germany_Aus!$A$642),IF(TestUIn2!E744=Germany_Aus!$A$722, 10&amp;COUNTIF(TestUIn2!$E$2:$E744,Germany_Aus!$A$722),0)))))))))))</f>
        <v>0</v>
      </c>
      <c r="B744" t="str">
        <f>TestUIn2!A744</f>
        <v/>
      </c>
      <c r="C744" t="str">
        <f>TestUIn2!B744</f>
        <v/>
      </c>
      <c r="D744" t="str">
        <f>TestUIn2!C744</f>
        <v/>
      </c>
      <c r="E744" t="str">
        <f>TestUIn2!D744</f>
        <v/>
      </c>
      <c r="F744" s="87" t="str">
        <f>TestUIn2!F744</f>
        <v/>
      </c>
    </row>
    <row r="745">
      <c r="A745" s="86">
        <f>(IF(TestUIn2!E745=Germany_Aus!$A$2,1&amp;COUNTIF(TestUIn2!$E$2:$E745,Germany_Aus!$A$2), IF(TestUIn2!E745=Germany_Aus!$A$82, 2&amp;COUNTIF(TestUIn2!$E$2:$E745,Germany_Aus!$A$82),IF(TestUIn2!E745=Germany_Aus!$A$162, 3&amp;COUNTIF(TestUIn2!$E$2:$E745,Germany_Aus!$A$162),IF(TestUIn2!E745=Germany_Aus!$A$242, 4&amp;COUNTIF(TestUIn2!$E$2:$E745,Germany_Aus!$A$242),IF(TestUIn2!E745=Germany_Aus!$A$322, 5&amp;COUNTIF(TestUIn2!$E$2:$E745,Germany_Aus!$A$322),IF(TestUIn2!E745=Germany_Aus!$A$402, 6&amp;COUNTIF(TestUIn2!$E$2:$E745,Germany_Aus!$A$402),IF(TestUIn2!E745=Germany_Aus!$A$482, 7&amp;COUNTIF(TestUIn2!$E$2:$E745,Germany_Aus!$A$482),IF(TestUIn2!E745=Germany_Aus!$A$562, 8&amp;COUNTIF(TestUIn2!$E$2:$E745,Germany_Aus!$A$562),IF(TestUIn2!E745=Germany_Aus!$A$642, 9&amp;COUNTIF(TestUIn2!$E$2:$E745,Germany_Aus!$A$642),IF(TestUIn2!E745=Germany_Aus!$A$722, 10&amp;COUNTIF(TestUIn2!$E$2:$E745,Germany_Aus!$A$722),0)))))))))))</f>
        <v>0</v>
      </c>
      <c r="B745" t="str">
        <f>TestUIn2!A745</f>
        <v/>
      </c>
      <c r="C745" t="str">
        <f>TestUIn2!B745</f>
        <v/>
      </c>
      <c r="D745" t="str">
        <f>TestUIn2!C745</f>
        <v/>
      </c>
      <c r="E745" t="str">
        <f>TestUIn2!D745</f>
        <v/>
      </c>
      <c r="F745" s="87" t="str">
        <f>TestUIn2!F745</f>
        <v/>
      </c>
    </row>
    <row r="746">
      <c r="A746" s="86">
        <f>(IF(TestUIn2!E746=Germany_Aus!$A$2,1&amp;COUNTIF(TestUIn2!$E$2:$E746,Germany_Aus!$A$2), IF(TestUIn2!E746=Germany_Aus!$A$82, 2&amp;COUNTIF(TestUIn2!$E$2:$E746,Germany_Aus!$A$82),IF(TestUIn2!E746=Germany_Aus!$A$162, 3&amp;COUNTIF(TestUIn2!$E$2:$E746,Germany_Aus!$A$162),IF(TestUIn2!E746=Germany_Aus!$A$242, 4&amp;COUNTIF(TestUIn2!$E$2:$E746,Germany_Aus!$A$242),IF(TestUIn2!E746=Germany_Aus!$A$322, 5&amp;COUNTIF(TestUIn2!$E$2:$E746,Germany_Aus!$A$322),IF(TestUIn2!E746=Germany_Aus!$A$402, 6&amp;COUNTIF(TestUIn2!$E$2:$E746,Germany_Aus!$A$402),IF(TestUIn2!E746=Germany_Aus!$A$482, 7&amp;COUNTIF(TestUIn2!$E$2:$E746,Germany_Aus!$A$482),IF(TestUIn2!E746=Germany_Aus!$A$562, 8&amp;COUNTIF(TestUIn2!$E$2:$E746,Germany_Aus!$A$562),IF(TestUIn2!E746=Germany_Aus!$A$642, 9&amp;COUNTIF(TestUIn2!$E$2:$E746,Germany_Aus!$A$642),IF(TestUIn2!E746=Germany_Aus!$A$722, 10&amp;COUNTIF(TestUIn2!$E$2:$E746,Germany_Aus!$A$722),0)))))))))))</f>
        <v>0</v>
      </c>
      <c r="B746" t="str">
        <f>TestUIn2!A746</f>
        <v/>
      </c>
      <c r="C746" t="str">
        <f>TestUIn2!B746</f>
        <v/>
      </c>
      <c r="D746" t="str">
        <f>TestUIn2!C746</f>
        <v/>
      </c>
      <c r="E746" t="str">
        <f>TestUIn2!D746</f>
        <v/>
      </c>
      <c r="F746" s="87" t="str">
        <f>TestUIn2!F746</f>
        <v/>
      </c>
    </row>
    <row r="747">
      <c r="A747" s="86">
        <f>(IF(TestUIn2!E747=Germany_Aus!$A$2,1&amp;COUNTIF(TestUIn2!$E$2:$E747,Germany_Aus!$A$2), IF(TestUIn2!E747=Germany_Aus!$A$82, 2&amp;COUNTIF(TestUIn2!$E$2:$E747,Germany_Aus!$A$82),IF(TestUIn2!E747=Germany_Aus!$A$162, 3&amp;COUNTIF(TestUIn2!$E$2:$E747,Germany_Aus!$A$162),IF(TestUIn2!E747=Germany_Aus!$A$242, 4&amp;COUNTIF(TestUIn2!$E$2:$E747,Germany_Aus!$A$242),IF(TestUIn2!E747=Germany_Aus!$A$322, 5&amp;COUNTIF(TestUIn2!$E$2:$E747,Germany_Aus!$A$322),IF(TestUIn2!E747=Germany_Aus!$A$402, 6&amp;COUNTIF(TestUIn2!$E$2:$E747,Germany_Aus!$A$402),IF(TestUIn2!E747=Germany_Aus!$A$482, 7&amp;COUNTIF(TestUIn2!$E$2:$E747,Germany_Aus!$A$482),IF(TestUIn2!E747=Germany_Aus!$A$562, 8&amp;COUNTIF(TestUIn2!$E$2:$E747,Germany_Aus!$A$562),IF(TestUIn2!E747=Germany_Aus!$A$642, 9&amp;COUNTIF(TestUIn2!$E$2:$E747,Germany_Aus!$A$642),IF(TestUIn2!E747=Germany_Aus!$A$722, 10&amp;COUNTIF(TestUIn2!$E$2:$E747,Germany_Aus!$A$722),0)))))))))))</f>
        <v>0</v>
      </c>
      <c r="B747" t="str">
        <f>TestUIn2!A747</f>
        <v/>
      </c>
      <c r="C747" t="str">
        <f>TestUIn2!B747</f>
        <v/>
      </c>
      <c r="D747" t="str">
        <f>TestUIn2!C747</f>
        <v/>
      </c>
      <c r="E747" t="str">
        <f>TestUIn2!D747</f>
        <v/>
      </c>
      <c r="F747" s="87" t="str">
        <f>TestUIn2!F747</f>
        <v/>
      </c>
    </row>
    <row r="748">
      <c r="A748" s="86">
        <f>(IF(TestUIn2!E748=Germany_Aus!$A$2,1&amp;COUNTIF(TestUIn2!$E$2:$E748,Germany_Aus!$A$2), IF(TestUIn2!E748=Germany_Aus!$A$82, 2&amp;COUNTIF(TestUIn2!$E$2:$E748,Germany_Aus!$A$82),IF(TestUIn2!E748=Germany_Aus!$A$162, 3&amp;COUNTIF(TestUIn2!$E$2:$E748,Germany_Aus!$A$162),IF(TestUIn2!E748=Germany_Aus!$A$242, 4&amp;COUNTIF(TestUIn2!$E$2:$E748,Germany_Aus!$A$242),IF(TestUIn2!E748=Germany_Aus!$A$322, 5&amp;COUNTIF(TestUIn2!$E$2:$E748,Germany_Aus!$A$322),IF(TestUIn2!E748=Germany_Aus!$A$402, 6&amp;COUNTIF(TestUIn2!$E$2:$E748,Germany_Aus!$A$402),IF(TestUIn2!E748=Germany_Aus!$A$482, 7&amp;COUNTIF(TestUIn2!$E$2:$E748,Germany_Aus!$A$482),IF(TestUIn2!E748=Germany_Aus!$A$562, 8&amp;COUNTIF(TestUIn2!$E$2:$E748,Germany_Aus!$A$562),IF(TestUIn2!E748=Germany_Aus!$A$642, 9&amp;COUNTIF(TestUIn2!$E$2:$E748,Germany_Aus!$A$642),IF(TestUIn2!E748=Germany_Aus!$A$722, 10&amp;COUNTIF(TestUIn2!$E$2:$E748,Germany_Aus!$A$722),0)))))))))))</f>
        <v>0</v>
      </c>
      <c r="B748" t="str">
        <f>TestUIn2!A748</f>
        <v/>
      </c>
      <c r="C748" t="str">
        <f>TestUIn2!B748</f>
        <v/>
      </c>
      <c r="D748" t="str">
        <f>TestUIn2!C748</f>
        <v/>
      </c>
      <c r="E748" t="str">
        <f>TestUIn2!D748</f>
        <v/>
      </c>
      <c r="F748" s="87" t="str">
        <f>TestUIn2!F748</f>
        <v/>
      </c>
    </row>
    <row r="749">
      <c r="A749" s="86">
        <f>(IF(TestUIn2!E749=Germany_Aus!$A$2,1&amp;COUNTIF(TestUIn2!$E$2:$E749,Germany_Aus!$A$2), IF(TestUIn2!E749=Germany_Aus!$A$82, 2&amp;COUNTIF(TestUIn2!$E$2:$E749,Germany_Aus!$A$82),IF(TestUIn2!E749=Germany_Aus!$A$162, 3&amp;COUNTIF(TestUIn2!$E$2:$E749,Germany_Aus!$A$162),IF(TestUIn2!E749=Germany_Aus!$A$242, 4&amp;COUNTIF(TestUIn2!$E$2:$E749,Germany_Aus!$A$242),IF(TestUIn2!E749=Germany_Aus!$A$322, 5&amp;COUNTIF(TestUIn2!$E$2:$E749,Germany_Aus!$A$322),IF(TestUIn2!E749=Germany_Aus!$A$402, 6&amp;COUNTIF(TestUIn2!$E$2:$E749,Germany_Aus!$A$402),IF(TestUIn2!E749=Germany_Aus!$A$482, 7&amp;COUNTIF(TestUIn2!$E$2:$E749,Germany_Aus!$A$482),IF(TestUIn2!E749=Germany_Aus!$A$562, 8&amp;COUNTIF(TestUIn2!$E$2:$E749,Germany_Aus!$A$562),IF(TestUIn2!E749=Germany_Aus!$A$642, 9&amp;COUNTIF(TestUIn2!$E$2:$E749,Germany_Aus!$A$642),IF(TestUIn2!E749=Germany_Aus!$A$722, 10&amp;COUNTIF(TestUIn2!$E$2:$E749,Germany_Aus!$A$722),0)))))))))))</f>
        <v>0</v>
      </c>
      <c r="B749" t="str">
        <f>TestUIn2!A749</f>
        <v/>
      </c>
      <c r="C749" t="str">
        <f>TestUIn2!B749</f>
        <v/>
      </c>
      <c r="D749" t="str">
        <f>TestUIn2!C749</f>
        <v/>
      </c>
      <c r="E749" t="str">
        <f>TestUIn2!D749</f>
        <v/>
      </c>
      <c r="F749" s="87" t="str">
        <f>TestUIn2!F749</f>
        <v/>
      </c>
    </row>
    <row r="750">
      <c r="A750" s="86">
        <f>(IF(TestUIn2!E750=Germany_Aus!$A$2,1&amp;COUNTIF(TestUIn2!$E$2:$E750,Germany_Aus!$A$2), IF(TestUIn2!E750=Germany_Aus!$A$82, 2&amp;COUNTIF(TestUIn2!$E$2:$E750,Germany_Aus!$A$82),IF(TestUIn2!E750=Germany_Aus!$A$162, 3&amp;COUNTIF(TestUIn2!$E$2:$E750,Germany_Aus!$A$162),IF(TestUIn2!E750=Germany_Aus!$A$242, 4&amp;COUNTIF(TestUIn2!$E$2:$E750,Germany_Aus!$A$242),IF(TestUIn2!E750=Germany_Aus!$A$322, 5&amp;COUNTIF(TestUIn2!$E$2:$E750,Germany_Aus!$A$322),IF(TestUIn2!E750=Germany_Aus!$A$402, 6&amp;COUNTIF(TestUIn2!$E$2:$E750,Germany_Aus!$A$402),IF(TestUIn2!E750=Germany_Aus!$A$482, 7&amp;COUNTIF(TestUIn2!$E$2:$E750,Germany_Aus!$A$482),IF(TestUIn2!E750=Germany_Aus!$A$562, 8&amp;COUNTIF(TestUIn2!$E$2:$E750,Germany_Aus!$A$562),IF(TestUIn2!E750=Germany_Aus!$A$642, 9&amp;COUNTIF(TestUIn2!$E$2:$E750,Germany_Aus!$A$642),IF(TestUIn2!E750=Germany_Aus!$A$722, 10&amp;COUNTIF(TestUIn2!$E$2:$E750,Germany_Aus!$A$722),0)))))))))))</f>
        <v>0</v>
      </c>
      <c r="B750" t="str">
        <f>TestUIn2!A750</f>
        <v/>
      </c>
      <c r="C750" t="str">
        <f>TestUIn2!B750</f>
        <v/>
      </c>
      <c r="D750" t="str">
        <f>TestUIn2!C750</f>
        <v/>
      </c>
      <c r="E750" t="str">
        <f>TestUIn2!D750</f>
        <v/>
      </c>
      <c r="F750" s="87" t="str">
        <f>TestUIn2!F750</f>
        <v/>
      </c>
    </row>
    <row r="751">
      <c r="A751" s="86">
        <f>(IF(TestUIn2!E751=Germany_Aus!$A$2,1&amp;COUNTIF(TestUIn2!$E$2:$E751,Germany_Aus!$A$2), IF(TestUIn2!E751=Germany_Aus!$A$82, 2&amp;COUNTIF(TestUIn2!$E$2:$E751,Germany_Aus!$A$82),IF(TestUIn2!E751=Germany_Aus!$A$162, 3&amp;COUNTIF(TestUIn2!$E$2:$E751,Germany_Aus!$A$162),IF(TestUIn2!E751=Germany_Aus!$A$242, 4&amp;COUNTIF(TestUIn2!$E$2:$E751,Germany_Aus!$A$242),IF(TestUIn2!E751=Germany_Aus!$A$322, 5&amp;COUNTIF(TestUIn2!$E$2:$E751,Germany_Aus!$A$322),IF(TestUIn2!E751=Germany_Aus!$A$402, 6&amp;COUNTIF(TestUIn2!$E$2:$E751,Germany_Aus!$A$402),IF(TestUIn2!E751=Germany_Aus!$A$482, 7&amp;COUNTIF(TestUIn2!$E$2:$E751,Germany_Aus!$A$482),IF(TestUIn2!E751=Germany_Aus!$A$562, 8&amp;COUNTIF(TestUIn2!$E$2:$E751,Germany_Aus!$A$562),IF(TestUIn2!E751=Germany_Aus!$A$642, 9&amp;COUNTIF(TestUIn2!$E$2:$E751,Germany_Aus!$A$642),IF(TestUIn2!E751=Germany_Aus!$A$722, 10&amp;COUNTIF(TestUIn2!$E$2:$E751,Germany_Aus!$A$722),0)))))))))))</f>
        <v>0</v>
      </c>
      <c r="B751" t="str">
        <f>TestUIn2!A751</f>
        <v/>
      </c>
      <c r="C751" t="str">
        <f>TestUIn2!B751</f>
        <v/>
      </c>
      <c r="D751" t="str">
        <f>TestUIn2!C751</f>
        <v/>
      </c>
      <c r="E751" t="str">
        <f>TestUIn2!D751</f>
        <v/>
      </c>
      <c r="F751" s="87" t="str">
        <f>TestUIn2!F751</f>
        <v/>
      </c>
    </row>
    <row r="752">
      <c r="A752" s="86">
        <f>(IF(TestUIn2!E752=Germany_Aus!$A$2,1&amp;COUNTIF(TestUIn2!$E$2:$E752,Germany_Aus!$A$2), IF(TestUIn2!E752=Germany_Aus!$A$82, 2&amp;COUNTIF(TestUIn2!$E$2:$E752,Germany_Aus!$A$82),IF(TestUIn2!E752=Germany_Aus!$A$162, 3&amp;COUNTIF(TestUIn2!$E$2:$E752,Germany_Aus!$A$162),IF(TestUIn2!E752=Germany_Aus!$A$242, 4&amp;COUNTIF(TestUIn2!$E$2:$E752,Germany_Aus!$A$242),IF(TestUIn2!E752=Germany_Aus!$A$322, 5&amp;COUNTIF(TestUIn2!$E$2:$E752,Germany_Aus!$A$322),IF(TestUIn2!E752=Germany_Aus!$A$402, 6&amp;COUNTIF(TestUIn2!$E$2:$E752,Germany_Aus!$A$402),IF(TestUIn2!E752=Germany_Aus!$A$482, 7&amp;COUNTIF(TestUIn2!$E$2:$E752,Germany_Aus!$A$482),IF(TestUIn2!E752=Germany_Aus!$A$562, 8&amp;COUNTIF(TestUIn2!$E$2:$E752,Germany_Aus!$A$562),IF(TestUIn2!E752=Germany_Aus!$A$642, 9&amp;COUNTIF(TestUIn2!$E$2:$E752,Germany_Aus!$A$642),IF(TestUIn2!E752=Germany_Aus!$A$722, 10&amp;COUNTIF(TestUIn2!$E$2:$E752,Germany_Aus!$A$722),0)))))))))))</f>
        <v>0</v>
      </c>
      <c r="B752" t="str">
        <f>TestUIn2!A752</f>
        <v/>
      </c>
      <c r="C752" t="str">
        <f>TestUIn2!B752</f>
        <v/>
      </c>
      <c r="D752" t="str">
        <f>TestUIn2!C752</f>
        <v/>
      </c>
      <c r="E752" t="str">
        <f>TestUIn2!D752</f>
        <v/>
      </c>
      <c r="F752" s="87" t="str">
        <f>TestUIn2!F752</f>
        <v/>
      </c>
    </row>
    <row r="753">
      <c r="A753" s="86">
        <f>(IF(TestUIn2!E753=Germany_Aus!$A$2,1&amp;COUNTIF(TestUIn2!$E$2:$E753,Germany_Aus!$A$2), IF(TestUIn2!E753=Germany_Aus!$A$82, 2&amp;COUNTIF(TestUIn2!$E$2:$E753,Germany_Aus!$A$82),IF(TestUIn2!E753=Germany_Aus!$A$162, 3&amp;COUNTIF(TestUIn2!$E$2:$E753,Germany_Aus!$A$162),IF(TestUIn2!E753=Germany_Aus!$A$242, 4&amp;COUNTIF(TestUIn2!$E$2:$E753,Germany_Aus!$A$242),IF(TestUIn2!E753=Germany_Aus!$A$322, 5&amp;COUNTIF(TestUIn2!$E$2:$E753,Germany_Aus!$A$322),IF(TestUIn2!E753=Germany_Aus!$A$402, 6&amp;COUNTIF(TestUIn2!$E$2:$E753,Germany_Aus!$A$402),IF(TestUIn2!E753=Germany_Aus!$A$482, 7&amp;COUNTIF(TestUIn2!$E$2:$E753,Germany_Aus!$A$482),IF(TestUIn2!E753=Germany_Aus!$A$562, 8&amp;COUNTIF(TestUIn2!$E$2:$E753,Germany_Aus!$A$562),IF(TestUIn2!E753=Germany_Aus!$A$642, 9&amp;COUNTIF(TestUIn2!$E$2:$E753,Germany_Aus!$A$642),IF(TestUIn2!E753=Germany_Aus!$A$722, 10&amp;COUNTIF(TestUIn2!$E$2:$E753,Germany_Aus!$A$722),0)))))))))))</f>
        <v>0</v>
      </c>
      <c r="B753" t="str">
        <f>TestUIn2!A753</f>
        <v/>
      </c>
      <c r="C753" t="str">
        <f>TestUIn2!B753</f>
        <v/>
      </c>
      <c r="D753" t="str">
        <f>TestUIn2!C753</f>
        <v/>
      </c>
      <c r="E753" t="str">
        <f>TestUIn2!D753</f>
        <v/>
      </c>
      <c r="F753" s="87" t="str">
        <f>TestUIn2!F753</f>
        <v/>
      </c>
    </row>
    <row r="754">
      <c r="A754" s="86">
        <f>(IF(TestUIn2!E754=Germany_Aus!$A$2,1&amp;COUNTIF(TestUIn2!$E$2:$E754,Germany_Aus!$A$2), IF(TestUIn2!E754=Germany_Aus!$A$82, 2&amp;COUNTIF(TestUIn2!$E$2:$E754,Germany_Aus!$A$82),IF(TestUIn2!E754=Germany_Aus!$A$162, 3&amp;COUNTIF(TestUIn2!$E$2:$E754,Germany_Aus!$A$162),IF(TestUIn2!E754=Germany_Aus!$A$242, 4&amp;COUNTIF(TestUIn2!$E$2:$E754,Germany_Aus!$A$242),IF(TestUIn2!E754=Germany_Aus!$A$322, 5&amp;COUNTIF(TestUIn2!$E$2:$E754,Germany_Aus!$A$322),IF(TestUIn2!E754=Germany_Aus!$A$402, 6&amp;COUNTIF(TestUIn2!$E$2:$E754,Germany_Aus!$A$402),IF(TestUIn2!E754=Germany_Aus!$A$482, 7&amp;COUNTIF(TestUIn2!$E$2:$E754,Germany_Aus!$A$482),IF(TestUIn2!E754=Germany_Aus!$A$562, 8&amp;COUNTIF(TestUIn2!$E$2:$E754,Germany_Aus!$A$562),IF(TestUIn2!E754=Germany_Aus!$A$642, 9&amp;COUNTIF(TestUIn2!$E$2:$E754,Germany_Aus!$A$642),IF(TestUIn2!E754=Germany_Aus!$A$722, 10&amp;COUNTIF(TestUIn2!$E$2:$E754,Germany_Aus!$A$722),0)))))))))))</f>
        <v>0</v>
      </c>
      <c r="B754" t="str">
        <f>TestUIn2!A754</f>
        <v/>
      </c>
      <c r="C754" t="str">
        <f>TestUIn2!B754</f>
        <v/>
      </c>
      <c r="D754" t="str">
        <f>TestUIn2!C754</f>
        <v/>
      </c>
      <c r="E754" t="str">
        <f>TestUIn2!D754</f>
        <v/>
      </c>
      <c r="F754" s="87" t="str">
        <f>TestUIn2!F754</f>
        <v/>
      </c>
    </row>
    <row r="755">
      <c r="A755" s="86">
        <f>(IF(TestUIn2!E755=Germany_Aus!$A$2,1&amp;COUNTIF(TestUIn2!$E$2:$E755,Germany_Aus!$A$2), IF(TestUIn2!E755=Germany_Aus!$A$82, 2&amp;COUNTIF(TestUIn2!$E$2:$E755,Germany_Aus!$A$82),IF(TestUIn2!E755=Germany_Aus!$A$162, 3&amp;COUNTIF(TestUIn2!$E$2:$E755,Germany_Aus!$A$162),IF(TestUIn2!E755=Germany_Aus!$A$242, 4&amp;COUNTIF(TestUIn2!$E$2:$E755,Germany_Aus!$A$242),IF(TestUIn2!E755=Germany_Aus!$A$322, 5&amp;COUNTIF(TestUIn2!$E$2:$E755,Germany_Aus!$A$322),IF(TestUIn2!E755=Germany_Aus!$A$402, 6&amp;COUNTIF(TestUIn2!$E$2:$E755,Germany_Aus!$A$402),IF(TestUIn2!E755=Germany_Aus!$A$482, 7&amp;COUNTIF(TestUIn2!$E$2:$E755,Germany_Aus!$A$482),IF(TestUIn2!E755=Germany_Aus!$A$562, 8&amp;COUNTIF(TestUIn2!$E$2:$E755,Germany_Aus!$A$562),IF(TestUIn2!E755=Germany_Aus!$A$642, 9&amp;COUNTIF(TestUIn2!$E$2:$E755,Germany_Aus!$A$642),IF(TestUIn2!E755=Germany_Aus!$A$722, 10&amp;COUNTIF(TestUIn2!$E$2:$E755,Germany_Aus!$A$722),0)))))))))))</f>
        <v>0</v>
      </c>
      <c r="B755" t="str">
        <f>TestUIn2!A755</f>
        <v/>
      </c>
      <c r="C755" t="str">
        <f>TestUIn2!B755</f>
        <v/>
      </c>
      <c r="D755" t="str">
        <f>TestUIn2!C755</f>
        <v/>
      </c>
      <c r="E755" t="str">
        <f>TestUIn2!D755</f>
        <v/>
      </c>
      <c r="F755" s="87" t="str">
        <f>TestUIn2!F755</f>
        <v/>
      </c>
    </row>
    <row r="756">
      <c r="A756" s="86">
        <f>(IF(TestUIn2!E756=Germany_Aus!$A$2,1&amp;COUNTIF(TestUIn2!$E$2:$E756,Germany_Aus!$A$2), IF(TestUIn2!E756=Germany_Aus!$A$82, 2&amp;COUNTIF(TestUIn2!$E$2:$E756,Germany_Aus!$A$82),IF(TestUIn2!E756=Germany_Aus!$A$162, 3&amp;COUNTIF(TestUIn2!$E$2:$E756,Germany_Aus!$A$162),IF(TestUIn2!E756=Germany_Aus!$A$242, 4&amp;COUNTIF(TestUIn2!$E$2:$E756,Germany_Aus!$A$242),IF(TestUIn2!E756=Germany_Aus!$A$322, 5&amp;COUNTIF(TestUIn2!$E$2:$E756,Germany_Aus!$A$322),IF(TestUIn2!E756=Germany_Aus!$A$402, 6&amp;COUNTIF(TestUIn2!$E$2:$E756,Germany_Aus!$A$402),IF(TestUIn2!E756=Germany_Aus!$A$482, 7&amp;COUNTIF(TestUIn2!$E$2:$E756,Germany_Aus!$A$482),IF(TestUIn2!E756=Germany_Aus!$A$562, 8&amp;COUNTIF(TestUIn2!$E$2:$E756,Germany_Aus!$A$562),IF(TestUIn2!E756=Germany_Aus!$A$642, 9&amp;COUNTIF(TestUIn2!$E$2:$E756,Germany_Aus!$A$642),IF(TestUIn2!E756=Germany_Aus!$A$722, 10&amp;COUNTIF(TestUIn2!$E$2:$E756,Germany_Aus!$A$722),0)))))))))))</f>
        <v>0</v>
      </c>
      <c r="B756" t="str">
        <f>TestUIn2!A756</f>
        <v/>
      </c>
      <c r="C756" t="str">
        <f>TestUIn2!B756</f>
        <v/>
      </c>
      <c r="D756" t="str">
        <f>TestUIn2!C756</f>
        <v/>
      </c>
      <c r="E756" t="str">
        <f>TestUIn2!D756</f>
        <v/>
      </c>
      <c r="F756" s="87" t="str">
        <f>TestUIn2!F756</f>
        <v/>
      </c>
    </row>
    <row r="757">
      <c r="A757" s="86">
        <f>(IF(TestUIn2!E757=Germany_Aus!$A$2,1&amp;COUNTIF(TestUIn2!$E$2:$E757,Germany_Aus!$A$2), IF(TestUIn2!E757=Germany_Aus!$A$82, 2&amp;COUNTIF(TestUIn2!$E$2:$E757,Germany_Aus!$A$82),IF(TestUIn2!E757=Germany_Aus!$A$162, 3&amp;COUNTIF(TestUIn2!$E$2:$E757,Germany_Aus!$A$162),IF(TestUIn2!E757=Germany_Aus!$A$242, 4&amp;COUNTIF(TestUIn2!$E$2:$E757,Germany_Aus!$A$242),IF(TestUIn2!E757=Germany_Aus!$A$322, 5&amp;COUNTIF(TestUIn2!$E$2:$E757,Germany_Aus!$A$322),IF(TestUIn2!E757=Germany_Aus!$A$402, 6&amp;COUNTIF(TestUIn2!$E$2:$E757,Germany_Aus!$A$402),IF(TestUIn2!E757=Germany_Aus!$A$482, 7&amp;COUNTIF(TestUIn2!$E$2:$E757,Germany_Aus!$A$482),IF(TestUIn2!E757=Germany_Aus!$A$562, 8&amp;COUNTIF(TestUIn2!$E$2:$E757,Germany_Aus!$A$562),IF(TestUIn2!E757=Germany_Aus!$A$642, 9&amp;COUNTIF(TestUIn2!$E$2:$E757,Germany_Aus!$A$642),IF(TestUIn2!E757=Germany_Aus!$A$722, 10&amp;COUNTIF(TestUIn2!$E$2:$E757,Germany_Aus!$A$722),0)))))))))))</f>
        <v>0</v>
      </c>
      <c r="B757" t="str">
        <f>TestUIn2!A757</f>
        <v/>
      </c>
      <c r="C757" t="str">
        <f>TestUIn2!B757</f>
        <v/>
      </c>
      <c r="D757" t="str">
        <f>TestUIn2!C757</f>
        <v/>
      </c>
      <c r="E757" t="str">
        <f>TestUIn2!D757</f>
        <v/>
      </c>
      <c r="F757" s="87" t="str">
        <f>TestUIn2!F757</f>
        <v/>
      </c>
    </row>
    <row r="758">
      <c r="A758" s="86">
        <f>(IF(TestUIn2!E758=Germany_Aus!$A$2,1&amp;COUNTIF(TestUIn2!$E$2:$E758,Germany_Aus!$A$2), IF(TestUIn2!E758=Germany_Aus!$A$82, 2&amp;COUNTIF(TestUIn2!$E$2:$E758,Germany_Aus!$A$82),IF(TestUIn2!E758=Germany_Aus!$A$162, 3&amp;COUNTIF(TestUIn2!$E$2:$E758,Germany_Aus!$A$162),IF(TestUIn2!E758=Germany_Aus!$A$242, 4&amp;COUNTIF(TestUIn2!$E$2:$E758,Germany_Aus!$A$242),IF(TestUIn2!E758=Germany_Aus!$A$322, 5&amp;COUNTIF(TestUIn2!$E$2:$E758,Germany_Aus!$A$322),IF(TestUIn2!E758=Germany_Aus!$A$402, 6&amp;COUNTIF(TestUIn2!$E$2:$E758,Germany_Aus!$A$402),IF(TestUIn2!E758=Germany_Aus!$A$482, 7&amp;COUNTIF(TestUIn2!$E$2:$E758,Germany_Aus!$A$482),IF(TestUIn2!E758=Germany_Aus!$A$562, 8&amp;COUNTIF(TestUIn2!$E$2:$E758,Germany_Aus!$A$562),IF(TestUIn2!E758=Germany_Aus!$A$642, 9&amp;COUNTIF(TestUIn2!$E$2:$E758,Germany_Aus!$A$642),IF(TestUIn2!E758=Germany_Aus!$A$722, 10&amp;COUNTIF(TestUIn2!$E$2:$E758,Germany_Aus!$A$722),0)))))))))))</f>
        <v>0</v>
      </c>
      <c r="B758" t="str">
        <f>TestUIn2!A758</f>
        <v/>
      </c>
      <c r="C758" t="str">
        <f>TestUIn2!B758</f>
        <v/>
      </c>
      <c r="D758" t="str">
        <f>TestUIn2!C758</f>
        <v/>
      </c>
      <c r="E758" t="str">
        <f>TestUIn2!D758</f>
        <v/>
      </c>
      <c r="F758" s="87" t="str">
        <f>TestUIn2!F758</f>
        <v/>
      </c>
    </row>
    <row r="759">
      <c r="A759" s="86">
        <f>(IF(TestUIn2!E759=Germany_Aus!$A$2,1&amp;COUNTIF(TestUIn2!$E$2:$E759,Germany_Aus!$A$2), IF(TestUIn2!E759=Germany_Aus!$A$82, 2&amp;COUNTIF(TestUIn2!$E$2:$E759,Germany_Aus!$A$82),IF(TestUIn2!E759=Germany_Aus!$A$162, 3&amp;COUNTIF(TestUIn2!$E$2:$E759,Germany_Aus!$A$162),IF(TestUIn2!E759=Germany_Aus!$A$242, 4&amp;COUNTIF(TestUIn2!$E$2:$E759,Germany_Aus!$A$242),IF(TestUIn2!E759=Germany_Aus!$A$322, 5&amp;COUNTIF(TestUIn2!$E$2:$E759,Germany_Aus!$A$322),IF(TestUIn2!E759=Germany_Aus!$A$402, 6&amp;COUNTIF(TestUIn2!$E$2:$E759,Germany_Aus!$A$402),IF(TestUIn2!E759=Germany_Aus!$A$482, 7&amp;COUNTIF(TestUIn2!$E$2:$E759,Germany_Aus!$A$482),IF(TestUIn2!E759=Germany_Aus!$A$562, 8&amp;COUNTIF(TestUIn2!$E$2:$E759,Germany_Aus!$A$562),IF(TestUIn2!E759=Germany_Aus!$A$642, 9&amp;COUNTIF(TestUIn2!$E$2:$E759,Germany_Aus!$A$642),IF(TestUIn2!E759=Germany_Aus!$A$722, 10&amp;COUNTIF(TestUIn2!$E$2:$E759,Germany_Aus!$A$722),0)))))))))))</f>
        <v>0</v>
      </c>
      <c r="B759" t="str">
        <f>TestUIn2!A759</f>
        <v/>
      </c>
      <c r="C759" t="str">
        <f>TestUIn2!B759</f>
        <v/>
      </c>
      <c r="D759" t="str">
        <f>TestUIn2!C759</f>
        <v/>
      </c>
      <c r="E759" t="str">
        <f>TestUIn2!D759</f>
        <v/>
      </c>
      <c r="F759" s="87" t="str">
        <f>TestUIn2!F759</f>
        <v/>
      </c>
    </row>
    <row r="760">
      <c r="A760" s="86">
        <f>(IF(TestUIn2!E760=Germany_Aus!$A$2,1&amp;COUNTIF(TestUIn2!$E$2:$E760,Germany_Aus!$A$2), IF(TestUIn2!E760=Germany_Aus!$A$82, 2&amp;COUNTIF(TestUIn2!$E$2:$E760,Germany_Aus!$A$82),IF(TestUIn2!E760=Germany_Aus!$A$162, 3&amp;COUNTIF(TestUIn2!$E$2:$E760,Germany_Aus!$A$162),IF(TestUIn2!E760=Germany_Aus!$A$242, 4&amp;COUNTIF(TestUIn2!$E$2:$E760,Germany_Aus!$A$242),IF(TestUIn2!E760=Germany_Aus!$A$322, 5&amp;COUNTIF(TestUIn2!$E$2:$E760,Germany_Aus!$A$322),IF(TestUIn2!E760=Germany_Aus!$A$402, 6&amp;COUNTIF(TestUIn2!$E$2:$E760,Germany_Aus!$A$402),IF(TestUIn2!E760=Germany_Aus!$A$482, 7&amp;COUNTIF(TestUIn2!$E$2:$E760,Germany_Aus!$A$482),IF(TestUIn2!E760=Germany_Aus!$A$562, 8&amp;COUNTIF(TestUIn2!$E$2:$E760,Germany_Aus!$A$562),IF(TestUIn2!E760=Germany_Aus!$A$642, 9&amp;COUNTIF(TestUIn2!$E$2:$E760,Germany_Aus!$A$642),IF(TestUIn2!E760=Germany_Aus!$A$722, 10&amp;COUNTIF(TestUIn2!$E$2:$E760,Germany_Aus!$A$722),0)))))))))))</f>
        <v>0</v>
      </c>
      <c r="B760" t="str">
        <f>TestUIn2!A760</f>
        <v/>
      </c>
      <c r="C760" t="str">
        <f>TestUIn2!B760</f>
        <v/>
      </c>
      <c r="D760" t="str">
        <f>TestUIn2!C760</f>
        <v/>
      </c>
      <c r="E760" t="str">
        <f>TestUIn2!D760</f>
        <v/>
      </c>
      <c r="F760" s="87" t="str">
        <f>TestUIn2!F760</f>
        <v/>
      </c>
    </row>
    <row r="761">
      <c r="A761" s="86">
        <f>(IF(TestUIn2!E761=Germany_Aus!$A$2,1&amp;COUNTIF(TestUIn2!$E$2:$E761,Germany_Aus!$A$2), IF(TestUIn2!E761=Germany_Aus!$A$82, 2&amp;COUNTIF(TestUIn2!$E$2:$E761,Germany_Aus!$A$82),IF(TestUIn2!E761=Germany_Aus!$A$162, 3&amp;COUNTIF(TestUIn2!$E$2:$E761,Germany_Aus!$A$162),IF(TestUIn2!E761=Germany_Aus!$A$242, 4&amp;COUNTIF(TestUIn2!$E$2:$E761,Germany_Aus!$A$242),IF(TestUIn2!E761=Germany_Aus!$A$322, 5&amp;COUNTIF(TestUIn2!$E$2:$E761,Germany_Aus!$A$322),IF(TestUIn2!E761=Germany_Aus!$A$402, 6&amp;COUNTIF(TestUIn2!$E$2:$E761,Germany_Aus!$A$402),IF(TestUIn2!E761=Germany_Aus!$A$482, 7&amp;COUNTIF(TestUIn2!$E$2:$E761,Germany_Aus!$A$482),IF(TestUIn2!E761=Germany_Aus!$A$562, 8&amp;COUNTIF(TestUIn2!$E$2:$E761,Germany_Aus!$A$562),IF(TestUIn2!E761=Germany_Aus!$A$642, 9&amp;COUNTIF(TestUIn2!$E$2:$E761,Germany_Aus!$A$642),IF(TestUIn2!E761=Germany_Aus!$A$722, 10&amp;COUNTIF(TestUIn2!$E$2:$E761,Germany_Aus!$A$722),0)))))))))))</f>
        <v>0</v>
      </c>
      <c r="B761" t="str">
        <f>TestUIn2!A761</f>
        <v/>
      </c>
      <c r="C761" t="str">
        <f>TestUIn2!B761</f>
        <v/>
      </c>
      <c r="D761" t="str">
        <f>TestUIn2!C761</f>
        <v/>
      </c>
      <c r="E761" t="str">
        <f>TestUIn2!D761</f>
        <v/>
      </c>
      <c r="F761" s="87" t="str">
        <f>TestUIn2!F761</f>
        <v/>
      </c>
    </row>
    <row r="762">
      <c r="A762" s="86">
        <f>(IF(TestUIn2!E762=Germany_Aus!$A$2,1&amp;COUNTIF(TestUIn2!$E$2:$E762,Germany_Aus!$A$2), IF(TestUIn2!E762=Germany_Aus!$A$82, 2&amp;COUNTIF(TestUIn2!$E$2:$E762,Germany_Aus!$A$82),IF(TestUIn2!E762=Germany_Aus!$A$162, 3&amp;COUNTIF(TestUIn2!$E$2:$E762,Germany_Aus!$A$162),IF(TestUIn2!E762=Germany_Aus!$A$242, 4&amp;COUNTIF(TestUIn2!$E$2:$E762,Germany_Aus!$A$242),IF(TestUIn2!E762=Germany_Aus!$A$322, 5&amp;COUNTIF(TestUIn2!$E$2:$E762,Germany_Aus!$A$322),IF(TestUIn2!E762=Germany_Aus!$A$402, 6&amp;COUNTIF(TestUIn2!$E$2:$E762,Germany_Aus!$A$402),IF(TestUIn2!E762=Germany_Aus!$A$482, 7&amp;COUNTIF(TestUIn2!$E$2:$E762,Germany_Aus!$A$482),IF(TestUIn2!E762=Germany_Aus!$A$562, 8&amp;COUNTIF(TestUIn2!$E$2:$E762,Germany_Aus!$A$562),IF(TestUIn2!E762=Germany_Aus!$A$642, 9&amp;COUNTIF(TestUIn2!$E$2:$E762,Germany_Aus!$A$642),IF(TestUIn2!E762=Germany_Aus!$A$722, 10&amp;COUNTIF(TestUIn2!$E$2:$E762,Germany_Aus!$A$722),0)))))))))))</f>
        <v>0</v>
      </c>
      <c r="B762" t="str">
        <f>TestUIn2!A762</f>
        <v/>
      </c>
      <c r="C762" t="str">
        <f>TestUIn2!B762</f>
        <v/>
      </c>
      <c r="D762" t="str">
        <f>TestUIn2!C762</f>
        <v/>
      </c>
      <c r="E762" t="str">
        <f>TestUIn2!D762</f>
        <v/>
      </c>
      <c r="F762" s="87" t="str">
        <f>TestUIn2!F762</f>
        <v/>
      </c>
    </row>
    <row r="763">
      <c r="A763" s="86">
        <f>(IF(TestUIn2!E763=Germany_Aus!$A$2,1&amp;COUNTIF(TestUIn2!$E$2:$E763,Germany_Aus!$A$2), IF(TestUIn2!E763=Germany_Aus!$A$82, 2&amp;COUNTIF(TestUIn2!$E$2:$E763,Germany_Aus!$A$82),IF(TestUIn2!E763=Germany_Aus!$A$162, 3&amp;COUNTIF(TestUIn2!$E$2:$E763,Germany_Aus!$A$162),IF(TestUIn2!E763=Germany_Aus!$A$242, 4&amp;COUNTIF(TestUIn2!$E$2:$E763,Germany_Aus!$A$242),IF(TestUIn2!E763=Germany_Aus!$A$322, 5&amp;COUNTIF(TestUIn2!$E$2:$E763,Germany_Aus!$A$322),IF(TestUIn2!E763=Germany_Aus!$A$402, 6&amp;COUNTIF(TestUIn2!$E$2:$E763,Germany_Aus!$A$402),IF(TestUIn2!E763=Germany_Aus!$A$482, 7&amp;COUNTIF(TestUIn2!$E$2:$E763,Germany_Aus!$A$482),IF(TestUIn2!E763=Germany_Aus!$A$562, 8&amp;COUNTIF(TestUIn2!$E$2:$E763,Germany_Aus!$A$562),IF(TestUIn2!E763=Germany_Aus!$A$642, 9&amp;COUNTIF(TestUIn2!$E$2:$E763,Germany_Aus!$A$642),IF(TestUIn2!E763=Germany_Aus!$A$722, 10&amp;COUNTIF(TestUIn2!$E$2:$E763,Germany_Aus!$A$722),0)))))))))))</f>
        <v>0</v>
      </c>
      <c r="B763" t="str">
        <f>TestUIn2!A763</f>
        <v/>
      </c>
      <c r="C763" t="str">
        <f>TestUIn2!B763</f>
        <v/>
      </c>
      <c r="D763" t="str">
        <f>TestUIn2!C763</f>
        <v/>
      </c>
      <c r="E763" t="str">
        <f>TestUIn2!D763</f>
        <v/>
      </c>
      <c r="F763" s="87" t="str">
        <f>TestUIn2!F763</f>
        <v/>
      </c>
    </row>
    <row r="764">
      <c r="A764" s="86">
        <f>(IF(TestUIn2!E764=Germany_Aus!$A$2,1&amp;COUNTIF(TestUIn2!$E$2:$E764,Germany_Aus!$A$2), IF(TestUIn2!E764=Germany_Aus!$A$82, 2&amp;COUNTIF(TestUIn2!$E$2:$E764,Germany_Aus!$A$82),IF(TestUIn2!E764=Germany_Aus!$A$162, 3&amp;COUNTIF(TestUIn2!$E$2:$E764,Germany_Aus!$A$162),IF(TestUIn2!E764=Germany_Aus!$A$242, 4&amp;COUNTIF(TestUIn2!$E$2:$E764,Germany_Aus!$A$242),IF(TestUIn2!E764=Germany_Aus!$A$322, 5&amp;COUNTIF(TestUIn2!$E$2:$E764,Germany_Aus!$A$322),IF(TestUIn2!E764=Germany_Aus!$A$402, 6&amp;COUNTIF(TestUIn2!$E$2:$E764,Germany_Aus!$A$402),IF(TestUIn2!E764=Germany_Aus!$A$482, 7&amp;COUNTIF(TestUIn2!$E$2:$E764,Germany_Aus!$A$482),IF(TestUIn2!E764=Germany_Aus!$A$562, 8&amp;COUNTIF(TestUIn2!$E$2:$E764,Germany_Aus!$A$562),IF(TestUIn2!E764=Germany_Aus!$A$642, 9&amp;COUNTIF(TestUIn2!$E$2:$E764,Germany_Aus!$A$642),IF(TestUIn2!E764=Germany_Aus!$A$722, 10&amp;COUNTIF(TestUIn2!$E$2:$E764,Germany_Aus!$A$722),0)))))))))))</f>
        <v>0</v>
      </c>
      <c r="B764" t="str">
        <f>TestUIn2!A764</f>
        <v/>
      </c>
      <c r="C764" t="str">
        <f>TestUIn2!B764</f>
        <v/>
      </c>
      <c r="D764" t="str">
        <f>TestUIn2!C764</f>
        <v/>
      </c>
      <c r="E764" t="str">
        <f>TestUIn2!D764</f>
        <v/>
      </c>
      <c r="F764" s="87" t="str">
        <f>TestUIn2!F764</f>
        <v/>
      </c>
    </row>
    <row r="765">
      <c r="A765" s="86">
        <f>(IF(TestUIn2!E765=Germany_Aus!$A$2,1&amp;COUNTIF(TestUIn2!$E$2:$E765,Germany_Aus!$A$2), IF(TestUIn2!E765=Germany_Aus!$A$82, 2&amp;COUNTIF(TestUIn2!$E$2:$E765,Germany_Aus!$A$82),IF(TestUIn2!E765=Germany_Aus!$A$162, 3&amp;COUNTIF(TestUIn2!$E$2:$E765,Germany_Aus!$A$162),IF(TestUIn2!E765=Germany_Aus!$A$242, 4&amp;COUNTIF(TestUIn2!$E$2:$E765,Germany_Aus!$A$242),IF(TestUIn2!E765=Germany_Aus!$A$322, 5&amp;COUNTIF(TestUIn2!$E$2:$E765,Germany_Aus!$A$322),IF(TestUIn2!E765=Germany_Aus!$A$402, 6&amp;COUNTIF(TestUIn2!$E$2:$E765,Germany_Aus!$A$402),IF(TestUIn2!E765=Germany_Aus!$A$482, 7&amp;COUNTIF(TestUIn2!$E$2:$E765,Germany_Aus!$A$482),IF(TestUIn2!E765=Germany_Aus!$A$562, 8&amp;COUNTIF(TestUIn2!$E$2:$E765,Germany_Aus!$A$562),IF(TestUIn2!E765=Germany_Aus!$A$642, 9&amp;COUNTIF(TestUIn2!$E$2:$E765,Germany_Aus!$A$642),IF(TestUIn2!E765=Germany_Aus!$A$722, 10&amp;COUNTIF(TestUIn2!$E$2:$E765,Germany_Aus!$A$722),0)))))))))))</f>
        <v>0</v>
      </c>
      <c r="B765" t="str">
        <f>TestUIn2!A765</f>
        <v/>
      </c>
      <c r="C765" t="str">
        <f>TestUIn2!B765</f>
        <v/>
      </c>
      <c r="D765" t="str">
        <f>TestUIn2!C765</f>
        <v/>
      </c>
      <c r="E765" t="str">
        <f>TestUIn2!D765</f>
        <v/>
      </c>
      <c r="F765" s="87" t="str">
        <f>TestUIn2!F765</f>
        <v/>
      </c>
    </row>
    <row r="766">
      <c r="A766" s="86">
        <f>(IF(TestUIn2!E766=Germany_Aus!$A$2,1&amp;COUNTIF(TestUIn2!$E$2:$E766,Germany_Aus!$A$2), IF(TestUIn2!E766=Germany_Aus!$A$82, 2&amp;COUNTIF(TestUIn2!$E$2:$E766,Germany_Aus!$A$82),IF(TestUIn2!E766=Germany_Aus!$A$162, 3&amp;COUNTIF(TestUIn2!$E$2:$E766,Germany_Aus!$A$162),IF(TestUIn2!E766=Germany_Aus!$A$242, 4&amp;COUNTIF(TestUIn2!$E$2:$E766,Germany_Aus!$A$242),IF(TestUIn2!E766=Germany_Aus!$A$322, 5&amp;COUNTIF(TestUIn2!$E$2:$E766,Germany_Aus!$A$322),IF(TestUIn2!E766=Germany_Aus!$A$402, 6&amp;COUNTIF(TestUIn2!$E$2:$E766,Germany_Aus!$A$402),IF(TestUIn2!E766=Germany_Aus!$A$482, 7&amp;COUNTIF(TestUIn2!$E$2:$E766,Germany_Aus!$A$482),IF(TestUIn2!E766=Germany_Aus!$A$562, 8&amp;COUNTIF(TestUIn2!$E$2:$E766,Germany_Aus!$A$562),IF(TestUIn2!E766=Germany_Aus!$A$642, 9&amp;COUNTIF(TestUIn2!$E$2:$E766,Germany_Aus!$A$642),IF(TestUIn2!E766=Germany_Aus!$A$722, 10&amp;COUNTIF(TestUIn2!$E$2:$E766,Germany_Aus!$A$722),0)))))))))))</f>
        <v>0</v>
      </c>
      <c r="B766" t="str">
        <f>TestUIn2!A766</f>
        <v/>
      </c>
      <c r="C766" t="str">
        <f>TestUIn2!B766</f>
        <v/>
      </c>
      <c r="D766" t="str">
        <f>TestUIn2!C766</f>
        <v/>
      </c>
      <c r="E766" t="str">
        <f>TestUIn2!D766</f>
        <v/>
      </c>
      <c r="F766" s="87" t="str">
        <f>TestUIn2!F766</f>
        <v/>
      </c>
    </row>
    <row r="767">
      <c r="A767" s="86">
        <f>(IF(TestUIn2!E767=Germany_Aus!$A$2,1&amp;COUNTIF(TestUIn2!$E$2:$E767,Germany_Aus!$A$2), IF(TestUIn2!E767=Germany_Aus!$A$82, 2&amp;COUNTIF(TestUIn2!$E$2:$E767,Germany_Aus!$A$82),IF(TestUIn2!E767=Germany_Aus!$A$162, 3&amp;COUNTIF(TestUIn2!$E$2:$E767,Germany_Aus!$A$162),IF(TestUIn2!E767=Germany_Aus!$A$242, 4&amp;COUNTIF(TestUIn2!$E$2:$E767,Germany_Aus!$A$242),IF(TestUIn2!E767=Germany_Aus!$A$322, 5&amp;COUNTIF(TestUIn2!$E$2:$E767,Germany_Aus!$A$322),IF(TestUIn2!E767=Germany_Aus!$A$402, 6&amp;COUNTIF(TestUIn2!$E$2:$E767,Germany_Aus!$A$402),IF(TestUIn2!E767=Germany_Aus!$A$482, 7&amp;COUNTIF(TestUIn2!$E$2:$E767,Germany_Aus!$A$482),IF(TestUIn2!E767=Germany_Aus!$A$562, 8&amp;COUNTIF(TestUIn2!$E$2:$E767,Germany_Aus!$A$562),IF(TestUIn2!E767=Germany_Aus!$A$642, 9&amp;COUNTIF(TestUIn2!$E$2:$E767,Germany_Aus!$A$642),IF(TestUIn2!E767=Germany_Aus!$A$722, 10&amp;COUNTIF(TestUIn2!$E$2:$E767,Germany_Aus!$A$722),0)))))))))))</f>
        <v>0</v>
      </c>
      <c r="B767" t="str">
        <f>TestUIn2!A767</f>
        <v/>
      </c>
      <c r="C767" t="str">
        <f>TestUIn2!B767</f>
        <v/>
      </c>
      <c r="D767" t="str">
        <f>TestUIn2!C767</f>
        <v/>
      </c>
      <c r="E767" t="str">
        <f>TestUIn2!D767</f>
        <v/>
      </c>
      <c r="F767" s="87" t="str">
        <f>TestUIn2!F767</f>
        <v/>
      </c>
    </row>
    <row r="768">
      <c r="A768" s="86">
        <f>(IF(TestUIn2!E768=Germany_Aus!$A$2,1&amp;COUNTIF(TestUIn2!$E$2:$E768,Germany_Aus!$A$2), IF(TestUIn2!E768=Germany_Aus!$A$82, 2&amp;COUNTIF(TestUIn2!$E$2:$E768,Germany_Aus!$A$82),IF(TestUIn2!E768=Germany_Aus!$A$162, 3&amp;COUNTIF(TestUIn2!$E$2:$E768,Germany_Aus!$A$162),IF(TestUIn2!E768=Germany_Aus!$A$242, 4&amp;COUNTIF(TestUIn2!$E$2:$E768,Germany_Aus!$A$242),IF(TestUIn2!E768=Germany_Aus!$A$322, 5&amp;COUNTIF(TestUIn2!$E$2:$E768,Germany_Aus!$A$322),IF(TestUIn2!E768=Germany_Aus!$A$402, 6&amp;COUNTIF(TestUIn2!$E$2:$E768,Germany_Aus!$A$402),IF(TestUIn2!E768=Germany_Aus!$A$482, 7&amp;COUNTIF(TestUIn2!$E$2:$E768,Germany_Aus!$A$482),IF(TestUIn2!E768=Germany_Aus!$A$562, 8&amp;COUNTIF(TestUIn2!$E$2:$E768,Germany_Aus!$A$562),IF(TestUIn2!E768=Germany_Aus!$A$642, 9&amp;COUNTIF(TestUIn2!$E$2:$E768,Germany_Aus!$A$642),IF(TestUIn2!E768=Germany_Aus!$A$722, 10&amp;COUNTIF(TestUIn2!$E$2:$E768,Germany_Aus!$A$722),0)))))))))))</f>
        <v>0</v>
      </c>
      <c r="B768" t="str">
        <f>TestUIn2!A768</f>
        <v/>
      </c>
      <c r="C768" t="str">
        <f>TestUIn2!B768</f>
        <v/>
      </c>
      <c r="D768" t="str">
        <f>TestUIn2!C768</f>
        <v/>
      </c>
      <c r="E768" t="str">
        <f>TestUIn2!D768</f>
        <v/>
      </c>
      <c r="F768" s="87" t="str">
        <f>TestUIn2!F768</f>
        <v/>
      </c>
    </row>
    <row r="769">
      <c r="A769" s="86">
        <f>(IF(TestUIn2!E769=Germany_Aus!$A$2,1&amp;COUNTIF(TestUIn2!$E$2:$E769,Germany_Aus!$A$2), IF(TestUIn2!E769=Germany_Aus!$A$82, 2&amp;COUNTIF(TestUIn2!$E$2:$E769,Germany_Aus!$A$82),IF(TestUIn2!E769=Germany_Aus!$A$162, 3&amp;COUNTIF(TestUIn2!$E$2:$E769,Germany_Aus!$A$162),IF(TestUIn2!E769=Germany_Aus!$A$242, 4&amp;COUNTIF(TestUIn2!$E$2:$E769,Germany_Aus!$A$242),IF(TestUIn2!E769=Germany_Aus!$A$322, 5&amp;COUNTIF(TestUIn2!$E$2:$E769,Germany_Aus!$A$322),IF(TestUIn2!E769=Germany_Aus!$A$402, 6&amp;COUNTIF(TestUIn2!$E$2:$E769,Germany_Aus!$A$402),IF(TestUIn2!E769=Germany_Aus!$A$482, 7&amp;COUNTIF(TestUIn2!$E$2:$E769,Germany_Aus!$A$482),IF(TestUIn2!E769=Germany_Aus!$A$562, 8&amp;COUNTIF(TestUIn2!$E$2:$E769,Germany_Aus!$A$562),IF(TestUIn2!E769=Germany_Aus!$A$642, 9&amp;COUNTIF(TestUIn2!$E$2:$E769,Germany_Aus!$A$642),IF(TestUIn2!E769=Germany_Aus!$A$722, 10&amp;COUNTIF(TestUIn2!$E$2:$E769,Germany_Aus!$A$722),0)))))))))))</f>
        <v>0</v>
      </c>
      <c r="B769" t="str">
        <f>TestUIn2!A769</f>
        <v/>
      </c>
      <c r="C769" t="str">
        <f>TestUIn2!B769</f>
        <v/>
      </c>
      <c r="D769" t="str">
        <f>TestUIn2!C769</f>
        <v/>
      </c>
      <c r="E769" t="str">
        <f>TestUIn2!D769</f>
        <v/>
      </c>
      <c r="F769" s="87" t="str">
        <f>TestUIn2!F769</f>
        <v/>
      </c>
    </row>
    <row r="770">
      <c r="A770" s="86">
        <f>(IF(TestUIn2!E770=Germany_Aus!$A$2,1&amp;COUNTIF(TestUIn2!$E$2:$E770,Germany_Aus!$A$2), IF(TestUIn2!E770=Germany_Aus!$A$82, 2&amp;COUNTIF(TestUIn2!$E$2:$E770,Germany_Aus!$A$82),IF(TestUIn2!E770=Germany_Aus!$A$162, 3&amp;COUNTIF(TestUIn2!$E$2:$E770,Germany_Aus!$A$162),IF(TestUIn2!E770=Germany_Aus!$A$242, 4&amp;COUNTIF(TestUIn2!$E$2:$E770,Germany_Aus!$A$242),IF(TestUIn2!E770=Germany_Aus!$A$322, 5&amp;COUNTIF(TestUIn2!$E$2:$E770,Germany_Aus!$A$322),IF(TestUIn2!E770=Germany_Aus!$A$402, 6&amp;COUNTIF(TestUIn2!$E$2:$E770,Germany_Aus!$A$402),IF(TestUIn2!E770=Germany_Aus!$A$482, 7&amp;COUNTIF(TestUIn2!$E$2:$E770,Germany_Aus!$A$482),IF(TestUIn2!E770=Germany_Aus!$A$562, 8&amp;COUNTIF(TestUIn2!$E$2:$E770,Germany_Aus!$A$562),IF(TestUIn2!E770=Germany_Aus!$A$642, 9&amp;COUNTIF(TestUIn2!$E$2:$E770,Germany_Aus!$A$642),IF(TestUIn2!E770=Germany_Aus!$A$722, 10&amp;COUNTIF(TestUIn2!$E$2:$E770,Germany_Aus!$A$722),0)))))))))))</f>
        <v>0</v>
      </c>
      <c r="B770" t="str">
        <f>TestUIn2!A770</f>
        <v/>
      </c>
      <c r="C770" t="str">
        <f>TestUIn2!B770</f>
        <v/>
      </c>
      <c r="D770" t="str">
        <f>TestUIn2!C770</f>
        <v/>
      </c>
      <c r="E770" t="str">
        <f>TestUIn2!D770</f>
        <v/>
      </c>
      <c r="F770" s="87" t="str">
        <f>TestUIn2!F770</f>
        <v/>
      </c>
    </row>
    <row r="771">
      <c r="A771" s="86">
        <f>(IF(TestUIn2!E771=Germany_Aus!$A$2,1&amp;COUNTIF(TestUIn2!$E$2:$E771,Germany_Aus!$A$2), IF(TestUIn2!E771=Germany_Aus!$A$82, 2&amp;COUNTIF(TestUIn2!$E$2:$E771,Germany_Aus!$A$82),IF(TestUIn2!E771=Germany_Aus!$A$162, 3&amp;COUNTIF(TestUIn2!$E$2:$E771,Germany_Aus!$A$162),IF(TestUIn2!E771=Germany_Aus!$A$242, 4&amp;COUNTIF(TestUIn2!$E$2:$E771,Germany_Aus!$A$242),IF(TestUIn2!E771=Germany_Aus!$A$322, 5&amp;COUNTIF(TestUIn2!$E$2:$E771,Germany_Aus!$A$322),IF(TestUIn2!E771=Germany_Aus!$A$402, 6&amp;COUNTIF(TestUIn2!$E$2:$E771,Germany_Aus!$A$402),IF(TestUIn2!E771=Germany_Aus!$A$482, 7&amp;COUNTIF(TestUIn2!$E$2:$E771,Germany_Aus!$A$482),IF(TestUIn2!E771=Germany_Aus!$A$562, 8&amp;COUNTIF(TestUIn2!$E$2:$E771,Germany_Aus!$A$562),IF(TestUIn2!E771=Germany_Aus!$A$642, 9&amp;COUNTIF(TestUIn2!$E$2:$E771,Germany_Aus!$A$642),IF(TestUIn2!E771=Germany_Aus!$A$722, 10&amp;COUNTIF(TestUIn2!$E$2:$E771,Germany_Aus!$A$722),0)))))))))))</f>
        <v>0</v>
      </c>
      <c r="B771" t="str">
        <f>TestUIn2!A771</f>
        <v/>
      </c>
      <c r="C771" t="str">
        <f>TestUIn2!B771</f>
        <v/>
      </c>
      <c r="D771" t="str">
        <f>TestUIn2!C771</f>
        <v/>
      </c>
      <c r="E771" t="str">
        <f>TestUIn2!D771</f>
        <v/>
      </c>
      <c r="F771" s="87" t="str">
        <f>TestUIn2!F771</f>
        <v/>
      </c>
    </row>
    <row r="772">
      <c r="A772" s="86">
        <f>(IF(TestUIn2!E772=Germany_Aus!$A$2,1&amp;COUNTIF(TestUIn2!$E$2:$E772,Germany_Aus!$A$2), IF(TestUIn2!E772=Germany_Aus!$A$82, 2&amp;COUNTIF(TestUIn2!$E$2:$E772,Germany_Aus!$A$82),IF(TestUIn2!E772=Germany_Aus!$A$162, 3&amp;COUNTIF(TestUIn2!$E$2:$E772,Germany_Aus!$A$162),IF(TestUIn2!E772=Germany_Aus!$A$242, 4&amp;COUNTIF(TestUIn2!$E$2:$E772,Germany_Aus!$A$242),IF(TestUIn2!E772=Germany_Aus!$A$322, 5&amp;COUNTIF(TestUIn2!$E$2:$E772,Germany_Aus!$A$322),IF(TestUIn2!E772=Germany_Aus!$A$402, 6&amp;COUNTIF(TestUIn2!$E$2:$E772,Germany_Aus!$A$402),IF(TestUIn2!E772=Germany_Aus!$A$482, 7&amp;COUNTIF(TestUIn2!$E$2:$E772,Germany_Aus!$A$482),IF(TestUIn2!E772=Germany_Aus!$A$562, 8&amp;COUNTIF(TestUIn2!$E$2:$E772,Germany_Aus!$A$562),IF(TestUIn2!E772=Germany_Aus!$A$642, 9&amp;COUNTIF(TestUIn2!$E$2:$E772,Germany_Aus!$A$642),IF(TestUIn2!E772=Germany_Aus!$A$722, 10&amp;COUNTIF(TestUIn2!$E$2:$E772,Germany_Aus!$A$722),0)))))))))))</f>
        <v>0</v>
      </c>
      <c r="B772" t="str">
        <f>TestUIn2!A772</f>
        <v/>
      </c>
      <c r="C772" t="str">
        <f>TestUIn2!B772</f>
        <v/>
      </c>
      <c r="D772" t="str">
        <f>TestUIn2!C772</f>
        <v/>
      </c>
      <c r="E772" t="str">
        <f>TestUIn2!D772</f>
        <v/>
      </c>
      <c r="F772" s="87" t="str">
        <f>TestUIn2!F772</f>
        <v/>
      </c>
    </row>
    <row r="773">
      <c r="A773" s="86">
        <f>(IF(TestUIn2!E773=Germany_Aus!$A$2,1&amp;COUNTIF(TestUIn2!$E$2:$E773,Germany_Aus!$A$2), IF(TestUIn2!E773=Germany_Aus!$A$82, 2&amp;COUNTIF(TestUIn2!$E$2:$E773,Germany_Aus!$A$82),IF(TestUIn2!E773=Germany_Aus!$A$162, 3&amp;COUNTIF(TestUIn2!$E$2:$E773,Germany_Aus!$A$162),IF(TestUIn2!E773=Germany_Aus!$A$242, 4&amp;COUNTIF(TestUIn2!$E$2:$E773,Germany_Aus!$A$242),IF(TestUIn2!E773=Germany_Aus!$A$322, 5&amp;COUNTIF(TestUIn2!$E$2:$E773,Germany_Aus!$A$322),IF(TestUIn2!E773=Germany_Aus!$A$402, 6&amp;COUNTIF(TestUIn2!$E$2:$E773,Germany_Aus!$A$402),IF(TestUIn2!E773=Germany_Aus!$A$482, 7&amp;COUNTIF(TestUIn2!$E$2:$E773,Germany_Aus!$A$482),IF(TestUIn2!E773=Germany_Aus!$A$562, 8&amp;COUNTIF(TestUIn2!$E$2:$E773,Germany_Aus!$A$562),IF(TestUIn2!E773=Germany_Aus!$A$642, 9&amp;COUNTIF(TestUIn2!$E$2:$E773,Germany_Aus!$A$642),IF(TestUIn2!E773=Germany_Aus!$A$722, 10&amp;COUNTIF(TestUIn2!$E$2:$E773,Germany_Aus!$A$722),0)))))))))))</f>
        <v>0</v>
      </c>
      <c r="B773" t="str">
        <f>TestUIn2!A773</f>
        <v/>
      </c>
      <c r="C773" t="str">
        <f>TestUIn2!B773</f>
        <v/>
      </c>
      <c r="D773" t="str">
        <f>TestUIn2!C773</f>
        <v/>
      </c>
      <c r="E773" t="str">
        <f>TestUIn2!D773</f>
        <v/>
      </c>
      <c r="F773" s="87" t="str">
        <f>TestUIn2!F773</f>
        <v/>
      </c>
    </row>
    <row r="774">
      <c r="A774" s="86">
        <f>(IF(TestUIn2!E774=Germany_Aus!$A$2,1&amp;COUNTIF(TestUIn2!$E$2:$E774,Germany_Aus!$A$2), IF(TestUIn2!E774=Germany_Aus!$A$82, 2&amp;COUNTIF(TestUIn2!$E$2:$E774,Germany_Aus!$A$82),IF(TestUIn2!E774=Germany_Aus!$A$162, 3&amp;COUNTIF(TestUIn2!$E$2:$E774,Germany_Aus!$A$162),IF(TestUIn2!E774=Germany_Aus!$A$242, 4&amp;COUNTIF(TestUIn2!$E$2:$E774,Germany_Aus!$A$242),IF(TestUIn2!E774=Germany_Aus!$A$322, 5&amp;COUNTIF(TestUIn2!$E$2:$E774,Germany_Aus!$A$322),IF(TestUIn2!E774=Germany_Aus!$A$402, 6&amp;COUNTIF(TestUIn2!$E$2:$E774,Germany_Aus!$A$402),IF(TestUIn2!E774=Germany_Aus!$A$482, 7&amp;COUNTIF(TestUIn2!$E$2:$E774,Germany_Aus!$A$482),IF(TestUIn2!E774=Germany_Aus!$A$562, 8&amp;COUNTIF(TestUIn2!$E$2:$E774,Germany_Aus!$A$562),IF(TestUIn2!E774=Germany_Aus!$A$642, 9&amp;COUNTIF(TestUIn2!$E$2:$E774,Germany_Aus!$A$642),IF(TestUIn2!E774=Germany_Aus!$A$722, 10&amp;COUNTIF(TestUIn2!$E$2:$E774,Germany_Aus!$A$722),0)))))))))))</f>
        <v>0</v>
      </c>
      <c r="B774" t="str">
        <f>TestUIn2!A774</f>
        <v/>
      </c>
      <c r="C774" t="str">
        <f>TestUIn2!B774</f>
        <v/>
      </c>
      <c r="D774" t="str">
        <f>TestUIn2!C774</f>
        <v/>
      </c>
      <c r="E774" t="str">
        <f>TestUIn2!D774</f>
        <v/>
      </c>
      <c r="F774" s="87" t="str">
        <f>TestUIn2!F774</f>
        <v/>
      </c>
    </row>
    <row r="775">
      <c r="A775" s="86">
        <f>(IF(TestUIn2!E775=Germany_Aus!$A$2,1&amp;COUNTIF(TestUIn2!$E$2:$E775,Germany_Aus!$A$2), IF(TestUIn2!E775=Germany_Aus!$A$82, 2&amp;COUNTIF(TestUIn2!$E$2:$E775,Germany_Aus!$A$82),IF(TestUIn2!E775=Germany_Aus!$A$162, 3&amp;COUNTIF(TestUIn2!$E$2:$E775,Germany_Aus!$A$162),IF(TestUIn2!E775=Germany_Aus!$A$242, 4&amp;COUNTIF(TestUIn2!$E$2:$E775,Germany_Aus!$A$242),IF(TestUIn2!E775=Germany_Aus!$A$322, 5&amp;COUNTIF(TestUIn2!$E$2:$E775,Germany_Aus!$A$322),IF(TestUIn2!E775=Germany_Aus!$A$402, 6&amp;COUNTIF(TestUIn2!$E$2:$E775,Germany_Aus!$A$402),IF(TestUIn2!E775=Germany_Aus!$A$482, 7&amp;COUNTIF(TestUIn2!$E$2:$E775,Germany_Aus!$A$482),IF(TestUIn2!E775=Germany_Aus!$A$562, 8&amp;COUNTIF(TestUIn2!$E$2:$E775,Germany_Aus!$A$562),IF(TestUIn2!E775=Germany_Aus!$A$642, 9&amp;COUNTIF(TestUIn2!$E$2:$E775,Germany_Aus!$A$642),IF(TestUIn2!E775=Germany_Aus!$A$722, 10&amp;COUNTIF(TestUIn2!$E$2:$E775,Germany_Aus!$A$722),0)))))))))))</f>
        <v>0</v>
      </c>
      <c r="B775" t="str">
        <f>TestUIn2!A775</f>
        <v/>
      </c>
      <c r="C775" t="str">
        <f>TestUIn2!B775</f>
        <v/>
      </c>
      <c r="D775" t="str">
        <f>TestUIn2!C775</f>
        <v/>
      </c>
      <c r="E775" t="str">
        <f>TestUIn2!D775</f>
        <v/>
      </c>
      <c r="F775" s="87" t="str">
        <f>TestUIn2!F775</f>
        <v/>
      </c>
    </row>
    <row r="776">
      <c r="A776" s="86">
        <f>(IF(TestUIn2!E776=Germany_Aus!$A$2,1&amp;COUNTIF(TestUIn2!$E$2:$E776,Germany_Aus!$A$2), IF(TestUIn2!E776=Germany_Aus!$A$82, 2&amp;COUNTIF(TestUIn2!$E$2:$E776,Germany_Aus!$A$82),IF(TestUIn2!E776=Germany_Aus!$A$162, 3&amp;COUNTIF(TestUIn2!$E$2:$E776,Germany_Aus!$A$162),IF(TestUIn2!E776=Germany_Aus!$A$242, 4&amp;COUNTIF(TestUIn2!$E$2:$E776,Germany_Aus!$A$242),IF(TestUIn2!E776=Germany_Aus!$A$322, 5&amp;COUNTIF(TestUIn2!$E$2:$E776,Germany_Aus!$A$322),IF(TestUIn2!E776=Germany_Aus!$A$402, 6&amp;COUNTIF(TestUIn2!$E$2:$E776,Germany_Aus!$A$402),IF(TestUIn2!E776=Germany_Aus!$A$482, 7&amp;COUNTIF(TestUIn2!$E$2:$E776,Germany_Aus!$A$482),IF(TestUIn2!E776=Germany_Aus!$A$562, 8&amp;COUNTIF(TestUIn2!$E$2:$E776,Germany_Aus!$A$562),IF(TestUIn2!E776=Germany_Aus!$A$642, 9&amp;COUNTIF(TestUIn2!$E$2:$E776,Germany_Aus!$A$642),IF(TestUIn2!E776=Germany_Aus!$A$722, 10&amp;COUNTIF(TestUIn2!$E$2:$E776,Germany_Aus!$A$722),0)))))))))))</f>
        <v>0</v>
      </c>
      <c r="B776" t="str">
        <f>TestUIn2!A776</f>
        <v/>
      </c>
      <c r="C776" t="str">
        <f>TestUIn2!B776</f>
        <v/>
      </c>
      <c r="D776" t="str">
        <f>TestUIn2!C776</f>
        <v/>
      </c>
      <c r="E776" t="str">
        <f>TestUIn2!D776</f>
        <v/>
      </c>
      <c r="F776" s="87" t="str">
        <f>TestUIn2!F776</f>
        <v/>
      </c>
    </row>
    <row r="777">
      <c r="A777" s="86">
        <f>(IF(TestUIn2!E777=Germany_Aus!$A$2,1&amp;COUNTIF(TestUIn2!$E$2:$E777,Germany_Aus!$A$2), IF(TestUIn2!E777=Germany_Aus!$A$82, 2&amp;COUNTIF(TestUIn2!$E$2:$E777,Germany_Aus!$A$82),IF(TestUIn2!E777=Germany_Aus!$A$162, 3&amp;COUNTIF(TestUIn2!$E$2:$E777,Germany_Aus!$A$162),IF(TestUIn2!E777=Germany_Aus!$A$242, 4&amp;COUNTIF(TestUIn2!$E$2:$E777,Germany_Aus!$A$242),IF(TestUIn2!E777=Germany_Aus!$A$322, 5&amp;COUNTIF(TestUIn2!$E$2:$E777,Germany_Aus!$A$322),IF(TestUIn2!E777=Germany_Aus!$A$402, 6&amp;COUNTIF(TestUIn2!$E$2:$E777,Germany_Aus!$A$402),IF(TestUIn2!E777=Germany_Aus!$A$482, 7&amp;COUNTIF(TestUIn2!$E$2:$E777,Germany_Aus!$A$482),IF(TestUIn2!E777=Germany_Aus!$A$562, 8&amp;COUNTIF(TestUIn2!$E$2:$E777,Germany_Aus!$A$562),IF(TestUIn2!E777=Germany_Aus!$A$642, 9&amp;COUNTIF(TestUIn2!$E$2:$E777,Germany_Aus!$A$642),IF(TestUIn2!E777=Germany_Aus!$A$722, 10&amp;COUNTIF(TestUIn2!$E$2:$E777,Germany_Aus!$A$722),0)))))))))))</f>
        <v>0</v>
      </c>
      <c r="B777" t="str">
        <f>TestUIn2!A777</f>
        <v/>
      </c>
      <c r="C777" t="str">
        <f>TestUIn2!B777</f>
        <v/>
      </c>
      <c r="D777" t="str">
        <f>TestUIn2!C777</f>
        <v/>
      </c>
      <c r="E777" t="str">
        <f>TestUIn2!D777</f>
        <v/>
      </c>
      <c r="F777" s="87" t="str">
        <f>TestUIn2!F777</f>
        <v/>
      </c>
    </row>
    <row r="778">
      <c r="A778" s="86">
        <f>(IF(TestUIn2!E778=Germany_Aus!$A$2,1&amp;COUNTIF(TestUIn2!$E$2:$E778,Germany_Aus!$A$2), IF(TestUIn2!E778=Germany_Aus!$A$82, 2&amp;COUNTIF(TestUIn2!$E$2:$E778,Germany_Aus!$A$82),IF(TestUIn2!E778=Germany_Aus!$A$162, 3&amp;COUNTIF(TestUIn2!$E$2:$E778,Germany_Aus!$A$162),IF(TestUIn2!E778=Germany_Aus!$A$242, 4&amp;COUNTIF(TestUIn2!$E$2:$E778,Germany_Aus!$A$242),IF(TestUIn2!E778=Germany_Aus!$A$322, 5&amp;COUNTIF(TestUIn2!$E$2:$E778,Germany_Aus!$A$322),IF(TestUIn2!E778=Germany_Aus!$A$402, 6&amp;COUNTIF(TestUIn2!$E$2:$E778,Germany_Aus!$A$402),IF(TestUIn2!E778=Germany_Aus!$A$482, 7&amp;COUNTIF(TestUIn2!$E$2:$E778,Germany_Aus!$A$482),IF(TestUIn2!E778=Germany_Aus!$A$562, 8&amp;COUNTIF(TestUIn2!$E$2:$E778,Germany_Aus!$A$562),IF(TestUIn2!E778=Germany_Aus!$A$642, 9&amp;COUNTIF(TestUIn2!$E$2:$E778,Germany_Aus!$A$642),IF(TestUIn2!E778=Germany_Aus!$A$722, 10&amp;COUNTIF(TestUIn2!$E$2:$E778,Germany_Aus!$A$722),0)))))))))))</f>
        <v>0</v>
      </c>
      <c r="B778" t="str">
        <f>TestUIn2!A778</f>
        <v/>
      </c>
      <c r="C778" t="str">
        <f>TestUIn2!B778</f>
        <v/>
      </c>
      <c r="D778" t="str">
        <f>TestUIn2!C778</f>
        <v/>
      </c>
      <c r="E778" t="str">
        <f>TestUIn2!D778</f>
        <v/>
      </c>
      <c r="F778" s="87" t="str">
        <f>TestUIn2!F778</f>
        <v/>
      </c>
    </row>
    <row r="779">
      <c r="A779" s="86">
        <f>(IF(TestUIn2!E779=Germany_Aus!$A$2,1&amp;COUNTIF(TestUIn2!$E$2:$E779,Germany_Aus!$A$2), IF(TestUIn2!E779=Germany_Aus!$A$82, 2&amp;COUNTIF(TestUIn2!$E$2:$E779,Germany_Aus!$A$82),IF(TestUIn2!E779=Germany_Aus!$A$162, 3&amp;COUNTIF(TestUIn2!$E$2:$E779,Germany_Aus!$A$162),IF(TestUIn2!E779=Germany_Aus!$A$242, 4&amp;COUNTIF(TestUIn2!$E$2:$E779,Germany_Aus!$A$242),IF(TestUIn2!E779=Germany_Aus!$A$322, 5&amp;COUNTIF(TestUIn2!$E$2:$E779,Germany_Aus!$A$322),IF(TestUIn2!E779=Germany_Aus!$A$402, 6&amp;COUNTIF(TestUIn2!$E$2:$E779,Germany_Aus!$A$402),IF(TestUIn2!E779=Germany_Aus!$A$482, 7&amp;COUNTIF(TestUIn2!$E$2:$E779,Germany_Aus!$A$482),IF(TestUIn2!E779=Germany_Aus!$A$562, 8&amp;COUNTIF(TestUIn2!$E$2:$E779,Germany_Aus!$A$562),IF(TestUIn2!E779=Germany_Aus!$A$642, 9&amp;COUNTIF(TestUIn2!$E$2:$E779,Germany_Aus!$A$642),IF(TestUIn2!E779=Germany_Aus!$A$722, 10&amp;COUNTIF(TestUIn2!$E$2:$E779,Germany_Aus!$A$722),0)))))))))))</f>
        <v>0</v>
      </c>
      <c r="B779" t="str">
        <f>TestUIn2!A779</f>
        <v/>
      </c>
      <c r="C779" t="str">
        <f>TestUIn2!B779</f>
        <v/>
      </c>
      <c r="D779" t="str">
        <f>TestUIn2!C779</f>
        <v/>
      </c>
      <c r="E779" t="str">
        <f>TestUIn2!D779</f>
        <v/>
      </c>
      <c r="F779" s="87" t="str">
        <f>TestUIn2!F779</f>
        <v/>
      </c>
    </row>
    <row r="780">
      <c r="A780" s="86">
        <f>(IF(TestUIn2!E780=Germany_Aus!$A$2,1&amp;COUNTIF(TestUIn2!$E$2:$E780,Germany_Aus!$A$2), IF(TestUIn2!E780=Germany_Aus!$A$82, 2&amp;COUNTIF(TestUIn2!$E$2:$E780,Germany_Aus!$A$82),IF(TestUIn2!E780=Germany_Aus!$A$162, 3&amp;COUNTIF(TestUIn2!$E$2:$E780,Germany_Aus!$A$162),IF(TestUIn2!E780=Germany_Aus!$A$242, 4&amp;COUNTIF(TestUIn2!$E$2:$E780,Germany_Aus!$A$242),IF(TestUIn2!E780=Germany_Aus!$A$322, 5&amp;COUNTIF(TestUIn2!$E$2:$E780,Germany_Aus!$A$322),IF(TestUIn2!E780=Germany_Aus!$A$402, 6&amp;COUNTIF(TestUIn2!$E$2:$E780,Germany_Aus!$A$402),IF(TestUIn2!E780=Germany_Aus!$A$482, 7&amp;COUNTIF(TestUIn2!$E$2:$E780,Germany_Aus!$A$482),IF(TestUIn2!E780=Germany_Aus!$A$562, 8&amp;COUNTIF(TestUIn2!$E$2:$E780,Germany_Aus!$A$562),IF(TestUIn2!E780=Germany_Aus!$A$642, 9&amp;COUNTIF(TestUIn2!$E$2:$E780,Germany_Aus!$A$642),IF(TestUIn2!E780=Germany_Aus!$A$722, 10&amp;COUNTIF(TestUIn2!$E$2:$E780,Germany_Aus!$A$722),0)))))))))))</f>
        <v>0</v>
      </c>
      <c r="B780" t="str">
        <f>TestUIn2!A780</f>
        <v/>
      </c>
      <c r="C780" t="str">
        <f>TestUIn2!B780</f>
        <v/>
      </c>
      <c r="D780" t="str">
        <f>TestUIn2!C780</f>
        <v/>
      </c>
      <c r="E780" t="str">
        <f>TestUIn2!D780</f>
        <v/>
      </c>
      <c r="F780" s="87" t="str">
        <f>TestUIn2!F780</f>
        <v/>
      </c>
    </row>
    <row r="781">
      <c r="A781" s="86">
        <f>(IF(TestUIn2!E781=Germany_Aus!$A$2,1&amp;COUNTIF(TestUIn2!$E$2:$E781,Germany_Aus!$A$2), IF(TestUIn2!E781=Germany_Aus!$A$82, 2&amp;COUNTIF(TestUIn2!$E$2:$E781,Germany_Aus!$A$82),IF(TestUIn2!E781=Germany_Aus!$A$162, 3&amp;COUNTIF(TestUIn2!$E$2:$E781,Germany_Aus!$A$162),IF(TestUIn2!E781=Germany_Aus!$A$242, 4&amp;COUNTIF(TestUIn2!$E$2:$E781,Germany_Aus!$A$242),IF(TestUIn2!E781=Germany_Aus!$A$322, 5&amp;COUNTIF(TestUIn2!$E$2:$E781,Germany_Aus!$A$322),IF(TestUIn2!E781=Germany_Aus!$A$402, 6&amp;COUNTIF(TestUIn2!$E$2:$E781,Germany_Aus!$A$402),IF(TestUIn2!E781=Germany_Aus!$A$482, 7&amp;COUNTIF(TestUIn2!$E$2:$E781,Germany_Aus!$A$482),IF(TestUIn2!E781=Germany_Aus!$A$562, 8&amp;COUNTIF(TestUIn2!$E$2:$E781,Germany_Aus!$A$562),IF(TestUIn2!E781=Germany_Aus!$A$642, 9&amp;COUNTIF(TestUIn2!$E$2:$E781,Germany_Aus!$A$642),IF(TestUIn2!E781=Germany_Aus!$A$722, 10&amp;COUNTIF(TestUIn2!$E$2:$E781,Germany_Aus!$A$722),0)))))))))))</f>
        <v>0</v>
      </c>
      <c r="B781" t="str">
        <f>TestUIn2!A781</f>
        <v/>
      </c>
      <c r="C781" t="str">
        <f>TestUIn2!B781</f>
        <v/>
      </c>
      <c r="D781" t="str">
        <f>TestUIn2!C781</f>
        <v/>
      </c>
      <c r="E781" t="str">
        <f>TestUIn2!D781</f>
        <v/>
      </c>
      <c r="F781" s="87" t="str">
        <f>TestUIn2!F781</f>
        <v/>
      </c>
    </row>
    <row r="782">
      <c r="A782" s="86">
        <f>(IF(TestUIn2!E782=Germany_Aus!$A$2,1&amp;COUNTIF(TestUIn2!$E$2:$E782,Germany_Aus!$A$2), IF(TestUIn2!E782=Germany_Aus!$A$82, 2&amp;COUNTIF(TestUIn2!$E$2:$E782,Germany_Aus!$A$82),IF(TestUIn2!E782=Germany_Aus!$A$162, 3&amp;COUNTIF(TestUIn2!$E$2:$E782,Germany_Aus!$A$162),IF(TestUIn2!E782=Germany_Aus!$A$242, 4&amp;COUNTIF(TestUIn2!$E$2:$E782,Germany_Aus!$A$242),IF(TestUIn2!E782=Germany_Aus!$A$322, 5&amp;COUNTIF(TestUIn2!$E$2:$E782,Germany_Aus!$A$322),IF(TestUIn2!E782=Germany_Aus!$A$402, 6&amp;COUNTIF(TestUIn2!$E$2:$E782,Germany_Aus!$A$402),IF(TestUIn2!E782=Germany_Aus!$A$482, 7&amp;COUNTIF(TestUIn2!$E$2:$E782,Germany_Aus!$A$482),IF(TestUIn2!E782=Germany_Aus!$A$562, 8&amp;COUNTIF(TestUIn2!$E$2:$E782,Germany_Aus!$A$562),IF(TestUIn2!E782=Germany_Aus!$A$642, 9&amp;COUNTIF(TestUIn2!$E$2:$E782,Germany_Aus!$A$642),IF(TestUIn2!E782=Germany_Aus!$A$722, 10&amp;COUNTIF(TestUIn2!$E$2:$E782,Germany_Aus!$A$722),0)))))))))))</f>
        <v>0</v>
      </c>
      <c r="B782" t="str">
        <f>TestUIn2!A782</f>
        <v/>
      </c>
      <c r="C782" t="str">
        <f>TestUIn2!B782</f>
        <v/>
      </c>
      <c r="D782" t="str">
        <f>TestUIn2!C782</f>
        <v/>
      </c>
      <c r="E782" t="str">
        <f>TestUIn2!D782</f>
        <v/>
      </c>
      <c r="F782" s="87" t="str">
        <f>TestUIn2!F782</f>
        <v/>
      </c>
    </row>
    <row r="783">
      <c r="A783" s="86">
        <f>(IF(TestUIn2!E783=Germany_Aus!$A$2,1&amp;COUNTIF(TestUIn2!$E$2:$E783,Germany_Aus!$A$2), IF(TestUIn2!E783=Germany_Aus!$A$82, 2&amp;COUNTIF(TestUIn2!$E$2:$E783,Germany_Aus!$A$82),IF(TestUIn2!E783=Germany_Aus!$A$162, 3&amp;COUNTIF(TestUIn2!$E$2:$E783,Germany_Aus!$A$162),IF(TestUIn2!E783=Germany_Aus!$A$242, 4&amp;COUNTIF(TestUIn2!$E$2:$E783,Germany_Aus!$A$242),IF(TestUIn2!E783=Germany_Aus!$A$322, 5&amp;COUNTIF(TestUIn2!$E$2:$E783,Germany_Aus!$A$322),IF(TestUIn2!E783=Germany_Aus!$A$402, 6&amp;COUNTIF(TestUIn2!$E$2:$E783,Germany_Aus!$A$402),IF(TestUIn2!E783=Germany_Aus!$A$482, 7&amp;COUNTIF(TestUIn2!$E$2:$E783,Germany_Aus!$A$482),IF(TestUIn2!E783=Germany_Aus!$A$562, 8&amp;COUNTIF(TestUIn2!$E$2:$E783,Germany_Aus!$A$562),IF(TestUIn2!E783=Germany_Aus!$A$642, 9&amp;COUNTIF(TestUIn2!$E$2:$E783,Germany_Aus!$A$642),IF(TestUIn2!E783=Germany_Aus!$A$722, 10&amp;COUNTIF(TestUIn2!$E$2:$E783,Germany_Aus!$A$722),0)))))))))))</f>
        <v>0</v>
      </c>
      <c r="B783" t="str">
        <f>TestUIn2!A783</f>
        <v/>
      </c>
      <c r="C783" t="str">
        <f>TestUIn2!B783</f>
        <v/>
      </c>
      <c r="D783" t="str">
        <f>TestUIn2!C783</f>
        <v/>
      </c>
      <c r="E783" t="str">
        <f>TestUIn2!D783</f>
        <v/>
      </c>
      <c r="F783" s="87" t="str">
        <f>TestUIn2!F783</f>
        <v/>
      </c>
    </row>
    <row r="784">
      <c r="A784" s="86">
        <f>(IF(TestUIn2!E784=Germany_Aus!$A$2,1&amp;COUNTIF(TestUIn2!$E$2:$E784,Germany_Aus!$A$2), IF(TestUIn2!E784=Germany_Aus!$A$82, 2&amp;COUNTIF(TestUIn2!$E$2:$E784,Germany_Aus!$A$82),IF(TestUIn2!E784=Germany_Aus!$A$162, 3&amp;COUNTIF(TestUIn2!$E$2:$E784,Germany_Aus!$A$162),IF(TestUIn2!E784=Germany_Aus!$A$242, 4&amp;COUNTIF(TestUIn2!$E$2:$E784,Germany_Aus!$A$242),IF(TestUIn2!E784=Germany_Aus!$A$322, 5&amp;COUNTIF(TestUIn2!$E$2:$E784,Germany_Aus!$A$322),IF(TestUIn2!E784=Germany_Aus!$A$402, 6&amp;COUNTIF(TestUIn2!$E$2:$E784,Germany_Aus!$A$402),IF(TestUIn2!E784=Germany_Aus!$A$482, 7&amp;COUNTIF(TestUIn2!$E$2:$E784,Germany_Aus!$A$482),IF(TestUIn2!E784=Germany_Aus!$A$562, 8&amp;COUNTIF(TestUIn2!$E$2:$E784,Germany_Aus!$A$562),IF(TestUIn2!E784=Germany_Aus!$A$642, 9&amp;COUNTIF(TestUIn2!$E$2:$E784,Germany_Aus!$A$642),IF(TestUIn2!E784=Germany_Aus!$A$722, 10&amp;COUNTIF(TestUIn2!$E$2:$E784,Germany_Aus!$A$722),0)))))))))))</f>
        <v>0</v>
      </c>
      <c r="B784" t="str">
        <f>TestUIn2!A784</f>
        <v/>
      </c>
      <c r="C784" t="str">
        <f>TestUIn2!B784</f>
        <v/>
      </c>
      <c r="D784" t="str">
        <f>TestUIn2!C784</f>
        <v/>
      </c>
      <c r="E784" t="str">
        <f>TestUIn2!D784</f>
        <v/>
      </c>
      <c r="F784" s="87" t="str">
        <f>TestUIn2!F784</f>
        <v/>
      </c>
    </row>
    <row r="785">
      <c r="A785" s="86">
        <f>(IF(TestUIn2!E785=Germany_Aus!$A$2,1&amp;COUNTIF(TestUIn2!$E$2:$E785,Germany_Aus!$A$2), IF(TestUIn2!E785=Germany_Aus!$A$82, 2&amp;COUNTIF(TestUIn2!$E$2:$E785,Germany_Aus!$A$82),IF(TestUIn2!E785=Germany_Aus!$A$162, 3&amp;COUNTIF(TestUIn2!$E$2:$E785,Germany_Aus!$A$162),IF(TestUIn2!E785=Germany_Aus!$A$242, 4&amp;COUNTIF(TestUIn2!$E$2:$E785,Germany_Aus!$A$242),IF(TestUIn2!E785=Germany_Aus!$A$322, 5&amp;COUNTIF(TestUIn2!$E$2:$E785,Germany_Aus!$A$322),IF(TestUIn2!E785=Germany_Aus!$A$402, 6&amp;COUNTIF(TestUIn2!$E$2:$E785,Germany_Aus!$A$402),IF(TestUIn2!E785=Germany_Aus!$A$482, 7&amp;COUNTIF(TestUIn2!$E$2:$E785,Germany_Aus!$A$482),IF(TestUIn2!E785=Germany_Aus!$A$562, 8&amp;COUNTIF(TestUIn2!$E$2:$E785,Germany_Aus!$A$562),IF(TestUIn2!E785=Germany_Aus!$A$642, 9&amp;COUNTIF(TestUIn2!$E$2:$E785,Germany_Aus!$A$642),IF(TestUIn2!E785=Germany_Aus!$A$722, 10&amp;COUNTIF(TestUIn2!$E$2:$E785,Germany_Aus!$A$722),0)))))))))))</f>
        <v>0</v>
      </c>
      <c r="B785" t="str">
        <f>TestUIn2!A785</f>
        <v/>
      </c>
      <c r="C785" t="str">
        <f>TestUIn2!B785</f>
        <v/>
      </c>
      <c r="D785" t="str">
        <f>TestUIn2!C785</f>
        <v/>
      </c>
      <c r="E785" t="str">
        <f>TestUIn2!D785</f>
        <v/>
      </c>
      <c r="F785" s="87" t="str">
        <f>TestUIn2!F785</f>
        <v/>
      </c>
    </row>
    <row r="786">
      <c r="A786" s="86">
        <f>(IF(TestUIn2!E786=Germany_Aus!$A$2,1&amp;COUNTIF(TestUIn2!$E$2:$E786,Germany_Aus!$A$2), IF(TestUIn2!E786=Germany_Aus!$A$82, 2&amp;COUNTIF(TestUIn2!$E$2:$E786,Germany_Aus!$A$82),IF(TestUIn2!E786=Germany_Aus!$A$162, 3&amp;COUNTIF(TestUIn2!$E$2:$E786,Germany_Aus!$A$162),IF(TestUIn2!E786=Germany_Aus!$A$242, 4&amp;COUNTIF(TestUIn2!$E$2:$E786,Germany_Aus!$A$242),IF(TestUIn2!E786=Germany_Aus!$A$322, 5&amp;COUNTIF(TestUIn2!$E$2:$E786,Germany_Aus!$A$322),IF(TestUIn2!E786=Germany_Aus!$A$402, 6&amp;COUNTIF(TestUIn2!$E$2:$E786,Germany_Aus!$A$402),IF(TestUIn2!E786=Germany_Aus!$A$482, 7&amp;COUNTIF(TestUIn2!$E$2:$E786,Germany_Aus!$A$482),IF(TestUIn2!E786=Germany_Aus!$A$562, 8&amp;COUNTIF(TestUIn2!$E$2:$E786,Germany_Aus!$A$562),IF(TestUIn2!E786=Germany_Aus!$A$642, 9&amp;COUNTIF(TestUIn2!$E$2:$E786,Germany_Aus!$A$642),IF(TestUIn2!E786=Germany_Aus!$A$722, 10&amp;COUNTIF(TestUIn2!$E$2:$E786,Germany_Aus!$A$722),0)))))))))))</f>
        <v>0</v>
      </c>
      <c r="B786" t="str">
        <f>TestUIn2!A786</f>
        <v/>
      </c>
      <c r="C786" t="str">
        <f>TestUIn2!B786</f>
        <v/>
      </c>
      <c r="D786" t="str">
        <f>TestUIn2!C786</f>
        <v/>
      </c>
      <c r="E786" t="str">
        <f>TestUIn2!D786</f>
        <v/>
      </c>
      <c r="F786" s="87" t="str">
        <f>TestUIn2!F786</f>
        <v/>
      </c>
    </row>
    <row r="787">
      <c r="A787" s="86">
        <f>(IF(TestUIn2!E787=Germany_Aus!$A$2,1&amp;COUNTIF(TestUIn2!$E$2:$E787,Germany_Aus!$A$2), IF(TestUIn2!E787=Germany_Aus!$A$82, 2&amp;COUNTIF(TestUIn2!$E$2:$E787,Germany_Aus!$A$82),IF(TestUIn2!E787=Germany_Aus!$A$162, 3&amp;COUNTIF(TestUIn2!$E$2:$E787,Germany_Aus!$A$162),IF(TestUIn2!E787=Germany_Aus!$A$242, 4&amp;COUNTIF(TestUIn2!$E$2:$E787,Germany_Aus!$A$242),IF(TestUIn2!E787=Germany_Aus!$A$322, 5&amp;COUNTIF(TestUIn2!$E$2:$E787,Germany_Aus!$A$322),IF(TestUIn2!E787=Germany_Aus!$A$402, 6&amp;COUNTIF(TestUIn2!$E$2:$E787,Germany_Aus!$A$402),IF(TestUIn2!E787=Germany_Aus!$A$482, 7&amp;COUNTIF(TestUIn2!$E$2:$E787,Germany_Aus!$A$482),IF(TestUIn2!E787=Germany_Aus!$A$562, 8&amp;COUNTIF(TestUIn2!$E$2:$E787,Germany_Aus!$A$562),IF(TestUIn2!E787=Germany_Aus!$A$642, 9&amp;COUNTIF(TestUIn2!$E$2:$E787,Germany_Aus!$A$642),IF(TestUIn2!E787=Germany_Aus!$A$722, 10&amp;COUNTIF(TestUIn2!$E$2:$E787,Germany_Aus!$A$722),0)))))))))))</f>
        <v>0</v>
      </c>
      <c r="B787" t="str">
        <f>TestUIn2!A787</f>
        <v/>
      </c>
      <c r="C787" t="str">
        <f>TestUIn2!B787</f>
        <v/>
      </c>
      <c r="D787" t="str">
        <f>TestUIn2!C787</f>
        <v/>
      </c>
      <c r="E787" t="str">
        <f>TestUIn2!D787</f>
        <v/>
      </c>
      <c r="F787" s="87" t="str">
        <f>TestUIn2!F787</f>
        <v/>
      </c>
    </row>
    <row r="788">
      <c r="A788" s="86">
        <f>(IF(TestUIn2!E788=Germany_Aus!$A$2,1&amp;COUNTIF(TestUIn2!$E$2:$E788,Germany_Aus!$A$2), IF(TestUIn2!E788=Germany_Aus!$A$82, 2&amp;COUNTIF(TestUIn2!$E$2:$E788,Germany_Aus!$A$82),IF(TestUIn2!E788=Germany_Aus!$A$162, 3&amp;COUNTIF(TestUIn2!$E$2:$E788,Germany_Aus!$A$162),IF(TestUIn2!E788=Germany_Aus!$A$242, 4&amp;COUNTIF(TestUIn2!$E$2:$E788,Germany_Aus!$A$242),IF(TestUIn2!E788=Germany_Aus!$A$322, 5&amp;COUNTIF(TestUIn2!$E$2:$E788,Germany_Aus!$A$322),IF(TestUIn2!E788=Germany_Aus!$A$402, 6&amp;COUNTIF(TestUIn2!$E$2:$E788,Germany_Aus!$A$402),IF(TestUIn2!E788=Germany_Aus!$A$482, 7&amp;COUNTIF(TestUIn2!$E$2:$E788,Germany_Aus!$A$482),IF(TestUIn2!E788=Germany_Aus!$A$562, 8&amp;COUNTIF(TestUIn2!$E$2:$E788,Germany_Aus!$A$562),IF(TestUIn2!E788=Germany_Aus!$A$642, 9&amp;COUNTIF(TestUIn2!$E$2:$E788,Germany_Aus!$A$642),IF(TestUIn2!E788=Germany_Aus!$A$722, 10&amp;COUNTIF(TestUIn2!$E$2:$E788,Germany_Aus!$A$722),0)))))))))))</f>
        <v>0</v>
      </c>
      <c r="B788" t="str">
        <f>TestUIn2!A788</f>
        <v/>
      </c>
      <c r="C788" t="str">
        <f>TestUIn2!B788</f>
        <v/>
      </c>
      <c r="D788" t="str">
        <f>TestUIn2!C788</f>
        <v/>
      </c>
      <c r="E788" t="str">
        <f>TestUIn2!D788</f>
        <v/>
      </c>
      <c r="F788" s="87" t="str">
        <f>TestUIn2!F788</f>
        <v/>
      </c>
    </row>
    <row r="789">
      <c r="A789" s="86">
        <f>(IF(TestUIn2!E789=Germany_Aus!$A$2,1&amp;COUNTIF(TestUIn2!$E$2:$E789,Germany_Aus!$A$2), IF(TestUIn2!E789=Germany_Aus!$A$82, 2&amp;COUNTIF(TestUIn2!$E$2:$E789,Germany_Aus!$A$82),IF(TestUIn2!E789=Germany_Aus!$A$162, 3&amp;COUNTIF(TestUIn2!$E$2:$E789,Germany_Aus!$A$162),IF(TestUIn2!E789=Germany_Aus!$A$242, 4&amp;COUNTIF(TestUIn2!$E$2:$E789,Germany_Aus!$A$242),IF(TestUIn2!E789=Germany_Aus!$A$322, 5&amp;COUNTIF(TestUIn2!$E$2:$E789,Germany_Aus!$A$322),IF(TestUIn2!E789=Germany_Aus!$A$402, 6&amp;COUNTIF(TestUIn2!$E$2:$E789,Germany_Aus!$A$402),IF(TestUIn2!E789=Germany_Aus!$A$482, 7&amp;COUNTIF(TestUIn2!$E$2:$E789,Germany_Aus!$A$482),IF(TestUIn2!E789=Germany_Aus!$A$562, 8&amp;COUNTIF(TestUIn2!$E$2:$E789,Germany_Aus!$A$562),IF(TestUIn2!E789=Germany_Aus!$A$642, 9&amp;COUNTIF(TestUIn2!$E$2:$E789,Germany_Aus!$A$642),IF(TestUIn2!E789=Germany_Aus!$A$722, 10&amp;COUNTIF(TestUIn2!$E$2:$E789,Germany_Aus!$A$722),0)))))))))))</f>
        <v>0</v>
      </c>
      <c r="B789" t="str">
        <f>TestUIn2!A789</f>
        <v/>
      </c>
      <c r="C789" t="str">
        <f>TestUIn2!B789</f>
        <v/>
      </c>
      <c r="D789" t="str">
        <f>TestUIn2!C789</f>
        <v/>
      </c>
      <c r="E789" t="str">
        <f>TestUIn2!D789</f>
        <v/>
      </c>
      <c r="F789" s="87" t="str">
        <f>TestUIn2!F789</f>
        <v/>
      </c>
    </row>
    <row r="790">
      <c r="A790" s="86">
        <f>(IF(TestUIn2!E790=Germany_Aus!$A$2,1&amp;COUNTIF(TestUIn2!$E$2:$E790,Germany_Aus!$A$2), IF(TestUIn2!E790=Germany_Aus!$A$82, 2&amp;COUNTIF(TestUIn2!$E$2:$E790,Germany_Aus!$A$82),IF(TestUIn2!E790=Germany_Aus!$A$162, 3&amp;COUNTIF(TestUIn2!$E$2:$E790,Germany_Aus!$A$162),IF(TestUIn2!E790=Germany_Aus!$A$242, 4&amp;COUNTIF(TestUIn2!$E$2:$E790,Germany_Aus!$A$242),IF(TestUIn2!E790=Germany_Aus!$A$322, 5&amp;COUNTIF(TestUIn2!$E$2:$E790,Germany_Aus!$A$322),IF(TestUIn2!E790=Germany_Aus!$A$402, 6&amp;COUNTIF(TestUIn2!$E$2:$E790,Germany_Aus!$A$402),IF(TestUIn2!E790=Germany_Aus!$A$482, 7&amp;COUNTIF(TestUIn2!$E$2:$E790,Germany_Aus!$A$482),IF(TestUIn2!E790=Germany_Aus!$A$562, 8&amp;COUNTIF(TestUIn2!$E$2:$E790,Germany_Aus!$A$562),IF(TestUIn2!E790=Germany_Aus!$A$642, 9&amp;COUNTIF(TestUIn2!$E$2:$E790,Germany_Aus!$A$642),IF(TestUIn2!E790=Germany_Aus!$A$722, 10&amp;COUNTIF(TestUIn2!$E$2:$E790,Germany_Aus!$A$722),0)))))))))))</f>
        <v>0</v>
      </c>
      <c r="B790" t="str">
        <f>TestUIn2!A790</f>
        <v/>
      </c>
      <c r="C790" t="str">
        <f>TestUIn2!B790</f>
        <v/>
      </c>
      <c r="D790" t="str">
        <f>TestUIn2!C790</f>
        <v/>
      </c>
      <c r="E790" t="str">
        <f>TestUIn2!D790</f>
        <v/>
      </c>
      <c r="F790" s="87" t="str">
        <f>TestUIn2!F790</f>
        <v/>
      </c>
    </row>
    <row r="791">
      <c r="A791" s="86">
        <f>(IF(TestUIn2!E791=Germany_Aus!$A$2,1&amp;COUNTIF(TestUIn2!$E$2:$E791,Germany_Aus!$A$2), IF(TestUIn2!E791=Germany_Aus!$A$82, 2&amp;COUNTIF(TestUIn2!$E$2:$E791,Germany_Aus!$A$82),IF(TestUIn2!E791=Germany_Aus!$A$162, 3&amp;COUNTIF(TestUIn2!$E$2:$E791,Germany_Aus!$A$162),IF(TestUIn2!E791=Germany_Aus!$A$242, 4&amp;COUNTIF(TestUIn2!$E$2:$E791,Germany_Aus!$A$242),IF(TestUIn2!E791=Germany_Aus!$A$322, 5&amp;COUNTIF(TestUIn2!$E$2:$E791,Germany_Aus!$A$322),IF(TestUIn2!E791=Germany_Aus!$A$402, 6&amp;COUNTIF(TestUIn2!$E$2:$E791,Germany_Aus!$A$402),IF(TestUIn2!E791=Germany_Aus!$A$482, 7&amp;COUNTIF(TestUIn2!$E$2:$E791,Germany_Aus!$A$482),IF(TestUIn2!E791=Germany_Aus!$A$562, 8&amp;COUNTIF(TestUIn2!$E$2:$E791,Germany_Aus!$A$562),IF(TestUIn2!E791=Germany_Aus!$A$642, 9&amp;COUNTIF(TestUIn2!$E$2:$E791,Germany_Aus!$A$642),IF(TestUIn2!E791=Germany_Aus!$A$722, 10&amp;COUNTIF(TestUIn2!$E$2:$E791,Germany_Aus!$A$722),0)))))))))))</f>
        <v>0</v>
      </c>
      <c r="B791" t="str">
        <f>TestUIn2!A791</f>
        <v/>
      </c>
      <c r="C791" t="str">
        <f>TestUIn2!B791</f>
        <v/>
      </c>
      <c r="D791" t="str">
        <f>TestUIn2!C791</f>
        <v/>
      </c>
      <c r="E791" t="str">
        <f>TestUIn2!D791</f>
        <v/>
      </c>
      <c r="F791" s="87" t="str">
        <f>TestUIn2!F791</f>
        <v/>
      </c>
    </row>
    <row r="792">
      <c r="A792" s="86">
        <f>(IF(TestUIn2!E792=Germany_Aus!$A$2,1&amp;COUNTIF(TestUIn2!$E$2:$E792,Germany_Aus!$A$2), IF(TestUIn2!E792=Germany_Aus!$A$82, 2&amp;COUNTIF(TestUIn2!$E$2:$E792,Germany_Aus!$A$82),IF(TestUIn2!E792=Germany_Aus!$A$162, 3&amp;COUNTIF(TestUIn2!$E$2:$E792,Germany_Aus!$A$162),IF(TestUIn2!E792=Germany_Aus!$A$242, 4&amp;COUNTIF(TestUIn2!$E$2:$E792,Germany_Aus!$A$242),IF(TestUIn2!E792=Germany_Aus!$A$322, 5&amp;COUNTIF(TestUIn2!$E$2:$E792,Germany_Aus!$A$322),IF(TestUIn2!E792=Germany_Aus!$A$402, 6&amp;COUNTIF(TestUIn2!$E$2:$E792,Germany_Aus!$A$402),IF(TestUIn2!E792=Germany_Aus!$A$482, 7&amp;COUNTIF(TestUIn2!$E$2:$E792,Germany_Aus!$A$482),IF(TestUIn2!E792=Germany_Aus!$A$562, 8&amp;COUNTIF(TestUIn2!$E$2:$E792,Germany_Aus!$A$562),IF(TestUIn2!E792=Germany_Aus!$A$642, 9&amp;COUNTIF(TestUIn2!$E$2:$E792,Germany_Aus!$A$642),IF(TestUIn2!E792=Germany_Aus!$A$722, 10&amp;COUNTIF(TestUIn2!$E$2:$E792,Germany_Aus!$A$722),0)))))))))))</f>
        <v>0</v>
      </c>
      <c r="B792" t="str">
        <f>TestUIn2!A792</f>
        <v/>
      </c>
      <c r="C792" t="str">
        <f>TestUIn2!B792</f>
        <v/>
      </c>
      <c r="D792" t="str">
        <f>TestUIn2!C792</f>
        <v/>
      </c>
      <c r="E792" t="str">
        <f>TestUIn2!D792</f>
        <v/>
      </c>
      <c r="F792" s="87" t="str">
        <f>TestUIn2!F792</f>
        <v/>
      </c>
    </row>
    <row r="793">
      <c r="A793" s="86">
        <f>(IF(TestUIn2!E793=Germany_Aus!$A$2,1&amp;COUNTIF(TestUIn2!$E$2:$E793,Germany_Aus!$A$2), IF(TestUIn2!E793=Germany_Aus!$A$82, 2&amp;COUNTIF(TestUIn2!$E$2:$E793,Germany_Aus!$A$82),IF(TestUIn2!E793=Germany_Aus!$A$162, 3&amp;COUNTIF(TestUIn2!$E$2:$E793,Germany_Aus!$A$162),IF(TestUIn2!E793=Germany_Aus!$A$242, 4&amp;COUNTIF(TestUIn2!$E$2:$E793,Germany_Aus!$A$242),IF(TestUIn2!E793=Germany_Aus!$A$322, 5&amp;COUNTIF(TestUIn2!$E$2:$E793,Germany_Aus!$A$322),IF(TestUIn2!E793=Germany_Aus!$A$402, 6&amp;COUNTIF(TestUIn2!$E$2:$E793,Germany_Aus!$A$402),IF(TestUIn2!E793=Germany_Aus!$A$482, 7&amp;COUNTIF(TestUIn2!$E$2:$E793,Germany_Aus!$A$482),IF(TestUIn2!E793=Germany_Aus!$A$562, 8&amp;COUNTIF(TestUIn2!$E$2:$E793,Germany_Aus!$A$562),IF(TestUIn2!E793=Germany_Aus!$A$642, 9&amp;COUNTIF(TestUIn2!$E$2:$E793,Germany_Aus!$A$642),IF(TestUIn2!E793=Germany_Aus!$A$722, 10&amp;COUNTIF(TestUIn2!$E$2:$E793,Germany_Aus!$A$722),0)))))))))))</f>
        <v>0</v>
      </c>
      <c r="B793" t="str">
        <f>TestUIn2!A793</f>
        <v/>
      </c>
      <c r="C793" t="str">
        <f>TestUIn2!B793</f>
        <v/>
      </c>
      <c r="D793" t="str">
        <f>TestUIn2!C793</f>
        <v/>
      </c>
      <c r="E793" t="str">
        <f>TestUIn2!D793</f>
        <v/>
      </c>
      <c r="F793" s="87" t="str">
        <f>TestUIn2!F793</f>
        <v/>
      </c>
    </row>
    <row r="794">
      <c r="A794" s="86">
        <f>(IF(TestUIn2!E794=Germany_Aus!$A$2,1&amp;COUNTIF(TestUIn2!$E$2:$E794,Germany_Aus!$A$2), IF(TestUIn2!E794=Germany_Aus!$A$82, 2&amp;COUNTIF(TestUIn2!$E$2:$E794,Germany_Aus!$A$82),IF(TestUIn2!E794=Germany_Aus!$A$162, 3&amp;COUNTIF(TestUIn2!$E$2:$E794,Germany_Aus!$A$162),IF(TestUIn2!E794=Germany_Aus!$A$242, 4&amp;COUNTIF(TestUIn2!$E$2:$E794,Germany_Aus!$A$242),IF(TestUIn2!E794=Germany_Aus!$A$322, 5&amp;COUNTIF(TestUIn2!$E$2:$E794,Germany_Aus!$A$322),IF(TestUIn2!E794=Germany_Aus!$A$402, 6&amp;COUNTIF(TestUIn2!$E$2:$E794,Germany_Aus!$A$402),IF(TestUIn2!E794=Germany_Aus!$A$482, 7&amp;COUNTIF(TestUIn2!$E$2:$E794,Germany_Aus!$A$482),IF(TestUIn2!E794=Germany_Aus!$A$562, 8&amp;COUNTIF(TestUIn2!$E$2:$E794,Germany_Aus!$A$562),IF(TestUIn2!E794=Germany_Aus!$A$642, 9&amp;COUNTIF(TestUIn2!$E$2:$E794,Germany_Aus!$A$642),IF(TestUIn2!E794=Germany_Aus!$A$722, 10&amp;COUNTIF(TestUIn2!$E$2:$E794,Germany_Aus!$A$722),0)))))))))))</f>
        <v>0</v>
      </c>
      <c r="B794" t="str">
        <f>TestUIn2!A794</f>
        <v/>
      </c>
      <c r="C794" t="str">
        <f>TestUIn2!B794</f>
        <v/>
      </c>
      <c r="D794" t="str">
        <f>TestUIn2!C794</f>
        <v/>
      </c>
      <c r="E794" t="str">
        <f>TestUIn2!D794</f>
        <v/>
      </c>
      <c r="F794" s="87" t="str">
        <f>TestUIn2!F794</f>
        <v/>
      </c>
    </row>
    <row r="795">
      <c r="A795" s="86">
        <f>(IF(TestUIn2!E795=Germany_Aus!$A$2,1&amp;COUNTIF(TestUIn2!$E$2:$E795,Germany_Aus!$A$2), IF(TestUIn2!E795=Germany_Aus!$A$82, 2&amp;COUNTIF(TestUIn2!$E$2:$E795,Germany_Aus!$A$82),IF(TestUIn2!E795=Germany_Aus!$A$162, 3&amp;COUNTIF(TestUIn2!$E$2:$E795,Germany_Aus!$A$162),IF(TestUIn2!E795=Germany_Aus!$A$242, 4&amp;COUNTIF(TestUIn2!$E$2:$E795,Germany_Aus!$A$242),IF(TestUIn2!E795=Germany_Aus!$A$322, 5&amp;COUNTIF(TestUIn2!$E$2:$E795,Germany_Aus!$A$322),IF(TestUIn2!E795=Germany_Aus!$A$402, 6&amp;COUNTIF(TestUIn2!$E$2:$E795,Germany_Aus!$A$402),IF(TestUIn2!E795=Germany_Aus!$A$482, 7&amp;COUNTIF(TestUIn2!$E$2:$E795,Germany_Aus!$A$482),IF(TestUIn2!E795=Germany_Aus!$A$562, 8&amp;COUNTIF(TestUIn2!$E$2:$E795,Germany_Aus!$A$562),IF(TestUIn2!E795=Germany_Aus!$A$642, 9&amp;COUNTIF(TestUIn2!$E$2:$E795,Germany_Aus!$A$642),IF(TestUIn2!E795=Germany_Aus!$A$722, 10&amp;COUNTIF(TestUIn2!$E$2:$E795,Germany_Aus!$A$722),0)))))))))))</f>
        <v>0</v>
      </c>
      <c r="B795" t="str">
        <f>TestUIn2!A795</f>
        <v/>
      </c>
      <c r="C795" t="str">
        <f>TestUIn2!B795</f>
        <v/>
      </c>
      <c r="D795" t="str">
        <f>TestUIn2!C795</f>
        <v/>
      </c>
      <c r="E795" t="str">
        <f>TestUIn2!D795</f>
        <v/>
      </c>
      <c r="F795" s="87" t="str">
        <f>TestUIn2!F795</f>
        <v/>
      </c>
    </row>
    <row r="796">
      <c r="A796" s="86">
        <f>(IF(TestUIn2!E796=Germany_Aus!$A$2,1&amp;COUNTIF(TestUIn2!$E$2:$E796,Germany_Aus!$A$2), IF(TestUIn2!E796=Germany_Aus!$A$82, 2&amp;COUNTIF(TestUIn2!$E$2:$E796,Germany_Aus!$A$82),IF(TestUIn2!E796=Germany_Aus!$A$162, 3&amp;COUNTIF(TestUIn2!$E$2:$E796,Germany_Aus!$A$162),IF(TestUIn2!E796=Germany_Aus!$A$242, 4&amp;COUNTIF(TestUIn2!$E$2:$E796,Germany_Aus!$A$242),IF(TestUIn2!E796=Germany_Aus!$A$322, 5&amp;COUNTIF(TestUIn2!$E$2:$E796,Germany_Aus!$A$322),IF(TestUIn2!E796=Germany_Aus!$A$402, 6&amp;COUNTIF(TestUIn2!$E$2:$E796,Germany_Aus!$A$402),IF(TestUIn2!E796=Germany_Aus!$A$482, 7&amp;COUNTIF(TestUIn2!$E$2:$E796,Germany_Aus!$A$482),IF(TestUIn2!E796=Germany_Aus!$A$562, 8&amp;COUNTIF(TestUIn2!$E$2:$E796,Germany_Aus!$A$562),IF(TestUIn2!E796=Germany_Aus!$A$642, 9&amp;COUNTIF(TestUIn2!$E$2:$E796,Germany_Aus!$A$642),IF(TestUIn2!E796=Germany_Aus!$A$722, 10&amp;COUNTIF(TestUIn2!$E$2:$E796,Germany_Aus!$A$722),0)))))))))))</f>
        <v>0</v>
      </c>
      <c r="B796" t="str">
        <f>TestUIn2!A796</f>
        <v/>
      </c>
      <c r="C796" t="str">
        <f>TestUIn2!B796</f>
        <v/>
      </c>
      <c r="D796" t="str">
        <f>TestUIn2!C796</f>
        <v/>
      </c>
      <c r="E796" t="str">
        <f>TestUIn2!D796</f>
        <v/>
      </c>
      <c r="F796" s="87" t="str">
        <f>TestUIn2!F796</f>
        <v/>
      </c>
    </row>
    <row r="797">
      <c r="A797" s="86">
        <f>(IF(TestUIn2!E797=Germany_Aus!$A$2,1&amp;COUNTIF(TestUIn2!$E$2:$E797,Germany_Aus!$A$2), IF(TestUIn2!E797=Germany_Aus!$A$82, 2&amp;COUNTIF(TestUIn2!$E$2:$E797,Germany_Aus!$A$82),IF(TestUIn2!E797=Germany_Aus!$A$162, 3&amp;COUNTIF(TestUIn2!$E$2:$E797,Germany_Aus!$A$162),IF(TestUIn2!E797=Germany_Aus!$A$242, 4&amp;COUNTIF(TestUIn2!$E$2:$E797,Germany_Aus!$A$242),IF(TestUIn2!E797=Germany_Aus!$A$322, 5&amp;COUNTIF(TestUIn2!$E$2:$E797,Germany_Aus!$A$322),IF(TestUIn2!E797=Germany_Aus!$A$402, 6&amp;COUNTIF(TestUIn2!$E$2:$E797,Germany_Aus!$A$402),IF(TestUIn2!E797=Germany_Aus!$A$482, 7&amp;COUNTIF(TestUIn2!$E$2:$E797,Germany_Aus!$A$482),IF(TestUIn2!E797=Germany_Aus!$A$562, 8&amp;COUNTIF(TestUIn2!$E$2:$E797,Germany_Aus!$A$562),IF(TestUIn2!E797=Germany_Aus!$A$642, 9&amp;COUNTIF(TestUIn2!$E$2:$E797,Germany_Aus!$A$642),IF(TestUIn2!E797=Germany_Aus!$A$722, 10&amp;COUNTIF(TestUIn2!$E$2:$E797,Germany_Aus!$A$722),0)))))))))))</f>
        <v>0</v>
      </c>
      <c r="B797" t="str">
        <f>TestUIn2!A797</f>
        <v/>
      </c>
      <c r="C797" t="str">
        <f>TestUIn2!B797</f>
        <v/>
      </c>
      <c r="D797" t="str">
        <f>TestUIn2!C797</f>
        <v/>
      </c>
      <c r="E797" t="str">
        <f>TestUIn2!D797</f>
        <v/>
      </c>
      <c r="F797" s="87" t="str">
        <f>TestUIn2!F797</f>
        <v/>
      </c>
    </row>
    <row r="798">
      <c r="A798" s="86">
        <f>(IF(TestUIn2!E798=Germany_Aus!$A$2,1&amp;COUNTIF(TestUIn2!$E$2:$E798,Germany_Aus!$A$2), IF(TestUIn2!E798=Germany_Aus!$A$82, 2&amp;COUNTIF(TestUIn2!$E$2:$E798,Germany_Aus!$A$82),IF(TestUIn2!E798=Germany_Aus!$A$162, 3&amp;COUNTIF(TestUIn2!$E$2:$E798,Germany_Aus!$A$162),IF(TestUIn2!E798=Germany_Aus!$A$242, 4&amp;COUNTIF(TestUIn2!$E$2:$E798,Germany_Aus!$A$242),IF(TestUIn2!E798=Germany_Aus!$A$322, 5&amp;COUNTIF(TestUIn2!$E$2:$E798,Germany_Aus!$A$322),IF(TestUIn2!E798=Germany_Aus!$A$402, 6&amp;COUNTIF(TestUIn2!$E$2:$E798,Germany_Aus!$A$402),IF(TestUIn2!E798=Germany_Aus!$A$482, 7&amp;COUNTIF(TestUIn2!$E$2:$E798,Germany_Aus!$A$482),IF(TestUIn2!E798=Germany_Aus!$A$562, 8&amp;COUNTIF(TestUIn2!$E$2:$E798,Germany_Aus!$A$562),IF(TestUIn2!E798=Germany_Aus!$A$642, 9&amp;COUNTIF(TestUIn2!$E$2:$E798,Germany_Aus!$A$642),IF(TestUIn2!E798=Germany_Aus!$A$722, 10&amp;COUNTIF(TestUIn2!$E$2:$E798,Germany_Aus!$A$722),0)))))))))))</f>
        <v>0</v>
      </c>
      <c r="B798" t="str">
        <f>TestUIn2!A798</f>
        <v/>
      </c>
      <c r="C798" t="str">
        <f>TestUIn2!B798</f>
        <v/>
      </c>
      <c r="D798" t="str">
        <f>TestUIn2!C798</f>
        <v/>
      </c>
      <c r="E798" t="str">
        <f>TestUIn2!D798</f>
        <v/>
      </c>
      <c r="F798" s="87" t="str">
        <f>TestUIn2!F798</f>
        <v/>
      </c>
    </row>
    <row r="799">
      <c r="A799" s="86">
        <f>(IF(TestUIn2!E799=Germany_Aus!$A$2,1&amp;COUNTIF(TestUIn2!$E$2:$E799,Germany_Aus!$A$2), IF(TestUIn2!E799=Germany_Aus!$A$82, 2&amp;COUNTIF(TestUIn2!$E$2:$E799,Germany_Aus!$A$82),IF(TestUIn2!E799=Germany_Aus!$A$162, 3&amp;COUNTIF(TestUIn2!$E$2:$E799,Germany_Aus!$A$162),IF(TestUIn2!E799=Germany_Aus!$A$242, 4&amp;COUNTIF(TestUIn2!$E$2:$E799,Germany_Aus!$A$242),IF(TestUIn2!E799=Germany_Aus!$A$322, 5&amp;COUNTIF(TestUIn2!$E$2:$E799,Germany_Aus!$A$322),IF(TestUIn2!E799=Germany_Aus!$A$402, 6&amp;COUNTIF(TestUIn2!$E$2:$E799,Germany_Aus!$A$402),IF(TestUIn2!E799=Germany_Aus!$A$482, 7&amp;COUNTIF(TestUIn2!$E$2:$E799,Germany_Aus!$A$482),IF(TestUIn2!E799=Germany_Aus!$A$562, 8&amp;COUNTIF(TestUIn2!$E$2:$E799,Germany_Aus!$A$562),IF(TestUIn2!E799=Germany_Aus!$A$642, 9&amp;COUNTIF(TestUIn2!$E$2:$E799,Germany_Aus!$A$642),IF(TestUIn2!E799=Germany_Aus!$A$722, 10&amp;COUNTIF(TestUIn2!$E$2:$E799,Germany_Aus!$A$722),0)))))))))))</f>
        <v>0</v>
      </c>
      <c r="B799" t="str">
        <f>TestUIn2!A799</f>
        <v/>
      </c>
      <c r="C799" t="str">
        <f>TestUIn2!B799</f>
        <v/>
      </c>
      <c r="D799" t="str">
        <f>TestUIn2!C799</f>
        <v/>
      </c>
      <c r="E799" t="str">
        <f>TestUIn2!D799</f>
        <v/>
      </c>
      <c r="F799" s="87" t="str">
        <f>TestUIn2!F799</f>
        <v/>
      </c>
    </row>
    <row r="800">
      <c r="A800" s="86">
        <f>(IF(TestUIn2!E800=Germany_Aus!$A$2,1&amp;COUNTIF(TestUIn2!$E$2:$E800,Germany_Aus!$A$2), IF(TestUIn2!E800=Germany_Aus!$A$82, 2&amp;COUNTIF(TestUIn2!$E$2:$E800,Germany_Aus!$A$82),IF(TestUIn2!E800=Germany_Aus!$A$162, 3&amp;COUNTIF(TestUIn2!$E$2:$E800,Germany_Aus!$A$162),IF(TestUIn2!E800=Germany_Aus!$A$242, 4&amp;COUNTIF(TestUIn2!$E$2:$E800,Germany_Aus!$A$242),IF(TestUIn2!E800=Germany_Aus!$A$322, 5&amp;COUNTIF(TestUIn2!$E$2:$E800,Germany_Aus!$A$322),IF(TestUIn2!E800=Germany_Aus!$A$402, 6&amp;COUNTIF(TestUIn2!$E$2:$E800,Germany_Aus!$A$402),IF(TestUIn2!E800=Germany_Aus!$A$482, 7&amp;COUNTIF(TestUIn2!$E$2:$E800,Germany_Aus!$A$482),IF(TestUIn2!E800=Germany_Aus!$A$562, 8&amp;COUNTIF(TestUIn2!$E$2:$E800,Germany_Aus!$A$562),IF(TestUIn2!E800=Germany_Aus!$A$642, 9&amp;COUNTIF(TestUIn2!$E$2:$E800,Germany_Aus!$A$642),IF(TestUIn2!E800=Germany_Aus!$A$722, 10&amp;COUNTIF(TestUIn2!$E$2:$E800,Germany_Aus!$A$722),0)))))))))))</f>
        <v>0</v>
      </c>
      <c r="B800" t="str">
        <f>TestUIn2!A800</f>
        <v/>
      </c>
      <c r="C800" t="str">
        <f>TestUIn2!B800</f>
        <v/>
      </c>
      <c r="D800" t="str">
        <f>TestUIn2!C800</f>
        <v/>
      </c>
      <c r="E800" t="str">
        <f>TestUIn2!D800</f>
        <v/>
      </c>
      <c r="F800" s="87" t="str">
        <f>TestUIn2!F800</f>
        <v/>
      </c>
    </row>
    <row r="801">
      <c r="A801" s="86">
        <f>(IF(TestUIn2!E801=Germany_Aus!$A$2,1&amp;COUNTIF(TestUIn2!$E$2:$E801,Germany_Aus!$A$2), IF(TestUIn2!E801=Germany_Aus!$A$82, 2&amp;COUNTIF(TestUIn2!$E$2:$E801,Germany_Aus!$A$82),IF(TestUIn2!E801=Germany_Aus!$A$162, 3&amp;COUNTIF(TestUIn2!$E$2:$E801,Germany_Aus!$A$162),IF(TestUIn2!E801=Germany_Aus!$A$242, 4&amp;COUNTIF(TestUIn2!$E$2:$E801,Germany_Aus!$A$242),IF(TestUIn2!E801=Germany_Aus!$A$322, 5&amp;COUNTIF(TestUIn2!$E$2:$E801,Germany_Aus!$A$322),IF(TestUIn2!E801=Germany_Aus!$A$402, 6&amp;COUNTIF(TestUIn2!$E$2:$E801,Germany_Aus!$A$402),IF(TestUIn2!E801=Germany_Aus!$A$482, 7&amp;COUNTIF(TestUIn2!$E$2:$E801,Germany_Aus!$A$482),IF(TestUIn2!E801=Germany_Aus!$A$562, 8&amp;COUNTIF(TestUIn2!$E$2:$E801,Germany_Aus!$A$562),IF(TestUIn2!E801=Germany_Aus!$A$642, 9&amp;COUNTIF(TestUIn2!$E$2:$E801,Germany_Aus!$A$642),IF(TestUIn2!E801=Germany_Aus!$A$722, 10&amp;COUNTIF(TestUIn2!$E$2:$E801,Germany_Aus!$A$722),0)))))))))))</f>
        <v>0</v>
      </c>
      <c r="B801" t="str">
        <f>TestUIn2!A801</f>
        <v/>
      </c>
      <c r="C801" t="str">
        <f>TestUIn2!B801</f>
        <v/>
      </c>
      <c r="D801" t="str">
        <f>TestUIn2!C801</f>
        <v/>
      </c>
      <c r="E801" t="str">
        <f>TestUIn2!D801</f>
        <v/>
      </c>
      <c r="F801" s="87" t="str">
        <f>TestUIn2!F801</f>
        <v/>
      </c>
    </row>
    <row r="802">
      <c r="A802" s="86">
        <f>(IF(TestUIn2!E802=Germany_Aus!$A$2,1&amp;COUNTIF(TestUIn2!$E$2:$E802,Germany_Aus!$A$2), IF(TestUIn2!E802=Germany_Aus!$A$82, 2&amp;COUNTIF(TestUIn2!$E$2:$E802,Germany_Aus!$A$82),IF(TestUIn2!E802=Germany_Aus!$A$162, 3&amp;COUNTIF(TestUIn2!$E$2:$E802,Germany_Aus!$A$162),IF(TestUIn2!E802=Germany_Aus!$A$242, 4&amp;COUNTIF(TestUIn2!$E$2:$E802,Germany_Aus!$A$242),IF(TestUIn2!E802=Germany_Aus!$A$322, 5&amp;COUNTIF(TestUIn2!$E$2:$E802,Germany_Aus!$A$322),IF(TestUIn2!E802=Germany_Aus!$A$402, 6&amp;COUNTIF(TestUIn2!$E$2:$E802,Germany_Aus!$A$402),IF(TestUIn2!E802=Germany_Aus!$A$482, 7&amp;COUNTIF(TestUIn2!$E$2:$E802,Germany_Aus!$A$482),IF(TestUIn2!E802=Germany_Aus!$A$562, 8&amp;COUNTIF(TestUIn2!$E$2:$E802,Germany_Aus!$A$562),IF(TestUIn2!E802=Germany_Aus!$A$642, 9&amp;COUNTIF(TestUIn2!$E$2:$E802,Germany_Aus!$A$642),IF(TestUIn2!E802=Germany_Aus!$A$722, 10&amp;COUNTIF(TestUIn2!$E$2:$E802,Germany_Aus!$A$722),0)))))))))))</f>
        <v>0</v>
      </c>
      <c r="B802" t="str">
        <f>TestUIn2!A802</f>
        <v/>
      </c>
      <c r="C802" t="str">
        <f>TestUIn2!B802</f>
        <v/>
      </c>
      <c r="D802" t="str">
        <f>TestUIn2!C802</f>
        <v/>
      </c>
      <c r="E802" t="str">
        <f>TestUIn2!D802</f>
        <v/>
      </c>
      <c r="F802" s="87" t="str">
        <f>TestUIn2!F802</f>
        <v/>
      </c>
    </row>
    <row r="803">
      <c r="A803" s="86">
        <f>(IF(TestUIn2!E803=Germany_Aus!$A$2,1&amp;COUNTIF(TestUIn2!$E$2:$E803,Germany_Aus!$A$2), IF(TestUIn2!E803=Germany_Aus!$A$82, 2&amp;COUNTIF(TestUIn2!$E$2:$E803,Germany_Aus!$A$82),IF(TestUIn2!E803=Germany_Aus!$A$162, 3&amp;COUNTIF(TestUIn2!$E$2:$E803,Germany_Aus!$A$162),IF(TestUIn2!E803=Germany_Aus!$A$242, 4&amp;COUNTIF(TestUIn2!$E$2:$E803,Germany_Aus!$A$242),IF(TestUIn2!E803=Germany_Aus!$A$322, 5&amp;COUNTIF(TestUIn2!$E$2:$E803,Germany_Aus!$A$322),IF(TestUIn2!E803=Germany_Aus!$A$402, 6&amp;COUNTIF(TestUIn2!$E$2:$E803,Germany_Aus!$A$402),IF(TestUIn2!E803=Germany_Aus!$A$482, 7&amp;COUNTIF(TestUIn2!$E$2:$E803,Germany_Aus!$A$482),IF(TestUIn2!E803=Germany_Aus!$A$562, 8&amp;COUNTIF(TestUIn2!$E$2:$E803,Germany_Aus!$A$562),IF(TestUIn2!E803=Germany_Aus!$A$642, 9&amp;COUNTIF(TestUIn2!$E$2:$E803,Germany_Aus!$A$642),IF(TestUIn2!E803=Germany_Aus!$A$722, 10&amp;COUNTIF(TestUIn2!$E$2:$E803,Germany_Aus!$A$722),0)))))))))))</f>
        <v>0</v>
      </c>
      <c r="B803" t="str">
        <f>TestUIn2!A803</f>
        <v/>
      </c>
      <c r="C803" t="str">
        <f>TestUIn2!B803</f>
        <v/>
      </c>
      <c r="D803" t="str">
        <f>TestUIn2!C803</f>
        <v/>
      </c>
      <c r="E803" t="str">
        <f>TestUIn2!D803</f>
        <v/>
      </c>
      <c r="F803" s="87" t="str">
        <f>TestUIn2!F803</f>
        <v/>
      </c>
    </row>
    <row r="804">
      <c r="A804" s="86">
        <f>(IF(TestUIn2!E804=Germany_Aus!$A$2,1&amp;COUNTIF(TestUIn2!$E$2:$E804,Germany_Aus!$A$2), IF(TestUIn2!E804=Germany_Aus!$A$82, 2&amp;COUNTIF(TestUIn2!$E$2:$E804,Germany_Aus!$A$82),IF(TestUIn2!E804=Germany_Aus!$A$162, 3&amp;COUNTIF(TestUIn2!$E$2:$E804,Germany_Aus!$A$162),IF(TestUIn2!E804=Germany_Aus!$A$242, 4&amp;COUNTIF(TestUIn2!$E$2:$E804,Germany_Aus!$A$242),IF(TestUIn2!E804=Germany_Aus!$A$322, 5&amp;COUNTIF(TestUIn2!$E$2:$E804,Germany_Aus!$A$322),IF(TestUIn2!E804=Germany_Aus!$A$402, 6&amp;COUNTIF(TestUIn2!$E$2:$E804,Germany_Aus!$A$402),IF(TestUIn2!E804=Germany_Aus!$A$482, 7&amp;COUNTIF(TestUIn2!$E$2:$E804,Germany_Aus!$A$482),IF(TestUIn2!E804=Germany_Aus!$A$562, 8&amp;COUNTIF(TestUIn2!$E$2:$E804,Germany_Aus!$A$562),IF(TestUIn2!E804=Germany_Aus!$A$642, 9&amp;COUNTIF(TestUIn2!$E$2:$E804,Germany_Aus!$A$642),IF(TestUIn2!E804=Germany_Aus!$A$722, 10&amp;COUNTIF(TestUIn2!$E$2:$E804,Germany_Aus!$A$722),0)))))))))))</f>
        <v>0</v>
      </c>
      <c r="B804" t="str">
        <f>TestUIn2!A804</f>
        <v/>
      </c>
      <c r="C804" t="str">
        <f>TestUIn2!B804</f>
        <v/>
      </c>
      <c r="D804" t="str">
        <f>TestUIn2!C804</f>
        <v/>
      </c>
      <c r="E804" t="str">
        <f>TestUIn2!D804</f>
        <v/>
      </c>
      <c r="F804" s="87" t="str">
        <f>TestUIn2!F804</f>
        <v/>
      </c>
    </row>
    <row r="805">
      <c r="A805" s="86">
        <f>(IF(TestUIn2!E805=Germany_Aus!$A$2,1&amp;COUNTIF(TestUIn2!$E$2:$E805,Germany_Aus!$A$2), IF(TestUIn2!E805=Germany_Aus!$A$82, 2&amp;COUNTIF(TestUIn2!$E$2:$E805,Germany_Aus!$A$82),IF(TestUIn2!E805=Germany_Aus!$A$162, 3&amp;COUNTIF(TestUIn2!$E$2:$E805,Germany_Aus!$A$162),IF(TestUIn2!E805=Germany_Aus!$A$242, 4&amp;COUNTIF(TestUIn2!$E$2:$E805,Germany_Aus!$A$242),IF(TestUIn2!E805=Germany_Aus!$A$322, 5&amp;COUNTIF(TestUIn2!$E$2:$E805,Germany_Aus!$A$322),IF(TestUIn2!E805=Germany_Aus!$A$402, 6&amp;COUNTIF(TestUIn2!$E$2:$E805,Germany_Aus!$A$402),IF(TestUIn2!E805=Germany_Aus!$A$482, 7&amp;COUNTIF(TestUIn2!$E$2:$E805,Germany_Aus!$A$482),IF(TestUIn2!E805=Germany_Aus!$A$562, 8&amp;COUNTIF(TestUIn2!$E$2:$E805,Germany_Aus!$A$562),IF(TestUIn2!E805=Germany_Aus!$A$642, 9&amp;COUNTIF(TestUIn2!$E$2:$E805,Germany_Aus!$A$642),IF(TestUIn2!E805=Germany_Aus!$A$722, 10&amp;COUNTIF(TestUIn2!$E$2:$E805,Germany_Aus!$A$722),0)))))))))))</f>
        <v>0</v>
      </c>
      <c r="B805" t="str">
        <f>TestUIn2!A805</f>
        <v/>
      </c>
      <c r="C805" t="str">
        <f>TestUIn2!B805</f>
        <v/>
      </c>
      <c r="D805" t="str">
        <f>TestUIn2!C805</f>
        <v/>
      </c>
      <c r="E805" t="str">
        <f>TestUIn2!D805</f>
        <v/>
      </c>
      <c r="F805" s="87" t="str">
        <f>TestUIn2!F805</f>
        <v/>
      </c>
    </row>
    <row r="806">
      <c r="A806" s="86">
        <f>(IF(TestUIn2!E806=Germany_Aus!$A$2,1&amp;COUNTIF(TestUIn2!$E$2:$E806,Germany_Aus!$A$2), IF(TestUIn2!E806=Germany_Aus!$A$82, 2&amp;COUNTIF(TestUIn2!$E$2:$E806,Germany_Aus!$A$82),IF(TestUIn2!E806=Germany_Aus!$A$162, 3&amp;COUNTIF(TestUIn2!$E$2:$E806,Germany_Aus!$A$162),IF(TestUIn2!E806=Germany_Aus!$A$242, 4&amp;COUNTIF(TestUIn2!$E$2:$E806,Germany_Aus!$A$242),IF(TestUIn2!E806=Germany_Aus!$A$322, 5&amp;COUNTIF(TestUIn2!$E$2:$E806,Germany_Aus!$A$322),IF(TestUIn2!E806=Germany_Aus!$A$402, 6&amp;COUNTIF(TestUIn2!$E$2:$E806,Germany_Aus!$A$402),IF(TestUIn2!E806=Germany_Aus!$A$482, 7&amp;COUNTIF(TestUIn2!$E$2:$E806,Germany_Aus!$A$482),IF(TestUIn2!E806=Germany_Aus!$A$562, 8&amp;COUNTIF(TestUIn2!$E$2:$E806,Germany_Aus!$A$562),IF(TestUIn2!E806=Germany_Aus!$A$642, 9&amp;COUNTIF(TestUIn2!$E$2:$E806,Germany_Aus!$A$642),IF(TestUIn2!E806=Germany_Aus!$A$722, 10&amp;COUNTIF(TestUIn2!$E$2:$E806,Germany_Aus!$A$722),0)))))))))))</f>
        <v>0</v>
      </c>
      <c r="B806" t="str">
        <f>TestUIn2!A806</f>
        <v/>
      </c>
      <c r="C806" t="str">
        <f>TestUIn2!B806</f>
        <v/>
      </c>
      <c r="D806" t="str">
        <f>TestUIn2!C806</f>
        <v/>
      </c>
      <c r="E806" t="str">
        <f>TestUIn2!D806</f>
        <v/>
      </c>
      <c r="F806" s="87" t="str">
        <f>TestUIn2!F806</f>
        <v/>
      </c>
    </row>
    <row r="807">
      <c r="A807" s="125"/>
      <c r="B807" t="str">
        <f>TestUIn2!A807</f>
        <v/>
      </c>
      <c r="C807" t="str">
        <f>TestUIn2!B807</f>
        <v/>
      </c>
      <c r="D807" t="str">
        <f>TestUIn2!C807</f>
        <v/>
      </c>
      <c r="E807" t="str">
        <f>TestUIn2!D807</f>
        <v/>
      </c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</row>
    <row r="808">
      <c r="B808" t="str">
        <f>TestUIn2!A808</f>
        <v/>
      </c>
      <c r="C808" t="str">
        <f>TestUIn2!B808</f>
        <v/>
      </c>
      <c r="D808" t="str">
        <f>TestUIn2!C808</f>
        <v/>
      </c>
      <c r="E808" t="str">
        <f>TestUIn2!D808</f>
        <v/>
      </c>
    </row>
    <row r="809">
      <c r="B809" t="str">
        <f>TestUIn2!A809</f>
        <v/>
      </c>
      <c r="C809" t="str">
        <f>TestUIn2!B809</f>
        <v/>
      </c>
      <c r="D809" t="str">
        <f>TestUIn2!C809</f>
        <v/>
      </c>
      <c r="E809" t="str">
        <f>TestUIn2!D809</f>
        <v/>
      </c>
    </row>
    <row r="810">
      <c r="B810" t="str">
        <f>TestUIn2!A810</f>
        <v/>
      </c>
      <c r="C810" t="str">
        <f>TestUIn2!B810</f>
        <v/>
      </c>
      <c r="D810" t="str">
        <f>TestUIn2!C810</f>
        <v/>
      </c>
      <c r="E810" t="str">
        <f>TestUIn2!D810</f>
        <v/>
      </c>
    </row>
    <row r="811">
      <c r="B811" t="str">
        <f>TestUIn2!A811</f>
        <v/>
      </c>
      <c r="C811" t="str">
        <f>TestUIn2!B811</f>
        <v/>
      </c>
      <c r="D811" t="str">
        <f>TestUIn2!C811</f>
        <v/>
      </c>
      <c r="E811" t="str">
        <f>TestUIn2!D811</f>
        <v/>
      </c>
    </row>
    <row r="812">
      <c r="B812" t="str">
        <f>TestUIn2!A812</f>
        <v/>
      </c>
      <c r="C812" t="str">
        <f>TestUIn2!B812</f>
        <v/>
      </c>
      <c r="D812" t="str">
        <f>TestUIn2!C812</f>
        <v/>
      </c>
      <c r="E812" t="str">
        <f>TestUIn2!D812</f>
        <v/>
      </c>
    </row>
    <row r="813">
      <c r="B813" t="str">
        <f>TestUIn2!A813</f>
        <v/>
      </c>
      <c r="C813" t="str">
        <f>TestUIn2!B813</f>
        <v/>
      </c>
      <c r="D813" t="str">
        <f>TestUIn2!C813</f>
        <v/>
      </c>
      <c r="E813" t="str">
        <f>TestUIn2!D813</f>
        <v/>
      </c>
    </row>
    <row r="814">
      <c r="B814" t="str">
        <f>TestUIn2!A814</f>
        <v/>
      </c>
      <c r="C814" t="str">
        <f>TestUIn2!B814</f>
        <v/>
      </c>
      <c r="D814" t="str">
        <f>TestUIn2!C814</f>
        <v/>
      </c>
      <c r="E814" t="str">
        <f>TestUIn2!D814</f>
        <v/>
      </c>
    </row>
    <row r="815">
      <c r="B815" t="str">
        <f>TestUIn2!A815</f>
        <v/>
      </c>
      <c r="C815" t="str">
        <f>TestUIn2!B815</f>
        <v/>
      </c>
      <c r="D815" t="str">
        <f>TestUIn2!C815</f>
        <v/>
      </c>
      <c r="E815" t="str">
        <f>TestUIn2!D815</f>
        <v/>
      </c>
    </row>
    <row r="816">
      <c r="B816" t="str">
        <f>TestUIn2!A816</f>
        <v/>
      </c>
      <c r="C816" t="str">
        <f>TestUIn2!B816</f>
        <v/>
      </c>
      <c r="D816" t="str">
        <f>TestUIn2!C816</f>
        <v/>
      </c>
      <c r="E816" t="str">
        <f>TestUIn2!D816</f>
        <v/>
      </c>
    </row>
    <row r="817">
      <c r="B817" t="str">
        <f>TestUIn2!A817</f>
        <v/>
      </c>
      <c r="C817" t="str">
        <f>TestUIn2!B817</f>
        <v/>
      </c>
      <c r="D817" t="str">
        <f>TestUIn2!C817</f>
        <v/>
      </c>
      <c r="E817" t="str">
        <f>TestUIn2!D817</f>
        <v/>
      </c>
    </row>
    <row r="818">
      <c r="B818" t="str">
        <f>TestUIn2!A818</f>
        <v/>
      </c>
      <c r="C818" t="str">
        <f>TestUIn2!B818</f>
        <v/>
      </c>
      <c r="D818" t="str">
        <f>TestUIn2!C818</f>
        <v/>
      </c>
      <c r="E818" t="str">
        <f>TestUIn2!D818</f>
        <v/>
      </c>
    </row>
    <row r="819">
      <c r="B819" t="str">
        <f>TestUIn2!A819</f>
        <v/>
      </c>
      <c r="C819" t="str">
        <f>TestUIn2!B819</f>
        <v/>
      </c>
      <c r="D819" t="str">
        <f>TestUIn2!C819</f>
        <v/>
      </c>
      <c r="E819" t="str">
        <f>TestUIn2!D819</f>
        <v/>
      </c>
    </row>
    <row r="820">
      <c r="B820" t="str">
        <f>TestUIn2!A820</f>
        <v/>
      </c>
      <c r="C820" t="str">
        <f>TestUIn2!B820</f>
        <v/>
      </c>
      <c r="D820" t="str">
        <f>TestUIn2!C820</f>
        <v/>
      </c>
      <c r="E820" t="str">
        <f>TestUIn2!D820</f>
        <v/>
      </c>
    </row>
    <row r="821">
      <c r="B821" t="str">
        <f>TestUIn2!A821</f>
        <v/>
      </c>
      <c r="C821" t="str">
        <f>TestUIn2!B821</f>
        <v/>
      </c>
      <c r="D821" t="str">
        <f>TestUIn2!C821</f>
        <v/>
      </c>
      <c r="E821" t="str">
        <f>TestUIn2!D821</f>
        <v/>
      </c>
    </row>
    <row r="822">
      <c r="B822" t="str">
        <f>TestUIn2!A822</f>
        <v/>
      </c>
      <c r="C822" t="str">
        <f>TestUIn2!B822</f>
        <v/>
      </c>
      <c r="D822" t="str">
        <f>TestUIn2!C822</f>
        <v/>
      </c>
      <c r="E822" t="str">
        <f>TestUIn2!D822</f>
        <v/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5" t="s">
        <v>167</v>
      </c>
      <c r="B1" s="66" t="s">
        <v>168</v>
      </c>
      <c r="C1" s="65" t="s">
        <v>169</v>
      </c>
      <c r="D1" s="66" t="s">
        <v>170</v>
      </c>
      <c r="E1" s="65" t="s">
        <v>171</v>
      </c>
      <c r="F1" s="65" t="s">
        <v>172</v>
      </c>
      <c r="H1" s="67"/>
    </row>
    <row r="2">
      <c r="A2" s="68"/>
      <c r="B2" s="68"/>
      <c r="D2" s="68"/>
      <c r="E2" s="71"/>
      <c r="H2" s="72"/>
    </row>
    <row r="3">
      <c r="A3" s="68"/>
      <c r="B3" s="68"/>
      <c r="D3" s="68"/>
      <c r="E3" s="71"/>
      <c r="H3" s="60"/>
    </row>
    <row r="4">
      <c r="A4" s="68"/>
      <c r="B4" s="68"/>
      <c r="D4" s="68"/>
      <c r="E4" s="71"/>
      <c r="H4" s="60"/>
    </row>
    <row r="5">
      <c r="A5" s="68"/>
      <c r="B5" s="68"/>
      <c r="D5" s="68"/>
      <c r="E5" s="71"/>
      <c r="H5" s="60"/>
    </row>
    <row r="6">
      <c r="A6" s="68"/>
      <c r="B6" s="68"/>
      <c r="D6" s="68"/>
      <c r="E6" s="71"/>
      <c r="H6" s="60"/>
    </row>
    <row r="7">
      <c r="A7" s="68"/>
      <c r="B7" s="68"/>
      <c r="D7" s="68"/>
      <c r="E7" s="71"/>
      <c r="H7" s="60"/>
      <c r="I7" s="74"/>
    </row>
    <row r="8">
      <c r="A8" s="68"/>
      <c r="B8" s="68"/>
      <c r="D8" s="68"/>
      <c r="E8" s="71"/>
      <c r="H8" s="60"/>
      <c r="I8" s="74"/>
    </row>
    <row r="9">
      <c r="A9" s="68"/>
      <c r="B9" s="68"/>
      <c r="D9" s="68"/>
      <c r="E9" s="71"/>
      <c r="H9" s="60"/>
      <c r="I9" s="74"/>
    </row>
    <row r="10">
      <c r="A10" s="68"/>
      <c r="B10" s="68"/>
      <c r="D10" s="93"/>
      <c r="E10" s="71"/>
      <c r="H10" s="76"/>
      <c r="I10" s="74"/>
    </row>
    <row r="11">
      <c r="A11" s="68"/>
      <c r="B11" s="68"/>
      <c r="D11" s="68"/>
      <c r="E11" s="71"/>
      <c r="H11" s="60"/>
      <c r="I11" s="74"/>
    </row>
    <row r="12">
      <c r="A12" s="79"/>
      <c r="B12" s="79"/>
      <c r="D12" s="68"/>
      <c r="E12" s="71"/>
      <c r="H12" s="60"/>
    </row>
    <row r="13">
      <c r="A13" s="68"/>
      <c r="B13" s="68"/>
      <c r="D13" s="79"/>
      <c r="E13" s="71"/>
      <c r="H13" s="60"/>
    </row>
    <row r="14">
      <c r="A14" s="79"/>
      <c r="B14" s="79"/>
      <c r="D14" s="68"/>
      <c r="E14" s="71"/>
      <c r="H14" s="6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0" max="10" width="15.57"/>
  </cols>
  <sheetData>
    <row r="1">
      <c r="A1" s="9" t="s">
        <v>35</v>
      </c>
      <c r="B1" s="9" t="s">
        <v>38</v>
      </c>
      <c r="C1" s="8" t="s">
        <v>42</v>
      </c>
      <c r="D1" s="8" t="s">
        <v>41</v>
      </c>
      <c r="E1" s="8" t="s">
        <v>173</v>
      </c>
      <c r="F1" s="101" t="s">
        <v>37</v>
      </c>
      <c r="G1" s="75" t="s">
        <v>174</v>
      </c>
      <c r="H1" s="8" t="s">
        <v>167</v>
      </c>
      <c r="I1" s="12" t="s">
        <v>168</v>
      </c>
      <c r="J1" s="8" t="s">
        <v>169</v>
      </c>
      <c r="K1" s="12" t="s">
        <v>170</v>
      </c>
      <c r="L1" s="8" t="s">
        <v>34</v>
      </c>
      <c r="M1" s="8" t="s">
        <v>43</v>
      </c>
      <c r="N1" s="8" t="s">
        <v>175</v>
      </c>
      <c r="O1" s="8" t="s">
        <v>176</v>
      </c>
      <c r="P1" s="8" t="s">
        <v>177</v>
      </c>
      <c r="Q1" s="8" t="s">
        <v>178</v>
      </c>
      <c r="R1" s="8" t="s">
        <v>179</v>
      </c>
      <c r="S1" s="8" t="s">
        <v>180</v>
      </c>
      <c r="T1" s="8" t="s">
        <v>181</v>
      </c>
      <c r="U1" s="8" t="s">
        <v>182</v>
      </c>
      <c r="V1" s="8" t="s">
        <v>183</v>
      </c>
      <c r="W1" s="8" t="s">
        <v>184</v>
      </c>
      <c r="X1" s="8" t="s">
        <v>185</v>
      </c>
      <c r="Y1" s="8" t="s">
        <v>186</v>
      </c>
      <c r="Z1" s="8" t="s">
        <v>187</v>
      </c>
      <c r="AA1" s="8" t="s">
        <v>188</v>
      </c>
      <c r="AB1" s="8" t="s">
        <v>189</v>
      </c>
      <c r="AC1" s="8" t="s">
        <v>190</v>
      </c>
      <c r="AD1" s="8" t="s">
        <v>191</v>
      </c>
      <c r="AE1" s="8" t="s">
        <v>192</v>
      </c>
      <c r="AF1" s="8" t="s">
        <v>193</v>
      </c>
      <c r="AG1" s="8" t="s">
        <v>194</v>
      </c>
      <c r="AH1" s="8" t="s">
        <v>195</v>
      </c>
      <c r="AI1" s="8" t="s">
        <v>196</v>
      </c>
      <c r="AJ1" s="8" t="s">
        <v>197</v>
      </c>
      <c r="AK1" s="8" t="s">
        <v>198</v>
      </c>
      <c r="AL1" s="14"/>
      <c r="AM1" s="14"/>
      <c r="AN1" s="14"/>
      <c r="AO1" s="14"/>
      <c r="AP1" s="14"/>
    </row>
    <row r="2">
      <c r="A2" s="102" t="str">
        <f>Stock_Prices!A17</f>
        <v>THL</v>
      </c>
      <c r="B2" s="102" t="str">
        <f>Stock_Prices!B17</f>
        <v>Tencent</v>
      </c>
      <c r="C2" s="102">
        <f>Stock_Prices!C17</f>
        <v>100000</v>
      </c>
      <c r="D2" s="104">
        <f>SUM(H2:H80)-SUM(J2:J80)</f>
        <v>0</v>
      </c>
      <c r="E2" s="105">
        <f>Stock_Prices!I17</f>
        <v>0.2</v>
      </c>
      <c r="F2" s="106">
        <f>Stock_Prices!J17</f>
        <v>3430</v>
      </c>
      <c r="G2" s="85" t="s">
        <v>199</v>
      </c>
      <c r="H2" s="14">
        <f>IF(ISNA(VLOOKUP(G2,Round3_Transactions!$A$2:$F$800,2,FALSE)), 0,VLOOKUP(G2,Round3_Transactions!$A$2:$F$800,2,FALSE))</f>
        <v>0</v>
      </c>
      <c r="I2" s="60">
        <f>IF(ISNA(VLOOKUP(G2,Round3_Transactions!$A$2:$F$800,3,FALSE)), 0,VLOOKUP(G2,Round3_Transactions!$A$2:$F$800,3,FALSE))</f>
        <v>0</v>
      </c>
      <c r="J2" s="60">
        <f>IF(ISNA(VLOOKUP(G2,Round3_Transactions!$A$2:$F$800,4,FALSE)), 0,VLOOKUP(G2,Round3_Transactions!$A$2:$F$800,4,FALSE))</f>
        <v>0</v>
      </c>
      <c r="K2" s="60">
        <f>IF(ISNA(VLOOKUP(G2,Round3_Transactions!$A$2:$F$800,5,FALSE)), 0,VLOOKUP(G2,Round3_Transactions!$A$2:$F$800,5,FALSE))</f>
        <v>0</v>
      </c>
      <c r="L2" s="86">
        <f>IF(ISNA(VLOOKUP(G2,Round3_Transactions!$A$2:$F$800,6,FALSE)), 0,VLOOKUP(G2,Round3_Transactions!$A$2:$F$800,6,FALSE))</f>
        <v>0</v>
      </c>
      <c r="M2" s="107">
        <f t="shared" ref="M2:M400" si="1">-I2*H2+J2*K2</f>
        <v>0</v>
      </c>
      <c r="N2" s="107">
        <f>if($L2=1,$M2,0)</f>
        <v>0</v>
      </c>
      <c r="O2" s="107">
        <f>if($L2=2,$M2,0)</f>
        <v>0</v>
      </c>
      <c r="P2" s="107">
        <f>if($L2=3,$M2,0)</f>
        <v>0</v>
      </c>
      <c r="Q2" s="107">
        <f>if($L2=4,$M2,0)</f>
        <v>0</v>
      </c>
      <c r="R2" s="107">
        <f>if($L2=5,$M2,0)</f>
        <v>0</v>
      </c>
      <c r="S2" s="107">
        <f>if($L2=6,$M2,0)</f>
        <v>0</v>
      </c>
      <c r="T2" s="107">
        <f>if($L2=7,$M2,0)</f>
        <v>0</v>
      </c>
      <c r="U2" s="107">
        <f>if($L2=8,$M2,0)</f>
        <v>0</v>
      </c>
      <c r="V2" s="107">
        <f>if($L2=9,$M2,0)</f>
        <v>0</v>
      </c>
      <c r="W2" s="107">
        <f>if($L2=10,$M2,0)</f>
        <v>0</v>
      </c>
      <c r="X2" s="107">
        <f>if($L2=11,$M2,0)</f>
        <v>0</v>
      </c>
      <c r="Y2" s="107">
        <f>if($L2=12,$M2,0)</f>
        <v>0</v>
      </c>
      <c r="Z2" s="107">
        <f>if($L2=1,$H2-$J2,0)</f>
        <v>0</v>
      </c>
      <c r="AA2" s="107">
        <f>if($L2=2,$H2-$J2,0)</f>
        <v>0</v>
      </c>
      <c r="AB2" s="107">
        <f>if($L2=3,$H2-$J2,0)</f>
        <v>0</v>
      </c>
      <c r="AC2" s="107">
        <f>if($L2=4,$H2-$J2,0)</f>
        <v>0</v>
      </c>
      <c r="AD2" s="107">
        <f>if($L2=5,$H2-$J2,0)</f>
        <v>0</v>
      </c>
      <c r="AE2" s="107">
        <f>if($L2=6,$H2-$J2,0)</f>
        <v>0</v>
      </c>
      <c r="AF2" s="107">
        <f>if($L2=7,$H2-$J2,0)</f>
        <v>0</v>
      </c>
      <c r="AG2" s="107">
        <f>if($L2=8,$H2-$J2,0)</f>
        <v>0</v>
      </c>
      <c r="AH2" s="107">
        <f>if($L2=9,$H2-$J2,0)</f>
        <v>0</v>
      </c>
      <c r="AI2" s="107">
        <f>if($L2=10,$H2-$J2,0)</f>
        <v>0</v>
      </c>
      <c r="AJ2" s="107">
        <f>if($L2=11,$H2-$J2,0)</f>
        <v>0</v>
      </c>
      <c r="AK2" s="107">
        <f>if($L2=12,$H2-$J2,0)</f>
        <v>0</v>
      </c>
    </row>
    <row r="3">
      <c r="A3" s="107"/>
      <c r="B3" s="107"/>
      <c r="C3" s="107"/>
      <c r="D3" s="107"/>
      <c r="E3" s="107"/>
      <c r="F3" s="108">
        <f t="shared" ref="F3:F80" si="2">if(H2&gt;0,I2+$E$2*(I2-F2)+$E$2,if(J2&gt;0,K2+$E$2*(K2-F2)-$E$2,F2))</f>
        <v>3430</v>
      </c>
      <c r="G3" s="90" t="s">
        <v>201</v>
      </c>
      <c r="H3" s="14">
        <f>IF(ISNA(VLOOKUP(G3,Round3_Transactions!$A$2:$F$800,2,FALSE)), 0,VLOOKUP(G3,Round3_Transactions!$A$2:$F$800,2,FALSE))</f>
        <v>0</v>
      </c>
      <c r="I3" s="60">
        <f>IF(ISNA(VLOOKUP(G3,Round3_Transactions!$A$2:$F$800,3,FALSE)), 0,VLOOKUP(G3,Round3_Transactions!$A$2:$F$800,3,FALSE))</f>
        <v>0</v>
      </c>
      <c r="J3" s="60">
        <f>IF(ISNA(VLOOKUP(G3,Round3_Transactions!$A$2:$F$800,4,FALSE)), 0,VLOOKUP(G3,Round3_Transactions!$A$2:$F$800,4,FALSE))</f>
        <v>0</v>
      </c>
      <c r="K3" s="60">
        <f>IF(ISNA(VLOOKUP(G3,Round3_Transactions!$A$2:$F$800,5,FALSE)), 0,VLOOKUP(G3,Round3_Transactions!$A$2:$F$800,5,FALSE))</f>
        <v>0</v>
      </c>
      <c r="L3" s="86">
        <f>IF(ISNA(VLOOKUP(G3,Round3_Transactions!$A$2:$F$800,6,FALSE)), 0,VLOOKUP(G3,Round3_Transactions!$A$2:$F$800,6,FALSE))</f>
        <v>0</v>
      </c>
      <c r="M3" s="107">
        <f t="shared" si="1"/>
        <v>0</v>
      </c>
      <c r="N3" s="107">
        <f t="shared" ref="N3:N400" si="3">if($L3=1,$M3+N2,N2)</f>
        <v>0</v>
      </c>
      <c r="O3" s="107">
        <f t="shared" ref="O3:O400" si="4">if($L3=2,$M3+O2,O2)</f>
        <v>0</v>
      </c>
      <c r="P3" s="107">
        <f t="shared" ref="P3:P400" si="5">if($L3=3,$M3+P2,P2)</f>
        <v>0</v>
      </c>
      <c r="Q3" s="107">
        <f t="shared" ref="Q3:Q400" si="6">if($L3=4,$M3+Q2,Q2)</f>
        <v>0</v>
      </c>
      <c r="R3" s="107">
        <f t="shared" ref="R3:R400" si="7">if($L3=5,$M3+R2,R2)</f>
        <v>0</v>
      </c>
      <c r="S3" s="107">
        <f t="shared" ref="S3:S400" si="8">if($L3=6,$M3+S2,S2)</f>
        <v>0</v>
      </c>
      <c r="T3" s="107">
        <f t="shared" ref="T3:T400" si="9">if($L3=7,$M3+T2,T2)</f>
        <v>0</v>
      </c>
      <c r="U3" s="107">
        <f t="shared" ref="U3:U400" si="10">if($L3=8,$M3+U2,U2)</f>
        <v>0</v>
      </c>
      <c r="V3" s="107">
        <f t="shared" ref="V3:V400" si="11">if($L3=9,$M3+V2,V2)</f>
        <v>0</v>
      </c>
      <c r="W3" s="107">
        <f t="shared" ref="W3:W400" si="12">if($L3=10,$M3+W2,W2)</f>
        <v>0</v>
      </c>
      <c r="X3" s="107">
        <f t="shared" ref="X3:X400" si="13">if($L3=11,$M3+X2,X2)</f>
        <v>0</v>
      </c>
      <c r="Y3" s="107">
        <f t="shared" ref="Y3:Y400" si="14">if($L3=12,$M3+Y2,Y2)</f>
        <v>0</v>
      </c>
      <c r="Z3" s="107">
        <f t="shared" ref="Z3:Z80" si="15">if($L3=1,$H3-$J3+Z2,Z2)</f>
        <v>0</v>
      </c>
      <c r="AA3" s="107">
        <f t="shared" ref="AA3:AA80" si="16">if($L3=2,$H3-$J3+AA2,AA2)</f>
        <v>0</v>
      </c>
      <c r="AB3" s="107">
        <f t="shared" ref="AB3:AB80" si="17">if($L3=3,$H3-$J3+AB2,AB2)</f>
        <v>0</v>
      </c>
      <c r="AC3" s="107">
        <f t="shared" ref="AC3:AC80" si="18">if($L3=4,$H3-$J3+AC2,AC2)</f>
        <v>0</v>
      </c>
      <c r="AD3" s="107">
        <f t="shared" ref="AD3:AD80" si="19">if($L3=5,$H3-$J3+AD2,AD2)</f>
        <v>0</v>
      </c>
      <c r="AE3" s="107">
        <f t="shared" ref="AE3:AE80" si="20">if($L3=6,$H3-$J3+AE2,AE2)</f>
        <v>0</v>
      </c>
      <c r="AF3" s="107">
        <f t="shared" ref="AF3:AF80" si="21">if($L3=7,$H3-$J3+AF2,AF2)</f>
        <v>0</v>
      </c>
      <c r="AG3" s="107">
        <f t="shared" ref="AG3:AG80" si="22">if($L3=8,$H3-$J3+AG2,AG2)</f>
        <v>0</v>
      </c>
      <c r="AH3" s="107">
        <f t="shared" ref="AH3:AH80" si="23">if($L3=9,$H3-$J3+AH2,AH2)</f>
        <v>0</v>
      </c>
      <c r="AI3" s="107">
        <f t="shared" ref="AI3:AI80" si="24">if($L3=10,$H3-$J3+AI2,AI2)</f>
        <v>0</v>
      </c>
      <c r="AJ3" s="107">
        <f t="shared" ref="AJ3:AJ80" si="25">if($L3=11,$H3-$J3+AJ2,AJ2)</f>
        <v>0</v>
      </c>
      <c r="AK3" s="107">
        <f t="shared" ref="AK3:AK80" si="26">if($L3=12,$H3-$J3+AK2,AK2)</f>
        <v>0</v>
      </c>
    </row>
    <row r="4">
      <c r="A4" s="107"/>
      <c r="B4" s="107"/>
      <c r="C4" s="107"/>
      <c r="D4" s="107"/>
      <c r="E4" s="107"/>
      <c r="F4" s="108">
        <f t="shared" si="2"/>
        <v>3430</v>
      </c>
      <c r="G4" s="90" t="s">
        <v>202</v>
      </c>
      <c r="H4" s="14">
        <f>IF(ISNA(VLOOKUP(G4,Round3_Transactions!$A$2:$F$800,2,FALSE)), 0,VLOOKUP(G4,Round3_Transactions!$A$2:$F$800,2,FALSE))</f>
        <v>0</v>
      </c>
      <c r="I4" s="60">
        <f>IF(ISNA(VLOOKUP(G4,Round3_Transactions!$A$2:$F$800,3,FALSE)), 0,VLOOKUP(G4,Round3_Transactions!$A$2:$F$800,3,FALSE))</f>
        <v>0</v>
      </c>
      <c r="J4" s="60">
        <f>IF(ISNA(VLOOKUP(G4,Round3_Transactions!$A$2:$F$800,4,FALSE)), 0,VLOOKUP(G4,Round3_Transactions!$A$2:$F$800,4,FALSE))</f>
        <v>0</v>
      </c>
      <c r="K4" s="60">
        <f>IF(ISNA(VLOOKUP(G4,Round3_Transactions!$A$2:$F$800,5,FALSE)), 0,VLOOKUP(G4,Round3_Transactions!$A$2:$F$800,5,FALSE))</f>
        <v>0</v>
      </c>
      <c r="L4" s="86">
        <f>IF(ISNA(VLOOKUP(G4,Round3_Transactions!$A$2:$F$800,6,FALSE)), 0,VLOOKUP(G4,Round3_Transactions!$A$2:$F$800,6,FALSE))</f>
        <v>0</v>
      </c>
      <c r="M4" s="107">
        <f t="shared" si="1"/>
        <v>0</v>
      </c>
      <c r="N4" s="107">
        <f t="shared" si="3"/>
        <v>0</v>
      </c>
      <c r="O4" s="107">
        <f t="shared" si="4"/>
        <v>0</v>
      </c>
      <c r="P4" s="107">
        <f t="shared" si="5"/>
        <v>0</v>
      </c>
      <c r="Q4" s="107">
        <f t="shared" si="6"/>
        <v>0</v>
      </c>
      <c r="R4" s="107">
        <f t="shared" si="7"/>
        <v>0</v>
      </c>
      <c r="S4" s="107">
        <f t="shared" si="8"/>
        <v>0</v>
      </c>
      <c r="T4" s="107">
        <f t="shared" si="9"/>
        <v>0</v>
      </c>
      <c r="U4" s="107">
        <f t="shared" si="10"/>
        <v>0</v>
      </c>
      <c r="V4" s="107">
        <f t="shared" si="11"/>
        <v>0</v>
      </c>
      <c r="W4" s="107">
        <f t="shared" si="12"/>
        <v>0</v>
      </c>
      <c r="X4" s="107">
        <f t="shared" si="13"/>
        <v>0</v>
      </c>
      <c r="Y4" s="107">
        <f t="shared" si="14"/>
        <v>0</v>
      </c>
      <c r="Z4" s="107">
        <f t="shared" si="15"/>
        <v>0</v>
      </c>
      <c r="AA4" s="107">
        <f t="shared" si="16"/>
        <v>0</v>
      </c>
      <c r="AB4" s="107">
        <f t="shared" si="17"/>
        <v>0</v>
      </c>
      <c r="AC4" s="107">
        <f t="shared" si="18"/>
        <v>0</v>
      </c>
      <c r="AD4" s="107">
        <f t="shared" si="19"/>
        <v>0</v>
      </c>
      <c r="AE4" s="107">
        <f t="shared" si="20"/>
        <v>0</v>
      </c>
      <c r="AF4" s="107">
        <f t="shared" si="21"/>
        <v>0</v>
      </c>
      <c r="AG4" s="107">
        <f t="shared" si="22"/>
        <v>0</v>
      </c>
      <c r="AH4" s="107">
        <f t="shared" si="23"/>
        <v>0</v>
      </c>
      <c r="AI4" s="107">
        <f t="shared" si="24"/>
        <v>0</v>
      </c>
      <c r="AJ4" s="107">
        <f t="shared" si="25"/>
        <v>0</v>
      </c>
      <c r="AK4" s="107">
        <f t="shared" si="26"/>
        <v>0</v>
      </c>
    </row>
    <row r="5">
      <c r="A5" s="107"/>
      <c r="B5" s="107"/>
      <c r="C5" s="107"/>
      <c r="D5" s="107"/>
      <c r="E5" s="107"/>
      <c r="F5" s="108">
        <f t="shared" si="2"/>
        <v>3430</v>
      </c>
      <c r="G5" s="90" t="s">
        <v>203</v>
      </c>
      <c r="H5" s="14">
        <f>IF(ISNA(VLOOKUP(G5,Round3_Transactions!$A$2:$F$800,2,FALSE)), 0,VLOOKUP(G5,Round3_Transactions!$A$2:$F$800,2,FALSE))</f>
        <v>0</v>
      </c>
      <c r="I5" s="60">
        <f>IF(ISNA(VLOOKUP(G5,Round3_Transactions!$A$2:$F$800,3,FALSE)), 0,VLOOKUP(G5,Round3_Transactions!$A$2:$F$800,3,FALSE))</f>
        <v>0</v>
      </c>
      <c r="J5" s="60">
        <f>IF(ISNA(VLOOKUP(G5,Round3_Transactions!$A$2:$F$800,4,FALSE)), 0,VLOOKUP(G5,Round3_Transactions!$A$2:$F$800,4,FALSE))</f>
        <v>0</v>
      </c>
      <c r="K5" s="60">
        <f>IF(ISNA(VLOOKUP(G5,Round3_Transactions!$A$2:$F$800,5,FALSE)), 0,VLOOKUP(G5,Round3_Transactions!$A$2:$F$800,5,FALSE))</f>
        <v>0</v>
      </c>
      <c r="L5" s="86">
        <f>IF(ISNA(VLOOKUP(G5,Round3_Transactions!$A$2:$F$800,6,FALSE)), 0,VLOOKUP(G5,Round3_Transactions!$A$2:$F$800,6,FALSE))</f>
        <v>0</v>
      </c>
      <c r="M5" s="107">
        <f t="shared" si="1"/>
        <v>0</v>
      </c>
      <c r="N5" s="107">
        <f t="shared" si="3"/>
        <v>0</v>
      </c>
      <c r="O5" s="107">
        <f t="shared" si="4"/>
        <v>0</v>
      </c>
      <c r="P5" s="107">
        <f t="shared" si="5"/>
        <v>0</v>
      </c>
      <c r="Q5" s="107">
        <f t="shared" si="6"/>
        <v>0</v>
      </c>
      <c r="R5" s="107">
        <f t="shared" si="7"/>
        <v>0</v>
      </c>
      <c r="S5" s="107">
        <f t="shared" si="8"/>
        <v>0</v>
      </c>
      <c r="T5" s="107">
        <f t="shared" si="9"/>
        <v>0</v>
      </c>
      <c r="U5" s="107">
        <f t="shared" si="10"/>
        <v>0</v>
      </c>
      <c r="V5" s="107">
        <f t="shared" si="11"/>
        <v>0</v>
      </c>
      <c r="W5" s="107">
        <f t="shared" si="12"/>
        <v>0</v>
      </c>
      <c r="X5" s="107">
        <f t="shared" si="13"/>
        <v>0</v>
      </c>
      <c r="Y5" s="107">
        <f t="shared" si="14"/>
        <v>0</v>
      </c>
      <c r="Z5" s="107">
        <f t="shared" si="15"/>
        <v>0</v>
      </c>
      <c r="AA5" s="107">
        <f t="shared" si="16"/>
        <v>0</v>
      </c>
      <c r="AB5" s="107">
        <f t="shared" si="17"/>
        <v>0</v>
      </c>
      <c r="AC5" s="107">
        <f t="shared" si="18"/>
        <v>0</v>
      </c>
      <c r="AD5" s="107">
        <f t="shared" si="19"/>
        <v>0</v>
      </c>
      <c r="AE5" s="107">
        <f t="shared" si="20"/>
        <v>0</v>
      </c>
      <c r="AF5" s="107">
        <f t="shared" si="21"/>
        <v>0</v>
      </c>
      <c r="AG5" s="107">
        <f t="shared" si="22"/>
        <v>0</v>
      </c>
      <c r="AH5" s="107">
        <f t="shared" si="23"/>
        <v>0</v>
      </c>
      <c r="AI5" s="107">
        <f t="shared" si="24"/>
        <v>0</v>
      </c>
      <c r="AJ5" s="107">
        <f t="shared" si="25"/>
        <v>0</v>
      </c>
      <c r="AK5" s="107">
        <f t="shared" si="26"/>
        <v>0</v>
      </c>
    </row>
    <row r="6">
      <c r="A6" s="107"/>
      <c r="B6" s="107"/>
      <c r="C6" s="107"/>
      <c r="D6" s="107"/>
      <c r="E6" s="107"/>
      <c r="F6" s="108">
        <f t="shared" si="2"/>
        <v>3430</v>
      </c>
      <c r="G6" s="90" t="s">
        <v>204</v>
      </c>
      <c r="H6" s="14">
        <f>IF(ISNA(VLOOKUP(G6,Round3_Transactions!$A$2:$F$800,2,FALSE)), 0,VLOOKUP(G6,Round3_Transactions!$A$2:$F$800,2,FALSE))</f>
        <v>0</v>
      </c>
      <c r="I6" s="60">
        <f>IF(ISNA(VLOOKUP(G6,Round3_Transactions!$A$2:$F$800,3,FALSE)), 0,VLOOKUP(G6,Round3_Transactions!$A$2:$F$800,3,FALSE))</f>
        <v>0</v>
      </c>
      <c r="J6" s="60">
        <f>IF(ISNA(VLOOKUP(G6,Round3_Transactions!$A$2:$F$800,4,FALSE)), 0,VLOOKUP(G6,Round3_Transactions!$A$2:$F$800,4,FALSE))</f>
        <v>0</v>
      </c>
      <c r="K6" s="60">
        <f>IF(ISNA(VLOOKUP(G6,Round3_Transactions!$A$2:$F$800,5,FALSE)), 0,VLOOKUP(G6,Round3_Transactions!$A$2:$F$800,5,FALSE))</f>
        <v>0</v>
      </c>
      <c r="L6" s="86">
        <f>IF(ISNA(VLOOKUP(G6,Round3_Transactions!$A$2:$F$800,6,FALSE)), 0,VLOOKUP(G6,Round3_Transactions!$A$2:$F$800,6,FALSE))</f>
        <v>0</v>
      </c>
      <c r="M6" s="107">
        <f t="shared" si="1"/>
        <v>0</v>
      </c>
      <c r="N6" s="107">
        <f t="shared" si="3"/>
        <v>0</v>
      </c>
      <c r="O6" s="107">
        <f t="shared" si="4"/>
        <v>0</v>
      </c>
      <c r="P6" s="107">
        <f t="shared" si="5"/>
        <v>0</v>
      </c>
      <c r="Q6" s="107">
        <f t="shared" si="6"/>
        <v>0</v>
      </c>
      <c r="R6" s="107">
        <f t="shared" si="7"/>
        <v>0</v>
      </c>
      <c r="S6" s="107">
        <f t="shared" si="8"/>
        <v>0</v>
      </c>
      <c r="T6" s="107">
        <f t="shared" si="9"/>
        <v>0</v>
      </c>
      <c r="U6" s="107">
        <f t="shared" si="10"/>
        <v>0</v>
      </c>
      <c r="V6" s="107">
        <f t="shared" si="11"/>
        <v>0</v>
      </c>
      <c r="W6" s="107">
        <f t="shared" si="12"/>
        <v>0</v>
      </c>
      <c r="X6" s="107">
        <f t="shared" si="13"/>
        <v>0</v>
      </c>
      <c r="Y6" s="107">
        <f t="shared" si="14"/>
        <v>0</v>
      </c>
      <c r="Z6" s="107">
        <f t="shared" si="15"/>
        <v>0</v>
      </c>
      <c r="AA6" s="107">
        <f t="shared" si="16"/>
        <v>0</v>
      </c>
      <c r="AB6" s="107">
        <f t="shared" si="17"/>
        <v>0</v>
      </c>
      <c r="AC6" s="107">
        <f t="shared" si="18"/>
        <v>0</v>
      </c>
      <c r="AD6" s="107">
        <f t="shared" si="19"/>
        <v>0</v>
      </c>
      <c r="AE6" s="107">
        <f t="shared" si="20"/>
        <v>0</v>
      </c>
      <c r="AF6" s="107">
        <f t="shared" si="21"/>
        <v>0</v>
      </c>
      <c r="AG6" s="107">
        <f t="shared" si="22"/>
        <v>0</v>
      </c>
      <c r="AH6" s="107">
        <f t="shared" si="23"/>
        <v>0</v>
      </c>
      <c r="AI6" s="107">
        <f t="shared" si="24"/>
        <v>0</v>
      </c>
      <c r="AJ6" s="107">
        <f t="shared" si="25"/>
        <v>0</v>
      </c>
      <c r="AK6" s="107">
        <f t="shared" si="26"/>
        <v>0</v>
      </c>
    </row>
    <row r="7">
      <c r="A7" s="107"/>
      <c r="B7" s="107"/>
      <c r="C7" s="107"/>
      <c r="D7" s="107"/>
      <c r="E7" s="107"/>
      <c r="F7" s="108">
        <f t="shared" si="2"/>
        <v>3430</v>
      </c>
      <c r="G7" s="90" t="s">
        <v>205</v>
      </c>
      <c r="H7" s="14">
        <f>IF(ISNA(VLOOKUP(G7,Round3_Transactions!$A$2:$F$800,2,FALSE)), 0,VLOOKUP(G7,Round3_Transactions!$A$2:$F$800,2,FALSE))</f>
        <v>0</v>
      </c>
      <c r="I7" s="60">
        <f>IF(ISNA(VLOOKUP(G7,Round3_Transactions!$A$2:$F$800,3,FALSE)), 0,VLOOKUP(G7,Round3_Transactions!$A$2:$F$800,3,FALSE))</f>
        <v>0</v>
      </c>
      <c r="J7" s="60">
        <f>IF(ISNA(VLOOKUP(G7,Round3_Transactions!$A$2:$F$800,4,FALSE)), 0,VLOOKUP(G7,Round3_Transactions!$A$2:$F$800,4,FALSE))</f>
        <v>0</v>
      </c>
      <c r="K7" s="60">
        <f>IF(ISNA(VLOOKUP(G7,Round3_Transactions!$A$2:$F$800,5,FALSE)), 0,VLOOKUP(G7,Round3_Transactions!$A$2:$F$800,5,FALSE))</f>
        <v>0</v>
      </c>
      <c r="L7" s="86">
        <f>IF(ISNA(VLOOKUP(G7,Round3_Transactions!$A$2:$F$800,6,FALSE)), 0,VLOOKUP(G7,Round3_Transactions!$A$2:$F$800,6,FALSE))</f>
        <v>0</v>
      </c>
      <c r="M7" s="107">
        <f t="shared" si="1"/>
        <v>0</v>
      </c>
      <c r="N7" s="107">
        <f t="shared" si="3"/>
        <v>0</v>
      </c>
      <c r="O7" s="107">
        <f t="shared" si="4"/>
        <v>0</v>
      </c>
      <c r="P7" s="107">
        <f t="shared" si="5"/>
        <v>0</v>
      </c>
      <c r="Q7" s="107">
        <f t="shared" si="6"/>
        <v>0</v>
      </c>
      <c r="R7" s="107">
        <f t="shared" si="7"/>
        <v>0</v>
      </c>
      <c r="S7" s="107">
        <f t="shared" si="8"/>
        <v>0</v>
      </c>
      <c r="T7" s="107">
        <f t="shared" si="9"/>
        <v>0</v>
      </c>
      <c r="U7" s="107">
        <f t="shared" si="10"/>
        <v>0</v>
      </c>
      <c r="V7" s="107">
        <f t="shared" si="11"/>
        <v>0</v>
      </c>
      <c r="W7" s="107">
        <f t="shared" si="12"/>
        <v>0</v>
      </c>
      <c r="X7" s="107">
        <f t="shared" si="13"/>
        <v>0</v>
      </c>
      <c r="Y7" s="107">
        <f t="shared" si="14"/>
        <v>0</v>
      </c>
      <c r="Z7" s="107">
        <f t="shared" si="15"/>
        <v>0</v>
      </c>
      <c r="AA7" s="107">
        <f t="shared" si="16"/>
        <v>0</v>
      </c>
      <c r="AB7" s="107">
        <f t="shared" si="17"/>
        <v>0</v>
      </c>
      <c r="AC7" s="107">
        <f t="shared" si="18"/>
        <v>0</v>
      </c>
      <c r="AD7" s="107">
        <f t="shared" si="19"/>
        <v>0</v>
      </c>
      <c r="AE7" s="107">
        <f t="shared" si="20"/>
        <v>0</v>
      </c>
      <c r="AF7" s="107">
        <f t="shared" si="21"/>
        <v>0</v>
      </c>
      <c r="AG7" s="107">
        <f t="shared" si="22"/>
        <v>0</v>
      </c>
      <c r="AH7" s="107">
        <f t="shared" si="23"/>
        <v>0</v>
      </c>
      <c r="AI7" s="107">
        <f t="shared" si="24"/>
        <v>0</v>
      </c>
      <c r="AJ7" s="107">
        <f t="shared" si="25"/>
        <v>0</v>
      </c>
      <c r="AK7" s="107">
        <f t="shared" si="26"/>
        <v>0</v>
      </c>
    </row>
    <row r="8">
      <c r="A8" s="107"/>
      <c r="B8" s="107"/>
      <c r="C8" s="107"/>
      <c r="D8" s="107"/>
      <c r="E8" s="107"/>
      <c r="F8" s="108">
        <f t="shared" si="2"/>
        <v>3430</v>
      </c>
      <c r="G8" s="90" t="s">
        <v>206</v>
      </c>
      <c r="H8" s="14">
        <f>IF(ISNA(VLOOKUP(G8,Round3_Transactions!$A$2:$F$800,2,FALSE)), 0,VLOOKUP(G8,Round3_Transactions!$A$2:$F$800,2,FALSE))</f>
        <v>0</v>
      </c>
      <c r="I8" s="60">
        <f>IF(ISNA(VLOOKUP(G8,Round3_Transactions!$A$2:$F$800,3,FALSE)), 0,VLOOKUP(G8,Round3_Transactions!$A$2:$F$800,3,FALSE))</f>
        <v>0</v>
      </c>
      <c r="J8" s="60">
        <f>IF(ISNA(VLOOKUP(G8,Round3_Transactions!$A$2:$F$800,4,FALSE)), 0,VLOOKUP(G8,Round3_Transactions!$A$2:$F$800,4,FALSE))</f>
        <v>0</v>
      </c>
      <c r="K8" s="60">
        <f>IF(ISNA(VLOOKUP(G8,Round3_Transactions!$A$2:$F$800,5,FALSE)), 0,VLOOKUP(G8,Round3_Transactions!$A$2:$F$800,5,FALSE))</f>
        <v>0</v>
      </c>
      <c r="L8" s="86">
        <f>IF(ISNA(VLOOKUP(G8,Round3_Transactions!$A$2:$F$800,6,FALSE)), 0,VLOOKUP(G8,Round3_Transactions!$A$2:$F$800,6,FALSE))</f>
        <v>0</v>
      </c>
      <c r="M8" s="107">
        <f t="shared" si="1"/>
        <v>0</v>
      </c>
      <c r="N8" s="107">
        <f t="shared" si="3"/>
        <v>0</v>
      </c>
      <c r="O8" s="107">
        <f t="shared" si="4"/>
        <v>0</v>
      </c>
      <c r="P8" s="107">
        <f t="shared" si="5"/>
        <v>0</v>
      </c>
      <c r="Q8" s="107">
        <f t="shared" si="6"/>
        <v>0</v>
      </c>
      <c r="R8" s="107">
        <f t="shared" si="7"/>
        <v>0</v>
      </c>
      <c r="S8" s="107">
        <f t="shared" si="8"/>
        <v>0</v>
      </c>
      <c r="T8" s="107">
        <f t="shared" si="9"/>
        <v>0</v>
      </c>
      <c r="U8" s="107">
        <f t="shared" si="10"/>
        <v>0</v>
      </c>
      <c r="V8" s="107">
        <f t="shared" si="11"/>
        <v>0</v>
      </c>
      <c r="W8" s="107">
        <f t="shared" si="12"/>
        <v>0</v>
      </c>
      <c r="X8" s="107">
        <f t="shared" si="13"/>
        <v>0</v>
      </c>
      <c r="Y8" s="107">
        <f t="shared" si="14"/>
        <v>0</v>
      </c>
      <c r="Z8" s="107">
        <f t="shared" si="15"/>
        <v>0</v>
      </c>
      <c r="AA8" s="107">
        <f t="shared" si="16"/>
        <v>0</v>
      </c>
      <c r="AB8" s="107">
        <f t="shared" si="17"/>
        <v>0</v>
      </c>
      <c r="AC8" s="107">
        <f t="shared" si="18"/>
        <v>0</v>
      </c>
      <c r="AD8" s="107">
        <f t="shared" si="19"/>
        <v>0</v>
      </c>
      <c r="AE8" s="107">
        <f t="shared" si="20"/>
        <v>0</v>
      </c>
      <c r="AF8" s="107">
        <f t="shared" si="21"/>
        <v>0</v>
      </c>
      <c r="AG8" s="107">
        <f t="shared" si="22"/>
        <v>0</v>
      </c>
      <c r="AH8" s="107">
        <f t="shared" si="23"/>
        <v>0</v>
      </c>
      <c r="AI8" s="107">
        <f t="shared" si="24"/>
        <v>0</v>
      </c>
      <c r="AJ8" s="107">
        <f t="shared" si="25"/>
        <v>0</v>
      </c>
      <c r="AK8" s="107">
        <f t="shared" si="26"/>
        <v>0</v>
      </c>
    </row>
    <row r="9">
      <c r="A9" s="107"/>
      <c r="B9" s="107"/>
      <c r="C9" s="107"/>
      <c r="D9" s="107"/>
      <c r="E9" s="107"/>
      <c r="F9" s="108">
        <f t="shared" si="2"/>
        <v>3430</v>
      </c>
      <c r="G9" s="90" t="s">
        <v>207</v>
      </c>
      <c r="H9" s="14">
        <f>IF(ISNA(VLOOKUP(G9,Round3_Transactions!$A$2:$F$800,2,FALSE)), 0,VLOOKUP(G9,Round3_Transactions!$A$2:$F$800,2,FALSE))</f>
        <v>0</v>
      </c>
      <c r="I9" s="60">
        <f>IF(ISNA(VLOOKUP(G9,Round3_Transactions!$A$2:$F$800,3,FALSE)), 0,VLOOKUP(G9,Round3_Transactions!$A$2:$F$800,3,FALSE))</f>
        <v>0</v>
      </c>
      <c r="J9" s="60">
        <f>IF(ISNA(VLOOKUP(G9,Round3_Transactions!$A$2:$F$800,4,FALSE)), 0,VLOOKUP(G9,Round3_Transactions!$A$2:$F$800,4,FALSE))</f>
        <v>0</v>
      </c>
      <c r="K9" s="60">
        <f>IF(ISNA(VLOOKUP(G9,Round3_Transactions!$A$2:$F$800,5,FALSE)), 0,VLOOKUP(G9,Round3_Transactions!$A$2:$F$800,5,FALSE))</f>
        <v>0</v>
      </c>
      <c r="L9" s="86">
        <f>IF(ISNA(VLOOKUP(G9,Round3_Transactions!$A$2:$F$800,6,FALSE)), 0,VLOOKUP(G9,Round3_Transactions!$A$2:$F$800,6,FALSE))</f>
        <v>0</v>
      </c>
      <c r="M9" s="107">
        <f t="shared" si="1"/>
        <v>0</v>
      </c>
      <c r="N9" s="107">
        <f t="shared" si="3"/>
        <v>0</v>
      </c>
      <c r="O9" s="107">
        <f t="shared" si="4"/>
        <v>0</v>
      </c>
      <c r="P9" s="107">
        <f t="shared" si="5"/>
        <v>0</v>
      </c>
      <c r="Q9" s="107">
        <f t="shared" si="6"/>
        <v>0</v>
      </c>
      <c r="R9" s="107">
        <f t="shared" si="7"/>
        <v>0</v>
      </c>
      <c r="S9" s="107">
        <f t="shared" si="8"/>
        <v>0</v>
      </c>
      <c r="T9" s="107">
        <f t="shared" si="9"/>
        <v>0</v>
      </c>
      <c r="U9" s="107">
        <f t="shared" si="10"/>
        <v>0</v>
      </c>
      <c r="V9" s="107">
        <f t="shared" si="11"/>
        <v>0</v>
      </c>
      <c r="W9" s="107">
        <f t="shared" si="12"/>
        <v>0</v>
      </c>
      <c r="X9" s="107">
        <f t="shared" si="13"/>
        <v>0</v>
      </c>
      <c r="Y9" s="107">
        <f t="shared" si="14"/>
        <v>0</v>
      </c>
      <c r="Z9" s="107">
        <f t="shared" si="15"/>
        <v>0</v>
      </c>
      <c r="AA9" s="107">
        <f t="shared" si="16"/>
        <v>0</v>
      </c>
      <c r="AB9" s="107">
        <f t="shared" si="17"/>
        <v>0</v>
      </c>
      <c r="AC9" s="107">
        <f t="shared" si="18"/>
        <v>0</v>
      </c>
      <c r="AD9" s="107">
        <f t="shared" si="19"/>
        <v>0</v>
      </c>
      <c r="AE9" s="107">
        <f t="shared" si="20"/>
        <v>0</v>
      </c>
      <c r="AF9" s="107">
        <f t="shared" si="21"/>
        <v>0</v>
      </c>
      <c r="AG9" s="107">
        <f t="shared" si="22"/>
        <v>0</v>
      </c>
      <c r="AH9" s="107">
        <f t="shared" si="23"/>
        <v>0</v>
      </c>
      <c r="AI9" s="107">
        <f t="shared" si="24"/>
        <v>0</v>
      </c>
      <c r="AJ9" s="107">
        <f t="shared" si="25"/>
        <v>0</v>
      </c>
      <c r="AK9" s="107">
        <f t="shared" si="26"/>
        <v>0</v>
      </c>
    </row>
    <row r="10">
      <c r="A10" s="107"/>
      <c r="B10" s="107"/>
      <c r="C10" s="107"/>
      <c r="D10" s="107"/>
      <c r="E10" s="107"/>
      <c r="F10" s="108">
        <f t="shared" si="2"/>
        <v>3430</v>
      </c>
      <c r="G10" s="90" t="s">
        <v>208</v>
      </c>
      <c r="H10" s="14">
        <f>IF(ISNA(VLOOKUP(G10,Round3_Transactions!$A$2:$F$800,2,FALSE)), 0,VLOOKUP(G10,Round3_Transactions!$A$2:$F$800,2,FALSE))</f>
        <v>0</v>
      </c>
      <c r="I10" s="60">
        <f>IF(ISNA(VLOOKUP(G10,Round3_Transactions!$A$2:$F$800,3,FALSE)), 0,VLOOKUP(G10,Round3_Transactions!$A$2:$F$800,3,FALSE))</f>
        <v>0</v>
      </c>
      <c r="J10" s="60">
        <f>IF(ISNA(VLOOKUP(G10,Round3_Transactions!$A$2:$F$800,4,FALSE)), 0,VLOOKUP(G10,Round3_Transactions!$A$2:$F$800,4,FALSE))</f>
        <v>0</v>
      </c>
      <c r="K10" s="60">
        <f>IF(ISNA(VLOOKUP(G10,Round3_Transactions!$A$2:$F$800,5,FALSE)), 0,VLOOKUP(G10,Round3_Transactions!$A$2:$F$800,5,FALSE))</f>
        <v>0</v>
      </c>
      <c r="L10" s="86">
        <f>IF(ISNA(VLOOKUP(G10,Round3_Transactions!$A$2:$F$800,6,FALSE)), 0,VLOOKUP(G10,Round3_Transactions!$A$2:$F$800,6,FALSE))</f>
        <v>0</v>
      </c>
      <c r="M10" s="107">
        <f t="shared" si="1"/>
        <v>0</v>
      </c>
      <c r="N10" s="107">
        <f t="shared" si="3"/>
        <v>0</v>
      </c>
      <c r="O10" s="107">
        <f t="shared" si="4"/>
        <v>0</v>
      </c>
      <c r="P10" s="107">
        <f t="shared" si="5"/>
        <v>0</v>
      </c>
      <c r="Q10" s="107">
        <f t="shared" si="6"/>
        <v>0</v>
      </c>
      <c r="R10" s="107">
        <f t="shared" si="7"/>
        <v>0</v>
      </c>
      <c r="S10" s="107">
        <f t="shared" si="8"/>
        <v>0</v>
      </c>
      <c r="T10" s="107">
        <f t="shared" si="9"/>
        <v>0</v>
      </c>
      <c r="U10" s="107">
        <f t="shared" si="10"/>
        <v>0</v>
      </c>
      <c r="V10" s="107">
        <f t="shared" si="11"/>
        <v>0</v>
      </c>
      <c r="W10" s="107">
        <f t="shared" si="12"/>
        <v>0</v>
      </c>
      <c r="X10" s="107">
        <f t="shared" si="13"/>
        <v>0</v>
      </c>
      <c r="Y10" s="107">
        <f t="shared" si="14"/>
        <v>0</v>
      </c>
      <c r="Z10" s="107">
        <f t="shared" si="15"/>
        <v>0</v>
      </c>
      <c r="AA10" s="107">
        <f t="shared" si="16"/>
        <v>0</v>
      </c>
      <c r="AB10" s="107">
        <f t="shared" si="17"/>
        <v>0</v>
      </c>
      <c r="AC10" s="107">
        <f t="shared" si="18"/>
        <v>0</v>
      </c>
      <c r="AD10" s="107">
        <f t="shared" si="19"/>
        <v>0</v>
      </c>
      <c r="AE10" s="107">
        <f t="shared" si="20"/>
        <v>0</v>
      </c>
      <c r="AF10" s="107">
        <f t="shared" si="21"/>
        <v>0</v>
      </c>
      <c r="AG10" s="107">
        <f t="shared" si="22"/>
        <v>0</v>
      </c>
      <c r="AH10" s="107">
        <f t="shared" si="23"/>
        <v>0</v>
      </c>
      <c r="AI10" s="107">
        <f t="shared" si="24"/>
        <v>0</v>
      </c>
      <c r="AJ10" s="107">
        <f t="shared" si="25"/>
        <v>0</v>
      </c>
      <c r="AK10" s="107">
        <f t="shared" si="26"/>
        <v>0</v>
      </c>
    </row>
    <row r="11">
      <c r="A11" s="107"/>
      <c r="B11" s="107"/>
      <c r="C11" s="107"/>
      <c r="D11" s="109"/>
      <c r="E11" s="107"/>
      <c r="F11" s="108">
        <f t="shared" si="2"/>
        <v>3430</v>
      </c>
      <c r="G11" s="90" t="s">
        <v>209</v>
      </c>
      <c r="H11" s="14">
        <f>IF(ISNA(VLOOKUP(G11,Round3_Transactions!$A$2:$F$800,2,FALSE)), 0,VLOOKUP(G11,Round3_Transactions!$A$2:$F$800,2,FALSE))</f>
        <v>0</v>
      </c>
      <c r="I11" s="60">
        <f>IF(ISNA(VLOOKUP(G11,Round3_Transactions!$A$2:$F$800,3,FALSE)), 0,VLOOKUP(G11,Round3_Transactions!$A$2:$F$800,3,FALSE))</f>
        <v>0</v>
      </c>
      <c r="J11" s="60">
        <f>IF(ISNA(VLOOKUP(G11,Round3_Transactions!$A$2:$F$800,4,FALSE)), 0,VLOOKUP(G11,Round3_Transactions!$A$2:$F$800,4,FALSE))</f>
        <v>0</v>
      </c>
      <c r="K11" s="60">
        <f>IF(ISNA(VLOOKUP(G11,Round3_Transactions!$A$2:$F$800,5,FALSE)), 0,VLOOKUP(G11,Round3_Transactions!$A$2:$F$800,5,FALSE))</f>
        <v>0</v>
      </c>
      <c r="L11" s="86">
        <f>IF(ISNA(VLOOKUP(G11,Round3_Transactions!$A$2:$F$800,6,FALSE)), 0,VLOOKUP(G11,Round3_Transactions!$A$2:$F$800,6,FALSE))</f>
        <v>0</v>
      </c>
      <c r="M11" s="107">
        <f t="shared" si="1"/>
        <v>0</v>
      </c>
      <c r="N11" s="107">
        <f t="shared" si="3"/>
        <v>0</v>
      </c>
      <c r="O11" s="107">
        <f t="shared" si="4"/>
        <v>0</v>
      </c>
      <c r="P11" s="107">
        <f t="shared" si="5"/>
        <v>0</v>
      </c>
      <c r="Q11" s="107">
        <f t="shared" si="6"/>
        <v>0</v>
      </c>
      <c r="R11" s="107">
        <f t="shared" si="7"/>
        <v>0</v>
      </c>
      <c r="S11" s="107">
        <f t="shared" si="8"/>
        <v>0</v>
      </c>
      <c r="T11" s="107">
        <f t="shared" si="9"/>
        <v>0</v>
      </c>
      <c r="U11" s="107">
        <f t="shared" si="10"/>
        <v>0</v>
      </c>
      <c r="V11" s="107">
        <f t="shared" si="11"/>
        <v>0</v>
      </c>
      <c r="W11" s="107">
        <f t="shared" si="12"/>
        <v>0</v>
      </c>
      <c r="X11" s="107">
        <f t="shared" si="13"/>
        <v>0</v>
      </c>
      <c r="Y11" s="107">
        <f t="shared" si="14"/>
        <v>0</v>
      </c>
      <c r="Z11" s="107">
        <f t="shared" si="15"/>
        <v>0</v>
      </c>
      <c r="AA11" s="107">
        <f t="shared" si="16"/>
        <v>0</v>
      </c>
      <c r="AB11" s="107">
        <f t="shared" si="17"/>
        <v>0</v>
      </c>
      <c r="AC11" s="107">
        <f t="shared" si="18"/>
        <v>0</v>
      </c>
      <c r="AD11" s="107">
        <f t="shared" si="19"/>
        <v>0</v>
      </c>
      <c r="AE11" s="107">
        <f t="shared" si="20"/>
        <v>0</v>
      </c>
      <c r="AF11" s="107">
        <f t="shared" si="21"/>
        <v>0</v>
      </c>
      <c r="AG11" s="107">
        <f t="shared" si="22"/>
        <v>0</v>
      </c>
      <c r="AH11" s="107">
        <f t="shared" si="23"/>
        <v>0</v>
      </c>
      <c r="AI11" s="107">
        <f t="shared" si="24"/>
        <v>0</v>
      </c>
      <c r="AJ11" s="107">
        <f t="shared" si="25"/>
        <v>0</v>
      </c>
      <c r="AK11" s="107">
        <f t="shared" si="26"/>
        <v>0</v>
      </c>
    </row>
    <row r="12">
      <c r="A12" s="107"/>
      <c r="B12" s="107"/>
      <c r="C12" s="107"/>
      <c r="D12" s="107"/>
      <c r="E12" s="107"/>
      <c r="F12" s="108">
        <f t="shared" si="2"/>
        <v>3430</v>
      </c>
      <c r="G12" s="90" t="s">
        <v>210</v>
      </c>
      <c r="H12" s="14">
        <f>IF(ISNA(VLOOKUP(G12,Round3_Transactions!$A$2:$F$800,2,FALSE)), 0,VLOOKUP(G12,Round3_Transactions!$A$2:$F$800,2,FALSE))</f>
        <v>0</v>
      </c>
      <c r="I12" s="60">
        <f>IF(ISNA(VLOOKUP(G12,Round3_Transactions!$A$2:$F$800,3,FALSE)), 0,VLOOKUP(G12,Round3_Transactions!$A$2:$F$800,3,FALSE))</f>
        <v>0</v>
      </c>
      <c r="J12" s="60">
        <f>IF(ISNA(VLOOKUP(G12,Round3_Transactions!$A$2:$F$800,4,FALSE)), 0,VLOOKUP(G12,Round3_Transactions!$A$2:$F$800,4,FALSE))</f>
        <v>0</v>
      </c>
      <c r="K12" s="60">
        <f>IF(ISNA(VLOOKUP(G12,Round3_Transactions!$A$2:$F$800,5,FALSE)), 0,VLOOKUP(G12,Round3_Transactions!$A$2:$F$800,5,FALSE))</f>
        <v>0</v>
      </c>
      <c r="L12" s="86">
        <f>IF(ISNA(VLOOKUP(G12,Round3_Transactions!$A$2:$F$800,6,FALSE)), 0,VLOOKUP(G12,Round3_Transactions!$A$2:$F$800,6,FALSE))</f>
        <v>0</v>
      </c>
      <c r="M12" s="107">
        <f t="shared" si="1"/>
        <v>0</v>
      </c>
      <c r="N12" s="107">
        <f t="shared" si="3"/>
        <v>0</v>
      </c>
      <c r="O12" s="107">
        <f t="shared" si="4"/>
        <v>0</v>
      </c>
      <c r="P12" s="107">
        <f t="shared" si="5"/>
        <v>0</v>
      </c>
      <c r="Q12" s="107">
        <f t="shared" si="6"/>
        <v>0</v>
      </c>
      <c r="R12" s="107">
        <f t="shared" si="7"/>
        <v>0</v>
      </c>
      <c r="S12" s="107">
        <f t="shared" si="8"/>
        <v>0</v>
      </c>
      <c r="T12" s="107">
        <f t="shared" si="9"/>
        <v>0</v>
      </c>
      <c r="U12" s="107">
        <f t="shared" si="10"/>
        <v>0</v>
      </c>
      <c r="V12" s="107">
        <f t="shared" si="11"/>
        <v>0</v>
      </c>
      <c r="W12" s="107">
        <f t="shared" si="12"/>
        <v>0</v>
      </c>
      <c r="X12" s="107">
        <f t="shared" si="13"/>
        <v>0</v>
      </c>
      <c r="Y12" s="107">
        <f t="shared" si="14"/>
        <v>0</v>
      </c>
      <c r="Z12" s="107">
        <f t="shared" si="15"/>
        <v>0</v>
      </c>
      <c r="AA12" s="107">
        <f t="shared" si="16"/>
        <v>0</v>
      </c>
      <c r="AB12" s="107">
        <f t="shared" si="17"/>
        <v>0</v>
      </c>
      <c r="AC12" s="107">
        <f t="shared" si="18"/>
        <v>0</v>
      </c>
      <c r="AD12" s="107">
        <f t="shared" si="19"/>
        <v>0</v>
      </c>
      <c r="AE12" s="107">
        <f t="shared" si="20"/>
        <v>0</v>
      </c>
      <c r="AF12" s="107">
        <f t="shared" si="21"/>
        <v>0</v>
      </c>
      <c r="AG12" s="107">
        <f t="shared" si="22"/>
        <v>0</v>
      </c>
      <c r="AH12" s="107">
        <f t="shared" si="23"/>
        <v>0</v>
      </c>
      <c r="AI12" s="107">
        <f t="shared" si="24"/>
        <v>0</v>
      </c>
      <c r="AJ12" s="107">
        <f t="shared" si="25"/>
        <v>0</v>
      </c>
      <c r="AK12" s="107">
        <f t="shared" si="26"/>
        <v>0</v>
      </c>
    </row>
    <row r="13">
      <c r="A13" s="107"/>
      <c r="B13" s="107"/>
      <c r="C13" s="107"/>
      <c r="D13" s="107"/>
      <c r="E13" s="107"/>
      <c r="F13" s="108">
        <f t="shared" si="2"/>
        <v>3430</v>
      </c>
      <c r="G13" s="90" t="s">
        <v>211</v>
      </c>
      <c r="H13" s="14">
        <f>IF(ISNA(VLOOKUP(G13,Round3_Transactions!$A$2:$F$800,2,FALSE)), 0,VLOOKUP(G13,Round3_Transactions!$A$2:$F$800,2,FALSE))</f>
        <v>0</v>
      </c>
      <c r="I13" s="60">
        <f>IF(ISNA(VLOOKUP(G13,Round3_Transactions!$A$2:$F$800,3,FALSE)), 0,VLOOKUP(G13,Round3_Transactions!$A$2:$F$800,3,FALSE))</f>
        <v>0</v>
      </c>
      <c r="J13" s="60">
        <f>IF(ISNA(VLOOKUP(G13,Round3_Transactions!$A$2:$F$800,4,FALSE)), 0,VLOOKUP(G13,Round3_Transactions!$A$2:$F$800,4,FALSE))</f>
        <v>0</v>
      </c>
      <c r="K13" s="60">
        <f>IF(ISNA(VLOOKUP(G13,Round3_Transactions!$A$2:$F$800,5,FALSE)), 0,VLOOKUP(G13,Round3_Transactions!$A$2:$F$800,5,FALSE))</f>
        <v>0</v>
      </c>
      <c r="L13" s="86">
        <f>IF(ISNA(VLOOKUP(G13,Round3_Transactions!$A$2:$F$800,6,FALSE)), 0,VLOOKUP(G13,Round3_Transactions!$A$2:$F$800,6,FALSE))</f>
        <v>0</v>
      </c>
      <c r="M13" s="107">
        <f t="shared" si="1"/>
        <v>0</v>
      </c>
      <c r="N13" s="107">
        <f t="shared" si="3"/>
        <v>0</v>
      </c>
      <c r="O13" s="107">
        <f t="shared" si="4"/>
        <v>0</v>
      </c>
      <c r="P13" s="107">
        <f t="shared" si="5"/>
        <v>0</v>
      </c>
      <c r="Q13" s="107">
        <f t="shared" si="6"/>
        <v>0</v>
      </c>
      <c r="R13" s="107">
        <f t="shared" si="7"/>
        <v>0</v>
      </c>
      <c r="S13" s="107">
        <f t="shared" si="8"/>
        <v>0</v>
      </c>
      <c r="T13" s="107">
        <f t="shared" si="9"/>
        <v>0</v>
      </c>
      <c r="U13" s="107">
        <f t="shared" si="10"/>
        <v>0</v>
      </c>
      <c r="V13" s="107">
        <f t="shared" si="11"/>
        <v>0</v>
      </c>
      <c r="W13" s="107">
        <f t="shared" si="12"/>
        <v>0</v>
      </c>
      <c r="X13" s="107">
        <f t="shared" si="13"/>
        <v>0</v>
      </c>
      <c r="Y13" s="107">
        <f t="shared" si="14"/>
        <v>0</v>
      </c>
      <c r="Z13" s="107">
        <f t="shared" si="15"/>
        <v>0</v>
      </c>
      <c r="AA13" s="107">
        <f t="shared" si="16"/>
        <v>0</v>
      </c>
      <c r="AB13" s="107">
        <f t="shared" si="17"/>
        <v>0</v>
      </c>
      <c r="AC13" s="107">
        <f t="shared" si="18"/>
        <v>0</v>
      </c>
      <c r="AD13" s="107">
        <f t="shared" si="19"/>
        <v>0</v>
      </c>
      <c r="AE13" s="107">
        <f t="shared" si="20"/>
        <v>0</v>
      </c>
      <c r="AF13" s="107">
        <f t="shared" si="21"/>
        <v>0</v>
      </c>
      <c r="AG13" s="107">
        <f t="shared" si="22"/>
        <v>0</v>
      </c>
      <c r="AH13" s="107">
        <f t="shared" si="23"/>
        <v>0</v>
      </c>
      <c r="AI13" s="107">
        <f t="shared" si="24"/>
        <v>0</v>
      </c>
      <c r="AJ13" s="107">
        <f t="shared" si="25"/>
        <v>0</v>
      </c>
      <c r="AK13" s="107">
        <f t="shared" si="26"/>
        <v>0</v>
      </c>
    </row>
    <row r="14">
      <c r="A14" s="107"/>
      <c r="B14" s="107"/>
      <c r="C14" s="107"/>
      <c r="D14" s="107"/>
      <c r="E14" s="107"/>
      <c r="F14" s="108">
        <f t="shared" si="2"/>
        <v>3430</v>
      </c>
      <c r="G14" s="90" t="s">
        <v>212</v>
      </c>
      <c r="H14" s="14">
        <f>IF(ISNA(VLOOKUP(G14,Round3_Transactions!$A$2:$F$800,2,FALSE)), 0,VLOOKUP(G14,Round3_Transactions!$A$2:$F$800,2,FALSE))</f>
        <v>0</v>
      </c>
      <c r="I14" s="60">
        <f>IF(ISNA(VLOOKUP(G14,Round3_Transactions!$A$2:$F$800,3,FALSE)), 0,VLOOKUP(G14,Round3_Transactions!$A$2:$F$800,3,FALSE))</f>
        <v>0</v>
      </c>
      <c r="J14" s="60">
        <f>IF(ISNA(VLOOKUP(G14,Round3_Transactions!$A$2:$F$800,4,FALSE)), 0,VLOOKUP(G14,Round3_Transactions!$A$2:$F$800,4,FALSE))</f>
        <v>0</v>
      </c>
      <c r="K14" s="60">
        <f>IF(ISNA(VLOOKUP(G14,Round3_Transactions!$A$2:$F$800,5,FALSE)), 0,VLOOKUP(G14,Round3_Transactions!$A$2:$F$800,5,FALSE))</f>
        <v>0</v>
      </c>
      <c r="L14" s="86">
        <f>IF(ISNA(VLOOKUP(G14,Round3_Transactions!$A$2:$F$800,6,FALSE)), 0,VLOOKUP(G14,Round3_Transactions!$A$2:$F$800,6,FALSE))</f>
        <v>0</v>
      </c>
      <c r="M14" s="107">
        <f t="shared" si="1"/>
        <v>0</v>
      </c>
      <c r="N14" s="107">
        <f t="shared" si="3"/>
        <v>0</v>
      </c>
      <c r="O14" s="107">
        <f t="shared" si="4"/>
        <v>0</v>
      </c>
      <c r="P14" s="107">
        <f t="shared" si="5"/>
        <v>0</v>
      </c>
      <c r="Q14" s="107">
        <f t="shared" si="6"/>
        <v>0</v>
      </c>
      <c r="R14" s="107">
        <f t="shared" si="7"/>
        <v>0</v>
      </c>
      <c r="S14" s="107">
        <f t="shared" si="8"/>
        <v>0</v>
      </c>
      <c r="T14" s="107">
        <f t="shared" si="9"/>
        <v>0</v>
      </c>
      <c r="U14" s="107">
        <f t="shared" si="10"/>
        <v>0</v>
      </c>
      <c r="V14" s="107">
        <f t="shared" si="11"/>
        <v>0</v>
      </c>
      <c r="W14" s="107">
        <f t="shared" si="12"/>
        <v>0</v>
      </c>
      <c r="X14" s="107">
        <f t="shared" si="13"/>
        <v>0</v>
      </c>
      <c r="Y14" s="107">
        <f t="shared" si="14"/>
        <v>0</v>
      </c>
      <c r="Z14" s="107">
        <f t="shared" si="15"/>
        <v>0</v>
      </c>
      <c r="AA14" s="107">
        <f t="shared" si="16"/>
        <v>0</v>
      </c>
      <c r="AB14" s="107">
        <f t="shared" si="17"/>
        <v>0</v>
      </c>
      <c r="AC14" s="107">
        <f t="shared" si="18"/>
        <v>0</v>
      </c>
      <c r="AD14" s="107">
        <f t="shared" si="19"/>
        <v>0</v>
      </c>
      <c r="AE14" s="107">
        <f t="shared" si="20"/>
        <v>0</v>
      </c>
      <c r="AF14" s="107">
        <f t="shared" si="21"/>
        <v>0</v>
      </c>
      <c r="AG14" s="107">
        <f t="shared" si="22"/>
        <v>0</v>
      </c>
      <c r="AH14" s="107">
        <f t="shared" si="23"/>
        <v>0</v>
      </c>
      <c r="AI14" s="107">
        <f t="shared" si="24"/>
        <v>0</v>
      </c>
      <c r="AJ14" s="107">
        <f t="shared" si="25"/>
        <v>0</v>
      </c>
      <c r="AK14" s="107">
        <f t="shared" si="26"/>
        <v>0</v>
      </c>
    </row>
    <row r="15">
      <c r="A15" s="107"/>
      <c r="B15" s="107"/>
      <c r="C15" s="107"/>
      <c r="D15" s="107"/>
      <c r="E15" s="107"/>
      <c r="F15" s="108">
        <f t="shared" si="2"/>
        <v>3430</v>
      </c>
      <c r="G15" s="90" t="s">
        <v>213</v>
      </c>
      <c r="H15" s="14">
        <f>IF(ISNA(VLOOKUP(G15,Round3_Transactions!$A$2:$F$800,2,FALSE)), 0,VLOOKUP(G15,Round3_Transactions!$A$2:$F$800,2,FALSE))</f>
        <v>0</v>
      </c>
      <c r="I15" s="60">
        <f>IF(ISNA(VLOOKUP(G15,Round3_Transactions!$A$2:$F$800,3,FALSE)), 0,VLOOKUP(G15,Round3_Transactions!$A$2:$F$800,3,FALSE))</f>
        <v>0</v>
      </c>
      <c r="J15" s="60">
        <f>IF(ISNA(VLOOKUP(G15,Round3_Transactions!$A$2:$F$800,4,FALSE)), 0,VLOOKUP(G15,Round3_Transactions!$A$2:$F$800,4,FALSE))</f>
        <v>0</v>
      </c>
      <c r="K15" s="60">
        <f>IF(ISNA(VLOOKUP(G15,Round3_Transactions!$A$2:$F$800,5,FALSE)), 0,VLOOKUP(G15,Round3_Transactions!$A$2:$F$800,5,FALSE))</f>
        <v>0</v>
      </c>
      <c r="L15" s="86">
        <f>IF(ISNA(VLOOKUP(G15,Round3_Transactions!$A$2:$F$800,6,FALSE)), 0,VLOOKUP(G15,Round3_Transactions!$A$2:$F$800,6,FALSE))</f>
        <v>0</v>
      </c>
      <c r="M15" s="107">
        <f t="shared" si="1"/>
        <v>0</v>
      </c>
      <c r="N15" s="107">
        <f t="shared" si="3"/>
        <v>0</v>
      </c>
      <c r="O15" s="107">
        <f t="shared" si="4"/>
        <v>0</v>
      </c>
      <c r="P15" s="107">
        <f t="shared" si="5"/>
        <v>0</v>
      </c>
      <c r="Q15" s="107">
        <f t="shared" si="6"/>
        <v>0</v>
      </c>
      <c r="R15" s="107">
        <f t="shared" si="7"/>
        <v>0</v>
      </c>
      <c r="S15" s="107">
        <f t="shared" si="8"/>
        <v>0</v>
      </c>
      <c r="T15" s="107">
        <f t="shared" si="9"/>
        <v>0</v>
      </c>
      <c r="U15" s="107">
        <f t="shared" si="10"/>
        <v>0</v>
      </c>
      <c r="V15" s="107">
        <f t="shared" si="11"/>
        <v>0</v>
      </c>
      <c r="W15" s="107">
        <f t="shared" si="12"/>
        <v>0</v>
      </c>
      <c r="X15" s="107">
        <f t="shared" si="13"/>
        <v>0</v>
      </c>
      <c r="Y15" s="107">
        <f t="shared" si="14"/>
        <v>0</v>
      </c>
      <c r="Z15" s="107">
        <f t="shared" si="15"/>
        <v>0</v>
      </c>
      <c r="AA15" s="107">
        <f t="shared" si="16"/>
        <v>0</v>
      </c>
      <c r="AB15" s="107">
        <f t="shared" si="17"/>
        <v>0</v>
      </c>
      <c r="AC15" s="107">
        <f t="shared" si="18"/>
        <v>0</v>
      </c>
      <c r="AD15" s="107">
        <f t="shared" si="19"/>
        <v>0</v>
      </c>
      <c r="AE15" s="107">
        <f t="shared" si="20"/>
        <v>0</v>
      </c>
      <c r="AF15" s="107">
        <f t="shared" si="21"/>
        <v>0</v>
      </c>
      <c r="AG15" s="107">
        <f t="shared" si="22"/>
        <v>0</v>
      </c>
      <c r="AH15" s="107">
        <f t="shared" si="23"/>
        <v>0</v>
      </c>
      <c r="AI15" s="107">
        <f t="shared" si="24"/>
        <v>0</v>
      </c>
      <c r="AJ15" s="107">
        <f t="shared" si="25"/>
        <v>0</v>
      </c>
      <c r="AK15" s="107">
        <f t="shared" si="26"/>
        <v>0</v>
      </c>
    </row>
    <row r="16">
      <c r="A16" s="107"/>
      <c r="B16" s="107"/>
      <c r="C16" s="107"/>
      <c r="D16" s="107"/>
      <c r="E16" s="107"/>
      <c r="F16" s="108">
        <f t="shared" si="2"/>
        <v>3430</v>
      </c>
      <c r="G16" s="90" t="s">
        <v>214</v>
      </c>
      <c r="H16" s="14">
        <f>IF(ISNA(VLOOKUP(G16,Round3_Transactions!$A$2:$F$800,2,FALSE)), 0,VLOOKUP(G16,Round3_Transactions!$A$2:$F$800,2,FALSE))</f>
        <v>0</v>
      </c>
      <c r="I16" s="60">
        <f>IF(ISNA(VLOOKUP(G16,Round3_Transactions!$A$2:$F$800,3,FALSE)), 0,VLOOKUP(G16,Round3_Transactions!$A$2:$F$800,3,FALSE))</f>
        <v>0</v>
      </c>
      <c r="J16" s="60">
        <f>IF(ISNA(VLOOKUP(G16,Round3_Transactions!$A$2:$F$800,4,FALSE)), 0,VLOOKUP(G16,Round3_Transactions!$A$2:$F$800,4,FALSE))</f>
        <v>0</v>
      </c>
      <c r="K16" s="60">
        <f>IF(ISNA(VLOOKUP(G16,Round3_Transactions!$A$2:$F$800,5,FALSE)), 0,VLOOKUP(G16,Round3_Transactions!$A$2:$F$800,5,FALSE))</f>
        <v>0</v>
      </c>
      <c r="L16" s="86">
        <f>IF(ISNA(VLOOKUP(G16,Round3_Transactions!$A$2:$F$800,6,FALSE)), 0,VLOOKUP(G16,Round3_Transactions!$A$2:$F$800,6,FALSE))</f>
        <v>0</v>
      </c>
      <c r="M16" s="107">
        <f t="shared" si="1"/>
        <v>0</v>
      </c>
      <c r="N16" s="107">
        <f t="shared" si="3"/>
        <v>0</v>
      </c>
      <c r="O16" s="107">
        <f t="shared" si="4"/>
        <v>0</v>
      </c>
      <c r="P16" s="107">
        <f t="shared" si="5"/>
        <v>0</v>
      </c>
      <c r="Q16" s="107">
        <f t="shared" si="6"/>
        <v>0</v>
      </c>
      <c r="R16" s="107">
        <f t="shared" si="7"/>
        <v>0</v>
      </c>
      <c r="S16" s="107">
        <f t="shared" si="8"/>
        <v>0</v>
      </c>
      <c r="T16" s="107">
        <f t="shared" si="9"/>
        <v>0</v>
      </c>
      <c r="U16" s="107">
        <f t="shared" si="10"/>
        <v>0</v>
      </c>
      <c r="V16" s="107">
        <f t="shared" si="11"/>
        <v>0</v>
      </c>
      <c r="W16" s="107">
        <f t="shared" si="12"/>
        <v>0</v>
      </c>
      <c r="X16" s="107">
        <f t="shared" si="13"/>
        <v>0</v>
      </c>
      <c r="Y16" s="107">
        <f t="shared" si="14"/>
        <v>0</v>
      </c>
      <c r="Z16" s="107">
        <f t="shared" si="15"/>
        <v>0</v>
      </c>
      <c r="AA16" s="107">
        <f t="shared" si="16"/>
        <v>0</v>
      </c>
      <c r="AB16" s="107">
        <f t="shared" si="17"/>
        <v>0</v>
      </c>
      <c r="AC16" s="107">
        <f t="shared" si="18"/>
        <v>0</v>
      </c>
      <c r="AD16" s="107">
        <f t="shared" si="19"/>
        <v>0</v>
      </c>
      <c r="AE16" s="107">
        <f t="shared" si="20"/>
        <v>0</v>
      </c>
      <c r="AF16" s="107">
        <f t="shared" si="21"/>
        <v>0</v>
      </c>
      <c r="AG16" s="107">
        <f t="shared" si="22"/>
        <v>0</v>
      </c>
      <c r="AH16" s="107">
        <f t="shared" si="23"/>
        <v>0</v>
      </c>
      <c r="AI16" s="107">
        <f t="shared" si="24"/>
        <v>0</v>
      </c>
      <c r="AJ16" s="107">
        <f t="shared" si="25"/>
        <v>0</v>
      </c>
      <c r="AK16" s="107">
        <f t="shared" si="26"/>
        <v>0</v>
      </c>
    </row>
    <row r="17">
      <c r="A17" s="107"/>
      <c r="B17" s="107"/>
      <c r="C17" s="107"/>
      <c r="D17" s="107"/>
      <c r="E17" s="107"/>
      <c r="F17" s="108">
        <f t="shared" si="2"/>
        <v>3430</v>
      </c>
      <c r="G17" s="90" t="s">
        <v>215</v>
      </c>
      <c r="H17" s="14">
        <f>IF(ISNA(VLOOKUP(G17,Round3_Transactions!$A$2:$F$800,2,FALSE)), 0,VLOOKUP(G17,Round3_Transactions!$A$2:$F$800,2,FALSE))</f>
        <v>0</v>
      </c>
      <c r="I17" s="60">
        <f>IF(ISNA(VLOOKUP(G17,Round3_Transactions!$A$2:$F$800,3,FALSE)), 0,VLOOKUP(G17,Round3_Transactions!$A$2:$F$800,3,FALSE))</f>
        <v>0</v>
      </c>
      <c r="J17" s="60">
        <f>IF(ISNA(VLOOKUP(G17,Round3_Transactions!$A$2:$F$800,4,FALSE)), 0,VLOOKUP(G17,Round3_Transactions!$A$2:$F$800,4,FALSE))</f>
        <v>0</v>
      </c>
      <c r="K17" s="60">
        <f>IF(ISNA(VLOOKUP(G17,Round3_Transactions!$A$2:$F$800,5,FALSE)), 0,VLOOKUP(G17,Round3_Transactions!$A$2:$F$800,5,FALSE))</f>
        <v>0</v>
      </c>
      <c r="L17" s="86">
        <f>IF(ISNA(VLOOKUP(G17,Round3_Transactions!$A$2:$F$800,6,FALSE)), 0,VLOOKUP(G17,Round3_Transactions!$A$2:$F$800,6,FALSE))</f>
        <v>0</v>
      </c>
      <c r="M17" s="107">
        <f t="shared" si="1"/>
        <v>0</v>
      </c>
      <c r="N17" s="107">
        <f t="shared" si="3"/>
        <v>0</v>
      </c>
      <c r="O17" s="107">
        <f t="shared" si="4"/>
        <v>0</v>
      </c>
      <c r="P17" s="107">
        <f t="shared" si="5"/>
        <v>0</v>
      </c>
      <c r="Q17" s="107">
        <f t="shared" si="6"/>
        <v>0</v>
      </c>
      <c r="R17" s="107">
        <f t="shared" si="7"/>
        <v>0</v>
      </c>
      <c r="S17" s="107">
        <f t="shared" si="8"/>
        <v>0</v>
      </c>
      <c r="T17" s="107">
        <f t="shared" si="9"/>
        <v>0</v>
      </c>
      <c r="U17" s="107">
        <f t="shared" si="10"/>
        <v>0</v>
      </c>
      <c r="V17" s="107">
        <f t="shared" si="11"/>
        <v>0</v>
      </c>
      <c r="W17" s="107">
        <f t="shared" si="12"/>
        <v>0</v>
      </c>
      <c r="X17" s="107">
        <f t="shared" si="13"/>
        <v>0</v>
      </c>
      <c r="Y17" s="107">
        <f t="shared" si="14"/>
        <v>0</v>
      </c>
      <c r="Z17" s="107">
        <f t="shared" si="15"/>
        <v>0</v>
      </c>
      <c r="AA17" s="107">
        <f t="shared" si="16"/>
        <v>0</v>
      </c>
      <c r="AB17" s="107">
        <f t="shared" si="17"/>
        <v>0</v>
      </c>
      <c r="AC17" s="107">
        <f t="shared" si="18"/>
        <v>0</v>
      </c>
      <c r="AD17" s="107">
        <f t="shared" si="19"/>
        <v>0</v>
      </c>
      <c r="AE17" s="107">
        <f t="shared" si="20"/>
        <v>0</v>
      </c>
      <c r="AF17" s="107">
        <f t="shared" si="21"/>
        <v>0</v>
      </c>
      <c r="AG17" s="107">
        <f t="shared" si="22"/>
        <v>0</v>
      </c>
      <c r="AH17" s="107">
        <f t="shared" si="23"/>
        <v>0</v>
      </c>
      <c r="AI17" s="107">
        <f t="shared" si="24"/>
        <v>0</v>
      </c>
      <c r="AJ17" s="107">
        <f t="shared" si="25"/>
        <v>0</v>
      </c>
      <c r="AK17" s="107">
        <f t="shared" si="26"/>
        <v>0</v>
      </c>
    </row>
    <row r="18">
      <c r="A18" s="107"/>
      <c r="B18" s="107"/>
      <c r="C18" s="107"/>
      <c r="D18" s="107"/>
      <c r="E18" s="107"/>
      <c r="F18" s="108">
        <f t="shared" si="2"/>
        <v>3430</v>
      </c>
      <c r="G18" s="90" t="s">
        <v>216</v>
      </c>
      <c r="H18" s="14">
        <f>IF(ISNA(VLOOKUP(G18,Round3_Transactions!$A$2:$F$800,2,FALSE)), 0,VLOOKUP(G18,Round3_Transactions!$A$2:$F$800,2,FALSE))</f>
        <v>0</v>
      </c>
      <c r="I18" s="60">
        <f>IF(ISNA(VLOOKUP(G18,Round3_Transactions!$A$2:$F$800,3,FALSE)), 0,VLOOKUP(G18,Round3_Transactions!$A$2:$F$800,3,FALSE))</f>
        <v>0</v>
      </c>
      <c r="J18" s="60">
        <f>IF(ISNA(VLOOKUP(G18,Round3_Transactions!$A$2:$F$800,4,FALSE)), 0,VLOOKUP(G18,Round3_Transactions!$A$2:$F$800,4,FALSE))</f>
        <v>0</v>
      </c>
      <c r="K18" s="60">
        <f>IF(ISNA(VLOOKUP(G18,Round3_Transactions!$A$2:$F$800,5,FALSE)), 0,VLOOKUP(G18,Round3_Transactions!$A$2:$F$800,5,FALSE))</f>
        <v>0</v>
      </c>
      <c r="L18" s="86">
        <f>IF(ISNA(VLOOKUP(G18,Round3_Transactions!$A$2:$F$800,6,FALSE)), 0,VLOOKUP(G18,Round3_Transactions!$A$2:$F$800,6,FALSE))</f>
        <v>0</v>
      </c>
      <c r="M18" s="107">
        <f t="shared" si="1"/>
        <v>0</v>
      </c>
      <c r="N18" s="107">
        <f t="shared" si="3"/>
        <v>0</v>
      </c>
      <c r="O18" s="107">
        <f t="shared" si="4"/>
        <v>0</v>
      </c>
      <c r="P18" s="107">
        <f t="shared" si="5"/>
        <v>0</v>
      </c>
      <c r="Q18" s="107">
        <f t="shared" si="6"/>
        <v>0</v>
      </c>
      <c r="R18" s="107">
        <f t="shared" si="7"/>
        <v>0</v>
      </c>
      <c r="S18" s="107">
        <f t="shared" si="8"/>
        <v>0</v>
      </c>
      <c r="T18" s="107">
        <f t="shared" si="9"/>
        <v>0</v>
      </c>
      <c r="U18" s="107">
        <f t="shared" si="10"/>
        <v>0</v>
      </c>
      <c r="V18" s="107">
        <f t="shared" si="11"/>
        <v>0</v>
      </c>
      <c r="W18" s="107">
        <f t="shared" si="12"/>
        <v>0</v>
      </c>
      <c r="X18" s="107">
        <f t="shared" si="13"/>
        <v>0</v>
      </c>
      <c r="Y18" s="107">
        <f t="shared" si="14"/>
        <v>0</v>
      </c>
      <c r="Z18" s="107">
        <f t="shared" si="15"/>
        <v>0</v>
      </c>
      <c r="AA18" s="107">
        <f t="shared" si="16"/>
        <v>0</v>
      </c>
      <c r="AB18" s="107">
        <f t="shared" si="17"/>
        <v>0</v>
      </c>
      <c r="AC18" s="107">
        <f t="shared" si="18"/>
        <v>0</v>
      </c>
      <c r="AD18" s="107">
        <f t="shared" si="19"/>
        <v>0</v>
      </c>
      <c r="AE18" s="107">
        <f t="shared" si="20"/>
        <v>0</v>
      </c>
      <c r="AF18" s="107">
        <f t="shared" si="21"/>
        <v>0</v>
      </c>
      <c r="AG18" s="107">
        <f t="shared" si="22"/>
        <v>0</v>
      </c>
      <c r="AH18" s="107">
        <f t="shared" si="23"/>
        <v>0</v>
      </c>
      <c r="AI18" s="107">
        <f t="shared" si="24"/>
        <v>0</v>
      </c>
      <c r="AJ18" s="107">
        <f t="shared" si="25"/>
        <v>0</v>
      </c>
      <c r="AK18" s="107">
        <f t="shared" si="26"/>
        <v>0</v>
      </c>
    </row>
    <row r="19">
      <c r="A19" s="107"/>
      <c r="B19" s="107"/>
      <c r="C19" s="107"/>
      <c r="D19" s="107"/>
      <c r="E19" s="107"/>
      <c r="F19" s="108">
        <f t="shared" si="2"/>
        <v>3430</v>
      </c>
      <c r="G19" s="90" t="s">
        <v>217</v>
      </c>
      <c r="H19" s="14">
        <f>IF(ISNA(VLOOKUP(G19,Round3_Transactions!$A$2:$F$800,2,FALSE)), 0,VLOOKUP(G19,Round3_Transactions!$A$2:$F$800,2,FALSE))</f>
        <v>0</v>
      </c>
      <c r="I19" s="60">
        <f>IF(ISNA(VLOOKUP(G19,Round3_Transactions!$A$2:$F$800,3,FALSE)), 0,VLOOKUP(G19,Round3_Transactions!$A$2:$F$800,3,FALSE))</f>
        <v>0</v>
      </c>
      <c r="J19" s="60">
        <f>IF(ISNA(VLOOKUP(G19,Round3_Transactions!$A$2:$F$800,4,FALSE)), 0,VLOOKUP(G19,Round3_Transactions!$A$2:$F$800,4,FALSE))</f>
        <v>0</v>
      </c>
      <c r="K19" s="60">
        <f>IF(ISNA(VLOOKUP(G19,Round3_Transactions!$A$2:$F$800,5,FALSE)), 0,VLOOKUP(G19,Round3_Transactions!$A$2:$F$800,5,FALSE))</f>
        <v>0</v>
      </c>
      <c r="L19" s="86">
        <f>IF(ISNA(VLOOKUP(G19,Round3_Transactions!$A$2:$F$800,6,FALSE)), 0,VLOOKUP(G19,Round3_Transactions!$A$2:$F$800,6,FALSE))</f>
        <v>0</v>
      </c>
      <c r="M19" s="107">
        <f t="shared" si="1"/>
        <v>0</v>
      </c>
      <c r="N19" s="107">
        <f t="shared" si="3"/>
        <v>0</v>
      </c>
      <c r="O19" s="107">
        <f t="shared" si="4"/>
        <v>0</v>
      </c>
      <c r="P19" s="107">
        <f t="shared" si="5"/>
        <v>0</v>
      </c>
      <c r="Q19" s="107">
        <f t="shared" si="6"/>
        <v>0</v>
      </c>
      <c r="R19" s="107">
        <f t="shared" si="7"/>
        <v>0</v>
      </c>
      <c r="S19" s="107">
        <f t="shared" si="8"/>
        <v>0</v>
      </c>
      <c r="T19" s="107">
        <f t="shared" si="9"/>
        <v>0</v>
      </c>
      <c r="U19" s="107">
        <f t="shared" si="10"/>
        <v>0</v>
      </c>
      <c r="V19" s="107">
        <f t="shared" si="11"/>
        <v>0</v>
      </c>
      <c r="W19" s="107">
        <f t="shared" si="12"/>
        <v>0</v>
      </c>
      <c r="X19" s="107">
        <f t="shared" si="13"/>
        <v>0</v>
      </c>
      <c r="Y19" s="107">
        <f t="shared" si="14"/>
        <v>0</v>
      </c>
      <c r="Z19" s="107">
        <f t="shared" si="15"/>
        <v>0</v>
      </c>
      <c r="AA19" s="107">
        <f t="shared" si="16"/>
        <v>0</v>
      </c>
      <c r="AB19" s="107">
        <f t="shared" si="17"/>
        <v>0</v>
      </c>
      <c r="AC19" s="107">
        <f t="shared" si="18"/>
        <v>0</v>
      </c>
      <c r="AD19" s="107">
        <f t="shared" si="19"/>
        <v>0</v>
      </c>
      <c r="AE19" s="107">
        <f t="shared" si="20"/>
        <v>0</v>
      </c>
      <c r="AF19" s="107">
        <f t="shared" si="21"/>
        <v>0</v>
      </c>
      <c r="AG19" s="107">
        <f t="shared" si="22"/>
        <v>0</v>
      </c>
      <c r="AH19" s="107">
        <f t="shared" si="23"/>
        <v>0</v>
      </c>
      <c r="AI19" s="107">
        <f t="shared" si="24"/>
        <v>0</v>
      </c>
      <c r="AJ19" s="107">
        <f t="shared" si="25"/>
        <v>0</v>
      </c>
      <c r="AK19" s="107">
        <f t="shared" si="26"/>
        <v>0</v>
      </c>
    </row>
    <row r="20">
      <c r="A20" s="107"/>
      <c r="B20" s="107"/>
      <c r="C20" s="107"/>
      <c r="D20" s="107"/>
      <c r="E20" s="107"/>
      <c r="F20" s="108">
        <f t="shared" si="2"/>
        <v>3430</v>
      </c>
      <c r="G20" s="90" t="s">
        <v>218</v>
      </c>
      <c r="H20" s="14">
        <f>IF(ISNA(VLOOKUP(G20,Round3_Transactions!$A$2:$F$800,2,FALSE)), 0,VLOOKUP(G20,Round3_Transactions!$A$2:$F$800,2,FALSE))</f>
        <v>0</v>
      </c>
      <c r="I20" s="60">
        <f>IF(ISNA(VLOOKUP(G20,Round3_Transactions!$A$2:$F$800,3,FALSE)), 0,VLOOKUP(G20,Round3_Transactions!$A$2:$F$800,3,FALSE))</f>
        <v>0</v>
      </c>
      <c r="J20" s="60">
        <f>IF(ISNA(VLOOKUP(G20,Round3_Transactions!$A$2:$F$800,4,FALSE)), 0,VLOOKUP(G20,Round3_Transactions!$A$2:$F$800,4,FALSE))</f>
        <v>0</v>
      </c>
      <c r="K20" s="60">
        <f>IF(ISNA(VLOOKUP(G20,Round3_Transactions!$A$2:$F$800,5,FALSE)), 0,VLOOKUP(G20,Round3_Transactions!$A$2:$F$800,5,FALSE))</f>
        <v>0</v>
      </c>
      <c r="L20" s="86">
        <f>IF(ISNA(VLOOKUP(G20,Round3_Transactions!$A$2:$F$800,6,FALSE)), 0,VLOOKUP(G20,Round3_Transactions!$A$2:$F$800,6,FALSE))</f>
        <v>0</v>
      </c>
      <c r="M20" s="107">
        <f t="shared" si="1"/>
        <v>0</v>
      </c>
      <c r="N20" s="107">
        <f t="shared" si="3"/>
        <v>0</v>
      </c>
      <c r="O20" s="107">
        <f t="shared" si="4"/>
        <v>0</v>
      </c>
      <c r="P20" s="107">
        <f t="shared" si="5"/>
        <v>0</v>
      </c>
      <c r="Q20" s="107">
        <f t="shared" si="6"/>
        <v>0</v>
      </c>
      <c r="R20" s="107">
        <f t="shared" si="7"/>
        <v>0</v>
      </c>
      <c r="S20" s="107">
        <f t="shared" si="8"/>
        <v>0</v>
      </c>
      <c r="T20" s="107">
        <f t="shared" si="9"/>
        <v>0</v>
      </c>
      <c r="U20" s="107">
        <f t="shared" si="10"/>
        <v>0</v>
      </c>
      <c r="V20" s="107">
        <f t="shared" si="11"/>
        <v>0</v>
      </c>
      <c r="W20" s="107">
        <f t="shared" si="12"/>
        <v>0</v>
      </c>
      <c r="X20" s="107">
        <f t="shared" si="13"/>
        <v>0</v>
      </c>
      <c r="Y20" s="107">
        <f t="shared" si="14"/>
        <v>0</v>
      </c>
      <c r="Z20" s="107">
        <f t="shared" si="15"/>
        <v>0</v>
      </c>
      <c r="AA20" s="107">
        <f t="shared" si="16"/>
        <v>0</v>
      </c>
      <c r="AB20" s="107">
        <f t="shared" si="17"/>
        <v>0</v>
      </c>
      <c r="AC20" s="107">
        <f t="shared" si="18"/>
        <v>0</v>
      </c>
      <c r="AD20" s="107">
        <f t="shared" si="19"/>
        <v>0</v>
      </c>
      <c r="AE20" s="107">
        <f t="shared" si="20"/>
        <v>0</v>
      </c>
      <c r="AF20" s="107">
        <f t="shared" si="21"/>
        <v>0</v>
      </c>
      <c r="AG20" s="107">
        <f t="shared" si="22"/>
        <v>0</v>
      </c>
      <c r="AH20" s="107">
        <f t="shared" si="23"/>
        <v>0</v>
      </c>
      <c r="AI20" s="107">
        <f t="shared" si="24"/>
        <v>0</v>
      </c>
      <c r="AJ20" s="107">
        <f t="shared" si="25"/>
        <v>0</v>
      </c>
      <c r="AK20" s="107">
        <f t="shared" si="26"/>
        <v>0</v>
      </c>
    </row>
    <row r="21">
      <c r="A21" s="107"/>
      <c r="B21" s="107"/>
      <c r="C21" s="107"/>
      <c r="D21" s="107"/>
      <c r="E21" s="107"/>
      <c r="F21" s="108">
        <f t="shared" si="2"/>
        <v>3430</v>
      </c>
      <c r="G21" s="90" t="s">
        <v>219</v>
      </c>
      <c r="H21" s="14">
        <f>IF(ISNA(VLOOKUP(G21,Round3_Transactions!$A$2:$F$800,2,FALSE)), 0,VLOOKUP(G21,Round3_Transactions!$A$2:$F$800,2,FALSE))</f>
        <v>0</v>
      </c>
      <c r="I21" s="60">
        <f>IF(ISNA(VLOOKUP(G21,Round3_Transactions!$A$2:$F$800,3,FALSE)), 0,VLOOKUP(G21,Round3_Transactions!$A$2:$F$800,3,FALSE))</f>
        <v>0</v>
      </c>
      <c r="J21" s="60">
        <f>IF(ISNA(VLOOKUP(G21,Round3_Transactions!$A$2:$F$800,4,FALSE)), 0,VLOOKUP(G21,Round3_Transactions!$A$2:$F$800,4,FALSE))</f>
        <v>0</v>
      </c>
      <c r="K21" s="60">
        <f>IF(ISNA(VLOOKUP(G21,Round3_Transactions!$A$2:$F$800,5,FALSE)), 0,VLOOKUP(G21,Round3_Transactions!$A$2:$F$800,5,FALSE))</f>
        <v>0</v>
      </c>
      <c r="L21" s="86">
        <f>IF(ISNA(VLOOKUP(G21,Round3_Transactions!$A$2:$F$800,6,FALSE)), 0,VLOOKUP(G21,Round3_Transactions!$A$2:$F$800,6,FALSE))</f>
        <v>0</v>
      </c>
      <c r="M21" s="107">
        <f t="shared" si="1"/>
        <v>0</v>
      </c>
      <c r="N21" s="107">
        <f t="shared" si="3"/>
        <v>0</v>
      </c>
      <c r="O21" s="107">
        <f t="shared" si="4"/>
        <v>0</v>
      </c>
      <c r="P21" s="107">
        <f t="shared" si="5"/>
        <v>0</v>
      </c>
      <c r="Q21" s="107">
        <f t="shared" si="6"/>
        <v>0</v>
      </c>
      <c r="R21" s="107">
        <f t="shared" si="7"/>
        <v>0</v>
      </c>
      <c r="S21" s="107">
        <f t="shared" si="8"/>
        <v>0</v>
      </c>
      <c r="T21" s="107">
        <f t="shared" si="9"/>
        <v>0</v>
      </c>
      <c r="U21" s="107">
        <f t="shared" si="10"/>
        <v>0</v>
      </c>
      <c r="V21" s="107">
        <f t="shared" si="11"/>
        <v>0</v>
      </c>
      <c r="W21" s="107">
        <f t="shared" si="12"/>
        <v>0</v>
      </c>
      <c r="X21" s="107">
        <f t="shared" si="13"/>
        <v>0</v>
      </c>
      <c r="Y21" s="107">
        <f t="shared" si="14"/>
        <v>0</v>
      </c>
      <c r="Z21" s="107">
        <f t="shared" si="15"/>
        <v>0</v>
      </c>
      <c r="AA21" s="107">
        <f t="shared" si="16"/>
        <v>0</v>
      </c>
      <c r="AB21" s="107">
        <f t="shared" si="17"/>
        <v>0</v>
      </c>
      <c r="AC21" s="107">
        <f t="shared" si="18"/>
        <v>0</v>
      </c>
      <c r="AD21" s="107">
        <f t="shared" si="19"/>
        <v>0</v>
      </c>
      <c r="AE21" s="107">
        <f t="shared" si="20"/>
        <v>0</v>
      </c>
      <c r="AF21" s="107">
        <f t="shared" si="21"/>
        <v>0</v>
      </c>
      <c r="AG21" s="107">
        <f t="shared" si="22"/>
        <v>0</v>
      </c>
      <c r="AH21" s="107">
        <f t="shared" si="23"/>
        <v>0</v>
      </c>
      <c r="AI21" s="107">
        <f t="shared" si="24"/>
        <v>0</v>
      </c>
      <c r="AJ21" s="107">
        <f t="shared" si="25"/>
        <v>0</v>
      </c>
      <c r="AK21" s="107">
        <f t="shared" si="26"/>
        <v>0</v>
      </c>
    </row>
    <row r="22">
      <c r="A22" s="107"/>
      <c r="B22" s="107"/>
      <c r="C22" s="107"/>
      <c r="D22" s="107"/>
      <c r="E22" s="107"/>
      <c r="F22" s="108">
        <f t="shared" si="2"/>
        <v>3430</v>
      </c>
      <c r="G22" s="90" t="s">
        <v>220</v>
      </c>
      <c r="H22" s="14">
        <f>IF(ISNA(VLOOKUP(G22,Round3_Transactions!$A$2:$F$800,2,FALSE)), 0,VLOOKUP(G22,Round3_Transactions!$A$2:$F$800,2,FALSE))</f>
        <v>0</v>
      </c>
      <c r="I22" s="60">
        <f>IF(ISNA(VLOOKUP(G22,Round3_Transactions!$A$2:$F$800,3,FALSE)), 0,VLOOKUP(G22,Round3_Transactions!$A$2:$F$800,3,FALSE))</f>
        <v>0</v>
      </c>
      <c r="J22" s="60">
        <f>IF(ISNA(VLOOKUP(G22,Round3_Transactions!$A$2:$F$800,4,FALSE)), 0,VLOOKUP(G22,Round3_Transactions!$A$2:$F$800,4,FALSE))</f>
        <v>0</v>
      </c>
      <c r="K22" s="60">
        <f>IF(ISNA(VLOOKUP(G22,Round3_Transactions!$A$2:$F$800,5,FALSE)), 0,VLOOKUP(G22,Round3_Transactions!$A$2:$F$800,5,FALSE))</f>
        <v>0</v>
      </c>
      <c r="L22" s="86">
        <f>IF(ISNA(VLOOKUP(G22,Round3_Transactions!$A$2:$F$800,6,FALSE)), 0,VLOOKUP(G22,Round3_Transactions!$A$2:$F$800,6,FALSE))</f>
        <v>0</v>
      </c>
      <c r="M22" s="107">
        <f t="shared" si="1"/>
        <v>0</v>
      </c>
      <c r="N22" s="107">
        <f t="shared" si="3"/>
        <v>0</v>
      </c>
      <c r="O22" s="107">
        <f t="shared" si="4"/>
        <v>0</v>
      </c>
      <c r="P22" s="107">
        <f t="shared" si="5"/>
        <v>0</v>
      </c>
      <c r="Q22" s="107">
        <f t="shared" si="6"/>
        <v>0</v>
      </c>
      <c r="R22" s="107">
        <f t="shared" si="7"/>
        <v>0</v>
      </c>
      <c r="S22" s="107">
        <f t="shared" si="8"/>
        <v>0</v>
      </c>
      <c r="T22" s="107">
        <f t="shared" si="9"/>
        <v>0</v>
      </c>
      <c r="U22" s="107">
        <f t="shared" si="10"/>
        <v>0</v>
      </c>
      <c r="V22" s="107">
        <f t="shared" si="11"/>
        <v>0</v>
      </c>
      <c r="W22" s="107">
        <f t="shared" si="12"/>
        <v>0</v>
      </c>
      <c r="X22" s="107">
        <f t="shared" si="13"/>
        <v>0</v>
      </c>
      <c r="Y22" s="107">
        <f t="shared" si="14"/>
        <v>0</v>
      </c>
      <c r="Z22" s="107">
        <f t="shared" si="15"/>
        <v>0</v>
      </c>
      <c r="AA22" s="107">
        <f t="shared" si="16"/>
        <v>0</v>
      </c>
      <c r="AB22" s="107">
        <f t="shared" si="17"/>
        <v>0</v>
      </c>
      <c r="AC22" s="107">
        <f t="shared" si="18"/>
        <v>0</v>
      </c>
      <c r="AD22" s="107">
        <f t="shared" si="19"/>
        <v>0</v>
      </c>
      <c r="AE22" s="107">
        <f t="shared" si="20"/>
        <v>0</v>
      </c>
      <c r="AF22" s="107">
        <f t="shared" si="21"/>
        <v>0</v>
      </c>
      <c r="AG22" s="107">
        <f t="shared" si="22"/>
        <v>0</v>
      </c>
      <c r="AH22" s="107">
        <f t="shared" si="23"/>
        <v>0</v>
      </c>
      <c r="AI22" s="107">
        <f t="shared" si="24"/>
        <v>0</v>
      </c>
      <c r="AJ22" s="107">
        <f t="shared" si="25"/>
        <v>0</v>
      </c>
      <c r="AK22" s="107">
        <f t="shared" si="26"/>
        <v>0</v>
      </c>
    </row>
    <row r="23">
      <c r="A23" s="107"/>
      <c r="B23" s="107"/>
      <c r="C23" s="107"/>
      <c r="D23" s="107"/>
      <c r="E23" s="107"/>
      <c r="F23" s="108">
        <f t="shared" si="2"/>
        <v>3430</v>
      </c>
      <c r="G23" s="90" t="s">
        <v>221</v>
      </c>
      <c r="H23" s="14">
        <f>IF(ISNA(VLOOKUP(G23,Round3_Transactions!$A$2:$F$800,2,FALSE)), 0,VLOOKUP(G23,Round3_Transactions!$A$2:$F$800,2,FALSE))</f>
        <v>0</v>
      </c>
      <c r="I23" s="60">
        <f>IF(ISNA(VLOOKUP(G23,Round3_Transactions!$A$2:$F$800,3,FALSE)), 0,VLOOKUP(G23,Round3_Transactions!$A$2:$F$800,3,FALSE))</f>
        <v>0</v>
      </c>
      <c r="J23" s="60">
        <f>IF(ISNA(VLOOKUP(G23,Round3_Transactions!$A$2:$F$800,4,FALSE)), 0,VLOOKUP(G23,Round3_Transactions!$A$2:$F$800,4,FALSE))</f>
        <v>0</v>
      </c>
      <c r="K23" s="60">
        <f>IF(ISNA(VLOOKUP(G23,Round3_Transactions!$A$2:$F$800,5,FALSE)), 0,VLOOKUP(G23,Round3_Transactions!$A$2:$F$800,5,FALSE))</f>
        <v>0</v>
      </c>
      <c r="L23" s="86">
        <f>IF(ISNA(VLOOKUP(G23,Round3_Transactions!$A$2:$F$800,6,FALSE)), 0,VLOOKUP(G23,Round3_Transactions!$A$2:$F$800,6,FALSE))</f>
        <v>0</v>
      </c>
      <c r="M23" s="107">
        <f t="shared" si="1"/>
        <v>0</v>
      </c>
      <c r="N23" s="107">
        <f t="shared" si="3"/>
        <v>0</v>
      </c>
      <c r="O23" s="107">
        <f t="shared" si="4"/>
        <v>0</v>
      </c>
      <c r="P23" s="107">
        <f t="shared" si="5"/>
        <v>0</v>
      </c>
      <c r="Q23" s="107">
        <f t="shared" si="6"/>
        <v>0</v>
      </c>
      <c r="R23" s="107">
        <f t="shared" si="7"/>
        <v>0</v>
      </c>
      <c r="S23" s="107">
        <f t="shared" si="8"/>
        <v>0</v>
      </c>
      <c r="T23" s="107">
        <f t="shared" si="9"/>
        <v>0</v>
      </c>
      <c r="U23" s="107">
        <f t="shared" si="10"/>
        <v>0</v>
      </c>
      <c r="V23" s="107">
        <f t="shared" si="11"/>
        <v>0</v>
      </c>
      <c r="W23" s="107">
        <f t="shared" si="12"/>
        <v>0</v>
      </c>
      <c r="X23" s="107">
        <f t="shared" si="13"/>
        <v>0</v>
      </c>
      <c r="Y23" s="107">
        <f t="shared" si="14"/>
        <v>0</v>
      </c>
      <c r="Z23" s="107">
        <f t="shared" si="15"/>
        <v>0</v>
      </c>
      <c r="AA23" s="107">
        <f t="shared" si="16"/>
        <v>0</v>
      </c>
      <c r="AB23" s="107">
        <f t="shared" si="17"/>
        <v>0</v>
      </c>
      <c r="AC23" s="107">
        <f t="shared" si="18"/>
        <v>0</v>
      </c>
      <c r="AD23" s="107">
        <f t="shared" si="19"/>
        <v>0</v>
      </c>
      <c r="AE23" s="107">
        <f t="shared" si="20"/>
        <v>0</v>
      </c>
      <c r="AF23" s="107">
        <f t="shared" si="21"/>
        <v>0</v>
      </c>
      <c r="AG23" s="107">
        <f t="shared" si="22"/>
        <v>0</v>
      </c>
      <c r="AH23" s="107">
        <f t="shared" si="23"/>
        <v>0</v>
      </c>
      <c r="AI23" s="107">
        <f t="shared" si="24"/>
        <v>0</v>
      </c>
      <c r="AJ23" s="107">
        <f t="shared" si="25"/>
        <v>0</v>
      </c>
      <c r="AK23" s="107">
        <f t="shared" si="26"/>
        <v>0</v>
      </c>
    </row>
    <row r="24">
      <c r="A24" s="107"/>
      <c r="B24" s="107"/>
      <c r="C24" s="107"/>
      <c r="D24" s="107"/>
      <c r="E24" s="107"/>
      <c r="F24" s="108">
        <f t="shared" si="2"/>
        <v>3430</v>
      </c>
      <c r="G24" s="90" t="s">
        <v>222</v>
      </c>
      <c r="H24" s="14">
        <f>IF(ISNA(VLOOKUP(G24,Round3_Transactions!$A$2:$F$800,2,FALSE)), 0,VLOOKUP(G24,Round3_Transactions!$A$2:$F$800,2,FALSE))</f>
        <v>0</v>
      </c>
      <c r="I24" s="60">
        <f>IF(ISNA(VLOOKUP(G24,Round3_Transactions!$A$2:$F$800,3,FALSE)), 0,VLOOKUP(G24,Round3_Transactions!$A$2:$F$800,3,FALSE))</f>
        <v>0</v>
      </c>
      <c r="J24" s="60">
        <f>IF(ISNA(VLOOKUP(G24,Round3_Transactions!$A$2:$F$800,4,FALSE)), 0,VLOOKUP(G24,Round3_Transactions!$A$2:$F$800,4,FALSE))</f>
        <v>0</v>
      </c>
      <c r="K24" s="60">
        <f>IF(ISNA(VLOOKUP(G24,Round3_Transactions!$A$2:$F$800,5,FALSE)), 0,VLOOKUP(G24,Round3_Transactions!$A$2:$F$800,5,FALSE))</f>
        <v>0</v>
      </c>
      <c r="L24" s="86">
        <f>IF(ISNA(VLOOKUP(G24,Round3_Transactions!$A$2:$F$800,6,FALSE)), 0,VLOOKUP(G24,Round3_Transactions!$A$2:$F$800,6,FALSE))</f>
        <v>0</v>
      </c>
      <c r="M24" s="107">
        <f t="shared" si="1"/>
        <v>0</v>
      </c>
      <c r="N24" s="107">
        <f t="shared" si="3"/>
        <v>0</v>
      </c>
      <c r="O24" s="107">
        <f t="shared" si="4"/>
        <v>0</v>
      </c>
      <c r="P24" s="107">
        <f t="shared" si="5"/>
        <v>0</v>
      </c>
      <c r="Q24" s="107">
        <f t="shared" si="6"/>
        <v>0</v>
      </c>
      <c r="R24" s="107">
        <f t="shared" si="7"/>
        <v>0</v>
      </c>
      <c r="S24" s="107">
        <f t="shared" si="8"/>
        <v>0</v>
      </c>
      <c r="T24" s="107">
        <f t="shared" si="9"/>
        <v>0</v>
      </c>
      <c r="U24" s="107">
        <f t="shared" si="10"/>
        <v>0</v>
      </c>
      <c r="V24" s="107">
        <f t="shared" si="11"/>
        <v>0</v>
      </c>
      <c r="W24" s="107">
        <f t="shared" si="12"/>
        <v>0</v>
      </c>
      <c r="X24" s="107">
        <f t="shared" si="13"/>
        <v>0</v>
      </c>
      <c r="Y24" s="107">
        <f t="shared" si="14"/>
        <v>0</v>
      </c>
      <c r="Z24" s="107">
        <f t="shared" si="15"/>
        <v>0</v>
      </c>
      <c r="AA24" s="107">
        <f t="shared" si="16"/>
        <v>0</v>
      </c>
      <c r="AB24" s="107">
        <f t="shared" si="17"/>
        <v>0</v>
      </c>
      <c r="AC24" s="107">
        <f t="shared" si="18"/>
        <v>0</v>
      </c>
      <c r="AD24" s="107">
        <f t="shared" si="19"/>
        <v>0</v>
      </c>
      <c r="AE24" s="107">
        <f t="shared" si="20"/>
        <v>0</v>
      </c>
      <c r="AF24" s="107">
        <f t="shared" si="21"/>
        <v>0</v>
      </c>
      <c r="AG24" s="107">
        <f t="shared" si="22"/>
        <v>0</v>
      </c>
      <c r="AH24" s="107">
        <f t="shared" si="23"/>
        <v>0</v>
      </c>
      <c r="AI24" s="107">
        <f t="shared" si="24"/>
        <v>0</v>
      </c>
      <c r="AJ24" s="107">
        <f t="shared" si="25"/>
        <v>0</v>
      </c>
      <c r="AK24" s="107">
        <f t="shared" si="26"/>
        <v>0</v>
      </c>
    </row>
    <row r="25">
      <c r="A25" s="107"/>
      <c r="B25" s="107"/>
      <c r="C25" s="107"/>
      <c r="D25" s="107"/>
      <c r="E25" s="107"/>
      <c r="F25" s="108">
        <f t="shared" si="2"/>
        <v>3430</v>
      </c>
      <c r="G25" s="90" t="s">
        <v>223</v>
      </c>
      <c r="H25" s="14">
        <f>IF(ISNA(VLOOKUP(G25,Round3_Transactions!$A$2:$F$800,2,FALSE)), 0,VLOOKUP(G25,Round3_Transactions!$A$2:$F$800,2,FALSE))</f>
        <v>0</v>
      </c>
      <c r="I25" s="60">
        <f>IF(ISNA(VLOOKUP(G25,Round3_Transactions!$A$2:$F$800,3,FALSE)), 0,VLOOKUP(G25,Round3_Transactions!$A$2:$F$800,3,FALSE))</f>
        <v>0</v>
      </c>
      <c r="J25" s="60">
        <f>IF(ISNA(VLOOKUP(G25,Round3_Transactions!$A$2:$F$800,4,FALSE)), 0,VLOOKUP(G25,Round3_Transactions!$A$2:$F$800,4,FALSE))</f>
        <v>0</v>
      </c>
      <c r="K25" s="60">
        <f>IF(ISNA(VLOOKUP(G25,Round3_Transactions!$A$2:$F$800,5,FALSE)), 0,VLOOKUP(G25,Round3_Transactions!$A$2:$F$800,5,FALSE))</f>
        <v>0</v>
      </c>
      <c r="L25" s="86">
        <f>IF(ISNA(VLOOKUP(G25,Round3_Transactions!$A$2:$F$800,6,FALSE)), 0,VLOOKUP(G25,Round3_Transactions!$A$2:$F$800,6,FALSE))</f>
        <v>0</v>
      </c>
      <c r="M25" s="107">
        <f t="shared" si="1"/>
        <v>0</v>
      </c>
      <c r="N25" s="107">
        <f t="shared" si="3"/>
        <v>0</v>
      </c>
      <c r="O25" s="107">
        <f t="shared" si="4"/>
        <v>0</v>
      </c>
      <c r="P25" s="107">
        <f t="shared" si="5"/>
        <v>0</v>
      </c>
      <c r="Q25" s="107">
        <f t="shared" si="6"/>
        <v>0</v>
      </c>
      <c r="R25" s="107">
        <f t="shared" si="7"/>
        <v>0</v>
      </c>
      <c r="S25" s="107">
        <f t="shared" si="8"/>
        <v>0</v>
      </c>
      <c r="T25" s="107">
        <f t="shared" si="9"/>
        <v>0</v>
      </c>
      <c r="U25" s="107">
        <f t="shared" si="10"/>
        <v>0</v>
      </c>
      <c r="V25" s="107">
        <f t="shared" si="11"/>
        <v>0</v>
      </c>
      <c r="W25" s="107">
        <f t="shared" si="12"/>
        <v>0</v>
      </c>
      <c r="X25" s="107">
        <f t="shared" si="13"/>
        <v>0</v>
      </c>
      <c r="Y25" s="107">
        <f t="shared" si="14"/>
        <v>0</v>
      </c>
      <c r="Z25" s="107">
        <f t="shared" si="15"/>
        <v>0</v>
      </c>
      <c r="AA25" s="107">
        <f t="shared" si="16"/>
        <v>0</v>
      </c>
      <c r="AB25" s="107">
        <f t="shared" si="17"/>
        <v>0</v>
      </c>
      <c r="AC25" s="107">
        <f t="shared" si="18"/>
        <v>0</v>
      </c>
      <c r="AD25" s="107">
        <f t="shared" si="19"/>
        <v>0</v>
      </c>
      <c r="AE25" s="107">
        <f t="shared" si="20"/>
        <v>0</v>
      </c>
      <c r="AF25" s="107">
        <f t="shared" si="21"/>
        <v>0</v>
      </c>
      <c r="AG25" s="107">
        <f t="shared" si="22"/>
        <v>0</v>
      </c>
      <c r="AH25" s="107">
        <f t="shared" si="23"/>
        <v>0</v>
      </c>
      <c r="AI25" s="107">
        <f t="shared" si="24"/>
        <v>0</v>
      </c>
      <c r="AJ25" s="107">
        <f t="shared" si="25"/>
        <v>0</v>
      </c>
      <c r="AK25" s="107">
        <f t="shared" si="26"/>
        <v>0</v>
      </c>
    </row>
    <row r="26">
      <c r="A26" s="107"/>
      <c r="B26" s="107"/>
      <c r="C26" s="107"/>
      <c r="D26" s="107"/>
      <c r="E26" s="107"/>
      <c r="F26" s="108">
        <f t="shared" si="2"/>
        <v>3430</v>
      </c>
      <c r="G26" s="90" t="s">
        <v>224</v>
      </c>
      <c r="H26" s="14">
        <f>IF(ISNA(VLOOKUP(G26,Round3_Transactions!$A$2:$F$800,2,FALSE)), 0,VLOOKUP(G26,Round3_Transactions!$A$2:$F$800,2,FALSE))</f>
        <v>0</v>
      </c>
      <c r="I26" s="60">
        <f>IF(ISNA(VLOOKUP(G26,Round3_Transactions!$A$2:$F$800,3,FALSE)), 0,VLOOKUP(G26,Round3_Transactions!$A$2:$F$800,3,FALSE))</f>
        <v>0</v>
      </c>
      <c r="J26" s="60">
        <f>IF(ISNA(VLOOKUP(G26,Round3_Transactions!$A$2:$F$800,4,FALSE)), 0,VLOOKUP(G26,Round3_Transactions!$A$2:$F$800,4,FALSE))</f>
        <v>0</v>
      </c>
      <c r="K26" s="60">
        <f>IF(ISNA(VLOOKUP(G26,Round3_Transactions!$A$2:$F$800,5,FALSE)), 0,VLOOKUP(G26,Round3_Transactions!$A$2:$F$800,5,FALSE))</f>
        <v>0</v>
      </c>
      <c r="L26" s="86">
        <f>IF(ISNA(VLOOKUP(G26,Round3_Transactions!$A$2:$F$800,6,FALSE)), 0,VLOOKUP(G26,Round3_Transactions!$A$2:$F$800,6,FALSE))</f>
        <v>0</v>
      </c>
      <c r="M26" s="107">
        <f t="shared" si="1"/>
        <v>0</v>
      </c>
      <c r="N26" s="107">
        <f t="shared" si="3"/>
        <v>0</v>
      </c>
      <c r="O26" s="107">
        <f t="shared" si="4"/>
        <v>0</v>
      </c>
      <c r="P26" s="107">
        <f t="shared" si="5"/>
        <v>0</v>
      </c>
      <c r="Q26" s="107">
        <f t="shared" si="6"/>
        <v>0</v>
      </c>
      <c r="R26" s="107">
        <f t="shared" si="7"/>
        <v>0</v>
      </c>
      <c r="S26" s="107">
        <f t="shared" si="8"/>
        <v>0</v>
      </c>
      <c r="T26" s="107">
        <f t="shared" si="9"/>
        <v>0</v>
      </c>
      <c r="U26" s="107">
        <f t="shared" si="10"/>
        <v>0</v>
      </c>
      <c r="V26" s="107">
        <f t="shared" si="11"/>
        <v>0</v>
      </c>
      <c r="W26" s="107">
        <f t="shared" si="12"/>
        <v>0</v>
      </c>
      <c r="X26" s="107">
        <f t="shared" si="13"/>
        <v>0</v>
      </c>
      <c r="Y26" s="107">
        <f t="shared" si="14"/>
        <v>0</v>
      </c>
      <c r="Z26" s="107">
        <f t="shared" si="15"/>
        <v>0</v>
      </c>
      <c r="AA26" s="107">
        <f t="shared" si="16"/>
        <v>0</v>
      </c>
      <c r="AB26" s="107">
        <f t="shared" si="17"/>
        <v>0</v>
      </c>
      <c r="AC26" s="107">
        <f t="shared" si="18"/>
        <v>0</v>
      </c>
      <c r="AD26" s="107">
        <f t="shared" si="19"/>
        <v>0</v>
      </c>
      <c r="AE26" s="107">
        <f t="shared" si="20"/>
        <v>0</v>
      </c>
      <c r="AF26" s="107">
        <f t="shared" si="21"/>
        <v>0</v>
      </c>
      <c r="AG26" s="107">
        <f t="shared" si="22"/>
        <v>0</v>
      </c>
      <c r="AH26" s="107">
        <f t="shared" si="23"/>
        <v>0</v>
      </c>
      <c r="AI26" s="107">
        <f t="shared" si="24"/>
        <v>0</v>
      </c>
      <c r="AJ26" s="107">
        <f t="shared" si="25"/>
        <v>0</v>
      </c>
      <c r="AK26" s="107">
        <f t="shared" si="26"/>
        <v>0</v>
      </c>
    </row>
    <row r="27">
      <c r="A27" s="107"/>
      <c r="B27" s="107"/>
      <c r="C27" s="107"/>
      <c r="D27" s="107"/>
      <c r="E27" s="107"/>
      <c r="F27" s="108">
        <f t="shared" si="2"/>
        <v>3430</v>
      </c>
      <c r="G27" s="90" t="s">
        <v>225</v>
      </c>
      <c r="H27" s="14">
        <f>IF(ISNA(VLOOKUP(G27,Round3_Transactions!$A$2:$F$800,2,FALSE)), 0,VLOOKUP(G27,Round3_Transactions!$A$2:$F$800,2,FALSE))</f>
        <v>0</v>
      </c>
      <c r="I27" s="60">
        <f>IF(ISNA(VLOOKUP(G27,Round3_Transactions!$A$2:$F$800,3,FALSE)), 0,VLOOKUP(G27,Round3_Transactions!$A$2:$F$800,3,FALSE))</f>
        <v>0</v>
      </c>
      <c r="J27" s="60">
        <f>IF(ISNA(VLOOKUP(G27,Round3_Transactions!$A$2:$F$800,4,FALSE)), 0,VLOOKUP(G27,Round3_Transactions!$A$2:$F$800,4,FALSE))</f>
        <v>0</v>
      </c>
      <c r="K27" s="60">
        <f>IF(ISNA(VLOOKUP(G27,Round3_Transactions!$A$2:$F$800,5,FALSE)), 0,VLOOKUP(G27,Round3_Transactions!$A$2:$F$800,5,FALSE))</f>
        <v>0</v>
      </c>
      <c r="L27" s="86">
        <f>IF(ISNA(VLOOKUP(G27,Round3_Transactions!$A$2:$F$800,6,FALSE)), 0,VLOOKUP(G27,Round3_Transactions!$A$2:$F$800,6,FALSE))</f>
        <v>0</v>
      </c>
      <c r="M27" s="107">
        <f t="shared" si="1"/>
        <v>0</v>
      </c>
      <c r="N27" s="107">
        <f t="shared" si="3"/>
        <v>0</v>
      </c>
      <c r="O27" s="107">
        <f t="shared" si="4"/>
        <v>0</v>
      </c>
      <c r="P27" s="107">
        <f t="shared" si="5"/>
        <v>0</v>
      </c>
      <c r="Q27" s="107">
        <f t="shared" si="6"/>
        <v>0</v>
      </c>
      <c r="R27" s="107">
        <f t="shared" si="7"/>
        <v>0</v>
      </c>
      <c r="S27" s="107">
        <f t="shared" si="8"/>
        <v>0</v>
      </c>
      <c r="T27" s="107">
        <f t="shared" si="9"/>
        <v>0</v>
      </c>
      <c r="U27" s="107">
        <f t="shared" si="10"/>
        <v>0</v>
      </c>
      <c r="V27" s="107">
        <f t="shared" si="11"/>
        <v>0</v>
      </c>
      <c r="W27" s="107">
        <f t="shared" si="12"/>
        <v>0</v>
      </c>
      <c r="X27" s="107">
        <f t="shared" si="13"/>
        <v>0</v>
      </c>
      <c r="Y27" s="107">
        <f t="shared" si="14"/>
        <v>0</v>
      </c>
      <c r="Z27" s="107">
        <f t="shared" si="15"/>
        <v>0</v>
      </c>
      <c r="AA27" s="107">
        <f t="shared" si="16"/>
        <v>0</v>
      </c>
      <c r="AB27" s="107">
        <f t="shared" si="17"/>
        <v>0</v>
      </c>
      <c r="AC27" s="107">
        <f t="shared" si="18"/>
        <v>0</v>
      </c>
      <c r="AD27" s="107">
        <f t="shared" si="19"/>
        <v>0</v>
      </c>
      <c r="AE27" s="107">
        <f t="shared" si="20"/>
        <v>0</v>
      </c>
      <c r="AF27" s="107">
        <f t="shared" si="21"/>
        <v>0</v>
      </c>
      <c r="AG27" s="107">
        <f t="shared" si="22"/>
        <v>0</v>
      </c>
      <c r="AH27" s="107">
        <f t="shared" si="23"/>
        <v>0</v>
      </c>
      <c r="AI27" s="107">
        <f t="shared" si="24"/>
        <v>0</v>
      </c>
      <c r="AJ27" s="107">
        <f t="shared" si="25"/>
        <v>0</v>
      </c>
      <c r="AK27" s="107">
        <f t="shared" si="26"/>
        <v>0</v>
      </c>
    </row>
    <row r="28">
      <c r="A28" s="107"/>
      <c r="B28" s="107"/>
      <c r="C28" s="107"/>
      <c r="D28" s="107"/>
      <c r="E28" s="107"/>
      <c r="F28" s="108">
        <f t="shared" si="2"/>
        <v>3430</v>
      </c>
      <c r="G28" s="90" t="s">
        <v>226</v>
      </c>
      <c r="H28" s="14">
        <f>IF(ISNA(VLOOKUP(G28,Round3_Transactions!$A$2:$F$800,2,FALSE)), 0,VLOOKUP(G28,Round3_Transactions!$A$2:$F$800,2,FALSE))</f>
        <v>0</v>
      </c>
      <c r="I28" s="60">
        <f>IF(ISNA(VLOOKUP(G28,Round3_Transactions!$A$2:$F$800,3,FALSE)), 0,VLOOKUP(G28,Round3_Transactions!$A$2:$F$800,3,FALSE))</f>
        <v>0</v>
      </c>
      <c r="J28" s="60">
        <f>IF(ISNA(VLOOKUP(G28,Round3_Transactions!$A$2:$F$800,4,FALSE)), 0,VLOOKUP(G28,Round3_Transactions!$A$2:$F$800,4,FALSE))</f>
        <v>0</v>
      </c>
      <c r="K28" s="60">
        <f>IF(ISNA(VLOOKUP(G28,Round3_Transactions!$A$2:$F$800,5,FALSE)), 0,VLOOKUP(G28,Round3_Transactions!$A$2:$F$800,5,FALSE))</f>
        <v>0</v>
      </c>
      <c r="L28" s="86">
        <f>IF(ISNA(VLOOKUP(G28,Round3_Transactions!$A$2:$F$800,6,FALSE)), 0,VLOOKUP(G28,Round3_Transactions!$A$2:$F$800,6,FALSE))</f>
        <v>0</v>
      </c>
      <c r="M28" s="107">
        <f t="shared" si="1"/>
        <v>0</v>
      </c>
      <c r="N28" s="107">
        <f t="shared" si="3"/>
        <v>0</v>
      </c>
      <c r="O28" s="107">
        <f t="shared" si="4"/>
        <v>0</v>
      </c>
      <c r="P28" s="107">
        <f t="shared" si="5"/>
        <v>0</v>
      </c>
      <c r="Q28" s="107">
        <f t="shared" si="6"/>
        <v>0</v>
      </c>
      <c r="R28" s="107">
        <f t="shared" si="7"/>
        <v>0</v>
      </c>
      <c r="S28" s="107">
        <f t="shared" si="8"/>
        <v>0</v>
      </c>
      <c r="T28" s="107">
        <f t="shared" si="9"/>
        <v>0</v>
      </c>
      <c r="U28" s="107">
        <f t="shared" si="10"/>
        <v>0</v>
      </c>
      <c r="V28" s="107">
        <f t="shared" si="11"/>
        <v>0</v>
      </c>
      <c r="W28" s="107">
        <f t="shared" si="12"/>
        <v>0</v>
      </c>
      <c r="X28" s="107">
        <f t="shared" si="13"/>
        <v>0</v>
      </c>
      <c r="Y28" s="107">
        <f t="shared" si="14"/>
        <v>0</v>
      </c>
      <c r="Z28" s="107">
        <f t="shared" si="15"/>
        <v>0</v>
      </c>
      <c r="AA28" s="107">
        <f t="shared" si="16"/>
        <v>0</v>
      </c>
      <c r="AB28" s="107">
        <f t="shared" si="17"/>
        <v>0</v>
      </c>
      <c r="AC28" s="107">
        <f t="shared" si="18"/>
        <v>0</v>
      </c>
      <c r="AD28" s="107">
        <f t="shared" si="19"/>
        <v>0</v>
      </c>
      <c r="AE28" s="107">
        <f t="shared" si="20"/>
        <v>0</v>
      </c>
      <c r="AF28" s="107">
        <f t="shared" si="21"/>
        <v>0</v>
      </c>
      <c r="AG28" s="107">
        <f t="shared" si="22"/>
        <v>0</v>
      </c>
      <c r="AH28" s="107">
        <f t="shared" si="23"/>
        <v>0</v>
      </c>
      <c r="AI28" s="107">
        <f t="shared" si="24"/>
        <v>0</v>
      </c>
      <c r="AJ28" s="107">
        <f t="shared" si="25"/>
        <v>0</v>
      </c>
      <c r="AK28" s="107">
        <f t="shared" si="26"/>
        <v>0</v>
      </c>
    </row>
    <row r="29">
      <c r="A29" s="107"/>
      <c r="B29" s="107"/>
      <c r="C29" s="107"/>
      <c r="D29" s="107"/>
      <c r="E29" s="107"/>
      <c r="F29" s="108">
        <f t="shared" si="2"/>
        <v>3430</v>
      </c>
      <c r="G29" s="90" t="s">
        <v>227</v>
      </c>
      <c r="H29" s="14">
        <f>IF(ISNA(VLOOKUP(G29,Round3_Transactions!$A$2:$F$800,2,FALSE)), 0,VLOOKUP(G29,Round3_Transactions!$A$2:$F$800,2,FALSE))</f>
        <v>0</v>
      </c>
      <c r="I29" s="60">
        <f>IF(ISNA(VLOOKUP(G29,Round3_Transactions!$A$2:$F$800,3,FALSE)), 0,VLOOKUP(G29,Round3_Transactions!$A$2:$F$800,3,FALSE))</f>
        <v>0</v>
      </c>
      <c r="J29" s="60">
        <f>IF(ISNA(VLOOKUP(G29,Round3_Transactions!$A$2:$F$800,4,FALSE)), 0,VLOOKUP(G29,Round3_Transactions!$A$2:$F$800,4,FALSE))</f>
        <v>0</v>
      </c>
      <c r="K29" s="60">
        <f>IF(ISNA(VLOOKUP(G29,Round3_Transactions!$A$2:$F$800,5,FALSE)), 0,VLOOKUP(G29,Round3_Transactions!$A$2:$F$800,5,FALSE))</f>
        <v>0</v>
      </c>
      <c r="L29" s="86">
        <f>IF(ISNA(VLOOKUP(G29,Round3_Transactions!$A$2:$F$800,6,FALSE)), 0,VLOOKUP(G29,Round3_Transactions!$A$2:$F$800,6,FALSE))</f>
        <v>0</v>
      </c>
      <c r="M29" s="107">
        <f t="shared" si="1"/>
        <v>0</v>
      </c>
      <c r="N29" s="107">
        <f t="shared" si="3"/>
        <v>0</v>
      </c>
      <c r="O29" s="107">
        <f t="shared" si="4"/>
        <v>0</v>
      </c>
      <c r="P29" s="107">
        <f t="shared" si="5"/>
        <v>0</v>
      </c>
      <c r="Q29" s="107">
        <f t="shared" si="6"/>
        <v>0</v>
      </c>
      <c r="R29" s="107">
        <f t="shared" si="7"/>
        <v>0</v>
      </c>
      <c r="S29" s="107">
        <f t="shared" si="8"/>
        <v>0</v>
      </c>
      <c r="T29" s="107">
        <f t="shared" si="9"/>
        <v>0</v>
      </c>
      <c r="U29" s="107">
        <f t="shared" si="10"/>
        <v>0</v>
      </c>
      <c r="V29" s="107">
        <f t="shared" si="11"/>
        <v>0</v>
      </c>
      <c r="W29" s="107">
        <f t="shared" si="12"/>
        <v>0</v>
      </c>
      <c r="X29" s="107">
        <f t="shared" si="13"/>
        <v>0</v>
      </c>
      <c r="Y29" s="107">
        <f t="shared" si="14"/>
        <v>0</v>
      </c>
      <c r="Z29" s="107">
        <f t="shared" si="15"/>
        <v>0</v>
      </c>
      <c r="AA29" s="107">
        <f t="shared" si="16"/>
        <v>0</v>
      </c>
      <c r="AB29" s="107">
        <f t="shared" si="17"/>
        <v>0</v>
      </c>
      <c r="AC29" s="107">
        <f t="shared" si="18"/>
        <v>0</v>
      </c>
      <c r="AD29" s="107">
        <f t="shared" si="19"/>
        <v>0</v>
      </c>
      <c r="AE29" s="107">
        <f t="shared" si="20"/>
        <v>0</v>
      </c>
      <c r="AF29" s="107">
        <f t="shared" si="21"/>
        <v>0</v>
      </c>
      <c r="AG29" s="107">
        <f t="shared" si="22"/>
        <v>0</v>
      </c>
      <c r="AH29" s="107">
        <f t="shared" si="23"/>
        <v>0</v>
      </c>
      <c r="AI29" s="107">
        <f t="shared" si="24"/>
        <v>0</v>
      </c>
      <c r="AJ29" s="107">
        <f t="shared" si="25"/>
        <v>0</v>
      </c>
      <c r="AK29" s="107">
        <f t="shared" si="26"/>
        <v>0</v>
      </c>
    </row>
    <row r="30">
      <c r="A30" s="107"/>
      <c r="B30" s="107"/>
      <c r="C30" s="107"/>
      <c r="D30" s="107"/>
      <c r="E30" s="107"/>
      <c r="F30" s="108">
        <f t="shared" si="2"/>
        <v>3430</v>
      </c>
      <c r="G30" s="90" t="s">
        <v>228</v>
      </c>
      <c r="H30" s="14">
        <f>IF(ISNA(VLOOKUP(G30,Round3_Transactions!$A$2:$F$800,2,FALSE)), 0,VLOOKUP(G30,Round3_Transactions!$A$2:$F$800,2,FALSE))</f>
        <v>0</v>
      </c>
      <c r="I30" s="60">
        <f>IF(ISNA(VLOOKUP(G30,Round3_Transactions!$A$2:$F$800,3,FALSE)), 0,VLOOKUP(G30,Round3_Transactions!$A$2:$F$800,3,FALSE))</f>
        <v>0</v>
      </c>
      <c r="J30" s="60">
        <f>IF(ISNA(VLOOKUP(G30,Round3_Transactions!$A$2:$F$800,4,FALSE)), 0,VLOOKUP(G30,Round3_Transactions!$A$2:$F$800,4,FALSE))</f>
        <v>0</v>
      </c>
      <c r="K30" s="60">
        <f>IF(ISNA(VLOOKUP(G30,Round3_Transactions!$A$2:$F$800,5,FALSE)), 0,VLOOKUP(G30,Round3_Transactions!$A$2:$F$800,5,FALSE))</f>
        <v>0</v>
      </c>
      <c r="L30" s="86">
        <f>IF(ISNA(VLOOKUP(G30,Round3_Transactions!$A$2:$F$800,6,FALSE)), 0,VLOOKUP(G30,Round3_Transactions!$A$2:$F$800,6,FALSE))</f>
        <v>0</v>
      </c>
      <c r="M30" s="107">
        <f t="shared" si="1"/>
        <v>0</v>
      </c>
      <c r="N30" s="107">
        <f t="shared" si="3"/>
        <v>0</v>
      </c>
      <c r="O30" s="107">
        <f t="shared" si="4"/>
        <v>0</v>
      </c>
      <c r="P30" s="107">
        <f t="shared" si="5"/>
        <v>0</v>
      </c>
      <c r="Q30" s="107">
        <f t="shared" si="6"/>
        <v>0</v>
      </c>
      <c r="R30" s="107">
        <f t="shared" si="7"/>
        <v>0</v>
      </c>
      <c r="S30" s="107">
        <f t="shared" si="8"/>
        <v>0</v>
      </c>
      <c r="T30" s="107">
        <f t="shared" si="9"/>
        <v>0</v>
      </c>
      <c r="U30" s="107">
        <f t="shared" si="10"/>
        <v>0</v>
      </c>
      <c r="V30" s="107">
        <f t="shared" si="11"/>
        <v>0</v>
      </c>
      <c r="W30" s="107">
        <f t="shared" si="12"/>
        <v>0</v>
      </c>
      <c r="X30" s="107">
        <f t="shared" si="13"/>
        <v>0</v>
      </c>
      <c r="Y30" s="107">
        <f t="shared" si="14"/>
        <v>0</v>
      </c>
      <c r="Z30" s="107">
        <f t="shared" si="15"/>
        <v>0</v>
      </c>
      <c r="AA30" s="107">
        <f t="shared" si="16"/>
        <v>0</v>
      </c>
      <c r="AB30" s="107">
        <f t="shared" si="17"/>
        <v>0</v>
      </c>
      <c r="AC30" s="107">
        <f t="shared" si="18"/>
        <v>0</v>
      </c>
      <c r="AD30" s="107">
        <f t="shared" si="19"/>
        <v>0</v>
      </c>
      <c r="AE30" s="107">
        <f t="shared" si="20"/>
        <v>0</v>
      </c>
      <c r="AF30" s="107">
        <f t="shared" si="21"/>
        <v>0</v>
      </c>
      <c r="AG30" s="107">
        <f t="shared" si="22"/>
        <v>0</v>
      </c>
      <c r="AH30" s="107">
        <f t="shared" si="23"/>
        <v>0</v>
      </c>
      <c r="AI30" s="107">
        <f t="shared" si="24"/>
        <v>0</v>
      </c>
      <c r="AJ30" s="107">
        <f t="shared" si="25"/>
        <v>0</v>
      </c>
      <c r="AK30" s="107">
        <f t="shared" si="26"/>
        <v>0</v>
      </c>
    </row>
    <row r="31">
      <c r="A31" s="107"/>
      <c r="B31" s="107"/>
      <c r="C31" s="107"/>
      <c r="D31" s="107"/>
      <c r="E31" s="107"/>
      <c r="F31" s="108">
        <f t="shared" si="2"/>
        <v>3430</v>
      </c>
      <c r="G31" s="90" t="s">
        <v>229</v>
      </c>
      <c r="H31" s="14">
        <f>IF(ISNA(VLOOKUP(G31,Round3_Transactions!$A$2:$F$800,2,FALSE)), 0,VLOOKUP(G31,Round3_Transactions!$A$2:$F$800,2,FALSE))</f>
        <v>0</v>
      </c>
      <c r="I31" s="60">
        <f>IF(ISNA(VLOOKUP(G31,Round3_Transactions!$A$2:$F$800,3,FALSE)), 0,VLOOKUP(G31,Round3_Transactions!$A$2:$F$800,3,FALSE))</f>
        <v>0</v>
      </c>
      <c r="J31" s="60">
        <f>IF(ISNA(VLOOKUP(G31,Round3_Transactions!$A$2:$F$800,4,FALSE)), 0,VLOOKUP(G31,Round3_Transactions!$A$2:$F$800,4,FALSE))</f>
        <v>0</v>
      </c>
      <c r="K31" s="60">
        <f>IF(ISNA(VLOOKUP(G31,Round3_Transactions!$A$2:$F$800,5,FALSE)), 0,VLOOKUP(G31,Round3_Transactions!$A$2:$F$800,5,FALSE))</f>
        <v>0</v>
      </c>
      <c r="L31" s="86">
        <f>IF(ISNA(VLOOKUP(G31,Round3_Transactions!$A$2:$F$800,6,FALSE)), 0,VLOOKUP(G31,Round3_Transactions!$A$2:$F$800,6,FALSE))</f>
        <v>0</v>
      </c>
      <c r="M31" s="107">
        <f t="shared" si="1"/>
        <v>0</v>
      </c>
      <c r="N31" s="107">
        <f t="shared" si="3"/>
        <v>0</v>
      </c>
      <c r="O31" s="107">
        <f t="shared" si="4"/>
        <v>0</v>
      </c>
      <c r="P31" s="107">
        <f t="shared" si="5"/>
        <v>0</v>
      </c>
      <c r="Q31" s="107">
        <f t="shared" si="6"/>
        <v>0</v>
      </c>
      <c r="R31" s="107">
        <f t="shared" si="7"/>
        <v>0</v>
      </c>
      <c r="S31" s="107">
        <f t="shared" si="8"/>
        <v>0</v>
      </c>
      <c r="T31" s="107">
        <f t="shared" si="9"/>
        <v>0</v>
      </c>
      <c r="U31" s="107">
        <f t="shared" si="10"/>
        <v>0</v>
      </c>
      <c r="V31" s="107">
        <f t="shared" si="11"/>
        <v>0</v>
      </c>
      <c r="W31" s="107">
        <f t="shared" si="12"/>
        <v>0</v>
      </c>
      <c r="X31" s="107">
        <f t="shared" si="13"/>
        <v>0</v>
      </c>
      <c r="Y31" s="107">
        <f t="shared" si="14"/>
        <v>0</v>
      </c>
      <c r="Z31" s="107">
        <f t="shared" si="15"/>
        <v>0</v>
      </c>
      <c r="AA31" s="107">
        <f t="shared" si="16"/>
        <v>0</v>
      </c>
      <c r="AB31" s="107">
        <f t="shared" si="17"/>
        <v>0</v>
      </c>
      <c r="AC31" s="107">
        <f t="shared" si="18"/>
        <v>0</v>
      </c>
      <c r="AD31" s="107">
        <f t="shared" si="19"/>
        <v>0</v>
      </c>
      <c r="AE31" s="107">
        <f t="shared" si="20"/>
        <v>0</v>
      </c>
      <c r="AF31" s="107">
        <f t="shared" si="21"/>
        <v>0</v>
      </c>
      <c r="AG31" s="107">
        <f t="shared" si="22"/>
        <v>0</v>
      </c>
      <c r="AH31" s="107">
        <f t="shared" si="23"/>
        <v>0</v>
      </c>
      <c r="AI31" s="107">
        <f t="shared" si="24"/>
        <v>0</v>
      </c>
      <c r="AJ31" s="107">
        <f t="shared" si="25"/>
        <v>0</v>
      </c>
      <c r="AK31" s="107">
        <f t="shared" si="26"/>
        <v>0</v>
      </c>
    </row>
    <row r="32">
      <c r="A32" s="107"/>
      <c r="B32" s="107"/>
      <c r="C32" s="107"/>
      <c r="D32" s="107"/>
      <c r="E32" s="107"/>
      <c r="F32" s="108">
        <f t="shared" si="2"/>
        <v>3430</v>
      </c>
      <c r="G32" s="90" t="s">
        <v>230</v>
      </c>
      <c r="H32" s="14">
        <f>IF(ISNA(VLOOKUP(G32,Round3_Transactions!$A$2:$F$800,2,FALSE)), 0,VLOOKUP(G32,Round3_Transactions!$A$2:$F$800,2,FALSE))</f>
        <v>0</v>
      </c>
      <c r="I32" s="60">
        <f>IF(ISNA(VLOOKUP(G32,Round3_Transactions!$A$2:$F$800,3,FALSE)), 0,VLOOKUP(G32,Round3_Transactions!$A$2:$F$800,3,FALSE))</f>
        <v>0</v>
      </c>
      <c r="J32" s="60">
        <f>IF(ISNA(VLOOKUP(G32,Round3_Transactions!$A$2:$F$800,4,FALSE)), 0,VLOOKUP(G32,Round3_Transactions!$A$2:$F$800,4,FALSE))</f>
        <v>0</v>
      </c>
      <c r="K32" s="60">
        <f>IF(ISNA(VLOOKUP(G32,Round3_Transactions!$A$2:$F$800,5,FALSE)), 0,VLOOKUP(G32,Round3_Transactions!$A$2:$F$800,5,FALSE))</f>
        <v>0</v>
      </c>
      <c r="L32" s="86">
        <f>IF(ISNA(VLOOKUP(G32,Round3_Transactions!$A$2:$F$800,6,FALSE)), 0,VLOOKUP(G32,Round3_Transactions!$A$2:$F$800,6,FALSE))</f>
        <v>0</v>
      </c>
      <c r="M32" s="107">
        <f t="shared" si="1"/>
        <v>0</v>
      </c>
      <c r="N32" s="107">
        <f t="shared" si="3"/>
        <v>0</v>
      </c>
      <c r="O32" s="107">
        <f t="shared" si="4"/>
        <v>0</v>
      </c>
      <c r="P32" s="107">
        <f t="shared" si="5"/>
        <v>0</v>
      </c>
      <c r="Q32" s="107">
        <f t="shared" si="6"/>
        <v>0</v>
      </c>
      <c r="R32" s="107">
        <f t="shared" si="7"/>
        <v>0</v>
      </c>
      <c r="S32" s="107">
        <f t="shared" si="8"/>
        <v>0</v>
      </c>
      <c r="T32" s="107">
        <f t="shared" si="9"/>
        <v>0</v>
      </c>
      <c r="U32" s="107">
        <f t="shared" si="10"/>
        <v>0</v>
      </c>
      <c r="V32" s="107">
        <f t="shared" si="11"/>
        <v>0</v>
      </c>
      <c r="W32" s="107">
        <f t="shared" si="12"/>
        <v>0</v>
      </c>
      <c r="X32" s="107">
        <f t="shared" si="13"/>
        <v>0</v>
      </c>
      <c r="Y32" s="107">
        <f t="shared" si="14"/>
        <v>0</v>
      </c>
      <c r="Z32" s="107">
        <f t="shared" si="15"/>
        <v>0</v>
      </c>
      <c r="AA32" s="107">
        <f t="shared" si="16"/>
        <v>0</v>
      </c>
      <c r="AB32" s="107">
        <f t="shared" si="17"/>
        <v>0</v>
      </c>
      <c r="AC32" s="107">
        <f t="shared" si="18"/>
        <v>0</v>
      </c>
      <c r="AD32" s="107">
        <f t="shared" si="19"/>
        <v>0</v>
      </c>
      <c r="AE32" s="107">
        <f t="shared" si="20"/>
        <v>0</v>
      </c>
      <c r="AF32" s="107">
        <f t="shared" si="21"/>
        <v>0</v>
      </c>
      <c r="AG32" s="107">
        <f t="shared" si="22"/>
        <v>0</v>
      </c>
      <c r="AH32" s="107">
        <f t="shared" si="23"/>
        <v>0</v>
      </c>
      <c r="AI32" s="107">
        <f t="shared" si="24"/>
        <v>0</v>
      </c>
      <c r="AJ32" s="107">
        <f t="shared" si="25"/>
        <v>0</v>
      </c>
      <c r="AK32" s="107">
        <f t="shared" si="26"/>
        <v>0</v>
      </c>
    </row>
    <row r="33">
      <c r="A33" s="107"/>
      <c r="B33" s="107"/>
      <c r="C33" s="107"/>
      <c r="D33" s="107"/>
      <c r="E33" s="107"/>
      <c r="F33" s="108">
        <f t="shared" si="2"/>
        <v>3430</v>
      </c>
      <c r="G33" s="90" t="s">
        <v>231</v>
      </c>
      <c r="H33" s="14">
        <f>IF(ISNA(VLOOKUP(G33,Round3_Transactions!$A$2:$F$800,2,FALSE)), 0,VLOOKUP(G33,Round3_Transactions!$A$2:$F$800,2,FALSE))</f>
        <v>0</v>
      </c>
      <c r="I33" s="60">
        <f>IF(ISNA(VLOOKUP(G33,Round3_Transactions!$A$2:$F$800,3,FALSE)), 0,VLOOKUP(G33,Round3_Transactions!$A$2:$F$800,3,FALSE))</f>
        <v>0</v>
      </c>
      <c r="J33" s="60">
        <f>IF(ISNA(VLOOKUP(G33,Round3_Transactions!$A$2:$F$800,4,FALSE)), 0,VLOOKUP(G33,Round3_Transactions!$A$2:$F$800,4,FALSE))</f>
        <v>0</v>
      </c>
      <c r="K33" s="60">
        <f>IF(ISNA(VLOOKUP(G33,Round3_Transactions!$A$2:$F$800,5,FALSE)), 0,VLOOKUP(G33,Round3_Transactions!$A$2:$F$800,5,FALSE))</f>
        <v>0</v>
      </c>
      <c r="L33" s="86">
        <f>IF(ISNA(VLOOKUP(G33,Round3_Transactions!$A$2:$F$800,6,FALSE)), 0,VLOOKUP(G33,Round3_Transactions!$A$2:$F$800,6,FALSE))</f>
        <v>0</v>
      </c>
      <c r="M33" s="107">
        <f t="shared" si="1"/>
        <v>0</v>
      </c>
      <c r="N33" s="107">
        <f t="shared" si="3"/>
        <v>0</v>
      </c>
      <c r="O33" s="107">
        <f t="shared" si="4"/>
        <v>0</v>
      </c>
      <c r="P33" s="107">
        <f t="shared" si="5"/>
        <v>0</v>
      </c>
      <c r="Q33" s="107">
        <f t="shared" si="6"/>
        <v>0</v>
      </c>
      <c r="R33" s="107">
        <f t="shared" si="7"/>
        <v>0</v>
      </c>
      <c r="S33" s="107">
        <f t="shared" si="8"/>
        <v>0</v>
      </c>
      <c r="T33" s="107">
        <f t="shared" si="9"/>
        <v>0</v>
      </c>
      <c r="U33" s="107">
        <f t="shared" si="10"/>
        <v>0</v>
      </c>
      <c r="V33" s="107">
        <f t="shared" si="11"/>
        <v>0</v>
      </c>
      <c r="W33" s="107">
        <f t="shared" si="12"/>
        <v>0</v>
      </c>
      <c r="X33" s="107">
        <f t="shared" si="13"/>
        <v>0</v>
      </c>
      <c r="Y33" s="107">
        <f t="shared" si="14"/>
        <v>0</v>
      </c>
      <c r="Z33" s="107">
        <f t="shared" si="15"/>
        <v>0</v>
      </c>
      <c r="AA33" s="107">
        <f t="shared" si="16"/>
        <v>0</v>
      </c>
      <c r="AB33" s="107">
        <f t="shared" si="17"/>
        <v>0</v>
      </c>
      <c r="AC33" s="107">
        <f t="shared" si="18"/>
        <v>0</v>
      </c>
      <c r="AD33" s="107">
        <f t="shared" si="19"/>
        <v>0</v>
      </c>
      <c r="AE33" s="107">
        <f t="shared" si="20"/>
        <v>0</v>
      </c>
      <c r="AF33" s="107">
        <f t="shared" si="21"/>
        <v>0</v>
      </c>
      <c r="AG33" s="107">
        <f t="shared" si="22"/>
        <v>0</v>
      </c>
      <c r="AH33" s="107">
        <f t="shared" si="23"/>
        <v>0</v>
      </c>
      <c r="AI33" s="107">
        <f t="shared" si="24"/>
        <v>0</v>
      </c>
      <c r="AJ33" s="107">
        <f t="shared" si="25"/>
        <v>0</v>
      </c>
      <c r="AK33" s="107">
        <f t="shared" si="26"/>
        <v>0</v>
      </c>
    </row>
    <row r="34">
      <c r="A34" s="107"/>
      <c r="B34" s="107"/>
      <c r="C34" s="107"/>
      <c r="D34" s="107"/>
      <c r="E34" s="107"/>
      <c r="F34" s="108">
        <f t="shared" si="2"/>
        <v>3430</v>
      </c>
      <c r="G34" s="90" t="s">
        <v>232</v>
      </c>
      <c r="H34" s="14">
        <f>IF(ISNA(VLOOKUP(G34,Round3_Transactions!$A$2:$F$800,2,FALSE)), 0,VLOOKUP(G34,Round3_Transactions!$A$2:$F$800,2,FALSE))</f>
        <v>0</v>
      </c>
      <c r="I34" s="60">
        <f>IF(ISNA(VLOOKUP(G34,Round3_Transactions!$A$2:$F$800,3,FALSE)), 0,VLOOKUP(G34,Round3_Transactions!$A$2:$F$800,3,FALSE))</f>
        <v>0</v>
      </c>
      <c r="J34" s="60">
        <f>IF(ISNA(VLOOKUP(G34,Round3_Transactions!$A$2:$F$800,4,FALSE)), 0,VLOOKUP(G34,Round3_Transactions!$A$2:$F$800,4,FALSE))</f>
        <v>0</v>
      </c>
      <c r="K34" s="60">
        <f>IF(ISNA(VLOOKUP(G34,Round3_Transactions!$A$2:$F$800,5,FALSE)), 0,VLOOKUP(G34,Round3_Transactions!$A$2:$F$800,5,FALSE))</f>
        <v>0</v>
      </c>
      <c r="L34" s="86">
        <f>IF(ISNA(VLOOKUP(G34,Round3_Transactions!$A$2:$F$800,6,FALSE)), 0,VLOOKUP(G34,Round3_Transactions!$A$2:$F$800,6,FALSE))</f>
        <v>0</v>
      </c>
      <c r="M34" s="107">
        <f t="shared" si="1"/>
        <v>0</v>
      </c>
      <c r="N34" s="107">
        <f t="shared" si="3"/>
        <v>0</v>
      </c>
      <c r="O34" s="107">
        <f t="shared" si="4"/>
        <v>0</v>
      </c>
      <c r="P34" s="107">
        <f t="shared" si="5"/>
        <v>0</v>
      </c>
      <c r="Q34" s="107">
        <f t="shared" si="6"/>
        <v>0</v>
      </c>
      <c r="R34" s="107">
        <f t="shared" si="7"/>
        <v>0</v>
      </c>
      <c r="S34" s="107">
        <f t="shared" si="8"/>
        <v>0</v>
      </c>
      <c r="T34" s="107">
        <f t="shared" si="9"/>
        <v>0</v>
      </c>
      <c r="U34" s="107">
        <f t="shared" si="10"/>
        <v>0</v>
      </c>
      <c r="V34" s="107">
        <f t="shared" si="11"/>
        <v>0</v>
      </c>
      <c r="W34" s="107">
        <f t="shared" si="12"/>
        <v>0</v>
      </c>
      <c r="X34" s="107">
        <f t="shared" si="13"/>
        <v>0</v>
      </c>
      <c r="Y34" s="107">
        <f t="shared" si="14"/>
        <v>0</v>
      </c>
      <c r="Z34" s="107">
        <f t="shared" si="15"/>
        <v>0</v>
      </c>
      <c r="AA34" s="107">
        <f t="shared" si="16"/>
        <v>0</v>
      </c>
      <c r="AB34" s="107">
        <f t="shared" si="17"/>
        <v>0</v>
      </c>
      <c r="AC34" s="107">
        <f t="shared" si="18"/>
        <v>0</v>
      </c>
      <c r="AD34" s="107">
        <f t="shared" si="19"/>
        <v>0</v>
      </c>
      <c r="AE34" s="107">
        <f t="shared" si="20"/>
        <v>0</v>
      </c>
      <c r="AF34" s="107">
        <f t="shared" si="21"/>
        <v>0</v>
      </c>
      <c r="AG34" s="107">
        <f t="shared" si="22"/>
        <v>0</v>
      </c>
      <c r="AH34" s="107">
        <f t="shared" si="23"/>
        <v>0</v>
      </c>
      <c r="AI34" s="107">
        <f t="shared" si="24"/>
        <v>0</v>
      </c>
      <c r="AJ34" s="107">
        <f t="shared" si="25"/>
        <v>0</v>
      </c>
      <c r="AK34" s="107">
        <f t="shared" si="26"/>
        <v>0</v>
      </c>
    </row>
    <row r="35">
      <c r="A35" s="107"/>
      <c r="B35" s="107"/>
      <c r="C35" s="107"/>
      <c r="D35" s="107"/>
      <c r="E35" s="107"/>
      <c r="F35" s="108">
        <f t="shared" si="2"/>
        <v>3430</v>
      </c>
      <c r="G35" s="90" t="s">
        <v>233</v>
      </c>
      <c r="H35" s="14">
        <f>IF(ISNA(VLOOKUP(G35,Round3_Transactions!$A$2:$F$800,2,FALSE)), 0,VLOOKUP(G35,Round3_Transactions!$A$2:$F$800,2,FALSE))</f>
        <v>0</v>
      </c>
      <c r="I35" s="60">
        <f>IF(ISNA(VLOOKUP(G35,Round3_Transactions!$A$2:$F$800,3,FALSE)), 0,VLOOKUP(G35,Round3_Transactions!$A$2:$F$800,3,FALSE))</f>
        <v>0</v>
      </c>
      <c r="J35" s="60">
        <f>IF(ISNA(VLOOKUP(G35,Round3_Transactions!$A$2:$F$800,4,FALSE)), 0,VLOOKUP(G35,Round3_Transactions!$A$2:$F$800,4,FALSE))</f>
        <v>0</v>
      </c>
      <c r="K35" s="60">
        <f>IF(ISNA(VLOOKUP(G35,Round3_Transactions!$A$2:$F$800,5,FALSE)), 0,VLOOKUP(G35,Round3_Transactions!$A$2:$F$800,5,FALSE))</f>
        <v>0</v>
      </c>
      <c r="L35" s="86">
        <f>IF(ISNA(VLOOKUP(G35,Round3_Transactions!$A$2:$F$800,6,FALSE)), 0,VLOOKUP(G35,Round3_Transactions!$A$2:$F$800,6,FALSE))</f>
        <v>0</v>
      </c>
      <c r="M35" s="107">
        <f t="shared" si="1"/>
        <v>0</v>
      </c>
      <c r="N35" s="107">
        <f t="shared" si="3"/>
        <v>0</v>
      </c>
      <c r="O35" s="107">
        <f t="shared" si="4"/>
        <v>0</v>
      </c>
      <c r="P35" s="107">
        <f t="shared" si="5"/>
        <v>0</v>
      </c>
      <c r="Q35" s="107">
        <f t="shared" si="6"/>
        <v>0</v>
      </c>
      <c r="R35" s="107">
        <f t="shared" si="7"/>
        <v>0</v>
      </c>
      <c r="S35" s="107">
        <f t="shared" si="8"/>
        <v>0</v>
      </c>
      <c r="T35" s="107">
        <f t="shared" si="9"/>
        <v>0</v>
      </c>
      <c r="U35" s="107">
        <f t="shared" si="10"/>
        <v>0</v>
      </c>
      <c r="V35" s="107">
        <f t="shared" si="11"/>
        <v>0</v>
      </c>
      <c r="W35" s="107">
        <f t="shared" si="12"/>
        <v>0</v>
      </c>
      <c r="X35" s="107">
        <f t="shared" si="13"/>
        <v>0</v>
      </c>
      <c r="Y35" s="107">
        <f t="shared" si="14"/>
        <v>0</v>
      </c>
      <c r="Z35" s="107">
        <f t="shared" si="15"/>
        <v>0</v>
      </c>
      <c r="AA35" s="107">
        <f t="shared" si="16"/>
        <v>0</v>
      </c>
      <c r="AB35" s="107">
        <f t="shared" si="17"/>
        <v>0</v>
      </c>
      <c r="AC35" s="107">
        <f t="shared" si="18"/>
        <v>0</v>
      </c>
      <c r="AD35" s="107">
        <f t="shared" si="19"/>
        <v>0</v>
      </c>
      <c r="AE35" s="107">
        <f t="shared" si="20"/>
        <v>0</v>
      </c>
      <c r="AF35" s="107">
        <f t="shared" si="21"/>
        <v>0</v>
      </c>
      <c r="AG35" s="107">
        <f t="shared" si="22"/>
        <v>0</v>
      </c>
      <c r="AH35" s="107">
        <f t="shared" si="23"/>
        <v>0</v>
      </c>
      <c r="AI35" s="107">
        <f t="shared" si="24"/>
        <v>0</v>
      </c>
      <c r="AJ35" s="107">
        <f t="shared" si="25"/>
        <v>0</v>
      </c>
      <c r="AK35" s="107">
        <f t="shared" si="26"/>
        <v>0</v>
      </c>
    </row>
    <row r="36">
      <c r="A36" s="107"/>
      <c r="B36" s="107"/>
      <c r="C36" s="107"/>
      <c r="D36" s="107"/>
      <c r="E36" s="107"/>
      <c r="F36" s="108">
        <f t="shared" si="2"/>
        <v>3430</v>
      </c>
      <c r="G36" s="90" t="s">
        <v>234</v>
      </c>
      <c r="H36" s="14">
        <f>IF(ISNA(VLOOKUP(G36,Round3_Transactions!$A$2:$F$800,2,FALSE)), 0,VLOOKUP(G36,Round3_Transactions!$A$2:$F$800,2,FALSE))</f>
        <v>0</v>
      </c>
      <c r="I36" s="60">
        <f>IF(ISNA(VLOOKUP(G36,Round3_Transactions!$A$2:$F$800,3,FALSE)), 0,VLOOKUP(G36,Round3_Transactions!$A$2:$F$800,3,FALSE))</f>
        <v>0</v>
      </c>
      <c r="J36" s="60">
        <f>IF(ISNA(VLOOKUP(G36,Round3_Transactions!$A$2:$F$800,4,FALSE)), 0,VLOOKUP(G36,Round3_Transactions!$A$2:$F$800,4,FALSE))</f>
        <v>0</v>
      </c>
      <c r="K36" s="60">
        <f>IF(ISNA(VLOOKUP(G36,Round3_Transactions!$A$2:$F$800,5,FALSE)), 0,VLOOKUP(G36,Round3_Transactions!$A$2:$F$800,5,FALSE))</f>
        <v>0</v>
      </c>
      <c r="L36" s="86">
        <f>IF(ISNA(VLOOKUP(G36,Round3_Transactions!$A$2:$F$800,6,FALSE)), 0,VLOOKUP(G36,Round3_Transactions!$A$2:$F$800,6,FALSE))</f>
        <v>0</v>
      </c>
      <c r="M36" s="107">
        <f t="shared" si="1"/>
        <v>0</v>
      </c>
      <c r="N36" s="107">
        <f t="shared" si="3"/>
        <v>0</v>
      </c>
      <c r="O36" s="107">
        <f t="shared" si="4"/>
        <v>0</v>
      </c>
      <c r="P36" s="107">
        <f t="shared" si="5"/>
        <v>0</v>
      </c>
      <c r="Q36" s="107">
        <f t="shared" si="6"/>
        <v>0</v>
      </c>
      <c r="R36" s="107">
        <f t="shared" si="7"/>
        <v>0</v>
      </c>
      <c r="S36" s="107">
        <f t="shared" si="8"/>
        <v>0</v>
      </c>
      <c r="T36" s="107">
        <f t="shared" si="9"/>
        <v>0</v>
      </c>
      <c r="U36" s="107">
        <f t="shared" si="10"/>
        <v>0</v>
      </c>
      <c r="V36" s="107">
        <f t="shared" si="11"/>
        <v>0</v>
      </c>
      <c r="W36" s="107">
        <f t="shared" si="12"/>
        <v>0</v>
      </c>
      <c r="X36" s="107">
        <f t="shared" si="13"/>
        <v>0</v>
      </c>
      <c r="Y36" s="107">
        <f t="shared" si="14"/>
        <v>0</v>
      </c>
      <c r="Z36" s="107">
        <f t="shared" si="15"/>
        <v>0</v>
      </c>
      <c r="AA36" s="107">
        <f t="shared" si="16"/>
        <v>0</v>
      </c>
      <c r="AB36" s="107">
        <f t="shared" si="17"/>
        <v>0</v>
      </c>
      <c r="AC36" s="107">
        <f t="shared" si="18"/>
        <v>0</v>
      </c>
      <c r="AD36" s="107">
        <f t="shared" si="19"/>
        <v>0</v>
      </c>
      <c r="AE36" s="107">
        <f t="shared" si="20"/>
        <v>0</v>
      </c>
      <c r="AF36" s="107">
        <f t="shared" si="21"/>
        <v>0</v>
      </c>
      <c r="AG36" s="107">
        <f t="shared" si="22"/>
        <v>0</v>
      </c>
      <c r="AH36" s="107">
        <f t="shared" si="23"/>
        <v>0</v>
      </c>
      <c r="AI36" s="107">
        <f t="shared" si="24"/>
        <v>0</v>
      </c>
      <c r="AJ36" s="107">
        <f t="shared" si="25"/>
        <v>0</v>
      </c>
      <c r="AK36" s="107">
        <f t="shared" si="26"/>
        <v>0</v>
      </c>
    </row>
    <row r="37">
      <c r="A37" s="107"/>
      <c r="B37" s="107"/>
      <c r="C37" s="107"/>
      <c r="D37" s="107"/>
      <c r="E37" s="107"/>
      <c r="F37" s="108">
        <f t="shared" si="2"/>
        <v>3430</v>
      </c>
      <c r="G37" s="90" t="s">
        <v>235</v>
      </c>
      <c r="H37" s="14">
        <f>IF(ISNA(VLOOKUP(G37,Round3_Transactions!$A$2:$F$800,2,FALSE)), 0,VLOOKUP(G37,Round3_Transactions!$A$2:$F$800,2,FALSE))</f>
        <v>0</v>
      </c>
      <c r="I37" s="60">
        <f>IF(ISNA(VLOOKUP(G37,Round3_Transactions!$A$2:$F$800,3,FALSE)), 0,VLOOKUP(G37,Round3_Transactions!$A$2:$F$800,3,FALSE))</f>
        <v>0</v>
      </c>
      <c r="J37" s="60">
        <f>IF(ISNA(VLOOKUP(G37,Round3_Transactions!$A$2:$F$800,4,FALSE)), 0,VLOOKUP(G37,Round3_Transactions!$A$2:$F$800,4,FALSE))</f>
        <v>0</v>
      </c>
      <c r="K37" s="60">
        <f>IF(ISNA(VLOOKUP(G37,Round3_Transactions!$A$2:$F$800,5,FALSE)), 0,VLOOKUP(G37,Round3_Transactions!$A$2:$F$800,5,FALSE))</f>
        <v>0</v>
      </c>
      <c r="L37" s="86">
        <f>IF(ISNA(VLOOKUP(G37,Round3_Transactions!$A$2:$F$800,6,FALSE)), 0,VLOOKUP(G37,Round3_Transactions!$A$2:$F$800,6,FALSE))</f>
        <v>0</v>
      </c>
      <c r="M37" s="107">
        <f t="shared" si="1"/>
        <v>0</v>
      </c>
      <c r="N37" s="107">
        <f t="shared" si="3"/>
        <v>0</v>
      </c>
      <c r="O37" s="107">
        <f t="shared" si="4"/>
        <v>0</v>
      </c>
      <c r="P37" s="107">
        <f t="shared" si="5"/>
        <v>0</v>
      </c>
      <c r="Q37" s="107">
        <f t="shared" si="6"/>
        <v>0</v>
      </c>
      <c r="R37" s="107">
        <f t="shared" si="7"/>
        <v>0</v>
      </c>
      <c r="S37" s="107">
        <f t="shared" si="8"/>
        <v>0</v>
      </c>
      <c r="T37" s="107">
        <f t="shared" si="9"/>
        <v>0</v>
      </c>
      <c r="U37" s="107">
        <f t="shared" si="10"/>
        <v>0</v>
      </c>
      <c r="V37" s="107">
        <f t="shared" si="11"/>
        <v>0</v>
      </c>
      <c r="W37" s="107">
        <f t="shared" si="12"/>
        <v>0</v>
      </c>
      <c r="X37" s="107">
        <f t="shared" si="13"/>
        <v>0</v>
      </c>
      <c r="Y37" s="107">
        <f t="shared" si="14"/>
        <v>0</v>
      </c>
      <c r="Z37" s="107">
        <f t="shared" si="15"/>
        <v>0</v>
      </c>
      <c r="AA37" s="107">
        <f t="shared" si="16"/>
        <v>0</v>
      </c>
      <c r="AB37" s="107">
        <f t="shared" si="17"/>
        <v>0</v>
      </c>
      <c r="AC37" s="107">
        <f t="shared" si="18"/>
        <v>0</v>
      </c>
      <c r="AD37" s="107">
        <f t="shared" si="19"/>
        <v>0</v>
      </c>
      <c r="AE37" s="107">
        <f t="shared" si="20"/>
        <v>0</v>
      </c>
      <c r="AF37" s="107">
        <f t="shared" si="21"/>
        <v>0</v>
      </c>
      <c r="AG37" s="107">
        <f t="shared" si="22"/>
        <v>0</v>
      </c>
      <c r="AH37" s="107">
        <f t="shared" si="23"/>
        <v>0</v>
      </c>
      <c r="AI37" s="107">
        <f t="shared" si="24"/>
        <v>0</v>
      </c>
      <c r="AJ37" s="107">
        <f t="shared" si="25"/>
        <v>0</v>
      </c>
      <c r="AK37" s="107">
        <f t="shared" si="26"/>
        <v>0</v>
      </c>
    </row>
    <row r="38">
      <c r="A38" s="107"/>
      <c r="B38" s="107"/>
      <c r="C38" s="107"/>
      <c r="D38" s="107"/>
      <c r="E38" s="107"/>
      <c r="F38" s="108">
        <f t="shared" si="2"/>
        <v>3430</v>
      </c>
      <c r="G38" s="90" t="s">
        <v>236</v>
      </c>
      <c r="H38" s="14">
        <f>IF(ISNA(VLOOKUP(G38,Round3_Transactions!$A$2:$F$800,2,FALSE)), 0,VLOOKUP(G38,Round3_Transactions!$A$2:$F$800,2,FALSE))</f>
        <v>0</v>
      </c>
      <c r="I38" s="60">
        <f>IF(ISNA(VLOOKUP(G38,Round3_Transactions!$A$2:$F$800,3,FALSE)), 0,VLOOKUP(G38,Round3_Transactions!$A$2:$F$800,3,FALSE))</f>
        <v>0</v>
      </c>
      <c r="J38" s="60">
        <f>IF(ISNA(VLOOKUP(G38,Round3_Transactions!$A$2:$F$800,4,FALSE)), 0,VLOOKUP(G38,Round3_Transactions!$A$2:$F$800,4,FALSE))</f>
        <v>0</v>
      </c>
      <c r="K38" s="60">
        <f>IF(ISNA(VLOOKUP(G38,Round3_Transactions!$A$2:$F$800,5,FALSE)), 0,VLOOKUP(G38,Round3_Transactions!$A$2:$F$800,5,FALSE))</f>
        <v>0</v>
      </c>
      <c r="L38" s="86">
        <f>IF(ISNA(VLOOKUP(G38,Round3_Transactions!$A$2:$F$800,6,FALSE)), 0,VLOOKUP(G38,Round3_Transactions!$A$2:$F$800,6,FALSE))</f>
        <v>0</v>
      </c>
      <c r="M38" s="107">
        <f t="shared" si="1"/>
        <v>0</v>
      </c>
      <c r="N38" s="107">
        <f t="shared" si="3"/>
        <v>0</v>
      </c>
      <c r="O38" s="107">
        <f t="shared" si="4"/>
        <v>0</v>
      </c>
      <c r="P38" s="107">
        <f t="shared" si="5"/>
        <v>0</v>
      </c>
      <c r="Q38" s="107">
        <f t="shared" si="6"/>
        <v>0</v>
      </c>
      <c r="R38" s="107">
        <f t="shared" si="7"/>
        <v>0</v>
      </c>
      <c r="S38" s="107">
        <f t="shared" si="8"/>
        <v>0</v>
      </c>
      <c r="T38" s="107">
        <f t="shared" si="9"/>
        <v>0</v>
      </c>
      <c r="U38" s="107">
        <f t="shared" si="10"/>
        <v>0</v>
      </c>
      <c r="V38" s="107">
        <f t="shared" si="11"/>
        <v>0</v>
      </c>
      <c r="W38" s="107">
        <f t="shared" si="12"/>
        <v>0</v>
      </c>
      <c r="X38" s="107">
        <f t="shared" si="13"/>
        <v>0</v>
      </c>
      <c r="Y38" s="107">
        <f t="shared" si="14"/>
        <v>0</v>
      </c>
      <c r="Z38" s="107">
        <f t="shared" si="15"/>
        <v>0</v>
      </c>
      <c r="AA38" s="107">
        <f t="shared" si="16"/>
        <v>0</v>
      </c>
      <c r="AB38" s="107">
        <f t="shared" si="17"/>
        <v>0</v>
      </c>
      <c r="AC38" s="107">
        <f t="shared" si="18"/>
        <v>0</v>
      </c>
      <c r="AD38" s="107">
        <f t="shared" si="19"/>
        <v>0</v>
      </c>
      <c r="AE38" s="107">
        <f t="shared" si="20"/>
        <v>0</v>
      </c>
      <c r="AF38" s="107">
        <f t="shared" si="21"/>
        <v>0</v>
      </c>
      <c r="AG38" s="107">
        <f t="shared" si="22"/>
        <v>0</v>
      </c>
      <c r="AH38" s="107">
        <f t="shared" si="23"/>
        <v>0</v>
      </c>
      <c r="AI38" s="107">
        <f t="shared" si="24"/>
        <v>0</v>
      </c>
      <c r="AJ38" s="107">
        <f t="shared" si="25"/>
        <v>0</v>
      </c>
      <c r="AK38" s="107">
        <f t="shared" si="26"/>
        <v>0</v>
      </c>
    </row>
    <row r="39">
      <c r="A39" s="107"/>
      <c r="B39" s="107"/>
      <c r="C39" s="107"/>
      <c r="D39" s="107"/>
      <c r="E39" s="107"/>
      <c r="F39" s="108">
        <f t="shared" si="2"/>
        <v>3430</v>
      </c>
      <c r="G39" s="90" t="s">
        <v>237</v>
      </c>
      <c r="H39" s="14">
        <f>IF(ISNA(VLOOKUP(G39,Round3_Transactions!$A$2:$F$800,2,FALSE)), 0,VLOOKUP(G39,Round3_Transactions!$A$2:$F$800,2,FALSE))</f>
        <v>0</v>
      </c>
      <c r="I39" s="60">
        <f>IF(ISNA(VLOOKUP(G39,Round3_Transactions!$A$2:$F$800,3,FALSE)), 0,VLOOKUP(G39,Round3_Transactions!$A$2:$F$800,3,FALSE))</f>
        <v>0</v>
      </c>
      <c r="J39" s="60">
        <f>IF(ISNA(VLOOKUP(G39,Round3_Transactions!$A$2:$F$800,4,FALSE)), 0,VLOOKUP(G39,Round3_Transactions!$A$2:$F$800,4,FALSE))</f>
        <v>0</v>
      </c>
      <c r="K39" s="60">
        <f>IF(ISNA(VLOOKUP(G39,Round3_Transactions!$A$2:$F$800,5,FALSE)), 0,VLOOKUP(G39,Round3_Transactions!$A$2:$F$800,5,FALSE))</f>
        <v>0</v>
      </c>
      <c r="L39" s="86">
        <f>IF(ISNA(VLOOKUP(G39,Round3_Transactions!$A$2:$F$800,6,FALSE)), 0,VLOOKUP(G39,Round3_Transactions!$A$2:$F$800,6,FALSE))</f>
        <v>0</v>
      </c>
      <c r="M39" s="107">
        <f t="shared" si="1"/>
        <v>0</v>
      </c>
      <c r="N39" s="107">
        <f t="shared" si="3"/>
        <v>0</v>
      </c>
      <c r="O39" s="107">
        <f t="shared" si="4"/>
        <v>0</v>
      </c>
      <c r="P39" s="107">
        <f t="shared" si="5"/>
        <v>0</v>
      </c>
      <c r="Q39" s="107">
        <f t="shared" si="6"/>
        <v>0</v>
      </c>
      <c r="R39" s="107">
        <f t="shared" si="7"/>
        <v>0</v>
      </c>
      <c r="S39" s="107">
        <f t="shared" si="8"/>
        <v>0</v>
      </c>
      <c r="T39" s="107">
        <f t="shared" si="9"/>
        <v>0</v>
      </c>
      <c r="U39" s="107">
        <f t="shared" si="10"/>
        <v>0</v>
      </c>
      <c r="V39" s="107">
        <f t="shared" si="11"/>
        <v>0</v>
      </c>
      <c r="W39" s="107">
        <f t="shared" si="12"/>
        <v>0</v>
      </c>
      <c r="X39" s="107">
        <f t="shared" si="13"/>
        <v>0</v>
      </c>
      <c r="Y39" s="107">
        <f t="shared" si="14"/>
        <v>0</v>
      </c>
      <c r="Z39" s="107">
        <f t="shared" si="15"/>
        <v>0</v>
      </c>
      <c r="AA39" s="107">
        <f t="shared" si="16"/>
        <v>0</v>
      </c>
      <c r="AB39" s="107">
        <f t="shared" si="17"/>
        <v>0</v>
      </c>
      <c r="AC39" s="107">
        <f t="shared" si="18"/>
        <v>0</v>
      </c>
      <c r="AD39" s="107">
        <f t="shared" si="19"/>
        <v>0</v>
      </c>
      <c r="AE39" s="107">
        <f t="shared" si="20"/>
        <v>0</v>
      </c>
      <c r="AF39" s="107">
        <f t="shared" si="21"/>
        <v>0</v>
      </c>
      <c r="AG39" s="107">
        <f t="shared" si="22"/>
        <v>0</v>
      </c>
      <c r="AH39" s="107">
        <f t="shared" si="23"/>
        <v>0</v>
      </c>
      <c r="AI39" s="107">
        <f t="shared" si="24"/>
        <v>0</v>
      </c>
      <c r="AJ39" s="107">
        <f t="shared" si="25"/>
        <v>0</v>
      </c>
      <c r="AK39" s="107">
        <f t="shared" si="26"/>
        <v>0</v>
      </c>
    </row>
    <row r="40">
      <c r="A40" s="107"/>
      <c r="B40" s="107"/>
      <c r="C40" s="107"/>
      <c r="D40" s="107"/>
      <c r="E40" s="107"/>
      <c r="F40" s="108">
        <f t="shared" si="2"/>
        <v>3430</v>
      </c>
      <c r="G40" s="90" t="s">
        <v>238</v>
      </c>
      <c r="H40" s="14">
        <f>IF(ISNA(VLOOKUP(G40,Round3_Transactions!$A$2:$F$800,2,FALSE)), 0,VLOOKUP(G40,Round3_Transactions!$A$2:$F$800,2,FALSE))</f>
        <v>0</v>
      </c>
      <c r="I40" s="60">
        <f>IF(ISNA(VLOOKUP(G40,Round3_Transactions!$A$2:$F$800,3,FALSE)), 0,VLOOKUP(G40,Round3_Transactions!$A$2:$F$800,3,FALSE))</f>
        <v>0</v>
      </c>
      <c r="J40" s="60">
        <f>IF(ISNA(VLOOKUP(G40,Round3_Transactions!$A$2:$F$800,4,FALSE)), 0,VLOOKUP(G40,Round3_Transactions!$A$2:$F$800,4,FALSE))</f>
        <v>0</v>
      </c>
      <c r="K40" s="60">
        <f>IF(ISNA(VLOOKUP(G40,Round3_Transactions!$A$2:$F$800,5,FALSE)), 0,VLOOKUP(G40,Round3_Transactions!$A$2:$F$800,5,FALSE))</f>
        <v>0</v>
      </c>
      <c r="L40" s="86">
        <f>IF(ISNA(VLOOKUP(G40,Round3_Transactions!$A$2:$F$800,6,FALSE)), 0,VLOOKUP(G40,Round3_Transactions!$A$2:$F$800,6,FALSE))</f>
        <v>0</v>
      </c>
      <c r="M40" s="107">
        <f t="shared" si="1"/>
        <v>0</v>
      </c>
      <c r="N40" s="107">
        <f t="shared" si="3"/>
        <v>0</v>
      </c>
      <c r="O40" s="107">
        <f t="shared" si="4"/>
        <v>0</v>
      </c>
      <c r="P40" s="107">
        <f t="shared" si="5"/>
        <v>0</v>
      </c>
      <c r="Q40" s="107">
        <f t="shared" si="6"/>
        <v>0</v>
      </c>
      <c r="R40" s="107">
        <f t="shared" si="7"/>
        <v>0</v>
      </c>
      <c r="S40" s="107">
        <f t="shared" si="8"/>
        <v>0</v>
      </c>
      <c r="T40" s="107">
        <f t="shared" si="9"/>
        <v>0</v>
      </c>
      <c r="U40" s="107">
        <f t="shared" si="10"/>
        <v>0</v>
      </c>
      <c r="V40" s="107">
        <f t="shared" si="11"/>
        <v>0</v>
      </c>
      <c r="W40" s="107">
        <f t="shared" si="12"/>
        <v>0</v>
      </c>
      <c r="X40" s="107">
        <f t="shared" si="13"/>
        <v>0</v>
      </c>
      <c r="Y40" s="107">
        <f t="shared" si="14"/>
        <v>0</v>
      </c>
      <c r="Z40" s="107">
        <f t="shared" si="15"/>
        <v>0</v>
      </c>
      <c r="AA40" s="107">
        <f t="shared" si="16"/>
        <v>0</v>
      </c>
      <c r="AB40" s="107">
        <f t="shared" si="17"/>
        <v>0</v>
      </c>
      <c r="AC40" s="107">
        <f t="shared" si="18"/>
        <v>0</v>
      </c>
      <c r="AD40" s="107">
        <f t="shared" si="19"/>
        <v>0</v>
      </c>
      <c r="AE40" s="107">
        <f t="shared" si="20"/>
        <v>0</v>
      </c>
      <c r="AF40" s="107">
        <f t="shared" si="21"/>
        <v>0</v>
      </c>
      <c r="AG40" s="107">
        <f t="shared" si="22"/>
        <v>0</v>
      </c>
      <c r="AH40" s="107">
        <f t="shared" si="23"/>
        <v>0</v>
      </c>
      <c r="AI40" s="107">
        <f t="shared" si="24"/>
        <v>0</v>
      </c>
      <c r="AJ40" s="107">
        <f t="shared" si="25"/>
        <v>0</v>
      </c>
      <c r="AK40" s="107">
        <f t="shared" si="26"/>
        <v>0</v>
      </c>
    </row>
    <row r="41">
      <c r="A41" s="107"/>
      <c r="B41" s="107"/>
      <c r="C41" s="107"/>
      <c r="D41" s="107"/>
      <c r="E41" s="107"/>
      <c r="F41" s="108">
        <f t="shared" si="2"/>
        <v>3430</v>
      </c>
      <c r="G41" s="90" t="s">
        <v>239</v>
      </c>
      <c r="H41" s="14">
        <f>IF(ISNA(VLOOKUP(G41,Round3_Transactions!$A$2:$F$800,2,FALSE)), 0,VLOOKUP(G41,Round3_Transactions!$A$2:$F$800,2,FALSE))</f>
        <v>0</v>
      </c>
      <c r="I41" s="60">
        <f>IF(ISNA(VLOOKUP(G41,Round3_Transactions!$A$2:$F$800,3,FALSE)), 0,VLOOKUP(G41,Round3_Transactions!$A$2:$F$800,3,FALSE))</f>
        <v>0</v>
      </c>
      <c r="J41" s="60">
        <f>IF(ISNA(VLOOKUP(G41,Round3_Transactions!$A$2:$F$800,4,FALSE)), 0,VLOOKUP(G41,Round3_Transactions!$A$2:$F$800,4,FALSE))</f>
        <v>0</v>
      </c>
      <c r="K41" s="60">
        <f>IF(ISNA(VLOOKUP(G41,Round3_Transactions!$A$2:$F$800,5,FALSE)), 0,VLOOKUP(G41,Round3_Transactions!$A$2:$F$800,5,FALSE))</f>
        <v>0</v>
      </c>
      <c r="L41" s="86">
        <f>IF(ISNA(VLOOKUP(G41,Round3_Transactions!$A$2:$F$800,6,FALSE)), 0,VLOOKUP(G41,Round3_Transactions!$A$2:$F$800,6,FALSE))</f>
        <v>0</v>
      </c>
      <c r="M41" s="107">
        <f t="shared" si="1"/>
        <v>0</v>
      </c>
      <c r="N41" s="107">
        <f t="shared" si="3"/>
        <v>0</v>
      </c>
      <c r="O41" s="107">
        <f t="shared" si="4"/>
        <v>0</v>
      </c>
      <c r="P41" s="107">
        <f t="shared" si="5"/>
        <v>0</v>
      </c>
      <c r="Q41" s="107">
        <f t="shared" si="6"/>
        <v>0</v>
      </c>
      <c r="R41" s="107">
        <f t="shared" si="7"/>
        <v>0</v>
      </c>
      <c r="S41" s="107">
        <f t="shared" si="8"/>
        <v>0</v>
      </c>
      <c r="T41" s="107">
        <f t="shared" si="9"/>
        <v>0</v>
      </c>
      <c r="U41" s="107">
        <f t="shared" si="10"/>
        <v>0</v>
      </c>
      <c r="V41" s="107">
        <f t="shared" si="11"/>
        <v>0</v>
      </c>
      <c r="W41" s="107">
        <f t="shared" si="12"/>
        <v>0</v>
      </c>
      <c r="X41" s="107">
        <f t="shared" si="13"/>
        <v>0</v>
      </c>
      <c r="Y41" s="107">
        <f t="shared" si="14"/>
        <v>0</v>
      </c>
      <c r="Z41" s="107">
        <f t="shared" si="15"/>
        <v>0</v>
      </c>
      <c r="AA41" s="107">
        <f t="shared" si="16"/>
        <v>0</v>
      </c>
      <c r="AB41" s="107">
        <f t="shared" si="17"/>
        <v>0</v>
      </c>
      <c r="AC41" s="107">
        <f t="shared" si="18"/>
        <v>0</v>
      </c>
      <c r="AD41" s="107">
        <f t="shared" si="19"/>
        <v>0</v>
      </c>
      <c r="AE41" s="107">
        <f t="shared" si="20"/>
        <v>0</v>
      </c>
      <c r="AF41" s="107">
        <f t="shared" si="21"/>
        <v>0</v>
      </c>
      <c r="AG41" s="107">
        <f t="shared" si="22"/>
        <v>0</v>
      </c>
      <c r="AH41" s="107">
        <f t="shared" si="23"/>
        <v>0</v>
      </c>
      <c r="AI41" s="107">
        <f t="shared" si="24"/>
        <v>0</v>
      </c>
      <c r="AJ41" s="107">
        <f t="shared" si="25"/>
        <v>0</v>
      </c>
      <c r="AK41" s="107">
        <f t="shared" si="26"/>
        <v>0</v>
      </c>
    </row>
    <row r="42">
      <c r="A42" s="107"/>
      <c r="B42" s="107"/>
      <c r="C42" s="107"/>
      <c r="D42" s="107"/>
      <c r="E42" s="107"/>
      <c r="F42" s="108">
        <f t="shared" si="2"/>
        <v>3430</v>
      </c>
      <c r="G42" s="90" t="s">
        <v>240</v>
      </c>
      <c r="H42" s="14">
        <f>IF(ISNA(VLOOKUP(G42,Round3_Transactions!$A$2:$F$800,2,FALSE)), 0,VLOOKUP(G42,Round3_Transactions!$A$2:$F$800,2,FALSE))</f>
        <v>0</v>
      </c>
      <c r="I42" s="60">
        <f>IF(ISNA(VLOOKUP(G42,Round3_Transactions!$A$2:$F$800,3,FALSE)), 0,VLOOKUP(G42,Round3_Transactions!$A$2:$F$800,3,FALSE))</f>
        <v>0</v>
      </c>
      <c r="J42" s="60">
        <f>IF(ISNA(VLOOKUP(G42,Round3_Transactions!$A$2:$F$800,4,FALSE)), 0,VLOOKUP(G42,Round3_Transactions!$A$2:$F$800,4,FALSE))</f>
        <v>0</v>
      </c>
      <c r="K42" s="60">
        <f>IF(ISNA(VLOOKUP(G42,Round3_Transactions!$A$2:$F$800,5,FALSE)), 0,VLOOKUP(G42,Round3_Transactions!$A$2:$F$800,5,FALSE))</f>
        <v>0</v>
      </c>
      <c r="L42" s="86">
        <f>IF(ISNA(VLOOKUP(G42,Round3_Transactions!$A$2:$F$800,6,FALSE)), 0,VLOOKUP(G42,Round3_Transactions!$A$2:$F$800,6,FALSE))</f>
        <v>0</v>
      </c>
      <c r="M42" s="107">
        <f t="shared" si="1"/>
        <v>0</v>
      </c>
      <c r="N42" s="107">
        <f t="shared" si="3"/>
        <v>0</v>
      </c>
      <c r="O42" s="107">
        <f t="shared" si="4"/>
        <v>0</v>
      </c>
      <c r="P42" s="107">
        <f t="shared" si="5"/>
        <v>0</v>
      </c>
      <c r="Q42" s="107">
        <f t="shared" si="6"/>
        <v>0</v>
      </c>
      <c r="R42" s="107">
        <f t="shared" si="7"/>
        <v>0</v>
      </c>
      <c r="S42" s="107">
        <f t="shared" si="8"/>
        <v>0</v>
      </c>
      <c r="T42" s="107">
        <f t="shared" si="9"/>
        <v>0</v>
      </c>
      <c r="U42" s="107">
        <f t="shared" si="10"/>
        <v>0</v>
      </c>
      <c r="V42" s="107">
        <f t="shared" si="11"/>
        <v>0</v>
      </c>
      <c r="W42" s="107">
        <f t="shared" si="12"/>
        <v>0</v>
      </c>
      <c r="X42" s="107">
        <f t="shared" si="13"/>
        <v>0</v>
      </c>
      <c r="Y42" s="107">
        <f t="shared" si="14"/>
        <v>0</v>
      </c>
      <c r="Z42" s="107">
        <f t="shared" si="15"/>
        <v>0</v>
      </c>
      <c r="AA42" s="107">
        <f t="shared" si="16"/>
        <v>0</v>
      </c>
      <c r="AB42" s="107">
        <f t="shared" si="17"/>
        <v>0</v>
      </c>
      <c r="AC42" s="107">
        <f t="shared" si="18"/>
        <v>0</v>
      </c>
      <c r="AD42" s="107">
        <f t="shared" si="19"/>
        <v>0</v>
      </c>
      <c r="AE42" s="107">
        <f t="shared" si="20"/>
        <v>0</v>
      </c>
      <c r="AF42" s="107">
        <f t="shared" si="21"/>
        <v>0</v>
      </c>
      <c r="AG42" s="107">
        <f t="shared" si="22"/>
        <v>0</v>
      </c>
      <c r="AH42" s="107">
        <f t="shared" si="23"/>
        <v>0</v>
      </c>
      <c r="AI42" s="107">
        <f t="shared" si="24"/>
        <v>0</v>
      </c>
      <c r="AJ42" s="107">
        <f t="shared" si="25"/>
        <v>0</v>
      </c>
      <c r="AK42" s="107">
        <f t="shared" si="26"/>
        <v>0</v>
      </c>
    </row>
    <row r="43">
      <c r="A43" s="107"/>
      <c r="B43" s="107"/>
      <c r="C43" s="107"/>
      <c r="D43" s="107"/>
      <c r="E43" s="107"/>
      <c r="F43" s="108">
        <f t="shared" si="2"/>
        <v>3430</v>
      </c>
      <c r="G43" s="90" t="s">
        <v>241</v>
      </c>
      <c r="H43" s="14">
        <f>IF(ISNA(VLOOKUP(G43,Round3_Transactions!$A$2:$F$800,2,FALSE)), 0,VLOOKUP(G43,Round3_Transactions!$A$2:$F$800,2,FALSE))</f>
        <v>0</v>
      </c>
      <c r="I43" s="60">
        <f>IF(ISNA(VLOOKUP(G43,Round3_Transactions!$A$2:$F$800,3,FALSE)), 0,VLOOKUP(G43,Round3_Transactions!$A$2:$F$800,3,FALSE))</f>
        <v>0</v>
      </c>
      <c r="J43" s="60">
        <f>IF(ISNA(VLOOKUP(G43,Round3_Transactions!$A$2:$F$800,4,FALSE)), 0,VLOOKUP(G43,Round3_Transactions!$A$2:$F$800,4,FALSE))</f>
        <v>0</v>
      </c>
      <c r="K43" s="60">
        <f>IF(ISNA(VLOOKUP(G43,Round3_Transactions!$A$2:$F$800,5,FALSE)), 0,VLOOKUP(G43,Round3_Transactions!$A$2:$F$800,5,FALSE))</f>
        <v>0</v>
      </c>
      <c r="L43" s="86">
        <f>IF(ISNA(VLOOKUP(G43,Round3_Transactions!$A$2:$F$800,6,FALSE)), 0,VLOOKUP(G43,Round3_Transactions!$A$2:$F$800,6,FALSE))</f>
        <v>0</v>
      </c>
      <c r="M43" s="107">
        <f t="shared" si="1"/>
        <v>0</v>
      </c>
      <c r="N43" s="107">
        <f t="shared" si="3"/>
        <v>0</v>
      </c>
      <c r="O43" s="107">
        <f t="shared" si="4"/>
        <v>0</v>
      </c>
      <c r="P43" s="107">
        <f t="shared" si="5"/>
        <v>0</v>
      </c>
      <c r="Q43" s="107">
        <f t="shared" si="6"/>
        <v>0</v>
      </c>
      <c r="R43" s="107">
        <f t="shared" si="7"/>
        <v>0</v>
      </c>
      <c r="S43" s="107">
        <f t="shared" si="8"/>
        <v>0</v>
      </c>
      <c r="T43" s="107">
        <f t="shared" si="9"/>
        <v>0</v>
      </c>
      <c r="U43" s="107">
        <f t="shared" si="10"/>
        <v>0</v>
      </c>
      <c r="V43" s="107">
        <f t="shared" si="11"/>
        <v>0</v>
      </c>
      <c r="W43" s="107">
        <f t="shared" si="12"/>
        <v>0</v>
      </c>
      <c r="X43" s="107">
        <f t="shared" si="13"/>
        <v>0</v>
      </c>
      <c r="Y43" s="107">
        <f t="shared" si="14"/>
        <v>0</v>
      </c>
      <c r="Z43" s="107">
        <f t="shared" si="15"/>
        <v>0</v>
      </c>
      <c r="AA43" s="107">
        <f t="shared" si="16"/>
        <v>0</v>
      </c>
      <c r="AB43" s="107">
        <f t="shared" si="17"/>
        <v>0</v>
      </c>
      <c r="AC43" s="107">
        <f t="shared" si="18"/>
        <v>0</v>
      </c>
      <c r="AD43" s="107">
        <f t="shared" si="19"/>
        <v>0</v>
      </c>
      <c r="AE43" s="107">
        <f t="shared" si="20"/>
        <v>0</v>
      </c>
      <c r="AF43" s="107">
        <f t="shared" si="21"/>
        <v>0</v>
      </c>
      <c r="AG43" s="107">
        <f t="shared" si="22"/>
        <v>0</v>
      </c>
      <c r="AH43" s="107">
        <f t="shared" si="23"/>
        <v>0</v>
      </c>
      <c r="AI43" s="107">
        <f t="shared" si="24"/>
        <v>0</v>
      </c>
      <c r="AJ43" s="107">
        <f t="shared" si="25"/>
        <v>0</v>
      </c>
      <c r="AK43" s="107">
        <f t="shared" si="26"/>
        <v>0</v>
      </c>
    </row>
    <row r="44">
      <c r="A44" s="107"/>
      <c r="B44" s="107"/>
      <c r="C44" s="107"/>
      <c r="D44" s="107"/>
      <c r="E44" s="107"/>
      <c r="F44" s="108">
        <f t="shared" si="2"/>
        <v>3430</v>
      </c>
      <c r="G44" s="90" t="s">
        <v>242</v>
      </c>
      <c r="H44" s="14">
        <f>IF(ISNA(VLOOKUP(G44,Round3_Transactions!$A$2:$F$800,2,FALSE)), 0,VLOOKUP(G44,Round3_Transactions!$A$2:$F$800,2,FALSE))</f>
        <v>0</v>
      </c>
      <c r="I44" s="60">
        <f>IF(ISNA(VLOOKUP(G44,Round3_Transactions!$A$2:$F$800,3,FALSE)), 0,VLOOKUP(G44,Round3_Transactions!$A$2:$F$800,3,FALSE))</f>
        <v>0</v>
      </c>
      <c r="J44" s="60">
        <f>IF(ISNA(VLOOKUP(G44,Round3_Transactions!$A$2:$F$800,4,FALSE)), 0,VLOOKUP(G44,Round3_Transactions!$A$2:$F$800,4,FALSE))</f>
        <v>0</v>
      </c>
      <c r="K44" s="60">
        <f>IF(ISNA(VLOOKUP(G44,Round3_Transactions!$A$2:$F$800,5,FALSE)), 0,VLOOKUP(G44,Round3_Transactions!$A$2:$F$800,5,FALSE))</f>
        <v>0</v>
      </c>
      <c r="L44" s="86">
        <f>IF(ISNA(VLOOKUP(G44,Round3_Transactions!$A$2:$F$800,6,FALSE)), 0,VLOOKUP(G44,Round3_Transactions!$A$2:$F$800,6,FALSE))</f>
        <v>0</v>
      </c>
      <c r="M44" s="107">
        <f t="shared" si="1"/>
        <v>0</v>
      </c>
      <c r="N44" s="107">
        <f t="shared" si="3"/>
        <v>0</v>
      </c>
      <c r="O44" s="107">
        <f t="shared" si="4"/>
        <v>0</v>
      </c>
      <c r="P44" s="107">
        <f t="shared" si="5"/>
        <v>0</v>
      </c>
      <c r="Q44" s="107">
        <f t="shared" si="6"/>
        <v>0</v>
      </c>
      <c r="R44" s="107">
        <f t="shared" si="7"/>
        <v>0</v>
      </c>
      <c r="S44" s="107">
        <f t="shared" si="8"/>
        <v>0</v>
      </c>
      <c r="T44" s="107">
        <f t="shared" si="9"/>
        <v>0</v>
      </c>
      <c r="U44" s="107">
        <f t="shared" si="10"/>
        <v>0</v>
      </c>
      <c r="V44" s="107">
        <f t="shared" si="11"/>
        <v>0</v>
      </c>
      <c r="W44" s="107">
        <f t="shared" si="12"/>
        <v>0</v>
      </c>
      <c r="X44" s="107">
        <f t="shared" si="13"/>
        <v>0</v>
      </c>
      <c r="Y44" s="107">
        <f t="shared" si="14"/>
        <v>0</v>
      </c>
      <c r="Z44" s="107">
        <f t="shared" si="15"/>
        <v>0</v>
      </c>
      <c r="AA44" s="107">
        <f t="shared" si="16"/>
        <v>0</v>
      </c>
      <c r="AB44" s="107">
        <f t="shared" si="17"/>
        <v>0</v>
      </c>
      <c r="AC44" s="107">
        <f t="shared" si="18"/>
        <v>0</v>
      </c>
      <c r="AD44" s="107">
        <f t="shared" si="19"/>
        <v>0</v>
      </c>
      <c r="AE44" s="107">
        <f t="shared" si="20"/>
        <v>0</v>
      </c>
      <c r="AF44" s="107">
        <f t="shared" si="21"/>
        <v>0</v>
      </c>
      <c r="AG44" s="107">
        <f t="shared" si="22"/>
        <v>0</v>
      </c>
      <c r="AH44" s="107">
        <f t="shared" si="23"/>
        <v>0</v>
      </c>
      <c r="AI44" s="107">
        <f t="shared" si="24"/>
        <v>0</v>
      </c>
      <c r="AJ44" s="107">
        <f t="shared" si="25"/>
        <v>0</v>
      </c>
      <c r="AK44" s="107">
        <f t="shared" si="26"/>
        <v>0</v>
      </c>
    </row>
    <row r="45">
      <c r="A45" s="107"/>
      <c r="B45" s="107"/>
      <c r="C45" s="107"/>
      <c r="D45" s="107"/>
      <c r="E45" s="107"/>
      <c r="F45" s="108">
        <f t="shared" si="2"/>
        <v>3430</v>
      </c>
      <c r="G45" s="90" t="s">
        <v>243</v>
      </c>
      <c r="H45" s="14">
        <f>IF(ISNA(VLOOKUP(G45,Round3_Transactions!$A$2:$F$800,2,FALSE)), 0,VLOOKUP(G45,Round3_Transactions!$A$2:$F$800,2,FALSE))</f>
        <v>0</v>
      </c>
      <c r="I45" s="60">
        <f>IF(ISNA(VLOOKUP(G45,Round3_Transactions!$A$2:$F$800,3,FALSE)), 0,VLOOKUP(G45,Round3_Transactions!$A$2:$F$800,3,FALSE))</f>
        <v>0</v>
      </c>
      <c r="J45" s="60">
        <f>IF(ISNA(VLOOKUP(G45,Round3_Transactions!$A$2:$F$800,4,FALSE)), 0,VLOOKUP(G45,Round3_Transactions!$A$2:$F$800,4,FALSE))</f>
        <v>0</v>
      </c>
      <c r="K45" s="60">
        <f>IF(ISNA(VLOOKUP(G45,Round3_Transactions!$A$2:$F$800,5,FALSE)), 0,VLOOKUP(G45,Round3_Transactions!$A$2:$F$800,5,FALSE))</f>
        <v>0</v>
      </c>
      <c r="L45" s="86">
        <f>IF(ISNA(VLOOKUP(G45,Round3_Transactions!$A$2:$F$800,6,FALSE)), 0,VLOOKUP(G45,Round3_Transactions!$A$2:$F$800,6,FALSE))</f>
        <v>0</v>
      </c>
      <c r="M45" s="107">
        <f t="shared" si="1"/>
        <v>0</v>
      </c>
      <c r="N45" s="107">
        <f t="shared" si="3"/>
        <v>0</v>
      </c>
      <c r="O45" s="107">
        <f t="shared" si="4"/>
        <v>0</v>
      </c>
      <c r="P45" s="107">
        <f t="shared" si="5"/>
        <v>0</v>
      </c>
      <c r="Q45" s="107">
        <f t="shared" si="6"/>
        <v>0</v>
      </c>
      <c r="R45" s="107">
        <f t="shared" si="7"/>
        <v>0</v>
      </c>
      <c r="S45" s="107">
        <f t="shared" si="8"/>
        <v>0</v>
      </c>
      <c r="T45" s="107">
        <f t="shared" si="9"/>
        <v>0</v>
      </c>
      <c r="U45" s="107">
        <f t="shared" si="10"/>
        <v>0</v>
      </c>
      <c r="V45" s="107">
        <f t="shared" si="11"/>
        <v>0</v>
      </c>
      <c r="W45" s="107">
        <f t="shared" si="12"/>
        <v>0</v>
      </c>
      <c r="X45" s="107">
        <f t="shared" si="13"/>
        <v>0</v>
      </c>
      <c r="Y45" s="107">
        <f t="shared" si="14"/>
        <v>0</v>
      </c>
      <c r="Z45" s="107">
        <f t="shared" si="15"/>
        <v>0</v>
      </c>
      <c r="AA45" s="107">
        <f t="shared" si="16"/>
        <v>0</v>
      </c>
      <c r="AB45" s="107">
        <f t="shared" si="17"/>
        <v>0</v>
      </c>
      <c r="AC45" s="107">
        <f t="shared" si="18"/>
        <v>0</v>
      </c>
      <c r="AD45" s="107">
        <f t="shared" si="19"/>
        <v>0</v>
      </c>
      <c r="AE45" s="107">
        <f t="shared" si="20"/>
        <v>0</v>
      </c>
      <c r="AF45" s="107">
        <f t="shared" si="21"/>
        <v>0</v>
      </c>
      <c r="AG45" s="107">
        <f t="shared" si="22"/>
        <v>0</v>
      </c>
      <c r="AH45" s="107">
        <f t="shared" si="23"/>
        <v>0</v>
      </c>
      <c r="AI45" s="107">
        <f t="shared" si="24"/>
        <v>0</v>
      </c>
      <c r="AJ45" s="107">
        <f t="shared" si="25"/>
        <v>0</v>
      </c>
      <c r="AK45" s="107">
        <f t="shared" si="26"/>
        <v>0</v>
      </c>
    </row>
    <row r="46">
      <c r="A46" s="107"/>
      <c r="B46" s="107"/>
      <c r="C46" s="107"/>
      <c r="D46" s="107"/>
      <c r="E46" s="107"/>
      <c r="F46" s="108">
        <f t="shared" si="2"/>
        <v>3430</v>
      </c>
      <c r="G46" s="90" t="s">
        <v>244</v>
      </c>
      <c r="H46" s="14">
        <f>IF(ISNA(VLOOKUP(G46,Round3_Transactions!$A$2:$F$800,2,FALSE)), 0,VLOOKUP(G46,Round3_Transactions!$A$2:$F$800,2,FALSE))</f>
        <v>0</v>
      </c>
      <c r="I46" s="60">
        <f>IF(ISNA(VLOOKUP(G46,Round3_Transactions!$A$2:$F$800,3,FALSE)), 0,VLOOKUP(G46,Round3_Transactions!$A$2:$F$800,3,FALSE))</f>
        <v>0</v>
      </c>
      <c r="J46" s="60">
        <f>IF(ISNA(VLOOKUP(G46,Round3_Transactions!$A$2:$F$800,4,FALSE)), 0,VLOOKUP(G46,Round3_Transactions!$A$2:$F$800,4,FALSE))</f>
        <v>0</v>
      </c>
      <c r="K46" s="60">
        <f>IF(ISNA(VLOOKUP(G46,Round3_Transactions!$A$2:$F$800,5,FALSE)), 0,VLOOKUP(G46,Round3_Transactions!$A$2:$F$800,5,FALSE))</f>
        <v>0</v>
      </c>
      <c r="L46" s="86">
        <f>IF(ISNA(VLOOKUP(G46,Round3_Transactions!$A$2:$F$800,6,FALSE)), 0,VLOOKUP(G46,Round3_Transactions!$A$2:$F$800,6,FALSE))</f>
        <v>0</v>
      </c>
      <c r="M46" s="107">
        <f t="shared" si="1"/>
        <v>0</v>
      </c>
      <c r="N46" s="107">
        <f t="shared" si="3"/>
        <v>0</v>
      </c>
      <c r="O46" s="107">
        <f t="shared" si="4"/>
        <v>0</v>
      </c>
      <c r="P46" s="107">
        <f t="shared" si="5"/>
        <v>0</v>
      </c>
      <c r="Q46" s="107">
        <f t="shared" si="6"/>
        <v>0</v>
      </c>
      <c r="R46" s="107">
        <f t="shared" si="7"/>
        <v>0</v>
      </c>
      <c r="S46" s="107">
        <f t="shared" si="8"/>
        <v>0</v>
      </c>
      <c r="T46" s="107">
        <f t="shared" si="9"/>
        <v>0</v>
      </c>
      <c r="U46" s="107">
        <f t="shared" si="10"/>
        <v>0</v>
      </c>
      <c r="V46" s="107">
        <f t="shared" si="11"/>
        <v>0</v>
      </c>
      <c r="W46" s="107">
        <f t="shared" si="12"/>
        <v>0</v>
      </c>
      <c r="X46" s="107">
        <f t="shared" si="13"/>
        <v>0</v>
      </c>
      <c r="Y46" s="107">
        <f t="shared" si="14"/>
        <v>0</v>
      </c>
      <c r="Z46" s="107">
        <f t="shared" si="15"/>
        <v>0</v>
      </c>
      <c r="AA46" s="107">
        <f t="shared" si="16"/>
        <v>0</v>
      </c>
      <c r="AB46" s="107">
        <f t="shared" si="17"/>
        <v>0</v>
      </c>
      <c r="AC46" s="107">
        <f t="shared" si="18"/>
        <v>0</v>
      </c>
      <c r="AD46" s="107">
        <f t="shared" si="19"/>
        <v>0</v>
      </c>
      <c r="AE46" s="107">
        <f t="shared" si="20"/>
        <v>0</v>
      </c>
      <c r="AF46" s="107">
        <f t="shared" si="21"/>
        <v>0</v>
      </c>
      <c r="AG46" s="107">
        <f t="shared" si="22"/>
        <v>0</v>
      </c>
      <c r="AH46" s="107">
        <f t="shared" si="23"/>
        <v>0</v>
      </c>
      <c r="AI46" s="107">
        <f t="shared" si="24"/>
        <v>0</v>
      </c>
      <c r="AJ46" s="107">
        <f t="shared" si="25"/>
        <v>0</v>
      </c>
      <c r="AK46" s="107">
        <f t="shared" si="26"/>
        <v>0</v>
      </c>
    </row>
    <row r="47">
      <c r="A47" s="107"/>
      <c r="B47" s="107"/>
      <c r="C47" s="107"/>
      <c r="D47" s="107"/>
      <c r="E47" s="107"/>
      <c r="F47" s="108">
        <f t="shared" si="2"/>
        <v>3430</v>
      </c>
      <c r="G47" s="90" t="s">
        <v>245</v>
      </c>
      <c r="H47" s="14">
        <f>IF(ISNA(VLOOKUP(G47,Round3_Transactions!$A$2:$F$800,2,FALSE)), 0,VLOOKUP(G47,Round3_Transactions!$A$2:$F$800,2,FALSE))</f>
        <v>0</v>
      </c>
      <c r="I47" s="60">
        <f>IF(ISNA(VLOOKUP(G47,Round3_Transactions!$A$2:$F$800,3,FALSE)), 0,VLOOKUP(G47,Round3_Transactions!$A$2:$F$800,3,FALSE))</f>
        <v>0</v>
      </c>
      <c r="J47" s="60">
        <f>IF(ISNA(VLOOKUP(G47,Round3_Transactions!$A$2:$F$800,4,FALSE)), 0,VLOOKUP(G47,Round3_Transactions!$A$2:$F$800,4,FALSE))</f>
        <v>0</v>
      </c>
      <c r="K47" s="60">
        <f>IF(ISNA(VLOOKUP(G47,Round3_Transactions!$A$2:$F$800,5,FALSE)), 0,VLOOKUP(G47,Round3_Transactions!$A$2:$F$800,5,FALSE))</f>
        <v>0</v>
      </c>
      <c r="L47" s="86">
        <f>IF(ISNA(VLOOKUP(G47,Round3_Transactions!$A$2:$F$800,6,FALSE)), 0,VLOOKUP(G47,Round3_Transactions!$A$2:$F$800,6,FALSE))</f>
        <v>0</v>
      </c>
      <c r="M47" s="107">
        <f t="shared" si="1"/>
        <v>0</v>
      </c>
      <c r="N47" s="107">
        <f t="shared" si="3"/>
        <v>0</v>
      </c>
      <c r="O47" s="107">
        <f t="shared" si="4"/>
        <v>0</v>
      </c>
      <c r="P47" s="107">
        <f t="shared" si="5"/>
        <v>0</v>
      </c>
      <c r="Q47" s="107">
        <f t="shared" si="6"/>
        <v>0</v>
      </c>
      <c r="R47" s="107">
        <f t="shared" si="7"/>
        <v>0</v>
      </c>
      <c r="S47" s="107">
        <f t="shared" si="8"/>
        <v>0</v>
      </c>
      <c r="T47" s="107">
        <f t="shared" si="9"/>
        <v>0</v>
      </c>
      <c r="U47" s="107">
        <f t="shared" si="10"/>
        <v>0</v>
      </c>
      <c r="V47" s="107">
        <f t="shared" si="11"/>
        <v>0</v>
      </c>
      <c r="W47" s="107">
        <f t="shared" si="12"/>
        <v>0</v>
      </c>
      <c r="X47" s="107">
        <f t="shared" si="13"/>
        <v>0</v>
      </c>
      <c r="Y47" s="107">
        <f t="shared" si="14"/>
        <v>0</v>
      </c>
      <c r="Z47" s="107">
        <f t="shared" si="15"/>
        <v>0</v>
      </c>
      <c r="AA47" s="107">
        <f t="shared" si="16"/>
        <v>0</v>
      </c>
      <c r="AB47" s="107">
        <f t="shared" si="17"/>
        <v>0</v>
      </c>
      <c r="AC47" s="107">
        <f t="shared" si="18"/>
        <v>0</v>
      </c>
      <c r="AD47" s="107">
        <f t="shared" si="19"/>
        <v>0</v>
      </c>
      <c r="AE47" s="107">
        <f t="shared" si="20"/>
        <v>0</v>
      </c>
      <c r="AF47" s="107">
        <f t="shared" si="21"/>
        <v>0</v>
      </c>
      <c r="AG47" s="107">
        <f t="shared" si="22"/>
        <v>0</v>
      </c>
      <c r="AH47" s="107">
        <f t="shared" si="23"/>
        <v>0</v>
      </c>
      <c r="AI47" s="107">
        <f t="shared" si="24"/>
        <v>0</v>
      </c>
      <c r="AJ47" s="107">
        <f t="shared" si="25"/>
        <v>0</v>
      </c>
      <c r="AK47" s="107">
        <f t="shared" si="26"/>
        <v>0</v>
      </c>
    </row>
    <row r="48">
      <c r="A48" s="107"/>
      <c r="B48" s="107"/>
      <c r="C48" s="107"/>
      <c r="D48" s="107"/>
      <c r="E48" s="107"/>
      <c r="F48" s="108">
        <f t="shared" si="2"/>
        <v>3430</v>
      </c>
      <c r="G48" s="90" t="s">
        <v>246</v>
      </c>
      <c r="H48" s="14">
        <f>IF(ISNA(VLOOKUP(G48,Round3_Transactions!$A$2:$F$800,2,FALSE)), 0,VLOOKUP(G48,Round3_Transactions!$A$2:$F$800,2,FALSE))</f>
        <v>0</v>
      </c>
      <c r="I48" s="60">
        <f>IF(ISNA(VLOOKUP(G48,Round3_Transactions!$A$2:$F$800,3,FALSE)), 0,VLOOKUP(G48,Round3_Transactions!$A$2:$F$800,3,FALSE))</f>
        <v>0</v>
      </c>
      <c r="J48" s="60">
        <f>IF(ISNA(VLOOKUP(G48,Round3_Transactions!$A$2:$F$800,4,FALSE)), 0,VLOOKUP(G48,Round3_Transactions!$A$2:$F$800,4,FALSE))</f>
        <v>0</v>
      </c>
      <c r="K48" s="60">
        <f>IF(ISNA(VLOOKUP(G48,Round3_Transactions!$A$2:$F$800,5,FALSE)), 0,VLOOKUP(G48,Round3_Transactions!$A$2:$F$800,5,FALSE))</f>
        <v>0</v>
      </c>
      <c r="L48" s="86">
        <f>IF(ISNA(VLOOKUP(G48,Round3_Transactions!$A$2:$F$800,6,FALSE)), 0,VLOOKUP(G48,Round3_Transactions!$A$2:$F$800,6,FALSE))</f>
        <v>0</v>
      </c>
      <c r="M48" s="107">
        <f t="shared" si="1"/>
        <v>0</v>
      </c>
      <c r="N48" s="107">
        <f t="shared" si="3"/>
        <v>0</v>
      </c>
      <c r="O48" s="107">
        <f t="shared" si="4"/>
        <v>0</v>
      </c>
      <c r="P48" s="107">
        <f t="shared" si="5"/>
        <v>0</v>
      </c>
      <c r="Q48" s="107">
        <f t="shared" si="6"/>
        <v>0</v>
      </c>
      <c r="R48" s="107">
        <f t="shared" si="7"/>
        <v>0</v>
      </c>
      <c r="S48" s="107">
        <f t="shared" si="8"/>
        <v>0</v>
      </c>
      <c r="T48" s="107">
        <f t="shared" si="9"/>
        <v>0</v>
      </c>
      <c r="U48" s="107">
        <f t="shared" si="10"/>
        <v>0</v>
      </c>
      <c r="V48" s="107">
        <f t="shared" si="11"/>
        <v>0</v>
      </c>
      <c r="W48" s="107">
        <f t="shared" si="12"/>
        <v>0</v>
      </c>
      <c r="X48" s="107">
        <f t="shared" si="13"/>
        <v>0</v>
      </c>
      <c r="Y48" s="107">
        <f t="shared" si="14"/>
        <v>0</v>
      </c>
      <c r="Z48" s="107">
        <f t="shared" si="15"/>
        <v>0</v>
      </c>
      <c r="AA48" s="107">
        <f t="shared" si="16"/>
        <v>0</v>
      </c>
      <c r="AB48" s="107">
        <f t="shared" si="17"/>
        <v>0</v>
      </c>
      <c r="AC48" s="107">
        <f t="shared" si="18"/>
        <v>0</v>
      </c>
      <c r="AD48" s="107">
        <f t="shared" si="19"/>
        <v>0</v>
      </c>
      <c r="AE48" s="107">
        <f t="shared" si="20"/>
        <v>0</v>
      </c>
      <c r="AF48" s="107">
        <f t="shared" si="21"/>
        <v>0</v>
      </c>
      <c r="AG48" s="107">
        <f t="shared" si="22"/>
        <v>0</v>
      </c>
      <c r="AH48" s="107">
        <f t="shared" si="23"/>
        <v>0</v>
      </c>
      <c r="AI48" s="107">
        <f t="shared" si="24"/>
        <v>0</v>
      </c>
      <c r="AJ48" s="107">
        <f t="shared" si="25"/>
        <v>0</v>
      </c>
      <c r="AK48" s="107">
        <f t="shared" si="26"/>
        <v>0</v>
      </c>
    </row>
    <row r="49">
      <c r="A49" s="107"/>
      <c r="B49" s="107"/>
      <c r="C49" s="107"/>
      <c r="D49" s="107"/>
      <c r="E49" s="107"/>
      <c r="F49" s="108">
        <f t="shared" si="2"/>
        <v>3430</v>
      </c>
      <c r="G49" s="90" t="s">
        <v>247</v>
      </c>
      <c r="H49" s="14">
        <f>IF(ISNA(VLOOKUP(G49,Round3_Transactions!$A$2:$F$800,2,FALSE)), 0,VLOOKUP(G49,Round3_Transactions!$A$2:$F$800,2,FALSE))</f>
        <v>0</v>
      </c>
      <c r="I49" s="60">
        <f>IF(ISNA(VLOOKUP(G49,Round3_Transactions!$A$2:$F$800,3,FALSE)), 0,VLOOKUP(G49,Round3_Transactions!$A$2:$F$800,3,FALSE))</f>
        <v>0</v>
      </c>
      <c r="J49" s="60">
        <f>IF(ISNA(VLOOKUP(G49,Round3_Transactions!$A$2:$F$800,4,FALSE)), 0,VLOOKUP(G49,Round3_Transactions!$A$2:$F$800,4,FALSE))</f>
        <v>0</v>
      </c>
      <c r="K49" s="60">
        <f>IF(ISNA(VLOOKUP(G49,Round3_Transactions!$A$2:$F$800,5,FALSE)), 0,VLOOKUP(G49,Round3_Transactions!$A$2:$F$800,5,FALSE))</f>
        <v>0</v>
      </c>
      <c r="L49" s="86">
        <f>IF(ISNA(VLOOKUP(G49,Round3_Transactions!$A$2:$F$800,6,FALSE)), 0,VLOOKUP(G49,Round3_Transactions!$A$2:$F$800,6,FALSE))</f>
        <v>0</v>
      </c>
      <c r="M49" s="107">
        <f t="shared" si="1"/>
        <v>0</v>
      </c>
      <c r="N49" s="107">
        <f t="shared" si="3"/>
        <v>0</v>
      </c>
      <c r="O49" s="107">
        <f t="shared" si="4"/>
        <v>0</v>
      </c>
      <c r="P49" s="107">
        <f t="shared" si="5"/>
        <v>0</v>
      </c>
      <c r="Q49" s="107">
        <f t="shared" si="6"/>
        <v>0</v>
      </c>
      <c r="R49" s="107">
        <f t="shared" si="7"/>
        <v>0</v>
      </c>
      <c r="S49" s="107">
        <f t="shared" si="8"/>
        <v>0</v>
      </c>
      <c r="T49" s="107">
        <f t="shared" si="9"/>
        <v>0</v>
      </c>
      <c r="U49" s="107">
        <f t="shared" si="10"/>
        <v>0</v>
      </c>
      <c r="V49" s="107">
        <f t="shared" si="11"/>
        <v>0</v>
      </c>
      <c r="W49" s="107">
        <f t="shared" si="12"/>
        <v>0</v>
      </c>
      <c r="X49" s="107">
        <f t="shared" si="13"/>
        <v>0</v>
      </c>
      <c r="Y49" s="107">
        <f t="shared" si="14"/>
        <v>0</v>
      </c>
      <c r="Z49" s="107">
        <f t="shared" si="15"/>
        <v>0</v>
      </c>
      <c r="AA49" s="107">
        <f t="shared" si="16"/>
        <v>0</v>
      </c>
      <c r="AB49" s="107">
        <f t="shared" si="17"/>
        <v>0</v>
      </c>
      <c r="AC49" s="107">
        <f t="shared" si="18"/>
        <v>0</v>
      </c>
      <c r="AD49" s="107">
        <f t="shared" si="19"/>
        <v>0</v>
      </c>
      <c r="AE49" s="107">
        <f t="shared" si="20"/>
        <v>0</v>
      </c>
      <c r="AF49" s="107">
        <f t="shared" si="21"/>
        <v>0</v>
      </c>
      <c r="AG49" s="107">
        <f t="shared" si="22"/>
        <v>0</v>
      </c>
      <c r="AH49" s="107">
        <f t="shared" si="23"/>
        <v>0</v>
      </c>
      <c r="AI49" s="107">
        <f t="shared" si="24"/>
        <v>0</v>
      </c>
      <c r="AJ49" s="107">
        <f t="shared" si="25"/>
        <v>0</v>
      </c>
      <c r="AK49" s="107">
        <f t="shared" si="26"/>
        <v>0</v>
      </c>
    </row>
    <row r="50">
      <c r="A50" s="107"/>
      <c r="B50" s="107"/>
      <c r="C50" s="107"/>
      <c r="D50" s="107"/>
      <c r="E50" s="107"/>
      <c r="F50" s="108">
        <f t="shared" si="2"/>
        <v>3430</v>
      </c>
      <c r="G50" s="90" t="s">
        <v>248</v>
      </c>
      <c r="H50" s="14">
        <f>IF(ISNA(VLOOKUP(G50,Round3_Transactions!$A$2:$F$800,2,FALSE)), 0,VLOOKUP(G50,Round3_Transactions!$A$2:$F$800,2,FALSE))</f>
        <v>0</v>
      </c>
      <c r="I50" s="60">
        <f>IF(ISNA(VLOOKUP(G50,Round3_Transactions!$A$2:$F$800,3,FALSE)), 0,VLOOKUP(G50,Round3_Transactions!$A$2:$F$800,3,FALSE))</f>
        <v>0</v>
      </c>
      <c r="J50" s="60">
        <f>IF(ISNA(VLOOKUP(G50,Round3_Transactions!$A$2:$F$800,4,FALSE)), 0,VLOOKUP(G50,Round3_Transactions!$A$2:$F$800,4,FALSE))</f>
        <v>0</v>
      </c>
      <c r="K50" s="60">
        <f>IF(ISNA(VLOOKUP(G50,Round3_Transactions!$A$2:$F$800,5,FALSE)), 0,VLOOKUP(G50,Round3_Transactions!$A$2:$F$800,5,FALSE))</f>
        <v>0</v>
      </c>
      <c r="L50" s="86">
        <f>IF(ISNA(VLOOKUP(G50,Round3_Transactions!$A$2:$F$800,6,FALSE)), 0,VLOOKUP(G50,Round3_Transactions!$A$2:$F$800,6,FALSE))</f>
        <v>0</v>
      </c>
      <c r="M50" s="107">
        <f t="shared" si="1"/>
        <v>0</v>
      </c>
      <c r="N50" s="107">
        <f t="shared" si="3"/>
        <v>0</v>
      </c>
      <c r="O50" s="107">
        <f t="shared" si="4"/>
        <v>0</v>
      </c>
      <c r="P50" s="107">
        <f t="shared" si="5"/>
        <v>0</v>
      </c>
      <c r="Q50" s="107">
        <f t="shared" si="6"/>
        <v>0</v>
      </c>
      <c r="R50" s="107">
        <f t="shared" si="7"/>
        <v>0</v>
      </c>
      <c r="S50" s="107">
        <f t="shared" si="8"/>
        <v>0</v>
      </c>
      <c r="T50" s="107">
        <f t="shared" si="9"/>
        <v>0</v>
      </c>
      <c r="U50" s="107">
        <f t="shared" si="10"/>
        <v>0</v>
      </c>
      <c r="V50" s="107">
        <f t="shared" si="11"/>
        <v>0</v>
      </c>
      <c r="W50" s="107">
        <f t="shared" si="12"/>
        <v>0</v>
      </c>
      <c r="X50" s="107">
        <f t="shared" si="13"/>
        <v>0</v>
      </c>
      <c r="Y50" s="107">
        <f t="shared" si="14"/>
        <v>0</v>
      </c>
      <c r="Z50" s="107">
        <f t="shared" si="15"/>
        <v>0</v>
      </c>
      <c r="AA50" s="107">
        <f t="shared" si="16"/>
        <v>0</v>
      </c>
      <c r="AB50" s="107">
        <f t="shared" si="17"/>
        <v>0</v>
      </c>
      <c r="AC50" s="107">
        <f t="shared" si="18"/>
        <v>0</v>
      </c>
      <c r="AD50" s="107">
        <f t="shared" si="19"/>
        <v>0</v>
      </c>
      <c r="AE50" s="107">
        <f t="shared" si="20"/>
        <v>0</v>
      </c>
      <c r="AF50" s="107">
        <f t="shared" si="21"/>
        <v>0</v>
      </c>
      <c r="AG50" s="107">
        <f t="shared" si="22"/>
        <v>0</v>
      </c>
      <c r="AH50" s="107">
        <f t="shared" si="23"/>
        <v>0</v>
      </c>
      <c r="AI50" s="107">
        <f t="shared" si="24"/>
        <v>0</v>
      </c>
      <c r="AJ50" s="107">
        <f t="shared" si="25"/>
        <v>0</v>
      </c>
      <c r="AK50" s="107">
        <f t="shared" si="26"/>
        <v>0</v>
      </c>
    </row>
    <row r="51">
      <c r="A51" s="107"/>
      <c r="B51" s="107"/>
      <c r="C51" s="107"/>
      <c r="D51" s="107"/>
      <c r="E51" s="107"/>
      <c r="F51" s="108">
        <f t="shared" si="2"/>
        <v>3430</v>
      </c>
      <c r="G51" s="90" t="s">
        <v>249</v>
      </c>
      <c r="H51" s="14">
        <f>IF(ISNA(VLOOKUP(G51,Round3_Transactions!$A$2:$F$800,2,FALSE)), 0,VLOOKUP(G51,Round3_Transactions!$A$2:$F$800,2,FALSE))</f>
        <v>0</v>
      </c>
      <c r="I51" s="60">
        <f>IF(ISNA(VLOOKUP(G51,Round3_Transactions!$A$2:$F$800,3,FALSE)), 0,VLOOKUP(G51,Round3_Transactions!$A$2:$F$800,3,FALSE))</f>
        <v>0</v>
      </c>
      <c r="J51" s="60">
        <f>IF(ISNA(VLOOKUP(G51,Round3_Transactions!$A$2:$F$800,4,FALSE)), 0,VLOOKUP(G51,Round3_Transactions!$A$2:$F$800,4,FALSE))</f>
        <v>0</v>
      </c>
      <c r="K51" s="60">
        <f>IF(ISNA(VLOOKUP(G51,Round3_Transactions!$A$2:$F$800,5,FALSE)), 0,VLOOKUP(G51,Round3_Transactions!$A$2:$F$800,5,FALSE))</f>
        <v>0</v>
      </c>
      <c r="L51" s="86">
        <f>IF(ISNA(VLOOKUP(G51,Round3_Transactions!$A$2:$F$800,6,FALSE)), 0,VLOOKUP(G51,Round3_Transactions!$A$2:$F$800,6,FALSE))</f>
        <v>0</v>
      </c>
      <c r="M51" s="107">
        <f t="shared" si="1"/>
        <v>0</v>
      </c>
      <c r="N51" s="107">
        <f t="shared" si="3"/>
        <v>0</v>
      </c>
      <c r="O51" s="107">
        <f t="shared" si="4"/>
        <v>0</v>
      </c>
      <c r="P51" s="107">
        <f t="shared" si="5"/>
        <v>0</v>
      </c>
      <c r="Q51" s="107">
        <f t="shared" si="6"/>
        <v>0</v>
      </c>
      <c r="R51" s="107">
        <f t="shared" si="7"/>
        <v>0</v>
      </c>
      <c r="S51" s="107">
        <f t="shared" si="8"/>
        <v>0</v>
      </c>
      <c r="T51" s="107">
        <f t="shared" si="9"/>
        <v>0</v>
      </c>
      <c r="U51" s="107">
        <f t="shared" si="10"/>
        <v>0</v>
      </c>
      <c r="V51" s="107">
        <f t="shared" si="11"/>
        <v>0</v>
      </c>
      <c r="W51" s="107">
        <f t="shared" si="12"/>
        <v>0</v>
      </c>
      <c r="X51" s="107">
        <f t="shared" si="13"/>
        <v>0</v>
      </c>
      <c r="Y51" s="107">
        <f t="shared" si="14"/>
        <v>0</v>
      </c>
      <c r="Z51" s="107">
        <f t="shared" si="15"/>
        <v>0</v>
      </c>
      <c r="AA51" s="107">
        <f t="shared" si="16"/>
        <v>0</v>
      </c>
      <c r="AB51" s="107">
        <f t="shared" si="17"/>
        <v>0</v>
      </c>
      <c r="AC51" s="107">
        <f t="shared" si="18"/>
        <v>0</v>
      </c>
      <c r="AD51" s="107">
        <f t="shared" si="19"/>
        <v>0</v>
      </c>
      <c r="AE51" s="107">
        <f t="shared" si="20"/>
        <v>0</v>
      </c>
      <c r="AF51" s="107">
        <f t="shared" si="21"/>
        <v>0</v>
      </c>
      <c r="AG51" s="107">
        <f t="shared" si="22"/>
        <v>0</v>
      </c>
      <c r="AH51" s="107">
        <f t="shared" si="23"/>
        <v>0</v>
      </c>
      <c r="AI51" s="107">
        <f t="shared" si="24"/>
        <v>0</v>
      </c>
      <c r="AJ51" s="107">
        <f t="shared" si="25"/>
        <v>0</v>
      </c>
      <c r="AK51" s="107">
        <f t="shared" si="26"/>
        <v>0</v>
      </c>
    </row>
    <row r="52">
      <c r="A52" s="107"/>
      <c r="B52" s="107"/>
      <c r="C52" s="107"/>
      <c r="D52" s="107"/>
      <c r="E52" s="107"/>
      <c r="F52" s="108">
        <f t="shared" si="2"/>
        <v>3430</v>
      </c>
      <c r="G52" s="90" t="s">
        <v>250</v>
      </c>
      <c r="H52" s="14">
        <f>IF(ISNA(VLOOKUP(G52,Round3_Transactions!$A$2:$F$800,2,FALSE)), 0,VLOOKUP(G52,Round3_Transactions!$A$2:$F$800,2,FALSE))</f>
        <v>0</v>
      </c>
      <c r="I52" s="60">
        <f>IF(ISNA(VLOOKUP(G52,Round3_Transactions!$A$2:$F$800,3,FALSE)), 0,VLOOKUP(G52,Round3_Transactions!$A$2:$F$800,3,FALSE))</f>
        <v>0</v>
      </c>
      <c r="J52" s="60">
        <f>IF(ISNA(VLOOKUP(G52,Round3_Transactions!$A$2:$F$800,4,FALSE)), 0,VLOOKUP(G52,Round3_Transactions!$A$2:$F$800,4,FALSE))</f>
        <v>0</v>
      </c>
      <c r="K52" s="60">
        <f>IF(ISNA(VLOOKUP(G52,Round3_Transactions!$A$2:$F$800,5,FALSE)), 0,VLOOKUP(G52,Round3_Transactions!$A$2:$F$800,5,FALSE))</f>
        <v>0</v>
      </c>
      <c r="L52" s="86">
        <f>IF(ISNA(VLOOKUP(G52,Round3_Transactions!$A$2:$F$800,6,FALSE)), 0,VLOOKUP(G52,Round3_Transactions!$A$2:$F$800,6,FALSE))</f>
        <v>0</v>
      </c>
      <c r="M52" s="107">
        <f t="shared" si="1"/>
        <v>0</v>
      </c>
      <c r="N52" s="107">
        <f t="shared" si="3"/>
        <v>0</v>
      </c>
      <c r="O52" s="107">
        <f t="shared" si="4"/>
        <v>0</v>
      </c>
      <c r="P52" s="107">
        <f t="shared" si="5"/>
        <v>0</v>
      </c>
      <c r="Q52" s="107">
        <f t="shared" si="6"/>
        <v>0</v>
      </c>
      <c r="R52" s="107">
        <f t="shared" si="7"/>
        <v>0</v>
      </c>
      <c r="S52" s="107">
        <f t="shared" si="8"/>
        <v>0</v>
      </c>
      <c r="T52" s="107">
        <f t="shared" si="9"/>
        <v>0</v>
      </c>
      <c r="U52" s="107">
        <f t="shared" si="10"/>
        <v>0</v>
      </c>
      <c r="V52" s="107">
        <f t="shared" si="11"/>
        <v>0</v>
      </c>
      <c r="W52" s="107">
        <f t="shared" si="12"/>
        <v>0</v>
      </c>
      <c r="X52" s="107">
        <f t="shared" si="13"/>
        <v>0</v>
      </c>
      <c r="Y52" s="107">
        <f t="shared" si="14"/>
        <v>0</v>
      </c>
      <c r="Z52" s="107">
        <f t="shared" si="15"/>
        <v>0</v>
      </c>
      <c r="AA52" s="107">
        <f t="shared" si="16"/>
        <v>0</v>
      </c>
      <c r="AB52" s="107">
        <f t="shared" si="17"/>
        <v>0</v>
      </c>
      <c r="AC52" s="107">
        <f t="shared" si="18"/>
        <v>0</v>
      </c>
      <c r="AD52" s="107">
        <f t="shared" si="19"/>
        <v>0</v>
      </c>
      <c r="AE52" s="107">
        <f t="shared" si="20"/>
        <v>0</v>
      </c>
      <c r="AF52" s="107">
        <f t="shared" si="21"/>
        <v>0</v>
      </c>
      <c r="AG52" s="107">
        <f t="shared" si="22"/>
        <v>0</v>
      </c>
      <c r="AH52" s="107">
        <f t="shared" si="23"/>
        <v>0</v>
      </c>
      <c r="AI52" s="107">
        <f t="shared" si="24"/>
        <v>0</v>
      </c>
      <c r="AJ52" s="107">
        <f t="shared" si="25"/>
        <v>0</v>
      </c>
      <c r="AK52" s="107">
        <f t="shared" si="26"/>
        <v>0</v>
      </c>
    </row>
    <row r="53">
      <c r="A53" s="107"/>
      <c r="B53" s="107"/>
      <c r="C53" s="107"/>
      <c r="D53" s="107"/>
      <c r="E53" s="107"/>
      <c r="F53" s="108">
        <f t="shared" si="2"/>
        <v>3430</v>
      </c>
      <c r="G53" s="90" t="s">
        <v>251</v>
      </c>
      <c r="H53" s="14">
        <f>IF(ISNA(VLOOKUP(G53,Round3_Transactions!$A$2:$F$800,2,FALSE)), 0,VLOOKUP(G53,Round3_Transactions!$A$2:$F$800,2,FALSE))</f>
        <v>0</v>
      </c>
      <c r="I53" s="60">
        <f>IF(ISNA(VLOOKUP(G53,Round3_Transactions!$A$2:$F$800,3,FALSE)), 0,VLOOKUP(G53,Round3_Transactions!$A$2:$F$800,3,FALSE))</f>
        <v>0</v>
      </c>
      <c r="J53" s="60">
        <f>IF(ISNA(VLOOKUP(G53,Round3_Transactions!$A$2:$F$800,4,FALSE)), 0,VLOOKUP(G53,Round3_Transactions!$A$2:$F$800,4,FALSE))</f>
        <v>0</v>
      </c>
      <c r="K53" s="60">
        <f>IF(ISNA(VLOOKUP(G53,Round3_Transactions!$A$2:$F$800,5,FALSE)), 0,VLOOKUP(G53,Round3_Transactions!$A$2:$F$800,5,FALSE))</f>
        <v>0</v>
      </c>
      <c r="L53" s="86">
        <f>IF(ISNA(VLOOKUP(G53,Round3_Transactions!$A$2:$F$800,6,FALSE)), 0,VLOOKUP(G53,Round3_Transactions!$A$2:$F$800,6,FALSE))</f>
        <v>0</v>
      </c>
      <c r="M53" s="107">
        <f t="shared" si="1"/>
        <v>0</v>
      </c>
      <c r="N53" s="107">
        <f t="shared" si="3"/>
        <v>0</v>
      </c>
      <c r="O53" s="107">
        <f t="shared" si="4"/>
        <v>0</v>
      </c>
      <c r="P53" s="107">
        <f t="shared" si="5"/>
        <v>0</v>
      </c>
      <c r="Q53" s="107">
        <f t="shared" si="6"/>
        <v>0</v>
      </c>
      <c r="R53" s="107">
        <f t="shared" si="7"/>
        <v>0</v>
      </c>
      <c r="S53" s="107">
        <f t="shared" si="8"/>
        <v>0</v>
      </c>
      <c r="T53" s="107">
        <f t="shared" si="9"/>
        <v>0</v>
      </c>
      <c r="U53" s="107">
        <f t="shared" si="10"/>
        <v>0</v>
      </c>
      <c r="V53" s="107">
        <f t="shared" si="11"/>
        <v>0</v>
      </c>
      <c r="W53" s="107">
        <f t="shared" si="12"/>
        <v>0</v>
      </c>
      <c r="X53" s="107">
        <f t="shared" si="13"/>
        <v>0</v>
      </c>
      <c r="Y53" s="107">
        <f t="shared" si="14"/>
        <v>0</v>
      </c>
      <c r="Z53" s="107">
        <f t="shared" si="15"/>
        <v>0</v>
      </c>
      <c r="AA53" s="107">
        <f t="shared" si="16"/>
        <v>0</v>
      </c>
      <c r="AB53" s="107">
        <f t="shared" si="17"/>
        <v>0</v>
      </c>
      <c r="AC53" s="107">
        <f t="shared" si="18"/>
        <v>0</v>
      </c>
      <c r="AD53" s="107">
        <f t="shared" si="19"/>
        <v>0</v>
      </c>
      <c r="AE53" s="107">
        <f t="shared" si="20"/>
        <v>0</v>
      </c>
      <c r="AF53" s="107">
        <f t="shared" si="21"/>
        <v>0</v>
      </c>
      <c r="AG53" s="107">
        <f t="shared" si="22"/>
        <v>0</v>
      </c>
      <c r="AH53" s="107">
        <f t="shared" si="23"/>
        <v>0</v>
      </c>
      <c r="AI53" s="107">
        <f t="shared" si="24"/>
        <v>0</v>
      </c>
      <c r="AJ53" s="107">
        <f t="shared" si="25"/>
        <v>0</v>
      </c>
      <c r="AK53" s="107">
        <f t="shared" si="26"/>
        <v>0</v>
      </c>
    </row>
    <row r="54">
      <c r="A54" s="107"/>
      <c r="B54" s="107"/>
      <c r="C54" s="107"/>
      <c r="D54" s="107"/>
      <c r="E54" s="107"/>
      <c r="F54" s="108">
        <f t="shared" si="2"/>
        <v>3430</v>
      </c>
      <c r="G54" s="90" t="s">
        <v>252</v>
      </c>
      <c r="H54" s="14">
        <f>IF(ISNA(VLOOKUP(G54,Round3_Transactions!$A$2:$F$800,2,FALSE)), 0,VLOOKUP(G54,Round3_Transactions!$A$2:$F$800,2,FALSE))</f>
        <v>0</v>
      </c>
      <c r="I54" s="60">
        <f>IF(ISNA(VLOOKUP(G54,Round3_Transactions!$A$2:$F$800,3,FALSE)), 0,VLOOKUP(G54,Round3_Transactions!$A$2:$F$800,3,FALSE))</f>
        <v>0</v>
      </c>
      <c r="J54" s="60">
        <f>IF(ISNA(VLOOKUP(G54,Round3_Transactions!$A$2:$F$800,4,FALSE)), 0,VLOOKUP(G54,Round3_Transactions!$A$2:$F$800,4,FALSE))</f>
        <v>0</v>
      </c>
      <c r="K54" s="60">
        <f>IF(ISNA(VLOOKUP(G54,Round3_Transactions!$A$2:$F$800,5,FALSE)), 0,VLOOKUP(G54,Round3_Transactions!$A$2:$F$800,5,FALSE))</f>
        <v>0</v>
      </c>
      <c r="L54" s="86">
        <f>IF(ISNA(VLOOKUP(G54,Round3_Transactions!$A$2:$F$800,6,FALSE)), 0,VLOOKUP(G54,Round3_Transactions!$A$2:$F$800,6,FALSE))</f>
        <v>0</v>
      </c>
      <c r="M54" s="107">
        <f t="shared" si="1"/>
        <v>0</v>
      </c>
      <c r="N54" s="107">
        <f t="shared" si="3"/>
        <v>0</v>
      </c>
      <c r="O54" s="107">
        <f t="shared" si="4"/>
        <v>0</v>
      </c>
      <c r="P54" s="107">
        <f t="shared" si="5"/>
        <v>0</v>
      </c>
      <c r="Q54" s="107">
        <f t="shared" si="6"/>
        <v>0</v>
      </c>
      <c r="R54" s="107">
        <f t="shared" si="7"/>
        <v>0</v>
      </c>
      <c r="S54" s="107">
        <f t="shared" si="8"/>
        <v>0</v>
      </c>
      <c r="T54" s="107">
        <f t="shared" si="9"/>
        <v>0</v>
      </c>
      <c r="U54" s="107">
        <f t="shared" si="10"/>
        <v>0</v>
      </c>
      <c r="V54" s="107">
        <f t="shared" si="11"/>
        <v>0</v>
      </c>
      <c r="W54" s="107">
        <f t="shared" si="12"/>
        <v>0</v>
      </c>
      <c r="X54" s="107">
        <f t="shared" si="13"/>
        <v>0</v>
      </c>
      <c r="Y54" s="107">
        <f t="shared" si="14"/>
        <v>0</v>
      </c>
      <c r="Z54" s="107">
        <f t="shared" si="15"/>
        <v>0</v>
      </c>
      <c r="AA54" s="107">
        <f t="shared" si="16"/>
        <v>0</v>
      </c>
      <c r="AB54" s="107">
        <f t="shared" si="17"/>
        <v>0</v>
      </c>
      <c r="AC54" s="107">
        <f t="shared" si="18"/>
        <v>0</v>
      </c>
      <c r="AD54" s="107">
        <f t="shared" si="19"/>
        <v>0</v>
      </c>
      <c r="AE54" s="107">
        <f t="shared" si="20"/>
        <v>0</v>
      </c>
      <c r="AF54" s="107">
        <f t="shared" si="21"/>
        <v>0</v>
      </c>
      <c r="AG54" s="107">
        <f t="shared" si="22"/>
        <v>0</v>
      </c>
      <c r="AH54" s="107">
        <f t="shared" si="23"/>
        <v>0</v>
      </c>
      <c r="AI54" s="107">
        <f t="shared" si="24"/>
        <v>0</v>
      </c>
      <c r="AJ54" s="107">
        <f t="shared" si="25"/>
        <v>0</v>
      </c>
      <c r="AK54" s="107">
        <f t="shared" si="26"/>
        <v>0</v>
      </c>
    </row>
    <row r="55">
      <c r="A55" s="107"/>
      <c r="B55" s="107"/>
      <c r="C55" s="107"/>
      <c r="D55" s="107"/>
      <c r="E55" s="107"/>
      <c r="F55" s="108">
        <f t="shared" si="2"/>
        <v>3430</v>
      </c>
      <c r="G55" s="90" t="s">
        <v>253</v>
      </c>
      <c r="H55" s="14">
        <f>IF(ISNA(VLOOKUP(G55,Round3_Transactions!$A$2:$F$800,2,FALSE)), 0,VLOOKUP(G55,Round3_Transactions!$A$2:$F$800,2,FALSE))</f>
        <v>0</v>
      </c>
      <c r="I55" s="60">
        <f>IF(ISNA(VLOOKUP(G55,Round3_Transactions!$A$2:$F$800,3,FALSE)), 0,VLOOKUP(G55,Round3_Transactions!$A$2:$F$800,3,FALSE))</f>
        <v>0</v>
      </c>
      <c r="J55" s="60">
        <f>IF(ISNA(VLOOKUP(G55,Round3_Transactions!$A$2:$F$800,4,FALSE)), 0,VLOOKUP(G55,Round3_Transactions!$A$2:$F$800,4,FALSE))</f>
        <v>0</v>
      </c>
      <c r="K55" s="60">
        <f>IF(ISNA(VLOOKUP(G55,Round3_Transactions!$A$2:$F$800,5,FALSE)), 0,VLOOKUP(G55,Round3_Transactions!$A$2:$F$800,5,FALSE))</f>
        <v>0</v>
      </c>
      <c r="L55" s="86">
        <f>IF(ISNA(VLOOKUP(G55,Round3_Transactions!$A$2:$F$800,6,FALSE)), 0,VLOOKUP(G55,Round3_Transactions!$A$2:$F$800,6,FALSE))</f>
        <v>0</v>
      </c>
      <c r="M55" s="107">
        <f t="shared" si="1"/>
        <v>0</v>
      </c>
      <c r="N55" s="107">
        <f t="shared" si="3"/>
        <v>0</v>
      </c>
      <c r="O55" s="107">
        <f t="shared" si="4"/>
        <v>0</v>
      </c>
      <c r="P55" s="107">
        <f t="shared" si="5"/>
        <v>0</v>
      </c>
      <c r="Q55" s="107">
        <f t="shared" si="6"/>
        <v>0</v>
      </c>
      <c r="R55" s="107">
        <f t="shared" si="7"/>
        <v>0</v>
      </c>
      <c r="S55" s="107">
        <f t="shared" si="8"/>
        <v>0</v>
      </c>
      <c r="T55" s="107">
        <f t="shared" si="9"/>
        <v>0</v>
      </c>
      <c r="U55" s="107">
        <f t="shared" si="10"/>
        <v>0</v>
      </c>
      <c r="V55" s="107">
        <f t="shared" si="11"/>
        <v>0</v>
      </c>
      <c r="W55" s="107">
        <f t="shared" si="12"/>
        <v>0</v>
      </c>
      <c r="X55" s="107">
        <f t="shared" si="13"/>
        <v>0</v>
      </c>
      <c r="Y55" s="107">
        <f t="shared" si="14"/>
        <v>0</v>
      </c>
      <c r="Z55" s="107">
        <f t="shared" si="15"/>
        <v>0</v>
      </c>
      <c r="AA55" s="107">
        <f t="shared" si="16"/>
        <v>0</v>
      </c>
      <c r="AB55" s="107">
        <f t="shared" si="17"/>
        <v>0</v>
      </c>
      <c r="AC55" s="107">
        <f t="shared" si="18"/>
        <v>0</v>
      </c>
      <c r="AD55" s="107">
        <f t="shared" si="19"/>
        <v>0</v>
      </c>
      <c r="AE55" s="107">
        <f t="shared" si="20"/>
        <v>0</v>
      </c>
      <c r="AF55" s="107">
        <f t="shared" si="21"/>
        <v>0</v>
      </c>
      <c r="AG55" s="107">
        <f t="shared" si="22"/>
        <v>0</v>
      </c>
      <c r="AH55" s="107">
        <f t="shared" si="23"/>
        <v>0</v>
      </c>
      <c r="AI55" s="107">
        <f t="shared" si="24"/>
        <v>0</v>
      </c>
      <c r="AJ55" s="107">
        <f t="shared" si="25"/>
        <v>0</v>
      </c>
      <c r="AK55" s="107">
        <f t="shared" si="26"/>
        <v>0</v>
      </c>
    </row>
    <row r="56">
      <c r="A56" s="107"/>
      <c r="B56" s="107"/>
      <c r="C56" s="107"/>
      <c r="D56" s="107"/>
      <c r="E56" s="107"/>
      <c r="F56" s="108">
        <f t="shared" si="2"/>
        <v>3430</v>
      </c>
      <c r="G56" s="90" t="s">
        <v>254</v>
      </c>
      <c r="H56" s="14">
        <f>IF(ISNA(VLOOKUP(G56,Round3_Transactions!$A$2:$F$800,2,FALSE)), 0,VLOOKUP(G56,Round3_Transactions!$A$2:$F$800,2,FALSE))</f>
        <v>0</v>
      </c>
      <c r="I56" s="60">
        <f>IF(ISNA(VLOOKUP(G56,Round3_Transactions!$A$2:$F$800,3,FALSE)), 0,VLOOKUP(G56,Round3_Transactions!$A$2:$F$800,3,FALSE))</f>
        <v>0</v>
      </c>
      <c r="J56" s="60">
        <f>IF(ISNA(VLOOKUP(G56,Round3_Transactions!$A$2:$F$800,4,FALSE)), 0,VLOOKUP(G56,Round3_Transactions!$A$2:$F$800,4,FALSE))</f>
        <v>0</v>
      </c>
      <c r="K56" s="60">
        <f>IF(ISNA(VLOOKUP(G56,Round3_Transactions!$A$2:$F$800,5,FALSE)), 0,VLOOKUP(G56,Round3_Transactions!$A$2:$F$800,5,FALSE))</f>
        <v>0</v>
      </c>
      <c r="L56" s="86">
        <f>IF(ISNA(VLOOKUP(G56,Round3_Transactions!$A$2:$F$800,6,FALSE)), 0,VLOOKUP(G56,Round3_Transactions!$A$2:$F$800,6,FALSE))</f>
        <v>0</v>
      </c>
      <c r="M56" s="107">
        <f t="shared" si="1"/>
        <v>0</v>
      </c>
      <c r="N56" s="107">
        <f t="shared" si="3"/>
        <v>0</v>
      </c>
      <c r="O56" s="107">
        <f t="shared" si="4"/>
        <v>0</v>
      </c>
      <c r="P56" s="107">
        <f t="shared" si="5"/>
        <v>0</v>
      </c>
      <c r="Q56" s="107">
        <f t="shared" si="6"/>
        <v>0</v>
      </c>
      <c r="R56" s="107">
        <f t="shared" si="7"/>
        <v>0</v>
      </c>
      <c r="S56" s="107">
        <f t="shared" si="8"/>
        <v>0</v>
      </c>
      <c r="T56" s="107">
        <f t="shared" si="9"/>
        <v>0</v>
      </c>
      <c r="U56" s="107">
        <f t="shared" si="10"/>
        <v>0</v>
      </c>
      <c r="V56" s="107">
        <f t="shared" si="11"/>
        <v>0</v>
      </c>
      <c r="W56" s="107">
        <f t="shared" si="12"/>
        <v>0</v>
      </c>
      <c r="X56" s="107">
        <f t="shared" si="13"/>
        <v>0</v>
      </c>
      <c r="Y56" s="107">
        <f t="shared" si="14"/>
        <v>0</v>
      </c>
      <c r="Z56" s="107">
        <f t="shared" si="15"/>
        <v>0</v>
      </c>
      <c r="AA56" s="107">
        <f t="shared" si="16"/>
        <v>0</v>
      </c>
      <c r="AB56" s="107">
        <f t="shared" si="17"/>
        <v>0</v>
      </c>
      <c r="AC56" s="107">
        <f t="shared" si="18"/>
        <v>0</v>
      </c>
      <c r="AD56" s="107">
        <f t="shared" si="19"/>
        <v>0</v>
      </c>
      <c r="AE56" s="107">
        <f t="shared" si="20"/>
        <v>0</v>
      </c>
      <c r="AF56" s="107">
        <f t="shared" si="21"/>
        <v>0</v>
      </c>
      <c r="AG56" s="107">
        <f t="shared" si="22"/>
        <v>0</v>
      </c>
      <c r="AH56" s="107">
        <f t="shared" si="23"/>
        <v>0</v>
      </c>
      <c r="AI56" s="107">
        <f t="shared" si="24"/>
        <v>0</v>
      </c>
      <c r="AJ56" s="107">
        <f t="shared" si="25"/>
        <v>0</v>
      </c>
      <c r="AK56" s="107">
        <f t="shared" si="26"/>
        <v>0</v>
      </c>
    </row>
    <row r="57">
      <c r="A57" s="107"/>
      <c r="B57" s="107"/>
      <c r="C57" s="107"/>
      <c r="D57" s="107"/>
      <c r="E57" s="107"/>
      <c r="F57" s="108">
        <f t="shared" si="2"/>
        <v>3430</v>
      </c>
      <c r="G57" s="90" t="s">
        <v>255</v>
      </c>
      <c r="H57" s="14">
        <f>IF(ISNA(VLOOKUP(G57,Round3_Transactions!$A$2:$F$800,2,FALSE)), 0,VLOOKUP(G57,Round3_Transactions!$A$2:$F$800,2,FALSE))</f>
        <v>0</v>
      </c>
      <c r="I57" s="60">
        <f>IF(ISNA(VLOOKUP(G57,Round3_Transactions!$A$2:$F$800,3,FALSE)), 0,VLOOKUP(G57,Round3_Transactions!$A$2:$F$800,3,FALSE))</f>
        <v>0</v>
      </c>
      <c r="J57" s="60">
        <f>IF(ISNA(VLOOKUP(G57,Round3_Transactions!$A$2:$F$800,4,FALSE)), 0,VLOOKUP(G57,Round3_Transactions!$A$2:$F$800,4,FALSE))</f>
        <v>0</v>
      </c>
      <c r="K57" s="60">
        <f>IF(ISNA(VLOOKUP(G57,Round3_Transactions!$A$2:$F$800,5,FALSE)), 0,VLOOKUP(G57,Round3_Transactions!$A$2:$F$800,5,FALSE))</f>
        <v>0</v>
      </c>
      <c r="L57" s="86">
        <f>IF(ISNA(VLOOKUP(G57,Round3_Transactions!$A$2:$F$800,6,FALSE)), 0,VLOOKUP(G57,Round3_Transactions!$A$2:$F$800,6,FALSE))</f>
        <v>0</v>
      </c>
      <c r="M57" s="107">
        <f t="shared" si="1"/>
        <v>0</v>
      </c>
      <c r="N57" s="107">
        <f t="shared" si="3"/>
        <v>0</v>
      </c>
      <c r="O57" s="107">
        <f t="shared" si="4"/>
        <v>0</v>
      </c>
      <c r="P57" s="107">
        <f t="shared" si="5"/>
        <v>0</v>
      </c>
      <c r="Q57" s="107">
        <f t="shared" si="6"/>
        <v>0</v>
      </c>
      <c r="R57" s="107">
        <f t="shared" si="7"/>
        <v>0</v>
      </c>
      <c r="S57" s="107">
        <f t="shared" si="8"/>
        <v>0</v>
      </c>
      <c r="T57" s="107">
        <f t="shared" si="9"/>
        <v>0</v>
      </c>
      <c r="U57" s="107">
        <f t="shared" si="10"/>
        <v>0</v>
      </c>
      <c r="V57" s="107">
        <f t="shared" si="11"/>
        <v>0</v>
      </c>
      <c r="W57" s="107">
        <f t="shared" si="12"/>
        <v>0</v>
      </c>
      <c r="X57" s="107">
        <f t="shared" si="13"/>
        <v>0</v>
      </c>
      <c r="Y57" s="107">
        <f t="shared" si="14"/>
        <v>0</v>
      </c>
      <c r="Z57" s="107">
        <f t="shared" si="15"/>
        <v>0</v>
      </c>
      <c r="AA57" s="107">
        <f t="shared" si="16"/>
        <v>0</v>
      </c>
      <c r="AB57" s="107">
        <f t="shared" si="17"/>
        <v>0</v>
      </c>
      <c r="AC57" s="107">
        <f t="shared" si="18"/>
        <v>0</v>
      </c>
      <c r="AD57" s="107">
        <f t="shared" si="19"/>
        <v>0</v>
      </c>
      <c r="AE57" s="107">
        <f t="shared" si="20"/>
        <v>0</v>
      </c>
      <c r="AF57" s="107">
        <f t="shared" si="21"/>
        <v>0</v>
      </c>
      <c r="AG57" s="107">
        <f t="shared" si="22"/>
        <v>0</v>
      </c>
      <c r="AH57" s="107">
        <f t="shared" si="23"/>
        <v>0</v>
      </c>
      <c r="AI57" s="107">
        <f t="shared" si="24"/>
        <v>0</v>
      </c>
      <c r="AJ57" s="107">
        <f t="shared" si="25"/>
        <v>0</v>
      </c>
      <c r="AK57" s="107">
        <f t="shared" si="26"/>
        <v>0</v>
      </c>
    </row>
    <row r="58">
      <c r="A58" s="107"/>
      <c r="B58" s="107"/>
      <c r="C58" s="107"/>
      <c r="D58" s="107"/>
      <c r="E58" s="107"/>
      <c r="F58" s="108">
        <f t="shared" si="2"/>
        <v>3430</v>
      </c>
      <c r="G58" s="90" t="s">
        <v>256</v>
      </c>
      <c r="H58" s="14">
        <f>IF(ISNA(VLOOKUP(G58,Round3_Transactions!$A$2:$F$800,2,FALSE)), 0,VLOOKUP(G58,Round3_Transactions!$A$2:$F$800,2,FALSE))</f>
        <v>0</v>
      </c>
      <c r="I58" s="60">
        <f>IF(ISNA(VLOOKUP(G58,Round3_Transactions!$A$2:$F$800,3,FALSE)), 0,VLOOKUP(G58,Round3_Transactions!$A$2:$F$800,3,FALSE))</f>
        <v>0</v>
      </c>
      <c r="J58" s="60">
        <f>IF(ISNA(VLOOKUP(G58,Round3_Transactions!$A$2:$F$800,4,FALSE)), 0,VLOOKUP(G58,Round3_Transactions!$A$2:$F$800,4,FALSE))</f>
        <v>0</v>
      </c>
      <c r="K58" s="60">
        <f>IF(ISNA(VLOOKUP(G58,Round3_Transactions!$A$2:$F$800,5,FALSE)), 0,VLOOKUP(G58,Round3_Transactions!$A$2:$F$800,5,FALSE))</f>
        <v>0</v>
      </c>
      <c r="L58" s="86">
        <f>IF(ISNA(VLOOKUP(G58,Round3_Transactions!$A$2:$F$800,6,FALSE)), 0,VLOOKUP(G58,Round3_Transactions!$A$2:$F$800,6,FALSE))</f>
        <v>0</v>
      </c>
      <c r="M58" s="107">
        <f t="shared" si="1"/>
        <v>0</v>
      </c>
      <c r="N58" s="107">
        <f t="shared" si="3"/>
        <v>0</v>
      </c>
      <c r="O58" s="107">
        <f t="shared" si="4"/>
        <v>0</v>
      </c>
      <c r="P58" s="107">
        <f t="shared" si="5"/>
        <v>0</v>
      </c>
      <c r="Q58" s="107">
        <f t="shared" si="6"/>
        <v>0</v>
      </c>
      <c r="R58" s="107">
        <f t="shared" si="7"/>
        <v>0</v>
      </c>
      <c r="S58" s="107">
        <f t="shared" si="8"/>
        <v>0</v>
      </c>
      <c r="T58" s="107">
        <f t="shared" si="9"/>
        <v>0</v>
      </c>
      <c r="U58" s="107">
        <f t="shared" si="10"/>
        <v>0</v>
      </c>
      <c r="V58" s="107">
        <f t="shared" si="11"/>
        <v>0</v>
      </c>
      <c r="W58" s="107">
        <f t="shared" si="12"/>
        <v>0</v>
      </c>
      <c r="X58" s="107">
        <f t="shared" si="13"/>
        <v>0</v>
      </c>
      <c r="Y58" s="107">
        <f t="shared" si="14"/>
        <v>0</v>
      </c>
      <c r="Z58" s="107">
        <f t="shared" si="15"/>
        <v>0</v>
      </c>
      <c r="AA58" s="107">
        <f t="shared" si="16"/>
        <v>0</v>
      </c>
      <c r="AB58" s="107">
        <f t="shared" si="17"/>
        <v>0</v>
      </c>
      <c r="AC58" s="107">
        <f t="shared" si="18"/>
        <v>0</v>
      </c>
      <c r="AD58" s="107">
        <f t="shared" si="19"/>
        <v>0</v>
      </c>
      <c r="AE58" s="107">
        <f t="shared" si="20"/>
        <v>0</v>
      </c>
      <c r="AF58" s="107">
        <f t="shared" si="21"/>
        <v>0</v>
      </c>
      <c r="AG58" s="107">
        <f t="shared" si="22"/>
        <v>0</v>
      </c>
      <c r="AH58" s="107">
        <f t="shared" si="23"/>
        <v>0</v>
      </c>
      <c r="AI58" s="107">
        <f t="shared" si="24"/>
        <v>0</v>
      </c>
      <c r="AJ58" s="107">
        <f t="shared" si="25"/>
        <v>0</v>
      </c>
      <c r="AK58" s="107">
        <f t="shared" si="26"/>
        <v>0</v>
      </c>
    </row>
    <row r="59">
      <c r="A59" s="107"/>
      <c r="B59" s="107"/>
      <c r="C59" s="107"/>
      <c r="D59" s="107"/>
      <c r="E59" s="107"/>
      <c r="F59" s="108">
        <f t="shared" si="2"/>
        <v>3430</v>
      </c>
      <c r="G59" s="90" t="s">
        <v>257</v>
      </c>
      <c r="H59" s="14">
        <f>IF(ISNA(VLOOKUP(G59,Round3_Transactions!$A$2:$F$800,2,FALSE)), 0,VLOOKUP(G59,Round3_Transactions!$A$2:$F$800,2,FALSE))</f>
        <v>0</v>
      </c>
      <c r="I59" s="60">
        <f>IF(ISNA(VLOOKUP(G59,Round3_Transactions!$A$2:$F$800,3,FALSE)), 0,VLOOKUP(G59,Round3_Transactions!$A$2:$F$800,3,FALSE))</f>
        <v>0</v>
      </c>
      <c r="J59" s="60">
        <f>IF(ISNA(VLOOKUP(G59,Round3_Transactions!$A$2:$F$800,4,FALSE)), 0,VLOOKUP(G59,Round3_Transactions!$A$2:$F$800,4,FALSE))</f>
        <v>0</v>
      </c>
      <c r="K59" s="60">
        <f>IF(ISNA(VLOOKUP(G59,Round3_Transactions!$A$2:$F$800,5,FALSE)), 0,VLOOKUP(G59,Round3_Transactions!$A$2:$F$800,5,FALSE))</f>
        <v>0</v>
      </c>
      <c r="L59" s="86">
        <f>IF(ISNA(VLOOKUP(G59,Round3_Transactions!$A$2:$F$800,6,FALSE)), 0,VLOOKUP(G59,Round3_Transactions!$A$2:$F$800,6,FALSE))</f>
        <v>0</v>
      </c>
      <c r="M59" s="107">
        <f t="shared" si="1"/>
        <v>0</v>
      </c>
      <c r="N59" s="107">
        <f t="shared" si="3"/>
        <v>0</v>
      </c>
      <c r="O59" s="107">
        <f t="shared" si="4"/>
        <v>0</v>
      </c>
      <c r="P59" s="107">
        <f t="shared" si="5"/>
        <v>0</v>
      </c>
      <c r="Q59" s="107">
        <f t="shared" si="6"/>
        <v>0</v>
      </c>
      <c r="R59" s="107">
        <f t="shared" si="7"/>
        <v>0</v>
      </c>
      <c r="S59" s="107">
        <f t="shared" si="8"/>
        <v>0</v>
      </c>
      <c r="T59" s="107">
        <f t="shared" si="9"/>
        <v>0</v>
      </c>
      <c r="U59" s="107">
        <f t="shared" si="10"/>
        <v>0</v>
      </c>
      <c r="V59" s="107">
        <f t="shared" si="11"/>
        <v>0</v>
      </c>
      <c r="W59" s="107">
        <f t="shared" si="12"/>
        <v>0</v>
      </c>
      <c r="X59" s="107">
        <f t="shared" si="13"/>
        <v>0</v>
      </c>
      <c r="Y59" s="107">
        <f t="shared" si="14"/>
        <v>0</v>
      </c>
      <c r="Z59" s="107">
        <f t="shared" si="15"/>
        <v>0</v>
      </c>
      <c r="AA59" s="107">
        <f t="shared" si="16"/>
        <v>0</v>
      </c>
      <c r="AB59" s="107">
        <f t="shared" si="17"/>
        <v>0</v>
      </c>
      <c r="AC59" s="107">
        <f t="shared" si="18"/>
        <v>0</v>
      </c>
      <c r="AD59" s="107">
        <f t="shared" si="19"/>
        <v>0</v>
      </c>
      <c r="AE59" s="107">
        <f t="shared" si="20"/>
        <v>0</v>
      </c>
      <c r="AF59" s="107">
        <f t="shared" si="21"/>
        <v>0</v>
      </c>
      <c r="AG59" s="107">
        <f t="shared" si="22"/>
        <v>0</v>
      </c>
      <c r="AH59" s="107">
        <f t="shared" si="23"/>
        <v>0</v>
      </c>
      <c r="AI59" s="107">
        <f t="shared" si="24"/>
        <v>0</v>
      </c>
      <c r="AJ59" s="107">
        <f t="shared" si="25"/>
        <v>0</v>
      </c>
      <c r="AK59" s="107">
        <f t="shared" si="26"/>
        <v>0</v>
      </c>
    </row>
    <row r="60">
      <c r="A60" s="107"/>
      <c r="B60" s="107"/>
      <c r="C60" s="107"/>
      <c r="D60" s="107"/>
      <c r="E60" s="107"/>
      <c r="F60" s="108">
        <f t="shared" si="2"/>
        <v>3430</v>
      </c>
      <c r="G60" s="90" t="s">
        <v>258</v>
      </c>
      <c r="H60" s="14">
        <f>IF(ISNA(VLOOKUP(G60,Round3_Transactions!$A$2:$F$800,2,FALSE)), 0,VLOOKUP(G60,Round3_Transactions!$A$2:$F$800,2,FALSE))</f>
        <v>0</v>
      </c>
      <c r="I60" s="60">
        <f>IF(ISNA(VLOOKUP(G60,Round3_Transactions!$A$2:$F$800,3,FALSE)), 0,VLOOKUP(G60,Round3_Transactions!$A$2:$F$800,3,FALSE))</f>
        <v>0</v>
      </c>
      <c r="J60" s="60">
        <f>IF(ISNA(VLOOKUP(G60,Round3_Transactions!$A$2:$F$800,4,FALSE)), 0,VLOOKUP(G60,Round3_Transactions!$A$2:$F$800,4,FALSE))</f>
        <v>0</v>
      </c>
      <c r="K60" s="60">
        <f>IF(ISNA(VLOOKUP(G60,Round3_Transactions!$A$2:$F$800,5,FALSE)), 0,VLOOKUP(G60,Round3_Transactions!$A$2:$F$800,5,FALSE))</f>
        <v>0</v>
      </c>
      <c r="L60" s="86">
        <f>IF(ISNA(VLOOKUP(G60,Round3_Transactions!$A$2:$F$800,6,FALSE)), 0,VLOOKUP(G60,Round3_Transactions!$A$2:$F$800,6,FALSE))</f>
        <v>0</v>
      </c>
      <c r="M60" s="107">
        <f t="shared" si="1"/>
        <v>0</v>
      </c>
      <c r="N60" s="107">
        <f t="shared" si="3"/>
        <v>0</v>
      </c>
      <c r="O60" s="107">
        <f t="shared" si="4"/>
        <v>0</v>
      </c>
      <c r="P60" s="107">
        <f t="shared" si="5"/>
        <v>0</v>
      </c>
      <c r="Q60" s="107">
        <f t="shared" si="6"/>
        <v>0</v>
      </c>
      <c r="R60" s="107">
        <f t="shared" si="7"/>
        <v>0</v>
      </c>
      <c r="S60" s="107">
        <f t="shared" si="8"/>
        <v>0</v>
      </c>
      <c r="T60" s="107">
        <f t="shared" si="9"/>
        <v>0</v>
      </c>
      <c r="U60" s="107">
        <f t="shared" si="10"/>
        <v>0</v>
      </c>
      <c r="V60" s="107">
        <f t="shared" si="11"/>
        <v>0</v>
      </c>
      <c r="W60" s="107">
        <f t="shared" si="12"/>
        <v>0</v>
      </c>
      <c r="X60" s="107">
        <f t="shared" si="13"/>
        <v>0</v>
      </c>
      <c r="Y60" s="107">
        <f t="shared" si="14"/>
        <v>0</v>
      </c>
      <c r="Z60" s="107">
        <f t="shared" si="15"/>
        <v>0</v>
      </c>
      <c r="AA60" s="107">
        <f t="shared" si="16"/>
        <v>0</v>
      </c>
      <c r="AB60" s="107">
        <f t="shared" si="17"/>
        <v>0</v>
      </c>
      <c r="AC60" s="107">
        <f t="shared" si="18"/>
        <v>0</v>
      </c>
      <c r="AD60" s="107">
        <f t="shared" si="19"/>
        <v>0</v>
      </c>
      <c r="AE60" s="107">
        <f t="shared" si="20"/>
        <v>0</v>
      </c>
      <c r="AF60" s="107">
        <f t="shared" si="21"/>
        <v>0</v>
      </c>
      <c r="AG60" s="107">
        <f t="shared" si="22"/>
        <v>0</v>
      </c>
      <c r="AH60" s="107">
        <f t="shared" si="23"/>
        <v>0</v>
      </c>
      <c r="AI60" s="107">
        <f t="shared" si="24"/>
        <v>0</v>
      </c>
      <c r="AJ60" s="107">
        <f t="shared" si="25"/>
        <v>0</v>
      </c>
      <c r="AK60" s="107">
        <f t="shared" si="26"/>
        <v>0</v>
      </c>
    </row>
    <row r="61">
      <c r="A61" s="107"/>
      <c r="B61" s="107"/>
      <c r="C61" s="107"/>
      <c r="D61" s="107"/>
      <c r="E61" s="107"/>
      <c r="F61" s="108">
        <f t="shared" si="2"/>
        <v>3430</v>
      </c>
      <c r="G61" s="90" t="s">
        <v>259</v>
      </c>
      <c r="H61" s="14">
        <f>IF(ISNA(VLOOKUP(G61,Round3_Transactions!$A$2:$F$800,2,FALSE)), 0,VLOOKUP(G61,Round3_Transactions!$A$2:$F$800,2,FALSE))</f>
        <v>0</v>
      </c>
      <c r="I61" s="60">
        <f>IF(ISNA(VLOOKUP(G61,Round3_Transactions!$A$2:$F$800,3,FALSE)), 0,VLOOKUP(G61,Round3_Transactions!$A$2:$F$800,3,FALSE))</f>
        <v>0</v>
      </c>
      <c r="J61" s="60">
        <f>IF(ISNA(VLOOKUP(G61,Round3_Transactions!$A$2:$F$800,4,FALSE)), 0,VLOOKUP(G61,Round3_Transactions!$A$2:$F$800,4,FALSE))</f>
        <v>0</v>
      </c>
      <c r="K61" s="60">
        <f>IF(ISNA(VLOOKUP(G61,Round3_Transactions!$A$2:$F$800,5,FALSE)), 0,VLOOKUP(G61,Round3_Transactions!$A$2:$F$800,5,FALSE))</f>
        <v>0</v>
      </c>
      <c r="L61" s="86">
        <f>IF(ISNA(VLOOKUP(G61,Round3_Transactions!$A$2:$F$800,6,FALSE)), 0,VLOOKUP(G61,Round3_Transactions!$A$2:$F$800,6,FALSE))</f>
        <v>0</v>
      </c>
      <c r="M61" s="107">
        <f t="shared" si="1"/>
        <v>0</v>
      </c>
      <c r="N61" s="107">
        <f t="shared" si="3"/>
        <v>0</v>
      </c>
      <c r="O61" s="107">
        <f t="shared" si="4"/>
        <v>0</v>
      </c>
      <c r="P61" s="107">
        <f t="shared" si="5"/>
        <v>0</v>
      </c>
      <c r="Q61" s="107">
        <f t="shared" si="6"/>
        <v>0</v>
      </c>
      <c r="R61" s="107">
        <f t="shared" si="7"/>
        <v>0</v>
      </c>
      <c r="S61" s="107">
        <f t="shared" si="8"/>
        <v>0</v>
      </c>
      <c r="T61" s="107">
        <f t="shared" si="9"/>
        <v>0</v>
      </c>
      <c r="U61" s="107">
        <f t="shared" si="10"/>
        <v>0</v>
      </c>
      <c r="V61" s="107">
        <f t="shared" si="11"/>
        <v>0</v>
      </c>
      <c r="W61" s="107">
        <f t="shared" si="12"/>
        <v>0</v>
      </c>
      <c r="X61" s="107">
        <f t="shared" si="13"/>
        <v>0</v>
      </c>
      <c r="Y61" s="107">
        <f t="shared" si="14"/>
        <v>0</v>
      </c>
      <c r="Z61" s="107">
        <f t="shared" si="15"/>
        <v>0</v>
      </c>
      <c r="AA61" s="107">
        <f t="shared" si="16"/>
        <v>0</v>
      </c>
      <c r="AB61" s="107">
        <f t="shared" si="17"/>
        <v>0</v>
      </c>
      <c r="AC61" s="107">
        <f t="shared" si="18"/>
        <v>0</v>
      </c>
      <c r="AD61" s="107">
        <f t="shared" si="19"/>
        <v>0</v>
      </c>
      <c r="AE61" s="107">
        <f t="shared" si="20"/>
        <v>0</v>
      </c>
      <c r="AF61" s="107">
        <f t="shared" si="21"/>
        <v>0</v>
      </c>
      <c r="AG61" s="107">
        <f t="shared" si="22"/>
        <v>0</v>
      </c>
      <c r="AH61" s="107">
        <f t="shared" si="23"/>
        <v>0</v>
      </c>
      <c r="AI61" s="107">
        <f t="shared" si="24"/>
        <v>0</v>
      </c>
      <c r="AJ61" s="107">
        <f t="shared" si="25"/>
        <v>0</v>
      </c>
      <c r="AK61" s="107">
        <f t="shared" si="26"/>
        <v>0</v>
      </c>
    </row>
    <row r="62">
      <c r="A62" s="107"/>
      <c r="B62" s="107"/>
      <c r="C62" s="107"/>
      <c r="D62" s="107"/>
      <c r="E62" s="107"/>
      <c r="F62" s="108">
        <f t="shared" si="2"/>
        <v>3430</v>
      </c>
      <c r="G62" s="90" t="s">
        <v>260</v>
      </c>
      <c r="H62" s="14">
        <f>IF(ISNA(VLOOKUP(G62,Round3_Transactions!$A$2:$F$800,2,FALSE)), 0,VLOOKUP(G62,Round3_Transactions!$A$2:$F$800,2,FALSE))</f>
        <v>0</v>
      </c>
      <c r="I62" s="60">
        <f>IF(ISNA(VLOOKUP(G62,Round3_Transactions!$A$2:$F$800,3,FALSE)), 0,VLOOKUP(G62,Round3_Transactions!$A$2:$F$800,3,FALSE))</f>
        <v>0</v>
      </c>
      <c r="J62" s="60">
        <f>IF(ISNA(VLOOKUP(G62,Round3_Transactions!$A$2:$F$800,4,FALSE)), 0,VLOOKUP(G62,Round3_Transactions!$A$2:$F$800,4,FALSE))</f>
        <v>0</v>
      </c>
      <c r="K62" s="60">
        <f>IF(ISNA(VLOOKUP(G62,Round3_Transactions!$A$2:$F$800,5,FALSE)), 0,VLOOKUP(G62,Round3_Transactions!$A$2:$F$800,5,FALSE))</f>
        <v>0</v>
      </c>
      <c r="L62" s="86">
        <f>IF(ISNA(VLOOKUP(G62,Round3_Transactions!$A$2:$F$800,6,FALSE)), 0,VLOOKUP(G62,Round3_Transactions!$A$2:$F$800,6,FALSE))</f>
        <v>0</v>
      </c>
      <c r="M62" s="107">
        <f t="shared" si="1"/>
        <v>0</v>
      </c>
      <c r="N62" s="107">
        <f t="shared" si="3"/>
        <v>0</v>
      </c>
      <c r="O62" s="107">
        <f t="shared" si="4"/>
        <v>0</v>
      </c>
      <c r="P62" s="107">
        <f t="shared" si="5"/>
        <v>0</v>
      </c>
      <c r="Q62" s="107">
        <f t="shared" si="6"/>
        <v>0</v>
      </c>
      <c r="R62" s="107">
        <f t="shared" si="7"/>
        <v>0</v>
      </c>
      <c r="S62" s="107">
        <f t="shared" si="8"/>
        <v>0</v>
      </c>
      <c r="T62" s="107">
        <f t="shared" si="9"/>
        <v>0</v>
      </c>
      <c r="U62" s="107">
        <f t="shared" si="10"/>
        <v>0</v>
      </c>
      <c r="V62" s="107">
        <f t="shared" si="11"/>
        <v>0</v>
      </c>
      <c r="W62" s="107">
        <f t="shared" si="12"/>
        <v>0</v>
      </c>
      <c r="X62" s="107">
        <f t="shared" si="13"/>
        <v>0</v>
      </c>
      <c r="Y62" s="107">
        <f t="shared" si="14"/>
        <v>0</v>
      </c>
      <c r="Z62" s="107">
        <f t="shared" si="15"/>
        <v>0</v>
      </c>
      <c r="AA62" s="107">
        <f t="shared" si="16"/>
        <v>0</v>
      </c>
      <c r="AB62" s="107">
        <f t="shared" si="17"/>
        <v>0</v>
      </c>
      <c r="AC62" s="107">
        <f t="shared" si="18"/>
        <v>0</v>
      </c>
      <c r="AD62" s="107">
        <f t="shared" si="19"/>
        <v>0</v>
      </c>
      <c r="AE62" s="107">
        <f t="shared" si="20"/>
        <v>0</v>
      </c>
      <c r="AF62" s="107">
        <f t="shared" si="21"/>
        <v>0</v>
      </c>
      <c r="AG62" s="107">
        <f t="shared" si="22"/>
        <v>0</v>
      </c>
      <c r="AH62" s="107">
        <f t="shared" si="23"/>
        <v>0</v>
      </c>
      <c r="AI62" s="107">
        <f t="shared" si="24"/>
        <v>0</v>
      </c>
      <c r="AJ62" s="107">
        <f t="shared" si="25"/>
        <v>0</v>
      </c>
      <c r="AK62" s="107">
        <f t="shared" si="26"/>
        <v>0</v>
      </c>
    </row>
    <row r="63">
      <c r="A63" s="107"/>
      <c r="B63" s="107"/>
      <c r="C63" s="107"/>
      <c r="D63" s="107"/>
      <c r="E63" s="107"/>
      <c r="F63" s="108">
        <f t="shared" si="2"/>
        <v>3430</v>
      </c>
      <c r="G63" s="90" t="s">
        <v>261</v>
      </c>
      <c r="H63" s="14">
        <f>IF(ISNA(VLOOKUP(G63,Round3_Transactions!$A$2:$F$800,2,FALSE)), 0,VLOOKUP(G63,Round3_Transactions!$A$2:$F$800,2,FALSE))</f>
        <v>0</v>
      </c>
      <c r="I63" s="60">
        <f>IF(ISNA(VLOOKUP(G63,Round3_Transactions!$A$2:$F$800,3,FALSE)), 0,VLOOKUP(G63,Round3_Transactions!$A$2:$F$800,3,FALSE))</f>
        <v>0</v>
      </c>
      <c r="J63" s="60">
        <f>IF(ISNA(VLOOKUP(G63,Round3_Transactions!$A$2:$F$800,4,FALSE)), 0,VLOOKUP(G63,Round3_Transactions!$A$2:$F$800,4,FALSE))</f>
        <v>0</v>
      </c>
      <c r="K63" s="60">
        <f>IF(ISNA(VLOOKUP(G63,Round3_Transactions!$A$2:$F$800,5,FALSE)), 0,VLOOKUP(G63,Round3_Transactions!$A$2:$F$800,5,FALSE))</f>
        <v>0</v>
      </c>
      <c r="L63" s="86">
        <f>IF(ISNA(VLOOKUP(G63,Round3_Transactions!$A$2:$F$800,6,FALSE)), 0,VLOOKUP(G63,Round3_Transactions!$A$2:$F$800,6,FALSE))</f>
        <v>0</v>
      </c>
      <c r="M63" s="107">
        <f t="shared" si="1"/>
        <v>0</v>
      </c>
      <c r="N63" s="107">
        <f t="shared" si="3"/>
        <v>0</v>
      </c>
      <c r="O63" s="107">
        <f t="shared" si="4"/>
        <v>0</v>
      </c>
      <c r="P63" s="107">
        <f t="shared" si="5"/>
        <v>0</v>
      </c>
      <c r="Q63" s="107">
        <f t="shared" si="6"/>
        <v>0</v>
      </c>
      <c r="R63" s="107">
        <f t="shared" si="7"/>
        <v>0</v>
      </c>
      <c r="S63" s="107">
        <f t="shared" si="8"/>
        <v>0</v>
      </c>
      <c r="T63" s="107">
        <f t="shared" si="9"/>
        <v>0</v>
      </c>
      <c r="U63" s="107">
        <f t="shared" si="10"/>
        <v>0</v>
      </c>
      <c r="V63" s="107">
        <f t="shared" si="11"/>
        <v>0</v>
      </c>
      <c r="W63" s="107">
        <f t="shared" si="12"/>
        <v>0</v>
      </c>
      <c r="X63" s="107">
        <f t="shared" si="13"/>
        <v>0</v>
      </c>
      <c r="Y63" s="107">
        <f t="shared" si="14"/>
        <v>0</v>
      </c>
      <c r="Z63" s="107">
        <f t="shared" si="15"/>
        <v>0</v>
      </c>
      <c r="AA63" s="107">
        <f t="shared" si="16"/>
        <v>0</v>
      </c>
      <c r="AB63" s="107">
        <f t="shared" si="17"/>
        <v>0</v>
      </c>
      <c r="AC63" s="107">
        <f t="shared" si="18"/>
        <v>0</v>
      </c>
      <c r="AD63" s="107">
        <f t="shared" si="19"/>
        <v>0</v>
      </c>
      <c r="AE63" s="107">
        <f t="shared" si="20"/>
        <v>0</v>
      </c>
      <c r="AF63" s="107">
        <f t="shared" si="21"/>
        <v>0</v>
      </c>
      <c r="AG63" s="107">
        <f t="shared" si="22"/>
        <v>0</v>
      </c>
      <c r="AH63" s="107">
        <f t="shared" si="23"/>
        <v>0</v>
      </c>
      <c r="AI63" s="107">
        <f t="shared" si="24"/>
        <v>0</v>
      </c>
      <c r="AJ63" s="107">
        <f t="shared" si="25"/>
        <v>0</v>
      </c>
      <c r="AK63" s="107">
        <f t="shared" si="26"/>
        <v>0</v>
      </c>
    </row>
    <row r="64">
      <c r="A64" s="107"/>
      <c r="B64" s="107"/>
      <c r="C64" s="107"/>
      <c r="D64" s="107"/>
      <c r="E64" s="107"/>
      <c r="F64" s="108">
        <f t="shared" si="2"/>
        <v>3430</v>
      </c>
      <c r="G64" s="90" t="s">
        <v>262</v>
      </c>
      <c r="H64" s="14">
        <f>IF(ISNA(VLOOKUP(G64,Round3_Transactions!$A$2:$F$800,2,FALSE)), 0,VLOOKUP(G64,Round3_Transactions!$A$2:$F$800,2,FALSE))</f>
        <v>0</v>
      </c>
      <c r="I64" s="60">
        <f>IF(ISNA(VLOOKUP(G64,Round3_Transactions!$A$2:$F$800,3,FALSE)), 0,VLOOKUP(G64,Round3_Transactions!$A$2:$F$800,3,FALSE))</f>
        <v>0</v>
      </c>
      <c r="J64" s="60">
        <f>IF(ISNA(VLOOKUP(G64,Round3_Transactions!$A$2:$F$800,4,FALSE)), 0,VLOOKUP(G64,Round3_Transactions!$A$2:$F$800,4,FALSE))</f>
        <v>0</v>
      </c>
      <c r="K64" s="60">
        <f>IF(ISNA(VLOOKUP(G64,Round3_Transactions!$A$2:$F$800,5,FALSE)), 0,VLOOKUP(G64,Round3_Transactions!$A$2:$F$800,5,FALSE))</f>
        <v>0</v>
      </c>
      <c r="L64" s="86">
        <f>IF(ISNA(VLOOKUP(G64,Round3_Transactions!$A$2:$F$800,6,FALSE)), 0,VLOOKUP(G64,Round3_Transactions!$A$2:$F$800,6,FALSE))</f>
        <v>0</v>
      </c>
      <c r="M64" s="107">
        <f t="shared" si="1"/>
        <v>0</v>
      </c>
      <c r="N64" s="107">
        <f t="shared" si="3"/>
        <v>0</v>
      </c>
      <c r="O64" s="107">
        <f t="shared" si="4"/>
        <v>0</v>
      </c>
      <c r="P64" s="107">
        <f t="shared" si="5"/>
        <v>0</v>
      </c>
      <c r="Q64" s="107">
        <f t="shared" si="6"/>
        <v>0</v>
      </c>
      <c r="R64" s="107">
        <f t="shared" si="7"/>
        <v>0</v>
      </c>
      <c r="S64" s="107">
        <f t="shared" si="8"/>
        <v>0</v>
      </c>
      <c r="T64" s="107">
        <f t="shared" si="9"/>
        <v>0</v>
      </c>
      <c r="U64" s="107">
        <f t="shared" si="10"/>
        <v>0</v>
      </c>
      <c r="V64" s="107">
        <f t="shared" si="11"/>
        <v>0</v>
      </c>
      <c r="W64" s="107">
        <f t="shared" si="12"/>
        <v>0</v>
      </c>
      <c r="X64" s="107">
        <f t="shared" si="13"/>
        <v>0</v>
      </c>
      <c r="Y64" s="107">
        <f t="shared" si="14"/>
        <v>0</v>
      </c>
      <c r="Z64" s="107">
        <f t="shared" si="15"/>
        <v>0</v>
      </c>
      <c r="AA64" s="107">
        <f t="shared" si="16"/>
        <v>0</v>
      </c>
      <c r="AB64" s="107">
        <f t="shared" si="17"/>
        <v>0</v>
      </c>
      <c r="AC64" s="107">
        <f t="shared" si="18"/>
        <v>0</v>
      </c>
      <c r="AD64" s="107">
        <f t="shared" si="19"/>
        <v>0</v>
      </c>
      <c r="AE64" s="107">
        <f t="shared" si="20"/>
        <v>0</v>
      </c>
      <c r="AF64" s="107">
        <f t="shared" si="21"/>
        <v>0</v>
      </c>
      <c r="AG64" s="107">
        <f t="shared" si="22"/>
        <v>0</v>
      </c>
      <c r="AH64" s="107">
        <f t="shared" si="23"/>
        <v>0</v>
      </c>
      <c r="AI64" s="107">
        <f t="shared" si="24"/>
        <v>0</v>
      </c>
      <c r="AJ64" s="107">
        <f t="shared" si="25"/>
        <v>0</v>
      </c>
      <c r="AK64" s="107">
        <f t="shared" si="26"/>
        <v>0</v>
      </c>
    </row>
    <row r="65">
      <c r="A65" s="107"/>
      <c r="B65" s="107"/>
      <c r="C65" s="107"/>
      <c r="D65" s="107"/>
      <c r="E65" s="107"/>
      <c r="F65" s="108">
        <f t="shared" si="2"/>
        <v>3430</v>
      </c>
      <c r="G65" s="90" t="s">
        <v>263</v>
      </c>
      <c r="H65" s="14">
        <f>IF(ISNA(VLOOKUP(G65,Round3_Transactions!$A$2:$F$800,2,FALSE)), 0,VLOOKUP(G65,Round3_Transactions!$A$2:$F$800,2,FALSE))</f>
        <v>0</v>
      </c>
      <c r="I65" s="60">
        <f>IF(ISNA(VLOOKUP(G65,Round3_Transactions!$A$2:$F$800,3,FALSE)), 0,VLOOKUP(G65,Round3_Transactions!$A$2:$F$800,3,FALSE))</f>
        <v>0</v>
      </c>
      <c r="J65" s="60">
        <f>IF(ISNA(VLOOKUP(G65,Round3_Transactions!$A$2:$F$800,4,FALSE)), 0,VLOOKUP(G65,Round3_Transactions!$A$2:$F$800,4,FALSE))</f>
        <v>0</v>
      </c>
      <c r="K65" s="60">
        <f>IF(ISNA(VLOOKUP(G65,Round3_Transactions!$A$2:$F$800,5,FALSE)), 0,VLOOKUP(G65,Round3_Transactions!$A$2:$F$800,5,FALSE))</f>
        <v>0</v>
      </c>
      <c r="L65" s="86">
        <f>IF(ISNA(VLOOKUP(G65,Round3_Transactions!$A$2:$F$800,6,FALSE)), 0,VLOOKUP(G65,Round3_Transactions!$A$2:$F$800,6,FALSE))</f>
        <v>0</v>
      </c>
      <c r="M65" s="107">
        <f t="shared" si="1"/>
        <v>0</v>
      </c>
      <c r="N65" s="107">
        <f t="shared" si="3"/>
        <v>0</v>
      </c>
      <c r="O65" s="107">
        <f t="shared" si="4"/>
        <v>0</v>
      </c>
      <c r="P65" s="107">
        <f t="shared" si="5"/>
        <v>0</v>
      </c>
      <c r="Q65" s="107">
        <f t="shared" si="6"/>
        <v>0</v>
      </c>
      <c r="R65" s="107">
        <f t="shared" si="7"/>
        <v>0</v>
      </c>
      <c r="S65" s="107">
        <f t="shared" si="8"/>
        <v>0</v>
      </c>
      <c r="T65" s="107">
        <f t="shared" si="9"/>
        <v>0</v>
      </c>
      <c r="U65" s="107">
        <f t="shared" si="10"/>
        <v>0</v>
      </c>
      <c r="V65" s="107">
        <f t="shared" si="11"/>
        <v>0</v>
      </c>
      <c r="W65" s="107">
        <f t="shared" si="12"/>
        <v>0</v>
      </c>
      <c r="X65" s="107">
        <f t="shared" si="13"/>
        <v>0</v>
      </c>
      <c r="Y65" s="107">
        <f t="shared" si="14"/>
        <v>0</v>
      </c>
      <c r="Z65" s="107">
        <f t="shared" si="15"/>
        <v>0</v>
      </c>
      <c r="AA65" s="107">
        <f t="shared" si="16"/>
        <v>0</v>
      </c>
      <c r="AB65" s="107">
        <f t="shared" si="17"/>
        <v>0</v>
      </c>
      <c r="AC65" s="107">
        <f t="shared" si="18"/>
        <v>0</v>
      </c>
      <c r="AD65" s="107">
        <f t="shared" si="19"/>
        <v>0</v>
      </c>
      <c r="AE65" s="107">
        <f t="shared" si="20"/>
        <v>0</v>
      </c>
      <c r="AF65" s="107">
        <f t="shared" si="21"/>
        <v>0</v>
      </c>
      <c r="AG65" s="107">
        <f t="shared" si="22"/>
        <v>0</v>
      </c>
      <c r="AH65" s="107">
        <f t="shared" si="23"/>
        <v>0</v>
      </c>
      <c r="AI65" s="107">
        <f t="shared" si="24"/>
        <v>0</v>
      </c>
      <c r="AJ65" s="107">
        <f t="shared" si="25"/>
        <v>0</v>
      </c>
      <c r="AK65" s="107">
        <f t="shared" si="26"/>
        <v>0</v>
      </c>
    </row>
    <row r="66">
      <c r="A66" s="107"/>
      <c r="B66" s="107"/>
      <c r="C66" s="107"/>
      <c r="D66" s="107"/>
      <c r="E66" s="107"/>
      <c r="F66" s="108">
        <f t="shared" si="2"/>
        <v>3430</v>
      </c>
      <c r="G66" s="90" t="s">
        <v>264</v>
      </c>
      <c r="H66" s="14">
        <f>IF(ISNA(VLOOKUP(G66,Round3_Transactions!$A$2:$F$800,2,FALSE)), 0,VLOOKUP(G66,Round3_Transactions!$A$2:$F$800,2,FALSE))</f>
        <v>0</v>
      </c>
      <c r="I66" s="60">
        <f>IF(ISNA(VLOOKUP(G66,Round3_Transactions!$A$2:$F$800,3,FALSE)), 0,VLOOKUP(G66,Round3_Transactions!$A$2:$F$800,3,FALSE))</f>
        <v>0</v>
      </c>
      <c r="J66" s="60">
        <f>IF(ISNA(VLOOKUP(G66,Round3_Transactions!$A$2:$F$800,4,FALSE)), 0,VLOOKUP(G66,Round3_Transactions!$A$2:$F$800,4,FALSE))</f>
        <v>0</v>
      </c>
      <c r="K66" s="60">
        <f>IF(ISNA(VLOOKUP(G66,Round3_Transactions!$A$2:$F$800,5,FALSE)), 0,VLOOKUP(G66,Round3_Transactions!$A$2:$F$800,5,FALSE))</f>
        <v>0</v>
      </c>
      <c r="L66" s="86">
        <f>IF(ISNA(VLOOKUP(G66,Round3_Transactions!$A$2:$F$800,6,FALSE)), 0,VLOOKUP(G66,Round3_Transactions!$A$2:$F$800,6,FALSE))</f>
        <v>0</v>
      </c>
      <c r="M66" s="107">
        <f t="shared" si="1"/>
        <v>0</v>
      </c>
      <c r="N66" s="107">
        <f t="shared" si="3"/>
        <v>0</v>
      </c>
      <c r="O66" s="107">
        <f t="shared" si="4"/>
        <v>0</v>
      </c>
      <c r="P66" s="107">
        <f t="shared" si="5"/>
        <v>0</v>
      </c>
      <c r="Q66" s="107">
        <f t="shared" si="6"/>
        <v>0</v>
      </c>
      <c r="R66" s="107">
        <f t="shared" si="7"/>
        <v>0</v>
      </c>
      <c r="S66" s="107">
        <f t="shared" si="8"/>
        <v>0</v>
      </c>
      <c r="T66" s="107">
        <f t="shared" si="9"/>
        <v>0</v>
      </c>
      <c r="U66" s="107">
        <f t="shared" si="10"/>
        <v>0</v>
      </c>
      <c r="V66" s="107">
        <f t="shared" si="11"/>
        <v>0</v>
      </c>
      <c r="W66" s="107">
        <f t="shared" si="12"/>
        <v>0</v>
      </c>
      <c r="X66" s="107">
        <f t="shared" si="13"/>
        <v>0</v>
      </c>
      <c r="Y66" s="107">
        <f t="shared" si="14"/>
        <v>0</v>
      </c>
      <c r="Z66" s="107">
        <f t="shared" si="15"/>
        <v>0</v>
      </c>
      <c r="AA66" s="107">
        <f t="shared" si="16"/>
        <v>0</v>
      </c>
      <c r="AB66" s="107">
        <f t="shared" si="17"/>
        <v>0</v>
      </c>
      <c r="AC66" s="107">
        <f t="shared" si="18"/>
        <v>0</v>
      </c>
      <c r="AD66" s="107">
        <f t="shared" si="19"/>
        <v>0</v>
      </c>
      <c r="AE66" s="107">
        <f t="shared" si="20"/>
        <v>0</v>
      </c>
      <c r="AF66" s="107">
        <f t="shared" si="21"/>
        <v>0</v>
      </c>
      <c r="AG66" s="107">
        <f t="shared" si="22"/>
        <v>0</v>
      </c>
      <c r="AH66" s="107">
        <f t="shared" si="23"/>
        <v>0</v>
      </c>
      <c r="AI66" s="107">
        <f t="shared" si="24"/>
        <v>0</v>
      </c>
      <c r="AJ66" s="107">
        <f t="shared" si="25"/>
        <v>0</v>
      </c>
      <c r="AK66" s="107">
        <f t="shared" si="26"/>
        <v>0</v>
      </c>
    </row>
    <row r="67">
      <c r="A67" s="107"/>
      <c r="B67" s="107"/>
      <c r="C67" s="107"/>
      <c r="D67" s="107"/>
      <c r="E67" s="107"/>
      <c r="F67" s="108">
        <f t="shared" si="2"/>
        <v>3430</v>
      </c>
      <c r="G67" s="90" t="s">
        <v>265</v>
      </c>
      <c r="H67" s="14">
        <f>IF(ISNA(VLOOKUP(G67,Round3_Transactions!$A$2:$F$800,2,FALSE)), 0,VLOOKUP(G67,Round3_Transactions!$A$2:$F$800,2,FALSE))</f>
        <v>0</v>
      </c>
      <c r="I67" s="60">
        <f>IF(ISNA(VLOOKUP(G67,Round3_Transactions!$A$2:$F$800,3,FALSE)), 0,VLOOKUP(G67,Round3_Transactions!$A$2:$F$800,3,FALSE))</f>
        <v>0</v>
      </c>
      <c r="J67" s="60">
        <f>IF(ISNA(VLOOKUP(G67,Round3_Transactions!$A$2:$F$800,4,FALSE)), 0,VLOOKUP(G67,Round3_Transactions!$A$2:$F$800,4,FALSE))</f>
        <v>0</v>
      </c>
      <c r="K67" s="60">
        <f>IF(ISNA(VLOOKUP(G67,Round3_Transactions!$A$2:$F$800,5,FALSE)), 0,VLOOKUP(G67,Round3_Transactions!$A$2:$F$800,5,FALSE))</f>
        <v>0</v>
      </c>
      <c r="L67" s="86">
        <f>IF(ISNA(VLOOKUP(G67,Round3_Transactions!$A$2:$F$800,6,FALSE)), 0,VLOOKUP(G67,Round3_Transactions!$A$2:$F$800,6,FALSE))</f>
        <v>0</v>
      </c>
      <c r="M67" s="107">
        <f t="shared" si="1"/>
        <v>0</v>
      </c>
      <c r="N67" s="107">
        <f t="shared" si="3"/>
        <v>0</v>
      </c>
      <c r="O67" s="107">
        <f t="shared" si="4"/>
        <v>0</v>
      </c>
      <c r="P67" s="107">
        <f t="shared" si="5"/>
        <v>0</v>
      </c>
      <c r="Q67" s="107">
        <f t="shared" si="6"/>
        <v>0</v>
      </c>
      <c r="R67" s="107">
        <f t="shared" si="7"/>
        <v>0</v>
      </c>
      <c r="S67" s="107">
        <f t="shared" si="8"/>
        <v>0</v>
      </c>
      <c r="T67" s="107">
        <f t="shared" si="9"/>
        <v>0</v>
      </c>
      <c r="U67" s="107">
        <f t="shared" si="10"/>
        <v>0</v>
      </c>
      <c r="V67" s="107">
        <f t="shared" si="11"/>
        <v>0</v>
      </c>
      <c r="W67" s="107">
        <f t="shared" si="12"/>
        <v>0</v>
      </c>
      <c r="X67" s="107">
        <f t="shared" si="13"/>
        <v>0</v>
      </c>
      <c r="Y67" s="107">
        <f t="shared" si="14"/>
        <v>0</v>
      </c>
      <c r="Z67" s="107">
        <f t="shared" si="15"/>
        <v>0</v>
      </c>
      <c r="AA67" s="107">
        <f t="shared" si="16"/>
        <v>0</v>
      </c>
      <c r="AB67" s="107">
        <f t="shared" si="17"/>
        <v>0</v>
      </c>
      <c r="AC67" s="107">
        <f t="shared" si="18"/>
        <v>0</v>
      </c>
      <c r="AD67" s="107">
        <f t="shared" si="19"/>
        <v>0</v>
      </c>
      <c r="AE67" s="107">
        <f t="shared" si="20"/>
        <v>0</v>
      </c>
      <c r="AF67" s="107">
        <f t="shared" si="21"/>
        <v>0</v>
      </c>
      <c r="AG67" s="107">
        <f t="shared" si="22"/>
        <v>0</v>
      </c>
      <c r="AH67" s="107">
        <f t="shared" si="23"/>
        <v>0</v>
      </c>
      <c r="AI67" s="107">
        <f t="shared" si="24"/>
        <v>0</v>
      </c>
      <c r="AJ67" s="107">
        <f t="shared" si="25"/>
        <v>0</v>
      </c>
      <c r="AK67" s="107">
        <f t="shared" si="26"/>
        <v>0</v>
      </c>
    </row>
    <row r="68">
      <c r="A68" s="107"/>
      <c r="B68" s="107"/>
      <c r="C68" s="107"/>
      <c r="D68" s="107"/>
      <c r="E68" s="107"/>
      <c r="F68" s="108">
        <f t="shared" si="2"/>
        <v>3430</v>
      </c>
      <c r="G68" s="90" t="s">
        <v>266</v>
      </c>
      <c r="H68" s="14">
        <f>IF(ISNA(VLOOKUP(G68,Round3_Transactions!$A$2:$F$800,2,FALSE)), 0,VLOOKUP(G68,Round3_Transactions!$A$2:$F$800,2,FALSE))</f>
        <v>0</v>
      </c>
      <c r="I68" s="60">
        <f>IF(ISNA(VLOOKUP(G68,Round3_Transactions!$A$2:$F$800,3,FALSE)), 0,VLOOKUP(G68,Round3_Transactions!$A$2:$F$800,3,FALSE))</f>
        <v>0</v>
      </c>
      <c r="J68" s="60">
        <f>IF(ISNA(VLOOKUP(G68,Round3_Transactions!$A$2:$F$800,4,FALSE)), 0,VLOOKUP(G68,Round3_Transactions!$A$2:$F$800,4,FALSE))</f>
        <v>0</v>
      </c>
      <c r="K68" s="60">
        <f>IF(ISNA(VLOOKUP(G68,Round3_Transactions!$A$2:$F$800,5,FALSE)), 0,VLOOKUP(G68,Round3_Transactions!$A$2:$F$800,5,FALSE))</f>
        <v>0</v>
      </c>
      <c r="L68" s="86">
        <f>IF(ISNA(VLOOKUP(G68,Round3_Transactions!$A$2:$F$800,6,FALSE)), 0,VLOOKUP(G68,Round3_Transactions!$A$2:$F$800,6,FALSE))</f>
        <v>0</v>
      </c>
      <c r="M68" s="107">
        <f t="shared" si="1"/>
        <v>0</v>
      </c>
      <c r="N68" s="107">
        <f t="shared" si="3"/>
        <v>0</v>
      </c>
      <c r="O68" s="107">
        <f t="shared" si="4"/>
        <v>0</v>
      </c>
      <c r="P68" s="107">
        <f t="shared" si="5"/>
        <v>0</v>
      </c>
      <c r="Q68" s="107">
        <f t="shared" si="6"/>
        <v>0</v>
      </c>
      <c r="R68" s="107">
        <f t="shared" si="7"/>
        <v>0</v>
      </c>
      <c r="S68" s="107">
        <f t="shared" si="8"/>
        <v>0</v>
      </c>
      <c r="T68" s="107">
        <f t="shared" si="9"/>
        <v>0</v>
      </c>
      <c r="U68" s="107">
        <f t="shared" si="10"/>
        <v>0</v>
      </c>
      <c r="V68" s="107">
        <f t="shared" si="11"/>
        <v>0</v>
      </c>
      <c r="W68" s="107">
        <f t="shared" si="12"/>
        <v>0</v>
      </c>
      <c r="X68" s="107">
        <f t="shared" si="13"/>
        <v>0</v>
      </c>
      <c r="Y68" s="107">
        <f t="shared" si="14"/>
        <v>0</v>
      </c>
      <c r="Z68" s="107">
        <f t="shared" si="15"/>
        <v>0</v>
      </c>
      <c r="AA68" s="107">
        <f t="shared" si="16"/>
        <v>0</v>
      </c>
      <c r="AB68" s="107">
        <f t="shared" si="17"/>
        <v>0</v>
      </c>
      <c r="AC68" s="107">
        <f t="shared" si="18"/>
        <v>0</v>
      </c>
      <c r="AD68" s="107">
        <f t="shared" si="19"/>
        <v>0</v>
      </c>
      <c r="AE68" s="107">
        <f t="shared" si="20"/>
        <v>0</v>
      </c>
      <c r="AF68" s="107">
        <f t="shared" si="21"/>
        <v>0</v>
      </c>
      <c r="AG68" s="107">
        <f t="shared" si="22"/>
        <v>0</v>
      </c>
      <c r="AH68" s="107">
        <f t="shared" si="23"/>
        <v>0</v>
      </c>
      <c r="AI68" s="107">
        <f t="shared" si="24"/>
        <v>0</v>
      </c>
      <c r="AJ68" s="107">
        <f t="shared" si="25"/>
        <v>0</v>
      </c>
      <c r="AK68" s="107">
        <f t="shared" si="26"/>
        <v>0</v>
      </c>
    </row>
    <row r="69">
      <c r="A69" s="107"/>
      <c r="B69" s="107"/>
      <c r="C69" s="107"/>
      <c r="D69" s="107"/>
      <c r="E69" s="107"/>
      <c r="F69" s="108">
        <f t="shared" si="2"/>
        <v>3430</v>
      </c>
      <c r="G69" s="90" t="s">
        <v>267</v>
      </c>
      <c r="H69" s="14">
        <f>IF(ISNA(VLOOKUP(G69,Round3_Transactions!$A$2:$F$800,2,FALSE)), 0,VLOOKUP(G69,Round3_Transactions!$A$2:$F$800,2,FALSE))</f>
        <v>0</v>
      </c>
      <c r="I69" s="60">
        <f>IF(ISNA(VLOOKUP(G69,Round3_Transactions!$A$2:$F$800,3,FALSE)), 0,VLOOKUP(G69,Round3_Transactions!$A$2:$F$800,3,FALSE))</f>
        <v>0</v>
      </c>
      <c r="J69" s="60">
        <f>IF(ISNA(VLOOKUP(G69,Round3_Transactions!$A$2:$F$800,4,FALSE)), 0,VLOOKUP(G69,Round3_Transactions!$A$2:$F$800,4,FALSE))</f>
        <v>0</v>
      </c>
      <c r="K69" s="60">
        <f>IF(ISNA(VLOOKUP(G69,Round3_Transactions!$A$2:$F$800,5,FALSE)), 0,VLOOKUP(G69,Round3_Transactions!$A$2:$F$800,5,FALSE))</f>
        <v>0</v>
      </c>
      <c r="L69" s="86">
        <f>IF(ISNA(VLOOKUP(G69,Round3_Transactions!$A$2:$F$800,6,FALSE)), 0,VLOOKUP(G69,Round3_Transactions!$A$2:$F$800,6,FALSE))</f>
        <v>0</v>
      </c>
      <c r="M69" s="107">
        <f t="shared" si="1"/>
        <v>0</v>
      </c>
      <c r="N69" s="107">
        <f t="shared" si="3"/>
        <v>0</v>
      </c>
      <c r="O69" s="107">
        <f t="shared" si="4"/>
        <v>0</v>
      </c>
      <c r="P69" s="107">
        <f t="shared" si="5"/>
        <v>0</v>
      </c>
      <c r="Q69" s="107">
        <f t="shared" si="6"/>
        <v>0</v>
      </c>
      <c r="R69" s="107">
        <f t="shared" si="7"/>
        <v>0</v>
      </c>
      <c r="S69" s="107">
        <f t="shared" si="8"/>
        <v>0</v>
      </c>
      <c r="T69" s="107">
        <f t="shared" si="9"/>
        <v>0</v>
      </c>
      <c r="U69" s="107">
        <f t="shared" si="10"/>
        <v>0</v>
      </c>
      <c r="V69" s="107">
        <f t="shared" si="11"/>
        <v>0</v>
      </c>
      <c r="W69" s="107">
        <f t="shared" si="12"/>
        <v>0</v>
      </c>
      <c r="X69" s="107">
        <f t="shared" si="13"/>
        <v>0</v>
      </c>
      <c r="Y69" s="107">
        <f t="shared" si="14"/>
        <v>0</v>
      </c>
      <c r="Z69" s="107">
        <f t="shared" si="15"/>
        <v>0</v>
      </c>
      <c r="AA69" s="107">
        <f t="shared" si="16"/>
        <v>0</v>
      </c>
      <c r="AB69" s="107">
        <f t="shared" si="17"/>
        <v>0</v>
      </c>
      <c r="AC69" s="107">
        <f t="shared" si="18"/>
        <v>0</v>
      </c>
      <c r="AD69" s="107">
        <f t="shared" si="19"/>
        <v>0</v>
      </c>
      <c r="AE69" s="107">
        <f t="shared" si="20"/>
        <v>0</v>
      </c>
      <c r="AF69" s="107">
        <f t="shared" si="21"/>
        <v>0</v>
      </c>
      <c r="AG69" s="107">
        <f t="shared" si="22"/>
        <v>0</v>
      </c>
      <c r="AH69" s="107">
        <f t="shared" si="23"/>
        <v>0</v>
      </c>
      <c r="AI69" s="107">
        <f t="shared" si="24"/>
        <v>0</v>
      </c>
      <c r="AJ69" s="107">
        <f t="shared" si="25"/>
        <v>0</v>
      </c>
      <c r="AK69" s="107">
        <f t="shared" si="26"/>
        <v>0</v>
      </c>
    </row>
    <row r="70">
      <c r="A70" s="107"/>
      <c r="B70" s="107"/>
      <c r="C70" s="107"/>
      <c r="D70" s="107"/>
      <c r="E70" s="107"/>
      <c r="F70" s="108">
        <f t="shared" si="2"/>
        <v>3430</v>
      </c>
      <c r="G70" s="90" t="s">
        <v>268</v>
      </c>
      <c r="H70" s="14">
        <f>IF(ISNA(VLOOKUP(G70,Round3_Transactions!$A$2:$F$800,2,FALSE)), 0,VLOOKUP(G70,Round3_Transactions!$A$2:$F$800,2,FALSE))</f>
        <v>0</v>
      </c>
      <c r="I70" s="60">
        <f>IF(ISNA(VLOOKUP(G70,Round3_Transactions!$A$2:$F$800,3,FALSE)), 0,VLOOKUP(G70,Round3_Transactions!$A$2:$F$800,3,FALSE))</f>
        <v>0</v>
      </c>
      <c r="J70" s="60">
        <f>IF(ISNA(VLOOKUP(G70,Round3_Transactions!$A$2:$F$800,4,FALSE)), 0,VLOOKUP(G70,Round3_Transactions!$A$2:$F$800,4,FALSE))</f>
        <v>0</v>
      </c>
      <c r="K70" s="60">
        <f>IF(ISNA(VLOOKUP(G70,Round3_Transactions!$A$2:$F$800,5,FALSE)), 0,VLOOKUP(G70,Round3_Transactions!$A$2:$F$800,5,FALSE))</f>
        <v>0</v>
      </c>
      <c r="L70" s="86">
        <f>IF(ISNA(VLOOKUP(G70,Round3_Transactions!$A$2:$F$800,6,FALSE)), 0,VLOOKUP(G70,Round3_Transactions!$A$2:$F$800,6,FALSE))</f>
        <v>0</v>
      </c>
      <c r="M70" s="107">
        <f t="shared" si="1"/>
        <v>0</v>
      </c>
      <c r="N70" s="107">
        <f t="shared" si="3"/>
        <v>0</v>
      </c>
      <c r="O70" s="107">
        <f t="shared" si="4"/>
        <v>0</v>
      </c>
      <c r="P70" s="107">
        <f t="shared" si="5"/>
        <v>0</v>
      </c>
      <c r="Q70" s="107">
        <f t="shared" si="6"/>
        <v>0</v>
      </c>
      <c r="R70" s="107">
        <f t="shared" si="7"/>
        <v>0</v>
      </c>
      <c r="S70" s="107">
        <f t="shared" si="8"/>
        <v>0</v>
      </c>
      <c r="T70" s="107">
        <f t="shared" si="9"/>
        <v>0</v>
      </c>
      <c r="U70" s="107">
        <f t="shared" si="10"/>
        <v>0</v>
      </c>
      <c r="V70" s="107">
        <f t="shared" si="11"/>
        <v>0</v>
      </c>
      <c r="W70" s="107">
        <f t="shared" si="12"/>
        <v>0</v>
      </c>
      <c r="X70" s="107">
        <f t="shared" si="13"/>
        <v>0</v>
      </c>
      <c r="Y70" s="107">
        <f t="shared" si="14"/>
        <v>0</v>
      </c>
      <c r="Z70" s="107">
        <f t="shared" si="15"/>
        <v>0</v>
      </c>
      <c r="AA70" s="107">
        <f t="shared" si="16"/>
        <v>0</v>
      </c>
      <c r="AB70" s="107">
        <f t="shared" si="17"/>
        <v>0</v>
      </c>
      <c r="AC70" s="107">
        <f t="shared" si="18"/>
        <v>0</v>
      </c>
      <c r="AD70" s="107">
        <f t="shared" si="19"/>
        <v>0</v>
      </c>
      <c r="AE70" s="107">
        <f t="shared" si="20"/>
        <v>0</v>
      </c>
      <c r="AF70" s="107">
        <f t="shared" si="21"/>
        <v>0</v>
      </c>
      <c r="AG70" s="107">
        <f t="shared" si="22"/>
        <v>0</v>
      </c>
      <c r="AH70" s="107">
        <f t="shared" si="23"/>
        <v>0</v>
      </c>
      <c r="AI70" s="107">
        <f t="shared" si="24"/>
        <v>0</v>
      </c>
      <c r="AJ70" s="107">
        <f t="shared" si="25"/>
        <v>0</v>
      </c>
      <c r="AK70" s="107">
        <f t="shared" si="26"/>
        <v>0</v>
      </c>
    </row>
    <row r="71">
      <c r="A71" s="107"/>
      <c r="B71" s="107"/>
      <c r="C71" s="107"/>
      <c r="D71" s="107"/>
      <c r="E71" s="107"/>
      <c r="F71" s="108">
        <f t="shared" si="2"/>
        <v>3430</v>
      </c>
      <c r="G71" s="90" t="s">
        <v>269</v>
      </c>
      <c r="H71" s="14">
        <f>IF(ISNA(VLOOKUP(G71,Round3_Transactions!$A$2:$F$800,2,FALSE)), 0,VLOOKUP(G71,Round3_Transactions!$A$2:$F$800,2,FALSE))</f>
        <v>0</v>
      </c>
      <c r="I71" s="60">
        <f>IF(ISNA(VLOOKUP(G71,Round3_Transactions!$A$2:$F$800,3,FALSE)), 0,VLOOKUP(G71,Round3_Transactions!$A$2:$F$800,3,FALSE))</f>
        <v>0</v>
      </c>
      <c r="J71" s="60">
        <f>IF(ISNA(VLOOKUP(G71,Round3_Transactions!$A$2:$F$800,4,FALSE)), 0,VLOOKUP(G71,Round3_Transactions!$A$2:$F$800,4,FALSE))</f>
        <v>0</v>
      </c>
      <c r="K71" s="60">
        <f>IF(ISNA(VLOOKUP(G71,Round3_Transactions!$A$2:$F$800,5,FALSE)), 0,VLOOKUP(G71,Round3_Transactions!$A$2:$F$800,5,FALSE))</f>
        <v>0</v>
      </c>
      <c r="L71" s="86">
        <f>IF(ISNA(VLOOKUP(G71,Round3_Transactions!$A$2:$F$800,6,FALSE)), 0,VLOOKUP(G71,Round3_Transactions!$A$2:$F$800,6,FALSE))</f>
        <v>0</v>
      </c>
      <c r="M71" s="107">
        <f t="shared" si="1"/>
        <v>0</v>
      </c>
      <c r="N71" s="107">
        <f t="shared" si="3"/>
        <v>0</v>
      </c>
      <c r="O71" s="107">
        <f t="shared" si="4"/>
        <v>0</v>
      </c>
      <c r="P71" s="107">
        <f t="shared" si="5"/>
        <v>0</v>
      </c>
      <c r="Q71" s="107">
        <f t="shared" si="6"/>
        <v>0</v>
      </c>
      <c r="R71" s="107">
        <f t="shared" si="7"/>
        <v>0</v>
      </c>
      <c r="S71" s="107">
        <f t="shared" si="8"/>
        <v>0</v>
      </c>
      <c r="T71" s="107">
        <f t="shared" si="9"/>
        <v>0</v>
      </c>
      <c r="U71" s="107">
        <f t="shared" si="10"/>
        <v>0</v>
      </c>
      <c r="V71" s="107">
        <f t="shared" si="11"/>
        <v>0</v>
      </c>
      <c r="W71" s="107">
        <f t="shared" si="12"/>
        <v>0</v>
      </c>
      <c r="X71" s="107">
        <f t="shared" si="13"/>
        <v>0</v>
      </c>
      <c r="Y71" s="107">
        <f t="shared" si="14"/>
        <v>0</v>
      </c>
      <c r="Z71" s="107">
        <f t="shared" si="15"/>
        <v>0</v>
      </c>
      <c r="AA71" s="107">
        <f t="shared" si="16"/>
        <v>0</v>
      </c>
      <c r="AB71" s="107">
        <f t="shared" si="17"/>
        <v>0</v>
      </c>
      <c r="AC71" s="107">
        <f t="shared" si="18"/>
        <v>0</v>
      </c>
      <c r="AD71" s="107">
        <f t="shared" si="19"/>
        <v>0</v>
      </c>
      <c r="AE71" s="107">
        <f t="shared" si="20"/>
        <v>0</v>
      </c>
      <c r="AF71" s="107">
        <f t="shared" si="21"/>
        <v>0</v>
      </c>
      <c r="AG71" s="107">
        <f t="shared" si="22"/>
        <v>0</v>
      </c>
      <c r="AH71" s="107">
        <f t="shared" si="23"/>
        <v>0</v>
      </c>
      <c r="AI71" s="107">
        <f t="shared" si="24"/>
        <v>0</v>
      </c>
      <c r="AJ71" s="107">
        <f t="shared" si="25"/>
        <v>0</v>
      </c>
      <c r="AK71" s="107">
        <f t="shared" si="26"/>
        <v>0</v>
      </c>
    </row>
    <row r="72">
      <c r="A72" s="107"/>
      <c r="B72" s="107"/>
      <c r="C72" s="107"/>
      <c r="D72" s="107"/>
      <c r="E72" s="107"/>
      <c r="F72" s="108">
        <f t="shared" si="2"/>
        <v>3430</v>
      </c>
      <c r="G72" s="90" t="s">
        <v>270</v>
      </c>
      <c r="H72" s="14">
        <f>IF(ISNA(VLOOKUP(G72,Round3_Transactions!$A$2:$F$800,2,FALSE)), 0,VLOOKUP(G72,Round3_Transactions!$A$2:$F$800,2,FALSE))</f>
        <v>0</v>
      </c>
      <c r="I72" s="60">
        <f>IF(ISNA(VLOOKUP(G72,Round3_Transactions!$A$2:$F$800,3,FALSE)), 0,VLOOKUP(G72,Round3_Transactions!$A$2:$F$800,3,FALSE))</f>
        <v>0</v>
      </c>
      <c r="J72" s="60">
        <f>IF(ISNA(VLOOKUP(G72,Round3_Transactions!$A$2:$F$800,4,FALSE)), 0,VLOOKUP(G72,Round3_Transactions!$A$2:$F$800,4,FALSE))</f>
        <v>0</v>
      </c>
      <c r="K72" s="60">
        <f>IF(ISNA(VLOOKUP(G72,Round3_Transactions!$A$2:$F$800,5,FALSE)), 0,VLOOKUP(G72,Round3_Transactions!$A$2:$F$800,5,FALSE))</f>
        <v>0</v>
      </c>
      <c r="L72" s="86">
        <f>IF(ISNA(VLOOKUP(G72,Round3_Transactions!$A$2:$F$800,6,FALSE)), 0,VLOOKUP(G72,Round3_Transactions!$A$2:$F$800,6,FALSE))</f>
        <v>0</v>
      </c>
      <c r="M72" s="107">
        <f t="shared" si="1"/>
        <v>0</v>
      </c>
      <c r="N72" s="107">
        <f t="shared" si="3"/>
        <v>0</v>
      </c>
      <c r="O72" s="107">
        <f t="shared" si="4"/>
        <v>0</v>
      </c>
      <c r="P72" s="107">
        <f t="shared" si="5"/>
        <v>0</v>
      </c>
      <c r="Q72" s="107">
        <f t="shared" si="6"/>
        <v>0</v>
      </c>
      <c r="R72" s="107">
        <f t="shared" si="7"/>
        <v>0</v>
      </c>
      <c r="S72" s="107">
        <f t="shared" si="8"/>
        <v>0</v>
      </c>
      <c r="T72" s="107">
        <f t="shared" si="9"/>
        <v>0</v>
      </c>
      <c r="U72" s="107">
        <f t="shared" si="10"/>
        <v>0</v>
      </c>
      <c r="V72" s="107">
        <f t="shared" si="11"/>
        <v>0</v>
      </c>
      <c r="W72" s="107">
        <f t="shared" si="12"/>
        <v>0</v>
      </c>
      <c r="X72" s="107">
        <f t="shared" si="13"/>
        <v>0</v>
      </c>
      <c r="Y72" s="107">
        <f t="shared" si="14"/>
        <v>0</v>
      </c>
      <c r="Z72" s="107">
        <f t="shared" si="15"/>
        <v>0</v>
      </c>
      <c r="AA72" s="107">
        <f t="shared" si="16"/>
        <v>0</v>
      </c>
      <c r="AB72" s="107">
        <f t="shared" si="17"/>
        <v>0</v>
      </c>
      <c r="AC72" s="107">
        <f t="shared" si="18"/>
        <v>0</v>
      </c>
      <c r="AD72" s="107">
        <f t="shared" si="19"/>
        <v>0</v>
      </c>
      <c r="AE72" s="107">
        <f t="shared" si="20"/>
        <v>0</v>
      </c>
      <c r="AF72" s="107">
        <f t="shared" si="21"/>
        <v>0</v>
      </c>
      <c r="AG72" s="107">
        <f t="shared" si="22"/>
        <v>0</v>
      </c>
      <c r="AH72" s="107">
        <f t="shared" si="23"/>
        <v>0</v>
      </c>
      <c r="AI72" s="107">
        <f t="shared" si="24"/>
        <v>0</v>
      </c>
      <c r="AJ72" s="107">
        <f t="shared" si="25"/>
        <v>0</v>
      </c>
      <c r="AK72" s="107">
        <f t="shared" si="26"/>
        <v>0</v>
      </c>
    </row>
    <row r="73">
      <c r="A73" s="107"/>
      <c r="B73" s="107"/>
      <c r="C73" s="107"/>
      <c r="D73" s="107"/>
      <c r="E73" s="107"/>
      <c r="F73" s="108">
        <f t="shared" si="2"/>
        <v>3430</v>
      </c>
      <c r="G73" s="90" t="s">
        <v>271</v>
      </c>
      <c r="H73" s="14">
        <f>IF(ISNA(VLOOKUP(G73,Round3_Transactions!$A$2:$F$800,2,FALSE)), 0,VLOOKUP(G73,Round3_Transactions!$A$2:$F$800,2,FALSE))</f>
        <v>0</v>
      </c>
      <c r="I73" s="60">
        <f>IF(ISNA(VLOOKUP(G73,Round3_Transactions!$A$2:$F$800,3,FALSE)), 0,VLOOKUP(G73,Round3_Transactions!$A$2:$F$800,3,FALSE))</f>
        <v>0</v>
      </c>
      <c r="J73" s="60">
        <f>IF(ISNA(VLOOKUP(G73,Round3_Transactions!$A$2:$F$800,4,FALSE)), 0,VLOOKUP(G73,Round3_Transactions!$A$2:$F$800,4,FALSE))</f>
        <v>0</v>
      </c>
      <c r="K73" s="60">
        <f>IF(ISNA(VLOOKUP(G73,Round3_Transactions!$A$2:$F$800,5,FALSE)), 0,VLOOKUP(G73,Round3_Transactions!$A$2:$F$800,5,FALSE))</f>
        <v>0</v>
      </c>
      <c r="L73" s="86">
        <f>IF(ISNA(VLOOKUP(G73,Round3_Transactions!$A$2:$F$800,6,FALSE)), 0,VLOOKUP(G73,Round3_Transactions!$A$2:$F$800,6,FALSE))</f>
        <v>0</v>
      </c>
      <c r="M73" s="107">
        <f t="shared" si="1"/>
        <v>0</v>
      </c>
      <c r="N73" s="107">
        <f t="shared" si="3"/>
        <v>0</v>
      </c>
      <c r="O73" s="107">
        <f t="shared" si="4"/>
        <v>0</v>
      </c>
      <c r="P73" s="107">
        <f t="shared" si="5"/>
        <v>0</v>
      </c>
      <c r="Q73" s="107">
        <f t="shared" si="6"/>
        <v>0</v>
      </c>
      <c r="R73" s="107">
        <f t="shared" si="7"/>
        <v>0</v>
      </c>
      <c r="S73" s="107">
        <f t="shared" si="8"/>
        <v>0</v>
      </c>
      <c r="T73" s="107">
        <f t="shared" si="9"/>
        <v>0</v>
      </c>
      <c r="U73" s="107">
        <f t="shared" si="10"/>
        <v>0</v>
      </c>
      <c r="V73" s="107">
        <f t="shared" si="11"/>
        <v>0</v>
      </c>
      <c r="W73" s="107">
        <f t="shared" si="12"/>
        <v>0</v>
      </c>
      <c r="X73" s="107">
        <f t="shared" si="13"/>
        <v>0</v>
      </c>
      <c r="Y73" s="107">
        <f t="shared" si="14"/>
        <v>0</v>
      </c>
      <c r="Z73" s="107">
        <f t="shared" si="15"/>
        <v>0</v>
      </c>
      <c r="AA73" s="107">
        <f t="shared" si="16"/>
        <v>0</v>
      </c>
      <c r="AB73" s="107">
        <f t="shared" si="17"/>
        <v>0</v>
      </c>
      <c r="AC73" s="107">
        <f t="shared" si="18"/>
        <v>0</v>
      </c>
      <c r="AD73" s="107">
        <f t="shared" si="19"/>
        <v>0</v>
      </c>
      <c r="AE73" s="107">
        <f t="shared" si="20"/>
        <v>0</v>
      </c>
      <c r="AF73" s="107">
        <f t="shared" si="21"/>
        <v>0</v>
      </c>
      <c r="AG73" s="107">
        <f t="shared" si="22"/>
        <v>0</v>
      </c>
      <c r="AH73" s="107">
        <f t="shared" si="23"/>
        <v>0</v>
      </c>
      <c r="AI73" s="107">
        <f t="shared" si="24"/>
        <v>0</v>
      </c>
      <c r="AJ73" s="107">
        <f t="shared" si="25"/>
        <v>0</v>
      </c>
      <c r="AK73" s="107">
        <f t="shared" si="26"/>
        <v>0</v>
      </c>
    </row>
    <row r="74">
      <c r="A74" s="107"/>
      <c r="B74" s="107"/>
      <c r="C74" s="107"/>
      <c r="D74" s="107"/>
      <c r="E74" s="107"/>
      <c r="F74" s="108">
        <f t="shared" si="2"/>
        <v>3430</v>
      </c>
      <c r="G74" s="90" t="s">
        <v>272</v>
      </c>
      <c r="H74" s="14">
        <f>IF(ISNA(VLOOKUP(G74,Round3_Transactions!$A$2:$F$800,2,FALSE)), 0,VLOOKUP(G74,Round3_Transactions!$A$2:$F$800,2,FALSE))</f>
        <v>0</v>
      </c>
      <c r="I74" s="60">
        <f>IF(ISNA(VLOOKUP(G74,Round3_Transactions!$A$2:$F$800,3,FALSE)), 0,VLOOKUP(G74,Round3_Transactions!$A$2:$F$800,3,FALSE))</f>
        <v>0</v>
      </c>
      <c r="J74" s="60">
        <f>IF(ISNA(VLOOKUP(G74,Round3_Transactions!$A$2:$F$800,4,FALSE)), 0,VLOOKUP(G74,Round3_Transactions!$A$2:$F$800,4,FALSE))</f>
        <v>0</v>
      </c>
      <c r="K74" s="60">
        <f>IF(ISNA(VLOOKUP(G74,Round3_Transactions!$A$2:$F$800,5,FALSE)), 0,VLOOKUP(G74,Round3_Transactions!$A$2:$F$800,5,FALSE))</f>
        <v>0</v>
      </c>
      <c r="L74" s="86">
        <f>IF(ISNA(VLOOKUP(G74,Round3_Transactions!$A$2:$F$800,6,FALSE)), 0,VLOOKUP(G74,Round3_Transactions!$A$2:$F$800,6,FALSE))</f>
        <v>0</v>
      </c>
      <c r="M74" s="107">
        <f t="shared" si="1"/>
        <v>0</v>
      </c>
      <c r="N74" s="107">
        <f t="shared" si="3"/>
        <v>0</v>
      </c>
      <c r="O74" s="107">
        <f t="shared" si="4"/>
        <v>0</v>
      </c>
      <c r="P74" s="107">
        <f t="shared" si="5"/>
        <v>0</v>
      </c>
      <c r="Q74" s="107">
        <f t="shared" si="6"/>
        <v>0</v>
      </c>
      <c r="R74" s="107">
        <f t="shared" si="7"/>
        <v>0</v>
      </c>
      <c r="S74" s="107">
        <f t="shared" si="8"/>
        <v>0</v>
      </c>
      <c r="T74" s="107">
        <f t="shared" si="9"/>
        <v>0</v>
      </c>
      <c r="U74" s="107">
        <f t="shared" si="10"/>
        <v>0</v>
      </c>
      <c r="V74" s="107">
        <f t="shared" si="11"/>
        <v>0</v>
      </c>
      <c r="W74" s="107">
        <f t="shared" si="12"/>
        <v>0</v>
      </c>
      <c r="X74" s="107">
        <f t="shared" si="13"/>
        <v>0</v>
      </c>
      <c r="Y74" s="107">
        <f t="shared" si="14"/>
        <v>0</v>
      </c>
      <c r="Z74" s="107">
        <f t="shared" si="15"/>
        <v>0</v>
      </c>
      <c r="AA74" s="107">
        <f t="shared" si="16"/>
        <v>0</v>
      </c>
      <c r="AB74" s="107">
        <f t="shared" si="17"/>
        <v>0</v>
      </c>
      <c r="AC74" s="107">
        <f t="shared" si="18"/>
        <v>0</v>
      </c>
      <c r="AD74" s="107">
        <f t="shared" si="19"/>
        <v>0</v>
      </c>
      <c r="AE74" s="107">
        <f t="shared" si="20"/>
        <v>0</v>
      </c>
      <c r="AF74" s="107">
        <f t="shared" si="21"/>
        <v>0</v>
      </c>
      <c r="AG74" s="107">
        <f t="shared" si="22"/>
        <v>0</v>
      </c>
      <c r="AH74" s="107">
        <f t="shared" si="23"/>
        <v>0</v>
      </c>
      <c r="AI74" s="107">
        <f t="shared" si="24"/>
        <v>0</v>
      </c>
      <c r="AJ74" s="107">
        <f t="shared" si="25"/>
        <v>0</v>
      </c>
      <c r="AK74" s="107">
        <f t="shared" si="26"/>
        <v>0</v>
      </c>
    </row>
    <row r="75">
      <c r="A75" s="107"/>
      <c r="B75" s="107"/>
      <c r="C75" s="107"/>
      <c r="D75" s="107"/>
      <c r="E75" s="107"/>
      <c r="F75" s="108">
        <f t="shared" si="2"/>
        <v>3430</v>
      </c>
      <c r="G75" s="90" t="s">
        <v>273</v>
      </c>
      <c r="H75" s="14">
        <f>IF(ISNA(VLOOKUP(G75,Round3_Transactions!$A$2:$F$800,2,FALSE)), 0,VLOOKUP(G75,Round3_Transactions!$A$2:$F$800,2,FALSE))</f>
        <v>0</v>
      </c>
      <c r="I75" s="60">
        <f>IF(ISNA(VLOOKUP(G75,Round3_Transactions!$A$2:$F$800,3,FALSE)), 0,VLOOKUP(G75,Round3_Transactions!$A$2:$F$800,3,FALSE))</f>
        <v>0</v>
      </c>
      <c r="J75" s="60">
        <f>IF(ISNA(VLOOKUP(G75,Round3_Transactions!$A$2:$F$800,4,FALSE)), 0,VLOOKUP(G75,Round3_Transactions!$A$2:$F$800,4,FALSE))</f>
        <v>0</v>
      </c>
      <c r="K75" s="60">
        <f>IF(ISNA(VLOOKUP(G75,Round3_Transactions!$A$2:$F$800,5,FALSE)), 0,VLOOKUP(G75,Round3_Transactions!$A$2:$F$800,5,FALSE))</f>
        <v>0</v>
      </c>
      <c r="L75" s="86">
        <f>IF(ISNA(VLOOKUP(G75,Round3_Transactions!$A$2:$F$800,6,FALSE)), 0,VLOOKUP(G75,Round3_Transactions!$A$2:$F$800,6,FALSE))</f>
        <v>0</v>
      </c>
      <c r="M75" s="107">
        <f t="shared" si="1"/>
        <v>0</v>
      </c>
      <c r="N75" s="107">
        <f t="shared" si="3"/>
        <v>0</v>
      </c>
      <c r="O75" s="107">
        <f t="shared" si="4"/>
        <v>0</v>
      </c>
      <c r="P75" s="107">
        <f t="shared" si="5"/>
        <v>0</v>
      </c>
      <c r="Q75" s="107">
        <f t="shared" si="6"/>
        <v>0</v>
      </c>
      <c r="R75" s="107">
        <f t="shared" si="7"/>
        <v>0</v>
      </c>
      <c r="S75" s="107">
        <f t="shared" si="8"/>
        <v>0</v>
      </c>
      <c r="T75" s="107">
        <f t="shared" si="9"/>
        <v>0</v>
      </c>
      <c r="U75" s="107">
        <f t="shared" si="10"/>
        <v>0</v>
      </c>
      <c r="V75" s="107">
        <f t="shared" si="11"/>
        <v>0</v>
      </c>
      <c r="W75" s="107">
        <f t="shared" si="12"/>
        <v>0</v>
      </c>
      <c r="X75" s="107">
        <f t="shared" si="13"/>
        <v>0</v>
      </c>
      <c r="Y75" s="107">
        <f t="shared" si="14"/>
        <v>0</v>
      </c>
      <c r="Z75" s="107">
        <f t="shared" si="15"/>
        <v>0</v>
      </c>
      <c r="AA75" s="107">
        <f t="shared" si="16"/>
        <v>0</v>
      </c>
      <c r="AB75" s="107">
        <f t="shared" si="17"/>
        <v>0</v>
      </c>
      <c r="AC75" s="107">
        <f t="shared" si="18"/>
        <v>0</v>
      </c>
      <c r="AD75" s="107">
        <f t="shared" si="19"/>
        <v>0</v>
      </c>
      <c r="AE75" s="107">
        <f t="shared" si="20"/>
        <v>0</v>
      </c>
      <c r="AF75" s="107">
        <f t="shared" si="21"/>
        <v>0</v>
      </c>
      <c r="AG75" s="107">
        <f t="shared" si="22"/>
        <v>0</v>
      </c>
      <c r="AH75" s="107">
        <f t="shared" si="23"/>
        <v>0</v>
      </c>
      <c r="AI75" s="107">
        <f t="shared" si="24"/>
        <v>0</v>
      </c>
      <c r="AJ75" s="107">
        <f t="shared" si="25"/>
        <v>0</v>
      </c>
      <c r="AK75" s="107">
        <f t="shared" si="26"/>
        <v>0</v>
      </c>
    </row>
    <row r="76">
      <c r="A76" s="107"/>
      <c r="B76" s="107"/>
      <c r="C76" s="107"/>
      <c r="D76" s="107"/>
      <c r="E76" s="107"/>
      <c r="F76" s="108">
        <f t="shared" si="2"/>
        <v>3430</v>
      </c>
      <c r="G76" s="90" t="s">
        <v>274</v>
      </c>
      <c r="H76" s="14">
        <f>IF(ISNA(VLOOKUP(G76,Round3_Transactions!$A$2:$F$800,2,FALSE)), 0,VLOOKUP(G76,Round3_Transactions!$A$2:$F$800,2,FALSE))</f>
        <v>0</v>
      </c>
      <c r="I76" s="60">
        <f>IF(ISNA(VLOOKUP(G76,Round3_Transactions!$A$2:$F$800,3,FALSE)), 0,VLOOKUP(G76,Round3_Transactions!$A$2:$F$800,3,FALSE))</f>
        <v>0</v>
      </c>
      <c r="J76" s="60">
        <f>IF(ISNA(VLOOKUP(G76,Round3_Transactions!$A$2:$F$800,4,FALSE)), 0,VLOOKUP(G76,Round3_Transactions!$A$2:$F$800,4,FALSE))</f>
        <v>0</v>
      </c>
      <c r="K76" s="60">
        <f>IF(ISNA(VLOOKUP(G76,Round3_Transactions!$A$2:$F$800,5,FALSE)), 0,VLOOKUP(G76,Round3_Transactions!$A$2:$F$800,5,FALSE))</f>
        <v>0</v>
      </c>
      <c r="L76" s="86">
        <f>IF(ISNA(VLOOKUP(G76,Round3_Transactions!$A$2:$F$800,6,FALSE)), 0,VLOOKUP(G76,Round3_Transactions!$A$2:$F$800,6,FALSE))</f>
        <v>0</v>
      </c>
      <c r="M76" s="107">
        <f t="shared" si="1"/>
        <v>0</v>
      </c>
      <c r="N76" s="107">
        <f t="shared" si="3"/>
        <v>0</v>
      </c>
      <c r="O76" s="107">
        <f t="shared" si="4"/>
        <v>0</v>
      </c>
      <c r="P76" s="107">
        <f t="shared" si="5"/>
        <v>0</v>
      </c>
      <c r="Q76" s="107">
        <f t="shared" si="6"/>
        <v>0</v>
      </c>
      <c r="R76" s="107">
        <f t="shared" si="7"/>
        <v>0</v>
      </c>
      <c r="S76" s="107">
        <f t="shared" si="8"/>
        <v>0</v>
      </c>
      <c r="T76" s="107">
        <f t="shared" si="9"/>
        <v>0</v>
      </c>
      <c r="U76" s="107">
        <f t="shared" si="10"/>
        <v>0</v>
      </c>
      <c r="V76" s="107">
        <f t="shared" si="11"/>
        <v>0</v>
      </c>
      <c r="W76" s="107">
        <f t="shared" si="12"/>
        <v>0</v>
      </c>
      <c r="X76" s="107">
        <f t="shared" si="13"/>
        <v>0</v>
      </c>
      <c r="Y76" s="107">
        <f t="shared" si="14"/>
        <v>0</v>
      </c>
      <c r="Z76" s="107">
        <f t="shared" si="15"/>
        <v>0</v>
      </c>
      <c r="AA76" s="107">
        <f t="shared" si="16"/>
        <v>0</v>
      </c>
      <c r="AB76" s="107">
        <f t="shared" si="17"/>
        <v>0</v>
      </c>
      <c r="AC76" s="107">
        <f t="shared" si="18"/>
        <v>0</v>
      </c>
      <c r="AD76" s="107">
        <f t="shared" si="19"/>
        <v>0</v>
      </c>
      <c r="AE76" s="107">
        <f t="shared" si="20"/>
        <v>0</v>
      </c>
      <c r="AF76" s="107">
        <f t="shared" si="21"/>
        <v>0</v>
      </c>
      <c r="AG76" s="107">
        <f t="shared" si="22"/>
        <v>0</v>
      </c>
      <c r="AH76" s="107">
        <f t="shared" si="23"/>
        <v>0</v>
      </c>
      <c r="AI76" s="107">
        <f t="shared" si="24"/>
        <v>0</v>
      </c>
      <c r="AJ76" s="107">
        <f t="shared" si="25"/>
        <v>0</v>
      </c>
      <c r="AK76" s="107">
        <f t="shared" si="26"/>
        <v>0</v>
      </c>
    </row>
    <row r="77">
      <c r="A77" s="107"/>
      <c r="B77" s="107"/>
      <c r="C77" s="107"/>
      <c r="D77" s="107"/>
      <c r="E77" s="107"/>
      <c r="F77" s="108">
        <f t="shared" si="2"/>
        <v>3430</v>
      </c>
      <c r="G77" s="90" t="s">
        <v>275</v>
      </c>
      <c r="H77" s="14">
        <f>IF(ISNA(VLOOKUP(G77,Round3_Transactions!$A$2:$F$800,2,FALSE)), 0,VLOOKUP(G77,Round3_Transactions!$A$2:$F$800,2,FALSE))</f>
        <v>0</v>
      </c>
      <c r="I77" s="60">
        <f>IF(ISNA(VLOOKUP(G77,Round3_Transactions!$A$2:$F$800,3,FALSE)), 0,VLOOKUP(G77,Round3_Transactions!$A$2:$F$800,3,FALSE))</f>
        <v>0</v>
      </c>
      <c r="J77" s="60">
        <f>IF(ISNA(VLOOKUP(G77,Round3_Transactions!$A$2:$F$800,4,FALSE)), 0,VLOOKUP(G77,Round3_Transactions!$A$2:$F$800,4,FALSE))</f>
        <v>0</v>
      </c>
      <c r="K77" s="60">
        <f>IF(ISNA(VLOOKUP(G77,Round3_Transactions!$A$2:$F$800,5,FALSE)), 0,VLOOKUP(G77,Round3_Transactions!$A$2:$F$800,5,FALSE))</f>
        <v>0</v>
      </c>
      <c r="L77" s="86">
        <f>IF(ISNA(VLOOKUP(G77,Round3_Transactions!$A$2:$F$800,6,FALSE)), 0,VLOOKUP(G77,Round3_Transactions!$A$2:$F$800,6,FALSE))</f>
        <v>0</v>
      </c>
      <c r="M77" s="107">
        <f t="shared" si="1"/>
        <v>0</v>
      </c>
      <c r="N77" s="107">
        <f t="shared" si="3"/>
        <v>0</v>
      </c>
      <c r="O77" s="107">
        <f t="shared" si="4"/>
        <v>0</v>
      </c>
      <c r="P77" s="107">
        <f t="shared" si="5"/>
        <v>0</v>
      </c>
      <c r="Q77" s="107">
        <f t="shared" si="6"/>
        <v>0</v>
      </c>
      <c r="R77" s="107">
        <f t="shared" si="7"/>
        <v>0</v>
      </c>
      <c r="S77" s="107">
        <f t="shared" si="8"/>
        <v>0</v>
      </c>
      <c r="T77" s="107">
        <f t="shared" si="9"/>
        <v>0</v>
      </c>
      <c r="U77" s="107">
        <f t="shared" si="10"/>
        <v>0</v>
      </c>
      <c r="V77" s="107">
        <f t="shared" si="11"/>
        <v>0</v>
      </c>
      <c r="W77" s="107">
        <f t="shared" si="12"/>
        <v>0</v>
      </c>
      <c r="X77" s="107">
        <f t="shared" si="13"/>
        <v>0</v>
      </c>
      <c r="Y77" s="107">
        <f t="shared" si="14"/>
        <v>0</v>
      </c>
      <c r="Z77" s="107">
        <f t="shared" si="15"/>
        <v>0</v>
      </c>
      <c r="AA77" s="107">
        <f t="shared" si="16"/>
        <v>0</v>
      </c>
      <c r="AB77" s="107">
        <f t="shared" si="17"/>
        <v>0</v>
      </c>
      <c r="AC77" s="107">
        <f t="shared" si="18"/>
        <v>0</v>
      </c>
      <c r="AD77" s="107">
        <f t="shared" si="19"/>
        <v>0</v>
      </c>
      <c r="AE77" s="107">
        <f t="shared" si="20"/>
        <v>0</v>
      </c>
      <c r="AF77" s="107">
        <f t="shared" si="21"/>
        <v>0</v>
      </c>
      <c r="AG77" s="107">
        <f t="shared" si="22"/>
        <v>0</v>
      </c>
      <c r="AH77" s="107">
        <f t="shared" si="23"/>
        <v>0</v>
      </c>
      <c r="AI77" s="107">
        <f t="shared" si="24"/>
        <v>0</v>
      </c>
      <c r="AJ77" s="107">
        <f t="shared" si="25"/>
        <v>0</v>
      </c>
      <c r="AK77" s="107">
        <f t="shared" si="26"/>
        <v>0</v>
      </c>
    </row>
    <row r="78">
      <c r="A78" s="107"/>
      <c r="B78" s="107"/>
      <c r="C78" s="107"/>
      <c r="D78" s="107"/>
      <c r="E78" s="107"/>
      <c r="F78" s="108">
        <f t="shared" si="2"/>
        <v>3430</v>
      </c>
      <c r="G78" s="90" t="s">
        <v>276</v>
      </c>
      <c r="H78" s="14">
        <f>IF(ISNA(VLOOKUP(G78,Round3_Transactions!$A$2:$F$800,2,FALSE)), 0,VLOOKUP(G78,Round3_Transactions!$A$2:$F$800,2,FALSE))</f>
        <v>0</v>
      </c>
      <c r="I78" s="60">
        <f>IF(ISNA(VLOOKUP(G78,Round3_Transactions!$A$2:$F$800,3,FALSE)), 0,VLOOKUP(G78,Round3_Transactions!$A$2:$F$800,3,FALSE))</f>
        <v>0</v>
      </c>
      <c r="J78" s="60">
        <f>IF(ISNA(VLOOKUP(G78,Round3_Transactions!$A$2:$F$800,4,FALSE)), 0,VLOOKUP(G78,Round3_Transactions!$A$2:$F$800,4,FALSE))</f>
        <v>0</v>
      </c>
      <c r="K78" s="60">
        <f>IF(ISNA(VLOOKUP(G78,Round3_Transactions!$A$2:$F$800,5,FALSE)), 0,VLOOKUP(G78,Round3_Transactions!$A$2:$F$800,5,FALSE))</f>
        <v>0</v>
      </c>
      <c r="L78" s="86">
        <f>IF(ISNA(VLOOKUP(G78,Round3_Transactions!$A$2:$F$800,6,FALSE)), 0,VLOOKUP(G78,Round3_Transactions!$A$2:$F$800,6,FALSE))</f>
        <v>0</v>
      </c>
      <c r="M78" s="107">
        <f t="shared" si="1"/>
        <v>0</v>
      </c>
      <c r="N78" s="107">
        <f t="shared" si="3"/>
        <v>0</v>
      </c>
      <c r="O78" s="107">
        <f t="shared" si="4"/>
        <v>0</v>
      </c>
      <c r="P78" s="107">
        <f t="shared" si="5"/>
        <v>0</v>
      </c>
      <c r="Q78" s="107">
        <f t="shared" si="6"/>
        <v>0</v>
      </c>
      <c r="R78" s="107">
        <f t="shared" si="7"/>
        <v>0</v>
      </c>
      <c r="S78" s="107">
        <f t="shared" si="8"/>
        <v>0</v>
      </c>
      <c r="T78" s="107">
        <f t="shared" si="9"/>
        <v>0</v>
      </c>
      <c r="U78" s="107">
        <f t="shared" si="10"/>
        <v>0</v>
      </c>
      <c r="V78" s="107">
        <f t="shared" si="11"/>
        <v>0</v>
      </c>
      <c r="W78" s="107">
        <f t="shared" si="12"/>
        <v>0</v>
      </c>
      <c r="X78" s="107">
        <f t="shared" si="13"/>
        <v>0</v>
      </c>
      <c r="Y78" s="107">
        <f t="shared" si="14"/>
        <v>0</v>
      </c>
      <c r="Z78" s="107">
        <f t="shared" si="15"/>
        <v>0</v>
      </c>
      <c r="AA78" s="107">
        <f t="shared" si="16"/>
        <v>0</v>
      </c>
      <c r="AB78" s="107">
        <f t="shared" si="17"/>
        <v>0</v>
      </c>
      <c r="AC78" s="107">
        <f t="shared" si="18"/>
        <v>0</v>
      </c>
      <c r="AD78" s="107">
        <f t="shared" si="19"/>
        <v>0</v>
      </c>
      <c r="AE78" s="107">
        <f t="shared" si="20"/>
        <v>0</v>
      </c>
      <c r="AF78" s="107">
        <f t="shared" si="21"/>
        <v>0</v>
      </c>
      <c r="AG78" s="107">
        <f t="shared" si="22"/>
        <v>0</v>
      </c>
      <c r="AH78" s="107">
        <f t="shared" si="23"/>
        <v>0</v>
      </c>
      <c r="AI78" s="107">
        <f t="shared" si="24"/>
        <v>0</v>
      </c>
      <c r="AJ78" s="107">
        <f t="shared" si="25"/>
        <v>0</v>
      </c>
      <c r="AK78" s="107">
        <f t="shared" si="26"/>
        <v>0</v>
      </c>
    </row>
    <row r="79">
      <c r="A79" s="107"/>
      <c r="B79" s="107"/>
      <c r="C79" s="107"/>
      <c r="D79" s="107"/>
      <c r="E79" s="107"/>
      <c r="F79" s="108">
        <f t="shared" si="2"/>
        <v>3430</v>
      </c>
      <c r="G79" s="90" t="s">
        <v>277</v>
      </c>
      <c r="H79" s="14">
        <f>IF(ISNA(VLOOKUP(G79,Round3_Transactions!$A$2:$F$800,2,FALSE)), 0,VLOOKUP(G79,Round3_Transactions!$A$2:$F$800,2,FALSE))</f>
        <v>0</v>
      </c>
      <c r="I79" s="60">
        <f>IF(ISNA(VLOOKUP(G79,Round3_Transactions!$A$2:$F$800,3,FALSE)), 0,VLOOKUP(G79,Round3_Transactions!$A$2:$F$800,3,FALSE))</f>
        <v>0</v>
      </c>
      <c r="J79" s="60">
        <f>IF(ISNA(VLOOKUP(G79,Round3_Transactions!$A$2:$F$800,4,FALSE)), 0,VLOOKUP(G79,Round3_Transactions!$A$2:$F$800,4,FALSE))</f>
        <v>0</v>
      </c>
      <c r="K79" s="60">
        <f>IF(ISNA(VLOOKUP(G79,Round3_Transactions!$A$2:$F$800,5,FALSE)), 0,VLOOKUP(G79,Round3_Transactions!$A$2:$F$800,5,FALSE))</f>
        <v>0</v>
      </c>
      <c r="L79" s="86">
        <f>IF(ISNA(VLOOKUP(G79,Round3_Transactions!$A$2:$F$800,6,FALSE)), 0,VLOOKUP(G79,Round3_Transactions!$A$2:$F$800,6,FALSE))</f>
        <v>0</v>
      </c>
      <c r="M79" s="107">
        <f t="shared" si="1"/>
        <v>0</v>
      </c>
      <c r="N79" s="107">
        <f t="shared" si="3"/>
        <v>0</v>
      </c>
      <c r="O79" s="107">
        <f t="shared" si="4"/>
        <v>0</v>
      </c>
      <c r="P79" s="107">
        <f t="shared" si="5"/>
        <v>0</v>
      </c>
      <c r="Q79" s="107">
        <f t="shared" si="6"/>
        <v>0</v>
      </c>
      <c r="R79" s="107">
        <f t="shared" si="7"/>
        <v>0</v>
      </c>
      <c r="S79" s="107">
        <f t="shared" si="8"/>
        <v>0</v>
      </c>
      <c r="T79" s="107">
        <f t="shared" si="9"/>
        <v>0</v>
      </c>
      <c r="U79" s="107">
        <f t="shared" si="10"/>
        <v>0</v>
      </c>
      <c r="V79" s="107">
        <f t="shared" si="11"/>
        <v>0</v>
      </c>
      <c r="W79" s="107">
        <f t="shared" si="12"/>
        <v>0</v>
      </c>
      <c r="X79" s="107">
        <f t="shared" si="13"/>
        <v>0</v>
      </c>
      <c r="Y79" s="107">
        <f t="shared" si="14"/>
        <v>0</v>
      </c>
      <c r="Z79" s="107">
        <f t="shared" si="15"/>
        <v>0</v>
      </c>
      <c r="AA79" s="107">
        <f t="shared" si="16"/>
        <v>0</v>
      </c>
      <c r="AB79" s="107">
        <f t="shared" si="17"/>
        <v>0</v>
      </c>
      <c r="AC79" s="107">
        <f t="shared" si="18"/>
        <v>0</v>
      </c>
      <c r="AD79" s="107">
        <f t="shared" si="19"/>
        <v>0</v>
      </c>
      <c r="AE79" s="107">
        <f t="shared" si="20"/>
        <v>0</v>
      </c>
      <c r="AF79" s="107">
        <f t="shared" si="21"/>
        <v>0</v>
      </c>
      <c r="AG79" s="107">
        <f t="shared" si="22"/>
        <v>0</v>
      </c>
      <c r="AH79" s="107">
        <f t="shared" si="23"/>
        <v>0</v>
      </c>
      <c r="AI79" s="107">
        <f t="shared" si="24"/>
        <v>0</v>
      </c>
      <c r="AJ79" s="107">
        <f t="shared" si="25"/>
        <v>0</v>
      </c>
      <c r="AK79" s="107">
        <f t="shared" si="26"/>
        <v>0</v>
      </c>
    </row>
    <row r="80">
      <c r="A80" s="107"/>
      <c r="B80" s="107"/>
      <c r="C80" s="107"/>
      <c r="D80" s="107"/>
      <c r="E80" s="107"/>
      <c r="F80" s="108">
        <f t="shared" si="2"/>
        <v>3430</v>
      </c>
      <c r="G80" s="90" t="s">
        <v>278</v>
      </c>
      <c r="H80" s="14">
        <f>IF(ISNA(VLOOKUP(G80,Round3_Transactions!$A$2:$F$800,2,FALSE)), 0,VLOOKUP(G80,Round3_Transactions!$A$2:$F$800,2,FALSE))</f>
        <v>0</v>
      </c>
      <c r="I80" s="60">
        <f>IF(ISNA(VLOOKUP(G80,Round3_Transactions!$A$2:$F$800,3,FALSE)), 0,VLOOKUP(G80,Round3_Transactions!$A$2:$F$800,3,FALSE))</f>
        <v>0</v>
      </c>
      <c r="J80" s="60">
        <f>IF(ISNA(VLOOKUP(G80,Round3_Transactions!$A$2:$F$800,4,FALSE)), 0,VLOOKUP(G80,Round3_Transactions!$A$2:$F$800,4,FALSE))</f>
        <v>0</v>
      </c>
      <c r="K80" s="60">
        <f>IF(ISNA(VLOOKUP(G80,Round3_Transactions!$A$2:$F$800,5,FALSE)), 0,VLOOKUP(G80,Round3_Transactions!$A$2:$F$800,5,FALSE))</f>
        <v>0</v>
      </c>
      <c r="L80" s="86">
        <f>IF(ISNA(VLOOKUP(G80,Round3_Transactions!$A$2:$F$800,6,FALSE)), 0,VLOOKUP(G80,Round3_Transactions!$A$2:$F$800,6,FALSE))</f>
        <v>0</v>
      </c>
      <c r="M80" s="107">
        <f t="shared" si="1"/>
        <v>0</v>
      </c>
      <c r="N80" s="107">
        <f t="shared" si="3"/>
        <v>0</v>
      </c>
      <c r="O80" s="107">
        <f t="shared" si="4"/>
        <v>0</v>
      </c>
      <c r="P80" s="107">
        <f t="shared" si="5"/>
        <v>0</v>
      </c>
      <c r="Q80" s="107">
        <f t="shared" si="6"/>
        <v>0</v>
      </c>
      <c r="R80" s="107">
        <f t="shared" si="7"/>
        <v>0</v>
      </c>
      <c r="S80" s="107">
        <f t="shared" si="8"/>
        <v>0</v>
      </c>
      <c r="T80" s="107">
        <f t="shared" si="9"/>
        <v>0</v>
      </c>
      <c r="U80" s="107">
        <f t="shared" si="10"/>
        <v>0</v>
      </c>
      <c r="V80" s="107">
        <f t="shared" si="11"/>
        <v>0</v>
      </c>
      <c r="W80" s="107">
        <f t="shared" si="12"/>
        <v>0</v>
      </c>
      <c r="X80" s="107">
        <f t="shared" si="13"/>
        <v>0</v>
      </c>
      <c r="Y80" s="107">
        <f t="shared" si="14"/>
        <v>0</v>
      </c>
      <c r="Z80" s="107">
        <f t="shared" si="15"/>
        <v>0</v>
      </c>
      <c r="AA80" s="107">
        <f t="shared" si="16"/>
        <v>0</v>
      </c>
      <c r="AB80" s="107">
        <f t="shared" si="17"/>
        <v>0</v>
      </c>
      <c r="AC80" s="107">
        <f t="shared" si="18"/>
        <v>0</v>
      </c>
      <c r="AD80" s="107">
        <f t="shared" si="19"/>
        <v>0</v>
      </c>
      <c r="AE80" s="107">
        <f t="shared" si="20"/>
        <v>0</v>
      </c>
      <c r="AF80" s="107">
        <f t="shared" si="21"/>
        <v>0</v>
      </c>
      <c r="AG80" s="107">
        <f t="shared" si="22"/>
        <v>0</v>
      </c>
      <c r="AH80" s="107">
        <f t="shared" si="23"/>
        <v>0</v>
      </c>
      <c r="AI80" s="107">
        <f t="shared" si="24"/>
        <v>0</v>
      </c>
      <c r="AJ80" s="107">
        <f t="shared" si="25"/>
        <v>0</v>
      </c>
      <c r="AK80" s="107">
        <f t="shared" si="26"/>
        <v>0</v>
      </c>
    </row>
    <row r="81">
      <c r="A81" s="115"/>
      <c r="B81" s="115"/>
      <c r="C81" s="115"/>
      <c r="D81" s="115"/>
      <c r="E81" s="115"/>
      <c r="F81" s="116"/>
      <c r="G81" s="114"/>
      <c r="H81" s="14" t="str">
        <f>IF(ISNA(VLOOKUP(G81,Round3_Transactions!$A$2:$F$800,2,FALSE)), 0,VLOOKUP(G81,Round3_Transactions!$A$2:$F$800,2,FALSE))</f>
        <v/>
      </c>
      <c r="I81" s="60" t="str">
        <f>IF(ISNA(VLOOKUP(G81,Round3_Transactions!$A$2:$F$800,3,FALSE)), 0,VLOOKUP(G81,Round3_Transactions!$A$2:$F$800,3,FALSE))</f>
        <v/>
      </c>
      <c r="J81" s="60" t="str">
        <f>IF(ISNA(VLOOKUP(G81,Round3_Transactions!$A$2:$F$800,4,FALSE)), 0,VLOOKUP(G81,Round3_Transactions!$A$2:$F$800,4,FALSE))</f>
        <v/>
      </c>
      <c r="K81" s="60" t="str">
        <f>IF(ISNA(VLOOKUP(G81,Round3_Transactions!$A$2:$F$800,5,FALSE)), 0,VLOOKUP(G81,Round3_Transactions!$A$2:$F$800,5,FALSE))</f>
        <v/>
      </c>
      <c r="L81" s="86" t="str">
        <f>IF(ISNA(VLOOKUP(G81,Round3_Transactions!$A$2:$F$800,6,FALSE)), 0,VLOOKUP(G81,Round3_Transactions!$A$2:$F$800,6,FALSE))</f>
        <v/>
      </c>
      <c r="M81" s="115">
        <f t="shared" si="1"/>
        <v>0</v>
      </c>
      <c r="N81" s="115">
        <f t="shared" si="3"/>
        <v>0</v>
      </c>
      <c r="O81" s="115">
        <f t="shared" si="4"/>
        <v>0</v>
      </c>
      <c r="P81" s="115">
        <f t="shared" si="5"/>
        <v>0</v>
      </c>
      <c r="Q81" s="115">
        <f t="shared" si="6"/>
        <v>0</v>
      </c>
      <c r="R81" s="115">
        <f t="shared" si="7"/>
        <v>0</v>
      </c>
      <c r="S81" s="115">
        <f t="shared" si="8"/>
        <v>0</v>
      </c>
      <c r="T81" s="115">
        <f t="shared" si="9"/>
        <v>0</v>
      </c>
      <c r="U81" s="115">
        <f t="shared" si="10"/>
        <v>0</v>
      </c>
      <c r="V81" s="115">
        <f t="shared" si="11"/>
        <v>0</v>
      </c>
      <c r="W81" s="115">
        <f t="shared" si="12"/>
        <v>0</v>
      </c>
      <c r="X81" s="115">
        <f t="shared" si="13"/>
        <v>0</v>
      </c>
      <c r="Y81" s="115">
        <f t="shared" si="14"/>
        <v>0</v>
      </c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7"/>
      <c r="AM81" s="117"/>
      <c r="AN81" s="117"/>
      <c r="AO81" s="117"/>
      <c r="AP81" s="117"/>
    </row>
    <row r="82">
      <c r="A82" s="102" t="str">
        <f>Stock_Prices!A18</f>
        <v>SHIC</v>
      </c>
      <c r="B82" s="102" t="str">
        <f>Stock_Prices!B18</f>
        <v>Sany Group</v>
      </c>
      <c r="C82" s="103">
        <f>Stock_Prices!C18-D82</f>
        <v>100000</v>
      </c>
      <c r="D82" s="104">
        <f>SUM(H82:H160)-SUM(J82:J160)</f>
        <v>0</v>
      </c>
      <c r="E82" s="118">
        <f>Stock_Prices!I18</f>
        <v>0.7</v>
      </c>
      <c r="F82" s="106">
        <f>Stock_Prices!J18</f>
        <v>90</v>
      </c>
      <c r="G82" s="85" t="s">
        <v>279</v>
      </c>
      <c r="H82" s="14">
        <f>IF(ISNA(VLOOKUP(G82,Round3_Transactions!$A$2:$F$800,2,FALSE)), 0,VLOOKUP(G82,Round3_Transactions!$A$2:$F$800,2,FALSE))</f>
        <v>0</v>
      </c>
      <c r="I82" s="60">
        <f>IF(ISNA(VLOOKUP(G82,Round3_Transactions!$A$2:$F$800,3,FALSE)), 0,VLOOKUP(G82,Round3_Transactions!$A$2:$F$800,3,FALSE))</f>
        <v>0</v>
      </c>
      <c r="J82" s="60">
        <f>IF(ISNA(VLOOKUP(G82,Round3_Transactions!$A$2:$F$800,4,FALSE)), 0,VLOOKUP(G82,Round3_Transactions!$A$2:$F$800,4,FALSE))</f>
        <v>0</v>
      </c>
      <c r="K82" s="60">
        <f>IF(ISNA(VLOOKUP(G82,Round3_Transactions!$A$2:$F$800,5,FALSE)), 0,VLOOKUP(G82,Round3_Transactions!$A$2:$F$800,5,FALSE))</f>
        <v>0</v>
      </c>
      <c r="L82" s="86">
        <f>IF(ISNA(VLOOKUP(G82,Round3_Transactions!$A$2:$F$800,6,FALSE)), 0,VLOOKUP(G82,Round3_Transactions!$A$2:$F$800,6,FALSE))</f>
        <v>0</v>
      </c>
      <c r="M82" s="107">
        <f t="shared" si="1"/>
        <v>0</v>
      </c>
      <c r="N82" s="107">
        <f t="shared" si="3"/>
        <v>0</v>
      </c>
      <c r="O82" s="107">
        <f t="shared" si="4"/>
        <v>0</v>
      </c>
      <c r="P82" s="107">
        <f t="shared" si="5"/>
        <v>0</v>
      </c>
      <c r="Q82" s="107">
        <f t="shared" si="6"/>
        <v>0</v>
      </c>
      <c r="R82" s="107">
        <f t="shared" si="7"/>
        <v>0</v>
      </c>
      <c r="S82" s="107">
        <f t="shared" si="8"/>
        <v>0</v>
      </c>
      <c r="T82" s="107">
        <f t="shared" si="9"/>
        <v>0</v>
      </c>
      <c r="U82" s="107">
        <f t="shared" si="10"/>
        <v>0</v>
      </c>
      <c r="V82" s="107">
        <f t="shared" si="11"/>
        <v>0</v>
      </c>
      <c r="W82" s="107">
        <f t="shared" si="12"/>
        <v>0</v>
      </c>
      <c r="X82" s="107">
        <f t="shared" si="13"/>
        <v>0</v>
      </c>
      <c r="Y82" s="107">
        <f t="shared" si="14"/>
        <v>0</v>
      </c>
      <c r="Z82" s="107">
        <f>if($L82=1,H82-J82,0)</f>
        <v>0</v>
      </c>
      <c r="AA82" s="107">
        <f>if($L82=2,$H82-$J82,0)</f>
        <v>0</v>
      </c>
      <c r="AB82" s="107">
        <f>if($L82=3,$H82-$J82,0)</f>
        <v>0</v>
      </c>
      <c r="AC82" s="107">
        <f>if($L82=4,$H82-$J82,0)</f>
        <v>0</v>
      </c>
      <c r="AD82" s="107">
        <f>if($L82=5,$H82-$J82,0)</f>
        <v>0</v>
      </c>
      <c r="AE82" s="107">
        <f>if($L82=6,$H82-$J82,0)</f>
        <v>0</v>
      </c>
      <c r="AF82" s="107">
        <f>if($L82=7,$H82-$J82,0)</f>
        <v>0</v>
      </c>
      <c r="AG82" s="107">
        <f>if($L82=8,$H82-$J82,0)</f>
        <v>0</v>
      </c>
      <c r="AH82" s="107">
        <f>if($L82=9,$H82-$J82,0)</f>
        <v>0</v>
      </c>
      <c r="AI82" s="107">
        <f>if($L82=10,$H82-$J82,0)</f>
        <v>0</v>
      </c>
      <c r="AJ82" s="107">
        <f>if($L82=11,$H82-$J82,0)</f>
        <v>0</v>
      </c>
      <c r="AK82" s="107">
        <f>if($L82=12,$H82-$J82,0)</f>
        <v>0</v>
      </c>
    </row>
    <row r="83">
      <c r="A83" s="107"/>
      <c r="B83" s="107"/>
      <c r="C83" s="107"/>
      <c r="D83" s="107"/>
      <c r="E83" s="107"/>
      <c r="F83" s="108">
        <f t="shared" ref="F83:F160" si="27">if(H82&gt;0,I82+$E$82*(I82-F82)+$E$82,if(J82&gt;0,K82+$E$82*(K82-F82)-$E$82,F82))</f>
        <v>90</v>
      </c>
      <c r="G83" s="85" t="s">
        <v>280</v>
      </c>
      <c r="H83" s="14">
        <f>IF(ISNA(VLOOKUP(G83,Round3_Transactions!$A$2:$F$800,2,FALSE)), 0,VLOOKUP(G83,Round3_Transactions!$A$2:$F$800,2,FALSE))</f>
        <v>0</v>
      </c>
      <c r="I83" s="60">
        <f>IF(ISNA(VLOOKUP(G83,Round3_Transactions!$A$2:$F$800,3,FALSE)), 0,VLOOKUP(G83,Round3_Transactions!$A$2:$F$800,3,FALSE))</f>
        <v>0</v>
      </c>
      <c r="J83" s="60">
        <f>IF(ISNA(VLOOKUP(G83,Round3_Transactions!$A$2:$F$800,4,FALSE)), 0,VLOOKUP(G83,Round3_Transactions!$A$2:$F$800,4,FALSE))</f>
        <v>0</v>
      </c>
      <c r="K83" s="60">
        <f>IF(ISNA(VLOOKUP(G83,Round3_Transactions!$A$2:$F$800,5,FALSE)), 0,VLOOKUP(G83,Round3_Transactions!$A$2:$F$800,5,FALSE))</f>
        <v>0</v>
      </c>
      <c r="L83" s="86">
        <f>IF(ISNA(VLOOKUP(G83,Round3_Transactions!$A$2:$F$800,6,FALSE)), 0,VLOOKUP(G83,Round3_Transactions!$A$2:$F$800,6,FALSE))</f>
        <v>0</v>
      </c>
      <c r="M83" s="107">
        <f t="shared" si="1"/>
        <v>0</v>
      </c>
      <c r="N83" s="107">
        <f t="shared" si="3"/>
        <v>0</v>
      </c>
      <c r="O83" s="107">
        <f t="shared" si="4"/>
        <v>0</v>
      </c>
      <c r="P83" s="107">
        <f t="shared" si="5"/>
        <v>0</v>
      </c>
      <c r="Q83" s="107">
        <f t="shared" si="6"/>
        <v>0</v>
      </c>
      <c r="R83" s="107">
        <f t="shared" si="7"/>
        <v>0</v>
      </c>
      <c r="S83" s="107">
        <f t="shared" si="8"/>
        <v>0</v>
      </c>
      <c r="T83" s="107">
        <f t="shared" si="9"/>
        <v>0</v>
      </c>
      <c r="U83" s="107">
        <f t="shared" si="10"/>
        <v>0</v>
      </c>
      <c r="V83" s="107">
        <f t="shared" si="11"/>
        <v>0</v>
      </c>
      <c r="W83" s="107">
        <f t="shared" si="12"/>
        <v>0</v>
      </c>
      <c r="X83" s="107">
        <f t="shared" si="13"/>
        <v>0</v>
      </c>
      <c r="Y83" s="107">
        <f t="shared" si="14"/>
        <v>0</v>
      </c>
      <c r="Z83" s="107">
        <f t="shared" ref="Z83:Z160" si="28">if($L83=1,$H83-$J83+Z82,Z82)</f>
        <v>0</v>
      </c>
      <c r="AA83" s="107">
        <f t="shared" ref="AA83:AA160" si="29">if($L83=2,$H83-$J83+AA82,AA82)</f>
        <v>0</v>
      </c>
      <c r="AB83" s="107">
        <f t="shared" ref="AB83:AB160" si="30">if($L83=3,$H83-$J83+AB82,AB82)</f>
        <v>0</v>
      </c>
      <c r="AC83" s="107">
        <f t="shared" ref="AC83:AC160" si="31">if($L83=4,$H83-$J83+AC82,AC82)</f>
        <v>0</v>
      </c>
      <c r="AD83" s="107">
        <f t="shared" ref="AD83:AD160" si="32">if($L83=5,$H83-$J83+AD82,AD82)</f>
        <v>0</v>
      </c>
      <c r="AE83" s="107">
        <f t="shared" ref="AE83:AE160" si="33">if($L83=6,$H83-$J83+AE82,AE82)</f>
        <v>0</v>
      </c>
      <c r="AF83" s="107">
        <f t="shared" ref="AF83:AF160" si="34">if($L83=7,$H83-$J83+AF82,AF82)</f>
        <v>0</v>
      </c>
      <c r="AG83" s="107">
        <f t="shared" ref="AG83:AG160" si="35">if($L83=8,$H83-$J83+AG82,AG82)</f>
        <v>0</v>
      </c>
      <c r="AH83" s="107">
        <f t="shared" ref="AH83:AH160" si="36">if($L83=9,$H83-$J83+AH82,AH82)</f>
        <v>0</v>
      </c>
      <c r="AI83" s="107">
        <f t="shared" ref="AI83:AI160" si="37">if($L83=10,$H83-$J83+AI82,AI82)</f>
        <v>0</v>
      </c>
      <c r="AJ83" s="107">
        <f t="shared" ref="AJ83:AJ160" si="38">if($L83=11,$H83-$J83+AJ82,AJ82)</f>
        <v>0</v>
      </c>
      <c r="AK83" s="107">
        <f t="shared" ref="AK83:AK160" si="39">if($L83=12,$H83-$J83+AK82,AK82)</f>
        <v>0</v>
      </c>
    </row>
    <row r="84">
      <c r="A84" s="107"/>
      <c r="B84" s="107"/>
      <c r="C84" s="107"/>
      <c r="D84" s="107"/>
      <c r="E84" s="107"/>
      <c r="F84" s="108">
        <f t="shared" si="27"/>
        <v>90</v>
      </c>
      <c r="G84" s="85" t="s">
        <v>281</v>
      </c>
      <c r="H84" s="14">
        <f>IF(ISNA(VLOOKUP(G84,Round3_Transactions!$A$2:$F$800,2,FALSE)), 0,VLOOKUP(G84,Round3_Transactions!$A$2:$F$800,2,FALSE))</f>
        <v>0</v>
      </c>
      <c r="I84" s="60">
        <f>IF(ISNA(VLOOKUP(G84,Round3_Transactions!$A$2:$F$800,3,FALSE)), 0,VLOOKUP(G84,Round3_Transactions!$A$2:$F$800,3,FALSE))</f>
        <v>0</v>
      </c>
      <c r="J84" s="60">
        <f>IF(ISNA(VLOOKUP(G84,Round3_Transactions!$A$2:$F$800,4,FALSE)), 0,VLOOKUP(G84,Round3_Transactions!$A$2:$F$800,4,FALSE))</f>
        <v>0</v>
      </c>
      <c r="K84" s="60">
        <f>IF(ISNA(VLOOKUP(G84,Round3_Transactions!$A$2:$F$800,5,FALSE)), 0,VLOOKUP(G84,Round3_Transactions!$A$2:$F$800,5,FALSE))</f>
        <v>0</v>
      </c>
      <c r="L84" s="86">
        <f>IF(ISNA(VLOOKUP(G84,Round3_Transactions!$A$2:$F$800,6,FALSE)), 0,VLOOKUP(G84,Round3_Transactions!$A$2:$F$800,6,FALSE))</f>
        <v>0</v>
      </c>
      <c r="M84" s="107">
        <f t="shared" si="1"/>
        <v>0</v>
      </c>
      <c r="N84" s="107">
        <f t="shared" si="3"/>
        <v>0</v>
      </c>
      <c r="O84" s="107">
        <f t="shared" si="4"/>
        <v>0</v>
      </c>
      <c r="P84" s="107">
        <f t="shared" si="5"/>
        <v>0</v>
      </c>
      <c r="Q84" s="107">
        <f t="shared" si="6"/>
        <v>0</v>
      </c>
      <c r="R84" s="107">
        <f t="shared" si="7"/>
        <v>0</v>
      </c>
      <c r="S84" s="107">
        <f t="shared" si="8"/>
        <v>0</v>
      </c>
      <c r="T84" s="107">
        <f t="shared" si="9"/>
        <v>0</v>
      </c>
      <c r="U84" s="107">
        <f t="shared" si="10"/>
        <v>0</v>
      </c>
      <c r="V84" s="107">
        <f t="shared" si="11"/>
        <v>0</v>
      </c>
      <c r="W84" s="107">
        <f t="shared" si="12"/>
        <v>0</v>
      </c>
      <c r="X84" s="107">
        <f t="shared" si="13"/>
        <v>0</v>
      </c>
      <c r="Y84" s="107">
        <f t="shared" si="14"/>
        <v>0</v>
      </c>
      <c r="Z84" s="107">
        <f t="shared" si="28"/>
        <v>0</v>
      </c>
      <c r="AA84" s="107">
        <f t="shared" si="29"/>
        <v>0</v>
      </c>
      <c r="AB84" s="107">
        <f t="shared" si="30"/>
        <v>0</v>
      </c>
      <c r="AC84" s="107">
        <f t="shared" si="31"/>
        <v>0</v>
      </c>
      <c r="AD84" s="107">
        <f t="shared" si="32"/>
        <v>0</v>
      </c>
      <c r="AE84" s="107">
        <f t="shared" si="33"/>
        <v>0</v>
      </c>
      <c r="AF84" s="107">
        <f t="shared" si="34"/>
        <v>0</v>
      </c>
      <c r="AG84" s="107">
        <f t="shared" si="35"/>
        <v>0</v>
      </c>
      <c r="AH84" s="107">
        <f t="shared" si="36"/>
        <v>0</v>
      </c>
      <c r="AI84" s="107">
        <f t="shared" si="37"/>
        <v>0</v>
      </c>
      <c r="AJ84" s="107">
        <f t="shared" si="38"/>
        <v>0</v>
      </c>
      <c r="AK84" s="107">
        <f t="shared" si="39"/>
        <v>0</v>
      </c>
    </row>
    <row r="85">
      <c r="A85" s="107"/>
      <c r="B85" s="107"/>
      <c r="C85" s="107"/>
      <c r="D85" s="107"/>
      <c r="E85" s="107"/>
      <c r="F85" s="108">
        <f t="shared" si="27"/>
        <v>90</v>
      </c>
      <c r="G85" s="85" t="s">
        <v>282</v>
      </c>
      <c r="H85" s="14">
        <f>IF(ISNA(VLOOKUP(G85,Round3_Transactions!$A$2:$F$800,2,FALSE)), 0,VLOOKUP(G85,Round3_Transactions!$A$2:$F$800,2,FALSE))</f>
        <v>0</v>
      </c>
      <c r="I85" s="60">
        <f>IF(ISNA(VLOOKUP(G85,Round3_Transactions!$A$2:$F$800,3,FALSE)), 0,VLOOKUP(G85,Round3_Transactions!$A$2:$F$800,3,FALSE))</f>
        <v>0</v>
      </c>
      <c r="J85" s="60">
        <f>IF(ISNA(VLOOKUP(G85,Round3_Transactions!$A$2:$F$800,4,FALSE)), 0,VLOOKUP(G85,Round3_Transactions!$A$2:$F$800,4,FALSE))</f>
        <v>0</v>
      </c>
      <c r="K85" s="60">
        <f>IF(ISNA(VLOOKUP(G85,Round3_Transactions!$A$2:$F$800,5,FALSE)), 0,VLOOKUP(G85,Round3_Transactions!$A$2:$F$800,5,FALSE))</f>
        <v>0</v>
      </c>
      <c r="L85" s="86">
        <f>IF(ISNA(VLOOKUP(G85,Round3_Transactions!$A$2:$F$800,6,FALSE)), 0,VLOOKUP(G85,Round3_Transactions!$A$2:$F$800,6,FALSE))</f>
        <v>0</v>
      </c>
      <c r="M85" s="107">
        <f t="shared" si="1"/>
        <v>0</v>
      </c>
      <c r="N85" s="107">
        <f t="shared" si="3"/>
        <v>0</v>
      </c>
      <c r="O85" s="107">
        <f t="shared" si="4"/>
        <v>0</v>
      </c>
      <c r="P85" s="107">
        <f t="shared" si="5"/>
        <v>0</v>
      </c>
      <c r="Q85" s="107">
        <f t="shared" si="6"/>
        <v>0</v>
      </c>
      <c r="R85" s="107">
        <f t="shared" si="7"/>
        <v>0</v>
      </c>
      <c r="S85" s="107">
        <f t="shared" si="8"/>
        <v>0</v>
      </c>
      <c r="T85" s="107">
        <f t="shared" si="9"/>
        <v>0</v>
      </c>
      <c r="U85" s="107">
        <f t="shared" si="10"/>
        <v>0</v>
      </c>
      <c r="V85" s="107">
        <f t="shared" si="11"/>
        <v>0</v>
      </c>
      <c r="W85" s="107">
        <f t="shared" si="12"/>
        <v>0</v>
      </c>
      <c r="X85" s="107">
        <f t="shared" si="13"/>
        <v>0</v>
      </c>
      <c r="Y85" s="107">
        <f t="shared" si="14"/>
        <v>0</v>
      </c>
      <c r="Z85" s="107">
        <f t="shared" si="28"/>
        <v>0</v>
      </c>
      <c r="AA85" s="107">
        <f t="shared" si="29"/>
        <v>0</v>
      </c>
      <c r="AB85" s="107">
        <f t="shared" si="30"/>
        <v>0</v>
      </c>
      <c r="AC85" s="107">
        <f t="shared" si="31"/>
        <v>0</v>
      </c>
      <c r="AD85" s="107">
        <f t="shared" si="32"/>
        <v>0</v>
      </c>
      <c r="AE85" s="107">
        <f t="shared" si="33"/>
        <v>0</v>
      </c>
      <c r="AF85" s="107">
        <f t="shared" si="34"/>
        <v>0</v>
      </c>
      <c r="AG85" s="107">
        <f t="shared" si="35"/>
        <v>0</v>
      </c>
      <c r="AH85" s="107">
        <f t="shared" si="36"/>
        <v>0</v>
      </c>
      <c r="AI85" s="107">
        <f t="shared" si="37"/>
        <v>0</v>
      </c>
      <c r="AJ85" s="107">
        <f t="shared" si="38"/>
        <v>0</v>
      </c>
      <c r="AK85" s="107">
        <f t="shared" si="39"/>
        <v>0</v>
      </c>
    </row>
    <row r="86">
      <c r="A86" s="107"/>
      <c r="B86" s="107"/>
      <c r="C86" s="107"/>
      <c r="D86" s="107"/>
      <c r="E86" s="107"/>
      <c r="F86" s="108">
        <f t="shared" si="27"/>
        <v>90</v>
      </c>
      <c r="G86" s="85" t="s">
        <v>283</v>
      </c>
      <c r="H86" s="14">
        <f>IF(ISNA(VLOOKUP(G86,Round3_Transactions!$A$2:$F$800,2,FALSE)), 0,VLOOKUP(G86,Round3_Transactions!$A$2:$F$800,2,FALSE))</f>
        <v>0</v>
      </c>
      <c r="I86" s="60">
        <f>IF(ISNA(VLOOKUP(G86,Round3_Transactions!$A$2:$F$800,3,FALSE)), 0,VLOOKUP(G86,Round3_Transactions!$A$2:$F$800,3,FALSE))</f>
        <v>0</v>
      </c>
      <c r="J86" s="60">
        <f>IF(ISNA(VLOOKUP(G86,Round3_Transactions!$A$2:$F$800,4,FALSE)), 0,VLOOKUP(G86,Round3_Transactions!$A$2:$F$800,4,FALSE))</f>
        <v>0</v>
      </c>
      <c r="K86" s="60">
        <f>IF(ISNA(VLOOKUP(G86,Round3_Transactions!$A$2:$F$800,5,FALSE)), 0,VLOOKUP(G86,Round3_Transactions!$A$2:$F$800,5,FALSE))</f>
        <v>0</v>
      </c>
      <c r="L86" s="86">
        <f>IF(ISNA(VLOOKUP(G86,Round3_Transactions!$A$2:$F$800,6,FALSE)), 0,VLOOKUP(G86,Round3_Transactions!$A$2:$F$800,6,FALSE))</f>
        <v>0</v>
      </c>
      <c r="M86" s="107">
        <f t="shared" si="1"/>
        <v>0</v>
      </c>
      <c r="N86" s="107">
        <f t="shared" si="3"/>
        <v>0</v>
      </c>
      <c r="O86" s="107">
        <f t="shared" si="4"/>
        <v>0</v>
      </c>
      <c r="P86" s="107">
        <f t="shared" si="5"/>
        <v>0</v>
      </c>
      <c r="Q86" s="107">
        <f t="shared" si="6"/>
        <v>0</v>
      </c>
      <c r="R86" s="107">
        <f t="shared" si="7"/>
        <v>0</v>
      </c>
      <c r="S86" s="107">
        <f t="shared" si="8"/>
        <v>0</v>
      </c>
      <c r="T86" s="107">
        <f t="shared" si="9"/>
        <v>0</v>
      </c>
      <c r="U86" s="107">
        <f t="shared" si="10"/>
        <v>0</v>
      </c>
      <c r="V86" s="107">
        <f t="shared" si="11"/>
        <v>0</v>
      </c>
      <c r="W86" s="107">
        <f t="shared" si="12"/>
        <v>0</v>
      </c>
      <c r="X86" s="107">
        <f t="shared" si="13"/>
        <v>0</v>
      </c>
      <c r="Y86" s="107">
        <f t="shared" si="14"/>
        <v>0</v>
      </c>
      <c r="Z86" s="107">
        <f t="shared" si="28"/>
        <v>0</v>
      </c>
      <c r="AA86" s="107">
        <f t="shared" si="29"/>
        <v>0</v>
      </c>
      <c r="AB86" s="107">
        <f t="shared" si="30"/>
        <v>0</v>
      </c>
      <c r="AC86" s="107">
        <f t="shared" si="31"/>
        <v>0</v>
      </c>
      <c r="AD86" s="107">
        <f t="shared" si="32"/>
        <v>0</v>
      </c>
      <c r="AE86" s="107">
        <f t="shared" si="33"/>
        <v>0</v>
      </c>
      <c r="AF86" s="107">
        <f t="shared" si="34"/>
        <v>0</v>
      </c>
      <c r="AG86" s="107">
        <f t="shared" si="35"/>
        <v>0</v>
      </c>
      <c r="AH86" s="107">
        <f t="shared" si="36"/>
        <v>0</v>
      </c>
      <c r="AI86" s="107">
        <f t="shared" si="37"/>
        <v>0</v>
      </c>
      <c r="AJ86" s="107">
        <f t="shared" si="38"/>
        <v>0</v>
      </c>
      <c r="AK86" s="107">
        <f t="shared" si="39"/>
        <v>0</v>
      </c>
    </row>
    <row r="87">
      <c r="A87" s="107"/>
      <c r="B87" s="107"/>
      <c r="C87" s="107"/>
      <c r="D87" s="107"/>
      <c r="E87" s="107"/>
      <c r="F87" s="108">
        <f t="shared" si="27"/>
        <v>90</v>
      </c>
      <c r="G87" s="85" t="s">
        <v>284</v>
      </c>
      <c r="H87" s="14">
        <f>IF(ISNA(VLOOKUP(G87,Round3_Transactions!$A$2:$F$800,2,FALSE)), 0,VLOOKUP(G87,Round3_Transactions!$A$2:$F$800,2,FALSE))</f>
        <v>0</v>
      </c>
      <c r="I87" s="60">
        <f>IF(ISNA(VLOOKUP(G87,Round3_Transactions!$A$2:$F$800,3,FALSE)), 0,VLOOKUP(G87,Round3_Transactions!$A$2:$F$800,3,FALSE))</f>
        <v>0</v>
      </c>
      <c r="J87" s="60">
        <f>IF(ISNA(VLOOKUP(G87,Round3_Transactions!$A$2:$F$800,4,FALSE)), 0,VLOOKUP(G87,Round3_Transactions!$A$2:$F$800,4,FALSE))</f>
        <v>0</v>
      </c>
      <c r="K87" s="60">
        <f>IF(ISNA(VLOOKUP(G87,Round3_Transactions!$A$2:$F$800,5,FALSE)), 0,VLOOKUP(G87,Round3_Transactions!$A$2:$F$800,5,FALSE))</f>
        <v>0</v>
      </c>
      <c r="L87" s="86">
        <f>IF(ISNA(VLOOKUP(G87,Round3_Transactions!$A$2:$F$800,6,FALSE)), 0,VLOOKUP(G87,Round3_Transactions!$A$2:$F$800,6,FALSE))</f>
        <v>0</v>
      </c>
      <c r="M87" s="107">
        <f t="shared" si="1"/>
        <v>0</v>
      </c>
      <c r="N87" s="107">
        <f t="shared" si="3"/>
        <v>0</v>
      </c>
      <c r="O87" s="107">
        <f t="shared" si="4"/>
        <v>0</v>
      </c>
      <c r="P87" s="107">
        <f t="shared" si="5"/>
        <v>0</v>
      </c>
      <c r="Q87" s="107">
        <f t="shared" si="6"/>
        <v>0</v>
      </c>
      <c r="R87" s="107">
        <f t="shared" si="7"/>
        <v>0</v>
      </c>
      <c r="S87" s="107">
        <f t="shared" si="8"/>
        <v>0</v>
      </c>
      <c r="T87" s="107">
        <f t="shared" si="9"/>
        <v>0</v>
      </c>
      <c r="U87" s="107">
        <f t="shared" si="10"/>
        <v>0</v>
      </c>
      <c r="V87" s="107">
        <f t="shared" si="11"/>
        <v>0</v>
      </c>
      <c r="W87" s="107">
        <f t="shared" si="12"/>
        <v>0</v>
      </c>
      <c r="X87" s="107">
        <f t="shared" si="13"/>
        <v>0</v>
      </c>
      <c r="Y87" s="107">
        <f t="shared" si="14"/>
        <v>0</v>
      </c>
      <c r="Z87" s="107">
        <f t="shared" si="28"/>
        <v>0</v>
      </c>
      <c r="AA87" s="107">
        <f t="shared" si="29"/>
        <v>0</v>
      </c>
      <c r="AB87" s="107">
        <f t="shared" si="30"/>
        <v>0</v>
      </c>
      <c r="AC87" s="107">
        <f t="shared" si="31"/>
        <v>0</v>
      </c>
      <c r="AD87" s="107">
        <f t="shared" si="32"/>
        <v>0</v>
      </c>
      <c r="AE87" s="107">
        <f t="shared" si="33"/>
        <v>0</v>
      </c>
      <c r="AF87" s="107">
        <f t="shared" si="34"/>
        <v>0</v>
      </c>
      <c r="AG87" s="107">
        <f t="shared" si="35"/>
        <v>0</v>
      </c>
      <c r="AH87" s="107">
        <f t="shared" si="36"/>
        <v>0</v>
      </c>
      <c r="AI87" s="107">
        <f t="shared" si="37"/>
        <v>0</v>
      </c>
      <c r="AJ87" s="107">
        <f t="shared" si="38"/>
        <v>0</v>
      </c>
      <c r="AK87" s="107">
        <f t="shared" si="39"/>
        <v>0</v>
      </c>
    </row>
    <row r="88">
      <c r="A88" s="107"/>
      <c r="B88" s="107"/>
      <c r="C88" s="107"/>
      <c r="D88" s="107"/>
      <c r="E88" s="107"/>
      <c r="F88" s="108">
        <f t="shared" si="27"/>
        <v>90</v>
      </c>
      <c r="G88" s="85" t="s">
        <v>285</v>
      </c>
      <c r="H88" s="14">
        <f>IF(ISNA(VLOOKUP(G88,Round3_Transactions!$A$2:$F$800,2,FALSE)), 0,VLOOKUP(G88,Round3_Transactions!$A$2:$F$800,2,FALSE))</f>
        <v>0</v>
      </c>
      <c r="I88" s="60">
        <f>IF(ISNA(VLOOKUP(G88,Round3_Transactions!$A$2:$F$800,3,FALSE)), 0,VLOOKUP(G88,Round3_Transactions!$A$2:$F$800,3,FALSE))</f>
        <v>0</v>
      </c>
      <c r="J88" s="60">
        <f>IF(ISNA(VLOOKUP(G88,Round3_Transactions!$A$2:$F$800,4,FALSE)), 0,VLOOKUP(G88,Round3_Transactions!$A$2:$F$800,4,FALSE))</f>
        <v>0</v>
      </c>
      <c r="K88" s="60">
        <f>IF(ISNA(VLOOKUP(G88,Round3_Transactions!$A$2:$F$800,5,FALSE)), 0,VLOOKUP(G88,Round3_Transactions!$A$2:$F$800,5,FALSE))</f>
        <v>0</v>
      </c>
      <c r="L88" s="86">
        <f>IF(ISNA(VLOOKUP(G88,Round3_Transactions!$A$2:$F$800,6,FALSE)), 0,VLOOKUP(G88,Round3_Transactions!$A$2:$F$800,6,FALSE))</f>
        <v>0</v>
      </c>
      <c r="M88" s="107">
        <f t="shared" si="1"/>
        <v>0</v>
      </c>
      <c r="N88" s="107">
        <f t="shared" si="3"/>
        <v>0</v>
      </c>
      <c r="O88" s="107">
        <f t="shared" si="4"/>
        <v>0</v>
      </c>
      <c r="P88" s="107">
        <f t="shared" si="5"/>
        <v>0</v>
      </c>
      <c r="Q88" s="107">
        <f t="shared" si="6"/>
        <v>0</v>
      </c>
      <c r="R88" s="107">
        <f t="shared" si="7"/>
        <v>0</v>
      </c>
      <c r="S88" s="107">
        <f t="shared" si="8"/>
        <v>0</v>
      </c>
      <c r="T88" s="107">
        <f t="shared" si="9"/>
        <v>0</v>
      </c>
      <c r="U88" s="107">
        <f t="shared" si="10"/>
        <v>0</v>
      </c>
      <c r="V88" s="107">
        <f t="shared" si="11"/>
        <v>0</v>
      </c>
      <c r="W88" s="107">
        <f t="shared" si="12"/>
        <v>0</v>
      </c>
      <c r="X88" s="107">
        <f t="shared" si="13"/>
        <v>0</v>
      </c>
      <c r="Y88" s="107">
        <f t="shared" si="14"/>
        <v>0</v>
      </c>
      <c r="Z88" s="107">
        <f t="shared" si="28"/>
        <v>0</v>
      </c>
      <c r="AA88" s="107">
        <f t="shared" si="29"/>
        <v>0</v>
      </c>
      <c r="AB88" s="107">
        <f t="shared" si="30"/>
        <v>0</v>
      </c>
      <c r="AC88" s="107">
        <f t="shared" si="31"/>
        <v>0</v>
      </c>
      <c r="AD88" s="107">
        <f t="shared" si="32"/>
        <v>0</v>
      </c>
      <c r="AE88" s="107">
        <f t="shared" si="33"/>
        <v>0</v>
      </c>
      <c r="AF88" s="107">
        <f t="shared" si="34"/>
        <v>0</v>
      </c>
      <c r="AG88" s="107">
        <f t="shared" si="35"/>
        <v>0</v>
      </c>
      <c r="AH88" s="107">
        <f t="shared" si="36"/>
        <v>0</v>
      </c>
      <c r="AI88" s="107">
        <f t="shared" si="37"/>
        <v>0</v>
      </c>
      <c r="AJ88" s="107">
        <f t="shared" si="38"/>
        <v>0</v>
      </c>
      <c r="AK88" s="107">
        <f t="shared" si="39"/>
        <v>0</v>
      </c>
    </row>
    <row r="89">
      <c r="A89" s="107"/>
      <c r="B89" s="107"/>
      <c r="C89" s="107"/>
      <c r="D89" s="107"/>
      <c r="E89" s="107"/>
      <c r="F89" s="108">
        <f t="shared" si="27"/>
        <v>90</v>
      </c>
      <c r="G89" s="85" t="s">
        <v>286</v>
      </c>
      <c r="H89" s="14">
        <f>IF(ISNA(VLOOKUP(G89,Round3_Transactions!$A$2:$F$800,2,FALSE)), 0,VLOOKUP(G89,Round3_Transactions!$A$2:$F$800,2,FALSE))</f>
        <v>0</v>
      </c>
      <c r="I89" s="60">
        <f>IF(ISNA(VLOOKUP(G89,Round3_Transactions!$A$2:$F$800,3,FALSE)), 0,VLOOKUP(G89,Round3_Transactions!$A$2:$F$800,3,FALSE))</f>
        <v>0</v>
      </c>
      <c r="J89" s="60">
        <f>IF(ISNA(VLOOKUP(G89,Round3_Transactions!$A$2:$F$800,4,FALSE)), 0,VLOOKUP(G89,Round3_Transactions!$A$2:$F$800,4,FALSE))</f>
        <v>0</v>
      </c>
      <c r="K89" s="60">
        <f>IF(ISNA(VLOOKUP(G89,Round3_Transactions!$A$2:$F$800,5,FALSE)), 0,VLOOKUP(G89,Round3_Transactions!$A$2:$F$800,5,FALSE))</f>
        <v>0</v>
      </c>
      <c r="L89" s="86">
        <f>IF(ISNA(VLOOKUP(G89,Round3_Transactions!$A$2:$F$800,6,FALSE)), 0,VLOOKUP(G89,Round3_Transactions!$A$2:$F$800,6,FALSE))</f>
        <v>0</v>
      </c>
      <c r="M89" s="107">
        <f t="shared" si="1"/>
        <v>0</v>
      </c>
      <c r="N89" s="107">
        <f t="shared" si="3"/>
        <v>0</v>
      </c>
      <c r="O89" s="107">
        <f t="shared" si="4"/>
        <v>0</v>
      </c>
      <c r="P89" s="107">
        <f t="shared" si="5"/>
        <v>0</v>
      </c>
      <c r="Q89" s="107">
        <f t="shared" si="6"/>
        <v>0</v>
      </c>
      <c r="R89" s="107">
        <f t="shared" si="7"/>
        <v>0</v>
      </c>
      <c r="S89" s="107">
        <f t="shared" si="8"/>
        <v>0</v>
      </c>
      <c r="T89" s="107">
        <f t="shared" si="9"/>
        <v>0</v>
      </c>
      <c r="U89" s="107">
        <f t="shared" si="10"/>
        <v>0</v>
      </c>
      <c r="V89" s="107">
        <f t="shared" si="11"/>
        <v>0</v>
      </c>
      <c r="W89" s="107">
        <f t="shared" si="12"/>
        <v>0</v>
      </c>
      <c r="X89" s="107">
        <f t="shared" si="13"/>
        <v>0</v>
      </c>
      <c r="Y89" s="107">
        <f t="shared" si="14"/>
        <v>0</v>
      </c>
      <c r="Z89" s="107">
        <f t="shared" si="28"/>
        <v>0</v>
      </c>
      <c r="AA89" s="107">
        <f t="shared" si="29"/>
        <v>0</v>
      </c>
      <c r="AB89" s="107">
        <f t="shared" si="30"/>
        <v>0</v>
      </c>
      <c r="AC89" s="107">
        <f t="shared" si="31"/>
        <v>0</v>
      </c>
      <c r="AD89" s="107">
        <f t="shared" si="32"/>
        <v>0</v>
      </c>
      <c r="AE89" s="107">
        <f t="shared" si="33"/>
        <v>0</v>
      </c>
      <c r="AF89" s="107">
        <f t="shared" si="34"/>
        <v>0</v>
      </c>
      <c r="AG89" s="107">
        <f t="shared" si="35"/>
        <v>0</v>
      </c>
      <c r="AH89" s="107">
        <f t="shared" si="36"/>
        <v>0</v>
      </c>
      <c r="AI89" s="107">
        <f t="shared" si="37"/>
        <v>0</v>
      </c>
      <c r="AJ89" s="107">
        <f t="shared" si="38"/>
        <v>0</v>
      </c>
      <c r="AK89" s="107">
        <f t="shared" si="39"/>
        <v>0</v>
      </c>
    </row>
    <row r="90">
      <c r="A90" s="107"/>
      <c r="B90" s="107"/>
      <c r="C90" s="107"/>
      <c r="D90" s="107"/>
      <c r="E90" s="107"/>
      <c r="F90" s="108">
        <f t="shared" si="27"/>
        <v>90</v>
      </c>
      <c r="G90" s="85" t="s">
        <v>287</v>
      </c>
      <c r="H90" s="14">
        <f>IF(ISNA(VLOOKUP(G90,Round3_Transactions!$A$2:$F$800,2,FALSE)), 0,VLOOKUP(G90,Round3_Transactions!$A$2:$F$800,2,FALSE))</f>
        <v>0</v>
      </c>
      <c r="I90" s="60">
        <f>IF(ISNA(VLOOKUP(G90,Round3_Transactions!$A$2:$F$800,3,FALSE)), 0,VLOOKUP(G90,Round3_Transactions!$A$2:$F$800,3,FALSE))</f>
        <v>0</v>
      </c>
      <c r="J90" s="60">
        <f>IF(ISNA(VLOOKUP(G90,Round3_Transactions!$A$2:$F$800,4,FALSE)), 0,VLOOKUP(G90,Round3_Transactions!$A$2:$F$800,4,FALSE))</f>
        <v>0</v>
      </c>
      <c r="K90" s="60">
        <f>IF(ISNA(VLOOKUP(G90,Round3_Transactions!$A$2:$F$800,5,FALSE)), 0,VLOOKUP(G90,Round3_Transactions!$A$2:$F$800,5,FALSE))</f>
        <v>0</v>
      </c>
      <c r="L90" s="86">
        <f>IF(ISNA(VLOOKUP(G90,Round3_Transactions!$A$2:$F$800,6,FALSE)), 0,VLOOKUP(G90,Round3_Transactions!$A$2:$F$800,6,FALSE))</f>
        <v>0</v>
      </c>
      <c r="M90" s="107">
        <f t="shared" si="1"/>
        <v>0</v>
      </c>
      <c r="N90" s="107">
        <f t="shared" si="3"/>
        <v>0</v>
      </c>
      <c r="O90" s="107">
        <f t="shared" si="4"/>
        <v>0</v>
      </c>
      <c r="P90" s="107">
        <f t="shared" si="5"/>
        <v>0</v>
      </c>
      <c r="Q90" s="107">
        <f t="shared" si="6"/>
        <v>0</v>
      </c>
      <c r="R90" s="107">
        <f t="shared" si="7"/>
        <v>0</v>
      </c>
      <c r="S90" s="107">
        <f t="shared" si="8"/>
        <v>0</v>
      </c>
      <c r="T90" s="107">
        <f t="shared" si="9"/>
        <v>0</v>
      </c>
      <c r="U90" s="107">
        <f t="shared" si="10"/>
        <v>0</v>
      </c>
      <c r="V90" s="107">
        <f t="shared" si="11"/>
        <v>0</v>
      </c>
      <c r="W90" s="107">
        <f t="shared" si="12"/>
        <v>0</v>
      </c>
      <c r="X90" s="107">
        <f t="shared" si="13"/>
        <v>0</v>
      </c>
      <c r="Y90" s="107">
        <f t="shared" si="14"/>
        <v>0</v>
      </c>
      <c r="Z90" s="107">
        <f t="shared" si="28"/>
        <v>0</v>
      </c>
      <c r="AA90" s="107">
        <f t="shared" si="29"/>
        <v>0</v>
      </c>
      <c r="AB90" s="107">
        <f t="shared" si="30"/>
        <v>0</v>
      </c>
      <c r="AC90" s="107">
        <f t="shared" si="31"/>
        <v>0</v>
      </c>
      <c r="AD90" s="107">
        <f t="shared" si="32"/>
        <v>0</v>
      </c>
      <c r="AE90" s="107">
        <f t="shared" si="33"/>
        <v>0</v>
      </c>
      <c r="AF90" s="107">
        <f t="shared" si="34"/>
        <v>0</v>
      </c>
      <c r="AG90" s="107">
        <f t="shared" si="35"/>
        <v>0</v>
      </c>
      <c r="AH90" s="107">
        <f t="shared" si="36"/>
        <v>0</v>
      </c>
      <c r="AI90" s="107">
        <f t="shared" si="37"/>
        <v>0</v>
      </c>
      <c r="AJ90" s="107">
        <f t="shared" si="38"/>
        <v>0</v>
      </c>
      <c r="AK90" s="107">
        <f t="shared" si="39"/>
        <v>0</v>
      </c>
    </row>
    <row r="91">
      <c r="A91" s="107"/>
      <c r="B91" s="107"/>
      <c r="C91" s="107"/>
      <c r="D91" s="109"/>
      <c r="E91" s="107"/>
      <c r="F91" s="108">
        <f t="shared" si="27"/>
        <v>90</v>
      </c>
      <c r="G91" s="90" t="s">
        <v>288</v>
      </c>
      <c r="H91" s="14">
        <f>IF(ISNA(VLOOKUP(G91,Round3_Transactions!$A$2:$F$800,2,FALSE)), 0,VLOOKUP(G91,Round3_Transactions!$A$2:$F$800,2,FALSE))</f>
        <v>0</v>
      </c>
      <c r="I91" s="60">
        <f>IF(ISNA(VLOOKUP(G91,Round3_Transactions!$A$2:$F$800,3,FALSE)), 0,VLOOKUP(G91,Round3_Transactions!$A$2:$F$800,3,FALSE))</f>
        <v>0</v>
      </c>
      <c r="J91" s="60">
        <f>IF(ISNA(VLOOKUP(G91,Round3_Transactions!$A$2:$F$800,4,FALSE)), 0,VLOOKUP(G91,Round3_Transactions!$A$2:$F$800,4,FALSE))</f>
        <v>0</v>
      </c>
      <c r="K91" s="60">
        <f>IF(ISNA(VLOOKUP(G91,Round3_Transactions!$A$2:$F$800,5,FALSE)), 0,VLOOKUP(G91,Round3_Transactions!$A$2:$F$800,5,FALSE))</f>
        <v>0</v>
      </c>
      <c r="L91" s="86">
        <f>IF(ISNA(VLOOKUP(G91,Round3_Transactions!$A$2:$F$800,6,FALSE)), 0,VLOOKUP(G91,Round3_Transactions!$A$2:$F$800,6,FALSE))</f>
        <v>0</v>
      </c>
      <c r="M91" s="107">
        <f t="shared" si="1"/>
        <v>0</v>
      </c>
      <c r="N91" s="107">
        <f t="shared" si="3"/>
        <v>0</v>
      </c>
      <c r="O91" s="107">
        <f t="shared" si="4"/>
        <v>0</v>
      </c>
      <c r="P91" s="107">
        <f t="shared" si="5"/>
        <v>0</v>
      </c>
      <c r="Q91" s="107">
        <f t="shared" si="6"/>
        <v>0</v>
      </c>
      <c r="R91" s="107">
        <f t="shared" si="7"/>
        <v>0</v>
      </c>
      <c r="S91" s="107">
        <f t="shared" si="8"/>
        <v>0</v>
      </c>
      <c r="T91" s="107">
        <f t="shared" si="9"/>
        <v>0</v>
      </c>
      <c r="U91" s="107">
        <f t="shared" si="10"/>
        <v>0</v>
      </c>
      <c r="V91" s="107">
        <f t="shared" si="11"/>
        <v>0</v>
      </c>
      <c r="W91" s="107">
        <f t="shared" si="12"/>
        <v>0</v>
      </c>
      <c r="X91" s="107">
        <f t="shared" si="13"/>
        <v>0</v>
      </c>
      <c r="Y91" s="107">
        <f t="shared" si="14"/>
        <v>0</v>
      </c>
      <c r="Z91" s="107">
        <f t="shared" si="28"/>
        <v>0</v>
      </c>
      <c r="AA91" s="107">
        <f t="shared" si="29"/>
        <v>0</v>
      </c>
      <c r="AB91" s="107">
        <f t="shared" si="30"/>
        <v>0</v>
      </c>
      <c r="AC91" s="107">
        <f t="shared" si="31"/>
        <v>0</v>
      </c>
      <c r="AD91" s="107">
        <f t="shared" si="32"/>
        <v>0</v>
      </c>
      <c r="AE91" s="107">
        <f t="shared" si="33"/>
        <v>0</v>
      </c>
      <c r="AF91" s="107">
        <f t="shared" si="34"/>
        <v>0</v>
      </c>
      <c r="AG91" s="107">
        <f t="shared" si="35"/>
        <v>0</v>
      </c>
      <c r="AH91" s="107">
        <f t="shared" si="36"/>
        <v>0</v>
      </c>
      <c r="AI91" s="107">
        <f t="shared" si="37"/>
        <v>0</v>
      </c>
      <c r="AJ91" s="107">
        <f t="shared" si="38"/>
        <v>0</v>
      </c>
      <c r="AK91" s="107">
        <f t="shared" si="39"/>
        <v>0</v>
      </c>
    </row>
    <row r="92">
      <c r="A92" s="107"/>
      <c r="B92" s="107"/>
      <c r="C92" s="107"/>
      <c r="D92" s="107"/>
      <c r="E92" s="107"/>
      <c r="F92" s="108">
        <f t="shared" si="27"/>
        <v>90</v>
      </c>
      <c r="G92" s="90" t="s">
        <v>289</v>
      </c>
      <c r="H92" s="14">
        <f>IF(ISNA(VLOOKUP(G92,Round3_Transactions!$A$2:$F$800,2,FALSE)), 0,VLOOKUP(G92,Round3_Transactions!$A$2:$F$800,2,FALSE))</f>
        <v>0</v>
      </c>
      <c r="I92" s="60">
        <f>IF(ISNA(VLOOKUP(G92,Round3_Transactions!$A$2:$F$800,3,FALSE)), 0,VLOOKUP(G92,Round3_Transactions!$A$2:$F$800,3,FALSE))</f>
        <v>0</v>
      </c>
      <c r="J92" s="60">
        <f>IF(ISNA(VLOOKUP(G92,Round3_Transactions!$A$2:$F$800,4,FALSE)), 0,VLOOKUP(G92,Round3_Transactions!$A$2:$F$800,4,FALSE))</f>
        <v>0</v>
      </c>
      <c r="K92" s="60">
        <f>IF(ISNA(VLOOKUP(G92,Round3_Transactions!$A$2:$F$800,5,FALSE)), 0,VLOOKUP(G92,Round3_Transactions!$A$2:$F$800,5,FALSE))</f>
        <v>0</v>
      </c>
      <c r="L92" s="86">
        <f>IF(ISNA(VLOOKUP(G92,Round3_Transactions!$A$2:$F$800,6,FALSE)), 0,VLOOKUP(G92,Round3_Transactions!$A$2:$F$800,6,FALSE))</f>
        <v>0</v>
      </c>
      <c r="M92" s="107">
        <f t="shared" si="1"/>
        <v>0</v>
      </c>
      <c r="N92" s="107">
        <f t="shared" si="3"/>
        <v>0</v>
      </c>
      <c r="O92" s="107">
        <f t="shared" si="4"/>
        <v>0</v>
      </c>
      <c r="P92" s="107">
        <f t="shared" si="5"/>
        <v>0</v>
      </c>
      <c r="Q92" s="107">
        <f t="shared" si="6"/>
        <v>0</v>
      </c>
      <c r="R92" s="107">
        <f t="shared" si="7"/>
        <v>0</v>
      </c>
      <c r="S92" s="107">
        <f t="shared" si="8"/>
        <v>0</v>
      </c>
      <c r="T92" s="107">
        <f t="shared" si="9"/>
        <v>0</v>
      </c>
      <c r="U92" s="107">
        <f t="shared" si="10"/>
        <v>0</v>
      </c>
      <c r="V92" s="107">
        <f t="shared" si="11"/>
        <v>0</v>
      </c>
      <c r="W92" s="107">
        <f t="shared" si="12"/>
        <v>0</v>
      </c>
      <c r="X92" s="107">
        <f t="shared" si="13"/>
        <v>0</v>
      </c>
      <c r="Y92" s="107">
        <f t="shared" si="14"/>
        <v>0</v>
      </c>
      <c r="Z92" s="107">
        <f t="shared" si="28"/>
        <v>0</v>
      </c>
      <c r="AA92" s="107">
        <f t="shared" si="29"/>
        <v>0</v>
      </c>
      <c r="AB92" s="107">
        <f t="shared" si="30"/>
        <v>0</v>
      </c>
      <c r="AC92" s="107">
        <f t="shared" si="31"/>
        <v>0</v>
      </c>
      <c r="AD92" s="107">
        <f t="shared" si="32"/>
        <v>0</v>
      </c>
      <c r="AE92" s="107">
        <f t="shared" si="33"/>
        <v>0</v>
      </c>
      <c r="AF92" s="107">
        <f t="shared" si="34"/>
        <v>0</v>
      </c>
      <c r="AG92" s="107">
        <f t="shared" si="35"/>
        <v>0</v>
      </c>
      <c r="AH92" s="107">
        <f t="shared" si="36"/>
        <v>0</v>
      </c>
      <c r="AI92" s="107">
        <f t="shared" si="37"/>
        <v>0</v>
      </c>
      <c r="AJ92" s="107">
        <f t="shared" si="38"/>
        <v>0</v>
      </c>
      <c r="AK92" s="107">
        <f t="shared" si="39"/>
        <v>0</v>
      </c>
    </row>
    <row r="93">
      <c r="A93" s="107"/>
      <c r="B93" s="107"/>
      <c r="C93" s="107"/>
      <c r="D93" s="107"/>
      <c r="E93" s="107"/>
      <c r="F93" s="108">
        <f t="shared" si="27"/>
        <v>90</v>
      </c>
      <c r="G93" s="90" t="s">
        <v>290</v>
      </c>
      <c r="H93" s="14">
        <f>IF(ISNA(VLOOKUP(G93,Round3_Transactions!$A$2:$F$800,2,FALSE)), 0,VLOOKUP(G93,Round3_Transactions!$A$2:$F$800,2,FALSE))</f>
        <v>0</v>
      </c>
      <c r="I93" s="60">
        <f>IF(ISNA(VLOOKUP(G93,Round3_Transactions!$A$2:$F$800,3,FALSE)), 0,VLOOKUP(G93,Round3_Transactions!$A$2:$F$800,3,FALSE))</f>
        <v>0</v>
      </c>
      <c r="J93" s="60">
        <f>IF(ISNA(VLOOKUP(G93,Round3_Transactions!$A$2:$F$800,4,FALSE)), 0,VLOOKUP(G93,Round3_Transactions!$A$2:$F$800,4,FALSE))</f>
        <v>0</v>
      </c>
      <c r="K93" s="60">
        <f>IF(ISNA(VLOOKUP(G93,Round3_Transactions!$A$2:$F$800,5,FALSE)), 0,VLOOKUP(G93,Round3_Transactions!$A$2:$F$800,5,FALSE))</f>
        <v>0</v>
      </c>
      <c r="L93" s="86">
        <f>IF(ISNA(VLOOKUP(G93,Round3_Transactions!$A$2:$F$800,6,FALSE)), 0,VLOOKUP(G93,Round3_Transactions!$A$2:$F$800,6,FALSE))</f>
        <v>0</v>
      </c>
      <c r="M93" s="107">
        <f t="shared" si="1"/>
        <v>0</v>
      </c>
      <c r="N93" s="107">
        <f t="shared" si="3"/>
        <v>0</v>
      </c>
      <c r="O93" s="107">
        <f t="shared" si="4"/>
        <v>0</v>
      </c>
      <c r="P93" s="107">
        <f t="shared" si="5"/>
        <v>0</v>
      </c>
      <c r="Q93" s="107">
        <f t="shared" si="6"/>
        <v>0</v>
      </c>
      <c r="R93" s="107">
        <f t="shared" si="7"/>
        <v>0</v>
      </c>
      <c r="S93" s="107">
        <f t="shared" si="8"/>
        <v>0</v>
      </c>
      <c r="T93" s="107">
        <f t="shared" si="9"/>
        <v>0</v>
      </c>
      <c r="U93" s="107">
        <f t="shared" si="10"/>
        <v>0</v>
      </c>
      <c r="V93" s="107">
        <f t="shared" si="11"/>
        <v>0</v>
      </c>
      <c r="W93" s="107">
        <f t="shared" si="12"/>
        <v>0</v>
      </c>
      <c r="X93" s="107">
        <f t="shared" si="13"/>
        <v>0</v>
      </c>
      <c r="Y93" s="107">
        <f t="shared" si="14"/>
        <v>0</v>
      </c>
      <c r="Z93" s="107">
        <f t="shared" si="28"/>
        <v>0</v>
      </c>
      <c r="AA93" s="107">
        <f t="shared" si="29"/>
        <v>0</v>
      </c>
      <c r="AB93" s="107">
        <f t="shared" si="30"/>
        <v>0</v>
      </c>
      <c r="AC93" s="107">
        <f t="shared" si="31"/>
        <v>0</v>
      </c>
      <c r="AD93" s="107">
        <f t="shared" si="32"/>
        <v>0</v>
      </c>
      <c r="AE93" s="107">
        <f t="shared" si="33"/>
        <v>0</v>
      </c>
      <c r="AF93" s="107">
        <f t="shared" si="34"/>
        <v>0</v>
      </c>
      <c r="AG93" s="107">
        <f t="shared" si="35"/>
        <v>0</v>
      </c>
      <c r="AH93" s="107">
        <f t="shared" si="36"/>
        <v>0</v>
      </c>
      <c r="AI93" s="107">
        <f t="shared" si="37"/>
        <v>0</v>
      </c>
      <c r="AJ93" s="107">
        <f t="shared" si="38"/>
        <v>0</v>
      </c>
      <c r="AK93" s="107">
        <f t="shared" si="39"/>
        <v>0</v>
      </c>
    </row>
    <row r="94">
      <c r="A94" s="107"/>
      <c r="B94" s="107"/>
      <c r="C94" s="107"/>
      <c r="D94" s="107"/>
      <c r="E94" s="107"/>
      <c r="F94" s="108">
        <f t="shared" si="27"/>
        <v>90</v>
      </c>
      <c r="G94" s="90" t="s">
        <v>291</v>
      </c>
      <c r="H94" s="14">
        <f>IF(ISNA(VLOOKUP(G94,Round3_Transactions!$A$2:$F$800,2,FALSE)), 0,VLOOKUP(G94,Round3_Transactions!$A$2:$F$800,2,FALSE))</f>
        <v>0</v>
      </c>
      <c r="I94" s="60">
        <f>IF(ISNA(VLOOKUP(G94,Round3_Transactions!$A$2:$F$800,3,FALSE)), 0,VLOOKUP(G94,Round3_Transactions!$A$2:$F$800,3,FALSE))</f>
        <v>0</v>
      </c>
      <c r="J94" s="60">
        <f>IF(ISNA(VLOOKUP(G94,Round3_Transactions!$A$2:$F$800,4,FALSE)), 0,VLOOKUP(G94,Round3_Transactions!$A$2:$F$800,4,FALSE))</f>
        <v>0</v>
      </c>
      <c r="K94" s="60">
        <f>IF(ISNA(VLOOKUP(G94,Round3_Transactions!$A$2:$F$800,5,FALSE)), 0,VLOOKUP(G94,Round3_Transactions!$A$2:$F$800,5,FALSE))</f>
        <v>0</v>
      </c>
      <c r="L94" s="86">
        <f>IF(ISNA(VLOOKUP(G94,Round3_Transactions!$A$2:$F$800,6,FALSE)), 0,VLOOKUP(G94,Round3_Transactions!$A$2:$F$800,6,FALSE))</f>
        <v>0</v>
      </c>
      <c r="M94" s="107">
        <f t="shared" si="1"/>
        <v>0</v>
      </c>
      <c r="N94" s="107">
        <f t="shared" si="3"/>
        <v>0</v>
      </c>
      <c r="O94" s="107">
        <f t="shared" si="4"/>
        <v>0</v>
      </c>
      <c r="P94" s="107">
        <f t="shared" si="5"/>
        <v>0</v>
      </c>
      <c r="Q94" s="107">
        <f t="shared" si="6"/>
        <v>0</v>
      </c>
      <c r="R94" s="107">
        <f t="shared" si="7"/>
        <v>0</v>
      </c>
      <c r="S94" s="107">
        <f t="shared" si="8"/>
        <v>0</v>
      </c>
      <c r="T94" s="107">
        <f t="shared" si="9"/>
        <v>0</v>
      </c>
      <c r="U94" s="107">
        <f t="shared" si="10"/>
        <v>0</v>
      </c>
      <c r="V94" s="107">
        <f t="shared" si="11"/>
        <v>0</v>
      </c>
      <c r="W94" s="107">
        <f t="shared" si="12"/>
        <v>0</v>
      </c>
      <c r="X94" s="107">
        <f t="shared" si="13"/>
        <v>0</v>
      </c>
      <c r="Y94" s="107">
        <f t="shared" si="14"/>
        <v>0</v>
      </c>
      <c r="Z94" s="107">
        <f t="shared" si="28"/>
        <v>0</v>
      </c>
      <c r="AA94" s="107">
        <f t="shared" si="29"/>
        <v>0</v>
      </c>
      <c r="AB94" s="107">
        <f t="shared" si="30"/>
        <v>0</v>
      </c>
      <c r="AC94" s="107">
        <f t="shared" si="31"/>
        <v>0</v>
      </c>
      <c r="AD94" s="107">
        <f t="shared" si="32"/>
        <v>0</v>
      </c>
      <c r="AE94" s="107">
        <f t="shared" si="33"/>
        <v>0</v>
      </c>
      <c r="AF94" s="107">
        <f t="shared" si="34"/>
        <v>0</v>
      </c>
      <c r="AG94" s="107">
        <f t="shared" si="35"/>
        <v>0</v>
      </c>
      <c r="AH94" s="107">
        <f t="shared" si="36"/>
        <v>0</v>
      </c>
      <c r="AI94" s="107">
        <f t="shared" si="37"/>
        <v>0</v>
      </c>
      <c r="AJ94" s="107">
        <f t="shared" si="38"/>
        <v>0</v>
      </c>
      <c r="AK94" s="107">
        <f t="shared" si="39"/>
        <v>0</v>
      </c>
    </row>
    <row r="95">
      <c r="A95" s="107"/>
      <c r="B95" s="107"/>
      <c r="C95" s="107"/>
      <c r="D95" s="107"/>
      <c r="E95" s="107"/>
      <c r="F95" s="108">
        <f t="shared" si="27"/>
        <v>90</v>
      </c>
      <c r="G95" s="90" t="s">
        <v>292</v>
      </c>
      <c r="H95" s="14">
        <f>IF(ISNA(VLOOKUP(G95,Round3_Transactions!$A$2:$F$800,2,FALSE)), 0,VLOOKUP(G95,Round3_Transactions!$A$2:$F$800,2,FALSE))</f>
        <v>0</v>
      </c>
      <c r="I95" s="60">
        <f>IF(ISNA(VLOOKUP(G95,Round3_Transactions!$A$2:$F$800,3,FALSE)), 0,VLOOKUP(G95,Round3_Transactions!$A$2:$F$800,3,FALSE))</f>
        <v>0</v>
      </c>
      <c r="J95" s="60">
        <f>IF(ISNA(VLOOKUP(G95,Round3_Transactions!$A$2:$F$800,4,FALSE)), 0,VLOOKUP(G95,Round3_Transactions!$A$2:$F$800,4,FALSE))</f>
        <v>0</v>
      </c>
      <c r="K95" s="60">
        <f>IF(ISNA(VLOOKUP(G95,Round3_Transactions!$A$2:$F$800,5,FALSE)), 0,VLOOKUP(G95,Round3_Transactions!$A$2:$F$800,5,FALSE))</f>
        <v>0</v>
      </c>
      <c r="L95" s="86">
        <f>IF(ISNA(VLOOKUP(G95,Round3_Transactions!$A$2:$F$800,6,FALSE)), 0,VLOOKUP(G95,Round3_Transactions!$A$2:$F$800,6,FALSE))</f>
        <v>0</v>
      </c>
      <c r="M95" s="107">
        <f t="shared" si="1"/>
        <v>0</v>
      </c>
      <c r="N95" s="107">
        <f t="shared" si="3"/>
        <v>0</v>
      </c>
      <c r="O95" s="107">
        <f t="shared" si="4"/>
        <v>0</v>
      </c>
      <c r="P95" s="107">
        <f t="shared" si="5"/>
        <v>0</v>
      </c>
      <c r="Q95" s="107">
        <f t="shared" si="6"/>
        <v>0</v>
      </c>
      <c r="R95" s="107">
        <f t="shared" si="7"/>
        <v>0</v>
      </c>
      <c r="S95" s="107">
        <f t="shared" si="8"/>
        <v>0</v>
      </c>
      <c r="T95" s="107">
        <f t="shared" si="9"/>
        <v>0</v>
      </c>
      <c r="U95" s="107">
        <f t="shared" si="10"/>
        <v>0</v>
      </c>
      <c r="V95" s="107">
        <f t="shared" si="11"/>
        <v>0</v>
      </c>
      <c r="W95" s="107">
        <f t="shared" si="12"/>
        <v>0</v>
      </c>
      <c r="X95" s="107">
        <f t="shared" si="13"/>
        <v>0</v>
      </c>
      <c r="Y95" s="107">
        <f t="shared" si="14"/>
        <v>0</v>
      </c>
      <c r="Z95" s="107">
        <f t="shared" si="28"/>
        <v>0</v>
      </c>
      <c r="AA95" s="107">
        <f t="shared" si="29"/>
        <v>0</v>
      </c>
      <c r="AB95" s="107">
        <f t="shared" si="30"/>
        <v>0</v>
      </c>
      <c r="AC95" s="107">
        <f t="shared" si="31"/>
        <v>0</v>
      </c>
      <c r="AD95" s="107">
        <f t="shared" si="32"/>
        <v>0</v>
      </c>
      <c r="AE95" s="107">
        <f t="shared" si="33"/>
        <v>0</v>
      </c>
      <c r="AF95" s="107">
        <f t="shared" si="34"/>
        <v>0</v>
      </c>
      <c r="AG95" s="107">
        <f t="shared" si="35"/>
        <v>0</v>
      </c>
      <c r="AH95" s="107">
        <f t="shared" si="36"/>
        <v>0</v>
      </c>
      <c r="AI95" s="107">
        <f t="shared" si="37"/>
        <v>0</v>
      </c>
      <c r="AJ95" s="107">
        <f t="shared" si="38"/>
        <v>0</v>
      </c>
      <c r="AK95" s="107">
        <f t="shared" si="39"/>
        <v>0</v>
      </c>
    </row>
    <row r="96">
      <c r="A96" s="107"/>
      <c r="B96" s="107"/>
      <c r="C96" s="107"/>
      <c r="D96" s="107"/>
      <c r="E96" s="107"/>
      <c r="F96" s="108">
        <f t="shared" si="27"/>
        <v>90</v>
      </c>
      <c r="G96" s="90" t="s">
        <v>293</v>
      </c>
      <c r="H96" s="14">
        <f>IF(ISNA(VLOOKUP(G96,Round3_Transactions!$A$2:$F$800,2,FALSE)), 0,VLOOKUP(G96,Round3_Transactions!$A$2:$F$800,2,FALSE))</f>
        <v>0</v>
      </c>
      <c r="I96" s="60">
        <f>IF(ISNA(VLOOKUP(G96,Round3_Transactions!$A$2:$F$800,3,FALSE)), 0,VLOOKUP(G96,Round3_Transactions!$A$2:$F$800,3,FALSE))</f>
        <v>0</v>
      </c>
      <c r="J96" s="60">
        <f>IF(ISNA(VLOOKUP(G96,Round3_Transactions!$A$2:$F$800,4,FALSE)), 0,VLOOKUP(G96,Round3_Transactions!$A$2:$F$800,4,FALSE))</f>
        <v>0</v>
      </c>
      <c r="K96" s="60">
        <f>IF(ISNA(VLOOKUP(G96,Round3_Transactions!$A$2:$F$800,5,FALSE)), 0,VLOOKUP(G96,Round3_Transactions!$A$2:$F$800,5,FALSE))</f>
        <v>0</v>
      </c>
      <c r="L96" s="86">
        <f>IF(ISNA(VLOOKUP(G96,Round3_Transactions!$A$2:$F$800,6,FALSE)), 0,VLOOKUP(G96,Round3_Transactions!$A$2:$F$800,6,FALSE))</f>
        <v>0</v>
      </c>
      <c r="M96" s="107">
        <f t="shared" si="1"/>
        <v>0</v>
      </c>
      <c r="N96" s="107">
        <f t="shared" si="3"/>
        <v>0</v>
      </c>
      <c r="O96" s="107">
        <f t="shared" si="4"/>
        <v>0</v>
      </c>
      <c r="P96" s="107">
        <f t="shared" si="5"/>
        <v>0</v>
      </c>
      <c r="Q96" s="107">
        <f t="shared" si="6"/>
        <v>0</v>
      </c>
      <c r="R96" s="107">
        <f t="shared" si="7"/>
        <v>0</v>
      </c>
      <c r="S96" s="107">
        <f t="shared" si="8"/>
        <v>0</v>
      </c>
      <c r="T96" s="107">
        <f t="shared" si="9"/>
        <v>0</v>
      </c>
      <c r="U96" s="107">
        <f t="shared" si="10"/>
        <v>0</v>
      </c>
      <c r="V96" s="107">
        <f t="shared" si="11"/>
        <v>0</v>
      </c>
      <c r="W96" s="107">
        <f t="shared" si="12"/>
        <v>0</v>
      </c>
      <c r="X96" s="107">
        <f t="shared" si="13"/>
        <v>0</v>
      </c>
      <c r="Y96" s="107">
        <f t="shared" si="14"/>
        <v>0</v>
      </c>
      <c r="Z96" s="107">
        <f t="shared" si="28"/>
        <v>0</v>
      </c>
      <c r="AA96" s="107">
        <f t="shared" si="29"/>
        <v>0</v>
      </c>
      <c r="AB96" s="107">
        <f t="shared" si="30"/>
        <v>0</v>
      </c>
      <c r="AC96" s="107">
        <f t="shared" si="31"/>
        <v>0</v>
      </c>
      <c r="AD96" s="107">
        <f t="shared" si="32"/>
        <v>0</v>
      </c>
      <c r="AE96" s="107">
        <f t="shared" si="33"/>
        <v>0</v>
      </c>
      <c r="AF96" s="107">
        <f t="shared" si="34"/>
        <v>0</v>
      </c>
      <c r="AG96" s="107">
        <f t="shared" si="35"/>
        <v>0</v>
      </c>
      <c r="AH96" s="107">
        <f t="shared" si="36"/>
        <v>0</v>
      </c>
      <c r="AI96" s="107">
        <f t="shared" si="37"/>
        <v>0</v>
      </c>
      <c r="AJ96" s="107">
        <f t="shared" si="38"/>
        <v>0</v>
      </c>
      <c r="AK96" s="107">
        <f t="shared" si="39"/>
        <v>0</v>
      </c>
    </row>
    <row r="97">
      <c r="A97" s="107"/>
      <c r="B97" s="107"/>
      <c r="C97" s="107"/>
      <c r="D97" s="107"/>
      <c r="E97" s="107"/>
      <c r="F97" s="108">
        <f t="shared" si="27"/>
        <v>90</v>
      </c>
      <c r="G97" s="90" t="s">
        <v>294</v>
      </c>
      <c r="H97" s="14">
        <f>IF(ISNA(VLOOKUP(G97,Round3_Transactions!$A$2:$F$800,2,FALSE)), 0,VLOOKUP(G97,Round3_Transactions!$A$2:$F$800,2,FALSE))</f>
        <v>0</v>
      </c>
      <c r="I97" s="60">
        <f>IF(ISNA(VLOOKUP(G97,Round3_Transactions!$A$2:$F$800,3,FALSE)), 0,VLOOKUP(G97,Round3_Transactions!$A$2:$F$800,3,FALSE))</f>
        <v>0</v>
      </c>
      <c r="J97" s="60">
        <f>IF(ISNA(VLOOKUP(G97,Round3_Transactions!$A$2:$F$800,4,FALSE)), 0,VLOOKUP(G97,Round3_Transactions!$A$2:$F$800,4,FALSE))</f>
        <v>0</v>
      </c>
      <c r="K97" s="60">
        <f>IF(ISNA(VLOOKUP(G97,Round3_Transactions!$A$2:$F$800,5,FALSE)), 0,VLOOKUP(G97,Round3_Transactions!$A$2:$F$800,5,FALSE))</f>
        <v>0</v>
      </c>
      <c r="L97" s="86">
        <f>IF(ISNA(VLOOKUP(G97,Round3_Transactions!$A$2:$F$800,6,FALSE)), 0,VLOOKUP(G97,Round3_Transactions!$A$2:$F$800,6,FALSE))</f>
        <v>0</v>
      </c>
      <c r="M97" s="107">
        <f t="shared" si="1"/>
        <v>0</v>
      </c>
      <c r="N97" s="107">
        <f t="shared" si="3"/>
        <v>0</v>
      </c>
      <c r="O97" s="107">
        <f t="shared" si="4"/>
        <v>0</v>
      </c>
      <c r="P97" s="107">
        <f t="shared" si="5"/>
        <v>0</v>
      </c>
      <c r="Q97" s="107">
        <f t="shared" si="6"/>
        <v>0</v>
      </c>
      <c r="R97" s="107">
        <f t="shared" si="7"/>
        <v>0</v>
      </c>
      <c r="S97" s="107">
        <f t="shared" si="8"/>
        <v>0</v>
      </c>
      <c r="T97" s="107">
        <f t="shared" si="9"/>
        <v>0</v>
      </c>
      <c r="U97" s="107">
        <f t="shared" si="10"/>
        <v>0</v>
      </c>
      <c r="V97" s="107">
        <f t="shared" si="11"/>
        <v>0</v>
      </c>
      <c r="W97" s="107">
        <f t="shared" si="12"/>
        <v>0</v>
      </c>
      <c r="X97" s="107">
        <f t="shared" si="13"/>
        <v>0</v>
      </c>
      <c r="Y97" s="107">
        <f t="shared" si="14"/>
        <v>0</v>
      </c>
      <c r="Z97" s="107">
        <f t="shared" si="28"/>
        <v>0</v>
      </c>
      <c r="AA97" s="107">
        <f t="shared" si="29"/>
        <v>0</v>
      </c>
      <c r="AB97" s="107">
        <f t="shared" si="30"/>
        <v>0</v>
      </c>
      <c r="AC97" s="107">
        <f t="shared" si="31"/>
        <v>0</v>
      </c>
      <c r="AD97" s="107">
        <f t="shared" si="32"/>
        <v>0</v>
      </c>
      <c r="AE97" s="107">
        <f t="shared" si="33"/>
        <v>0</v>
      </c>
      <c r="AF97" s="107">
        <f t="shared" si="34"/>
        <v>0</v>
      </c>
      <c r="AG97" s="107">
        <f t="shared" si="35"/>
        <v>0</v>
      </c>
      <c r="AH97" s="107">
        <f t="shared" si="36"/>
        <v>0</v>
      </c>
      <c r="AI97" s="107">
        <f t="shared" si="37"/>
        <v>0</v>
      </c>
      <c r="AJ97" s="107">
        <f t="shared" si="38"/>
        <v>0</v>
      </c>
      <c r="AK97" s="107">
        <f t="shared" si="39"/>
        <v>0</v>
      </c>
    </row>
    <row r="98">
      <c r="A98" s="107"/>
      <c r="B98" s="107"/>
      <c r="C98" s="107"/>
      <c r="D98" s="107"/>
      <c r="E98" s="107"/>
      <c r="F98" s="108">
        <f t="shared" si="27"/>
        <v>90</v>
      </c>
      <c r="G98" s="90" t="s">
        <v>295</v>
      </c>
      <c r="H98" s="14">
        <f>IF(ISNA(VLOOKUP(G98,Round3_Transactions!$A$2:$F$800,2,FALSE)), 0,VLOOKUP(G98,Round3_Transactions!$A$2:$F$800,2,FALSE))</f>
        <v>0</v>
      </c>
      <c r="I98" s="60">
        <f>IF(ISNA(VLOOKUP(G98,Round3_Transactions!$A$2:$F$800,3,FALSE)), 0,VLOOKUP(G98,Round3_Transactions!$A$2:$F$800,3,FALSE))</f>
        <v>0</v>
      </c>
      <c r="J98" s="60">
        <f>IF(ISNA(VLOOKUP(G98,Round3_Transactions!$A$2:$F$800,4,FALSE)), 0,VLOOKUP(G98,Round3_Transactions!$A$2:$F$800,4,FALSE))</f>
        <v>0</v>
      </c>
      <c r="K98" s="60">
        <f>IF(ISNA(VLOOKUP(G98,Round3_Transactions!$A$2:$F$800,5,FALSE)), 0,VLOOKUP(G98,Round3_Transactions!$A$2:$F$800,5,FALSE))</f>
        <v>0</v>
      </c>
      <c r="L98" s="86">
        <f>IF(ISNA(VLOOKUP(G98,Round3_Transactions!$A$2:$F$800,6,FALSE)), 0,VLOOKUP(G98,Round3_Transactions!$A$2:$F$800,6,FALSE))</f>
        <v>0</v>
      </c>
      <c r="M98" s="107">
        <f t="shared" si="1"/>
        <v>0</v>
      </c>
      <c r="N98" s="107">
        <f t="shared" si="3"/>
        <v>0</v>
      </c>
      <c r="O98" s="107">
        <f t="shared" si="4"/>
        <v>0</v>
      </c>
      <c r="P98" s="107">
        <f t="shared" si="5"/>
        <v>0</v>
      </c>
      <c r="Q98" s="107">
        <f t="shared" si="6"/>
        <v>0</v>
      </c>
      <c r="R98" s="107">
        <f t="shared" si="7"/>
        <v>0</v>
      </c>
      <c r="S98" s="107">
        <f t="shared" si="8"/>
        <v>0</v>
      </c>
      <c r="T98" s="107">
        <f t="shared" si="9"/>
        <v>0</v>
      </c>
      <c r="U98" s="107">
        <f t="shared" si="10"/>
        <v>0</v>
      </c>
      <c r="V98" s="107">
        <f t="shared" si="11"/>
        <v>0</v>
      </c>
      <c r="W98" s="107">
        <f t="shared" si="12"/>
        <v>0</v>
      </c>
      <c r="X98" s="107">
        <f t="shared" si="13"/>
        <v>0</v>
      </c>
      <c r="Y98" s="107">
        <f t="shared" si="14"/>
        <v>0</v>
      </c>
      <c r="Z98" s="107">
        <f t="shared" si="28"/>
        <v>0</v>
      </c>
      <c r="AA98" s="107">
        <f t="shared" si="29"/>
        <v>0</v>
      </c>
      <c r="AB98" s="107">
        <f t="shared" si="30"/>
        <v>0</v>
      </c>
      <c r="AC98" s="107">
        <f t="shared" si="31"/>
        <v>0</v>
      </c>
      <c r="AD98" s="107">
        <f t="shared" si="32"/>
        <v>0</v>
      </c>
      <c r="AE98" s="107">
        <f t="shared" si="33"/>
        <v>0</v>
      </c>
      <c r="AF98" s="107">
        <f t="shared" si="34"/>
        <v>0</v>
      </c>
      <c r="AG98" s="107">
        <f t="shared" si="35"/>
        <v>0</v>
      </c>
      <c r="AH98" s="107">
        <f t="shared" si="36"/>
        <v>0</v>
      </c>
      <c r="AI98" s="107">
        <f t="shared" si="37"/>
        <v>0</v>
      </c>
      <c r="AJ98" s="107">
        <f t="shared" si="38"/>
        <v>0</v>
      </c>
      <c r="AK98" s="107">
        <f t="shared" si="39"/>
        <v>0</v>
      </c>
    </row>
    <row r="99">
      <c r="A99" s="107"/>
      <c r="B99" s="107"/>
      <c r="C99" s="107"/>
      <c r="D99" s="107"/>
      <c r="E99" s="107"/>
      <c r="F99" s="108">
        <f t="shared" si="27"/>
        <v>90</v>
      </c>
      <c r="G99" s="90" t="s">
        <v>296</v>
      </c>
      <c r="H99" s="14">
        <f>IF(ISNA(VLOOKUP(G99,Round3_Transactions!$A$2:$F$800,2,FALSE)), 0,VLOOKUP(G99,Round3_Transactions!$A$2:$F$800,2,FALSE))</f>
        <v>0</v>
      </c>
      <c r="I99" s="60">
        <f>IF(ISNA(VLOOKUP(G99,Round3_Transactions!$A$2:$F$800,3,FALSE)), 0,VLOOKUP(G99,Round3_Transactions!$A$2:$F$800,3,FALSE))</f>
        <v>0</v>
      </c>
      <c r="J99" s="60">
        <f>IF(ISNA(VLOOKUP(G99,Round3_Transactions!$A$2:$F$800,4,FALSE)), 0,VLOOKUP(G99,Round3_Transactions!$A$2:$F$800,4,FALSE))</f>
        <v>0</v>
      </c>
      <c r="K99" s="60">
        <f>IF(ISNA(VLOOKUP(G99,Round3_Transactions!$A$2:$F$800,5,FALSE)), 0,VLOOKUP(G99,Round3_Transactions!$A$2:$F$800,5,FALSE))</f>
        <v>0</v>
      </c>
      <c r="L99" s="86">
        <f>IF(ISNA(VLOOKUP(G99,Round3_Transactions!$A$2:$F$800,6,FALSE)), 0,VLOOKUP(G99,Round3_Transactions!$A$2:$F$800,6,FALSE))</f>
        <v>0</v>
      </c>
      <c r="M99" s="107">
        <f t="shared" si="1"/>
        <v>0</v>
      </c>
      <c r="N99" s="107">
        <f t="shared" si="3"/>
        <v>0</v>
      </c>
      <c r="O99" s="107">
        <f t="shared" si="4"/>
        <v>0</v>
      </c>
      <c r="P99" s="107">
        <f t="shared" si="5"/>
        <v>0</v>
      </c>
      <c r="Q99" s="107">
        <f t="shared" si="6"/>
        <v>0</v>
      </c>
      <c r="R99" s="107">
        <f t="shared" si="7"/>
        <v>0</v>
      </c>
      <c r="S99" s="107">
        <f t="shared" si="8"/>
        <v>0</v>
      </c>
      <c r="T99" s="107">
        <f t="shared" si="9"/>
        <v>0</v>
      </c>
      <c r="U99" s="107">
        <f t="shared" si="10"/>
        <v>0</v>
      </c>
      <c r="V99" s="107">
        <f t="shared" si="11"/>
        <v>0</v>
      </c>
      <c r="W99" s="107">
        <f t="shared" si="12"/>
        <v>0</v>
      </c>
      <c r="X99" s="107">
        <f t="shared" si="13"/>
        <v>0</v>
      </c>
      <c r="Y99" s="107">
        <f t="shared" si="14"/>
        <v>0</v>
      </c>
      <c r="Z99" s="107">
        <f t="shared" si="28"/>
        <v>0</v>
      </c>
      <c r="AA99" s="107">
        <f t="shared" si="29"/>
        <v>0</v>
      </c>
      <c r="AB99" s="107">
        <f t="shared" si="30"/>
        <v>0</v>
      </c>
      <c r="AC99" s="107">
        <f t="shared" si="31"/>
        <v>0</v>
      </c>
      <c r="AD99" s="107">
        <f t="shared" si="32"/>
        <v>0</v>
      </c>
      <c r="AE99" s="107">
        <f t="shared" si="33"/>
        <v>0</v>
      </c>
      <c r="AF99" s="107">
        <f t="shared" si="34"/>
        <v>0</v>
      </c>
      <c r="AG99" s="107">
        <f t="shared" si="35"/>
        <v>0</v>
      </c>
      <c r="AH99" s="107">
        <f t="shared" si="36"/>
        <v>0</v>
      </c>
      <c r="AI99" s="107">
        <f t="shared" si="37"/>
        <v>0</v>
      </c>
      <c r="AJ99" s="107">
        <f t="shared" si="38"/>
        <v>0</v>
      </c>
      <c r="AK99" s="107">
        <f t="shared" si="39"/>
        <v>0</v>
      </c>
    </row>
    <row r="100">
      <c r="A100" s="107"/>
      <c r="B100" s="107"/>
      <c r="C100" s="107"/>
      <c r="D100" s="107"/>
      <c r="E100" s="107"/>
      <c r="F100" s="108">
        <f t="shared" si="27"/>
        <v>90</v>
      </c>
      <c r="G100" s="90" t="s">
        <v>297</v>
      </c>
      <c r="H100" s="14">
        <f>IF(ISNA(VLOOKUP(G100,Round3_Transactions!$A$2:$F$800,2,FALSE)), 0,VLOOKUP(G100,Round3_Transactions!$A$2:$F$800,2,FALSE))</f>
        <v>0</v>
      </c>
      <c r="I100" s="60">
        <f>IF(ISNA(VLOOKUP(G100,Round3_Transactions!$A$2:$F$800,3,FALSE)), 0,VLOOKUP(G100,Round3_Transactions!$A$2:$F$800,3,FALSE))</f>
        <v>0</v>
      </c>
      <c r="J100" s="60">
        <f>IF(ISNA(VLOOKUP(G100,Round3_Transactions!$A$2:$F$800,4,FALSE)), 0,VLOOKUP(G100,Round3_Transactions!$A$2:$F$800,4,FALSE))</f>
        <v>0</v>
      </c>
      <c r="K100" s="60">
        <f>IF(ISNA(VLOOKUP(G100,Round3_Transactions!$A$2:$F$800,5,FALSE)), 0,VLOOKUP(G100,Round3_Transactions!$A$2:$F$800,5,FALSE))</f>
        <v>0</v>
      </c>
      <c r="L100" s="86">
        <f>IF(ISNA(VLOOKUP(G100,Round3_Transactions!$A$2:$F$800,6,FALSE)), 0,VLOOKUP(G100,Round3_Transactions!$A$2:$F$800,6,FALSE))</f>
        <v>0</v>
      </c>
      <c r="M100" s="107">
        <f t="shared" si="1"/>
        <v>0</v>
      </c>
      <c r="N100" s="107">
        <f t="shared" si="3"/>
        <v>0</v>
      </c>
      <c r="O100" s="107">
        <f t="shared" si="4"/>
        <v>0</v>
      </c>
      <c r="P100" s="107">
        <f t="shared" si="5"/>
        <v>0</v>
      </c>
      <c r="Q100" s="107">
        <f t="shared" si="6"/>
        <v>0</v>
      </c>
      <c r="R100" s="107">
        <f t="shared" si="7"/>
        <v>0</v>
      </c>
      <c r="S100" s="107">
        <f t="shared" si="8"/>
        <v>0</v>
      </c>
      <c r="T100" s="107">
        <f t="shared" si="9"/>
        <v>0</v>
      </c>
      <c r="U100" s="107">
        <f t="shared" si="10"/>
        <v>0</v>
      </c>
      <c r="V100" s="107">
        <f t="shared" si="11"/>
        <v>0</v>
      </c>
      <c r="W100" s="107">
        <f t="shared" si="12"/>
        <v>0</v>
      </c>
      <c r="X100" s="107">
        <f t="shared" si="13"/>
        <v>0</v>
      </c>
      <c r="Y100" s="107">
        <f t="shared" si="14"/>
        <v>0</v>
      </c>
      <c r="Z100" s="107">
        <f t="shared" si="28"/>
        <v>0</v>
      </c>
      <c r="AA100" s="107">
        <f t="shared" si="29"/>
        <v>0</v>
      </c>
      <c r="AB100" s="107">
        <f t="shared" si="30"/>
        <v>0</v>
      </c>
      <c r="AC100" s="107">
        <f t="shared" si="31"/>
        <v>0</v>
      </c>
      <c r="AD100" s="107">
        <f t="shared" si="32"/>
        <v>0</v>
      </c>
      <c r="AE100" s="107">
        <f t="shared" si="33"/>
        <v>0</v>
      </c>
      <c r="AF100" s="107">
        <f t="shared" si="34"/>
        <v>0</v>
      </c>
      <c r="AG100" s="107">
        <f t="shared" si="35"/>
        <v>0</v>
      </c>
      <c r="AH100" s="107">
        <f t="shared" si="36"/>
        <v>0</v>
      </c>
      <c r="AI100" s="107">
        <f t="shared" si="37"/>
        <v>0</v>
      </c>
      <c r="AJ100" s="107">
        <f t="shared" si="38"/>
        <v>0</v>
      </c>
      <c r="AK100" s="107">
        <f t="shared" si="39"/>
        <v>0</v>
      </c>
    </row>
    <row r="101">
      <c r="A101" s="107"/>
      <c r="B101" s="107"/>
      <c r="C101" s="107"/>
      <c r="D101" s="107"/>
      <c r="E101" s="107"/>
      <c r="F101" s="108">
        <f t="shared" si="27"/>
        <v>90</v>
      </c>
      <c r="G101" s="90" t="s">
        <v>298</v>
      </c>
      <c r="H101" s="14">
        <f>IF(ISNA(VLOOKUP(G101,Round3_Transactions!$A$2:$F$800,2,FALSE)), 0,VLOOKUP(G101,Round3_Transactions!$A$2:$F$800,2,FALSE))</f>
        <v>0</v>
      </c>
      <c r="I101" s="60">
        <f>IF(ISNA(VLOOKUP(G101,Round3_Transactions!$A$2:$F$800,3,FALSE)), 0,VLOOKUP(G101,Round3_Transactions!$A$2:$F$800,3,FALSE))</f>
        <v>0</v>
      </c>
      <c r="J101" s="60">
        <f>IF(ISNA(VLOOKUP(G101,Round3_Transactions!$A$2:$F$800,4,FALSE)), 0,VLOOKUP(G101,Round3_Transactions!$A$2:$F$800,4,FALSE))</f>
        <v>0</v>
      </c>
      <c r="K101" s="60">
        <f>IF(ISNA(VLOOKUP(G101,Round3_Transactions!$A$2:$F$800,5,FALSE)), 0,VLOOKUP(G101,Round3_Transactions!$A$2:$F$800,5,FALSE))</f>
        <v>0</v>
      </c>
      <c r="L101" s="86">
        <f>IF(ISNA(VLOOKUP(G101,Round3_Transactions!$A$2:$F$800,6,FALSE)), 0,VLOOKUP(G101,Round3_Transactions!$A$2:$F$800,6,FALSE))</f>
        <v>0</v>
      </c>
      <c r="M101" s="107">
        <f t="shared" si="1"/>
        <v>0</v>
      </c>
      <c r="N101" s="107">
        <f t="shared" si="3"/>
        <v>0</v>
      </c>
      <c r="O101" s="107">
        <f t="shared" si="4"/>
        <v>0</v>
      </c>
      <c r="P101" s="107">
        <f t="shared" si="5"/>
        <v>0</v>
      </c>
      <c r="Q101" s="107">
        <f t="shared" si="6"/>
        <v>0</v>
      </c>
      <c r="R101" s="107">
        <f t="shared" si="7"/>
        <v>0</v>
      </c>
      <c r="S101" s="107">
        <f t="shared" si="8"/>
        <v>0</v>
      </c>
      <c r="T101" s="107">
        <f t="shared" si="9"/>
        <v>0</v>
      </c>
      <c r="U101" s="107">
        <f t="shared" si="10"/>
        <v>0</v>
      </c>
      <c r="V101" s="107">
        <f t="shared" si="11"/>
        <v>0</v>
      </c>
      <c r="W101" s="107">
        <f t="shared" si="12"/>
        <v>0</v>
      </c>
      <c r="X101" s="107">
        <f t="shared" si="13"/>
        <v>0</v>
      </c>
      <c r="Y101" s="107">
        <f t="shared" si="14"/>
        <v>0</v>
      </c>
      <c r="Z101" s="107">
        <f t="shared" si="28"/>
        <v>0</v>
      </c>
      <c r="AA101" s="107">
        <f t="shared" si="29"/>
        <v>0</v>
      </c>
      <c r="AB101" s="107">
        <f t="shared" si="30"/>
        <v>0</v>
      </c>
      <c r="AC101" s="107">
        <f t="shared" si="31"/>
        <v>0</v>
      </c>
      <c r="AD101" s="107">
        <f t="shared" si="32"/>
        <v>0</v>
      </c>
      <c r="AE101" s="107">
        <f t="shared" si="33"/>
        <v>0</v>
      </c>
      <c r="AF101" s="107">
        <f t="shared" si="34"/>
        <v>0</v>
      </c>
      <c r="AG101" s="107">
        <f t="shared" si="35"/>
        <v>0</v>
      </c>
      <c r="AH101" s="107">
        <f t="shared" si="36"/>
        <v>0</v>
      </c>
      <c r="AI101" s="107">
        <f t="shared" si="37"/>
        <v>0</v>
      </c>
      <c r="AJ101" s="107">
        <f t="shared" si="38"/>
        <v>0</v>
      </c>
      <c r="AK101" s="107">
        <f t="shared" si="39"/>
        <v>0</v>
      </c>
    </row>
    <row r="102">
      <c r="A102" s="107"/>
      <c r="B102" s="107"/>
      <c r="C102" s="107"/>
      <c r="D102" s="107"/>
      <c r="E102" s="107"/>
      <c r="F102" s="108">
        <f t="shared" si="27"/>
        <v>90</v>
      </c>
      <c r="G102" s="90" t="s">
        <v>299</v>
      </c>
      <c r="H102" s="14">
        <f>IF(ISNA(VLOOKUP(G102,Round3_Transactions!$A$2:$F$800,2,FALSE)), 0,VLOOKUP(G102,Round3_Transactions!$A$2:$F$800,2,FALSE))</f>
        <v>0</v>
      </c>
      <c r="I102" s="60">
        <f>IF(ISNA(VLOOKUP(G102,Round3_Transactions!$A$2:$F$800,3,FALSE)), 0,VLOOKUP(G102,Round3_Transactions!$A$2:$F$800,3,FALSE))</f>
        <v>0</v>
      </c>
      <c r="J102" s="60">
        <f>IF(ISNA(VLOOKUP(G102,Round3_Transactions!$A$2:$F$800,4,FALSE)), 0,VLOOKUP(G102,Round3_Transactions!$A$2:$F$800,4,FALSE))</f>
        <v>0</v>
      </c>
      <c r="K102" s="60">
        <f>IF(ISNA(VLOOKUP(G102,Round3_Transactions!$A$2:$F$800,5,FALSE)), 0,VLOOKUP(G102,Round3_Transactions!$A$2:$F$800,5,FALSE))</f>
        <v>0</v>
      </c>
      <c r="L102" s="86">
        <f>IF(ISNA(VLOOKUP(G102,Round3_Transactions!$A$2:$F$800,6,FALSE)), 0,VLOOKUP(G102,Round3_Transactions!$A$2:$F$800,6,FALSE))</f>
        <v>0</v>
      </c>
      <c r="M102" s="107">
        <f t="shared" si="1"/>
        <v>0</v>
      </c>
      <c r="N102" s="107">
        <f t="shared" si="3"/>
        <v>0</v>
      </c>
      <c r="O102" s="107">
        <f t="shared" si="4"/>
        <v>0</v>
      </c>
      <c r="P102" s="107">
        <f t="shared" si="5"/>
        <v>0</v>
      </c>
      <c r="Q102" s="107">
        <f t="shared" si="6"/>
        <v>0</v>
      </c>
      <c r="R102" s="107">
        <f t="shared" si="7"/>
        <v>0</v>
      </c>
      <c r="S102" s="107">
        <f t="shared" si="8"/>
        <v>0</v>
      </c>
      <c r="T102" s="107">
        <f t="shared" si="9"/>
        <v>0</v>
      </c>
      <c r="U102" s="107">
        <f t="shared" si="10"/>
        <v>0</v>
      </c>
      <c r="V102" s="107">
        <f t="shared" si="11"/>
        <v>0</v>
      </c>
      <c r="W102" s="107">
        <f t="shared" si="12"/>
        <v>0</v>
      </c>
      <c r="X102" s="107">
        <f t="shared" si="13"/>
        <v>0</v>
      </c>
      <c r="Y102" s="107">
        <f t="shared" si="14"/>
        <v>0</v>
      </c>
      <c r="Z102" s="107">
        <f t="shared" si="28"/>
        <v>0</v>
      </c>
      <c r="AA102" s="107">
        <f t="shared" si="29"/>
        <v>0</v>
      </c>
      <c r="AB102" s="107">
        <f t="shared" si="30"/>
        <v>0</v>
      </c>
      <c r="AC102" s="107">
        <f t="shared" si="31"/>
        <v>0</v>
      </c>
      <c r="AD102" s="107">
        <f t="shared" si="32"/>
        <v>0</v>
      </c>
      <c r="AE102" s="107">
        <f t="shared" si="33"/>
        <v>0</v>
      </c>
      <c r="AF102" s="107">
        <f t="shared" si="34"/>
        <v>0</v>
      </c>
      <c r="AG102" s="107">
        <f t="shared" si="35"/>
        <v>0</v>
      </c>
      <c r="AH102" s="107">
        <f t="shared" si="36"/>
        <v>0</v>
      </c>
      <c r="AI102" s="107">
        <f t="shared" si="37"/>
        <v>0</v>
      </c>
      <c r="AJ102" s="107">
        <f t="shared" si="38"/>
        <v>0</v>
      </c>
      <c r="AK102" s="107">
        <f t="shared" si="39"/>
        <v>0</v>
      </c>
    </row>
    <row r="103">
      <c r="A103" s="107"/>
      <c r="B103" s="107"/>
      <c r="C103" s="107"/>
      <c r="D103" s="107"/>
      <c r="E103" s="107"/>
      <c r="F103" s="108">
        <f t="shared" si="27"/>
        <v>90</v>
      </c>
      <c r="G103" s="90" t="s">
        <v>300</v>
      </c>
      <c r="H103" s="14">
        <f>IF(ISNA(VLOOKUP(G103,Round3_Transactions!$A$2:$F$800,2,FALSE)), 0,VLOOKUP(G103,Round3_Transactions!$A$2:$F$800,2,FALSE))</f>
        <v>0</v>
      </c>
      <c r="I103" s="60">
        <f>IF(ISNA(VLOOKUP(G103,Round3_Transactions!$A$2:$F$800,3,FALSE)), 0,VLOOKUP(G103,Round3_Transactions!$A$2:$F$800,3,FALSE))</f>
        <v>0</v>
      </c>
      <c r="J103" s="60">
        <f>IF(ISNA(VLOOKUP(G103,Round3_Transactions!$A$2:$F$800,4,FALSE)), 0,VLOOKUP(G103,Round3_Transactions!$A$2:$F$800,4,FALSE))</f>
        <v>0</v>
      </c>
      <c r="K103" s="60">
        <f>IF(ISNA(VLOOKUP(G103,Round3_Transactions!$A$2:$F$800,5,FALSE)), 0,VLOOKUP(G103,Round3_Transactions!$A$2:$F$800,5,FALSE))</f>
        <v>0</v>
      </c>
      <c r="L103" s="86">
        <f>IF(ISNA(VLOOKUP(G103,Round3_Transactions!$A$2:$F$800,6,FALSE)), 0,VLOOKUP(G103,Round3_Transactions!$A$2:$F$800,6,FALSE))</f>
        <v>0</v>
      </c>
      <c r="M103" s="107">
        <f t="shared" si="1"/>
        <v>0</v>
      </c>
      <c r="N103" s="107">
        <f t="shared" si="3"/>
        <v>0</v>
      </c>
      <c r="O103" s="107">
        <f t="shared" si="4"/>
        <v>0</v>
      </c>
      <c r="P103" s="107">
        <f t="shared" si="5"/>
        <v>0</v>
      </c>
      <c r="Q103" s="107">
        <f t="shared" si="6"/>
        <v>0</v>
      </c>
      <c r="R103" s="107">
        <f t="shared" si="7"/>
        <v>0</v>
      </c>
      <c r="S103" s="107">
        <f t="shared" si="8"/>
        <v>0</v>
      </c>
      <c r="T103" s="107">
        <f t="shared" si="9"/>
        <v>0</v>
      </c>
      <c r="U103" s="107">
        <f t="shared" si="10"/>
        <v>0</v>
      </c>
      <c r="V103" s="107">
        <f t="shared" si="11"/>
        <v>0</v>
      </c>
      <c r="W103" s="107">
        <f t="shared" si="12"/>
        <v>0</v>
      </c>
      <c r="X103" s="107">
        <f t="shared" si="13"/>
        <v>0</v>
      </c>
      <c r="Y103" s="107">
        <f t="shared" si="14"/>
        <v>0</v>
      </c>
      <c r="Z103" s="107">
        <f t="shared" si="28"/>
        <v>0</v>
      </c>
      <c r="AA103" s="107">
        <f t="shared" si="29"/>
        <v>0</v>
      </c>
      <c r="AB103" s="107">
        <f t="shared" si="30"/>
        <v>0</v>
      </c>
      <c r="AC103" s="107">
        <f t="shared" si="31"/>
        <v>0</v>
      </c>
      <c r="AD103" s="107">
        <f t="shared" si="32"/>
        <v>0</v>
      </c>
      <c r="AE103" s="107">
        <f t="shared" si="33"/>
        <v>0</v>
      </c>
      <c r="AF103" s="107">
        <f t="shared" si="34"/>
        <v>0</v>
      </c>
      <c r="AG103" s="107">
        <f t="shared" si="35"/>
        <v>0</v>
      </c>
      <c r="AH103" s="107">
        <f t="shared" si="36"/>
        <v>0</v>
      </c>
      <c r="AI103" s="107">
        <f t="shared" si="37"/>
        <v>0</v>
      </c>
      <c r="AJ103" s="107">
        <f t="shared" si="38"/>
        <v>0</v>
      </c>
      <c r="AK103" s="107">
        <f t="shared" si="39"/>
        <v>0</v>
      </c>
    </row>
    <row r="104">
      <c r="A104" s="107"/>
      <c r="B104" s="107"/>
      <c r="C104" s="107"/>
      <c r="D104" s="107"/>
      <c r="E104" s="107"/>
      <c r="F104" s="108">
        <f t="shared" si="27"/>
        <v>90</v>
      </c>
      <c r="G104" s="90" t="s">
        <v>301</v>
      </c>
      <c r="H104" s="14">
        <f>IF(ISNA(VLOOKUP(G104,Round3_Transactions!$A$2:$F$800,2,FALSE)), 0,VLOOKUP(G104,Round3_Transactions!$A$2:$F$800,2,FALSE))</f>
        <v>0</v>
      </c>
      <c r="I104" s="60">
        <f>IF(ISNA(VLOOKUP(G104,Round3_Transactions!$A$2:$F$800,3,FALSE)), 0,VLOOKUP(G104,Round3_Transactions!$A$2:$F$800,3,FALSE))</f>
        <v>0</v>
      </c>
      <c r="J104" s="60">
        <f>IF(ISNA(VLOOKUP(G104,Round3_Transactions!$A$2:$F$800,4,FALSE)), 0,VLOOKUP(G104,Round3_Transactions!$A$2:$F$800,4,FALSE))</f>
        <v>0</v>
      </c>
      <c r="K104" s="60">
        <f>IF(ISNA(VLOOKUP(G104,Round3_Transactions!$A$2:$F$800,5,FALSE)), 0,VLOOKUP(G104,Round3_Transactions!$A$2:$F$800,5,FALSE))</f>
        <v>0</v>
      </c>
      <c r="L104" s="86">
        <f>IF(ISNA(VLOOKUP(G104,Round3_Transactions!$A$2:$F$800,6,FALSE)), 0,VLOOKUP(G104,Round3_Transactions!$A$2:$F$800,6,FALSE))</f>
        <v>0</v>
      </c>
      <c r="M104" s="107">
        <f t="shared" si="1"/>
        <v>0</v>
      </c>
      <c r="N104" s="107">
        <f t="shared" si="3"/>
        <v>0</v>
      </c>
      <c r="O104" s="107">
        <f t="shared" si="4"/>
        <v>0</v>
      </c>
      <c r="P104" s="107">
        <f t="shared" si="5"/>
        <v>0</v>
      </c>
      <c r="Q104" s="107">
        <f t="shared" si="6"/>
        <v>0</v>
      </c>
      <c r="R104" s="107">
        <f t="shared" si="7"/>
        <v>0</v>
      </c>
      <c r="S104" s="107">
        <f t="shared" si="8"/>
        <v>0</v>
      </c>
      <c r="T104" s="107">
        <f t="shared" si="9"/>
        <v>0</v>
      </c>
      <c r="U104" s="107">
        <f t="shared" si="10"/>
        <v>0</v>
      </c>
      <c r="V104" s="107">
        <f t="shared" si="11"/>
        <v>0</v>
      </c>
      <c r="W104" s="107">
        <f t="shared" si="12"/>
        <v>0</v>
      </c>
      <c r="X104" s="107">
        <f t="shared" si="13"/>
        <v>0</v>
      </c>
      <c r="Y104" s="107">
        <f t="shared" si="14"/>
        <v>0</v>
      </c>
      <c r="Z104" s="107">
        <f t="shared" si="28"/>
        <v>0</v>
      </c>
      <c r="AA104" s="107">
        <f t="shared" si="29"/>
        <v>0</v>
      </c>
      <c r="AB104" s="107">
        <f t="shared" si="30"/>
        <v>0</v>
      </c>
      <c r="AC104" s="107">
        <f t="shared" si="31"/>
        <v>0</v>
      </c>
      <c r="AD104" s="107">
        <f t="shared" si="32"/>
        <v>0</v>
      </c>
      <c r="AE104" s="107">
        <f t="shared" si="33"/>
        <v>0</v>
      </c>
      <c r="AF104" s="107">
        <f t="shared" si="34"/>
        <v>0</v>
      </c>
      <c r="AG104" s="107">
        <f t="shared" si="35"/>
        <v>0</v>
      </c>
      <c r="AH104" s="107">
        <f t="shared" si="36"/>
        <v>0</v>
      </c>
      <c r="AI104" s="107">
        <f t="shared" si="37"/>
        <v>0</v>
      </c>
      <c r="AJ104" s="107">
        <f t="shared" si="38"/>
        <v>0</v>
      </c>
      <c r="AK104" s="107">
        <f t="shared" si="39"/>
        <v>0</v>
      </c>
    </row>
    <row r="105">
      <c r="A105" s="107"/>
      <c r="B105" s="107"/>
      <c r="C105" s="107"/>
      <c r="D105" s="107"/>
      <c r="E105" s="107"/>
      <c r="F105" s="108">
        <f t="shared" si="27"/>
        <v>90</v>
      </c>
      <c r="G105" s="90" t="s">
        <v>302</v>
      </c>
      <c r="H105" s="14">
        <f>IF(ISNA(VLOOKUP(G105,Round3_Transactions!$A$2:$F$800,2,FALSE)), 0,VLOOKUP(G105,Round3_Transactions!$A$2:$F$800,2,FALSE))</f>
        <v>0</v>
      </c>
      <c r="I105" s="60">
        <f>IF(ISNA(VLOOKUP(G105,Round3_Transactions!$A$2:$F$800,3,FALSE)), 0,VLOOKUP(G105,Round3_Transactions!$A$2:$F$800,3,FALSE))</f>
        <v>0</v>
      </c>
      <c r="J105" s="60">
        <f>IF(ISNA(VLOOKUP(G105,Round3_Transactions!$A$2:$F$800,4,FALSE)), 0,VLOOKUP(G105,Round3_Transactions!$A$2:$F$800,4,FALSE))</f>
        <v>0</v>
      </c>
      <c r="K105" s="60">
        <f>IF(ISNA(VLOOKUP(G105,Round3_Transactions!$A$2:$F$800,5,FALSE)), 0,VLOOKUP(G105,Round3_Transactions!$A$2:$F$800,5,FALSE))</f>
        <v>0</v>
      </c>
      <c r="L105" s="86">
        <f>IF(ISNA(VLOOKUP(G105,Round3_Transactions!$A$2:$F$800,6,FALSE)), 0,VLOOKUP(G105,Round3_Transactions!$A$2:$F$800,6,FALSE))</f>
        <v>0</v>
      </c>
      <c r="M105" s="107">
        <f t="shared" si="1"/>
        <v>0</v>
      </c>
      <c r="N105" s="107">
        <f t="shared" si="3"/>
        <v>0</v>
      </c>
      <c r="O105" s="107">
        <f t="shared" si="4"/>
        <v>0</v>
      </c>
      <c r="P105" s="107">
        <f t="shared" si="5"/>
        <v>0</v>
      </c>
      <c r="Q105" s="107">
        <f t="shared" si="6"/>
        <v>0</v>
      </c>
      <c r="R105" s="107">
        <f t="shared" si="7"/>
        <v>0</v>
      </c>
      <c r="S105" s="107">
        <f t="shared" si="8"/>
        <v>0</v>
      </c>
      <c r="T105" s="107">
        <f t="shared" si="9"/>
        <v>0</v>
      </c>
      <c r="U105" s="107">
        <f t="shared" si="10"/>
        <v>0</v>
      </c>
      <c r="V105" s="107">
        <f t="shared" si="11"/>
        <v>0</v>
      </c>
      <c r="W105" s="107">
        <f t="shared" si="12"/>
        <v>0</v>
      </c>
      <c r="X105" s="107">
        <f t="shared" si="13"/>
        <v>0</v>
      </c>
      <c r="Y105" s="107">
        <f t="shared" si="14"/>
        <v>0</v>
      </c>
      <c r="Z105" s="107">
        <f t="shared" si="28"/>
        <v>0</v>
      </c>
      <c r="AA105" s="107">
        <f t="shared" si="29"/>
        <v>0</v>
      </c>
      <c r="AB105" s="107">
        <f t="shared" si="30"/>
        <v>0</v>
      </c>
      <c r="AC105" s="107">
        <f t="shared" si="31"/>
        <v>0</v>
      </c>
      <c r="AD105" s="107">
        <f t="shared" si="32"/>
        <v>0</v>
      </c>
      <c r="AE105" s="107">
        <f t="shared" si="33"/>
        <v>0</v>
      </c>
      <c r="AF105" s="107">
        <f t="shared" si="34"/>
        <v>0</v>
      </c>
      <c r="AG105" s="107">
        <f t="shared" si="35"/>
        <v>0</v>
      </c>
      <c r="AH105" s="107">
        <f t="shared" si="36"/>
        <v>0</v>
      </c>
      <c r="AI105" s="107">
        <f t="shared" si="37"/>
        <v>0</v>
      </c>
      <c r="AJ105" s="107">
        <f t="shared" si="38"/>
        <v>0</v>
      </c>
      <c r="AK105" s="107">
        <f t="shared" si="39"/>
        <v>0</v>
      </c>
    </row>
    <row r="106">
      <c r="A106" s="107"/>
      <c r="B106" s="107"/>
      <c r="C106" s="107"/>
      <c r="D106" s="107"/>
      <c r="E106" s="107"/>
      <c r="F106" s="108">
        <f t="shared" si="27"/>
        <v>90</v>
      </c>
      <c r="G106" s="90" t="s">
        <v>303</v>
      </c>
      <c r="H106" s="14">
        <f>IF(ISNA(VLOOKUP(G106,Round3_Transactions!$A$2:$F$800,2,FALSE)), 0,VLOOKUP(G106,Round3_Transactions!$A$2:$F$800,2,FALSE))</f>
        <v>0</v>
      </c>
      <c r="I106" s="60">
        <f>IF(ISNA(VLOOKUP(G106,Round3_Transactions!$A$2:$F$800,3,FALSE)), 0,VLOOKUP(G106,Round3_Transactions!$A$2:$F$800,3,FALSE))</f>
        <v>0</v>
      </c>
      <c r="J106" s="60">
        <f>IF(ISNA(VLOOKUP(G106,Round3_Transactions!$A$2:$F$800,4,FALSE)), 0,VLOOKUP(G106,Round3_Transactions!$A$2:$F$800,4,FALSE))</f>
        <v>0</v>
      </c>
      <c r="K106" s="60">
        <f>IF(ISNA(VLOOKUP(G106,Round3_Transactions!$A$2:$F$800,5,FALSE)), 0,VLOOKUP(G106,Round3_Transactions!$A$2:$F$800,5,FALSE))</f>
        <v>0</v>
      </c>
      <c r="L106" s="86">
        <f>IF(ISNA(VLOOKUP(G106,Round3_Transactions!$A$2:$F$800,6,FALSE)), 0,VLOOKUP(G106,Round3_Transactions!$A$2:$F$800,6,FALSE))</f>
        <v>0</v>
      </c>
      <c r="M106" s="107">
        <f t="shared" si="1"/>
        <v>0</v>
      </c>
      <c r="N106" s="107">
        <f t="shared" si="3"/>
        <v>0</v>
      </c>
      <c r="O106" s="107">
        <f t="shared" si="4"/>
        <v>0</v>
      </c>
      <c r="P106" s="107">
        <f t="shared" si="5"/>
        <v>0</v>
      </c>
      <c r="Q106" s="107">
        <f t="shared" si="6"/>
        <v>0</v>
      </c>
      <c r="R106" s="107">
        <f t="shared" si="7"/>
        <v>0</v>
      </c>
      <c r="S106" s="107">
        <f t="shared" si="8"/>
        <v>0</v>
      </c>
      <c r="T106" s="107">
        <f t="shared" si="9"/>
        <v>0</v>
      </c>
      <c r="U106" s="107">
        <f t="shared" si="10"/>
        <v>0</v>
      </c>
      <c r="V106" s="107">
        <f t="shared" si="11"/>
        <v>0</v>
      </c>
      <c r="W106" s="107">
        <f t="shared" si="12"/>
        <v>0</v>
      </c>
      <c r="X106" s="107">
        <f t="shared" si="13"/>
        <v>0</v>
      </c>
      <c r="Y106" s="107">
        <f t="shared" si="14"/>
        <v>0</v>
      </c>
      <c r="Z106" s="107">
        <f t="shared" si="28"/>
        <v>0</v>
      </c>
      <c r="AA106" s="107">
        <f t="shared" si="29"/>
        <v>0</v>
      </c>
      <c r="AB106" s="107">
        <f t="shared" si="30"/>
        <v>0</v>
      </c>
      <c r="AC106" s="107">
        <f t="shared" si="31"/>
        <v>0</v>
      </c>
      <c r="AD106" s="107">
        <f t="shared" si="32"/>
        <v>0</v>
      </c>
      <c r="AE106" s="107">
        <f t="shared" si="33"/>
        <v>0</v>
      </c>
      <c r="AF106" s="107">
        <f t="shared" si="34"/>
        <v>0</v>
      </c>
      <c r="AG106" s="107">
        <f t="shared" si="35"/>
        <v>0</v>
      </c>
      <c r="AH106" s="107">
        <f t="shared" si="36"/>
        <v>0</v>
      </c>
      <c r="AI106" s="107">
        <f t="shared" si="37"/>
        <v>0</v>
      </c>
      <c r="AJ106" s="107">
        <f t="shared" si="38"/>
        <v>0</v>
      </c>
      <c r="AK106" s="107">
        <f t="shared" si="39"/>
        <v>0</v>
      </c>
    </row>
    <row r="107">
      <c r="A107" s="107"/>
      <c r="B107" s="107"/>
      <c r="C107" s="107"/>
      <c r="D107" s="107"/>
      <c r="E107" s="107"/>
      <c r="F107" s="108">
        <f t="shared" si="27"/>
        <v>90</v>
      </c>
      <c r="G107" s="90" t="s">
        <v>304</v>
      </c>
      <c r="H107" s="14">
        <f>IF(ISNA(VLOOKUP(G107,Round3_Transactions!$A$2:$F$800,2,FALSE)), 0,VLOOKUP(G107,Round3_Transactions!$A$2:$F$800,2,FALSE))</f>
        <v>0</v>
      </c>
      <c r="I107" s="60">
        <f>IF(ISNA(VLOOKUP(G107,Round3_Transactions!$A$2:$F$800,3,FALSE)), 0,VLOOKUP(G107,Round3_Transactions!$A$2:$F$800,3,FALSE))</f>
        <v>0</v>
      </c>
      <c r="J107" s="60">
        <f>IF(ISNA(VLOOKUP(G107,Round3_Transactions!$A$2:$F$800,4,FALSE)), 0,VLOOKUP(G107,Round3_Transactions!$A$2:$F$800,4,FALSE))</f>
        <v>0</v>
      </c>
      <c r="K107" s="60">
        <f>IF(ISNA(VLOOKUP(G107,Round3_Transactions!$A$2:$F$800,5,FALSE)), 0,VLOOKUP(G107,Round3_Transactions!$A$2:$F$800,5,FALSE))</f>
        <v>0</v>
      </c>
      <c r="L107" s="86">
        <f>IF(ISNA(VLOOKUP(G107,Round3_Transactions!$A$2:$F$800,6,FALSE)), 0,VLOOKUP(G107,Round3_Transactions!$A$2:$F$800,6,FALSE))</f>
        <v>0</v>
      </c>
      <c r="M107" s="107">
        <f t="shared" si="1"/>
        <v>0</v>
      </c>
      <c r="N107" s="107">
        <f t="shared" si="3"/>
        <v>0</v>
      </c>
      <c r="O107" s="107">
        <f t="shared" si="4"/>
        <v>0</v>
      </c>
      <c r="P107" s="107">
        <f t="shared" si="5"/>
        <v>0</v>
      </c>
      <c r="Q107" s="107">
        <f t="shared" si="6"/>
        <v>0</v>
      </c>
      <c r="R107" s="107">
        <f t="shared" si="7"/>
        <v>0</v>
      </c>
      <c r="S107" s="107">
        <f t="shared" si="8"/>
        <v>0</v>
      </c>
      <c r="T107" s="107">
        <f t="shared" si="9"/>
        <v>0</v>
      </c>
      <c r="U107" s="107">
        <f t="shared" si="10"/>
        <v>0</v>
      </c>
      <c r="V107" s="107">
        <f t="shared" si="11"/>
        <v>0</v>
      </c>
      <c r="W107" s="107">
        <f t="shared" si="12"/>
        <v>0</v>
      </c>
      <c r="X107" s="107">
        <f t="shared" si="13"/>
        <v>0</v>
      </c>
      <c r="Y107" s="107">
        <f t="shared" si="14"/>
        <v>0</v>
      </c>
      <c r="Z107" s="107">
        <f t="shared" si="28"/>
        <v>0</v>
      </c>
      <c r="AA107" s="107">
        <f t="shared" si="29"/>
        <v>0</v>
      </c>
      <c r="AB107" s="107">
        <f t="shared" si="30"/>
        <v>0</v>
      </c>
      <c r="AC107" s="107">
        <f t="shared" si="31"/>
        <v>0</v>
      </c>
      <c r="AD107" s="107">
        <f t="shared" si="32"/>
        <v>0</v>
      </c>
      <c r="AE107" s="107">
        <f t="shared" si="33"/>
        <v>0</v>
      </c>
      <c r="AF107" s="107">
        <f t="shared" si="34"/>
        <v>0</v>
      </c>
      <c r="AG107" s="107">
        <f t="shared" si="35"/>
        <v>0</v>
      </c>
      <c r="AH107" s="107">
        <f t="shared" si="36"/>
        <v>0</v>
      </c>
      <c r="AI107" s="107">
        <f t="shared" si="37"/>
        <v>0</v>
      </c>
      <c r="AJ107" s="107">
        <f t="shared" si="38"/>
        <v>0</v>
      </c>
      <c r="AK107" s="107">
        <f t="shared" si="39"/>
        <v>0</v>
      </c>
    </row>
    <row r="108">
      <c r="A108" s="107"/>
      <c r="B108" s="107"/>
      <c r="C108" s="107"/>
      <c r="D108" s="107"/>
      <c r="E108" s="107"/>
      <c r="F108" s="108">
        <f t="shared" si="27"/>
        <v>90</v>
      </c>
      <c r="G108" s="90" t="s">
        <v>305</v>
      </c>
      <c r="H108" s="14">
        <f>IF(ISNA(VLOOKUP(G108,Round3_Transactions!$A$2:$F$800,2,FALSE)), 0,VLOOKUP(G108,Round3_Transactions!$A$2:$F$800,2,FALSE))</f>
        <v>0</v>
      </c>
      <c r="I108" s="60">
        <f>IF(ISNA(VLOOKUP(G108,Round3_Transactions!$A$2:$F$800,3,FALSE)), 0,VLOOKUP(G108,Round3_Transactions!$A$2:$F$800,3,FALSE))</f>
        <v>0</v>
      </c>
      <c r="J108" s="60">
        <f>IF(ISNA(VLOOKUP(G108,Round3_Transactions!$A$2:$F$800,4,FALSE)), 0,VLOOKUP(G108,Round3_Transactions!$A$2:$F$800,4,FALSE))</f>
        <v>0</v>
      </c>
      <c r="K108" s="60">
        <f>IF(ISNA(VLOOKUP(G108,Round3_Transactions!$A$2:$F$800,5,FALSE)), 0,VLOOKUP(G108,Round3_Transactions!$A$2:$F$800,5,FALSE))</f>
        <v>0</v>
      </c>
      <c r="L108" s="86">
        <f>IF(ISNA(VLOOKUP(G108,Round3_Transactions!$A$2:$F$800,6,FALSE)), 0,VLOOKUP(G108,Round3_Transactions!$A$2:$F$800,6,FALSE))</f>
        <v>0</v>
      </c>
      <c r="M108" s="107">
        <f t="shared" si="1"/>
        <v>0</v>
      </c>
      <c r="N108" s="107">
        <f t="shared" si="3"/>
        <v>0</v>
      </c>
      <c r="O108" s="107">
        <f t="shared" si="4"/>
        <v>0</v>
      </c>
      <c r="P108" s="107">
        <f t="shared" si="5"/>
        <v>0</v>
      </c>
      <c r="Q108" s="107">
        <f t="shared" si="6"/>
        <v>0</v>
      </c>
      <c r="R108" s="107">
        <f t="shared" si="7"/>
        <v>0</v>
      </c>
      <c r="S108" s="107">
        <f t="shared" si="8"/>
        <v>0</v>
      </c>
      <c r="T108" s="107">
        <f t="shared" si="9"/>
        <v>0</v>
      </c>
      <c r="U108" s="107">
        <f t="shared" si="10"/>
        <v>0</v>
      </c>
      <c r="V108" s="107">
        <f t="shared" si="11"/>
        <v>0</v>
      </c>
      <c r="W108" s="107">
        <f t="shared" si="12"/>
        <v>0</v>
      </c>
      <c r="X108" s="107">
        <f t="shared" si="13"/>
        <v>0</v>
      </c>
      <c r="Y108" s="107">
        <f t="shared" si="14"/>
        <v>0</v>
      </c>
      <c r="Z108" s="107">
        <f t="shared" si="28"/>
        <v>0</v>
      </c>
      <c r="AA108" s="107">
        <f t="shared" si="29"/>
        <v>0</v>
      </c>
      <c r="AB108" s="107">
        <f t="shared" si="30"/>
        <v>0</v>
      </c>
      <c r="AC108" s="107">
        <f t="shared" si="31"/>
        <v>0</v>
      </c>
      <c r="AD108" s="107">
        <f t="shared" si="32"/>
        <v>0</v>
      </c>
      <c r="AE108" s="107">
        <f t="shared" si="33"/>
        <v>0</v>
      </c>
      <c r="AF108" s="107">
        <f t="shared" si="34"/>
        <v>0</v>
      </c>
      <c r="AG108" s="107">
        <f t="shared" si="35"/>
        <v>0</v>
      </c>
      <c r="AH108" s="107">
        <f t="shared" si="36"/>
        <v>0</v>
      </c>
      <c r="AI108" s="107">
        <f t="shared" si="37"/>
        <v>0</v>
      </c>
      <c r="AJ108" s="107">
        <f t="shared" si="38"/>
        <v>0</v>
      </c>
      <c r="AK108" s="107">
        <f t="shared" si="39"/>
        <v>0</v>
      </c>
    </row>
    <row r="109">
      <c r="A109" s="107"/>
      <c r="B109" s="107"/>
      <c r="C109" s="107"/>
      <c r="D109" s="107"/>
      <c r="E109" s="107"/>
      <c r="F109" s="108">
        <f t="shared" si="27"/>
        <v>90</v>
      </c>
      <c r="G109" s="90" t="s">
        <v>306</v>
      </c>
      <c r="H109" s="14">
        <f>IF(ISNA(VLOOKUP(G109,Round3_Transactions!$A$2:$F$800,2,FALSE)), 0,VLOOKUP(G109,Round3_Transactions!$A$2:$F$800,2,FALSE))</f>
        <v>0</v>
      </c>
      <c r="I109" s="60">
        <f>IF(ISNA(VLOOKUP(G109,Round3_Transactions!$A$2:$F$800,3,FALSE)), 0,VLOOKUP(G109,Round3_Transactions!$A$2:$F$800,3,FALSE))</f>
        <v>0</v>
      </c>
      <c r="J109" s="60">
        <f>IF(ISNA(VLOOKUP(G109,Round3_Transactions!$A$2:$F$800,4,FALSE)), 0,VLOOKUP(G109,Round3_Transactions!$A$2:$F$800,4,FALSE))</f>
        <v>0</v>
      </c>
      <c r="K109" s="60">
        <f>IF(ISNA(VLOOKUP(G109,Round3_Transactions!$A$2:$F$800,5,FALSE)), 0,VLOOKUP(G109,Round3_Transactions!$A$2:$F$800,5,FALSE))</f>
        <v>0</v>
      </c>
      <c r="L109" s="86">
        <f>IF(ISNA(VLOOKUP(G109,Round3_Transactions!$A$2:$F$800,6,FALSE)), 0,VLOOKUP(G109,Round3_Transactions!$A$2:$F$800,6,FALSE))</f>
        <v>0</v>
      </c>
      <c r="M109" s="107">
        <f t="shared" si="1"/>
        <v>0</v>
      </c>
      <c r="N109" s="107">
        <f t="shared" si="3"/>
        <v>0</v>
      </c>
      <c r="O109" s="107">
        <f t="shared" si="4"/>
        <v>0</v>
      </c>
      <c r="P109" s="107">
        <f t="shared" si="5"/>
        <v>0</v>
      </c>
      <c r="Q109" s="107">
        <f t="shared" si="6"/>
        <v>0</v>
      </c>
      <c r="R109" s="107">
        <f t="shared" si="7"/>
        <v>0</v>
      </c>
      <c r="S109" s="107">
        <f t="shared" si="8"/>
        <v>0</v>
      </c>
      <c r="T109" s="107">
        <f t="shared" si="9"/>
        <v>0</v>
      </c>
      <c r="U109" s="107">
        <f t="shared" si="10"/>
        <v>0</v>
      </c>
      <c r="V109" s="107">
        <f t="shared" si="11"/>
        <v>0</v>
      </c>
      <c r="W109" s="107">
        <f t="shared" si="12"/>
        <v>0</v>
      </c>
      <c r="X109" s="107">
        <f t="shared" si="13"/>
        <v>0</v>
      </c>
      <c r="Y109" s="107">
        <f t="shared" si="14"/>
        <v>0</v>
      </c>
      <c r="Z109" s="107">
        <f t="shared" si="28"/>
        <v>0</v>
      </c>
      <c r="AA109" s="107">
        <f t="shared" si="29"/>
        <v>0</v>
      </c>
      <c r="AB109" s="107">
        <f t="shared" si="30"/>
        <v>0</v>
      </c>
      <c r="AC109" s="107">
        <f t="shared" si="31"/>
        <v>0</v>
      </c>
      <c r="AD109" s="107">
        <f t="shared" si="32"/>
        <v>0</v>
      </c>
      <c r="AE109" s="107">
        <f t="shared" si="33"/>
        <v>0</v>
      </c>
      <c r="AF109" s="107">
        <f t="shared" si="34"/>
        <v>0</v>
      </c>
      <c r="AG109" s="107">
        <f t="shared" si="35"/>
        <v>0</v>
      </c>
      <c r="AH109" s="107">
        <f t="shared" si="36"/>
        <v>0</v>
      </c>
      <c r="AI109" s="107">
        <f t="shared" si="37"/>
        <v>0</v>
      </c>
      <c r="AJ109" s="107">
        <f t="shared" si="38"/>
        <v>0</v>
      </c>
      <c r="AK109" s="107">
        <f t="shared" si="39"/>
        <v>0</v>
      </c>
    </row>
    <row r="110">
      <c r="A110" s="107"/>
      <c r="B110" s="107"/>
      <c r="C110" s="107"/>
      <c r="D110" s="107"/>
      <c r="E110" s="107"/>
      <c r="F110" s="108">
        <f t="shared" si="27"/>
        <v>90</v>
      </c>
      <c r="G110" s="90" t="s">
        <v>307</v>
      </c>
      <c r="H110" s="14">
        <f>IF(ISNA(VLOOKUP(G110,Round3_Transactions!$A$2:$F$800,2,FALSE)), 0,VLOOKUP(G110,Round3_Transactions!$A$2:$F$800,2,FALSE))</f>
        <v>0</v>
      </c>
      <c r="I110" s="60">
        <f>IF(ISNA(VLOOKUP(G110,Round3_Transactions!$A$2:$F$800,3,FALSE)), 0,VLOOKUP(G110,Round3_Transactions!$A$2:$F$800,3,FALSE))</f>
        <v>0</v>
      </c>
      <c r="J110" s="60">
        <f>IF(ISNA(VLOOKUP(G110,Round3_Transactions!$A$2:$F$800,4,FALSE)), 0,VLOOKUP(G110,Round3_Transactions!$A$2:$F$800,4,FALSE))</f>
        <v>0</v>
      </c>
      <c r="K110" s="60">
        <f>IF(ISNA(VLOOKUP(G110,Round3_Transactions!$A$2:$F$800,5,FALSE)), 0,VLOOKUP(G110,Round3_Transactions!$A$2:$F$800,5,FALSE))</f>
        <v>0</v>
      </c>
      <c r="L110" s="86">
        <f>IF(ISNA(VLOOKUP(G110,Round3_Transactions!$A$2:$F$800,6,FALSE)), 0,VLOOKUP(G110,Round3_Transactions!$A$2:$F$800,6,FALSE))</f>
        <v>0</v>
      </c>
      <c r="M110" s="107">
        <f t="shared" si="1"/>
        <v>0</v>
      </c>
      <c r="N110" s="107">
        <f t="shared" si="3"/>
        <v>0</v>
      </c>
      <c r="O110" s="107">
        <f t="shared" si="4"/>
        <v>0</v>
      </c>
      <c r="P110" s="107">
        <f t="shared" si="5"/>
        <v>0</v>
      </c>
      <c r="Q110" s="107">
        <f t="shared" si="6"/>
        <v>0</v>
      </c>
      <c r="R110" s="107">
        <f t="shared" si="7"/>
        <v>0</v>
      </c>
      <c r="S110" s="107">
        <f t="shared" si="8"/>
        <v>0</v>
      </c>
      <c r="T110" s="107">
        <f t="shared" si="9"/>
        <v>0</v>
      </c>
      <c r="U110" s="107">
        <f t="shared" si="10"/>
        <v>0</v>
      </c>
      <c r="V110" s="107">
        <f t="shared" si="11"/>
        <v>0</v>
      </c>
      <c r="W110" s="107">
        <f t="shared" si="12"/>
        <v>0</v>
      </c>
      <c r="X110" s="107">
        <f t="shared" si="13"/>
        <v>0</v>
      </c>
      <c r="Y110" s="107">
        <f t="shared" si="14"/>
        <v>0</v>
      </c>
      <c r="Z110" s="107">
        <f t="shared" si="28"/>
        <v>0</v>
      </c>
      <c r="AA110" s="107">
        <f t="shared" si="29"/>
        <v>0</v>
      </c>
      <c r="AB110" s="107">
        <f t="shared" si="30"/>
        <v>0</v>
      </c>
      <c r="AC110" s="107">
        <f t="shared" si="31"/>
        <v>0</v>
      </c>
      <c r="AD110" s="107">
        <f t="shared" si="32"/>
        <v>0</v>
      </c>
      <c r="AE110" s="107">
        <f t="shared" si="33"/>
        <v>0</v>
      </c>
      <c r="AF110" s="107">
        <f t="shared" si="34"/>
        <v>0</v>
      </c>
      <c r="AG110" s="107">
        <f t="shared" si="35"/>
        <v>0</v>
      </c>
      <c r="AH110" s="107">
        <f t="shared" si="36"/>
        <v>0</v>
      </c>
      <c r="AI110" s="107">
        <f t="shared" si="37"/>
        <v>0</v>
      </c>
      <c r="AJ110" s="107">
        <f t="shared" si="38"/>
        <v>0</v>
      </c>
      <c r="AK110" s="107">
        <f t="shared" si="39"/>
        <v>0</v>
      </c>
    </row>
    <row r="111">
      <c r="A111" s="107"/>
      <c r="B111" s="107"/>
      <c r="C111" s="107"/>
      <c r="D111" s="107"/>
      <c r="E111" s="107"/>
      <c r="F111" s="108">
        <f t="shared" si="27"/>
        <v>90</v>
      </c>
      <c r="G111" s="90" t="s">
        <v>308</v>
      </c>
      <c r="H111" s="14">
        <f>IF(ISNA(VLOOKUP(G111,Round3_Transactions!$A$2:$F$800,2,FALSE)), 0,VLOOKUP(G111,Round3_Transactions!$A$2:$F$800,2,FALSE))</f>
        <v>0</v>
      </c>
      <c r="I111" s="60">
        <f>IF(ISNA(VLOOKUP(G111,Round3_Transactions!$A$2:$F$800,3,FALSE)), 0,VLOOKUP(G111,Round3_Transactions!$A$2:$F$800,3,FALSE))</f>
        <v>0</v>
      </c>
      <c r="J111" s="60">
        <f>IF(ISNA(VLOOKUP(G111,Round3_Transactions!$A$2:$F$800,4,FALSE)), 0,VLOOKUP(G111,Round3_Transactions!$A$2:$F$800,4,FALSE))</f>
        <v>0</v>
      </c>
      <c r="K111" s="60">
        <f>IF(ISNA(VLOOKUP(G111,Round3_Transactions!$A$2:$F$800,5,FALSE)), 0,VLOOKUP(G111,Round3_Transactions!$A$2:$F$800,5,FALSE))</f>
        <v>0</v>
      </c>
      <c r="L111" s="86">
        <f>IF(ISNA(VLOOKUP(G111,Round3_Transactions!$A$2:$F$800,6,FALSE)), 0,VLOOKUP(G111,Round3_Transactions!$A$2:$F$800,6,FALSE))</f>
        <v>0</v>
      </c>
      <c r="M111" s="107">
        <f t="shared" si="1"/>
        <v>0</v>
      </c>
      <c r="N111" s="107">
        <f t="shared" si="3"/>
        <v>0</v>
      </c>
      <c r="O111" s="107">
        <f t="shared" si="4"/>
        <v>0</v>
      </c>
      <c r="P111" s="107">
        <f t="shared" si="5"/>
        <v>0</v>
      </c>
      <c r="Q111" s="107">
        <f t="shared" si="6"/>
        <v>0</v>
      </c>
      <c r="R111" s="107">
        <f t="shared" si="7"/>
        <v>0</v>
      </c>
      <c r="S111" s="107">
        <f t="shared" si="8"/>
        <v>0</v>
      </c>
      <c r="T111" s="107">
        <f t="shared" si="9"/>
        <v>0</v>
      </c>
      <c r="U111" s="107">
        <f t="shared" si="10"/>
        <v>0</v>
      </c>
      <c r="V111" s="107">
        <f t="shared" si="11"/>
        <v>0</v>
      </c>
      <c r="W111" s="107">
        <f t="shared" si="12"/>
        <v>0</v>
      </c>
      <c r="X111" s="107">
        <f t="shared" si="13"/>
        <v>0</v>
      </c>
      <c r="Y111" s="107">
        <f t="shared" si="14"/>
        <v>0</v>
      </c>
      <c r="Z111" s="107">
        <f t="shared" si="28"/>
        <v>0</v>
      </c>
      <c r="AA111" s="107">
        <f t="shared" si="29"/>
        <v>0</v>
      </c>
      <c r="AB111" s="107">
        <f t="shared" si="30"/>
        <v>0</v>
      </c>
      <c r="AC111" s="107">
        <f t="shared" si="31"/>
        <v>0</v>
      </c>
      <c r="AD111" s="107">
        <f t="shared" si="32"/>
        <v>0</v>
      </c>
      <c r="AE111" s="107">
        <f t="shared" si="33"/>
        <v>0</v>
      </c>
      <c r="AF111" s="107">
        <f t="shared" si="34"/>
        <v>0</v>
      </c>
      <c r="AG111" s="107">
        <f t="shared" si="35"/>
        <v>0</v>
      </c>
      <c r="AH111" s="107">
        <f t="shared" si="36"/>
        <v>0</v>
      </c>
      <c r="AI111" s="107">
        <f t="shared" si="37"/>
        <v>0</v>
      </c>
      <c r="AJ111" s="107">
        <f t="shared" si="38"/>
        <v>0</v>
      </c>
      <c r="AK111" s="107">
        <f t="shared" si="39"/>
        <v>0</v>
      </c>
    </row>
    <row r="112">
      <c r="A112" s="107"/>
      <c r="B112" s="107"/>
      <c r="C112" s="107"/>
      <c r="D112" s="107"/>
      <c r="E112" s="107"/>
      <c r="F112" s="108">
        <f t="shared" si="27"/>
        <v>90</v>
      </c>
      <c r="G112" s="90" t="s">
        <v>309</v>
      </c>
      <c r="H112" s="14">
        <f>IF(ISNA(VLOOKUP(G112,Round3_Transactions!$A$2:$F$800,2,FALSE)), 0,VLOOKUP(G112,Round3_Transactions!$A$2:$F$800,2,FALSE))</f>
        <v>0</v>
      </c>
      <c r="I112" s="60">
        <f>IF(ISNA(VLOOKUP(G112,Round3_Transactions!$A$2:$F$800,3,FALSE)), 0,VLOOKUP(G112,Round3_Transactions!$A$2:$F$800,3,FALSE))</f>
        <v>0</v>
      </c>
      <c r="J112" s="60">
        <f>IF(ISNA(VLOOKUP(G112,Round3_Transactions!$A$2:$F$800,4,FALSE)), 0,VLOOKUP(G112,Round3_Transactions!$A$2:$F$800,4,FALSE))</f>
        <v>0</v>
      </c>
      <c r="K112" s="60">
        <f>IF(ISNA(VLOOKUP(G112,Round3_Transactions!$A$2:$F$800,5,FALSE)), 0,VLOOKUP(G112,Round3_Transactions!$A$2:$F$800,5,FALSE))</f>
        <v>0</v>
      </c>
      <c r="L112" s="86">
        <f>IF(ISNA(VLOOKUP(G112,Round3_Transactions!$A$2:$F$800,6,FALSE)), 0,VLOOKUP(G112,Round3_Transactions!$A$2:$F$800,6,FALSE))</f>
        <v>0</v>
      </c>
      <c r="M112" s="107">
        <f t="shared" si="1"/>
        <v>0</v>
      </c>
      <c r="N112" s="107">
        <f t="shared" si="3"/>
        <v>0</v>
      </c>
      <c r="O112" s="107">
        <f t="shared" si="4"/>
        <v>0</v>
      </c>
      <c r="P112" s="107">
        <f t="shared" si="5"/>
        <v>0</v>
      </c>
      <c r="Q112" s="107">
        <f t="shared" si="6"/>
        <v>0</v>
      </c>
      <c r="R112" s="107">
        <f t="shared" si="7"/>
        <v>0</v>
      </c>
      <c r="S112" s="107">
        <f t="shared" si="8"/>
        <v>0</v>
      </c>
      <c r="T112" s="107">
        <f t="shared" si="9"/>
        <v>0</v>
      </c>
      <c r="U112" s="107">
        <f t="shared" si="10"/>
        <v>0</v>
      </c>
      <c r="V112" s="107">
        <f t="shared" si="11"/>
        <v>0</v>
      </c>
      <c r="W112" s="107">
        <f t="shared" si="12"/>
        <v>0</v>
      </c>
      <c r="X112" s="107">
        <f t="shared" si="13"/>
        <v>0</v>
      </c>
      <c r="Y112" s="107">
        <f t="shared" si="14"/>
        <v>0</v>
      </c>
      <c r="Z112" s="107">
        <f t="shared" si="28"/>
        <v>0</v>
      </c>
      <c r="AA112" s="107">
        <f t="shared" si="29"/>
        <v>0</v>
      </c>
      <c r="AB112" s="107">
        <f t="shared" si="30"/>
        <v>0</v>
      </c>
      <c r="AC112" s="107">
        <f t="shared" si="31"/>
        <v>0</v>
      </c>
      <c r="AD112" s="107">
        <f t="shared" si="32"/>
        <v>0</v>
      </c>
      <c r="AE112" s="107">
        <f t="shared" si="33"/>
        <v>0</v>
      </c>
      <c r="AF112" s="107">
        <f t="shared" si="34"/>
        <v>0</v>
      </c>
      <c r="AG112" s="107">
        <f t="shared" si="35"/>
        <v>0</v>
      </c>
      <c r="AH112" s="107">
        <f t="shared" si="36"/>
        <v>0</v>
      </c>
      <c r="AI112" s="107">
        <f t="shared" si="37"/>
        <v>0</v>
      </c>
      <c r="AJ112" s="107">
        <f t="shared" si="38"/>
        <v>0</v>
      </c>
      <c r="AK112" s="107">
        <f t="shared" si="39"/>
        <v>0</v>
      </c>
    </row>
    <row r="113">
      <c r="A113" s="107"/>
      <c r="B113" s="107"/>
      <c r="C113" s="107"/>
      <c r="D113" s="107"/>
      <c r="E113" s="107"/>
      <c r="F113" s="108">
        <f t="shared" si="27"/>
        <v>90</v>
      </c>
      <c r="G113" s="90" t="s">
        <v>310</v>
      </c>
      <c r="H113" s="14">
        <f>IF(ISNA(VLOOKUP(G113,Round3_Transactions!$A$2:$F$800,2,FALSE)), 0,VLOOKUP(G113,Round3_Transactions!$A$2:$F$800,2,FALSE))</f>
        <v>0</v>
      </c>
      <c r="I113" s="60">
        <f>IF(ISNA(VLOOKUP(G113,Round3_Transactions!$A$2:$F$800,3,FALSE)), 0,VLOOKUP(G113,Round3_Transactions!$A$2:$F$800,3,FALSE))</f>
        <v>0</v>
      </c>
      <c r="J113" s="60">
        <f>IF(ISNA(VLOOKUP(G113,Round3_Transactions!$A$2:$F$800,4,FALSE)), 0,VLOOKUP(G113,Round3_Transactions!$A$2:$F$800,4,FALSE))</f>
        <v>0</v>
      </c>
      <c r="K113" s="60">
        <f>IF(ISNA(VLOOKUP(G113,Round3_Transactions!$A$2:$F$800,5,FALSE)), 0,VLOOKUP(G113,Round3_Transactions!$A$2:$F$800,5,FALSE))</f>
        <v>0</v>
      </c>
      <c r="L113" s="86">
        <f>IF(ISNA(VLOOKUP(G113,Round3_Transactions!$A$2:$F$800,6,FALSE)), 0,VLOOKUP(G113,Round3_Transactions!$A$2:$F$800,6,FALSE))</f>
        <v>0</v>
      </c>
      <c r="M113" s="107">
        <f t="shared" si="1"/>
        <v>0</v>
      </c>
      <c r="N113" s="107">
        <f t="shared" si="3"/>
        <v>0</v>
      </c>
      <c r="O113" s="107">
        <f t="shared" si="4"/>
        <v>0</v>
      </c>
      <c r="P113" s="107">
        <f t="shared" si="5"/>
        <v>0</v>
      </c>
      <c r="Q113" s="107">
        <f t="shared" si="6"/>
        <v>0</v>
      </c>
      <c r="R113" s="107">
        <f t="shared" si="7"/>
        <v>0</v>
      </c>
      <c r="S113" s="107">
        <f t="shared" si="8"/>
        <v>0</v>
      </c>
      <c r="T113" s="107">
        <f t="shared" si="9"/>
        <v>0</v>
      </c>
      <c r="U113" s="107">
        <f t="shared" si="10"/>
        <v>0</v>
      </c>
      <c r="V113" s="107">
        <f t="shared" si="11"/>
        <v>0</v>
      </c>
      <c r="W113" s="107">
        <f t="shared" si="12"/>
        <v>0</v>
      </c>
      <c r="X113" s="107">
        <f t="shared" si="13"/>
        <v>0</v>
      </c>
      <c r="Y113" s="107">
        <f t="shared" si="14"/>
        <v>0</v>
      </c>
      <c r="Z113" s="107">
        <f t="shared" si="28"/>
        <v>0</v>
      </c>
      <c r="AA113" s="107">
        <f t="shared" si="29"/>
        <v>0</v>
      </c>
      <c r="AB113" s="107">
        <f t="shared" si="30"/>
        <v>0</v>
      </c>
      <c r="AC113" s="107">
        <f t="shared" si="31"/>
        <v>0</v>
      </c>
      <c r="AD113" s="107">
        <f t="shared" si="32"/>
        <v>0</v>
      </c>
      <c r="AE113" s="107">
        <f t="shared" si="33"/>
        <v>0</v>
      </c>
      <c r="AF113" s="107">
        <f t="shared" si="34"/>
        <v>0</v>
      </c>
      <c r="AG113" s="107">
        <f t="shared" si="35"/>
        <v>0</v>
      </c>
      <c r="AH113" s="107">
        <f t="shared" si="36"/>
        <v>0</v>
      </c>
      <c r="AI113" s="107">
        <f t="shared" si="37"/>
        <v>0</v>
      </c>
      <c r="AJ113" s="107">
        <f t="shared" si="38"/>
        <v>0</v>
      </c>
      <c r="AK113" s="107">
        <f t="shared" si="39"/>
        <v>0</v>
      </c>
    </row>
    <row r="114">
      <c r="A114" s="107"/>
      <c r="B114" s="107"/>
      <c r="C114" s="107"/>
      <c r="D114" s="107"/>
      <c r="E114" s="107"/>
      <c r="F114" s="108">
        <f t="shared" si="27"/>
        <v>90</v>
      </c>
      <c r="G114" s="90" t="s">
        <v>311</v>
      </c>
      <c r="H114" s="14">
        <f>IF(ISNA(VLOOKUP(G114,Round3_Transactions!$A$2:$F$800,2,FALSE)), 0,VLOOKUP(G114,Round3_Transactions!$A$2:$F$800,2,FALSE))</f>
        <v>0</v>
      </c>
      <c r="I114" s="60">
        <f>IF(ISNA(VLOOKUP(G114,Round3_Transactions!$A$2:$F$800,3,FALSE)), 0,VLOOKUP(G114,Round3_Transactions!$A$2:$F$800,3,FALSE))</f>
        <v>0</v>
      </c>
      <c r="J114" s="60">
        <f>IF(ISNA(VLOOKUP(G114,Round3_Transactions!$A$2:$F$800,4,FALSE)), 0,VLOOKUP(G114,Round3_Transactions!$A$2:$F$800,4,FALSE))</f>
        <v>0</v>
      </c>
      <c r="K114" s="60">
        <f>IF(ISNA(VLOOKUP(G114,Round3_Transactions!$A$2:$F$800,5,FALSE)), 0,VLOOKUP(G114,Round3_Transactions!$A$2:$F$800,5,FALSE))</f>
        <v>0</v>
      </c>
      <c r="L114" s="86">
        <f>IF(ISNA(VLOOKUP(G114,Round3_Transactions!$A$2:$F$800,6,FALSE)), 0,VLOOKUP(G114,Round3_Transactions!$A$2:$F$800,6,FALSE))</f>
        <v>0</v>
      </c>
      <c r="M114" s="107">
        <f t="shared" si="1"/>
        <v>0</v>
      </c>
      <c r="N114" s="107">
        <f t="shared" si="3"/>
        <v>0</v>
      </c>
      <c r="O114" s="107">
        <f t="shared" si="4"/>
        <v>0</v>
      </c>
      <c r="P114" s="107">
        <f t="shared" si="5"/>
        <v>0</v>
      </c>
      <c r="Q114" s="107">
        <f t="shared" si="6"/>
        <v>0</v>
      </c>
      <c r="R114" s="107">
        <f t="shared" si="7"/>
        <v>0</v>
      </c>
      <c r="S114" s="107">
        <f t="shared" si="8"/>
        <v>0</v>
      </c>
      <c r="T114" s="107">
        <f t="shared" si="9"/>
        <v>0</v>
      </c>
      <c r="U114" s="107">
        <f t="shared" si="10"/>
        <v>0</v>
      </c>
      <c r="V114" s="107">
        <f t="shared" si="11"/>
        <v>0</v>
      </c>
      <c r="W114" s="107">
        <f t="shared" si="12"/>
        <v>0</v>
      </c>
      <c r="X114" s="107">
        <f t="shared" si="13"/>
        <v>0</v>
      </c>
      <c r="Y114" s="107">
        <f t="shared" si="14"/>
        <v>0</v>
      </c>
      <c r="Z114" s="107">
        <f t="shared" si="28"/>
        <v>0</v>
      </c>
      <c r="AA114" s="107">
        <f t="shared" si="29"/>
        <v>0</v>
      </c>
      <c r="AB114" s="107">
        <f t="shared" si="30"/>
        <v>0</v>
      </c>
      <c r="AC114" s="107">
        <f t="shared" si="31"/>
        <v>0</v>
      </c>
      <c r="AD114" s="107">
        <f t="shared" si="32"/>
        <v>0</v>
      </c>
      <c r="AE114" s="107">
        <f t="shared" si="33"/>
        <v>0</v>
      </c>
      <c r="AF114" s="107">
        <f t="shared" si="34"/>
        <v>0</v>
      </c>
      <c r="AG114" s="107">
        <f t="shared" si="35"/>
        <v>0</v>
      </c>
      <c r="AH114" s="107">
        <f t="shared" si="36"/>
        <v>0</v>
      </c>
      <c r="AI114" s="107">
        <f t="shared" si="37"/>
        <v>0</v>
      </c>
      <c r="AJ114" s="107">
        <f t="shared" si="38"/>
        <v>0</v>
      </c>
      <c r="AK114" s="107">
        <f t="shared" si="39"/>
        <v>0</v>
      </c>
    </row>
    <row r="115">
      <c r="A115" s="107"/>
      <c r="B115" s="107"/>
      <c r="C115" s="107"/>
      <c r="D115" s="107"/>
      <c r="E115" s="107"/>
      <c r="F115" s="108">
        <f t="shared" si="27"/>
        <v>90</v>
      </c>
      <c r="G115" s="90" t="s">
        <v>312</v>
      </c>
      <c r="H115" s="14">
        <f>IF(ISNA(VLOOKUP(G115,Round3_Transactions!$A$2:$F$800,2,FALSE)), 0,VLOOKUP(G115,Round3_Transactions!$A$2:$F$800,2,FALSE))</f>
        <v>0</v>
      </c>
      <c r="I115" s="60">
        <f>IF(ISNA(VLOOKUP(G115,Round3_Transactions!$A$2:$F$800,3,FALSE)), 0,VLOOKUP(G115,Round3_Transactions!$A$2:$F$800,3,FALSE))</f>
        <v>0</v>
      </c>
      <c r="J115" s="60">
        <f>IF(ISNA(VLOOKUP(G115,Round3_Transactions!$A$2:$F$800,4,FALSE)), 0,VLOOKUP(G115,Round3_Transactions!$A$2:$F$800,4,FALSE))</f>
        <v>0</v>
      </c>
      <c r="K115" s="60">
        <f>IF(ISNA(VLOOKUP(G115,Round3_Transactions!$A$2:$F$800,5,FALSE)), 0,VLOOKUP(G115,Round3_Transactions!$A$2:$F$800,5,FALSE))</f>
        <v>0</v>
      </c>
      <c r="L115" s="86">
        <f>IF(ISNA(VLOOKUP(G115,Round3_Transactions!$A$2:$F$800,6,FALSE)), 0,VLOOKUP(G115,Round3_Transactions!$A$2:$F$800,6,FALSE))</f>
        <v>0</v>
      </c>
      <c r="M115" s="107">
        <f t="shared" si="1"/>
        <v>0</v>
      </c>
      <c r="N115" s="107">
        <f t="shared" si="3"/>
        <v>0</v>
      </c>
      <c r="O115" s="107">
        <f t="shared" si="4"/>
        <v>0</v>
      </c>
      <c r="P115" s="107">
        <f t="shared" si="5"/>
        <v>0</v>
      </c>
      <c r="Q115" s="107">
        <f t="shared" si="6"/>
        <v>0</v>
      </c>
      <c r="R115" s="107">
        <f t="shared" si="7"/>
        <v>0</v>
      </c>
      <c r="S115" s="107">
        <f t="shared" si="8"/>
        <v>0</v>
      </c>
      <c r="T115" s="107">
        <f t="shared" si="9"/>
        <v>0</v>
      </c>
      <c r="U115" s="107">
        <f t="shared" si="10"/>
        <v>0</v>
      </c>
      <c r="V115" s="107">
        <f t="shared" si="11"/>
        <v>0</v>
      </c>
      <c r="W115" s="107">
        <f t="shared" si="12"/>
        <v>0</v>
      </c>
      <c r="X115" s="107">
        <f t="shared" si="13"/>
        <v>0</v>
      </c>
      <c r="Y115" s="107">
        <f t="shared" si="14"/>
        <v>0</v>
      </c>
      <c r="Z115" s="107">
        <f t="shared" si="28"/>
        <v>0</v>
      </c>
      <c r="AA115" s="107">
        <f t="shared" si="29"/>
        <v>0</v>
      </c>
      <c r="AB115" s="107">
        <f t="shared" si="30"/>
        <v>0</v>
      </c>
      <c r="AC115" s="107">
        <f t="shared" si="31"/>
        <v>0</v>
      </c>
      <c r="AD115" s="107">
        <f t="shared" si="32"/>
        <v>0</v>
      </c>
      <c r="AE115" s="107">
        <f t="shared" si="33"/>
        <v>0</v>
      </c>
      <c r="AF115" s="107">
        <f t="shared" si="34"/>
        <v>0</v>
      </c>
      <c r="AG115" s="107">
        <f t="shared" si="35"/>
        <v>0</v>
      </c>
      <c r="AH115" s="107">
        <f t="shared" si="36"/>
        <v>0</v>
      </c>
      <c r="AI115" s="107">
        <f t="shared" si="37"/>
        <v>0</v>
      </c>
      <c r="AJ115" s="107">
        <f t="shared" si="38"/>
        <v>0</v>
      </c>
      <c r="AK115" s="107">
        <f t="shared" si="39"/>
        <v>0</v>
      </c>
    </row>
    <row r="116">
      <c r="A116" s="107"/>
      <c r="B116" s="107"/>
      <c r="C116" s="107"/>
      <c r="D116" s="107"/>
      <c r="E116" s="107"/>
      <c r="F116" s="108">
        <f t="shared" si="27"/>
        <v>90</v>
      </c>
      <c r="G116" s="90" t="s">
        <v>313</v>
      </c>
      <c r="H116" s="14">
        <f>IF(ISNA(VLOOKUP(G116,Round3_Transactions!$A$2:$F$800,2,FALSE)), 0,VLOOKUP(G116,Round3_Transactions!$A$2:$F$800,2,FALSE))</f>
        <v>0</v>
      </c>
      <c r="I116" s="60">
        <f>IF(ISNA(VLOOKUP(G116,Round3_Transactions!$A$2:$F$800,3,FALSE)), 0,VLOOKUP(G116,Round3_Transactions!$A$2:$F$800,3,FALSE))</f>
        <v>0</v>
      </c>
      <c r="J116" s="60">
        <f>IF(ISNA(VLOOKUP(G116,Round3_Transactions!$A$2:$F$800,4,FALSE)), 0,VLOOKUP(G116,Round3_Transactions!$A$2:$F$800,4,FALSE))</f>
        <v>0</v>
      </c>
      <c r="K116" s="60">
        <f>IF(ISNA(VLOOKUP(G116,Round3_Transactions!$A$2:$F$800,5,FALSE)), 0,VLOOKUP(G116,Round3_Transactions!$A$2:$F$800,5,FALSE))</f>
        <v>0</v>
      </c>
      <c r="L116" s="86">
        <f>IF(ISNA(VLOOKUP(G116,Round3_Transactions!$A$2:$F$800,6,FALSE)), 0,VLOOKUP(G116,Round3_Transactions!$A$2:$F$800,6,FALSE))</f>
        <v>0</v>
      </c>
      <c r="M116" s="107">
        <f t="shared" si="1"/>
        <v>0</v>
      </c>
      <c r="N116" s="107">
        <f t="shared" si="3"/>
        <v>0</v>
      </c>
      <c r="O116" s="107">
        <f t="shared" si="4"/>
        <v>0</v>
      </c>
      <c r="P116" s="107">
        <f t="shared" si="5"/>
        <v>0</v>
      </c>
      <c r="Q116" s="107">
        <f t="shared" si="6"/>
        <v>0</v>
      </c>
      <c r="R116" s="107">
        <f t="shared" si="7"/>
        <v>0</v>
      </c>
      <c r="S116" s="107">
        <f t="shared" si="8"/>
        <v>0</v>
      </c>
      <c r="T116" s="107">
        <f t="shared" si="9"/>
        <v>0</v>
      </c>
      <c r="U116" s="107">
        <f t="shared" si="10"/>
        <v>0</v>
      </c>
      <c r="V116" s="107">
        <f t="shared" si="11"/>
        <v>0</v>
      </c>
      <c r="W116" s="107">
        <f t="shared" si="12"/>
        <v>0</v>
      </c>
      <c r="X116" s="107">
        <f t="shared" si="13"/>
        <v>0</v>
      </c>
      <c r="Y116" s="107">
        <f t="shared" si="14"/>
        <v>0</v>
      </c>
      <c r="Z116" s="107">
        <f t="shared" si="28"/>
        <v>0</v>
      </c>
      <c r="AA116" s="107">
        <f t="shared" si="29"/>
        <v>0</v>
      </c>
      <c r="AB116" s="107">
        <f t="shared" si="30"/>
        <v>0</v>
      </c>
      <c r="AC116" s="107">
        <f t="shared" si="31"/>
        <v>0</v>
      </c>
      <c r="AD116" s="107">
        <f t="shared" si="32"/>
        <v>0</v>
      </c>
      <c r="AE116" s="107">
        <f t="shared" si="33"/>
        <v>0</v>
      </c>
      <c r="AF116" s="107">
        <f t="shared" si="34"/>
        <v>0</v>
      </c>
      <c r="AG116" s="107">
        <f t="shared" si="35"/>
        <v>0</v>
      </c>
      <c r="AH116" s="107">
        <f t="shared" si="36"/>
        <v>0</v>
      </c>
      <c r="AI116" s="107">
        <f t="shared" si="37"/>
        <v>0</v>
      </c>
      <c r="AJ116" s="107">
        <f t="shared" si="38"/>
        <v>0</v>
      </c>
      <c r="AK116" s="107">
        <f t="shared" si="39"/>
        <v>0</v>
      </c>
    </row>
    <row r="117">
      <c r="A117" s="107"/>
      <c r="B117" s="107"/>
      <c r="C117" s="107"/>
      <c r="D117" s="107"/>
      <c r="E117" s="107"/>
      <c r="F117" s="108">
        <f t="shared" si="27"/>
        <v>90</v>
      </c>
      <c r="G117" s="90" t="s">
        <v>314</v>
      </c>
      <c r="H117" s="14">
        <f>IF(ISNA(VLOOKUP(G117,Round3_Transactions!$A$2:$F$800,2,FALSE)), 0,VLOOKUP(G117,Round3_Transactions!$A$2:$F$800,2,FALSE))</f>
        <v>0</v>
      </c>
      <c r="I117" s="60">
        <f>IF(ISNA(VLOOKUP(G117,Round3_Transactions!$A$2:$F$800,3,FALSE)), 0,VLOOKUP(G117,Round3_Transactions!$A$2:$F$800,3,FALSE))</f>
        <v>0</v>
      </c>
      <c r="J117" s="60">
        <f>IF(ISNA(VLOOKUP(G117,Round3_Transactions!$A$2:$F$800,4,FALSE)), 0,VLOOKUP(G117,Round3_Transactions!$A$2:$F$800,4,FALSE))</f>
        <v>0</v>
      </c>
      <c r="K117" s="60">
        <f>IF(ISNA(VLOOKUP(G117,Round3_Transactions!$A$2:$F$800,5,FALSE)), 0,VLOOKUP(G117,Round3_Transactions!$A$2:$F$800,5,FALSE))</f>
        <v>0</v>
      </c>
      <c r="L117" s="86">
        <f>IF(ISNA(VLOOKUP(G117,Round3_Transactions!$A$2:$F$800,6,FALSE)), 0,VLOOKUP(G117,Round3_Transactions!$A$2:$F$800,6,FALSE))</f>
        <v>0</v>
      </c>
      <c r="M117" s="107">
        <f t="shared" si="1"/>
        <v>0</v>
      </c>
      <c r="N117" s="107">
        <f t="shared" si="3"/>
        <v>0</v>
      </c>
      <c r="O117" s="107">
        <f t="shared" si="4"/>
        <v>0</v>
      </c>
      <c r="P117" s="107">
        <f t="shared" si="5"/>
        <v>0</v>
      </c>
      <c r="Q117" s="107">
        <f t="shared" si="6"/>
        <v>0</v>
      </c>
      <c r="R117" s="107">
        <f t="shared" si="7"/>
        <v>0</v>
      </c>
      <c r="S117" s="107">
        <f t="shared" si="8"/>
        <v>0</v>
      </c>
      <c r="T117" s="107">
        <f t="shared" si="9"/>
        <v>0</v>
      </c>
      <c r="U117" s="107">
        <f t="shared" si="10"/>
        <v>0</v>
      </c>
      <c r="V117" s="107">
        <f t="shared" si="11"/>
        <v>0</v>
      </c>
      <c r="W117" s="107">
        <f t="shared" si="12"/>
        <v>0</v>
      </c>
      <c r="X117" s="107">
        <f t="shared" si="13"/>
        <v>0</v>
      </c>
      <c r="Y117" s="107">
        <f t="shared" si="14"/>
        <v>0</v>
      </c>
      <c r="Z117" s="107">
        <f t="shared" si="28"/>
        <v>0</v>
      </c>
      <c r="AA117" s="107">
        <f t="shared" si="29"/>
        <v>0</v>
      </c>
      <c r="AB117" s="107">
        <f t="shared" si="30"/>
        <v>0</v>
      </c>
      <c r="AC117" s="107">
        <f t="shared" si="31"/>
        <v>0</v>
      </c>
      <c r="AD117" s="107">
        <f t="shared" si="32"/>
        <v>0</v>
      </c>
      <c r="AE117" s="107">
        <f t="shared" si="33"/>
        <v>0</v>
      </c>
      <c r="AF117" s="107">
        <f t="shared" si="34"/>
        <v>0</v>
      </c>
      <c r="AG117" s="107">
        <f t="shared" si="35"/>
        <v>0</v>
      </c>
      <c r="AH117" s="107">
        <f t="shared" si="36"/>
        <v>0</v>
      </c>
      <c r="AI117" s="107">
        <f t="shared" si="37"/>
        <v>0</v>
      </c>
      <c r="AJ117" s="107">
        <f t="shared" si="38"/>
        <v>0</v>
      </c>
      <c r="AK117" s="107">
        <f t="shared" si="39"/>
        <v>0</v>
      </c>
    </row>
    <row r="118">
      <c r="A118" s="107"/>
      <c r="B118" s="107"/>
      <c r="C118" s="107"/>
      <c r="D118" s="107"/>
      <c r="E118" s="107"/>
      <c r="F118" s="108">
        <f t="shared" si="27"/>
        <v>90</v>
      </c>
      <c r="G118" s="90" t="s">
        <v>315</v>
      </c>
      <c r="H118" s="14">
        <f>IF(ISNA(VLOOKUP(G118,Round3_Transactions!$A$2:$F$800,2,FALSE)), 0,VLOOKUP(G118,Round3_Transactions!$A$2:$F$800,2,FALSE))</f>
        <v>0</v>
      </c>
      <c r="I118" s="60">
        <f>IF(ISNA(VLOOKUP(G118,Round3_Transactions!$A$2:$F$800,3,FALSE)), 0,VLOOKUP(G118,Round3_Transactions!$A$2:$F$800,3,FALSE))</f>
        <v>0</v>
      </c>
      <c r="J118" s="60">
        <f>IF(ISNA(VLOOKUP(G118,Round3_Transactions!$A$2:$F$800,4,FALSE)), 0,VLOOKUP(G118,Round3_Transactions!$A$2:$F$800,4,FALSE))</f>
        <v>0</v>
      </c>
      <c r="K118" s="60">
        <f>IF(ISNA(VLOOKUP(G118,Round3_Transactions!$A$2:$F$800,5,FALSE)), 0,VLOOKUP(G118,Round3_Transactions!$A$2:$F$800,5,FALSE))</f>
        <v>0</v>
      </c>
      <c r="L118" s="86">
        <f>IF(ISNA(VLOOKUP(G118,Round3_Transactions!$A$2:$F$800,6,FALSE)), 0,VLOOKUP(G118,Round3_Transactions!$A$2:$F$800,6,FALSE))</f>
        <v>0</v>
      </c>
      <c r="M118" s="107">
        <f t="shared" si="1"/>
        <v>0</v>
      </c>
      <c r="N118" s="107">
        <f t="shared" si="3"/>
        <v>0</v>
      </c>
      <c r="O118" s="107">
        <f t="shared" si="4"/>
        <v>0</v>
      </c>
      <c r="P118" s="107">
        <f t="shared" si="5"/>
        <v>0</v>
      </c>
      <c r="Q118" s="107">
        <f t="shared" si="6"/>
        <v>0</v>
      </c>
      <c r="R118" s="107">
        <f t="shared" si="7"/>
        <v>0</v>
      </c>
      <c r="S118" s="107">
        <f t="shared" si="8"/>
        <v>0</v>
      </c>
      <c r="T118" s="107">
        <f t="shared" si="9"/>
        <v>0</v>
      </c>
      <c r="U118" s="107">
        <f t="shared" si="10"/>
        <v>0</v>
      </c>
      <c r="V118" s="107">
        <f t="shared" si="11"/>
        <v>0</v>
      </c>
      <c r="W118" s="107">
        <f t="shared" si="12"/>
        <v>0</v>
      </c>
      <c r="X118" s="107">
        <f t="shared" si="13"/>
        <v>0</v>
      </c>
      <c r="Y118" s="107">
        <f t="shared" si="14"/>
        <v>0</v>
      </c>
      <c r="Z118" s="107">
        <f t="shared" si="28"/>
        <v>0</v>
      </c>
      <c r="AA118" s="107">
        <f t="shared" si="29"/>
        <v>0</v>
      </c>
      <c r="AB118" s="107">
        <f t="shared" si="30"/>
        <v>0</v>
      </c>
      <c r="AC118" s="107">
        <f t="shared" si="31"/>
        <v>0</v>
      </c>
      <c r="AD118" s="107">
        <f t="shared" si="32"/>
        <v>0</v>
      </c>
      <c r="AE118" s="107">
        <f t="shared" si="33"/>
        <v>0</v>
      </c>
      <c r="AF118" s="107">
        <f t="shared" si="34"/>
        <v>0</v>
      </c>
      <c r="AG118" s="107">
        <f t="shared" si="35"/>
        <v>0</v>
      </c>
      <c r="AH118" s="107">
        <f t="shared" si="36"/>
        <v>0</v>
      </c>
      <c r="AI118" s="107">
        <f t="shared" si="37"/>
        <v>0</v>
      </c>
      <c r="AJ118" s="107">
        <f t="shared" si="38"/>
        <v>0</v>
      </c>
      <c r="AK118" s="107">
        <f t="shared" si="39"/>
        <v>0</v>
      </c>
    </row>
    <row r="119">
      <c r="A119" s="107"/>
      <c r="B119" s="107"/>
      <c r="C119" s="107"/>
      <c r="D119" s="107"/>
      <c r="E119" s="107"/>
      <c r="F119" s="108">
        <f t="shared" si="27"/>
        <v>90</v>
      </c>
      <c r="G119" s="90" t="s">
        <v>316</v>
      </c>
      <c r="H119" s="14">
        <f>IF(ISNA(VLOOKUP(G119,Round3_Transactions!$A$2:$F$800,2,FALSE)), 0,VLOOKUP(G119,Round3_Transactions!$A$2:$F$800,2,FALSE))</f>
        <v>0</v>
      </c>
      <c r="I119" s="60">
        <f>IF(ISNA(VLOOKUP(G119,Round3_Transactions!$A$2:$F$800,3,FALSE)), 0,VLOOKUP(G119,Round3_Transactions!$A$2:$F$800,3,FALSE))</f>
        <v>0</v>
      </c>
      <c r="J119" s="60">
        <f>IF(ISNA(VLOOKUP(G119,Round3_Transactions!$A$2:$F$800,4,FALSE)), 0,VLOOKUP(G119,Round3_Transactions!$A$2:$F$800,4,FALSE))</f>
        <v>0</v>
      </c>
      <c r="K119" s="60">
        <f>IF(ISNA(VLOOKUP(G119,Round3_Transactions!$A$2:$F$800,5,FALSE)), 0,VLOOKUP(G119,Round3_Transactions!$A$2:$F$800,5,FALSE))</f>
        <v>0</v>
      </c>
      <c r="L119" s="86">
        <f>IF(ISNA(VLOOKUP(G119,Round3_Transactions!$A$2:$F$800,6,FALSE)), 0,VLOOKUP(G119,Round3_Transactions!$A$2:$F$800,6,FALSE))</f>
        <v>0</v>
      </c>
      <c r="M119" s="107">
        <f t="shared" si="1"/>
        <v>0</v>
      </c>
      <c r="N119" s="107">
        <f t="shared" si="3"/>
        <v>0</v>
      </c>
      <c r="O119" s="107">
        <f t="shared" si="4"/>
        <v>0</v>
      </c>
      <c r="P119" s="107">
        <f t="shared" si="5"/>
        <v>0</v>
      </c>
      <c r="Q119" s="107">
        <f t="shared" si="6"/>
        <v>0</v>
      </c>
      <c r="R119" s="107">
        <f t="shared" si="7"/>
        <v>0</v>
      </c>
      <c r="S119" s="107">
        <f t="shared" si="8"/>
        <v>0</v>
      </c>
      <c r="T119" s="107">
        <f t="shared" si="9"/>
        <v>0</v>
      </c>
      <c r="U119" s="107">
        <f t="shared" si="10"/>
        <v>0</v>
      </c>
      <c r="V119" s="107">
        <f t="shared" si="11"/>
        <v>0</v>
      </c>
      <c r="W119" s="107">
        <f t="shared" si="12"/>
        <v>0</v>
      </c>
      <c r="X119" s="107">
        <f t="shared" si="13"/>
        <v>0</v>
      </c>
      <c r="Y119" s="107">
        <f t="shared" si="14"/>
        <v>0</v>
      </c>
      <c r="Z119" s="107">
        <f t="shared" si="28"/>
        <v>0</v>
      </c>
      <c r="AA119" s="107">
        <f t="shared" si="29"/>
        <v>0</v>
      </c>
      <c r="AB119" s="107">
        <f t="shared" si="30"/>
        <v>0</v>
      </c>
      <c r="AC119" s="107">
        <f t="shared" si="31"/>
        <v>0</v>
      </c>
      <c r="AD119" s="107">
        <f t="shared" si="32"/>
        <v>0</v>
      </c>
      <c r="AE119" s="107">
        <f t="shared" si="33"/>
        <v>0</v>
      </c>
      <c r="AF119" s="107">
        <f t="shared" si="34"/>
        <v>0</v>
      </c>
      <c r="AG119" s="107">
        <f t="shared" si="35"/>
        <v>0</v>
      </c>
      <c r="AH119" s="107">
        <f t="shared" si="36"/>
        <v>0</v>
      </c>
      <c r="AI119" s="107">
        <f t="shared" si="37"/>
        <v>0</v>
      </c>
      <c r="AJ119" s="107">
        <f t="shared" si="38"/>
        <v>0</v>
      </c>
      <c r="AK119" s="107">
        <f t="shared" si="39"/>
        <v>0</v>
      </c>
    </row>
    <row r="120">
      <c r="A120" s="107"/>
      <c r="B120" s="107"/>
      <c r="C120" s="107"/>
      <c r="D120" s="107"/>
      <c r="E120" s="107"/>
      <c r="F120" s="108">
        <f t="shared" si="27"/>
        <v>90</v>
      </c>
      <c r="G120" s="90" t="s">
        <v>317</v>
      </c>
      <c r="H120" s="14">
        <f>IF(ISNA(VLOOKUP(G120,Round3_Transactions!$A$2:$F$800,2,FALSE)), 0,VLOOKUP(G120,Round3_Transactions!$A$2:$F$800,2,FALSE))</f>
        <v>0</v>
      </c>
      <c r="I120" s="60">
        <f>IF(ISNA(VLOOKUP(G120,Round3_Transactions!$A$2:$F$800,3,FALSE)), 0,VLOOKUP(G120,Round3_Transactions!$A$2:$F$800,3,FALSE))</f>
        <v>0</v>
      </c>
      <c r="J120" s="60">
        <f>IF(ISNA(VLOOKUP(G120,Round3_Transactions!$A$2:$F$800,4,FALSE)), 0,VLOOKUP(G120,Round3_Transactions!$A$2:$F$800,4,FALSE))</f>
        <v>0</v>
      </c>
      <c r="K120" s="60">
        <f>IF(ISNA(VLOOKUP(G120,Round3_Transactions!$A$2:$F$800,5,FALSE)), 0,VLOOKUP(G120,Round3_Transactions!$A$2:$F$800,5,FALSE))</f>
        <v>0</v>
      </c>
      <c r="L120" s="86">
        <f>IF(ISNA(VLOOKUP(G120,Round3_Transactions!$A$2:$F$800,6,FALSE)), 0,VLOOKUP(G120,Round3_Transactions!$A$2:$F$800,6,FALSE))</f>
        <v>0</v>
      </c>
      <c r="M120" s="107">
        <f t="shared" si="1"/>
        <v>0</v>
      </c>
      <c r="N120" s="107">
        <f t="shared" si="3"/>
        <v>0</v>
      </c>
      <c r="O120" s="107">
        <f t="shared" si="4"/>
        <v>0</v>
      </c>
      <c r="P120" s="107">
        <f t="shared" si="5"/>
        <v>0</v>
      </c>
      <c r="Q120" s="107">
        <f t="shared" si="6"/>
        <v>0</v>
      </c>
      <c r="R120" s="107">
        <f t="shared" si="7"/>
        <v>0</v>
      </c>
      <c r="S120" s="107">
        <f t="shared" si="8"/>
        <v>0</v>
      </c>
      <c r="T120" s="107">
        <f t="shared" si="9"/>
        <v>0</v>
      </c>
      <c r="U120" s="107">
        <f t="shared" si="10"/>
        <v>0</v>
      </c>
      <c r="V120" s="107">
        <f t="shared" si="11"/>
        <v>0</v>
      </c>
      <c r="W120" s="107">
        <f t="shared" si="12"/>
        <v>0</v>
      </c>
      <c r="X120" s="107">
        <f t="shared" si="13"/>
        <v>0</v>
      </c>
      <c r="Y120" s="107">
        <f t="shared" si="14"/>
        <v>0</v>
      </c>
      <c r="Z120" s="107">
        <f t="shared" si="28"/>
        <v>0</v>
      </c>
      <c r="AA120" s="107">
        <f t="shared" si="29"/>
        <v>0</v>
      </c>
      <c r="AB120" s="107">
        <f t="shared" si="30"/>
        <v>0</v>
      </c>
      <c r="AC120" s="107">
        <f t="shared" si="31"/>
        <v>0</v>
      </c>
      <c r="AD120" s="107">
        <f t="shared" si="32"/>
        <v>0</v>
      </c>
      <c r="AE120" s="107">
        <f t="shared" si="33"/>
        <v>0</v>
      </c>
      <c r="AF120" s="107">
        <f t="shared" si="34"/>
        <v>0</v>
      </c>
      <c r="AG120" s="107">
        <f t="shared" si="35"/>
        <v>0</v>
      </c>
      <c r="AH120" s="107">
        <f t="shared" si="36"/>
        <v>0</v>
      </c>
      <c r="AI120" s="107">
        <f t="shared" si="37"/>
        <v>0</v>
      </c>
      <c r="AJ120" s="107">
        <f t="shared" si="38"/>
        <v>0</v>
      </c>
      <c r="AK120" s="107">
        <f t="shared" si="39"/>
        <v>0</v>
      </c>
    </row>
    <row r="121">
      <c r="A121" s="107"/>
      <c r="B121" s="107"/>
      <c r="C121" s="107"/>
      <c r="D121" s="107"/>
      <c r="E121" s="107"/>
      <c r="F121" s="108">
        <f t="shared" si="27"/>
        <v>90</v>
      </c>
      <c r="G121" s="90" t="s">
        <v>318</v>
      </c>
      <c r="H121" s="14">
        <f>IF(ISNA(VLOOKUP(G121,Round3_Transactions!$A$2:$F$800,2,FALSE)), 0,VLOOKUP(G121,Round3_Transactions!$A$2:$F$800,2,FALSE))</f>
        <v>0</v>
      </c>
      <c r="I121" s="60">
        <f>IF(ISNA(VLOOKUP(G121,Round3_Transactions!$A$2:$F$800,3,FALSE)), 0,VLOOKUP(G121,Round3_Transactions!$A$2:$F$800,3,FALSE))</f>
        <v>0</v>
      </c>
      <c r="J121" s="60">
        <f>IF(ISNA(VLOOKUP(G121,Round3_Transactions!$A$2:$F$800,4,FALSE)), 0,VLOOKUP(G121,Round3_Transactions!$A$2:$F$800,4,FALSE))</f>
        <v>0</v>
      </c>
      <c r="K121" s="60">
        <f>IF(ISNA(VLOOKUP(G121,Round3_Transactions!$A$2:$F$800,5,FALSE)), 0,VLOOKUP(G121,Round3_Transactions!$A$2:$F$800,5,FALSE))</f>
        <v>0</v>
      </c>
      <c r="L121" s="86">
        <f>IF(ISNA(VLOOKUP(G121,Round3_Transactions!$A$2:$F$800,6,FALSE)), 0,VLOOKUP(G121,Round3_Transactions!$A$2:$F$800,6,FALSE))</f>
        <v>0</v>
      </c>
      <c r="M121" s="107">
        <f t="shared" si="1"/>
        <v>0</v>
      </c>
      <c r="N121" s="107">
        <f t="shared" si="3"/>
        <v>0</v>
      </c>
      <c r="O121" s="107">
        <f t="shared" si="4"/>
        <v>0</v>
      </c>
      <c r="P121" s="107">
        <f t="shared" si="5"/>
        <v>0</v>
      </c>
      <c r="Q121" s="107">
        <f t="shared" si="6"/>
        <v>0</v>
      </c>
      <c r="R121" s="107">
        <f t="shared" si="7"/>
        <v>0</v>
      </c>
      <c r="S121" s="107">
        <f t="shared" si="8"/>
        <v>0</v>
      </c>
      <c r="T121" s="107">
        <f t="shared" si="9"/>
        <v>0</v>
      </c>
      <c r="U121" s="107">
        <f t="shared" si="10"/>
        <v>0</v>
      </c>
      <c r="V121" s="107">
        <f t="shared" si="11"/>
        <v>0</v>
      </c>
      <c r="W121" s="107">
        <f t="shared" si="12"/>
        <v>0</v>
      </c>
      <c r="X121" s="107">
        <f t="shared" si="13"/>
        <v>0</v>
      </c>
      <c r="Y121" s="107">
        <f t="shared" si="14"/>
        <v>0</v>
      </c>
      <c r="Z121" s="107">
        <f t="shared" si="28"/>
        <v>0</v>
      </c>
      <c r="AA121" s="107">
        <f t="shared" si="29"/>
        <v>0</v>
      </c>
      <c r="AB121" s="107">
        <f t="shared" si="30"/>
        <v>0</v>
      </c>
      <c r="AC121" s="107">
        <f t="shared" si="31"/>
        <v>0</v>
      </c>
      <c r="AD121" s="107">
        <f t="shared" si="32"/>
        <v>0</v>
      </c>
      <c r="AE121" s="107">
        <f t="shared" si="33"/>
        <v>0</v>
      </c>
      <c r="AF121" s="107">
        <f t="shared" si="34"/>
        <v>0</v>
      </c>
      <c r="AG121" s="107">
        <f t="shared" si="35"/>
        <v>0</v>
      </c>
      <c r="AH121" s="107">
        <f t="shared" si="36"/>
        <v>0</v>
      </c>
      <c r="AI121" s="107">
        <f t="shared" si="37"/>
        <v>0</v>
      </c>
      <c r="AJ121" s="107">
        <f t="shared" si="38"/>
        <v>0</v>
      </c>
      <c r="AK121" s="107">
        <f t="shared" si="39"/>
        <v>0</v>
      </c>
    </row>
    <row r="122">
      <c r="A122" s="107"/>
      <c r="B122" s="107"/>
      <c r="C122" s="107"/>
      <c r="D122" s="107"/>
      <c r="E122" s="107"/>
      <c r="F122" s="108">
        <f t="shared" si="27"/>
        <v>90</v>
      </c>
      <c r="G122" s="90" t="s">
        <v>319</v>
      </c>
      <c r="H122" s="14">
        <f>IF(ISNA(VLOOKUP(G122,Round3_Transactions!$A$2:$F$800,2,FALSE)), 0,VLOOKUP(G122,Round3_Transactions!$A$2:$F$800,2,FALSE))</f>
        <v>0</v>
      </c>
      <c r="I122" s="60">
        <f>IF(ISNA(VLOOKUP(G122,Round3_Transactions!$A$2:$F$800,3,FALSE)), 0,VLOOKUP(G122,Round3_Transactions!$A$2:$F$800,3,FALSE))</f>
        <v>0</v>
      </c>
      <c r="J122" s="60">
        <f>IF(ISNA(VLOOKUP(G122,Round3_Transactions!$A$2:$F$800,4,FALSE)), 0,VLOOKUP(G122,Round3_Transactions!$A$2:$F$800,4,FALSE))</f>
        <v>0</v>
      </c>
      <c r="K122" s="60">
        <f>IF(ISNA(VLOOKUP(G122,Round3_Transactions!$A$2:$F$800,5,FALSE)), 0,VLOOKUP(G122,Round3_Transactions!$A$2:$F$800,5,FALSE))</f>
        <v>0</v>
      </c>
      <c r="L122" s="86">
        <f>IF(ISNA(VLOOKUP(G122,Round3_Transactions!$A$2:$F$800,6,FALSE)), 0,VLOOKUP(G122,Round3_Transactions!$A$2:$F$800,6,FALSE))</f>
        <v>0</v>
      </c>
      <c r="M122" s="107">
        <f t="shared" si="1"/>
        <v>0</v>
      </c>
      <c r="N122" s="107">
        <f t="shared" si="3"/>
        <v>0</v>
      </c>
      <c r="O122" s="107">
        <f t="shared" si="4"/>
        <v>0</v>
      </c>
      <c r="P122" s="107">
        <f t="shared" si="5"/>
        <v>0</v>
      </c>
      <c r="Q122" s="107">
        <f t="shared" si="6"/>
        <v>0</v>
      </c>
      <c r="R122" s="107">
        <f t="shared" si="7"/>
        <v>0</v>
      </c>
      <c r="S122" s="107">
        <f t="shared" si="8"/>
        <v>0</v>
      </c>
      <c r="T122" s="107">
        <f t="shared" si="9"/>
        <v>0</v>
      </c>
      <c r="U122" s="107">
        <f t="shared" si="10"/>
        <v>0</v>
      </c>
      <c r="V122" s="107">
        <f t="shared" si="11"/>
        <v>0</v>
      </c>
      <c r="W122" s="107">
        <f t="shared" si="12"/>
        <v>0</v>
      </c>
      <c r="X122" s="107">
        <f t="shared" si="13"/>
        <v>0</v>
      </c>
      <c r="Y122" s="107">
        <f t="shared" si="14"/>
        <v>0</v>
      </c>
      <c r="Z122" s="107">
        <f t="shared" si="28"/>
        <v>0</v>
      </c>
      <c r="AA122" s="107">
        <f t="shared" si="29"/>
        <v>0</v>
      </c>
      <c r="AB122" s="107">
        <f t="shared" si="30"/>
        <v>0</v>
      </c>
      <c r="AC122" s="107">
        <f t="shared" si="31"/>
        <v>0</v>
      </c>
      <c r="AD122" s="107">
        <f t="shared" si="32"/>
        <v>0</v>
      </c>
      <c r="AE122" s="107">
        <f t="shared" si="33"/>
        <v>0</v>
      </c>
      <c r="AF122" s="107">
        <f t="shared" si="34"/>
        <v>0</v>
      </c>
      <c r="AG122" s="107">
        <f t="shared" si="35"/>
        <v>0</v>
      </c>
      <c r="AH122" s="107">
        <f t="shared" si="36"/>
        <v>0</v>
      </c>
      <c r="AI122" s="107">
        <f t="shared" si="37"/>
        <v>0</v>
      </c>
      <c r="AJ122" s="107">
        <f t="shared" si="38"/>
        <v>0</v>
      </c>
      <c r="AK122" s="107">
        <f t="shared" si="39"/>
        <v>0</v>
      </c>
    </row>
    <row r="123">
      <c r="A123" s="107"/>
      <c r="B123" s="107"/>
      <c r="C123" s="107"/>
      <c r="D123" s="107"/>
      <c r="E123" s="107"/>
      <c r="F123" s="108">
        <f t="shared" si="27"/>
        <v>90</v>
      </c>
      <c r="G123" s="90" t="s">
        <v>320</v>
      </c>
      <c r="H123" s="14">
        <f>IF(ISNA(VLOOKUP(G123,Round3_Transactions!$A$2:$F$800,2,FALSE)), 0,VLOOKUP(G123,Round3_Transactions!$A$2:$F$800,2,FALSE))</f>
        <v>0</v>
      </c>
      <c r="I123" s="60">
        <f>IF(ISNA(VLOOKUP(G123,Round3_Transactions!$A$2:$F$800,3,FALSE)), 0,VLOOKUP(G123,Round3_Transactions!$A$2:$F$800,3,FALSE))</f>
        <v>0</v>
      </c>
      <c r="J123" s="60">
        <f>IF(ISNA(VLOOKUP(G123,Round3_Transactions!$A$2:$F$800,4,FALSE)), 0,VLOOKUP(G123,Round3_Transactions!$A$2:$F$800,4,FALSE))</f>
        <v>0</v>
      </c>
      <c r="K123" s="60">
        <f>IF(ISNA(VLOOKUP(G123,Round3_Transactions!$A$2:$F$800,5,FALSE)), 0,VLOOKUP(G123,Round3_Transactions!$A$2:$F$800,5,FALSE))</f>
        <v>0</v>
      </c>
      <c r="L123" s="86">
        <f>IF(ISNA(VLOOKUP(G123,Round3_Transactions!$A$2:$F$800,6,FALSE)), 0,VLOOKUP(G123,Round3_Transactions!$A$2:$F$800,6,FALSE))</f>
        <v>0</v>
      </c>
      <c r="M123" s="107">
        <f t="shared" si="1"/>
        <v>0</v>
      </c>
      <c r="N123" s="107">
        <f t="shared" si="3"/>
        <v>0</v>
      </c>
      <c r="O123" s="107">
        <f t="shared" si="4"/>
        <v>0</v>
      </c>
      <c r="P123" s="107">
        <f t="shared" si="5"/>
        <v>0</v>
      </c>
      <c r="Q123" s="107">
        <f t="shared" si="6"/>
        <v>0</v>
      </c>
      <c r="R123" s="107">
        <f t="shared" si="7"/>
        <v>0</v>
      </c>
      <c r="S123" s="107">
        <f t="shared" si="8"/>
        <v>0</v>
      </c>
      <c r="T123" s="107">
        <f t="shared" si="9"/>
        <v>0</v>
      </c>
      <c r="U123" s="107">
        <f t="shared" si="10"/>
        <v>0</v>
      </c>
      <c r="V123" s="107">
        <f t="shared" si="11"/>
        <v>0</v>
      </c>
      <c r="W123" s="107">
        <f t="shared" si="12"/>
        <v>0</v>
      </c>
      <c r="X123" s="107">
        <f t="shared" si="13"/>
        <v>0</v>
      </c>
      <c r="Y123" s="107">
        <f t="shared" si="14"/>
        <v>0</v>
      </c>
      <c r="Z123" s="107">
        <f t="shared" si="28"/>
        <v>0</v>
      </c>
      <c r="AA123" s="107">
        <f t="shared" si="29"/>
        <v>0</v>
      </c>
      <c r="AB123" s="107">
        <f t="shared" si="30"/>
        <v>0</v>
      </c>
      <c r="AC123" s="107">
        <f t="shared" si="31"/>
        <v>0</v>
      </c>
      <c r="AD123" s="107">
        <f t="shared" si="32"/>
        <v>0</v>
      </c>
      <c r="AE123" s="107">
        <f t="shared" si="33"/>
        <v>0</v>
      </c>
      <c r="AF123" s="107">
        <f t="shared" si="34"/>
        <v>0</v>
      </c>
      <c r="AG123" s="107">
        <f t="shared" si="35"/>
        <v>0</v>
      </c>
      <c r="AH123" s="107">
        <f t="shared" si="36"/>
        <v>0</v>
      </c>
      <c r="AI123" s="107">
        <f t="shared" si="37"/>
        <v>0</v>
      </c>
      <c r="AJ123" s="107">
        <f t="shared" si="38"/>
        <v>0</v>
      </c>
      <c r="AK123" s="107">
        <f t="shared" si="39"/>
        <v>0</v>
      </c>
    </row>
    <row r="124">
      <c r="A124" s="107"/>
      <c r="B124" s="107"/>
      <c r="C124" s="107"/>
      <c r="D124" s="107"/>
      <c r="E124" s="107"/>
      <c r="F124" s="108">
        <f t="shared" si="27"/>
        <v>90</v>
      </c>
      <c r="G124" s="90" t="s">
        <v>321</v>
      </c>
      <c r="H124" s="14">
        <f>IF(ISNA(VLOOKUP(G124,Round3_Transactions!$A$2:$F$800,2,FALSE)), 0,VLOOKUP(G124,Round3_Transactions!$A$2:$F$800,2,FALSE))</f>
        <v>0</v>
      </c>
      <c r="I124" s="60">
        <f>IF(ISNA(VLOOKUP(G124,Round3_Transactions!$A$2:$F$800,3,FALSE)), 0,VLOOKUP(G124,Round3_Transactions!$A$2:$F$800,3,FALSE))</f>
        <v>0</v>
      </c>
      <c r="J124" s="60">
        <f>IF(ISNA(VLOOKUP(G124,Round3_Transactions!$A$2:$F$800,4,FALSE)), 0,VLOOKUP(G124,Round3_Transactions!$A$2:$F$800,4,FALSE))</f>
        <v>0</v>
      </c>
      <c r="K124" s="60">
        <f>IF(ISNA(VLOOKUP(G124,Round3_Transactions!$A$2:$F$800,5,FALSE)), 0,VLOOKUP(G124,Round3_Transactions!$A$2:$F$800,5,FALSE))</f>
        <v>0</v>
      </c>
      <c r="L124" s="86">
        <f>IF(ISNA(VLOOKUP(G124,Round3_Transactions!$A$2:$F$800,6,FALSE)), 0,VLOOKUP(G124,Round3_Transactions!$A$2:$F$800,6,FALSE))</f>
        <v>0</v>
      </c>
      <c r="M124" s="107">
        <f t="shared" si="1"/>
        <v>0</v>
      </c>
      <c r="N124" s="107">
        <f t="shared" si="3"/>
        <v>0</v>
      </c>
      <c r="O124" s="107">
        <f t="shared" si="4"/>
        <v>0</v>
      </c>
      <c r="P124" s="107">
        <f t="shared" si="5"/>
        <v>0</v>
      </c>
      <c r="Q124" s="107">
        <f t="shared" si="6"/>
        <v>0</v>
      </c>
      <c r="R124" s="107">
        <f t="shared" si="7"/>
        <v>0</v>
      </c>
      <c r="S124" s="107">
        <f t="shared" si="8"/>
        <v>0</v>
      </c>
      <c r="T124" s="107">
        <f t="shared" si="9"/>
        <v>0</v>
      </c>
      <c r="U124" s="107">
        <f t="shared" si="10"/>
        <v>0</v>
      </c>
      <c r="V124" s="107">
        <f t="shared" si="11"/>
        <v>0</v>
      </c>
      <c r="W124" s="107">
        <f t="shared" si="12"/>
        <v>0</v>
      </c>
      <c r="X124" s="107">
        <f t="shared" si="13"/>
        <v>0</v>
      </c>
      <c r="Y124" s="107">
        <f t="shared" si="14"/>
        <v>0</v>
      </c>
      <c r="Z124" s="107">
        <f t="shared" si="28"/>
        <v>0</v>
      </c>
      <c r="AA124" s="107">
        <f t="shared" si="29"/>
        <v>0</v>
      </c>
      <c r="AB124" s="107">
        <f t="shared" si="30"/>
        <v>0</v>
      </c>
      <c r="AC124" s="107">
        <f t="shared" si="31"/>
        <v>0</v>
      </c>
      <c r="AD124" s="107">
        <f t="shared" si="32"/>
        <v>0</v>
      </c>
      <c r="AE124" s="107">
        <f t="shared" si="33"/>
        <v>0</v>
      </c>
      <c r="AF124" s="107">
        <f t="shared" si="34"/>
        <v>0</v>
      </c>
      <c r="AG124" s="107">
        <f t="shared" si="35"/>
        <v>0</v>
      </c>
      <c r="AH124" s="107">
        <f t="shared" si="36"/>
        <v>0</v>
      </c>
      <c r="AI124" s="107">
        <f t="shared" si="37"/>
        <v>0</v>
      </c>
      <c r="AJ124" s="107">
        <f t="shared" si="38"/>
        <v>0</v>
      </c>
      <c r="AK124" s="107">
        <f t="shared" si="39"/>
        <v>0</v>
      </c>
    </row>
    <row r="125">
      <c r="A125" s="107"/>
      <c r="B125" s="107"/>
      <c r="C125" s="107"/>
      <c r="D125" s="107"/>
      <c r="E125" s="107"/>
      <c r="F125" s="108">
        <f t="shared" si="27"/>
        <v>90</v>
      </c>
      <c r="G125" s="90" t="s">
        <v>322</v>
      </c>
      <c r="H125" s="14">
        <f>IF(ISNA(VLOOKUP(G125,Round3_Transactions!$A$2:$F$800,2,FALSE)), 0,VLOOKUP(G125,Round3_Transactions!$A$2:$F$800,2,FALSE))</f>
        <v>0</v>
      </c>
      <c r="I125" s="60">
        <f>IF(ISNA(VLOOKUP(G125,Round3_Transactions!$A$2:$F$800,3,FALSE)), 0,VLOOKUP(G125,Round3_Transactions!$A$2:$F$800,3,FALSE))</f>
        <v>0</v>
      </c>
      <c r="J125" s="60">
        <f>IF(ISNA(VLOOKUP(G125,Round3_Transactions!$A$2:$F$800,4,FALSE)), 0,VLOOKUP(G125,Round3_Transactions!$A$2:$F$800,4,FALSE))</f>
        <v>0</v>
      </c>
      <c r="K125" s="60">
        <f>IF(ISNA(VLOOKUP(G125,Round3_Transactions!$A$2:$F$800,5,FALSE)), 0,VLOOKUP(G125,Round3_Transactions!$A$2:$F$800,5,FALSE))</f>
        <v>0</v>
      </c>
      <c r="L125" s="86">
        <f>IF(ISNA(VLOOKUP(G125,Round3_Transactions!$A$2:$F$800,6,FALSE)), 0,VLOOKUP(G125,Round3_Transactions!$A$2:$F$800,6,FALSE))</f>
        <v>0</v>
      </c>
      <c r="M125" s="107">
        <f t="shared" si="1"/>
        <v>0</v>
      </c>
      <c r="N125" s="107">
        <f t="shared" si="3"/>
        <v>0</v>
      </c>
      <c r="O125" s="107">
        <f t="shared" si="4"/>
        <v>0</v>
      </c>
      <c r="P125" s="107">
        <f t="shared" si="5"/>
        <v>0</v>
      </c>
      <c r="Q125" s="107">
        <f t="shared" si="6"/>
        <v>0</v>
      </c>
      <c r="R125" s="107">
        <f t="shared" si="7"/>
        <v>0</v>
      </c>
      <c r="S125" s="107">
        <f t="shared" si="8"/>
        <v>0</v>
      </c>
      <c r="T125" s="107">
        <f t="shared" si="9"/>
        <v>0</v>
      </c>
      <c r="U125" s="107">
        <f t="shared" si="10"/>
        <v>0</v>
      </c>
      <c r="V125" s="107">
        <f t="shared" si="11"/>
        <v>0</v>
      </c>
      <c r="W125" s="107">
        <f t="shared" si="12"/>
        <v>0</v>
      </c>
      <c r="X125" s="107">
        <f t="shared" si="13"/>
        <v>0</v>
      </c>
      <c r="Y125" s="107">
        <f t="shared" si="14"/>
        <v>0</v>
      </c>
      <c r="Z125" s="107">
        <f t="shared" si="28"/>
        <v>0</v>
      </c>
      <c r="AA125" s="107">
        <f t="shared" si="29"/>
        <v>0</v>
      </c>
      <c r="AB125" s="107">
        <f t="shared" si="30"/>
        <v>0</v>
      </c>
      <c r="AC125" s="107">
        <f t="shared" si="31"/>
        <v>0</v>
      </c>
      <c r="AD125" s="107">
        <f t="shared" si="32"/>
        <v>0</v>
      </c>
      <c r="AE125" s="107">
        <f t="shared" si="33"/>
        <v>0</v>
      </c>
      <c r="AF125" s="107">
        <f t="shared" si="34"/>
        <v>0</v>
      </c>
      <c r="AG125" s="107">
        <f t="shared" si="35"/>
        <v>0</v>
      </c>
      <c r="AH125" s="107">
        <f t="shared" si="36"/>
        <v>0</v>
      </c>
      <c r="AI125" s="107">
        <f t="shared" si="37"/>
        <v>0</v>
      </c>
      <c r="AJ125" s="107">
        <f t="shared" si="38"/>
        <v>0</v>
      </c>
      <c r="AK125" s="107">
        <f t="shared" si="39"/>
        <v>0</v>
      </c>
    </row>
    <row r="126">
      <c r="A126" s="107"/>
      <c r="B126" s="107"/>
      <c r="C126" s="107"/>
      <c r="D126" s="107"/>
      <c r="E126" s="107"/>
      <c r="F126" s="108">
        <f t="shared" si="27"/>
        <v>90</v>
      </c>
      <c r="G126" s="90" t="s">
        <v>323</v>
      </c>
      <c r="H126" s="14">
        <f>IF(ISNA(VLOOKUP(G126,Round3_Transactions!$A$2:$F$800,2,FALSE)), 0,VLOOKUP(G126,Round3_Transactions!$A$2:$F$800,2,FALSE))</f>
        <v>0</v>
      </c>
      <c r="I126" s="60">
        <f>IF(ISNA(VLOOKUP(G126,Round3_Transactions!$A$2:$F$800,3,FALSE)), 0,VLOOKUP(G126,Round3_Transactions!$A$2:$F$800,3,FALSE))</f>
        <v>0</v>
      </c>
      <c r="J126" s="60">
        <f>IF(ISNA(VLOOKUP(G126,Round3_Transactions!$A$2:$F$800,4,FALSE)), 0,VLOOKUP(G126,Round3_Transactions!$A$2:$F$800,4,FALSE))</f>
        <v>0</v>
      </c>
      <c r="K126" s="60">
        <f>IF(ISNA(VLOOKUP(G126,Round3_Transactions!$A$2:$F$800,5,FALSE)), 0,VLOOKUP(G126,Round3_Transactions!$A$2:$F$800,5,FALSE))</f>
        <v>0</v>
      </c>
      <c r="L126" s="86">
        <f>IF(ISNA(VLOOKUP(G126,Round3_Transactions!$A$2:$F$800,6,FALSE)), 0,VLOOKUP(G126,Round3_Transactions!$A$2:$F$800,6,FALSE))</f>
        <v>0</v>
      </c>
      <c r="M126" s="107">
        <f t="shared" si="1"/>
        <v>0</v>
      </c>
      <c r="N126" s="107">
        <f t="shared" si="3"/>
        <v>0</v>
      </c>
      <c r="O126" s="107">
        <f t="shared" si="4"/>
        <v>0</v>
      </c>
      <c r="P126" s="107">
        <f t="shared" si="5"/>
        <v>0</v>
      </c>
      <c r="Q126" s="107">
        <f t="shared" si="6"/>
        <v>0</v>
      </c>
      <c r="R126" s="107">
        <f t="shared" si="7"/>
        <v>0</v>
      </c>
      <c r="S126" s="107">
        <f t="shared" si="8"/>
        <v>0</v>
      </c>
      <c r="T126" s="107">
        <f t="shared" si="9"/>
        <v>0</v>
      </c>
      <c r="U126" s="107">
        <f t="shared" si="10"/>
        <v>0</v>
      </c>
      <c r="V126" s="107">
        <f t="shared" si="11"/>
        <v>0</v>
      </c>
      <c r="W126" s="107">
        <f t="shared" si="12"/>
        <v>0</v>
      </c>
      <c r="X126" s="107">
        <f t="shared" si="13"/>
        <v>0</v>
      </c>
      <c r="Y126" s="107">
        <f t="shared" si="14"/>
        <v>0</v>
      </c>
      <c r="Z126" s="107">
        <f t="shared" si="28"/>
        <v>0</v>
      </c>
      <c r="AA126" s="107">
        <f t="shared" si="29"/>
        <v>0</v>
      </c>
      <c r="AB126" s="107">
        <f t="shared" si="30"/>
        <v>0</v>
      </c>
      <c r="AC126" s="107">
        <f t="shared" si="31"/>
        <v>0</v>
      </c>
      <c r="AD126" s="107">
        <f t="shared" si="32"/>
        <v>0</v>
      </c>
      <c r="AE126" s="107">
        <f t="shared" si="33"/>
        <v>0</v>
      </c>
      <c r="AF126" s="107">
        <f t="shared" si="34"/>
        <v>0</v>
      </c>
      <c r="AG126" s="107">
        <f t="shared" si="35"/>
        <v>0</v>
      </c>
      <c r="AH126" s="107">
        <f t="shared" si="36"/>
        <v>0</v>
      </c>
      <c r="AI126" s="107">
        <f t="shared" si="37"/>
        <v>0</v>
      </c>
      <c r="AJ126" s="107">
        <f t="shared" si="38"/>
        <v>0</v>
      </c>
      <c r="AK126" s="107">
        <f t="shared" si="39"/>
        <v>0</v>
      </c>
    </row>
    <row r="127">
      <c r="A127" s="107"/>
      <c r="B127" s="107"/>
      <c r="C127" s="107"/>
      <c r="D127" s="107"/>
      <c r="E127" s="107"/>
      <c r="F127" s="108">
        <f t="shared" si="27"/>
        <v>90</v>
      </c>
      <c r="G127" s="90" t="s">
        <v>324</v>
      </c>
      <c r="H127" s="14">
        <f>IF(ISNA(VLOOKUP(G127,Round3_Transactions!$A$2:$F$800,2,FALSE)), 0,VLOOKUP(G127,Round3_Transactions!$A$2:$F$800,2,FALSE))</f>
        <v>0</v>
      </c>
      <c r="I127" s="60">
        <f>IF(ISNA(VLOOKUP(G127,Round3_Transactions!$A$2:$F$800,3,FALSE)), 0,VLOOKUP(G127,Round3_Transactions!$A$2:$F$800,3,FALSE))</f>
        <v>0</v>
      </c>
      <c r="J127" s="60">
        <f>IF(ISNA(VLOOKUP(G127,Round3_Transactions!$A$2:$F$800,4,FALSE)), 0,VLOOKUP(G127,Round3_Transactions!$A$2:$F$800,4,FALSE))</f>
        <v>0</v>
      </c>
      <c r="K127" s="60">
        <f>IF(ISNA(VLOOKUP(G127,Round3_Transactions!$A$2:$F$800,5,FALSE)), 0,VLOOKUP(G127,Round3_Transactions!$A$2:$F$800,5,FALSE))</f>
        <v>0</v>
      </c>
      <c r="L127" s="86">
        <f>IF(ISNA(VLOOKUP(G127,Round3_Transactions!$A$2:$F$800,6,FALSE)), 0,VLOOKUP(G127,Round3_Transactions!$A$2:$F$800,6,FALSE))</f>
        <v>0</v>
      </c>
      <c r="M127" s="107">
        <f t="shared" si="1"/>
        <v>0</v>
      </c>
      <c r="N127" s="107">
        <f t="shared" si="3"/>
        <v>0</v>
      </c>
      <c r="O127" s="107">
        <f t="shared" si="4"/>
        <v>0</v>
      </c>
      <c r="P127" s="107">
        <f t="shared" si="5"/>
        <v>0</v>
      </c>
      <c r="Q127" s="107">
        <f t="shared" si="6"/>
        <v>0</v>
      </c>
      <c r="R127" s="107">
        <f t="shared" si="7"/>
        <v>0</v>
      </c>
      <c r="S127" s="107">
        <f t="shared" si="8"/>
        <v>0</v>
      </c>
      <c r="T127" s="107">
        <f t="shared" si="9"/>
        <v>0</v>
      </c>
      <c r="U127" s="107">
        <f t="shared" si="10"/>
        <v>0</v>
      </c>
      <c r="V127" s="107">
        <f t="shared" si="11"/>
        <v>0</v>
      </c>
      <c r="W127" s="107">
        <f t="shared" si="12"/>
        <v>0</v>
      </c>
      <c r="X127" s="107">
        <f t="shared" si="13"/>
        <v>0</v>
      </c>
      <c r="Y127" s="107">
        <f t="shared" si="14"/>
        <v>0</v>
      </c>
      <c r="Z127" s="107">
        <f t="shared" si="28"/>
        <v>0</v>
      </c>
      <c r="AA127" s="107">
        <f t="shared" si="29"/>
        <v>0</v>
      </c>
      <c r="AB127" s="107">
        <f t="shared" si="30"/>
        <v>0</v>
      </c>
      <c r="AC127" s="107">
        <f t="shared" si="31"/>
        <v>0</v>
      </c>
      <c r="AD127" s="107">
        <f t="shared" si="32"/>
        <v>0</v>
      </c>
      <c r="AE127" s="107">
        <f t="shared" si="33"/>
        <v>0</v>
      </c>
      <c r="AF127" s="107">
        <f t="shared" si="34"/>
        <v>0</v>
      </c>
      <c r="AG127" s="107">
        <f t="shared" si="35"/>
        <v>0</v>
      </c>
      <c r="AH127" s="107">
        <f t="shared" si="36"/>
        <v>0</v>
      </c>
      <c r="AI127" s="107">
        <f t="shared" si="37"/>
        <v>0</v>
      </c>
      <c r="AJ127" s="107">
        <f t="shared" si="38"/>
        <v>0</v>
      </c>
      <c r="AK127" s="107">
        <f t="shared" si="39"/>
        <v>0</v>
      </c>
    </row>
    <row r="128">
      <c r="A128" s="107"/>
      <c r="B128" s="107"/>
      <c r="C128" s="107"/>
      <c r="D128" s="107"/>
      <c r="E128" s="107"/>
      <c r="F128" s="108">
        <f t="shared" si="27"/>
        <v>90</v>
      </c>
      <c r="G128" s="90" t="s">
        <v>325</v>
      </c>
      <c r="H128" s="14">
        <f>IF(ISNA(VLOOKUP(G128,Round3_Transactions!$A$2:$F$800,2,FALSE)), 0,VLOOKUP(G128,Round3_Transactions!$A$2:$F$800,2,FALSE))</f>
        <v>0</v>
      </c>
      <c r="I128" s="60">
        <f>IF(ISNA(VLOOKUP(G128,Round3_Transactions!$A$2:$F$800,3,FALSE)), 0,VLOOKUP(G128,Round3_Transactions!$A$2:$F$800,3,FALSE))</f>
        <v>0</v>
      </c>
      <c r="J128" s="60">
        <f>IF(ISNA(VLOOKUP(G128,Round3_Transactions!$A$2:$F$800,4,FALSE)), 0,VLOOKUP(G128,Round3_Transactions!$A$2:$F$800,4,FALSE))</f>
        <v>0</v>
      </c>
      <c r="K128" s="60">
        <f>IF(ISNA(VLOOKUP(G128,Round3_Transactions!$A$2:$F$800,5,FALSE)), 0,VLOOKUP(G128,Round3_Transactions!$A$2:$F$800,5,FALSE))</f>
        <v>0</v>
      </c>
      <c r="L128" s="86">
        <f>IF(ISNA(VLOOKUP(G128,Round3_Transactions!$A$2:$F$800,6,FALSE)), 0,VLOOKUP(G128,Round3_Transactions!$A$2:$F$800,6,FALSE))</f>
        <v>0</v>
      </c>
      <c r="M128" s="107">
        <f t="shared" si="1"/>
        <v>0</v>
      </c>
      <c r="N128" s="107">
        <f t="shared" si="3"/>
        <v>0</v>
      </c>
      <c r="O128" s="107">
        <f t="shared" si="4"/>
        <v>0</v>
      </c>
      <c r="P128" s="107">
        <f t="shared" si="5"/>
        <v>0</v>
      </c>
      <c r="Q128" s="107">
        <f t="shared" si="6"/>
        <v>0</v>
      </c>
      <c r="R128" s="107">
        <f t="shared" si="7"/>
        <v>0</v>
      </c>
      <c r="S128" s="107">
        <f t="shared" si="8"/>
        <v>0</v>
      </c>
      <c r="T128" s="107">
        <f t="shared" si="9"/>
        <v>0</v>
      </c>
      <c r="U128" s="107">
        <f t="shared" si="10"/>
        <v>0</v>
      </c>
      <c r="V128" s="107">
        <f t="shared" si="11"/>
        <v>0</v>
      </c>
      <c r="W128" s="107">
        <f t="shared" si="12"/>
        <v>0</v>
      </c>
      <c r="X128" s="107">
        <f t="shared" si="13"/>
        <v>0</v>
      </c>
      <c r="Y128" s="107">
        <f t="shared" si="14"/>
        <v>0</v>
      </c>
      <c r="Z128" s="107">
        <f t="shared" si="28"/>
        <v>0</v>
      </c>
      <c r="AA128" s="107">
        <f t="shared" si="29"/>
        <v>0</v>
      </c>
      <c r="AB128" s="107">
        <f t="shared" si="30"/>
        <v>0</v>
      </c>
      <c r="AC128" s="107">
        <f t="shared" si="31"/>
        <v>0</v>
      </c>
      <c r="AD128" s="107">
        <f t="shared" si="32"/>
        <v>0</v>
      </c>
      <c r="AE128" s="107">
        <f t="shared" si="33"/>
        <v>0</v>
      </c>
      <c r="AF128" s="107">
        <f t="shared" si="34"/>
        <v>0</v>
      </c>
      <c r="AG128" s="107">
        <f t="shared" si="35"/>
        <v>0</v>
      </c>
      <c r="AH128" s="107">
        <f t="shared" si="36"/>
        <v>0</v>
      </c>
      <c r="AI128" s="107">
        <f t="shared" si="37"/>
        <v>0</v>
      </c>
      <c r="AJ128" s="107">
        <f t="shared" si="38"/>
        <v>0</v>
      </c>
      <c r="AK128" s="107">
        <f t="shared" si="39"/>
        <v>0</v>
      </c>
    </row>
    <row r="129">
      <c r="A129" s="107"/>
      <c r="B129" s="107"/>
      <c r="C129" s="107"/>
      <c r="D129" s="107"/>
      <c r="E129" s="107"/>
      <c r="F129" s="108">
        <f t="shared" si="27"/>
        <v>90</v>
      </c>
      <c r="G129" s="90" t="s">
        <v>326</v>
      </c>
      <c r="H129" s="14">
        <f>IF(ISNA(VLOOKUP(G129,Round3_Transactions!$A$2:$F$800,2,FALSE)), 0,VLOOKUP(G129,Round3_Transactions!$A$2:$F$800,2,FALSE))</f>
        <v>0</v>
      </c>
      <c r="I129" s="60">
        <f>IF(ISNA(VLOOKUP(G129,Round3_Transactions!$A$2:$F$800,3,FALSE)), 0,VLOOKUP(G129,Round3_Transactions!$A$2:$F$800,3,FALSE))</f>
        <v>0</v>
      </c>
      <c r="J129" s="60">
        <f>IF(ISNA(VLOOKUP(G129,Round3_Transactions!$A$2:$F$800,4,FALSE)), 0,VLOOKUP(G129,Round3_Transactions!$A$2:$F$800,4,FALSE))</f>
        <v>0</v>
      </c>
      <c r="K129" s="60">
        <f>IF(ISNA(VLOOKUP(G129,Round3_Transactions!$A$2:$F$800,5,FALSE)), 0,VLOOKUP(G129,Round3_Transactions!$A$2:$F$800,5,FALSE))</f>
        <v>0</v>
      </c>
      <c r="L129" s="86">
        <f>IF(ISNA(VLOOKUP(G129,Round3_Transactions!$A$2:$F$800,6,FALSE)), 0,VLOOKUP(G129,Round3_Transactions!$A$2:$F$800,6,FALSE))</f>
        <v>0</v>
      </c>
      <c r="M129" s="107">
        <f t="shared" si="1"/>
        <v>0</v>
      </c>
      <c r="N129" s="107">
        <f t="shared" si="3"/>
        <v>0</v>
      </c>
      <c r="O129" s="107">
        <f t="shared" si="4"/>
        <v>0</v>
      </c>
      <c r="P129" s="107">
        <f t="shared" si="5"/>
        <v>0</v>
      </c>
      <c r="Q129" s="107">
        <f t="shared" si="6"/>
        <v>0</v>
      </c>
      <c r="R129" s="107">
        <f t="shared" si="7"/>
        <v>0</v>
      </c>
      <c r="S129" s="107">
        <f t="shared" si="8"/>
        <v>0</v>
      </c>
      <c r="T129" s="107">
        <f t="shared" si="9"/>
        <v>0</v>
      </c>
      <c r="U129" s="107">
        <f t="shared" si="10"/>
        <v>0</v>
      </c>
      <c r="V129" s="107">
        <f t="shared" si="11"/>
        <v>0</v>
      </c>
      <c r="W129" s="107">
        <f t="shared" si="12"/>
        <v>0</v>
      </c>
      <c r="X129" s="107">
        <f t="shared" si="13"/>
        <v>0</v>
      </c>
      <c r="Y129" s="107">
        <f t="shared" si="14"/>
        <v>0</v>
      </c>
      <c r="Z129" s="107">
        <f t="shared" si="28"/>
        <v>0</v>
      </c>
      <c r="AA129" s="107">
        <f t="shared" si="29"/>
        <v>0</v>
      </c>
      <c r="AB129" s="107">
        <f t="shared" si="30"/>
        <v>0</v>
      </c>
      <c r="AC129" s="107">
        <f t="shared" si="31"/>
        <v>0</v>
      </c>
      <c r="AD129" s="107">
        <f t="shared" si="32"/>
        <v>0</v>
      </c>
      <c r="AE129" s="107">
        <f t="shared" si="33"/>
        <v>0</v>
      </c>
      <c r="AF129" s="107">
        <f t="shared" si="34"/>
        <v>0</v>
      </c>
      <c r="AG129" s="107">
        <f t="shared" si="35"/>
        <v>0</v>
      </c>
      <c r="AH129" s="107">
        <f t="shared" si="36"/>
        <v>0</v>
      </c>
      <c r="AI129" s="107">
        <f t="shared" si="37"/>
        <v>0</v>
      </c>
      <c r="AJ129" s="107">
        <f t="shared" si="38"/>
        <v>0</v>
      </c>
      <c r="AK129" s="107">
        <f t="shared" si="39"/>
        <v>0</v>
      </c>
    </row>
    <row r="130">
      <c r="A130" s="107"/>
      <c r="B130" s="107"/>
      <c r="C130" s="107"/>
      <c r="D130" s="107"/>
      <c r="E130" s="107"/>
      <c r="F130" s="108">
        <f t="shared" si="27"/>
        <v>90</v>
      </c>
      <c r="G130" s="90" t="s">
        <v>327</v>
      </c>
      <c r="H130" s="14">
        <f>IF(ISNA(VLOOKUP(G130,Round3_Transactions!$A$2:$F$800,2,FALSE)), 0,VLOOKUP(G130,Round3_Transactions!$A$2:$F$800,2,FALSE))</f>
        <v>0</v>
      </c>
      <c r="I130" s="60">
        <f>IF(ISNA(VLOOKUP(G130,Round3_Transactions!$A$2:$F$800,3,FALSE)), 0,VLOOKUP(G130,Round3_Transactions!$A$2:$F$800,3,FALSE))</f>
        <v>0</v>
      </c>
      <c r="J130" s="60">
        <f>IF(ISNA(VLOOKUP(G130,Round3_Transactions!$A$2:$F$800,4,FALSE)), 0,VLOOKUP(G130,Round3_Transactions!$A$2:$F$800,4,FALSE))</f>
        <v>0</v>
      </c>
      <c r="K130" s="60">
        <f>IF(ISNA(VLOOKUP(G130,Round3_Transactions!$A$2:$F$800,5,FALSE)), 0,VLOOKUP(G130,Round3_Transactions!$A$2:$F$800,5,FALSE))</f>
        <v>0</v>
      </c>
      <c r="L130" s="86">
        <f>IF(ISNA(VLOOKUP(G130,Round3_Transactions!$A$2:$F$800,6,FALSE)), 0,VLOOKUP(G130,Round3_Transactions!$A$2:$F$800,6,FALSE))</f>
        <v>0</v>
      </c>
      <c r="M130" s="107">
        <f t="shared" si="1"/>
        <v>0</v>
      </c>
      <c r="N130" s="107">
        <f t="shared" si="3"/>
        <v>0</v>
      </c>
      <c r="O130" s="107">
        <f t="shared" si="4"/>
        <v>0</v>
      </c>
      <c r="P130" s="107">
        <f t="shared" si="5"/>
        <v>0</v>
      </c>
      <c r="Q130" s="107">
        <f t="shared" si="6"/>
        <v>0</v>
      </c>
      <c r="R130" s="107">
        <f t="shared" si="7"/>
        <v>0</v>
      </c>
      <c r="S130" s="107">
        <f t="shared" si="8"/>
        <v>0</v>
      </c>
      <c r="T130" s="107">
        <f t="shared" si="9"/>
        <v>0</v>
      </c>
      <c r="U130" s="107">
        <f t="shared" si="10"/>
        <v>0</v>
      </c>
      <c r="V130" s="107">
        <f t="shared" si="11"/>
        <v>0</v>
      </c>
      <c r="W130" s="107">
        <f t="shared" si="12"/>
        <v>0</v>
      </c>
      <c r="X130" s="107">
        <f t="shared" si="13"/>
        <v>0</v>
      </c>
      <c r="Y130" s="107">
        <f t="shared" si="14"/>
        <v>0</v>
      </c>
      <c r="Z130" s="107">
        <f t="shared" si="28"/>
        <v>0</v>
      </c>
      <c r="AA130" s="107">
        <f t="shared" si="29"/>
        <v>0</v>
      </c>
      <c r="AB130" s="107">
        <f t="shared" si="30"/>
        <v>0</v>
      </c>
      <c r="AC130" s="107">
        <f t="shared" si="31"/>
        <v>0</v>
      </c>
      <c r="AD130" s="107">
        <f t="shared" si="32"/>
        <v>0</v>
      </c>
      <c r="AE130" s="107">
        <f t="shared" si="33"/>
        <v>0</v>
      </c>
      <c r="AF130" s="107">
        <f t="shared" si="34"/>
        <v>0</v>
      </c>
      <c r="AG130" s="107">
        <f t="shared" si="35"/>
        <v>0</v>
      </c>
      <c r="AH130" s="107">
        <f t="shared" si="36"/>
        <v>0</v>
      </c>
      <c r="AI130" s="107">
        <f t="shared" si="37"/>
        <v>0</v>
      </c>
      <c r="AJ130" s="107">
        <f t="shared" si="38"/>
        <v>0</v>
      </c>
      <c r="AK130" s="107">
        <f t="shared" si="39"/>
        <v>0</v>
      </c>
    </row>
    <row r="131">
      <c r="A131" s="107"/>
      <c r="B131" s="107"/>
      <c r="C131" s="107"/>
      <c r="D131" s="107"/>
      <c r="E131" s="107"/>
      <c r="F131" s="108">
        <f t="shared" si="27"/>
        <v>90</v>
      </c>
      <c r="G131" s="90" t="s">
        <v>328</v>
      </c>
      <c r="H131" s="14">
        <f>IF(ISNA(VLOOKUP(G131,Round3_Transactions!$A$2:$F$800,2,FALSE)), 0,VLOOKUP(G131,Round3_Transactions!$A$2:$F$800,2,FALSE))</f>
        <v>0</v>
      </c>
      <c r="I131" s="60">
        <f>IF(ISNA(VLOOKUP(G131,Round3_Transactions!$A$2:$F$800,3,FALSE)), 0,VLOOKUP(G131,Round3_Transactions!$A$2:$F$800,3,FALSE))</f>
        <v>0</v>
      </c>
      <c r="J131" s="60">
        <f>IF(ISNA(VLOOKUP(G131,Round3_Transactions!$A$2:$F$800,4,FALSE)), 0,VLOOKUP(G131,Round3_Transactions!$A$2:$F$800,4,FALSE))</f>
        <v>0</v>
      </c>
      <c r="K131" s="60">
        <f>IF(ISNA(VLOOKUP(G131,Round3_Transactions!$A$2:$F$800,5,FALSE)), 0,VLOOKUP(G131,Round3_Transactions!$A$2:$F$800,5,FALSE))</f>
        <v>0</v>
      </c>
      <c r="L131" s="86">
        <f>IF(ISNA(VLOOKUP(G131,Round3_Transactions!$A$2:$F$800,6,FALSE)), 0,VLOOKUP(G131,Round3_Transactions!$A$2:$F$800,6,FALSE))</f>
        <v>0</v>
      </c>
      <c r="M131" s="107">
        <f t="shared" si="1"/>
        <v>0</v>
      </c>
      <c r="N131" s="107">
        <f t="shared" si="3"/>
        <v>0</v>
      </c>
      <c r="O131" s="107">
        <f t="shared" si="4"/>
        <v>0</v>
      </c>
      <c r="P131" s="107">
        <f t="shared" si="5"/>
        <v>0</v>
      </c>
      <c r="Q131" s="107">
        <f t="shared" si="6"/>
        <v>0</v>
      </c>
      <c r="R131" s="107">
        <f t="shared" si="7"/>
        <v>0</v>
      </c>
      <c r="S131" s="107">
        <f t="shared" si="8"/>
        <v>0</v>
      </c>
      <c r="T131" s="107">
        <f t="shared" si="9"/>
        <v>0</v>
      </c>
      <c r="U131" s="107">
        <f t="shared" si="10"/>
        <v>0</v>
      </c>
      <c r="V131" s="107">
        <f t="shared" si="11"/>
        <v>0</v>
      </c>
      <c r="W131" s="107">
        <f t="shared" si="12"/>
        <v>0</v>
      </c>
      <c r="X131" s="107">
        <f t="shared" si="13"/>
        <v>0</v>
      </c>
      <c r="Y131" s="107">
        <f t="shared" si="14"/>
        <v>0</v>
      </c>
      <c r="Z131" s="107">
        <f t="shared" si="28"/>
        <v>0</v>
      </c>
      <c r="AA131" s="107">
        <f t="shared" si="29"/>
        <v>0</v>
      </c>
      <c r="AB131" s="107">
        <f t="shared" si="30"/>
        <v>0</v>
      </c>
      <c r="AC131" s="107">
        <f t="shared" si="31"/>
        <v>0</v>
      </c>
      <c r="AD131" s="107">
        <f t="shared" si="32"/>
        <v>0</v>
      </c>
      <c r="AE131" s="107">
        <f t="shared" si="33"/>
        <v>0</v>
      </c>
      <c r="AF131" s="107">
        <f t="shared" si="34"/>
        <v>0</v>
      </c>
      <c r="AG131" s="107">
        <f t="shared" si="35"/>
        <v>0</v>
      </c>
      <c r="AH131" s="107">
        <f t="shared" si="36"/>
        <v>0</v>
      </c>
      <c r="AI131" s="107">
        <f t="shared" si="37"/>
        <v>0</v>
      </c>
      <c r="AJ131" s="107">
        <f t="shared" si="38"/>
        <v>0</v>
      </c>
      <c r="AK131" s="107">
        <f t="shared" si="39"/>
        <v>0</v>
      </c>
    </row>
    <row r="132">
      <c r="A132" s="107"/>
      <c r="B132" s="107"/>
      <c r="C132" s="107"/>
      <c r="D132" s="107"/>
      <c r="E132" s="107"/>
      <c r="F132" s="108">
        <f t="shared" si="27"/>
        <v>90</v>
      </c>
      <c r="G132" s="90" t="s">
        <v>329</v>
      </c>
      <c r="H132" s="14">
        <f>IF(ISNA(VLOOKUP(G132,Round3_Transactions!$A$2:$F$800,2,FALSE)), 0,VLOOKUP(G132,Round3_Transactions!$A$2:$F$800,2,FALSE))</f>
        <v>0</v>
      </c>
      <c r="I132" s="60">
        <f>IF(ISNA(VLOOKUP(G132,Round3_Transactions!$A$2:$F$800,3,FALSE)), 0,VLOOKUP(G132,Round3_Transactions!$A$2:$F$800,3,FALSE))</f>
        <v>0</v>
      </c>
      <c r="J132" s="60">
        <f>IF(ISNA(VLOOKUP(G132,Round3_Transactions!$A$2:$F$800,4,FALSE)), 0,VLOOKUP(G132,Round3_Transactions!$A$2:$F$800,4,FALSE))</f>
        <v>0</v>
      </c>
      <c r="K132" s="60">
        <f>IF(ISNA(VLOOKUP(G132,Round3_Transactions!$A$2:$F$800,5,FALSE)), 0,VLOOKUP(G132,Round3_Transactions!$A$2:$F$800,5,FALSE))</f>
        <v>0</v>
      </c>
      <c r="L132" s="86">
        <f>IF(ISNA(VLOOKUP(G132,Round3_Transactions!$A$2:$F$800,6,FALSE)), 0,VLOOKUP(G132,Round3_Transactions!$A$2:$F$800,6,FALSE))</f>
        <v>0</v>
      </c>
      <c r="M132" s="107">
        <f t="shared" si="1"/>
        <v>0</v>
      </c>
      <c r="N132" s="107">
        <f t="shared" si="3"/>
        <v>0</v>
      </c>
      <c r="O132" s="107">
        <f t="shared" si="4"/>
        <v>0</v>
      </c>
      <c r="P132" s="107">
        <f t="shared" si="5"/>
        <v>0</v>
      </c>
      <c r="Q132" s="107">
        <f t="shared" si="6"/>
        <v>0</v>
      </c>
      <c r="R132" s="107">
        <f t="shared" si="7"/>
        <v>0</v>
      </c>
      <c r="S132" s="107">
        <f t="shared" si="8"/>
        <v>0</v>
      </c>
      <c r="T132" s="107">
        <f t="shared" si="9"/>
        <v>0</v>
      </c>
      <c r="U132" s="107">
        <f t="shared" si="10"/>
        <v>0</v>
      </c>
      <c r="V132" s="107">
        <f t="shared" si="11"/>
        <v>0</v>
      </c>
      <c r="W132" s="107">
        <f t="shared" si="12"/>
        <v>0</v>
      </c>
      <c r="X132" s="107">
        <f t="shared" si="13"/>
        <v>0</v>
      </c>
      <c r="Y132" s="107">
        <f t="shared" si="14"/>
        <v>0</v>
      </c>
      <c r="Z132" s="107">
        <f t="shared" si="28"/>
        <v>0</v>
      </c>
      <c r="AA132" s="107">
        <f t="shared" si="29"/>
        <v>0</v>
      </c>
      <c r="AB132" s="107">
        <f t="shared" si="30"/>
        <v>0</v>
      </c>
      <c r="AC132" s="107">
        <f t="shared" si="31"/>
        <v>0</v>
      </c>
      <c r="AD132" s="107">
        <f t="shared" si="32"/>
        <v>0</v>
      </c>
      <c r="AE132" s="107">
        <f t="shared" si="33"/>
        <v>0</v>
      </c>
      <c r="AF132" s="107">
        <f t="shared" si="34"/>
        <v>0</v>
      </c>
      <c r="AG132" s="107">
        <f t="shared" si="35"/>
        <v>0</v>
      </c>
      <c r="AH132" s="107">
        <f t="shared" si="36"/>
        <v>0</v>
      </c>
      <c r="AI132" s="107">
        <f t="shared" si="37"/>
        <v>0</v>
      </c>
      <c r="AJ132" s="107">
        <f t="shared" si="38"/>
        <v>0</v>
      </c>
      <c r="AK132" s="107">
        <f t="shared" si="39"/>
        <v>0</v>
      </c>
    </row>
    <row r="133">
      <c r="A133" s="107"/>
      <c r="B133" s="107"/>
      <c r="C133" s="107"/>
      <c r="D133" s="107"/>
      <c r="E133" s="107"/>
      <c r="F133" s="108">
        <f t="shared" si="27"/>
        <v>90</v>
      </c>
      <c r="G133" s="90" t="s">
        <v>330</v>
      </c>
      <c r="H133" s="14">
        <f>IF(ISNA(VLOOKUP(G133,Round3_Transactions!$A$2:$F$800,2,FALSE)), 0,VLOOKUP(G133,Round3_Transactions!$A$2:$F$800,2,FALSE))</f>
        <v>0</v>
      </c>
      <c r="I133" s="60">
        <f>IF(ISNA(VLOOKUP(G133,Round3_Transactions!$A$2:$F$800,3,FALSE)), 0,VLOOKUP(G133,Round3_Transactions!$A$2:$F$800,3,FALSE))</f>
        <v>0</v>
      </c>
      <c r="J133" s="60">
        <f>IF(ISNA(VLOOKUP(G133,Round3_Transactions!$A$2:$F$800,4,FALSE)), 0,VLOOKUP(G133,Round3_Transactions!$A$2:$F$800,4,FALSE))</f>
        <v>0</v>
      </c>
      <c r="K133" s="60">
        <f>IF(ISNA(VLOOKUP(G133,Round3_Transactions!$A$2:$F$800,5,FALSE)), 0,VLOOKUP(G133,Round3_Transactions!$A$2:$F$800,5,FALSE))</f>
        <v>0</v>
      </c>
      <c r="L133" s="86">
        <f>IF(ISNA(VLOOKUP(G133,Round3_Transactions!$A$2:$F$800,6,FALSE)), 0,VLOOKUP(G133,Round3_Transactions!$A$2:$F$800,6,FALSE))</f>
        <v>0</v>
      </c>
      <c r="M133" s="107">
        <f t="shared" si="1"/>
        <v>0</v>
      </c>
      <c r="N133" s="107">
        <f t="shared" si="3"/>
        <v>0</v>
      </c>
      <c r="O133" s="107">
        <f t="shared" si="4"/>
        <v>0</v>
      </c>
      <c r="P133" s="107">
        <f t="shared" si="5"/>
        <v>0</v>
      </c>
      <c r="Q133" s="107">
        <f t="shared" si="6"/>
        <v>0</v>
      </c>
      <c r="R133" s="107">
        <f t="shared" si="7"/>
        <v>0</v>
      </c>
      <c r="S133" s="107">
        <f t="shared" si="8"/>
        <v>0</v>
      </c>
      <c r="T133" s="107">
        <f t="shared" si="9"/>
        <v>0</v>
      </c>
      <c r="U133" s="107">
        <f t="shared" si="10"/>
        <v>0</v>
      </c>
      <c r="V133" s="107">
        <f t="shared" si="11"/>
        <v>0</v>
      </c>
      <c r="W133" s="107">
        <f t="shared" si="12"/>
        <v>0</v>
      </c>
      <c r="X133" s="107">
        <f t="shared" si="13"/>
        <v>0</v>
      </c>
      <c r="Y133" s="107">
        <f t="shared" si="14"/>
        <v>0</v>
      </c>
      <c r="Z133" s="107">
        <f t="shared" si="28"/>
        <v>0</v>
      </c>
      <c r="AA133" s="107">
        <f t="shared" si="29"/>
        <v>0</v>
      </c>
      <c r="AB133" s="107">
        <f t="shared" si="30"/>
        <v>0</v>
      </c>
      <c r="AC133" s="107">
        <f t="shared" si="31"/>
        <v>0</v>
      </c>
      <c r="AD133" s="107">
        <f t="shared" si="32"/>
        <v>0</v>
      </c>
      <c r="AE133" s="107">
        <f t="shared" si="33"/>
        <v>0</v>
      </c>
      <c r="AF133" s="107">
        <f t="shared" si="34"/>
        <v>0</v>
      </c>
      <c r="AG133" s="107">
        <f t="shared" si="35"/>
        <v>0</v>
      </c>
      <c r="AH133" s="107">
        <f t="shared" si="36"/>
        <v>0</v>
      </c>
      <c r="AI133" s="107">
        <f t="shared" si="37"/>
        <v>0</v>
      </c>
      <c r="AJ133" s="107">
        <f t="shared" si="38"/>
        <v>0</v>
      </c>
      <c r="AK133" s="107">
        <f t="shared" si="39"/>
        <v>0</v>
      </c>
    </row>
    <row r="134">
      <c r="A134" s="107"/>
      <c r="B134" s="107"/>
      <c r="C134" s="107"/>
      <c r="D134" s="107"/>
      <c r="E134" s="107"/>
      <c r="F134" s="108">
        <f t="shared" si="27"/>
        <v>90</v>
      </c>
      <c r="G134" s="90" t="s">
        <v>331</v>
      </c>
      <c r="H134" s="14">
        <f>IF(ISNA(VLOOKUP(G134,Round3_Transactions!$A$2:$F$800,2,FALSE)), 0,VLOOKUP(G134,Round3_Transactions!$A$2:$F$800,2,FALSE))</f>
        <v>0</v>
      </c>
      <c r="I134" s="60">
        <f>IF(ISNA(VLOOKUP(G134,Round3_Transactions!$A$2:$F$800,3,FALSE)), 0,VLOOKUP(G134,Round3_Transactions!$A$2:$F$800,3,FALSE))</f>
        <v>0</v>
      </c>
      <c r="J134" s="60">
        <f>IF(ISNA(VLOOKUP(G134,Round3_Transactions!$A$2:$F$800,4,FALSE)), 0,VLOOKUP(G134,Round3_Transactions!$A$2:$F$800,4,FALSE))</f>
        <v>0</v>
      </c>
      <c r="K134" s="60">
        <f>IF(ISNA(VLOOKUP(G134,Round3_Transactions!$A$2:$F$800,5,FALSE)), 0,VLOOKUP(G134,Round3_Transactions!$A$2:$F$800,5,FALSE))</f>
        <v>0</v>
      </c>
      <c r="L134" s="86">
        <f>IF(ISNA(VLOOKUP(G134,Round3_Transactions!$A$2:$F$800,6,FALSE)), 0,VLOOKUP(G134,Round3_Transactions!$A$2:$F$800,6,FALSE))</f>
        <v>0</v>
      </c>
      <c r="M134" s="107">
        <f t="shared" si="1"/>
        <v>0</v>
      </c>
      <c r="N134" s="107">
        <f t="shared" si="3"/>
        <v>0</v>
      </c>
      <c r="O134" s="107">
        <f t="shared" si="4"/>
        <v>0</v>
      </c>
      <c r="P134" s="107">
        <f t="shared" si="5"/>
        <v>0</v>
      </c>
      <c r="Q134" s="107">
        <f t="shared" si="6"/>
        <v>0</v>
      </c>
      <c r="R134" s="107">
        <f t="shared" si="7"/>
        <v>0</v>
      </c>
      <c r="S134" s="107">
        <f t="shared" si="8"/>
        <v>0</v>
      </c>
      <c r="T134" s="107">
        <f t="shared" si="9"/>
        <v>0</v>
      </c>
      <c r="U134" s="107">
        <f t="shared" si="10"/>
        <v>0</v>
      </c>
      <c r="V134" s="107">
        <f t="shared" si="11"/>
        <v>0</v>
      </c>
      <c r="W134" s="107">
        <f t="shared" si="12"/>
        <v>0</v>
      </c>
      <c r="X134" s="107">
        <f t="shared" si="13"/>
        <v>0</v>
      </c>
      <c r="Y134" s="107">
        <f t="shared" si="14"/>
        <v>0</v>
      </c>
      <c r="Z134" s="107">
        <f t="shared" si="28"/>
        <v>0</v>
      </c>
      <c r="AA134" s="107">
        <f t="shared" si="29"/>
        <v>0</v>
      </c>
      <c r="AB134" s="107">
        <f t="shared" si="30"/>
        <v>0</v>
      </c>
      <c r="AC134" s="107">
        <f t="shared" si="31"/>
        <v>0</v>
      </c>
      <c r="AD134" s="107">
        <f t="shared" si="32"/>
        <v>0</v>
      </c>
      <c r="AE134" s="107">
        <f t="shared" si="33"/>
        <v>0</v>
      </c>
      <c r="AF134" s="107">
        <f t="shared" si="34"/>
        <v>0</v>
      </c>
      <c r="AG134" s="107">
        <f t="shared" si="35"/>
        <v>0</v>
      </c>
      <c r="AH134" s="107">
        <f t="shared" si="36"/>
        <v>0</v>
      </c>
      <c r="AI134" s="107">
        <f t="shared" si="37"/>
        <v>0</v>
      </c>
      <c r="AJ134" s="107">
        <f t="shared" si="38"/>
        <v>0</v>
      </c>
      <c r="AK134" s="107">
        <f t="shared" si="39"/>
        <v>0</v>
      </c>
    </row>
    <row r="135">
      <c r="A135" s="107"/>
      <c r="B135" s="107"/>
      <c r="C135" s="107"/>
      <c r="D135" s="107"/>
      <c r="E135" s="107"/>
      <c r="F135" s="108">
        <f t="shared" si="27"/>
        <v>90</v>
      </c>
      <c r="G135" s="90" t="s">
        <v>332</v>
      </c>
      <c r="H135" s="14">
        <f>IF(ISNA(VLOOKUP(G135,Round3_Transactions!$A$2:$F$800,2,FALSE)), 0,VLOOKUP(G135,Round3_Transactions!$A$2:$F$800,2,FALSE))</f>
        <v>0</v>
      </c>
      <c r="I135" s="60">
        <f>IF(ISNA(VLOOKUP(G135,Round3_Transactions!$A$2:$F$800,3,FALSE)), 0,VLOOKUP(G135,Round3_Transactions!$A$2:$F$800,3,FALSE))</f>
        <v>0</v>
      </c>
      <c r="J135" s="60">
        <f>IF(ISNA(VLOOKUP(G135,Round3_Transactions!$A$2:$F$800,4,FALSE)), 0,VLOOKUP(G135,Round3_Transactions!$A$2:$F$800,4,FALSE))</f>
        <v>0</v>
      </c>
      <c r="K135" s="60">
        <f>IF(ISNA(VLOOKUP(G135,Round3_Transactions!$A$2:$F$800,5,FALSE)), 0,VLOOKUP(G135,Round3_Transactions!$A$2:$F$800,5,FALSE))</f>
        <v>0</v>
      </c>
      <c r="L135" s="86">
        <f>IF(ISNA(VLOOKUP(G135,Round3_Transactions!$A$2:$F$800,6,FALSE)), 0,VLOOKUP(G135,Round3_Transactions!$A$2:$F$800,6,FALSE))</f>
        <v>0</v>
      </c>
      <c r="M135" s="107">
        <f t="shared" si="1"/>
        <v>0</v>
      </c>
      <c r="N135" s="107">
        <f t="shared" si="3"/>
        <v>0</v>
      </c>
      <c r="O135" s="107">
        <f t="shared" si="4"/>
        <v>0</v>
      </c>
      <c r="P135" s="107">
        <f t="shared" si="5"/>
        <v>0</v>
      </c>
      <c r="Q135" s="107">
        <f t="shared" si="6"/>
        <v>0</v>
      </c>
      <c r="R135" s="107">
        <f t="shared" si="7"/>
        <v>0</v>
      </c>
      <c r="S135" s="107">
        <f t="shared" si="8"/>
        <v>0</v>
      </c>
      <c r="T135" s="107">
        <f t="shared" si="9"/>
        <v>0</v>
      </c>
      <c r="U135" s="107">
        <f t="shared" si="10"/>
        <v>0</v>
      </c>
      <c r="V135" s="107">
        <f t="shared" si="11"/>
        <v>0</v>
      </c>
      <c r="W135" s="107">
        <f t="shared" si="12"/>
        <v>0</v>
      </c>
      <c r="X135" s="107">
        <f t="shared" si="13"/>
        <v>0</v>
      </c>
      <c r="Y135" s="107">
        <f t="shared" si="14"/>
        <v>0</v>
      </c>
      <c r="Z135" s="107">
        <f t="shared" si="28"/>
        <v>0</v>
      </c>
      <c r="AA135" s="107">
        <f t="shared" si="29"/>
        <v>0</v>
      </c>
      <c r="AB135" s="107">
        <f t="shared" si="30"/>
        <v>0</v>
      </c>
      <c r="AC135" s="107">
        <f t="shared" si="31"/>
        <v>0</v>
      </c>
      <c r="AD135" s="107">
        <f t="shared" si="32"/>
        <v>0</v>
      </c>
      <c r="AE135" s="107">
        <f t="shared" si="33"/>
        <v>0</v>
      </c>
      <c r="AF135" s="107">
        <f t="shared" si="34"/>
        <v>0</v>
      </c>
      <c r="AG135" s="107">
        <f t="shared" si="35"/>
        <v>0</v>
      </c>
      <c r="AH135" s="107">
        <f t="shared" si="36"/>
        <v>0</v>
      </c>
      <c r="AI135" s="107">
        <f t="shared" si="37"/>
        <v>0</v>
      </c>
      <c r="AJ135" s="107">
        <f t="shared" si="38"/>
        <v>0</v>
      </c>
      <c r="AK135" s="107">
        <f t="shared" si="39"/>
        <v>0</v>
      </c>
    </row>
    <row r="136">
      <c r="A136" s="107"/>
      <c r="B136" s="107"/>
      <c r="C136" s="107"/>
      <c r="D136" s="107"/>
      <c r="E136" s="107"/>
      <c r="F136" s="108">
        <f t="shared" si="27"/>
        <v>90</v>
      </c>
      <c r="G136" s="90" t="s">
        <v>333</v>
      </c>
      <c r="H136" s="14">
        <f>IF(ISNA(VLOOKUP(G136,Round3_Transactions!$A$2:$F$800,2,FALSE)), 0,VLOOKUP(G136,Round3_Transactions!$A$2:$F$800,2,FALSE))</f>
        <v>0</v>
      </c>
      <c r="I136" s="60">
        <f>IF(ISNA(VLOOKUP(G136,Round3_Transactions!$A$2:$F$800,3,FALSE)), 0,VLOOKUP(G136,Round3_Transactions!$A$2:$F$800,3,FALSE))</f>
        <v>0</v>
      </c>
      <c r="J136" s="60">
        <f>IF(ISNA(VLOOKUP(G136,Round3_Transactions!$A$2:$F$800,4,FALSE)), 0,VLOOKUP(G136,Round3_Transactions!$A$2:$F$800,4,FALSE))</f>
        <v>0</v>
      </c>
      <c r="K136" s="60">
        <f>IF(ISNA(VLOOKUP(G136,Round3_Transactions!$A$2:$F$800,5,FALSE)), 0,VLOOKUP(G136,Round3_Transactions!$A$2:$F$800,5,FALSE))</f>
        <v>0</v>
      </c>
      <c r="L136" s="86">
        <f>IF(ISNA(VLOOKUP(G136,Round3_Transactions!$A$2:$F$800,6,FALSE)), 0,VLOOKUP(G136,Round3_Transactions!$A$2:$F$800,6,FALSE))</f>
        <v>0</v>
      </c>
      <c r="M136" s="107">
        <f t="shared" si="1"/>
        <v>0</v>
      </c>
      <c r="N136" s="107">
        <f t="shared" si="3"/>
        <v>0</v>
      </c>
      <c r="O136" s="107">
        <f t="shared" si="4"/>
        <v>0</v>
      </c>
      <c r="P136" s="107">
        <f t="shared" si="5"/>
        <v>0</v>
      </c>
      <c r="Q136" s="107">
        <f t="shared" si="6"/>
        <v>0</v>
      </c>
      <c r="R136" s="107">
        <f t="shared" si="7"/>
        <v>0</v>
      </c>
      <c r="S136" s="107">
        <f t="shared" si="8"/>
        <v>0</v>
      </c>
      <c r="T136" s="107">
        <f t="shared" si="9"/>
        <v>0</v>
      </c>
      <c r="U136" s="107">
        <f t="shared" si="10"/>
        <v>0</v>
      </c>
      <c r="V136" s="107">
        <f t="shared" si="11"/>
        <v>0</v>
      </c>
      <c r="W136" s="107">
        <f t="shared" si="12"/>
        <v>0</v>
      </c>
      <c r="X136" s="107">
        <f t="shared" si="13"/>
        <v>0</v>
      </c>
      <c r="Y136" s="107">
        <f t="shared" si="14"/>
        <v>0</v>
      </c>
      <c r="Z136" s="107">
        <f t="shared" si="28"/>
        <v>0</v>
      </c>
      <c r="AA136" s="107">
        <f t="shared" si="29"/>
        <v>0</v>
      </c>
      <c r="AB136" s="107">
        <f t="shared" si="30"/>
        <v>0</v>
      </c>
      <c r="AC136" s="107">
        <f t="shared" si="31"/>
        <v>0</v>
      </c>
      <c r="AD136" s="107">
        <f t="shared" si="32"/>
        <v>0</v>
      </c>
      <c r="AE136" s="107">
        <f t="shared" si="33"/>
        <v>0</v>
      </c>
      <c r="AF136" s="107">
        <f t="shared" si="34"/>
        <v>0</v>
      </c>
      <c r="AG136" s="107">
        <f t="shared" si="35"/>
        <v>0</v>
      </c>
      <c r="AH136" s="107">
        <f t="shared" si="36"/>
        <v>0</v>
      </c>
      <c r="AI136" s="107">
        <f t="shared" si="37"/>
        <v>0</v>
      </c>
      <c r="AJ136" s="107">
        <f t="shared" si="38"/>
        <v>0</v>
      </c>
      <c r="AK136" s="107">
        <f t="shared" si="39"/>
        <v>0</v>
      </c>
    </row>
    <row r="137">
      <c r="A137" s="107"/>
      <c r="B137" s="107"/>
      <c r="C137" s="107"/>
      <c r="D137" s="107"/>
      <c r="E137" s="107"/>
      <c r="F137" s="108">
        <f t="shared" si="27"/>
        <v>90</v>
      </c>
      <c r="G137" s="90" t="s">
        <v>334</v>
      </c>
      <c r="H137" s="14">
        <f>IF(ISNA(VLOOKUP(G137,Round3_Transactions!$A$2:$F$800,2,FALSE)), 0,VLOOKUP(G137,Round3_Transactions!$A$2:$F$800,2,FALSE))</f>
        <v>0</v>
      </c>
      <c r="I137" s="60">
        <f>IF(ISNA(VLOOKUP(G137,Round3_Transactions!$A$2:$F$800,3,FALSE)), 0,VLOOKUP(G137,Round3_Transactions!$A$2:$F$800,3,FALSE))</f>
        <v>0</v>
      </c>
      <c r="J137" s="60">
        <f>IF(ISNA(VLOOKUP(G137,Round3_Transactions!$A$2:$F$800,4,FALSE)), 0,VLOOKUP(G137,Round3_Transactions!$A$2:$F$800,4,FALSE))</f>
        <v>0</v>
      </c>
      <c r="K137" s="60">
        <f>IF(ISNA(VLOOKUP(G137,Round3_Transactions!$A$2:$F$800,5,FALSE)), 0,VLOOKUP(G137,Round3_Transactions!$A$2:$F$800,5,FALSE))</f>
        <v>0</v>
      </c>
      <c r="L137" s="86">
        <f>IF(ISNA(VLOOKUP(G137,Round3_Transactions!$A$2:$F$800,6,FALSE)), 0,VLOOKUP(G137,Round3_Transactions!$A$2:$F$800,6,FALSE))</f>
        <v>0</v>
      </c>
      <c r="M137" s="107">
        <f t="shared" si="1"/>
        <v>0</v>
      </c>
      <c r="N137" s="107">
        <f t="shared" si="3"/>
        <v>0</v>
      </c>
      <c r="O137" s="107">
        <f t="shared" si="4"/>
        <v>0</v>
      </c>
      <c r="P137" s="107">
        <f t="shared" si="5"/>
        <v>0</v>
      </c>
      <c r="Q137" s="107">
        <f t="shared" si="6"/>
        <v>0</v>
      </c>
      <c r="R137" s="107">
        <f t="shared" si="7"/>
        <v>0</v>
      </c>
      <c r="S137" s="107">
        <f t="shared" si="8"/>
        <v>0</v>
      </c>
      <c r="T137" s="107">
        <f t="shared" si="9"/>
        <v>0</v>
      </c>
      <c r="U137" s="107">
        <f t="shared" si="10"/>
        <v>0</v>
      </c>
      <c r="V137" s="107">
        <f t="shared" si="11"/>
        <v>0</v>
      </c>
      <c r="W137" s="107">
        <f t="shared" si="12"/>
        <v>0</v>
      </c>
      <c r="X137" s="107">
        <f t="shared" si="13"/>
        <v>0</v>
      </c>
      <c r="Y137" s="107">
        <f t="shared" si="14"/>
        <v>0</v>
      </c>
      <c r="Z137" s="107">
        <f t="shared" si="28"/>
        <v>0</v>
      </c>
      <c r="AA137" s="107">
        <f t="shared" si="29"/>
        <v>0</v>
      </c>
      <c r="AB137" s="107">
        <f t="shared" si="30"/>
        <v>0</v>
      </c>
      <c r="AC137" s="107">
        <f t="shared" si="31"/>
        <v>0</v>
      </c>
      <c r="AD137" s="107">
        <f t="shared" si="32"/>
        <v>0</v>
      </c>
      <c r="AE137" s="107">
        <f t="shared" si="33"/>
        <v>0</v>
      </c>
      <c r="AF137" s="107">
        <f t="shared" si="34"/>
        <v>0</v>
      </c>
      <c r="AG137" s="107">
        <f t="shared" si="35"/>
        <v>0</v>
      </c>
      <c r="AH137" s="107">
        <f t="shared" si="36"/>
        <v>0</v>
      </c>
      <c r="AI137" s="107">
        <f t="shared" si="37"/>
        <v>0</v>
      </c>
      <c r="AJ137" s="107">
        <f t="shared" si="38"/>
        <v>0</v>
      </c>
      <c r="AK137" s="107">
        <f t="shared" si="39"/>
        <v>0</v>
      </c>
    </row>
    <row r="138">
      <c r="A138" s="107"/>
      <c r="B138" s="107"/>
      <c r="C138" s="107"/>
      <c r="D138" s="107"/>
      <c r="E138" s="107"/>
      <c r="F138" s="108">
        <f t="shared" si="27"/>
        <v>90</v>
      </c>
      <c r="G138" s="90" t="s">
        <v>335</v>
      </c>
      <c r="H138" s="14">
        <f>IF(ISNA(VLOOKUP(G138,Round3_Transactions!$A$2:$F$800,2,FALSE)), 0,VLOOKUP(G138,Round3_Transactions!$A$2:$F$800,2,FALSE))</f>
        <v>0</v>
      </c>
      <c r="I138" s="60">
        <f>IF(ISNA(VLOOKUP(G138,Round3_Transactions!$A$2:$F$800,3,FALSE)), 0,VLOOKUP(G138,Round3_Transactions!$A$2:$F$800,3,FALSE))</f>
        <v>0</v>
      </c>
      <c r="J138" s="60">
        <f>IF(ISNA(VLOOKUP(G138,Round3_Transactions!$A$2:$F$800,4,FALSE)), 0,VLOOKUP(G138,Round3_Transactions!$A$2:$F$800,4,FALSE))</f>
        <v>0</v>
      </c>
      <c r="K138" s="60">
        <f>IF(ISNA(VLOOKUP(G138,Round3_Transactions!$A$2:$F$800,5,FALSE)), 0,VLOOKUP(G138,Round3_Transactions!$A$2:$F$800,5,FALSE))</f>
        <v>0</v>
      </c>
      <c r="L138" s="86">
        <f>IF(ISNA(VLOOKUP(G138,Round3_Transactions!$A$2:$F$800,6,FALSE)), 0,VLOOKUP(G138,Round3_Transactions!$A$2:$F$800,6,FALSE))</f>
        <v>0</v>
      </c>
      <c r="M138" s="107">
        <f t="shared" si="1"/>
        <v>0</v>
      </c>
      <c r="N138" s="107">
        <f t="shared" si="3"/>
        <v>0</v>
      </c>
      <c r="O138" s="107">
        <f t="shared" si="4"/>
        <v>0</v>
      </c>
      <c r="P138" s="107">
        <f t="shared" si="5"/>
        <v>0</v>
      </c>
      <c r="Q138" s="107">
        <f t="shared" si="6"/>
        <v>0</v>
      </c>
      <c r="R138" s="107">
        <f t="shared" si="7"/>
        <v>0</v>
      </c>
      <c r="S138" s="107">
        <f t="shared" si="8"/>
        <v>0</v>
      </c>
      <c r="T138" s="107">
        <f t="shared" si="9"/>
        <v>0</v>
      </c>
      <c r="U138" s="107">
        <f t="shared" si="10"/>
        <v>0</v>
      </c>
      <c r="V138" s="107">
        <f t="shared" si="11"/>
        <v>0</v>
      </c>
      <c r="W138" s="107">
        <f t="shared" si="12"/>
        <v>0</v>
      </c>
      <c r="X138" s="107">
        <f t="shared" si="13"/>
        <v>0</v>
      </c>
      <c r="Y138" s="107">
        <f t="shared" si="14"/>
        <v>0</v>
      </c>
      <c r="Z138" s="107">
        <f t="shared" si="28"/>
        <v>0</v>
      </c>
      <c r="AA138" s="107">
        <f t="shared" si="29"/>
        <v>0</v>
      </c>
      <c r="AB138" s="107">
        <f t="shared" si="30"/>
        <v>0</v>
      </c>
      <c r="AC138" s="107">
        <f t="shared" si="31"/>
        <v>0</v>
      </c>
      <c r="AD138" s="107">
        <f t="shared" si="32"/>
        <v>0</v>
      </c>
      <c r="AE138" s="107">
        <f t="shared" si="33"/>
        <v>0</v>
      </c>
      <c r="AF138" s="107">
        <f t="shared" si="34"/>
        <v>0</v>
      </c>
      <c r="AG138" s="107">
        <f t="shared" si="35"/>
        <v>0</v>
      </c>
      <c r="AH138" s="107">
        <f t="shared" si="36"/>
        <v>0</v>
      </c>
      <c r="AI138" s="107">
        <f t="shared" si="37"/>
        <v>0</v>
      </c>
      <c r="AJ138" s="107">
        <f t="shared" si="38"/>
        <v>0</v>
      </c>
      <c r="AK138" s="107">
        <f t="shared" si="39"/>
        <v>0</v>
      </c>
    </row>
    <row r="139">
      <c r="A139" s="107"/>
      <c r="B139" s="107"/>
      <c r="C139" s="107"/>
      <c r="D139" s="107"/>
      <c r="E139" s="107"/>
      <c r="F139" s="108">
        <f t="shared" si="27"/>
        <v>90</v>
      </c>
      <c r="G139" s="90" t="s">
        <v>336</v>
      </c>
      <c r="H139" s="14">
        <f>IF(ISNA(VLOOKUP(G139,Round3_Transactions!$A$2:$F$800,2,FALSE)), 0,VLOOKUP(G139,Round3_Transactions!$A$2:$F$800,2,FALSE))</f>
        <v>0</v>
      </c>
      <c r="I139" s="60">
        <f>IF(ISNA(VLOOKUP(G139,Round3_Transactions!$A$2:$F$800,3,FALSE)), 0,VLOOKUP(G139,Round3_Transactions!$A$2:$F$800,3,FALSE))</f>
        <v>0</v>
      </c>
      <c r="J139" s="60">
        <f>IF(ISNA(VLOOKUP(G139,Round3_Transactions!$A$2:$F$800,4,FALSE)), 0,VLOOKUP(G139,Round3_Transactions!$A$2:$F$800,4,FALSE))</f>
        <v>0</v>
      </c>
      <c r="K139" s="60">
        <f>IF(ISNA(VLOOKUP(G139,Round3_Transactions!$A$2:$F$800,5,FALSE)), 0,VLOOKUP(G139,Round3_Transactions!$A$2:$F$800,5,FALSE))</f>
        <v>0</v>
      </c>
      <c r="L139" s="86">
        <f>IF(ISNA(VLOOKUP(G139,Round3_Transactions!$A$2:$F$800,6,FALSE)), 0,VLOOKUP(G139,Round3_Transactions!$A$2:$F$800,6,FALSE))</f>
        <v>0</v>
      </c>
      <c r="M139" s="107">
        <f t="shared" si="1"/>
        <v>0</v>
      </c>
      <c r="N139" s="107">
        <f t="shared" si="3"/>
        <v>0</v>
      </c>
      <c r="O139" s="107">
        <f t="shared" si="4"/>
        <v>0</v>
      </c>
      <c r="P139" s="107">
        <f t="shared" si="5"/>
        <v>0</v>
      </c>
      <c r="Q139" s="107">
        <f t="shared" si="6"/>
        <v>0</v>
      </c>
      <c r="R139" s="107">
        <f t="shared" si="7"/>
        <v>0</v>
      </c>
      <c r="S139" s="107">
        <f t="shared" si="8"/>
        <v>0</v>
      </c>
      <c r="T139" s="107">
        <f t="shared" si="9"/>
        <v>0</v>
      </c>
      <c r="U139" s="107">
        <f t="shared" si="10"/>
        <v>0</v>
      </c>
      <c r="V139" s="107">
        <f t="shared" si="11"/>
        <v>0</v>
      </c>
      <c r="W139" s="107">
        <f t="shared" si="12"/>
        <v>0</v>
      </c>
      <c r="X139" s="107">
        <f t="shared" si="13"/>
        <v>0</v>
      </c>
      <c r="Y139" s="107">
        <f t="shared" si="14"/>
        <v>0</v>
      </c>
      <c r="Z139" s="107">
        <f t="shared" si="28"/>
        <v>0</v>
      </c>
      <c r="AA139" s="107">
        <f t="shared" si="29"/>
        <v>0</v>
      </c>
      <c r="AB139" s="107">
        <f t="shared" si="30"/>
        <v>0</v>
      </c>
      <c r="AC139" s="107">
        <f t="shared" si="31"/>
        <v>0</v>
      </c>
      <c r="AD139" s="107">
        <f t="shared" si="32"/>
        <v>0</v>
      </c>
      <c r="AE139" s="107">
        <f t="shared" si="33"/>
        <v>0</v>
      </c>
      <c r="AF139" s="107">
        <f t="shared" si="34"/>
        <v>0</v>
      </c>
      <c r="AG139" s="107">
        <f t="shared" si="35"/>
        <v>0</v>
      </c>
      <c r="AH139" s="107">
        <f t="shared" si="36"/>
        <v>0</v>
      </c>
      <c r="AI139" s="107">
        <f t="shared" si="37"/>
        <v>0</v>
      </c>
      <c r="AJ139" s="107">
        <f t="shared" si="38"/>
        <v>0</v>
      </c>
      <c r="AK139" s="107">
        <f t="shared" si="39"/>
        <v>0</v>
      </c>
    </row>
    <row r="140">
      <c r="A140" s="107"/>
      <c r="B140" s="107"/>
      <c r="C140" s="107"/>
      <c r="D140" s="107"/>
      <c r="E140" s="107"/>
      <c r="F140" s="108">
        <f t="shared" si="27"/>
        <v>90</v>
      </c>
      <c r="G140" s="90" t="s">
        <v>337</v>
      </c>
      <c r="H140" s="14">
        <f>IF(ISNA(VLOOKUP(G140,Round3_Transactions!$A$2:$F$800,2,FALSE)), 0,VLOOKUP(G140,Round3_Transactions!$A$2:$F$800,2,FALSE))</f>
        <v>0</v>
      </c>
      <c r="I140" s="60">
        <f>IF(ISNA(VLOOKUP(G140,Round3_Transactions!$A$2:$F$800,3,FALSE)), 0,VLOOKUP(G140,Round3_Transactions!$A$2:$F$800,3,FALSE))</f>
        <v>0</v>
      </c>
      <c r="J140" s="60">
        <f>IF(ISNA(VLOOKUP(G140,Round3_Transactions!$A$2:$F$800,4,FALSE)), 0,VLOOKUP(G140,Round3_Transactions!$A$2:$F$800,4,FALSE))</f>
        <v>0</v>
      </c>
      <c r="K140" s="60">
        <f>IF(ISNA(VLOOKUP(G140,Round3_Transactions!$A$2:$F$800,5,FALSE)), 0,VLOOKUP(G140,Round3_Transactions!$A$2:$F$800,5,FALSE))</f>
        <v>0</v>
      </c>
      <c r="L140" s="86">
        <f>IF(ISNA(VLOOKUP(G140,Round3_Transactions!$A$2:$F$800,6,FALSE)), 0,VLOOKUP(G140,Round3_Transactions!$A$2:$F$800,6,FALSE))</f>
        <v>0</v>
      </c>
      <c r="M140" s="107">
        <f t="shared" si="1"/>
        <v>0</v>
      </c>
      <c r="N140" s="107">
        <f t="shared" si="3"/>
        <v>0</v>
      </c>
      <c r="O140" s="107">
        <f t="shared" si="4"/>
        <v>0</v>
      </c>
      <c r="P140" s="107">
        <f t="shared" si="5"/>
        <v>0</v>
      </c>
      <c r="Q140" s="107">
        <f t="shared" si="6"/>
        <v>0</v>
      </c>
      <c r="R140" s="107">
        <f t="shared" si="7"/>
        <v>0</v>
      </c>
      <c r="S140" s="107">
        <f t="shared" si="8"/>
        <v>0</v>
      </c>
      <c r="T140" s="107">
        <f t="shared" si="9"/>
        <v>0</v>
      </c>
      <c r="U140" s="107">
        <f t="shared" si="10"/>
        <v>0</v>
      </c>
      <c r="V140" s="107">
        <f t="shared" si="11"/>
        <v>0</v>
      </c>
      <c r="W140" s="107">
        <f t="shared" si="12"/>
        <v>0</v>
      </c>
      <c r="X140" s="107">
        <f t="shared" si="13"/>
        <v>0</v>
      </c>
      <c r="Y140" s="107">
        <f t="shared" si="14"/>
        <v>0</v>
      </c>
      <c r="Z140" s="107">
        <f t="shared" si="28"/>
        <v>0</v>
      </c>
      <c r="AA140" s="107">
        <f t="shared" si="29"/>
        <v>0</v>
      </c>
      <c r="AB140" s="107">
        <f t="shared" si="30"/>
        <v>0</v>
      </c>
      <c r="AC140" s="107">
        <f t="shared" si="31"/>
        <v>0</v>
      </c>
      <c r="AD140" s="107">
        <f t="shared" si="32"/>
        <v>0</v>
      </c>
      <c r="AE140" s="107">
        <f t="shared" si="33"/>
        <v>0</v>
      </c>
      <c r="AF140" s="107">
        <f t="shared" si="34"/>
        <v>0</v>
      </c>
      <c r="AG140" s="107">
        <f t="shared" si="35"/>
        <v>0</v>
      </c>
      <c r="AH140" s="107">
        <f t="shared" si="36"/>
        <v>0</v>
      </c>
      <c r="AI140" s="107">
        <f t="shared" si="37"/>
        <v>0</v>
      </c>
      <c r="AJ140" s="107">
        <f t="shared" si="38"/>
        <v>0</v>
      </c>
      <c r="AK140" s="107">
        <f t="shared" si="39"/>
        <v>0</v>
      </c>
    </row>
    <row r="141">
      <c r="A141" s="107"/>
      <c r="B141" s="107"/>
      <c r="C141" s="107"/>
      <c r="D141" s="107"/>
      <c r="E141" s="107"/>
      <c r="F141" s="108">
        <f t="shared" si="27"/>
        <v>90</v>
      </c>
      <c r="G141" s="90" t="s">
        <v>338</v>
      </c>
      <c r="H141" s="14">
        <f>IF(ISNA(VLOOKUP(G141,Round3_Transactions!$A$2:$F$800,2,FALSE)), 0,VLOOKUP(G141,Round3_Transactions!$A$2:$F$800,2,FALSE))</f>
        <v>0</v>
      </c>
      <c r="I141" s="60">
        <f>IF(ISNA(VLOOKUP(G141,Round3_Transactions!$A$2:$F$800,3,FALSE)), 0,VLOOKUP(G141,Round3_Transactions!$A$2:$F$800,3,FALSE))</f>
        <v>0</v>
      </c>
      <c r="J141" s="60">
        <f>IF(ISNA(VLOOKUP(G141,Round3_Transactions!$A$2:$F$800,4,FALSE)), 0,VLOOKUP(G141,Round3_Transactions!$A$2:$F$800,4,FALSE))</f>
        <v>0</v>
      </c>
      <c r="K141" s="60">
        <f>IF(ISNA(VLOOKUP(G141,Round3_Transactions!$A$2:$F$800,5,FALSE)), 0,VLOOKUP(G141,Round3_Transactions!$A$2:$F$800,5,FALSE))</f>
        <v>0</v>
      </c>
      <c r="L141" s="86">
        <f>IF(ISNA(VLOOKUP(G141,Round3_Transactions!$A$2:$F$800,6,FALSE)), 0,VLOOKUP(G141,Round3_Transactions!$A$2:$F$800,6,FALSE))</f>
        <v>0</v>
      </c>
      <c r="M141" s="107">
        <f t="shared" si="1"/>
        <v>0</v>
      </c>
      <c r="N141" s="107">
        <f t="shared" si="3"/>
        <v>0</v>
      </c>
      <c r="O141" s="107">
        <f t="shared" si="4"/>
        <v>0</v>
      </c>
      <c r="P141" s="107">
        <f t="shared" si="5"/>
        <v>0</v>
      </c>
      <c r="Q141" s="107">
        <f t="shared" si="6"/>
        <v>0</v>
      </c>
      <c r="R141" s="107">
        <f t="shared" si="7"/>
        <v>0</v>
      </c>
      <c r="S141" s="107">
        <f t="shared" si="8"/>
        <v>0</v>
      </c>
      <c r="T141" s="107">
        <f t="shared" si="9"/>
        <v>0</v>
      </c>
      <c r="U141" s="107">
        <f t="shared" si="10"/>
        <v>0</v>
      </c>
      <c r="V141" s="107">
        <f t="shared" si="11"/>
        <v>0</v>
      </c>
      <c r="W141" s="107">
        <f t="shared" si="12"/>
        <v>0</v>
      </c>
      <c r="X141" s="107">
        <f t="shared" si="13"/>
        <v>0</v>
      </c>
      <c r="Y141" s="107">
        <f t="shared" si="14"/>
        <v>0</v>
      </c>
      <c r="Z141" s="107">
        <f t="shared" si="28"/>
        <v>0</v>
      </c>
      <c r="AA141" s="107">
        <f t="shared" si="29"/>
        <v>0</v>
      </c>
      <c r="AB141" s="107">
        <f t="shared" si="30"/>
        <v>0</v>
      </c>
      <c r="AC141" s="107">
        <f t="shared" si="31"/>
        <v>0</v>
      </c>
      <c r="AD141" s="107">
        <f t="shared" si="32"/>
        <v>0</v>
      </c>
      <c r="AE141" s="107">
        <f t="shared" si="33"/>
        <v>0</v>
      </c>
      <c r="AF141" s="107">
        <f t="shared" si="34"/>
        <v>0</v>
      </c>
      <c r="AG141" s="107">
        <f t="shared" si="35"/>
        <v>0</v>
      </c>
      <c r="AH141" s="107">
        <f t="shared" si="36"/>
        <v>0</v>
      </c>
      <c r="AI141" s="107">
        <f t="shared" si="37"/>
        <v>0</v>
      </c>
      <c r="AJ141" s="107">
        <f t="shared" si="38"/>
        <v>0</v>
      </c>
      <c r="AK141" s="107">
        <f t="shared" si="39"/>
        <v>0</v>
      </c>
    </row>
    <row r="142">
      <c r="A142" s="107"/>
      <c r="B142" s="107"/>
      <c r="C142" s="107"/>
      <c r="D142" s="107"/>
      <c r="E142" s="107"/>
      <c r="F142" s="108">
        <f t="shared" si="27"/>
        <v>90</v>
      </c>
      <c r="G142" s="90" t="s">
        <v>339</v>
      </c>
      <c r="H142" s="14">
        <f>IF(ISNA(VLOOKUP(G142,Round3_Transactions!$A$2:$F$800,2,FALSE)), 0,VLOOKUP(G142,Round3_Transactions!$A$2:$F$800,2,FALSE))</f>
        <v>0</v>
      </c>
      <c r="I142" s="60">
        <f>IF(ISNA(VLOOKUP(G142,Round3_Transactions!$A$2:$F$800,3,FALSE)), 0,VLOOKUP(G142,Round3_Transactions!$A$2:$F$800,3,FALSE))</f>
        <v>0</v>
      </c>
      <c r="J142" s="60">
        <f>IF(ISNA(VLOOKUP(G142,Round3_Transactions!$A$2:$F$800,4,FALSE)), 0,VLOOKUP(G142,Round3_Transactions!$A$2:$F$800,4,FALSE))</f>
        <v>0</v>
      </c>
      <c r="K142" s="60">
        <f>IF(ISNA(VLOOKUP(G142,Round3_Transactions!$A$2:$F$800,5,FALSE)), 0,VLOOKUP(G142,Round3_Transactions!$A$2:$F$800,5,FALSE))</f>
        <v>0</v>
      </c>
      <c r="L142" s="86">
        <f>IF(ISNA(VLOOKUP(G142,Round3_Transactions!$A$2:$F$800,6,FALSE)), 0,VLOOKUP(G142,Round3_Transactions!$A$2:$F$800,6,FALSE))</f>
        <v>0</v>
      </c>
      <c r="M142" s="107">
        <f t="shared" si="1"/>
        <v>0</v>
      </c>
      <c r="N142" s="107">
        <f t="shared" si="3"/>
        <v>0</v>
      </c>
      <c r="O142" s="107">
        <f t="shared" si="4"/>
        <v>0</v>
      </c>
      <c r="P142" s="107">
        <f t="shared" si="5"/>
        <v>0</v>
      </c>
      <c r="Q142" s="107">
        <f t="shared" si="6"/>
        <v>0</v>
      </c>
      <c r="R142" s="107">
        <f t="shared" si="7"/>
        <v>0</v>
      </c>
      <c r="S142" s="107">
        <f t="shared" si="8"/>
        <v>0</v>
      </c>
      <c r="T142" s="107">
        <f t="shared" si="9"/>
        <v>0</v>
      </c>
      <c r="U142" s="107">
        <f t="shared" si="10"/>
        <v>0</v>
      </c>
      <c r="V142" s="107">
        <f t="shared" si="11"/>
        <v>0</v>
      </c>
      <c r="W142" s="107">
        <f t="shared" si="12"/>
        <v>0</v>
      </c>
      <c r="X142" s="107">
        <f t="shared" si="13"/>
        <v>0</v>
      </c>
      <c r="Y142" s="107">
        <f t="shared" si="14"/>
        <v>0</v>
      </c>
      <c r="Z142" s="107">
        <f t="shared" si="28"/>
        <v>0</v>
      </c>
      <c r="AA142" s="107">
        <f t="shared" si="29"/>
        <v>0</v>
      </c>
      <c r="AB142" s="107">
        <f t="shared" si="30"/>
        <v>0</v>
      </c>
      <c r="AC142" s="107">
        <f t="shared" si="31"/>
        <v>0</v>
      </c>
      <c r="AD142" s="107">
        <f t="shared" si="32"/>
        <v>0</v>
      </c>
      <c r="AE142" s="107">
        <f t="shared" si="33"/>
        <v>0</v>
      </c>
      <c r="AF142" s="107">
        <f t="shared" si="34"/>
        <v>0</v>
      </c>
      <c r="AG142" s="107">
        <f t="shared" si="35"/>
        <v>0</v>
      </c>
      <c r="AH142" s="107">
        <f t="shared" si="36"/>
        <v>0</v>
      </c>
      <c r="AI142" s="107">
        <f t="shared" si="37"/>
        <v>0</v>
      </c>
      <c r="AJ142" s="107">
        <f t="shared" si="38"/>
        <v>0</v>
      </c>
      <c r="AK142" s="107">
        <f t="shared" si="39"/>
        <v>0</v>
      </c>
    </row>
    <row r="143">
      <c r="A143" s="107"/>
      <c r="B143" s="107"/>
      <c r="C143" s="107"/>
      <c r="D143" s="107"/>
      <c r="E143" s="107"/>
      <c r="F143" s="108">
        <f t="shared" si="27"/>
        <v>90</v>
      </c>
      <c r="G143" s="90" t="s">
        <v>340</v>
      </c>
      <c r="H143" s="14">
        <f>IF(ISNA(VLOOKUP(G143,Round3_Transactions!$A$2:$F$800,2,FALSE)), 0,VLOOKUP(G143,Round3_Transactions!$A$2:$F$800,2,FALSE))</f>
        <v>0</v>
      </c>
      <c r="I143" s="60">
        <f>IF(ISNA(VLOOKUP(G143,Round3_Transactions!$A$2:$F$800,3,FALSE)), 0,VLOOKUP(G143,Round3_Transactions!$A$2:$F$800,3,FALSE))</f>
        <v>0</v>
      </c>
      <c r="J143" s="60">
        <f>IF(ISNA(VLOOKUP(G143,Round3_Transactions!$A$2:$F$800,4,FALSE)), 0,VLOOKUP(G143,Round3_Transactions!$A$2:$F$800,4,FALSE))</f>
        <v>0</v>
      </c>
      <c r="K143" s="60">
        <f>IF(ISNA(VLOOKUP(G143,Round3_Transactions!$A$2:$F$800,5,FALSE)), 0,VLOOKUP(G143,Round3_Transactions!$A$2:$F$800,5,FALSE))</f>
        <v>0</v>
      </c>
      <c r="L143" s="86">
        <f>IF(ISNA(VLOOKUP(G143,Round3_Transactions!$A$2:$F$800,6,FALSE)), 0,VLOOKUP(G143,Round3_Transactions!$A$2:$F$800,6,FALSE))</f>
        <v>0</v>
      </c>
      <c r="M143" s="107">
        <f t="shared" si="1"/>
        <v>0</v>
      </c>
      <c r="N143" s="107">
        <f t="shared" si="3"/>
        <v>0</v>
      </c>
      <c r="O143" s="107">
        <f t="shared" si="4"/>
        <v>0</v>
      </c>
      <c r="P143" s="107">
        <f t="shared" si="5"/>
        <v>0</v>
      </c>
      <c r="Q143" s="107">
        <f t="shared" si="6"/>
        <v>0</v>
      </c>
      <c r="R143" s="107">
        <f t="shared" si="7"/>
        <v>0</v>
      </c>
      <c r="S143" s="107">
        <f t="shared" si="8"/>
        <v>0</v>
      </c>
      <c r="T143" s="107">
        <f t="shared" si="9"/>
        <v>0</v>
      </c>
      <c r="U143" s="107">
        <f t="shared" si="10"/>
        <v>0</v>
      </c>
      <c r="V143" s="107">
        <f t="shared" si="11"/>
        <v>0</v>
      </c>
      <c r="W143" s="107">
        <f t="shared" si="12"/>
        <v>0</v>
      </c>
      <c r="X143" s="107">
        <f t="shared" si="13"/>
        <v>0</v>
      </c>
      <c r="Y143" s="107">
        <f t="shared" si="14"/>
        <v>0</v>
      </c>
      <c r="Z143" s="107">
        <f t="shared" si="28"/>
        <v>0</v>
      </c>
      <c r="AA143" s="107">
        <f t="shared" si="29"/>
        <v>0</v>
      </c>
      <c r="AB143" s="107">
        <f t="shared" si="30"/>
        <v>0</v>
      </c>
      <c r="AC143" s="107">
        <f t="shared" si="31"/>
        <v>0</v>
      </c>
      <c r="AD143" s="107">
        <f t="shared" si="32"/>
        <v>0</v>
      </c>
      <c r="AE143" s="107">
        <f t="shared" si="33"/>
        <v>0</v>
      </c>
      <c r="AF143" s="107">
        <f t="shared" si="34"/>
        <v>0</v>
      </c>
      <c r="AG143" s="107">
        <f t="shared" si="35"/>
        <v>0</v>
      </c>
      <c r="AH143" s="107">
        <f t="shared" si="36"/>
        <v>0</v>
      </c>
      <c r="AI143" s="107">
        <f t="shared" si="37"/>
        <v>0</v>
      </c>
      <c r="AJ143" s="107">
        <f t="shared" si="38"/>
        <v>0</v>
      </c>
      <c r="AK143" s="107">
        <f t="shared" si="39"/>
        <v>0</v>
      </c>
    </row>
    <row r="144">
      <c r="A144" s="107"/>
      <c r="B144" s="107"/>
      <c r="C144" s="107"/>
      <c r="D144" s="107"/>
      <c r="E144" s="107"/>
      <c r="F144" s="108">
        <f t="shared" si="27"/>
        <v>90</v>
      </c>
      <c r="G144" s="90" t="s">
        <v>341</v>
      </c>
      <c r="H144" s="14">
        <f>IF(ISNA(VLOOKUP(G144,Round3_Transactions!$A$2:$F$800,2,FALSE)), 0,VLOOKUP(G144,Round3_Transactions!$A$2:$F$800,2,FALSE))</f>
        <v>0</v>
      </c>
      <c r="I144" s="60">
        <f>IF(ISNA(VLOOKUP(G144,Round3_Transactions!$A$2:$F$800,3,FALSE)), 0,VLOOKUP(G144,Round3_Transactions!$A$2:$F$800,3,FALSE))</f>
        <v>0</v>
      </c>
      <c r="J144" s="60">
        <f>IF(ISNA(VLOOKUP(G144,Round3_Transactions!$A$2:$F$800,4,FALSE)), 0,VLOOKUP(G144,Round3_Transactions!$A$2:$F$800,4,FALSE))</f>
        <v>0</v>
      </c>
      <c r="K144" s="60">
        <f>IF(ISNA(VLOOKUP(G144,Round3_Transactions!$A$2:$F$800,5,FALSE)), 0,VLOOKUP(G144,Round3_Transactions!$A$2:$F$800,5,FALSE))</f>
        <v>0</v>
      </c>
      <c r="L144" s="86">
        <f>IF(ISNA(VLOOKUP(G144,Round3_Transactions!$A$2:$F$800,6,FALSE)), 0,VLOOKUP(G144,Round3_Transactions!$A$2:$F$800,6,FALSE))</f>
        <v>0</v>
      </c>
      <c r="M144" s="107">
        <f t="shared" si="1"/>
        <v>0</v>
      </c>
      <c r="N144" s="107">
        <f t="shared" si="3"/>
        <v>0</v>
      </c>
      <c r="O144" s="107">
        <f t="shared" si="4"/>
        <v>0</v>
      </c>
      <c r="P144" s="107">
        <f t="shared" si="5"/>
        <v>0</v>
      </c>
      <c r="Q144" s="107">
        <f t="shared" si="6"/>
        <v>0</v>
      </c>
      <c r="R144" s="107">
        <f t="shared" si="7"/>
        <v>0</v>
      </c>
      <c r="S144" s="107">
        <f t="shared" si="8"/>
        <v>0</v>
      </c>
      <c r="T144" s="107">
        <f t="shared" si="9"/>
        <v>0</v>
      </c>
      <c r="U144" s="107">
        <f t="shared" si="10"/>
        <v>0</v>
      </c>
      <c r="V144" s="107">
        <f t="shared" si="11"/>
        <v>0</v>
      </c>
      <c r="W144" s="107">
        <f t="shared" si="12"/>
        <v>0</v>
      </c>
      <c r="X144" s="107">
        <f t="shared" si="13"/>
        <v>0</v>
      </c>
      <c r="Y144" s="107">
        <f t="shared" si="14"/>
        <v>0</v>
      </c>
      <c r="Z144" s="107">
        <f t="shared" si="28"/>
        <v>0</v>
      </c>
      <c r="AA144" s="107">
        <f t="shared" si="29"/>
        <v>0</v>
      </c>
      <c r="AB144" s="107">
        <f t="shared" si="30"/>
        <v>0</v>
      </c>
      <c r="AC144" s="107">
        <f t="shared" si="31"/>
        <v>0</v>
      </c>
      <c r="AD144" s="107">
        <f t="shared" si="32"/>
        <v>0</v>
      </c>
      <c r="AE144" s="107">
        <f t="shared" si="33"/>
        <v>0</v>
      </c>
      <c r="AF144" s="107">
        <f t="shared" si="34"/>
        <v>0</v>
      </c>
      <c r="AG144" s="107">
        <f t="shared" si="35"/>
        <v>0</v>
      </c>
      <c r="AH144" s="107">
        <f t="shared" si="36"/>
        <v>0</v>
      </c>
      <c r="AI144" s="107">
        <f t="shared" si="37"/>
        <v>0</v>
      </c>
      <c r="AJ144" s="107">
        <f t="shared" si="38"/>
        <v>0</v>
      </c>
      <c r="AK144" s="107">
        <f t="shared" si="39"/>
        <v>0</v>
      </c>
    </row>
    <row r="145">
      <c r="A145" s="107"/>
      <c r="B145" s="107"/>
      <c r="C145" s="107"/>
      <c r="D145" s="107"/>
      <c r="E145" s="107"/>
      <c r="F145" s="108">
        <f t="shared" si="27"/>
        <v>90</v>
      </c>
      <c r="G145" s="90" t="s">
        <v>342</v>
      </c>
      <c r="H145" s="14">
        <f>IF(ISNA(VLOOKUP(G145,Round3_Transactions!$A$2:$F$800,2,FALSE)), 0,VLOOKUP(G145,Round3_Transactions!$A$2:$F$800,2,FALSE))</f>
        <v>0</v>
      </c>
      <c r="I145" s="60">
        <f>IF(ISNA(VLOOKUP(G145,Round3_Transactions!$A$2:$F$800,3,FALSE)), 0,VLOOKUP(G145,Round3_Transactions!$A$2:$F$800,3,FALSE))</f>
        <v>0</v>
      </c>
      <c r="J145" s="60">
        <f>IF(ISNA(VLOOKUP(G145,Round3_Transactions!$A$2:$F$800,4,FALSE)), 0,VLOOKUP(G145,Round3_Transactions!$A$2:$F$800,4,FALSE))</f>
        <v>0</v>
      </c>
      <c r="K145" s="60">
        <f>IF(ISNA(VLOOKUP(G145,Round3_Transactions!$A$2:$F$800,5,FALSE)), 0,VLOOKUP(G145,Round3_Transactions!$A$2:$F$800,5,FALSE))</f>
        <v>0</v>
      </c>
      <c r="L145" s="86">
        <f>IF(ISNA(VLOOKUP(G145,Round3_Transactions!$A$2:$F$800,6,FALSE)), 0,VLOOKUP(G145,Round3_Transactions!$A$2:$F$800,6,FALSE))</f>
        <v>0</v>
      </c>
      <c r="M145" s="107">
        <f t="shared" si="1"/>
        <v>0</v>
      </c>
      <c r="N145" s="107">
        <f t="shared" si="3"/>
        <v>0</v>
      </c>
      <c r="O145" s="107">
        <f t="shared" si="4"/>
        <v>0</v>
      </c>
      <c r="P145" s="107">
        <f t="shared" si="5"/>
        <v>0</v>
      </c>
      <c r="Q145" s="107">
        <f t="shared" si="6"/>
        <v>0</v>
      </c>
      <c r="R145" s="107">
        <f t="shared" si="7"/>
        <v>0</v>
      </c>
      <c r="S145" s="107">
        <f t="shared" si="8"/>
        <v>0</v>
      </c>
      <c r="T145" s="107">
        <f t="shared" si="9"/>
        <v>0</v>
      </c>
      <c r="U145" s="107">
        <f t="shared" si="10"/>
        <v>0</v>
      </c>
      <c r="V145" s="107">
        <f t="shared" si="11"/>
        <v>0</v>
      </c>
      <c r="W145" s="107">
        <f t="shared" si="12"/>
        <v>0</v>
      </c>
      <c r="X145" s="107">
        <f t="shared" si="13"/>
        <v>0</v>
      </c>
      <c r="Y145" s="107">
        <f t="shared" si="14"/>
        <v>0</v>
      </c>
      <c r="Z145" s="107">
        <f t="shared" si="28"/>
        <v>0</v>
      </c>
      <c r="AA145" s="107">
        <f t="shared" si="29"/>
        <v>0</v>
      </c>
      <c r="AB145" s="107">
        <f t="shared" si="30"/>
        <v>0</v>
      </c>
      <c r="AC145" s="107">
        <f t="shared" si="31"/>
        <v>0</v>
      </c>
      <c r="AD145" s="107">
        <f t="shared" si="32"/>
        <v>0</v>
      </c>
      <c r="AE145" s="107">
        <f t="shared" si="33"/>
        <v>0</v>
      </c>
      <c r="AF145" s="107">
        <f t="shared" si="34"/>
        <v>0</v>
      </c>
      <c r="AG145" s="107">
        <f t="shared" si="35"/>
        <v>0</v>
      </c>
      <c r="AH145" s="107">
        <f t="shared" si="36"/>
        <v>0</v>
      </c>
      <c r="AI145" s="107">
        <f t="shared" si="37"/>
        <v>0</v>
      </c>
      <c r="AJ145" s="107">
        <f t="shared" si="38"/>
        <v>0</v>
      </c>
      <c r="AK145" s="107">
        <f t="shared" si="39"/>
        <v>0</v>
      </c>
    </row>
    <row r="146">
      <c r="A146" s="107"/>
      <c r="B146" s="107"/>
      <c r="C146" s="107"/>
      <c r="D146" s="107"/>
      <c r="E146" s="107"/>
      <c r="F146" s="108">
        <f t="shared" si="27"/>
        <v>90</v>
      </c>
      <c r="G146" s="90" t="s">
        <v>343</v>
      </c>
      <c r="H146" s="14">
        <f>IF(ISNA(VLOOKUP(G146,Round3_Transactions!$A$2:$F$800,2,FALSE)), 0,VLOOKUP(G146,Round3_Transactions!$A$2:$F$800,2,FALSE))</f>
        <v>0</v>
      </c>
      <c r="I146" s="60">
        <f>IF(ISNA(VLOOKUP(G146,Round3_Transactions!$A$2:$F$800,3,FALSE)), 0,VLOOKUP(G146,Round3_Transactions!$A$2:$F$800,3,FALSE))</f>
        <v>0</v>
      </c>
      <c r="J146" s="60">
        <f>IF(ISNA(VLOOKUP(G146,Round3_Transactions!$A$2:$F$800,4,FALSE)), 0,VLOOKUP(G146,Round3_Transactions!$A$2:$F$800,4,FALSE))</f>
        <v>0</v>
      </c>
      <c r="K146" s="60">
        <f>IF(ISNA(VLOOKUP(G146,Round3_Transactions!$A$2:$F$800,5,FALSE)), 0,VLOOKUP(G146,Round3_Transactions!$A$2:$F$800,5,FALSE))</f>
        <v>0</v>
      </c>
      <c r="L146" s="86">
        <f>IF(ISNA(VLOOKUP(G146,Round3_Transactions!$A$2:$F$800,6,FALSE)), 0,VLOOKUP(G146,Round3_Transactions!$A$2:$F$800,6,FALSE))</f>
        <v>0</v>
      </c>
      <c r="M146" s="107">
        <f t="shared" si="1"/>
        <v>0</v>
      </c>
      <c r="N146" s="107">
        <f t="shared" si="3"/>
        <v>0</v>
      </c>
      <c r="O146" s="107">
        <f t="shared" si="4"/>
        <v>0</v>
      </c>
      <c r="P146" s="107">
        <f t="shared" si="5"/>
        <v>0</v>
      </c>
      <c r="Q146" s="107">
        <f t="shared" si="6"/>
        <v>0</v>
      </c>
      <c r="R146" s="107">
        <f t="shared" si="7"/>
        <v>0</v>
      </c>
      <c r="S146" s="107">
        <f t="shared" si="8"/>
        <v>0</v>
      </c>
      <c r="T146" s="107">
        <f t="shared" si="9"/>
        <v>0</v>
      </c>
      <c r="U146" s="107">
        <f t="shared" si="10"/>
        <v>0</v>
      </c>
      <c r="V146" s="107">
        <f t="shared" si="11"/>
        <v>0</v>
      </c>
      <c r="W146" s="107">
        <f t="shared" si="12"/>
        <v>0</v>
      </c>
      <c r="X146" s="107">
        <f t="shared" si="13"/>
        <v>0</v>
      </c>
      <c r="Y146" s="107">
        <f t="shared" si="14"/>
        <v>0</v>
      </c>
      <c r="Z146" s="107">
        <f t="shared" si="28"/>
        <v>0</v>
      </c>
      <c r="AA146" s="107">
        <f t="shared" si="29"/>
        <v>0</v>
      </c>
      <c r="AB146" s="107">
        <f t="shared" si="30"/>
        <v>0</v>
      </c>
      <c r="AC146" s="107">
        <f t="shared" si="31"/>
        <v>0</v>
      </c>
      <c r="AD146" s="107">
        <f t="shared" si="32"/>
        <v>0</v>
      </c>
      <c r="AE146" s="107">
        <f t="shared" si="33"/>
        <v>0</v>
      </c>
      <c r="AF146" s="107">
        <f t="shared" si="34"/>
        <v>0</v>
      </c>
      <c r="AG146" s="107">
        <f t="shared" si="35"/>
        <v>0</v>
      </c>
      <c r="AH146" s="107">
        <f t="shared" si="36"/>
        <v>0</v>
      </c>
      <c r="AI146" s="107">
        <f t="shared" si="37"/>
        <v>0</v>
      </c>
      <c r="AJ146" s="107">
        <f t="shared" si="38"/>
        <v>0</v>
      </c>
      <c r="AK146" s="107">
        <f t="shared" si="39"/>
        <v>0</v>
      </c>
    </row>
    <row r="147">
      <c r="A147" s="107"/>
      <c r="B147" s="107"/>
      <c r="C147" s="107"/>
      <c r="D147" s="107"/>
      <c r="E147" s="107"/>
      <c r="F147" s="108">
        <f t="shared" si="27"/>
        <v>90</v>
      </c>
      <c r="G147" s="90" t="s">
        <v>344</v>
      </c>
      <c r="H147" s="14">
        <f>IF(ISNA(VLOOKUP(G147,Round3_Transactions!$A$2:$F$800,2,FALSE)), 0,VLOOKUP(G147,Round3_Transactions!$A$2:$F$800,2,FALSE))</f>
        <v>0</v>
      </c>
      <c r="I147" s="60">
        <f>IF(ISNA(VLOOKUP(G147,Round3_Transactions!$A$2:$F$800,3,FALSE)), 0,VLOOKUP(G147,Round3_Transactions!$A$2:$F$800,3,FALSE))</f>
        <v>0</v>
      </c>
      <c r="J147" s="60">
        <f>IF(ISNA(VLOOKUP(G147,Round3_Transactions!$A$2:$F$800,4,FALSE)), 0,VLOOKUP(G147,Round3_Transactions!$A$2:$F$800,4,FALSE))</f>
        <v>0</v>
      </c>
      <c r="K147" s="60">
        <f>IF(ISNA(VLOOKUP(G147,Round3_Transactions!$A$2:$F$800,5,FALSE)), 0,VLOOKUP(G147,Round3_Transactions!$A$2:$F$800,5,FALSE))</f>
        <v>0</v>
      </c>
      <c r="L147" s="86">
        <f>IF(ISNA(VLOOKUP(G147,Round3_Transactions!$A$2:$F$800,6,FALSE)), 0,VLOOKUP(G147,Round3_Transactions!$A$2:$F$800,6,FALSE))</f>
        <v>0</v>
      </c>
      <c r="M147" s="107">
        <f t="shared" si="1"/>
        <v>0</v>
      </c>
      <c r="N147" s="107">
        <f t="shared" si="3"/>
        <v>0</v>
      </c>
      <c r="O147" s="107">
        <f t="shared" si="4"/>
        <v>0</v>
      </c>
      <c r="P147" s="107">
        <f t="shared" si="5"/>
        <v>0</v>
      </c>
      <c r="Q147" s="107">
        <f t="shared" si="6"/>
        <v>0</v>
      </c>
      <c r="R147" s="107">
        <f t="shared" si="7"/>
        <v>0</v>
      </c>
      <c r="S147" s="107">
        <f t="shared" si="8"/>
        <v>0</v>
      </c>
      <c r="T147" s="107">
        <f t="shared" si="9"/>
        <v>0</v>
      </c>
      <c r="U147" s="107">
        <f t="shared" si="10"/>
        <v>0</v>
      </c>
      <c r="V147" s="107">
        <f t="shared" si="11"/>
        <v>0</v>
      </c>
      <c r="W147" s="107">
        <f t="shared" si="12"/>
        <v>0</v>
      </c>
      <c r="X147" s="107">
        <f t="shared" si="13"/>
        <v>0</v>
      </c>
      <c r="Y147" s="107">
        <f t="shared" si="14"/>
        <v>0</v>
      </c>
      <c r="Z147" s="107">
        <f t="shared" si="28"/>
        <v>0</v>
      </c>
      <c r="AA147" s="107">
        <f t="shared" si="29"/>
        <v>0</v>
      </c>
      <c r="AB147" s="107">
        <f t="shared" si="30"/>
        <v>0</v>
      </c>
      <c r="AC147" s="107">
        <f t="shared" si="31"/>
        <v>0</v>
      </c>
      <c r="AD147" s="107">
        <f t="shared" si="32"/>
        <v>0</v>
      </c>
      <c r="AE147" s="107">
        <f t="shared" si="33"/>
        <v>0</v>
      </c>
      <c r="AF147" s="107">
        <f t="shared" si="34"/>
        <v>0</v>
      </c>
      <c r="AG147" s="107">
        <f t="shared" si="35"/>
        <v>0</v>
      </c>
      <c r="AH147" s="107">
        <f t="shared" si="36"/>
        <v>0</v>
      </c>
      <c r="AI147" s="107">
        <f t="shared" si="37"/>
        <v>0</v>
      </c>
      <c r="AJ147" s="107">
        <f t="shared" si="38"/>
        <v>0</v>
      </c>
      <c r="AK147" s="107">
        <f t="shared" si="39"/>
        <v>0</v>
      </c>
    </row>
    <row r="148">
      <c r="A148" s="107"/>
      <c r="B148" s="107"/>
      <c r="C148" s="107"/>
      <c r="D148" s="107"/>
      <c r="E148" s="107"/>
      <c r="F148" s="108">
        <f t="shared" si="27"/>
        <v>90</v>
      </c>
      <c r="G148" s="90" t="s">
        <v>345</v>
      </c>
      <c r="H148" s="14">
        <f>IF(ISNA(VLOOKUP(G148,Round3_Transactions!$A$2:$F$800,2,FALSE)), 0,VLOOKUP(G148,Round3_Transactions!$A$2:$F$800,2,FALSE))</f>
        <v>0</v>
      </c>
      <c r="I148" s="60">
        <f>IF(ISNA(VLOOKUP(G148,Round3_Transactions!$A$2:$F$800,3,FALSE)), 0,VLOOKUP(G148,Round3_Transactions!$A$2:$F$800,3,FALSE))</f>
        <v>0</v>
      </c>
      <c r="J148" s="60">
        <f>IF(ISNA(VLOOKUP(G148,Round3_Transactions!$A$2:$F$800,4,FALSE)), 0,VLOOKUP(G148,Round3_Transactions!$A$2:$F$800,4,FALSE))</f>
        <v>0</v>
      </c>
      <c r="K148" s="60">
        <f>IF(ISNA(VLOOKUP(G148,Round3_Transactions!$A$2:$F$800,5,FALSE)), 0,VLOOKUP(G148,Round3_Transactions!$A$2:$F$800,5,FALSE))</f>
        <v>0</v>
      </c>
      <c r="L148" s="86">
        <f>IF(ISNA(VLOOKUP(G148,Round3_Transactions!$A$2:$F$800,6,FALSE)), 0,VLOOKUP(G148,Round3_Transactions!$A$2:$F$800,6,FALSE))</f>
        <v>0</v>
      </c>
      <c r="M148" s="107">
        <f t="shared" si="1"/>
        <v>0</v>
      </c>
      <c r="N148" s="107">
        <f t="shared" si="3"/>
        <v>0</v>
      </c>
      <c r="O148" s="107">
        <f t="shared" si="4"/>
        <v>0</v>
      </c>
      <c r="P148" s="107">
        <f t="shared" si="5"/>
        <v>0</v>
      </c>
      <c r="Q148" s="107">
        <f t="shared" si="6"/>
        <v>0</v>
      </c>
      <c r="R148" s="107">
        <f t="shared" si="7"/>
        <v>0</v>
      </c>
      <c r="S148" s="107">
        <f t="shared" si="8"/>
        <v>0</v>
      </c>
      <c r="T148" s="107">
        <f t="shared" si="9"/>
        <v>0</v>
      </c>
      <c r="U148" s="107">
        <f t="shared" si="10"/>
        <v>0</v>
      </c>
      <c r="V148" s="107">
        <f t="shared" si="11"/>
        <v>0</v>
      </c>
      <c r="W148" s="107">
        <f t="shared" si="12"/>
        <v>0</v>
      </c>
      <c r="X148" s="107">
        <f t="shared" si="13"/>
        <v>0</v>
      </c>
      <c r="Y148" s="107">
        <f t="shared" si="14"/>
        <v>0</v>
      </c>
      <c r="Z148" s="107">
        <f t="shared" si="28"/>
        <v>0</v>
      </c>
      <c r="AA148" s="107">
        <f t="shared" si="29"/>
        <v>0</v>
      </c>
      <c r="AB148" s="107">
        <f t="shared" si="30"/>
        <v>0</v>
      </c>
      <c r="AC148" s="107">
        <f t="shared" si="31"/>
        <v>0</v>
      </c>
      <c r="AD148" s="107">
        <f t="shared" si="32"/>
        <v>0</v>
      </c>
      <c r="AE148" s="107">
        <f t="shared" si="33"/>
        <v>0</v>
      </c>
      <c r="AF148" s="107">
        <f t="shared" si="34"/>
        <v>0</v>
      </c>
      <c r="AG148" s="107">
        <f t="shared" si="35"/>
        <v>0</v>
      </c>
      <c r="AH148" s="107">
        <f t="shared" si="36"/>
        <v>0</v>
      </c>
      <c r="AI148" s="107">
        <f t="shared" si="37"/>
        <v>0</v>
      </c>
      <c r="AJ148" s="107">
        <f t="shared" si="38"/>
        <v>0</v>
      </c>
      <c r="AK148" s="107">
        <f t="shared" si="39"/>
        <v>0</v>
      </c>
    </row>
    <row r="149">
      <c r="A149" s="107"/>
      <c r="B149" s="107"/>
      <c r="C149" s="107"/>
      <c r="D149" s="107"/>
      <c r="E149" s="107"/>
      <c r="F149" s="108">
        <f t="shared" si="27"/>
        <v>90</v>
      </c>
      <c r="G149" s="90" t="s">
        <v>346</v>
      </c>
      <c r="H149" s="14">
        <f>IF(ISNA(VLOOKUP(G149,Round3_Transactions!$A$2:$F$800,2,FALSE)), 0,VLOOKUP(G149,Round3_Transactions!$A$2:$F$800,2,FALSE))</f>
        <v>0</v>
      </c>
      <c r="I149" s="60">
        <f>IF(ISNA(VLOOKUP(G149,Round3_Transactions!$A$2:$F$800,3,FALSE)), 0,VLOOKUP(G149,Round3_Transactions!$A$2:$F$800,3,FALSE))</f>
        <v>0</v>
      </c>
      <c r="J149" s="60">
        <f>IF(ISNA(VLOOKUP(G149,Round3_Transactions!$A$2:$F$800,4,FALSE)), 0,VLOOKUP(G149,Round3_Transactions!$A$2:$F$800,4,FALSE))</f>
        <v>0</v>
      </c>
      <c r="K149" s="60">
        <f>IF(ISNA(VLOOKUP(G149,Round3_Transactions!$A$2:$F$800,5,FALSE)), 0,VLOOKUP(G149,Round3_Transactions!$A$2:$F$800,5,FALSE))</f>
        <v>0</v>
      </c>
      <c r="L149" s="86">
        <f>IF(ISNA(VLOOKUP(G149,Round3_Transactions!$A$2:$F$800,6,FALSE)), 0,VLOOKUP(G149,Round3_Transactions!$A$2:$F$800,6,FALSE))</f>
        <v>0</v>
      </c>
      <c r="M149" s="107">
        <f t="shared" si="1"/>
        <v>0</v>
      </c>
      <c r="N149" s="107">
        <f t="shared" si="3"/>
        <v>0</v>
      </c>
      <c r="O149" s="107">
        <f t="shared" si="4"/>
        <v>0</v>
      </c>
      <c r="P149" s="107">
        <f t="shared" si="5"/>
        <v>0</v>
      </c>
      <c r="Q149" s="107">
        <f t="shared" si="6"/>
        <v>0</v>
      </c>
      <c r="R149" s="107">
        <f t="shared" si="7"/>
        <v>0</v>
      </c>
      <c r="S149" s="107">
        <f t="shared" si="8"/>
        <v>0</v>
      </c>
      <c r="T149" s="107">
        <f t="shared" si="9"/>
        <v>0</v>
      </c>
      <c r="U149" s="107">
        <f t="shared" si="10"/>
        <v>0</v>
      </c>
      <c r="V149" s="107">
        <f t="shared" si="11"/>
        <v>0</v>
      </c>
      <c r="W149" s="107">
        <f t="shared" si="12"/>
        <v>0</v>
      </c>
      <c r="X149" s="107">
        <f t="shared" si="13"/>
        <v>0</v>
      </c>
      <c r="Y149" s="107">
        <f t="shared" si="14"/>
        <v>0</v>
      </c>
      <c r="Z149" s="107">
        <f t="shared" si="28"/>
        <v>0</v>
      </c>
      <c r="AA149" s="107">
        <f t="shared" si="29"/>
        <v>0</v>
      </c>
      <c r="AB149" s="107">
        <f t="shared" si="30"/>
        <v>0</v>
      </c>
      <c r="AC149" s="107">
        <f t="shared" si="31"/>
        <v>0</v>
      </c>
      <c r="AD149" s="107">
        <f t="shared" si="32"/>
        <v>0</v>
      </c>
      <c r="AE149" s="107">
        <f t="shared" si="33"/>
        <v>0</v>
      </c>
      <c r="AF149" s="107">
        <f t="shared" si="34"/>
        <v>0</v>
      </c>
      <c r="AG149" s="107">
        <f t="shared" si="35"/>
        <v>0</v>
      </c>
      <c r="AH149" s="107">
        <f t="shared" si="36"/>
        <v>0</v>
      </c>
      <c r="AI149" s="107">
        <f t="shared" si="37"/>
        <v>0</v>
      </c>
      <c r="AJ149" s="107">
        <f t="shared" si="38"/>
        <v>0</v>
      </c>
      <c r="AK149" s="107">
        <f t="shared" si="39"/>
        <v>0</v>
      </c>
    </row>
    <row r="150">
      <c r="A150" s="107"/>
      <c r="B150" s="107"/>
      <c r="C150" s="107"/>
      <c r="D150" s="107"/>
      <c r="E150" s="107"/>
      <c r="F150" s="108">
        <f t="shared" si="27"/>
        <v>90</v>
      </c>
      <c r="G150" s="90" t="s">
        <v>347</v>
      </c>
      <c r="H150" s="14">
        <f>IF(ISNA(VLOOKUP(G150,Round3_Transactions!$A$2:$F$800,2,FALSE)), 0,VLOOKUP(G150,Round3_Transactions!$A$2:$F$800,2,FALSE))</f>
        <v>0</v>
      </c>
      <c r="I150" s="60">
        <f>IF(ISNA(VLOOKUP(G150,Round3_Transactions!$A$2:$F$800,3,FALSE)), 0,VLOOKUP(G150,Round3_Transactions!$A$2:$F$800,3,FALSE))</f>
        <v>0</v>
      </c>
      <c r="J150" s="60">
        <f>IF(ISNA(VLOOKUP(G150,Round3_Transactions!$A$2:$F$800,4,FALSE)), 0,VLOOKUP(G150,Round3_Transactions!$A$2:$F$800,4,FALSE))</f>
        <v>0</v>
      </c>
      <c r="K150" s="60">
        <f>IF(ISNA(VLOOKUP(G150,Round3_Transactions!$A$2:$F$800,5,FALSE)), 0,VLOOKUP(G150,Round3_Transactions!$A$2:$F$800,5,FALSE))</f>
        <v>0</v>
      </c>
      <c r="L150" s="86">
        <f>IF(ISNA(VLOOKUP(G150,Round3_Transactions!$A$2:$F$800,6,FALSE)), 0,VLOOKUP(G150,Round3_Transactions!$A$2:$F$800,6,FALSE))</f>
        <v>0</v>
      </c>
      <c r="M150" s="107">
        <f t="shared" si="1"/>
        <v>0</v>
      </c>
      <c r="N150" s="107">
        <f t="shared" si="3"/>
        <v>0</v>
      </c>
      <c r="O150" s="107">
        <f t="shared" si="4"/>
        <v>0</v>
      </c>
      <c r="P150" s="107">
        <f t="shared" si="5"/>
        <v>0</v>
      </c>
      <c r="Q150" s="107">
        <f t="shared" si="6"/>
        <v>0</v>
      </c>
      <c r="R150" s="107">
        <f t="shared" si="7"/>
        <v>0</v>
      </c>
      <c r="S150" s="107">
        <f t="shared" si="8"/>
        <v>0</v>
      </c>
      <c r="T150" s="107">
        <f t="shared" si="9"/>
        <v>0</v>
      </c>
      <c r="U150" s="107">
        <f t="shared" si="10"/>
        <v>0</v>
      </c>
      <c r="V150" s="107">
        <f t="shared" si="11"/>
        <v>0</v>
      </c>
      <c r="W150" s="107">
        <f t="shared" si="12"/>
        <v>0</v>
      </c>
      <c r="X150" s="107">
        <f t="shared" si="13"/>
        <v>0</v>
      </c>
      <c r="Y150" s="107">
        <f t="shared" si="14"/>
        <v>0</v>
      </c>
      <c r="Z150" s="107">
        <f t="shared" si="28"/>
        <v>0</v>
      </c>
      <c r="AA150" s="107">
        <f t="shared" si="29"/>
        <v>0</v>
      </c>
      <c r="AB150" s="107">
        <f t="shared" si="30"/>
        <v>0</v>
      </c>
      <c r="AC150" s="107">
        <f t="shared" si="31"/>
        <v>0</v>
      </c>
      <c r="AD150" s="107">
        <f t="shared" si="32"/>
        <v>0</v>
      </c>
      <c r="AE150" s="107">
        <f t="shared" si="33"/>
        <v>0</v>
      </c>
      <c r="AF150" s="107">
        <f t="shared" si="34"/>
        <v>0</v>
      </c>
      <c r="AG150" s="107">
        <f t="shared" si="35"/>
        <v>0</v>
      </c>
      <c r="AH150" s="107">
        <f t="shared" si="36"/>
        <v>0</v>
      </c>
      <c r="AI150" s="107">
        <f t="shared" si="37"/>
        <v>0</v>
      </c>
      <c r="AJ150" s="107">
        <f t="shared" si="38"/>
        <v>0</v>
      </c>
      <c r="AK150" s="107">
        <f t="shared" si="39"/>
        <v>0</v>
      </c>
    </row>
    <row r="151">
      <c r="A151" s="107"/>
      <c r="B151" s="107"/>
      <c r="C151" s="107"/>
      <c r="D151" s="107"/>
      <c r="E151" s="107"/>
      <c r="F151" s="108">
        <f t="shared" si="27"/>
        <v>90</v>
      </c>
      <c r="G151" s="90" t="s">
        <v>348</v>
      </c>
      <c r="H151" s="14">
        <f>IF(ISNA(VLOOKUP(G151,Round3_Transactions!$A$2:$F$800,2,FALSE)), 0,VLOOKUP(G151,Round3_Transactions!$A$2:$F$800,2,FALSE))</f>
        <v>0</v>
      </c>
      <c r="I151" s="60">
        <f>IF(ISNA(VLOOKUP(G151,Round3_Transactions!$A$2:$F$800,3,FALSE)), 0,VLOOKUP(G151,Round3_Transactions!$A$2:$F$800,3,FALSE))</f>
        <v>0</v>
      </c>
      <c r="J151" s="60">
        <f>IF(ISNA(VLOOKUP(G151,Round3_Transactions!$A$2:$F$800,4,FALSE)), 0,VLOOKUP(G151,Round3_Transactions!$A$2:$F$800,4,FALSE))</f>
        <v>0</v>
      </c>
      <c r="K151" s="60">
        <f>IF(ISNA(VLOOKUP(G151,Round3_Transactions!$A$2:$F$800,5,FALSE)), 0,VLOOKUP(G151,Round3_Transactions!$A$2:$F$800,5,FALSE))</f>
        <v>0</v>
      </c>
      <c r="L151" s="86">
        <f>IF(ISNA(VLOOKUP(G151,Round3_Transactions!$A$2:$F$800,6,FALSE)), 0,VLOOKUP(G151,Round3_Transactions!$A$2:$F$800,6,FALSE))</f>
        <v>0</v>
      </c>
      <c r="M151" s="107">
        <f t="shared" si="1"/>
        <v>0</v>
      </c>
      <c r="N151" s="107">
        <f t="shared" si="3"/>
        <v>0</v>
      </c>
      <c r="O151" s="107">
        <f t="shared" si="4"/>
        <v>0</v>
      </c>
      <c r="P151" s="107">
        <f t="shared" si="5"/>
        <v>0</v>
      </c>
      <c r="Q151" s="107">
        <f t="shared" si="6"/>
        <v>0</v>
      </c>
      <c r="R151" s="107">
        <f t="shared" si="7"/>
        <v>0</v>
      </c>
      <c r="S151" s="107">
        <f t="shared" si="8"/>
        <v>0</v>
      </c>
      <c r="T151" s="107">
        <f t="shared" si="9"/>
        <v>0</v>
      </c>
      <c r="U151" s="107">
        <f t="shared" si="10"/>
        <v>0</v>
      </c>
      <c r="V151" s="107">
        <f t="shared" si="11"/>
        <v>0</v>
      </c>
      <c r="W151" s="107">
        <f t="shared" si="12"/>
        <v>0</v>
      </c>
      <c r="X151" s="107">
        <f t="shared" si="13"/>
        <v>0</v>
      </c>
      <c r="Y151" s="107">
        <f t="shared" si="14"/>
        <v>0</v>
      </c>
      <c r="Z151" s="107">
        <f t="shared" si="28"/>
        <v>0</v>
      </c>
      <c r="AA151" s="107">
        <f t="shared" si="29"/>
        <v>0</v>
      </c>
      <c r="AB151" s="107">
        <f t="shared" si="30"/>
        <v>0</v>
      </c>
      <c r="AC151" s="107">
        <f t="shared" si="31"/>
        <v>0</v>
      </c>
      <c r="AD151" s="107">
        <f t="shared" si="32"/>
        <v>0</v>
      </c>
      <c r="AE151" s="107">
        <f t="shared" si="33"/>
        <v>0</v>
      </c>
      <c r="AF151" s="107">
        <f t="shared" si="34"/>
        <v>0</v>
      </c>
      <c r="AG151" s="107">
        <f t="shared" si="35"/>
        <v>0</v>
      </c>
      <c r="AH151" s="107">
        <f t="shared" si="36"/>
        <v>0</v>
      </c>
      <c r="AI151" s="107">
        <f t="shared" si="37"/>
        <v>0</v>
      </c>
      <c r="AJ151" s="107">
        <f t="shared" si="38"/>
        <v>0</v>
      </c>
      <c r="AK151" s="107">
        <f t="shared" si="39"/>
        <v>0</v>
      </c>
    </row>
    <row r="152">
      <c r="A152" s="107"/>
      <c r="B152" s="107"/>
      <c r="C152" s="107"/>
      <c r="D152" s="107"/>
      <c r="E152" s="107"/>
      <c r="F152" s="108">
        <f t="shared" si="27"/>
        <v>90</v>
      </c>
      <c r="G152" s="90" t="s">
        <v>349</v>
      </c>
      <c r="H152" s="14">
        <f>IF(ISNA(VLOOKUP(G152,Round3_Transactions!$A$2:$F$800,2,FALSE)), 0,VLOOKUP(G152,Round3_Transactions!$A$2:$F$800,2,FALSE))</f>
        <v>0</v>
      </c>
      <c r="I152" s="60">
        <f>IF(ISNA(VLOOKUP(G152,Round3_Transactions!$A$2:$F$800,3,FALSE)), 0,VLOOKUP(G152,Round3_Transactions!$A$2:$F$800,3,FALSE))</f>
        <v>0</v>
      </c>
      <c r="J152" s="60">
        <f>IF(ISNA(VLOOKUP(G152,Round3_Transactions!$A$2:$F$800,4,FALSE)), 0,VLOOKUP(G152,Round3_Transactions!$A$2:$F$800,4,FALSE))</f>
        <v>0</v>
      </c>
      <c r="K152" s="60">
        <f>IF(ISNA(VLOOKUP(G152,Round3_Transactions!$A$2:$F$800,5,FALSE)), 0,VLOOKUP(G152,Round3_Transactions!$A$2:$F$800,5,FALSE))</f>
        <v>0</v>
      </c>
      <c r="L152" s="86">
        <f>IF(ISNA(VLOOKUP(G152,Round3_Transactions!$A$2:$F$800,6,FALSE)), 0,VLOOKUP(G152,Round3_Transactions!$A$2:$F$800,6,FALSE))</f>
        <v>0</v>
      </c>
      <c r="M152" s="107">
        <f t="shared" si="1"/>
        <v>0</v>
      </c>
      <c r="N152" s="107">
        <f t="shared" si="3"/>
        <v>0</v>
      </c>
      <c r="O152" s="107">
        <f t="shared" si="4"/>
        <v>0</v>
      </c>
      <c r="P152" s="107">
        <f t="shared" si="5"/>
        <v>0</v>
      </c>
      <c r="Q152" s="107">
        <f t="shared" si="6"/>
        <v>0</v>
      </c>
      <c r="R152" s="107">
        <f t="shared" si="7"/>
        <v>0</v>
      </c>
      <c r="S152" s="107">
        <f t="shared" si="8"/>
        <v>0</v>
      </c>
      <c r="T152" s="107">
        <f t="shared" si="9"/>
        <v>0</v>
      </c>
      <c r="U152" s="107">
        <f t="shared" si="10"/>
        <v>0</v>
      </c>
      <c r="V152" s="107">
        <f t="shared" si="11"/>
        <v>0</v>
      </c>
      <c r="W152" s="107">
        <f t="shared" si="12"/>
        <v>0</v>
      </c>
      <c r="X152" s="107">
        <f t="shared" si="13"/>
        <v>0</v>
      </c>
      <c r="Y152" s="107">
        <f t="shared" si="14"/>
        <v>0</v>
      </c>
      <c r="Z152" s="107">
        <f t="shared" si="28"/>
        <v>0</v>
      </c>
      <c r="AA152" s="107">
        <f t="shared" si="29"/>
        <v>0</v>
      </c>
      <c r="AB152" s="107">
        <f t="shared" si="30"/>
        <v>0</v>
      </c>
      <c r="AC152" s="107">
        <f t="shared" si="31"/>
        <v>0</v>
      </c>
      <c r="AD152" s="107">
        <f t="shared" si="32"/>
        <v>0</v>
      </c>
      <c r="AE152" s="107">
        <f t="shared" si="33"/>
        <v>0</v>
      </c>
      <c r="AF152" s="107">
        <f t="shared" si="34"/>
        <v>0</v>
      </c>
      <c r="AG152" s="107">
        <f t="shared" si="35"/>
        <v>0</v>
      </c>
      <c r="AH152" s="107">
        <f t="shared" si="36"/>
        <v>0</v>
      </c>
      <c r="AI152" s="107">
        <f t="shared" si="37"/>
        <v>0</v>
      </c>
      <c r="AJ152" s="107">
        <f t="shared" si="38"/>
        <v>0</v>
      </c>
      <c r="AK152" s="107">
        <f t="shared" si="39"/>
        <v>0</v>
      </c>
    </row>
    <row r="153">
      <c r="A153" s="107"/>
      <c r="B153" s="107"/>
      <c r="C153" s="107"/>
      <c r="D153" s="107"/>
      <c r="E153" s="107"/>
      <c r="F153" s="108">
        <f t="shared" si="27"/>
        <v>90</v>
      </c>
      <c r="G153" s="90" t="s">
        <v>350</v>
      </c>
      <c r="H153" s="14">
        <f>IF(ISNA(VLOOKUP(G153,Round3_Transactions!$A$2:$F$800,2,FALSE)), 0,VLOOKUP(G153,Round3_Transactions!$A$2:$F$800,2,FALSE))</f>
        <v>0</v>
      </c>
      <c r="I153" s="60">
        <f>IF(ISNA(VLOOKUP(G153,Round3_Transactions!$A$2:$F$800,3,FALSE)), 0,VLOOKUP(G153,Round3_Transactions!$A$2:$F$800,3,FALSE))</f>
        <v>0</v>
      </c>
      <c r="J153" s="60">
        <f>IF(ISNA(VLOOKUP(G153,Round3_Transactions!$A$2:$F$800,4,FALSE)), 0,VLOOKUP(G153,Round3_Transactions!$A$2:$F$800,4,FALSE))</f>
        <v>0</v>
      </c>
      <c r="K153" s="60">
        <f>IF(ISNA(VLOOKUP(G153,Round3_Transactions!$A$2:$F$800,5,FALSE)), 0,VLOOKUP(G153,Round3_Transactions!$A$2:$F$800,5,FALSE))</f>
        <v>0</v>
      </c>
      <c r="L153" s="86">
        <f>IF(ISNA(VLOOKUP(G153,Round3_Transactions!$A$2:$F$800,6,FALSE)), 0,VLOOKUP(G153,Round3_Transactions!$A$2:$F$800,6,FALSE))</f>
        <v>0</v>
      </c>
      <c r="M153" s="107">
        <f t="shared" si="1"/>
        <v>0</v>
      </c>
      <c r="N153" s="107">
        <f t="shared" si="3"/>
        <v>0</v>
      </c>
      <c r="O153" s="107">
        <f t="shared" si="4"/>
        <v>0</v>
      </c>
      <c r="P153" s="107">
        <f t="shared" si="5"/>
        <v>0</v>
      </c>
      <c r="Q153" s="107">
        <f t="shared" si="6"/>
        <v>0</v>
      </c>
      <c r="R153" s="107">
        <f t="shared" si="7"/>
        <v>0</v>
      </c>
      <c r="S153" s="107">
        <f t="shared" si="8"/>
        <v>0</v>
      </c>
      <c r="T153" s="107">
        <f t="shared" si="9"/>
        <v>0</v>
      </c>
      <c r="U153" s="107">
        <f t="shared" si="10"/>
        <v>0</v>
      </c>
      <c r="V153" s="107">
        <f t="shared" si="11"/>
        <v>0</v>
      </c>
      <c r="W153" s="107">
        <f t="shared" si="12"/>
        <v>0</v>
      </c>
      <c r="X153" s="107">
        <f t="shared" si="13"/>
        <v>0</v>
      </c>
      <c r="Y153" s="107">
        <f t="shared" si="14"/>
        <v>0</v>
      </c>
      <c r="Z153" s="107">
        <f t="shared" si="28"/>
        <v>0</v>
      </c>
      <c r="AA153" s="107">
        <f t="shared" si="29"/>
        <v>0</v>
      </c>
      <c r="AB153" s="107">
        <f t="shared" si="30"/>
        <v>0</v>
      </c>
      <c r="AC153" s="107">
        <f t="shared" si="31"/>
        <v>0</v>
      </c>
      <c r="AD153" s="107">
        <f t="shared" si="32"/>
        <v>0</v>
      </c>
      <c r="AE153" s="107">
        <f t="shared" si="33"/>
        <v>0</v>
      </c>
      <c r="AF153" s="107">
        <f t="shared" si="34"/>
        <v>0</v>
      </c>
      <c r="AG153" s="107">
        <f t="shared" si="35"/>
        <v>0</v>
      </c>
      <c r="AH153" s="107">
        <f t="shared" si="36"/>
        <v>0</v>
      </c>
      <c r="AI153" s="107">
        <f t="shared" si="37"/>
        <v>0</v>
      </c>
      <c r="AJ153" s="107">
        <f t="shared" si="38"/>
        <v>0</v>
      </c>
      <c r="AK153" s="107">
        <f t="shared" si="39"/>
        <v>0</v>
      </c>
    </row>
    <row r="154">
      <c r="A154" s="107"/>
      <c r="B154" s="107"/>
      <c r="C154" s="107"/>
      <c r="D154" s="107"/>
      <c r="E154" s="107"/>
      <c r="F154" s="108">
        <f t="shared" si="27"/>
        <v>90</v>
      </c>
      <c r="G154" s="90" t="s">
        <v>351</v>
      </c>
      <c r="H154" s="14">
        <f>IF(ISNA(VLOOKUP(G154,Round3_Transactions!$A$2:$F$800,2,FALSE)), 0,VLOOKUP(G154,Round3_Transactions!$A$2:$F$800,2,FALSE))</f>
        <v>0</v>
      </c>
      <c r="I154" s="60">
        <f>IF(ISNA(VLOOKUP(G154,Round3_Transactions!$A$2:$F$800,3,FALSE)), 0,VLOOKUP(G154,Round3_Transactions!$A$2:$F$800,3,FALSE))</f>
        <v>0</v>
      </c>
      <c r="J154" s="60">
        <f>IF(ISNA(VLOOKUP(G154,Round3_Transactions!$A$2:$F$800,4,FALSE)), 0,VLOOKUP(G154,Round3_Transactions!$A$2:$F$800,4,FALSE))</f>
        <v>0</v>
      </c>
      <c r="K154" s="60">
        <f>IF(ISNA(VLOOKUP(G154,Round3_Transactions!$A$2:$F$800,5,FALSE)), 0,VLOOKUP(G154,Round3_Transactions!$A$2:$F$800,5,FALSE))</f>
        <v>0</v>
      </c>
      <c r="L154" s="86">
        <f>IF(ISNA(VLOOKUP(G154,Round3_Transactions!$A$2:$F$800,6,FALSE)), 0,VLOOKUP(G154,Round3_Transactions!$A$2:$F$800,6,FALSE))</f>
        <v>0</v>
      </c>
      <c r="M154" s="107">
        <f t="shared" si="1"/>
        <v>0</v>
      </c>
      <c r="N154" s="107">
        <f t="shared" si="3"/>
        <v>0</v>
      </c>
      <c r="O154" s="107">
        <f t="shared" si="4"/>
        <v>0</v>
      </c>
      <c r="P154" s="107">
        <f t="shared" si="5"/>
        <v>0</v>
      </c>
      <c r="Q154" s="107">
        <f t="shared" si="6"/>
        <v>0</v>
      </c>
      <c r="R154" s="107">
        <f t="shared" si="7"/>
        <v>0</v>
      </c>
      <c r="S154" s="107">
        <f t="shared" si="8"/>
        <v>0</v>
      </c>
      <c r="T154" s="107">
        <f t="shared" si="9"/>
        <v>0</v>
      </c>
      <c r="U154" s="107">
        <f t="shared" si="10"/>
        <v>0</v>
      </c>
      <c r="V154" s="107">
        <f t="shared" si="11"/>
        <v>0</v>
      </c>
      <c r="W154" s="107">
        <f t="shared" si="12"/>
        <v>0</v>
      </c>
      <c r="X154" s="107">
        <f t="shared" si="13"/>
        <v>0</v>
      </c>
      <c r="Y154" s="107">
        <f t="shared" si="14"/>
        <v>0</v>
      </c>
      <c r="Z154" s="107">
        <f t="shared" si="28"/>
        <v>0</v>
      </c>
      <c r="AA154" s="107">
        <f t="shared" si="29"/>
        <v>0</v>
      </c>
      <c r="AB154" s="107">
        <f t="shared" si="30"/>
        <v>0</v>
      </c>
      <c r="AC154" s="107">
        <f t="shared" si="31"/>
        <v>0</v>
      </c>
      <c r="AD154" s="107">
        <f t="shared" si="32"/>
        <v>0</v>
      </c>
      <c r="AE154" s="107">
        <f t="shared" si="33"/>
        <v>0</v>
      </c>
      <c r="AF154" s="107">
        <f t="shared" si="34"/>
        <v>0</v>
      </c>
      <c r="AG154" s="107">
        <f t="shared" si="35"/>
        <v>0</v>
      </c>
      <c r="AH154" s="107">
        <f t="shared" si="36"/>
        <v>0</v>
      </c>
      <c r="AI154" s="107">
        <f t="shared" si="37"/>
        <v>0</v>
      </c>
      <c r="AJ154" s="107">
        <f t="shared" si="38"/>
        <v>0</v>
      </c>
      <c r="AK154" s="107">
        <f t="shared" si="39"/>
        <v>0</v>
      </c>
    </row>
    <row r="155">
      <c r="A155" s="107"/>
      <c r="B155" s="107"/>
      <c r="C155" s="107"/>
      <c r="D155" s="107"/>
      <c r="E155" s="107"/>
      <c r="F155" s="108">
        <f t="shared" si="27"/>
        <v>90</v>
      </c>
      <c r="G155" s="90" t="s">
        <v>352</v>
      </c>
      <c r="H155" s="14">
        <f>IF(ISNA(VLOOKUP(G155,Round3_Transactions!$A$2:$F$800,2,FALSE)), 0,VLOOKUP(G155,Round3_Transactions!$A$2:$F$800,2,FALSE))</f>
        <v>0</v>
      </c>
      <c r="I155" s="60">
        <f>IF(ISNA(VLOOKUP(G155,Round3_Transactions!$A$2:$F$800,3,FALSE)), 0,VLOOKUP(G155,Round3_Transactions!$A$2:$F$800,3,FALSE))</f>
        <v>0</v>
      </c>
      <c r="J155" s="60">
        <f>IF(ISNA(VLOOKUP(G155,Round3_Transactions!$A$2:$F$800,4,FALSE)), 0,VLOOKUP(G155,Round3_Transactions!$A$2:$F$800,4,FALSE))</f>
        <v>0</v>
      </c>
      <c r="K155" s="60">
        <f>IF(ISNA(VLOOKUP(G155,Round3_Transactions!$A$2:$F$800,5,FALSE)), 0,VLOOKUP(G155,Round3_Transactions!$A$2:$F$800,5,FALSE))</f>
        <v>0</v>
      </c>
      <c r="L155" s="86">
        <f>IF(ISNA(VLOOKUP(G155,Round3_Transactions!$A$2:$F$800,6,FALSE)), 0,VLOOKUP(G155,Round3_Transactions!$A$2:$F$800,6,FALSE))</f>
        <v>0</v>
      </c>
      <c r="M155" s="107">
        <f t="shared" si="1"/>
        <v>0</v>
      </c>
      <c r="N155" s="107">
        <f t="shared" si="3"/>
        <v>0</v>
      </c>
      <c r="O155" s="107">
        <f t="shared" si="4"/>
        <v>0</v>
      </c>
      <c r="P155" s="107">
        <f t="shared" si="5"/>
        <v>0</v>
      </c>
      <c r="Q155" s="107">
        <f t="shared" si="6"/>
        <v>0</v>
      </c>
      <c r="R155" s="107">
        <f t="shared" si="7"/>
        <v>0</v>
      </c>
      <c r="S155" s="107">
        <f t="shared" si="8"/>
        <v>0</v>
      </c>
      <c r="T155" s="107">
        <f t="shared" si="9"/>
        <v>0</v>
      </c>
      <c r="U155" s="107">
        <f t="shared" si="10"/>
        <v>0</v>
      </c>
      <c r="V155" s="107">
        <f t="shared" si="11"/>
        <v>0</v>
      </c>
      <c r="W155" s="107">
        <f t="shared" si="12"/>
        <v>0</v>
      </c>
      <c r="X155" s="107">
        <f t="shared" si="13"/>
        <v>0</v>
      </c>
      <c r="Y155" s="107">
        <f t="shared" si="14"/>
        <v>0</v>
      </c>
      <c r="Z155" s="107">
        <f t="shared" si="28"/>
        <v>0</v>
      </c>
      <c r="AA155" s="107">
        <f t="shared" si="29"/>
        <v>0</v>
      </c>
      <c r="AB155" s="107">
        <f t="shared" si="30"/>
        <v>0</v>
      </c>
      <c r="AC155" s="107">
        <f t="shared" si="31"/>
        <v>0</v>
      </c>
      <c r="AD155" s="107">
        <f t="shared" si="32"/>
        <v>0</v>
      </c>
      <c r="AE155" s="107">
        <f t="shared" si="33"/>
        <v>0</v>
      </c>
      <c r="AF155" s="107">
        <f t="shared" si="34"/>
        <v>0</v>
      </c>
      <c r="AG155" s="107">
        <f t="shared" si="35"/>
        <v>0</v>
      </c>
      <c r="AH155" s="107">
        <f t="shared" si="36"/>
        <v>0</v>
      </c>
      <c r="AI155" s="107">
        <f t="shared" si="37"/>
        <v>0</v>
      </c>
      <c r="AJ155" s="107">
        <f t="shared" si="38"/>
        <v>0</v>
      </c>
      <c r="AK155" s="107">
        <f t="shared" si="39"/>
        <v>0</v>
      </c>
    </row>
    <row r="156">
      <c r="A156" s="107"/>
      <c r="B156" s="107"/>
      <c r="C156" s="107"/>
      <c r="D156" s="107"/>
      <c r="E156" s="107"/>
      <c r="F156" s="108">
        <f t="shared" si="27"/>
        <v>90</v>
      </c>
      <c r="G156" s="90" t="s">
        <v>353</v>
      </c>
      <c r="H156" s="14">
        <f>IF(ISNA(VLOOKUP(G156,Round3_Transactions!$A$2:$F$800,2,FALSE)), 0,VLOOKUP(G156,Round3_Transactions!$A$2:$F$800,2,FALSE))</f>
        <v>0</v>
      </c>
      <c r="I156" s="60">
        <f>IF(ISNA(VLOOKUP(G156,Round3_Transactions!$A$2:$F$800,3,FALSE)), 0,VLOOKUP(G156,Round3_Transactions!$A$2:$F$800,3,FALSE))</f>
        <v>0</v>
      </c>
      <c r="J156" s="60">
        <f>IF(ISNA(VLOOKUP(G156,Round3_Transactions!$A$2:$F$800,4,FALSE)), 0,VLOOKUP(G156,Round3_Transactions!$A$2:$F$800,4,FALSE))</f>
        <v>0</v>
      </c>
      <c r="K156" s="60">
        <f>IF(ISNA(VLOOKUP(G156,Round3_Transactions!$A$2:$F$800,5,FALSE)), 0,VLOOKUP(G156,Round3_Transactions!$A$2:$F$800,5,FALSE))</f>
        <v>0</v>
      </c>
      <c r="L156" s="86">
        <f>IF(ISNA(VLOOKUP(G156,Round3_Transactions!$A$2:$F$800,6,FALSE)), 0,VLOOKUP(G156,Round3_Transactions!$A$2:$F$800,6,FALSE))</f>
        <v>0</v>
      </c>
      <c r="M156" s="107">
        <f t="shared" si="1"/>
        <v>0</v>
      </c>
      <c r="N156" s="107">
        <f t="shared" si="3"/>
        <v>0</v>
      </c>
      <c r="O156" s="107">
        <f t="shared" si="4"/>
        <v>0</v>
      </c>
      <c r="P156" s="107">
        <f t="shared" si="5"/>
        <v>0</v>
      </c>
      <c r="Q156" s="107">
        <f t="shared" si="6"/>
        <v>0</v>
      </c>
      <c r="R156" s="107">
        <f t="shared" si="7"/>
        <v>0</v>
      </c>
      <c r="S156" s="107">
        <f t="shared" si="8"/>
        <v>0</v>
      </c>
      <c r="T156" s="107">
        <f t="shared" si="9"/>
        <v>0</v>
      </c>
      <c r="U156" s="107">
        <f t="shared" si="10"/>
        <v>0</v>
      </c>
      <c r="V156" s="107">
        <f t="shared" si="11"/>
        <v>0</v>
      </c>
      <c r="W156" s="107">
        <f t="shared" si="12"/>
        <v>0</v>
      </c>
      <c r="X156" s="107">
        <f t="shared" si="13"/>
        <v>0</v>
      </c>
      <c r="Y156" s="107">
        <f t="shared" si="14"/>
        <v>0</v>
      </c>
      <c r="Z156" s="107">
        <f t="shared" si="28"/>
        <v>0</v>
      </c>
      <c r="AA156" s="107">
        <f t="shared" si="29"/>
        <v>0</v>
      </c>
      <c r="AB156" s="107">
        <f t="shared" si="30"/>
        <v>0</v>
      </c>
      <c r="AC156" s="107">
        <f t="shared" si="31"/>
        <v>0</v>
      </c>
      <c r="AD156" s="107">
        <f t="shared" si="32"/>
        <v>0</v>
      </c>
      <c r="AE156" s="107">
        <f t="shared" si="33"/>
        <v>0</v>
      </c>
      <c r="AF156" s="107">
        <f t="shared" si="34"/>
        <v>0</v>
      </c>
      <c r="AG156" s="107">
        <f t="shared" si="35"/>
        <v>0</v>
      </c>
      <c r="AH156" s="107">
        <f t="shared" si="36"/>
        <v>0</v>
      </c>
      <c r="AI156" s="107">
        <f t="shared" si="37"/>
        <v>0</v>
      </c>
      <c r="AJ156" s="107">
        <f t="shared" si="38"/>
        <v>0</v>
      </c>
      <c r="AK156" s="107">
        <f t="shared" si="39"/>
        <v>0</v>
      </c>
    </row>
    <row r="157">
      <c r="A157" s="107"/>
      <c r="B157" s="107"/>
      <c r="C157" s="107"/>
      <c r="D157" s="107"/>
      <c r="E157" s="107"/>
      <c r="F157" s="108">
        <f t="shared" si="27"/>
        <v>90</v>
      </c>
      <c r="G157" s="90" t="s">
        <v>354</v>
      </c>
      <c r="H157" s="14">
        <f>IF(ISNA(VLOOKUP(G157,Round3_Transactions!$A$2:$F$800,2,FALSE)), 0,VLOOKUP(G157,Round3_Transactions!$A$2:$F$800,2,FALSE))</f>
        <v>0</v>
      </c>
      <c r="I157" s="60">
        <f>IF(ISNA(VLOOKUP(G157,Round3_Transactions!$A$2:$F$800,3,FALSE)), 0,VLOOKUP(G157,Round3_Transactions!$A$2:$F$800,3,FALSE))</f>
        <v>0</v>
      </c>
      <c r="J157" s="60">
        <f>IF(ISNA(VLOOKUP(G157,Round3_Transactions!$A$2:$F$800,4,FALSE)), 0,VLOOKUP(G157,Round3_Transactions!$A$2:$F$800,4,FALSE))</f>
        <v>0</v>
      </c>
      <c r="K157" s="60">
        <f>IF(ISNA(VLOOKUP(G157,Round3_Transactions!$A$2:$F$800,5,FALSE)), 0,VLOOKUP(G157,Round3_Transactions!$A$2:$F$800,5,FALSE))</f>
        <v>0</v>
      </c>
      <c r="L157" s="86">
        <f>IF(ISNA(VLOOKUP(G157,Round3_Transactions!$A$2:$F$800,6,FALSE)), 0,VLOOKUP(G157,Round3_Transactions!$A$2:$F$800,6,FALSE))</f>
        <v>0</v>
      </c>
      <c r="M157" s="107">
        <f t="shared" si="1"/>
        <v>0</v>
      </c>
      <c r="N157" s="107">
        <f t="shared" si="3"/>
        <v>0</v>
      </c>
      <c r="O157" s="107">
        <f t="shared" si="4"/>
        <v>0</v>
      </c>
      <c r="P157" s="107">
        <f t="shared" si="5"/>
        <v>0</v>
      </c>
      <c r="Q157" s="107">
        <f t="shared" si="6"/>
        <v>0</v>
      </c>
      <c r="R157" s="107">
        <f t="shared" si="7"/>
        <v>0</v>
      </c>
      <c r="S157" s="107">
        <f t="shared" si="8"/>
        <v>0</v>
      </c>
      <c r="T157" s="107">
        <f t="shared" si="9"/>
        <v>0</v>
      </c>
      <c r="U157" s="107">
        <f t="shared" si="10"/>
        <v>0</v>
      </c>
      <c r="V157" s="107">
        <f t="shared" si="11"/>
        <v>0</v>
      </c>
      <c r="W157" s="107">
        <f t="shared" si="12"/>
        <v>0</v>
      </c>
      <c r="X157" s="107">
        <f t="shared" si="13"/>
        <v>0</v>
      </c>
      <c r="Y157" s="107">
        <f t="shared" si="14"/>
        <v>0</v>
      </c>
      <c r="Z157" s="107">
        <f t="shared" si="28"/>
        <v>0</v>
      </c>
      <c r="AA157" s="107">
        <f t="shared" si="29"/>
        <v>0</v>
      </c>
      <c r="AB157" s="107">
        <f t="shared" si="30"/>
        <v>0</v>
      </c>
      <c r="AC157" s="107">
        <f t="shared" si="31"/>
        <v>0</v>
      </c>
      <c r="AD157" s="107">
        <f t="shared" si="32"/>
        <v>0</v>
      </c>
      <c r="AE157" s="107">
        <f t="shared" si="33"/>
        <v>0</v>
      </c>
      <c r="AF157" s="107">
        <f t="shared" si="34"/>
        <v>0</v>
      </c>
      <c r="AG157" s="107">
        <f t="shared" si="35"/>
        <v>0</v>
      </c>
      <c r="AH157" s="107">
        <f t="shared" si="36"/>
        <v>0</v>
      </c>
      <c r="AI157" s="107">
        <f t="shared" si="37"/>
        <v>0</v>
      </c>
      <c r="AJ157" s="107">
        <f t="shared" si="38"/>
        <v>0</v>
      </c>
      <c r="AK157" s="107">
        <f t="shared" si="39"/>
        <v>0</v>
      </c>
    </row>
    <row r="158">
      <c r="A158" s="107"/>
      <c r="B158" s="107"/>
      <c r="C158" s="107"/>
      <c r="D158" s="107"/>
      <c r="E158" s="107"/>
      <c r="F158" s="108">
        <f t="shared" si="27"/>
        <v>90</v>
      </c>
      <c r="G158" s="90" t="s">
        <v>355</v>
      </c>
      <c r="H158" s="14">
        <f>IF(ISNA(VLOOKUP(G158,Round3_Transactions!$A$2:$F$800,2,FALSE)), 0,VLOOKUP(G158,Round3_Transactions!$A$2:$F$800,2,FALSE))</f>
        <v>0</v>
      </c>
      <c r="I158" s="60">
        <f>IF(ISNA(VLOOKUP(G158,Round3_Transactions!$A$2:$F$800,3,FALSE)), 0,VLOOKUP(G158,Round3_Transactions!$A$2:$F$800,3,FALSE))</f>
        <v>0</v>
      </c>
      <c r="J158" s="60">
        <f>IF(ISNA(VLOOKUP(G158,Round3_Transactions!$A$2:$F$800,4,FALSE)), 0,VLOOKUP(G158,Round3_Transactions!$A$2:$F$800,4,FALSE))</f>
        <v>0</v>
      </c>
      <c r="K158" s="60">
        <f>IF(ISNA(VLOOKUP(G158,Round3_Transactions!$A$2:$F$800,5,FALSE)), 0,VLOOKUP(G158,Round3_Transactions!$A$2:$F$800,5,FALSE))</f>
        <v>0</v>
      </c>
      <c r="L158" s="86">
        <f>IF(ISNA(VLOOKUP(G158,Round3_Transactions!$A$2:$F$800,6,FALSE)), 0,VLOOKUP(G158,Round3_Transactions!$A$2:$F$800,6,FALSE))</f>
        <v>0</v>
      </c>
      <c r="M158" s="107">
        <f t="shared" si="1"/>
        <v>0</v>
      </c>
      <c r="N158" s="107">
        <f t="shared" si="3"/>
        <v>0</v>
      </c>
      <c r="O158" s="107">
        <f t="shared" si="4"/>
        <v>0</v>
      </c>
      <c r="P158" s="107">
        <f t="shared" si="5"/>
        <v>0</v>
      </c>
      <c r="Q158" s="107">
        <f t="shared" si="6"/>
        <v>0</v>
      </c>
      <c r="R158" s="107">
        <f t="shared" si="7"/>
        <v>0</v>
      </c>
      <c r="S158" s="107">
        <f t="shared" si="8"/>
        <v>0</v>
      </c>
      <c r="T158" s="107">
        <f t="shared" si="9"/>
        <v>0</v>
      </c>
      <c r="U158" s="107">
        <f t="shared" si="10"/>
        <v>0</v>
      </c>
      <c r="V158" s="107">
        <f t="shared" si="11"/>
        <v>0</v>
      </c>
      <c r="W158" s="107">
        <f t="shared" si="12"/>
        <v>0</v>
      </c>
      <c r="X158" s="107">
        <f t="shared" si="13"/>
        <v>0</v>
      </c>
      <c r="Y158" s="107">
        <f t="shared" si="14"/>
        <v>0</v>
      </c>
      <c r="Z158" s="107">
        <f t="shared" si="28"/>
        <v>0</v>
      </c>
      <c r="AA158" s="107">
        <f t="shared" si="29"/>
        <v>0</v>
      </c>
      <c r="AB158" s="107">
        <f t="shared" si="30"/>
        <v>0</v>
      </c>
      <c r="AC158" s="107">
        <f t="shared" si="31"/>
        <v>0</v>
      </c>
      <c r="AD158" s="107">
        <f t="shared" si="32"/>
        <v>0</v>
      </c>
      <c r="AE158" s="107">
        <f t="shared" si="33"/>
        <v>0</v>
      </c>
      <c r="AF158" s="107">
        <f t="shared" si="34"/>
        <v>0</v>
      </c>
      <c r="AG158" s="107">
        <f t="shared" si="35"/>
        <v>0</v>
      </c>
      <c r="AH158" s="107">
        <f t="shared" si="36"/>
        <v>0</v>
      </c>
      <c r="AI158" s="107">
        <f t="shared" si="37"/>
        <v>0</v>
      </c>
      <c r="AJ158" s="107">
        <f t="shared" si="38"/>
        <v>0</v>
      </c>
      <c r="AK158" s="107">
        <f t="shared" si="39"/>
        <v>0</v>
      </c>
    </row>
    <row r="159">
      <c r="A159" s="107"/>
      <c r="B159" s="107"/>
      <c r="C159" s="107"/>
      <c r="D159" s="107"/>
      <c r="E159" s="107"/>
      <c r="F159" s="108">
        <f t="shared" si="27"/>
        <v>90</v>
      </c>
      <c r="G159" s="90" t="s">
        <v>356</v>
      </c>
      <c r="H159" s="14">
        <f>IF(ISNA(VLOOKUP(G159,Round3_Transactions!$A$2:$F$800,2,FALSE)), 0,VLOOKUP(G159,Round3_Transactions!$A$2:$F$800,2,FALSE))</f>
        <v>0</v>
      </c>
      <c r="I159" s="60">
        <f>IF(ISNA(VLOOKUP(G159,Round3_Transactions!$A$2:$F$800,3,FALSE)), 0,VLOOKUP(G159,Round3_Transactions!$A$2:$F$800,3,FALSE))</f>
        <v>0</v>
      </c>
      <c r="J159" s="60">
        <f>IF(ISNA(VLOOKUP(G159,Round3_Transactions!$A$2:$F$800,4,FALSE)), 0,VLOOKUP(G159,Round3_Transactions!$A$2:$F$800,4,FALSE))</f>
        <v>0</v>
      </c>
      <c r="K159" s="60">
        <f>IF(ISNA(VLOOKUP(G159,Round3_Transactions!$A$2:$F$800,5,FALSE)), 0,VLOOKUP(G159,Round3_Transactions!$A$2:$F$800,5,FALSE))</f>
        <v>0</v>
      </c>
      <c r="L159" s="86">
        <f>IF(ISNA(VLOOKUP(G159,Round3_Transactions!$A$2:$F$800,6,FALSE)), 0,VLOOKUP(G159,Round3_Transactions!$A$2:$F$800,6,FALSE))</f>
        <v>0</v>
      </c>
      <c r="M159" s="107">
        <f t="shared" si="1"/>
        <v>0</v>
      </c>
      <c r="N159" s="107">
        <f t="shared" si="3"/>
        <v>0</v>
      </c>
      <c r="O159" s="107">
        <f t="shared" si="4"/>
        <v>0</v>
      </c>
      <c r="P159" s="107">
        <f t="shared" si="5"/>
        <v>0</v>
      </c>
      <c r="Q159" s="107">
        <f t="shared" si="6"/>
        <v>0</v>
      </c>
      <c r="R159" s="107">
        <f t="shared" si="7"/>
        <v>0</v>
      </c>
      <c r="S159" s="107">
        <f t="shared" si="8"/>
        <v>0</v>
      </c>
      <c r="T159" s="107">
        <f t="shared" si="9"/>
        <v>0</v>
      </c>
      <c r="U159" s="107">
        <f t="shared" si="10"/>
        <v>0</v>
      </c>
      <c r="V159" s="107">
        <f t="shared" si="11"/>
        <v>0</v>
      </c>
      <c r="W159" s="107">
        <f t="shared" si="12"/>
        <v>0</v>
      </c>
      <c r="X159" s="107">
        <f t="shared" si="13"/>
        <v>0</v>
      </c>
      <c r="Y159" s="107">
        <f t="shared" si="14"/>
        <v>0</v>
      </c>
      <c r="Z159" s="107">
        <f t="shared" si="28"/>
        <v>0</v>
      </c>
      <c r="AA159" s="107">
        <f t="shared" si="29"/>
        <v>0</v>
      </c>
      <c r="AB159" s="107">
        <f t="shared" si="30"/>
        <v>0</v>
      </c>
      <c r="AC159" s="107">
        <f t="shared" si="31"/>
        <v>0</v>
      </c>
      <c r="AD159" s="107">
        <f t="shared" si="32"/>
        <v>0</v>
      </c>
      <c r="AE159" s="107">
        <f t="shared" si="33"/>
        <v>0</v>
      </c>
      <c r="AF159" s="107">
        <f t="shared" si="34"/>
        <v>0</v>
      </c>
      <c r="AG159" s="107">
        <f t="shared" si="35"/>
        <v>0</v>
      </c>
      <c r="AH159" s="107">
        <f t="shared" si="36"/>
        <v>0</v>
      </c>
      <c r="AI159" s="107">
        <f t="shared" si="37"/>
        <v>0</v>
      </c>
      <c r="AJ159" s="107">
        <f t="shared" si="38"/>
        <v>0</v>
      </c>
      <c r="AK159" s="107">
        <f t="shared" si="39"/>
        <v>0</v>
      </c>
    </row>
    <row r="160">
      <c r="A160" s="107"/>
      <c r="B160" s="107"/>
      <c r="C160" s="107"/>
      <c r="D160" s="107"/>
      <c r="E160" s="107"/>
      <c r="F160" s="108">
        <f t="shared" si="27"/>
        <v>90</v>
      </c>
      <c r="G160" s="90" t="s">
        <v>357</v>
      </c>
      <c r="H160" s="14">
        <f>IF(ISNA(VLOOKUP(G160,Round3_Transactions!$A$2:$F$800,2,FALSE)), 0,VLOOKUP(G160,Round3_Transactions!$A$2:$F$800,2,FALSE))</f>
        <v>0</v>
      </c>
      <c r="I160" s="60">
        <f>IF(ISNA(VLOOKUP(G160,Round3_Transactions!$A$2:$F$800,3,FALSE)), 0,VLOOKUP(G160,Round3_Transactions!$A$2:$F$800,3,FALSE))</f>
        <v>0</v>
      </c>
      <c r="J160" s="60">
        <f>IF(ISNA(VLOOKUP(G160,Round3_Transactions!$A$2:$F$800,4,FALSE)), 0,VLOOKUP(G160,Round3_Transactions!$A$2:$F$800,4,FALSE))</f>
        <v>0</v>
      </c>
      <c r="K160" s="60">
        <f>IF(ISNA(VLOOKUP(G160,Round3_Transactions!$A$2:$F$800,5,FALSE)), 0,VLOOKUP(G160,Round3_Transactions!$A$2:$F$800,5,FALSE))</f>
        <v>0</v>
      </c>
      <c r="L160" s="86">
        <f>IF(ISNA(VLOOKUP(G160,Round3_Transactions!$A$2:$F$800,6,FALSE)), 0,VLOOKUP(G160,Round3_Transactions!$A$2:$F$800,6,FALSE))</f>
        <v>0</v>
      </c>
      <c r="M160" s="107">
        <f t="shared" si="1"/>
        <v>0</v>
      </c>
      <c r="N160" s="107">
        <f t="shared" si="3"/>
        <v>0</v>
      </c>
      <c r="O160" s="107">
        <f t="shared" si="4"/>
        <v>0</v>
      </c>
      <c r="P160" s="107">
        <f t="shared" si="5"/>
        <v>0</v>
      </c>
      <c r="Q160" s="107">
        <f t="shared" si="6"/>
        <v>0</v>
      </c>
      <c r="R160" s="107">
        <f t="shared" si="7"/>
        <v>0</v>
      </c>
      <c r="S160" s="107">
        <f t="shared" si="8"/>
        <v>0</v>
      </c>
      <c r="T160" s="107">
        <f t="shared" si="9"/>
        <v>0</v>
      </c>
      <c r="U160" s="107">
        <f t="shared" si="10"/>
        <v>0</v>
      </c>
      <c r="V160" s="107">
        <f t="shared" si="11"/>
        <v>0</v>
      </c>
      <c r="W160" s="107">
        <f t="shared" si="12"/>
        <v>0</v>
      </c>
      <c r="X160" s="107">
        <f t="shared" si="13"/>
        <v>0</v>
      </c>
      <c r="Y160" s="107">
        <f t="shared" si="14"/>
        <v>0</v>
      </c>
      <c r="Z160" s="107">
        <f t="shared" si="28"/>
        <v>0</v>
      </c>
      <c r="AA160" s="107">
        <f t="shared" si="29"/>
        <v>0</v>
      </c>
      <c r="AB160" s="107">
        <f t="shared" si="30"/>
        <v>0</v>
      </c>
      <c r="AC160" s="107">
        <f t="shared" si="31"/>
        <v>0</v>
      </c>
      <c r="AD160" s="107">
        <f t="shared" si="32"/>
        <v>0</v>
      </c>
      <c r="AE160" s="107">
        <f t="shared" si="33"/>
        <v>0</v>
      </c>
      <c r="AF160" s="107">
        <f t="shared" si="34"/>
        <v>0</v>
      </c>
      <c r="AG160" s="107">
        <f t="shared" si="35"/>
        <v>0</v>
      </c>
      <c r="AH160" s="107">
        <f t="shared" si="36"/>
        <v>0</v>
      </c>
      <c r="AI160" s="107">
        <f t="shared" si="37"/>
        <v>0</v>
      </c>
      <c r="AJ160" s="107">
        <f t="shared" si="38"/>
        <v>0</v>
      </c>
      <c r="AK160" s="107">
        <f t="shared" si="39"/>
        <v>0</v>
      </c>
    </row>
    <row r="161">
      <c r="A161" s="115"/>
      <c r="B161" s="115"/>
      <c r="C161" s="115"/>
      <c r="D161" s="115"/>
      <c r="E161" s="115"/>
      <c r="F161" s="116"/>
      <c r="G161" s="114"/>
      <c r="H161" s="14" t="str">
        <f>IF(ISNA(VLOOKUP(G161,Round3_Transactions!$A$2:$F$800,2,FALSE)), 0,VLOOKUP(G161,Round3_Transactions!$A$2:$F$800,2,FALSE))</f>
        <v/>
      </c>
      <c r="I161" s="60" t="str">
        <f>IF(ISNA(VLOOKUP(G161,Round3_Transactions!$A$2:$F$800,3,FALSE)), 0,VLOOKUP(G161,Round3_Transactions!$A$2:$F$800,3,FALSE))</f>
        <v/>
      </c>
      <c r="J161" s="60" t="str">
        <f>IF(ISNA(VLOOKUP(G161,Round3_Transactions!$A$2:$F$800,4,FALSE)), 0,VLOOKUP(G161,Round3_Transactions!$A$2:$F$800,4,FALSE))</f>
        <v/>
      </c>
      <c r="K161" s="60" t="str">
        <f>IF(ISNA(VLOOKUP(G161,Round3_Transactions!$A$2:$F$800,5,FALSE)), 0,VLOOKUP(G161,Round3_Transactions!$A$2:$F$800,5,FALSE))</f>
        <v/>
      </c>
      <c r="L161" s="86" t="str">
        <f>IF(ISNA(VLOOKUP(G161,Round3_Transactions!$A$2:$F$800,6,FALSE)), 0,VLOOKUP(G161,Round3_Transactions!$A$2:$F$800,6,FALSE))</f>
        <v/>
      </c>
      <c r="M161" s="115">
        <f t="shared" si="1"/>
        <v>0</v>
      </c>
      <c r="N161" s="115">
        <f t="shared" si="3"/>
        <v>0</v>
      </c>
      <c r="O161" s="115">
        <f t="shared" si="4"/>
        <v>0</v>
      </c>
      <c r="P161" s="115">
        <f t="shared" si="5"/>
        <v>0</v>
      </c>
      <c r="Q161" s="115">
        <f t="shared" si="6"/>
        <v>0</v>
      </c>
      <c r="R161" s="115">
        <f t="shared" si="7"/>
        <v>0</v>
      </c>
      <c r="S161" s="115">
        <f t="shared" si="8"/>
        <v>0</v>
      </c>
      <c r="T161" s="115">
        <f t="shared" si="9"/>
        <v>0</v>
      </c>
      <c r="U161" s="115">
        <f t="shared" si="10"/>
        <v>0</v>
      </c>
      <c r="V161" s="115">
        <f t="shared" si="11"/>
        <v>0</v>
      </c>
      <c r="W161" s="115">
        <f t="shared" si="12"/>
        <v>0</v>
      </c>
      <c r="X161" s="115">
        <f t="shared" si="13"/>
        <v>0</v>
      </c>
      <c r="Y161" s="115">
        <f t="shared" si="14"/>
        <v>0</v>
      </c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7"/>
      <c r="AM161" s="117"/>
      <c r="AN161" s="117"/>
      <c r="AO161" s="117"/>
      <c r="AP161" s="117"/>
    </row>
    <row r="162">
      <c r="A162" s="102" t="str">
        <f>Stock_Prices!A19</f>
        <v>BYD</v>
      </c>
      <c r="B162" s="102" t="str">
        <f>Stock_Prices!B19</f>
        <v>BYD</v>
      </c>
      <c r="C162" s="103">
        <f>Stock_Prices!C19-D162</f>
        <v>100000</v>
      </c>
      <c r="D162" s="104">
        <f>SUM(H162:H240)-SUM(J162:J240)</f>
        <v>0</v>
      </c>
      <c r="E162" s="118">
        <f>Stock_Prices!I19</f>
        <v>0.3</v>
      </c>
      <c r="F162" s="106">
        <f>Stock_Prices!J19</f>
        <v>490</v>
      </c>
      <c r="G162" s="85" t="s">
        <v>358</v>
      </c>
      <c r="H162" s="14">
        <f>IF(ISNA(VLOOKUP(G162,Round3_Transactions!$A$2:$F$800,2,FALSE)), 0,VLOOKUP(G162,Round3_Transactions!$A$2:$F$800,2,FALSE))</f>
        <v>0</v>
      </c>
      <c r="I162" s="60">
        <f>IF(ISNA(VLOOKUP(G162,Round3_Transactions!$A$2:$F$800,3,FALSE)), 0,VLOOKUP(G162,Round3_Transactions!$A$2:$F$800,3,FALSE))</f>
        <v>0</v>
      </c>
      <c r="J162" s="60">
        <f>IF(ISNA(VLOOKUP(G162,Round3_Transactions!$A$2:$F$800,4,FALSE)), 0,VLOOKUP(G162,Round3_Transactions!$A$2:$F$800,4,FALSE))</f>
        <v>0</v>
      </c>
      <c r="K162" s="60">
        <f>IF(ISNA(VLOOKUP(G162,Round3_Transactions!$A$2:$F$800,5,FALSE)), 0,VLOOKUP(G162,Round3_Transactions!$A$2:$F$800,5,FALSE))</f>
        <v>0</v>
      </c>
      <c r="L162" s="86">
        <f>IF(ISNA(VLOOKUP(G162,Round3_Transactions!$A$2:$F$800,6,FALSE)), 0,VLOOKUP(G162,Round3_Transactions!$A$2:$F$800,6,FALSE))</f>
        <v>0</v>
      </c>
      <c r="M162" s="107">
        <f t="shared" si="1"/>
        <v>0</v>
      </c>
      <c r="N162" s="107">
        <f t="shared" si="3"/>
        <v>0</v>
      </c>
      <c r="O162" s="107">
        <f t="shared" si="4"/>
        <v>0</v>
      </c>
      <c r="P162" s="107">
        <f t="shared" si="5"/>
        <v>0</v>
      </c>
      <c r="Q162" s="107">
        <f t="shared" si="6"/>
        <v>0</v>
      </c>
      <c r="R162" s="107">
        <f t="shared" si="7"/>
        <v>0</v>
      </c>
      <c r="S162" s="107">
        <f t="shared" si="8"/>
        <v>0</v>
      </c>
      <c r="T162" s="107">
        <f t="shared" si="9"/>
        <v>0</v>
      </c>
      <c r="U162" s="107">
        <f t="shared" si="10"/>
        <v>0</v>
      </c>
      <c r="V162" s="107">
        <f t="shared" si="11"/>
        <v>0</v>
      </c>
      <c r="W162" s="107">
        <f t="shared" si="12"/>
        <v>0</v>
      </c>
      <c r="X162" s="107">
        <f t="shared" si="13"/>
        <v>0</v>
      </c>
      <c r="Y162" s="107">
        <f t="shared" si="14"/>
        <v>0</v>
      </c>
      <c r="Z162" s="107">
        <f>if($L162=1,H162-J162,0)</f>
        <v>0</v>
      </c>
      <c r="AA162" s="107">
        <f>if($L162=2,$H162-$J162,0)</f>
        <v>0</v>
      </c>
      <c r="AB162" s="107">
        <f>if($L162=3,$H162-$J162,0)</f>
        <v>0</v>
      </c>
      <c r="AC162" s="107">
        <f>if($L162=4,$H162-$J162,0)</f>
        <v>0</v>
      </c>
      <c r="AD162" s="107">
        <f>if($L162=5,$H162-$J162,0)</f>
        <v>0</v>
      </c>
      <c r="AE162" s="107">
        <f>if($L162=6,$H162-$J162,0)</f>
        <v>0</v>
      </c>
      <c r="AF162" s="107">
        <f>if($L162=7,$H162-$J162,0)</f>
        <v>0</v>
      </c>
      <c r="AG162" s="107">
        <f>if($L162=8,$H162-$J162,0)</f>
        <v>0</v>
      </c>
      <c r="AH162" s="107">
        <f>if($L162=9,$H162-$J162,0)</f>
        <v>0</v>
      </c>
      <c r="AI162" s="107">
        <f>if($L162=10,$H162-$J162,0)</f>
        <v>0</v>
      </c>
      <c r="AJ162" s="107">
        <f>if($L162=11,$H162-$J162,0)</f>
        <v>0</v>
      </c>
      <c r="AK162" s="107">
        <f>if($L162=12,$H162-$J162,0)</f>
        <v>0</v>
      </c>
    </row>
    <row r="163">
      <c r="A163" s="107"/>
      <c r="B163" s="107"/>
      <c r="C163" s="107"/>
      <c r="D163" s="107"/>
      <c r="E163" s="107"/>
      <c r="F163" s="108">
        <f t="shared" ref="F163:F240" si="40">if(H162&gt;0,I162+$E$162*(I162-F162)+$E$162,if(J162&gt;0,K162+$E$162*(K162-F162)-$E$162,F162))</f>
        <v>490</v>
      </c>
      <c r="G163" s="85" t="s">
        <v>359</v>
      </c>
      <c r="H163" s="14">
        <f>IF(ISNA(VLOOKUP(G163,Round3_Transactions!$A$2:$F$800,2,FALSE)), 0,VLOOKUP(G163,Round3_Transactions!$A$2:$F$800,2,FALSE))</f>
        <v>0</v>
      </c>
      <c r="I163" s="60">
        <f>IF(ISNA(VLOOKUP(G163,Round3_Transactions!$A$2:$F$800,3,FALSE)), 0,VLOOKUP(G163,Round3_Transactions!$A$2:$F$800,3,FALSE))</f>
        <v>0</v>
      </c>
      <c r="J163" s="60">
        <f>IF(ISNA(VLOOKUP(G163,Round3_Transactions!$A$2:$F$800,4,FALSE)), 0,VLOOKUP(G163,Round3_Transactions!$A$2:$F$800,4,FALSE))</f>
        <v>0</v>
      </c>
      <c r="K163" s="60">
        <f>IF(ISNA(VLOOKUP(G163,Round3_Transactions!$A$2:$F$800,5,FALSE)), 0,VLOOKUP(G163,Round3_Transactions!$A$2:$F$800,5,FALSE))</f>
        <v>0</v>
      </c>
      <c r="L163" s="86">
        <f>IF(ISNA(VLOOKUP(G163,Round3_Transactions!$A$2:$F$800,6,FALSE)), 0,VLOOKUP(G163,Round3_Transactions!$A$2:$F$800,6,FALSE))</f>
        <v>0</v>
      </c>
      <c r="M163" s="107">
        <f t="shared" si="1"/>
        <v>0</v>
      </c>
      <c r="N163" s="107">
        <f t="shared" si="3"/>
        <v>0</v>
      </c>
      <c r="O163" s="107">
        <f t="shared" si="4"/>
        <v>0</v>
      </c>
      <c r="P163" s="107">
        <f t="shared" si="5"/>
        <v>0</v>
      </c>
      <c r="Q163" s="107">
        <f t="shared" si="6"/>
        <v>0</v>
      </c>
      <c r="R163" s="107">
        <f t="shared" si="7"/>
        <v>0</v>
      </c>
      <c r="S163" s="107">
        <f t="shared" si="8"/>
        <v>0</v>
      </c>
      <c r="T163" s="107">
        <f t="shared" si="9"/>
        <v>0</v>
      </c>
      <c r="U163" s="107">
        <f t="shared" si="10"/>
        <v>0</v>
      </c>
      <c r="V163" s="107">
        <f t="shared" si="11"/>
        <v>0</v>
      </c>
      <c r="W163" s="107">
        <f t="shared" si="12"/>
        <v>0</v>
      </c>
      <c r="X163" s="107">
        <f t="shared" si="13"/>
        <v>0</v>
      </c>
      <c r="Y163" s="107">
        <f t="shared" si="14"/>
        <v>0</v>
      </c>
      <c r="Z163" s="107">
        <f t="shared" ref="Z163:Z240" si="41">if($L163=1,$H163-$J163+Z162,Z162)</f>
        <v>0</v>
      </c>
      <c r="AA163" s="107">
        <f t="shared" ref="AA163:AA240" si="42">if($L163=2,$H163-$J163+AA162,AA162)</f>
        <v>0</v>
      </c>
      <c r="AB163" s="107">
        <f t="shared" ref="AB163:AB240" si="43">if($L163=3,$H163-$J163+AB162,AB162)</f>
        <v>0</v>
      </c>
      <c r="AC163" s="107">
        <f t="shared" ref="AC163:AC240" si="44">if($L163=4,$H163-$J163+AC162,AC162)</f>
        <v>0</v>
      </c>
      <c r="AD163" s="107">
        <f t="shared" ref="AD163:AD240" si="45">if($L163=5,$H163-$J163+AD162,AD162)</f>
        <v>0</v>
      </c>
      <c r="AE163" s="107">
        <f t="shared" ref="AE163:AE240" si="46">if($L163=6,$H163-$J163+AE162,AE162)</f>
        <v>0</v>
      </c>
      <c r="AF163" s="107">
        <f t="shared" ref="AF163:AF240" si="47">if($L163=7,$H163-$J163+AF162,AF162)</f>
        <v>0</v>
      </c>
      <c r="AG163" s="107">
        <f t="shared" ref="AG163:AG240" si="48">if($L163=8,$H163-$J163+AG162,AG162)</f>
        <v>0</v>
      </c>
      <c r="AH163" s="107">
        <f t="shared" ref="AH163:AH240" si="49">if($L163=9,$H163-$J163+AH162,AH162)</f>
        <v>0</v>
      </c>
      <c r="AI163" s="107">
        <f t="shared" ref="AI163:AI240" si="50">if($L163=10,$H163-$J163+AI162,AI162)</f>
        <v>0</v>
      </c>
      <c r="AJ163" s="107">
        <f t="shared" ref="AJ163:AJ240" si="51">if($L163=11,$H163-$J163+AJ162,AJ162)</f>
        <v>0</v>
      </c>
      <c r="AK163" s="107">
        <f t="shared" ref="AK163:AK240" si="52">if($L163=12,$H163-$J163+AK162,AK162)</f>
        <v>0</v>
      </c>
    </row>
    <row r="164">
      <c r="A164" s="107"/>
      <c r="B164" s="107"/>
      <c r="C164" s="107"/>
      <c r="D164" s="107"/>
      <c r="E164" s="107"/>
      <c r="F164" s="108">
        <f t="shared" si="40"/>
        <v>490</v>
      </c>
      <c r="G164" s="85" t="s">
        <v>360</v>
      </c>
      <c r="H164" s="14">
        <f>IF(ISNA(VLOOKUP(G164,Round3_Transactions!$A$2:$F$800,2,FALSE)), 0,VLOOKUP(G164,Round3_Transactions!$A$2:$F$800,2,FALSE))</f>
        <v>0</v>
      </c>
      <c r="I164" s="60">
        <f>IF(ISNA(VLOOKUP(G164,Round3_Transactions!$A$2:$F$800,3,FALSE)), 0,VLOOKUP(G164,Round3_Transactions!$A$2:$F$800,3,FALSE))</f>
        <v>0</v>
      </c>
      <c r="J164" s="60">
        <f>IF(ISNA(VLOOKUP(G164,Round3_Transactions!$A$2:$F$800,4,FALSE)), 0,VLOOKUP(G164,Round3_Transactions!$A$2:$F$800,4,FALSE))</f>
        <v>0</v>
      </c>
      <c r="K164" s="60">
        <f>IF(ISNA(VLOOKUP(G164,Round3_Transactions!$A$2:$F$800,5,FALSE)), 0,VLOOKUP(G164,Round3_Transactions!$A$2:$F$800,5,FALSE))</f>
        <v>0</v>
      </c>
      <c r="L164" s="86">
        <f>IF(ISNA(VLOOKUP(G164,Round3_Transactions!$A$2:$F$800,6,FALSE)), 0,VLOOKUP(G164,Round3_Transactions!$A$2:$F$800,6,FALSE))</f>
        <v>0</v>
      </c>
      <c r="M164" s="107">
        <f t="shared" si="1"/>
        <v>0</v>
      </c>
      <c r="N164" s="107">
        <f t="shared" si="3"/>
        <v>0</v>
      </c>
      <c r="O164" s="107">
        <f t="shared" si="4"/>
        <v>0</v>
      </c>
      <c r="P164" s="107">
        <f t="shared" si="5"/>
        <v>0</v>
      </c>
      <c r="Q164" s="107">
        <f t="shared" si="6"/>
        <v>0</v>
      </c>
      <c r="R164" s="107">
        <f t="shared" si="7"/>
        <v>0</v>
      </c>
      <c r="S164" s="107">
        <f t="shared" si="8"/>
        <v>0</v>
      </c>
      <c r="T164" s="107">
        <f t="shared" si="9"/>
        <v>0</v>
      </c>
      <c r="U164" s="107">
        <f t="shared" si="10"/>
        <v>0</v>
      </c>
      <c r="V164" s="107">
        <f t="shared" si="11"/>
        <v>0</v>
      </c>
      <c r="W164" s="107">
        <f t="shared" si="12"/>
        <v>0</v>
      </c>
      <c r="X164" s="107">
        <f t="shared" si="13"/>
        <v>0</v>
      </c>
      <c r="Y164" s="107">
        <f t="shared" si="14"/>
        <v>0</v>
      </c>
      <c r="Z164" s="107">
        <f t="shared" si="41"/>
        <v>0</v>
      </c>
      <c r="AA164" s="107">
        <f t="shared" si="42"/>
        <v>0</v>
      </c>
      <c r="AB164" s="107">
        <f t="shared" si="43"/>
        <v>0</v>
      </c>
      <c r="AC164" s="107">
        <f t="shared" si="44"/>
        <v>0</v>
      </c>
      <c r="AD164" s="107">
        <f t="shared" si="45"/>
        <v>0</v>
      </c>
      <c r="AE164" s="107">
        <f t="shared" si="46"/>
        <v>0</v>
      </c>
      <c r="AF164" s="107">
        <f t="shared" si="47"/>
        <v>0</v>
      </c>
      <c r="AG164" s="107">
        <f t="shared" si="48"/>
        <v>0</v>
      </c>
      <c r="AH164" s="107">
        <f t="shared" si="49"/>
        <v>0</v>
      </c>
      <c r="AI164" s="107">
        <f t="shared" si="50"/>
        <v>0</v>
      </c>
      <c r="AJ164" s="107">
        <f t="shared" si="51"/>
        <v>0</v>
      </c>
      <c r="AK164" s="107">
        <f t="shared" si="52"/>
        <v>0</v>
      </c>
    </row>
    <row r="165">
      <c r="A165" s="107"/>
      <c r="B165" s="107"/>
      <c r="C165" s="107"/>
      <c r="D165" s="107"/>
      <c r="E165" s="107"/>
      <c r="F165" s="108">
        <f t="shared" si="40"/>
        <v>490</v>
      </c>
      <c r="G165" s="85" t="s">
        <v>361</v>
      </c>
      <c r="H165" s="14">
        <f>IF(ISNA(VLOOKUP(G165,Round3_Transactions!$A$2:$F$800,2,FALSE)), 0,VLOOKUP(G165,Round3_Transactions!$A$2:$F$800,2,FALSE))</f>
        <v>0</v>
      </c>
      <c r="I165" s="60">
        <f>IF(ISNA(VLOOKUP(G165,Round3_Transactions!$A$2:$F$800,3,FALSE)), 0,VLOOKUP(G165,Round3_Transactions!$A$2:$F$800,3,FALSE))</f>
        <v>0</v>
      </c>
      <c r="J165" s="60">
        <f>IF(ISNA(VLOOKUP(G165,Round3_Transactions!$A$2:$F$800,4,FALSE)), 0,VLOOKUP(G165,Round3_Transactions!$A$2:$F$800,4,FALSE))</f>
        <v>0</v>
      </c>
      <c r="K165" s="60">
        <f>IF(ISNA(VLOOKUP(G165,Round3_Transactions!$A$2:$F$800,5,FALSE)), 0,VLOOKUP(G165,Round3_Transactions!$A$2:$F$800,5,FALSE))</f>
        <v>0</v>
      </c>
      <c r="L165" s="86">
        <f>IF(ISNA(VLOOKUP(G165,Round3_Transactions!$A$2:$F$800,6,FALSE)), 0,VLOOKUP(G165,Round3_Transactions!$A$2:$F$800,6,FALSE))</f>
        <v>0</v>
      </c>
      <c r="M165" s="107">
        <f t="shared" si="1"/>
        <v>0</v>
      </c>
      <c r="N165" s="107">
        <f t="shared" si="3"/>
        <v>0</v>
      </c>
      <c r="O165" s="107">
        <f t="shared" si="4"/>
        <v>0</v>
      </c>
      <c r="P165" s="107">
        <f t="shared" si="5"/>
        <v>0</v>
      </c>
      <c r="Q165" s="107">
        <f t="shared" si="6"/>
        <v>0</v>
      </c>
      <c r="R165" s="107">
        <f t="shared" si="7"/>
        <v>0</v>
      </c>
      <c r="S165" s="107">
        <f t="shared" si="8"/>
        <v>0</v>
      </c>
      <c r="T165" s="107">
        <f t="shared" si="9"/>
        <v>0</v>
      </c>
      <c r="U165" s="107">
        <f t="shared" si="10"/>
        <v>0</v>
      </c>
      <c r="V165" s="107">
        <f t="shared" si="11"/>
        <v>0</v>
      </c>
      <c r="W165" s="107">
        <f t="shared" si="12"/>
        <v>0</v>
      </c>
      <c r="X165" s="107">
        <f t="shared" si="13"/>
        <v>0</v>
      </c>
      <c r="Y165" s="107">
        <f t="shared" si="14"/>
        <v>0</v>
      </c>
      <c r="Z165" s="107">
        <f t="shared" si="41"/>
        <v>0</v>
      </c>
      <c r="AA165" s="107">
        <f t="shared" si="42"/>
        <v>0</v>
      </c>
      <c r="AB165" s="107">
        <f t="shared" si="43"/>
        <v>0</v>
      </c>
      <c r="AC165" s="107">
        <f t="shared" si="44"/>
        <v>0</v>
      </c>
      <c r="AD165" s="107">
        <f t="shared" si="45"/>
        <v>0</v>
      </c>
      <c r="AE165" s="107">
        <f t="shared" si="46"/>
        <v>0</v>
      </c>
      <c r="AF165" s="107">
        <f t="shared" si="47"/>
        <v>0</v>
      </c>
      <c r="AG165" s="107">
        <f t="shared" si="48"/>
        <v>0</v>
      </c>
      <c r="AH165" s="107">
        <f t="shared" si="49"/>
        <v>0</v>
      </c>
      <c r="AI165" s="107">
        <f t="shared" si="50"/>
        <v>0</v>
      </c>
      <c r="AJ165" s="107">
        <f t="shared" si="51"/>
        <v>0</v>
      </c>
      <c r="AK165" s="107">
        <f t="shared" si="52"/>
        <v>0</v>
      </c>
    </row>
    <row r="166">
      <c r="A166" s="107"/>
      <c r="B166" s="107"/>
      <c r="C166" s="107"/>
      <c r="D166" s="107"/>
      <c r="E166" s="107"/>
      <c r="F166" s="108">
        <f t="shared" si="40"/>
        <v>490</v>
      </c>
      <c r="G166" s="85" t="s">
        <v>362</v>
      </c>
      <c r="H166" s="14">
        <f>IF(ISNA(VLOOKUP(G166,Round3_Transactions!$A$2:$F$800,2,FALSE)), 0,VLOOKUP(G166,Round3_Transactions!$A$2:$F$800,2,FALSE))</f>
        <v>0</v>
      </c>
      <c r="I166" s="60">
        <f>IF(ISNA(VLOOKUP(G166,Round3_Transactions!$A$2:$F$800,3,FALSE)), 0,VLOOKUP(G166,Round3_Transactions!$A$2:$F$800,3,FALSE))</f>
        <v>0</v>
      </c>
      <c r="J166" s="60">
        <f>IF(ISNA(VLOOKUP(G166,Round3_Transactions!$A$2:$F$800,4,FALSE)), 0,VLOOKUP(G166,Round3_Transactions!$A$2:$F$800,4,FALSE))</f>
        <v>0</v>
      </c>
      <c r="K166" s="60">
        <f>IF(ISNA(VLOOKUP(G166,Round3_Transactions!$A$2:$F$800,5,FALSE)), 0,VLOOKUP(G166,Round3_Transactions!$A$2:$F$800,5,FALSE))</f>
        <v>0</v>
      </c>
      <c r="L166" s="86">
        <f>IF(ISNA(VLOOKUP(G166,Round3_Transactions!$A$2:$F$800,6,FALSE)), 0,VLOOKUP(G166,Round3_Transactions!$A$2:$F$800,6,FALSE))</f>
        <v>0</v>
      </c>
      <c r="M166" s="107">
        <f t="shared" si="1"/>
        <v>0</v>
      </c>
      <c r="N166" s="107">
        <f t="shared" si="3"/>
        <v>0</v>
      </c>
      <c r="O166" s="107">
        <f t="shared" si="4"/>
        <v>0</v>
      </c>
      <c r="P166" s="107">
        <f t="shared" si="5"/>
        <v>0</v>
      </c>
      <c r="Q166" s="107">
        <f t="shared" si="6"/>
        <v>0</v>
      </c>
      <c r="R166" s="107">
        <f t="shared" si="7"/>
        <v>0</v>
      </c>
      <c r="S166" s="107">
        <f t="shared" si="8"/>
        <v>0</v>
      </c>
      <c r="T166" s="107">
        <f t="shared" si="9"/>
        <v>0</v>
      </c>
      <c r="U166" s="107">
        <f t="shared" si="10"/>
        <v>0</v>
      </c>
      <c r="V166" s="107">
        <f t="shared" si="11"/>
        <v>0</v>
      </c>
      <c r="W166" s="107">
        <f t="shared" si="12"/>
        <v>0</v>
      </c>
      <c r="X166" s="107">
        <f t="shared" si="13"/>
        <v>0</v>
      </c>
      <c r="Y166" s="107">
        <f t="shared" si="14"/>
        <v>0</v>
      </c>
      <c r="Z166" s="107">
        <f t="shared" si="41"/>
        <v>0</v>
      </c>
      <c r="AA166" s="107">
        <f t="shared" si="42"/>
        <v>0</v>
      </c>
      <c r="AB166" s="107">
        <f t="shared" si="43"/>
        <v>0</v>
      </c>
      <c r="AC166" s="107">
        <f t="shared" si="44"/>
        <v>0</v>
      </c>
      <c r="AD166" s="107">
        <f t="shared" si="45"/>
        <v>0</v>
      </c>
      <c r="AE166" s="107">
        <f t="shared" si="46"/>
        <v>0</v>
      </c>
      <c r="AF166" s="107">
        <f t="shared" si="47"/>
        <v>0</v>
      </c>
      <c r="AG166" s="107">
        <f t="shared" si="48"/>
        <v>0</v>
      </c>
      <c r="AH166" s="107">
        <f t="shared" si="49"/>
        <v>0</v>
      </c>
      <c r="AI166" s="107">
        <f t="shared" si="50"/>
        <v>0</v>
      </c>
      <c r="AJ166" s="107">
        <f t="shared" si="51"/>
        <v>0</v>
      </c>
      <c r="AK166" s="107">
        <f t="shared" si="52"/>
        <v>0</v>
      </c>
    </row>
    <row r="167">
      <c r="A167" s="107"/>
      <c r="B167" s="107"/>
      <c r="C167" s="107"/>
      <c r="D167" s="107"/>
      <c r="E167" s="107"/>
      <c r="F167" s="108">
        <f t="shared" si="40"/>
        <v>490</v>
      </c>
      <c r="G167" s="85" t="s">
        <v>363</v>
      </c>
      <c r="H167" s="14">
        <f>IF(ISNA(VLOOKUP(G167,Round3_Transactions!$A$2:$F$800,2,FALSE)), 0,VLOOKUP(G167,Round3_Transactions!$A$2:$F$800,2,FALSE))</f>
        <v>0</v>
      </c>
      <c r="I167" s="60">
        <f>IF(ISNA(VLOOKUP(G167,Round3_Transactions!$A$2:$F$800,3,FALSE)), 0,VLOOKUP(G167,Round3_Transactions!$A$2:$F$800,3,FALSE))</f>
        <v>0</v>
      </c>
      <c r="J167" s="60">
        <f>IF(ISNA(VLOOKUP(G167,Round3_Transactions!$A$2:$F$800,4,FALSE)), 0,VLOOKUP(G167,Round3_Transactions!$A$2:$F$800,4,FALSE))</f>
        <v>0</v>
      </c>
      <c r="K167" s="60">
        <f>IF(ISNA(VLOOKUP(G167,Round3_Transactions!$A$2:$F$800,5,FALSE)), 0,VLOOKUP(G167,Round3_Transactions!$A$2:$F$800,5,FALSE))</f>
        <v>0</v>
      </c>
      <c r="L167" s="86">
        <f>IF(ISNA(VLOOKUP(G167,Round3_Transactions!$A$2:$F$800,6,FALSE)), 0,VLOOKUP(G167,Round3_Transactions!$A$2:$F$800,6,FALSE))</f>
        <v>0</v>
      </c>
      <c r="M167" s="107">
        <f t="shared" si="1"/>
        <v>0</v>
      </c>
      <c r="N167" s="107">
        <f t="shared" si="3"/>
        <v>0</v>
      </c>
      <c r="O167" s="107">
        <f t="shared" si="4"/>
        <v>0</v>
      </c>
      <c r="P167" s="107">
        <f t="shared" si="5"/>
        <v>0</v>
      </c>
      <c r="Q167" s="107">
        <f t="shared" si="6"/>
        <v>0</v>
      </c>
      <c r="R167" s="107">
        <f t="shared" si="7"/>
        <v>0</v>
      </c>
      <c r="S167" s="107">
        <f t="shared" si="8"/>
        <v>0</v>
      </c>
      <c r="T167" s="107">
        <f t="shared" si="9"/>
        <v>0</v>
      </c>
      <c r="U167" s="107">
        <f t="shared" si="10"/>
        <v>0</v>
      </c>
      <c r="V167" s="107">
        <f t="shared" si="11"/>
        <v>0</v>
      </c>
      <c r="W167" s="107">
        <f t="shared" si="12"/>
        <v>0</v>
      </c>
      <c r="X167" s="107">
        <f t="shared" si="13"/>
        <v>0</v>
      </c>
      <c r="Y167" s="107">
        <f t="shared" si="14"/>
        <v>0</v>
      </c>
      <c r="Z167" s="107">
        <f t="shared" si="41"/>
        <v>0</v>
      </c>
      <c r="AA167" s="107">
        <f t="shared" si="42"/>
        <v>0</v>
      </c>
      <c r="AB167" s="107">
        <f t="shared" si="43"/>
        <v>0</v>
      </c>
      <c r="AC167" s="107">
        <f t="shared" si="44"/>
        <v>0</v>
      </c>
      <c r="AD167" s="107">
        <f t="shared" si="45"/>
        <v>0</v>
      </c>
      <c r="AE167" s="107">
        <f t="shared" si="46"/>
        <v>0</v>
      </c>
      <c r="AF167" s="107">
        <f t="shared" si="47"/>
        <v>0</v>
      </c>
      <c r="AG167" s="107">
        <f t="shared" si="48"/>
        <v>0</v>
      </c>
      <c r="AH167" s="107">
        <f t="shared" si="49"/>
        <v>0</v>
      </c>
      <c r="AI167" s="107">
        <f t="shared" si="50"/>
        <v>0</v>
      </c>
      <c r="AJ167" s="107">
        <f t="shared" si="51"/>
        <v>0</v>
      </c>
      <c r="AK167" s="107">
        <f t="shared" si="52"/>
        <v>0</v>
      </c>
    </row>
    <row r="168">
      <c r="A168" s="107"/>
      <c r="B168" s="107"/>
      <c r="C168" s="107"/>
      <c r="D168" s="107"/>
      <c r="E168" s="107"/>
      <c r="F168" s="108">
        <f t="shared" si="40"/>
        <v>490</v>
      </c>
      <c r="G168" s="85" t="s">
        <v>364</v>
      </c>
      <c r="H168" s="14">
        <f>IF(ISNA(VLOOKUP(G168,Round3_Transactions!$A$2:$F$800,2,FALSE)), 0,VLOOKUP(G168,Round3_Transactions!$A$2:$F$800,2,FALSE))</f>
        <v>0</v>
      </c>
      <c r="I168" s="60">
        <f>IF(ISNA(VLOOKUP(G168,Round3_Transactions!$A$2:$F$800,3,FALSE)), 0,VLOOKUP(G168,Round3_Transactions!$A$2:$F$800,3,FALSE))</f>
        <v>0</v>
      </c>
      <c r="J168" s="60">
        <f>IF(ISNA(VLOOKUP(G168,Round3_Transactions!$A$2:$F$800,4,FALSE)), 0,VLOOKUP(G168,Round3_Transactions!$A$2:$F$800,4,FALSE))</f>
        <v>0</v>
      </c>
      <c r="K168" s="60">
        <f>IF(ISNA(VLOOKUP(G168,Round3_Transactions!$A$2:$F$800,5,FALSE)), 0,VLOOKUP(G168,Round3_Transactions!$A$2:$F$800,5,FALSE))</f>
        <v>0</v>
      </c>
      <c r="L168" s="86">
        <f>IF(ISNA(VLOOKUP(G168,Round3_Transactions!$A$2:$F$800,6,FALSE)), 0,VLOOKUP(G168,Round3_Transactions!$A$2:$F$800,6,FALSE))</f>
        <v>0</v>
      </c>
      <c r="M168" s="107">
        <f t="shared" si="1"/>
        <v>0</v>
      </c>
      <c r="N168" s="107">
        <f t="shared" si="3"/>
        <v>0</v>
      </c>
      <c r="O168" s="107">
        <f t="shared" si="4"/>
        <v>0</v>
      </c>
      <c r="P168" s="107">
        <f t="shared" si="5"/>
        <v>0</v>
      </c>
      <c r="Q168" s="107">
        <f t="shared" si="6"/>
        <v>0</v>
      </c>
      <c r="R168" s="107">
        <f t="shared" si="7"/>
        <v>0</v>
      </c>
      <c r="S168" s="107">
        <f t="shared" si="8"/>
        <v>0</v>
      </c>
      <c r="T168" s="107">
        <f t="shared" si="9"/>
        <v>0</v>
      </c>
      <c r="U168" s="107">
        <f t="shared" si="10"/>
        <v>0</v>
      </c>
      <c r="V168" s="107">
        <f t="shared" si="11"/>
        <v>0</v>
      </c>
      <c r="W168" s="107">
        <f t="shared" si="12"/>
        <v>0</v>
      </c>
      <c r="X168" s="107">
        <f t="shared" si="13"/>
        <v>0</v>
      </c>
      <c r="Y168" s="107">
        <f t="shared" si="14"/>
        <v>0</v>
      </c>
      <c r="Z168" s="107">
        <f t="shared" si="41"/>
        <v>0</v>
      </c>
      <c r="AA168" s="107">
        <f t="shared" si="42"/>
        <v>0</v>
      </c>
      <c r="AB168" s="107">
        <f t="shared" si="43"/>
        <v>0</v>
      </c>
      <c r="AC168" s="107">
        <f t="shared" si="44"/>
        <v>0</v>
      </c>
      <c r="AD168" s="107">
        <f t="shared" si="45"/>
        <v>0</v>
      </c>
      <c r="AE168" s="107">
        <f t="shared" si="46"/>
        <v>0</v>
      </c>
      <c r="AF168" s="107">
        <f t="shared" si="47"/>
        <v>0</v>
      </c>
      <c r="AG168" s="107">
        <f t="shared" si="48"/>
        <v>0</v>
      </c>
      <c r="AH168" s="107">
        <f t="shared" si="49"/>
        <v>0</v>
      </c>
      <c r="AI168" s="107">
        <f t="shared" si="50"/>
        <v>0</v>
      </c>
      <c r="AJ168" s="107">
        <f t="shared" si="51"/>
        <v>0</v>
      </c>
      <c r="AK168" s="107">
        <f t="shared" si="52"/>
        <v>0</v>
      </c>
    </row>
    <row r="169">
      <c r="A169" s="107"/>
      <c r="B169" s="107"/>
      <c r="C169" s="107"/>
      <c r="D169" s="107"/>
      <c r="E169" s="107"/>
      <c r="F169" s="108">
        <f t="shared" si="40"/>
        <v>490</v>
      </c>
      <c r="G169" s="85" t="s">
        <v>365</v>
      </c>
      <c r="H169" s="14">
        <f>IF(ISNA(VLOOKUP(G169,Round3_Transactions!$A$2:$F$800,2,FALSE)), 0,VLOOKUP(G169,Round3_Transactions!$A$2:$F$800,2,FALSE))</f>
        <v>0</v>
      </c>
      <c r="I169" s="60">
        <f>IF(ISNA(VLOOKUP(G169,Round3_Transactions!$A$2:$F$800,3,FALSE)), 0,VLOOKUP(G169,Round3_Transactions!$A$2:$F$800,3,FALSE))</f>
        <v>0</v>
      </c>
      <c r="J169" s="60">
        <f>IF(ISNA(VLOOKUP(G169,Round3_Transactions!$A$2:$F$800,4,FALSE)), 0,VLOOKUP(G169,Round3_Transactions!$A$2:$F$800,4,FALSE))</f>
        <v>0</v>
      </c>
      <c r="K169" s="60">
        <f>IF(ISNA(VLOOKUP(G169,Round3_Transactions!$A$2:$F$800,5,FALSE)), 0,VLOOKUP(G169,Round3_Transactions!$A$2:$F$800,5,FALSE))</f>
        <v>0</v>
      </c>
      <c r="L169" s="86">
        <f>IF(ISNA(VLOOKUP(G169,Round3_Transactions!$A$2:$F$800,6,FALSE)), 0,VLOOKUP(G169,Round3_Transactions!$A$2:$F$800,6,FALSE))</f>
        <v>0</v>
      </c>
      <c r="M169" s="107">
        <f t="shared" si="1"/>
        <v>0</v>
      </c>
      <c r="N169" s="107">
        <f t="shared" si="3"/>
        <v>0</v>
      </c>
      <c r="O169" s="107">
        <f t="shared" si="4"/>
        <v>0</v>
      </c>
      <c r="P169" s="107">
        <f t="shared" si="5"/>
        <v>0</v>
      </c>
      <c r="Q169" s="107">
        <f t="shared" si="6"/>
        <v>0</v>
      </c>
      <c r="R169" s="107">
        <f t="shared" si="7"/>
        <v>0</v>
      </c>
      <c r="S169" s="107">
        <f t="shared" si="8"/>
        <v>0</v>
      </c>
      <c r="T169" s="107">
        <f t="shared" si="9"/>
        <v>0</v>
      </c>
      <c r="U169" s="107">
        <f t="shared" si="10"/>
        <v>0</v>
      </c>
      <c r="V169" s="107">
        <f t="shared" si="11"/>
        <v>0</v>
      </c>
      <c r="W169" s="107">
        <f t="shared" si="12"/>
        <v>0</v>
      </c>
      <c r="X169" s="107">
        <f t="shared" si="13"/>
        <v>0</v>
      </c>
      <c r="Y169" s="107">
        <f t="shared" si="14"/>
        <v>0</v>
      </c>
      <c r="Z169" s="107">
        <f t="shared" si="41"/>
        <v>0</v>
      </c>
      <c r="AA169" s="107">
        <f t="shared" si="42"/>
        <v>0</v>
      </c>
      <c r="AB169" s="107">
        <f t="shared" si="43"/>
        <v>0</v>
      </c>
      <c r="AC169" s="107">
        <f t="shared" si="44"/>
        <v>0</v>
      </c>
      <c r="AD169" s="107">
        <f t="shared" si="45"/>
        <v>0</v>
      </c>
      <c r="AE169" s="107">
        <f t="shared" si="46"/>
        <v>0</v>
      </c>
      <c r="AF169" s="107">
        <f t="shared" si="47"/>
        <v>0</v>
      </c>
      <c r="AG169" s="107">
        <f t="shared" si="48"/>
        <v>0</v>
      </c>
      <c r="AH169" s="107">
        <f t="shared" si="49"/>
        <v>0</v>
      </c>
      <c r="AI169" s="107">
        <f t="shared" si="50"/>
        <v>0</v>
      </c>
      <c r="AJ169" s="107">
        <f t="shared" si="51"/>
        <v>0</v>
      </c>
      <c r="AK169" s="107">
        <f t="shared" si="52"/>
        <v>0</v>
      </c>
    </row>
    <row r="170">
      <c r="A170" s="107"/>
      <c r="B170" s="107"/>
      <c r="C170" s="107"/>
      <c r="D170" s="107"/>
      <c r="E170" s="107"/>
      <c r="F170" s="108">
        <f t="shared" si="40"/>
        <v>490</v>
      </c>
      <c r="G170" s="85" t="s">
        <v>366</v>
      </c>
      <c r="H170" s="14">
        <f>IF(ISNA(VLOOKUP(G170,Round3_Transactions!$A$2:$F$800,2,FALSE)), 0,VLOOKUP(G170,Round3_Transactions!$A$2:$F$800,2,FALSE))</f>
        <v>0</v>
      </c>
      <c r="I170" s="60">
        <f>IF(ISNA(VLOOKUP(G170,Round3_Transactions!$A$2:$F$800,3,FALSE)), 0,VLOOKUP(G170,Round3_Transactions!$A$2:$F$800,3,FALSE))</f>
        <v>0</v>
      </c>
      <c r="J170" s="60">
        <f>IF(ISNA(VLOOKUP(G170,Round3_Transactions!$A$2:$F$800,4,FALSE)), 0,VLOOKUP(G170,Round3_Transactions!$A$2:$F$800,4,FALSE))</f>
        <v>0</v>
      </c>
      <c r="K170" s="60">
        <f>IF(ISNA(VLOOKUP(G170,Round3_Transactions!$A$2:$F$800,5,FALSE)), 0,VLOOKUP(G170,Round3_Transactions!$A$2:$F$800,5,FALSE))</f>
        <v>0</v>
      </c>
      <c r="L170" s="86">
        <f>IF(ISNA(VLOOKUP(G170,Round3_Transactions!$A$2:$F$800,6,FALSE)), 0,VLOOKUP(G170,Round3_Transactions!$A$2:$F$800,6,FALSE))</f>
        <v>0</v>
      </c>
      <c r="M170" s="107">
        <f t="shared" si="1"/>
        <v>0</v>
      </c>
      <c r="N170" s="107">
        <f t="shared" si="3"/>
        <v>0</v>
      </c>
      <c r="O170" s="107">
        <f t="shared" si="4"/>
        <v>0</v>
      </c>
      <c r="P170" s="107">
        <f t="shared" si="5"/>
        <v>0</v>
      </c>
      <c r="Q170" s="107">
        <f t="shared" si="6"/>
        <v>0</v>
      </c>
      <c r="R170" s="107">
        <f t="shared" si="7"/>
        <v>0</v>
      </c>
      <c r="S170" s="107">
        <f t="shared" si="8"/>
        <v>0</v>
      </c>
      <c r="T170" s="107">
        <f t="shared" si="9"/>
        <v>0</v>
      </c>
      <c r="U170" s="107">
        <f t="shared" si="10"/>
        <v>0</v>
      </c>
      <c r="V170" s="107">
        <f t="shared" si="11"/>
        <v>0</v>
      </c>
      <c r="W170" s="107">
        <f t="shared" si="12"/>
        <v>0</v>
      </c>
      <c r="X170" s="107">
        <f t="shared" si="13"/>
        <v>0</v>
      </c>
      <c r="Y170" s="107">
        <f t="shared" si="14"/>
        <v>0</v>
      </c>
      <c r="Z170" s="107">
        <f t="shared" si="41"/>
        <v>0</v>
      </c>
      <c r="AA170" s="107">
        <f t="shared" si="42"/>
        <v>0</v>
      </c>
      <c r="AB170" s="107">
        <f t="shared" si="43"/>
        <v>0</v>
      </c>
      <c r="AC170" s="107">
        <f t="shared" si="44"/>
        <v>0</v>
      </c>
      <c r="AD170" s="107">
        <f t="shared" si="45"/>
        <v>0</v>
      </c>
      <c r="AE170" s="107">
        <f t="shared" si="46"/>
        <v>0</v>
      </c>
      <c r="AF170" s="107">
        <f t="shared" si="47"/>
        <v>0</v>
      </c>
      <c r="AG170" s="107">
        <f t="shared" si="48"/>
        <v>0</v>
      </c>
      <c r="AH170" s="107">
        <f t="shared" si="49"/>
        <v>0</v>
      </c>
      <c r="AI170" s="107">
        <f t="shared" si="50"/>
        <v>0</v>
      </c>
      <c r="AJ170" s="107">
        <f t="shared" si="51"/>
        <v>0</v>
      </c>
      <c r="AK170" s="107">
        <f t="shared" si="52"/>
        <v>0</v>
      </c>
    </row>
    <row r="171">
      <c r="A171" s="107"/>
      <c r="B171" s="107"/>
      <c r="C171" s="107"/>
      <c r="D171" s="109"/>
      <c r="E171" s="107"/>
      <c r="F171" s="108">
        <f t="shared" si="40"/>
        <v>490</v>
      </c>
      <c r="G171" s="90" t="s">
        <v>367</v>
      </c>
      <c r="H171" s="14">
        <f>IF(ISNA(VLOOKUP(G171,Round3_Transactions!$A$2:$F$800,2,FALSE)), 0,VLOOKUP(G171,Round3_Transactions!$A$2:$F$800,2,FALSE))</f>
        <v>0</v>
      </c>
      <c r="I171" s="60">
        <f>IF(ISNA(VLOOKUP(G171,Round3_Transactions!$A$2:$F$800,3,FALSE)), 0,VLOOKUP(G171,Round3_Transactions!$A$2:$F$800,3,FALSE))</f>
        <v>0</v>
      </c>
      <c r="J171" s="60">
        <f>IF(ISNA(VLOOKUP(G171,Round3_Transactions!$A$2:$F$800,4,FALSE)), 0,VLOOKUP(G171,Round3_Transactions!$A$2:$F$800,4,FALSE))</f>
        <v>0</v>
      </c>
      <c r="K171" s="60">
        <f>IF(ISNA(VLOOKUP(G171,Round3_Transactions!$A$2:$F$800,5,FALSE)), 0,VLOOKUP(G171,Round3_Transactions!$A$2:$F$800,5,FALSE))</f>
        <v>0</v>
      </c>
      <c r="L171" s="86">
        <f>IF(ISNA(VLOOKUP(G171,Round3_Transactions!$A$2:$F$800,6,FALSE)), 0,VLOOKUP(G171,Round3_Transactions!$A$2:$F$800,6,FALSE))</f>
        <v>0</v>
      </c>
      <c r="M171" s="107">
        <f t="shared" si="1"/>
        <v>0</v>
      </c>
      <c r="N171" s="107">
        <f t="shared" si="3"/>
        <v>0</v>
      </c>
      <c r="O171" s="107">
        <f t="shared" si="4"/>
        <v>0</v>
      </c>
      <c r="P171" s="107">
        <f t="shared" si="5"/>
        <v>0</v>
      </c>
      <c r="Q171" s="107">
        <f t="shared" si="6"/>
        <v>0</v>
      </c>
      <c r="R171" s="107">
        <f t="shared" si="7"/>
        <v>0</v>
      </c>
      <c r="S171" s="107">
        <f t="shared" si="8"/>
        <v>0</v>
      </c>
      <c r="T171" s="107">
        <f t="shared" si="9"/>
        <v>0</v>
      </c>
      <c r="U171" s="107">
        <f t="shared" si="10"/>
        <v>0</v>
      </c>
      <c r="V171" s="107">
        <f t="shared" si="11"/>
        <v>0</v>
      </c>
      <c r="W171" s="107">
        <f t="shared" si="12"/>
        <v>0</v>
      </c>
      <c r="X171" s="107">
        <f t="shared" si="13"/>
        <v>0</v>
      </c>
      <c r="Y171" s="107">
        <f t="shared" si="14"/>
        <v>0</v>
      </c>
      <c r="Z171" s="107">
        <f t="shared" si="41"/>
        <v>0</v>
      </c>
      <c r="AA171" s="107">
        <f t="shared" si="42"/>
        <v>0</v>
      </c>
      <c r="AB171" s="107">
        <f t="shared" si="43"/>
        <v>0</v>
      </c>
      <c r="AC171" s="107">
        <f t="shared" si="44"/>
        <v>0</v>
      </c>
      <c r="AD171" s="107">
        <f t="shared" si="45"/>
        <v>0</v>
      </c>
      <c r="AE171" s="107">
        <f t="shared" si="46"/>
        <v>0</v>
      </c>
      <c r="AF171" s="107">
        <f t="shared" si="47"/>
        <v>0</v>
      </c>
      <c r="AG171" s="107">
        <f t="shared" si="48"/>
        <v>0</v>
      </c>
      <c r="AH171" s="107">
        <f t="shared" si="49"/>
        <v>0</v>
      </c>
      <c r="AI171" s="107">
        <f t="shared" si="50"/>
        <v>0</v>
      </c>
      <c r="AJ171" s="107">
        <f t="shared" si="51"/>
        <v>0</v>
      </c>
      <c r="AK171" s="107">
        <f t="shared" si="52"/>
        <v>0</v>
      </c>
    </row>
    <row r="172">
      <c r="A172" s="107"/>
      <c r="B172" s="107"/>
      <c r="C172" s="107"/>
      <c r="D172" s="107"/>
      <c r="E172" s="107"/>
      <c r="F172" s="108">
        <f t="shared" si="40"/>
        <v>490</v>
      </c>
      <c r="G172" s="90" t="s">
        <v>368</v>
      </c>
      <c r="H172" s="14">
        <f>IF(ISNA(VLOOKUP(G172,Round3_Transactions!$A$2:$F$800,2,FALSE)), 0,VLOOKUP(G172,Round3_Transactions!$A$2:$F$800,2,FALSE))</f>
        <v>0</v>
      </c>
      <c r="I172" s="60">
        <f>IF(ISNA(VLOOKUP(G172,Round3_Transactions!$A$2:$F$800,3,FALSE)), 0,VLOOKUP(G172,Round3_Transactions!$A$2:$F$800,3,FALSE))</f>
        <v>0</v>
      </c>
      <c r="J172" s="60">
        <f>IF(ISNA(VLOOKUP(G172,Round3_Transactions!$A$2:$F$800,4,FALSE)), 0,VLOOKUP(G172,Round3_Transactions!$A$2:$F$800,4,FALSE))</f>
        <v>0</v>
      </c>
      <c r="K172" s="60">
        <f>IF(ISNA(VLOOKUP(G172,Round3_Transactions!$A$2:$F$800,5,FALSE)), 0,VLOOKUP(G172,Round3_Transactions!$A$2:$F$800,5,FALSE))</f>
        <v>0</v>
      </c>
      <c r="L172" s="86">
        <f>IF(ISNA(VLOOKUP(G172,Round3_Transactions!$A$2:$F$800,6,FALSE)), 0,VLOOKUP(G172,Round3_Transactions!$A$2:$F$800,6,FALSE))</f>
        <v>0</v>
      </c>
      <c r="M172" s="107">
        <f t="shared" si="1"/>
        <v>0</v>
      </c>
      <c r="N172" s="107">
        <f t="shared" si="3"/>
        <v>0</v>
      </c>
      <c r="O172" s="107">
        <f t="shared" si="4"/>
        <v>0</v>
      </c>
      <c r="P172" s="107">
        <f t="shared" si="5"/>
        <v>0</v>
      </c>
      <c r="Q172" s="107">
        <f t="shared" si="6"/>
        <v>0</v>
      </c>
      <c r="R172" s="107">
        <f t="shared" si="7"/>
        <v>0</v>
      </c>
      <c r="S172" s="107">
        <f t="shared" si="8"/>
        <v>0</v>
      </c>
      <c r="T172" s="107">
        <f t="shared" si="9"/>
        <v>0</v>
      </c>
      <c r="U172" s="107">
        <f t="shared" si="10"/>
        <v>0</v>
      </c>
      <c r="V172" s="107">
        <f t="shared" si="11"/>
        <v>0</v>
      </c>
      <c r="W172" s="107">
        <f t="shared" si="12"/>
        <v>0</v>
      </c>
      <c r="X172" s="107">
        <f t="shared" si="13"/>
        <v>0</v>
      </c>
      <c r="Y172" s="107">
        <f t="shared" si="14"/>
        <v>0</v>
      </c>
      <c r="Z172" s="107">
        <f t="shared" si="41"/>
        <v>0</v>
      </c>
      <c r="AA172" s="107">
        <f t="shared" si="42"/>
        <v>0</v>
      </c>
      <c r="AB172" s="107">
        <f t="shared" si="43"/>
        <v>0</v>
      </c>
      <c r="AC172" s="107">
        <f t="shared" si="44"/>
        <v>0</v>
      </c>
      <c r="AD172" s="107">
        <f t="shared" si="45"/>
        <v>0</v>
      </c>
      <c r="AE172" s="107">
        <f t="shared" si="46"/>
        <v>0</v>
      </c>
      <c r="AF172" s="107">
        <f t="shared" si="47"/>
        <v>0</v>
      </c>
      <c r="AG172" s="107">
        <f t="shared" si="48"/>
        <v>0</v>
      </c>
      <c r="AH172" s="107">
        <f t="shared" si="49"/>
        <v>0</v>
      </c>
      <c r="AI172" s="107">
        <f t="shared" si="50"/>
        <v>0</v>
      </c>
      <c r="AJ172" s="107">
        <f t="shared" si="51"/>
        <v>0</v>
      </c>
      <c r="AK172" s="107">
        <f t="shared" si="52"/>
        <v>0</v>
      </c>
    </row>
    <row r="173">
      <c r="A173" s="107"/>
      <c r="B173" s="107"/>
      <c r="C173" s="107"/>
      <c r="D173" s="107"/>
      <c r="E173" s="107"/>
      <c r="F173" s="108">
        <f t="shared" si="40"/>
        <v>490</v>
      </c>
      <c r="G173" s="90" t="s">
        <v>369</v>
      </c>
      <c r="H173" s="14">
        <f>IF(ISNA(VLOOKUP(G173,Round3_Transactions!$A$2:$F$800,2,FALSE)), 0,VLOOKUP(G173,Round3_Transactions!$A$2:$F$800,2,FALSE))</f>
        <v>0</v>
      </c>
      <c r="I173" s="60">
        <f>IF(ISNA(VLOOKUP(G173,Round3_Transactions!$A$2:$F$800,3,FALSE)), 0,VLOOKUP(G173,Round3_Transactions!$A$2:$F$800,3,FALSE))</f>
        <v>0</v>
      </c>
      <c r="J173" s="60">
        <f>IF(ISNA(VLOOKUP(G173,Round3_Transactions!$A$2:$F$800,4,FALSE)), 0,VLOOKUP(G173,Round3_Transactions!$A$2:$F$800,4,FALSE))</f>
        <v>0</v>
      </c>
      <c r="K173" s="60">
        <f>IF(ISNA(VLOOKUP(G173,Round3_Transactions!$A$2:$F$800,5,FALSE)), 0,VLOOKUP(G173,Round3_Transactions!$A$2:$F$800,5,FALSE))</f>
        <v>0</v>
      </c>
      <c r="L173" s="86">
        <f>IF(ISNA(VLOOKUP(G173,Round3_Transactions!$A$2:$F$800,6,FALSE)), 0,VLOOKUP(G173,Round3_Transactions!$A$2:$F$800,6,FALSE))</f>
        <v>0</v>
      </c>
      <c r="M173" s="107">
        <f t="shared" si="1"/>
        <v>0</v>
      </c>
      <c r="N173" s="107">
        <f t="shared" si="3"/>
        <v>0</v>
      </c>
      <c r="O173" s="107">
        <f t="shared" si="4"/>
        <v>0</v>
      </c>
      <c r="P173" s="107">
        <f t="shared" si="5"/>
        <v>0</v>
      </c>
      <c r="Q173" s="107">
        <f t="shared" si="6"/>
        <v>0</v>
      </c>
      <c r="R173" s="107">
        <f t="shared" si="7"/>
        <v>0</v>
      </c>
      <c r="S173" s="107">
        <f t="shared" si="8"/>
        <v>0</v>
      </c>
      <c r="T173" s="107">
        <f t="shared" si="9"/>
        <v>0</v>
      </c>
      <c r="U173" s="107">
        <f t="shared" si="10"/>
        <v>0</v>
      </c>
      <c r="V173" s="107">
        <f t="shared" si="11"/>
        <v>0</v>
      </c>
      <c r="W173" s="107">
        <f t="shared" si="12"/>
        <v>0</v>
      </c>
      <c r="X173" s="107">
        <f t="shared" si="13"/>
        <v>0</v>
      </c>
      <c r="Y173" s="107">
        <f t="shared" si="14"/>
        <v>0</v>
      </c>
      <c r="Z173" s="107">
        <f t="shared" si="41"/>
        <v>0</v>
      </c>
      <c r="AA173" s="107">
        <f t="shared" si="42"/>
        <v>0</v>
      </c>
      <c r="AB173" s="107">
        <f t="shared" si="43"/>
        <v>0</v>
      </c>
      <c r="AC173" s="107">
        <f t="shared" si="44"/>
        <v>0</v>
      </c>
      <c r="AD173" s="107">
        <f t="shared" si="45"/>
        <v>0</v>
      </c>
      <c r="AE173" s="107">
        <f t="shared" si="46"/>
        <v>0</v>
      </c>
      <c r="AF173" s="107">
        <f t="shared" si="47"/>
        <v>0</v>
      </c>
      <c r="AG173" s="107">
        <f t="shared" si="48"/>
        <v>0</v>
      </c>
      <c r="AH173" s="107">
        <f t="shared" si="49"/>
        <v>0</v>
      </c>
      <c r="AI173" s="107">
        <f t="shared" si="50"/>
        <v>0</v>
      </c>
      <c r="AJ173" s="107">
        <f t="shared" si="51"/>
        <v>0</v>
      </c>
      <c r="AK173" s="107">
        <f t="shared" si="52"/>
        <v>0</v>
      </c>
    </row>
    <row r="174">
      <c r="A174" s="107"/>
      <c r="B174" s="107"/>
      <c r="C174" s="107"/>
      <c r="D174" s="107"/>
      <c r="E174" s="107"/>
      <c r="F174" s="108">
        <f t="shared" si="40"/>
        <v>490</v>
      </c>
      <c r="G174" s="90" t="s">
        <v>370</v>
      </c>
      <c r="H174" s="14">
        <f>IF(ISNA(VLOOKUP(G174,Round3_Transactions!$A$2:$F$800,2,FALSE)), 0,VLOOKUP(G174,Round3_Transactions!$A$2:$F$800,2,FALSE))</f>
        <v>0</v>
      </c>
      <c r="I174" s="60">
        <f>IF(ISNA(VLOOKUP(G174,Round3_Transactions!$A$2:$F$800,3,FALSE)), 0,VLOOKUP(G174,Round3_Transactions!$A$2:$F$800,3,FALSE))</f>
        <v>0</v>
      </c>
      <c r="J174" s="60">
        <f>IF(ISNA(VLOOKUP(G174,Round3_Transactions!$A$2:$F$800,4,FALSE)), 0,VLOOKUP(G174,Round3_Transactions!$A$2:$F$800,4,FALSE))</f>
        <v>0</v>
      </c>
      <c r="K174" s="60">
        <f>IF(ISNA(VLOOKUP(G174,Round3_Transactions!$A$2:$F$800,5,FALSE)), 0,VLOOKUP(G174,Round3_Transactions!$A$2:$F$800,5,FALSE))</f>
        <v>0</v>
      </c>
      <c r="L174" s="86">
        <f>IF(ISNA(VLOOKUP(G174,Round3_Transactions!$A$2:$F$800,6,FALSE)), 0,VLOOKUP(G174,Round3_Transactions!$A$2:$F$800,6,FALSE))</f>
        <v>0</v>
      </c>
      <c r="M174" s="107">
        <f t="shared" si="1"/>
        <v>0</v>
      </c>
      <c r="N174" s="107">
        <f t="shared" si="3"/>
        <v>0</v>
      </c>
      <c r="O174" s="107">
        <f t="shared" si="4"/>
        <v>0</v>
      </c>
      <c r="P174" s="107">
        <f t="shared" si="5"/>
        <v>0</v>
      </c>
      <c r="Q174" s="107">
        <f t="shared" si="6"/>
        <v>0</v>
      </c>
      <c r="R174" s="107">
        <f t="shared" si="7"/>
        <v>0</v>
      </c>
      <c r="S174" s="107">
        <f t="shared" si="8"/>
        <v>0</v>
      </c>
      <c r="T174" s="107">
        <f t="shared" si="9"/>
        <v>0</v>
      </c>
      <c r="U174" s="107">
        <f t="shared" si="10"/>
        <v>0</v>
      </c>
      <c r="V174" s="107">
        <f t="shared" si="11"/>
        <v>0</v>
      </c>
      <c r="W174" s="107">
        <f t="shared" si="12"/>
        <v>0</v>
      </c>
      <c r="X174" s="107">
        <f t="shared" si="13"/>
        <v>0</v>
      </c>
      <c r="Y174" s="107">
        <f t="shared" si="14"/>
        <v>0</v>
      </c>
      <c r="Z174" s="107">
        <f t="shared" si="41"/>
        <v>0</v>
      </c>
      <c r="AA174" s="107">
        <f t="shared" si="42"/>
        <v>0</v>
      </c>
      <c r="AB174" s="107">
        <f t="shared" si="43"/>
        <v>0</v>
      </c>
      <c r="AC174" s="107">
        <f t="shared" si="44"/>
        <v>0</v>
      </c>
      <c r="AD174" s="107">
        <f t="shared" si="45"/>
        <v>0</v>
      </c>
      <c r="AE174" s="107">
        <f t="shared" si="46"/>
        <v>0</v>
      </c>
      <c r="AF174" s="107">
        <f t="shared" si="47"/>
        <v>0</v>
      </c>
      <c r="AG174" s="107">
        <f t="shared" si="48"/>
        <v>0</v>
      </c>
      <c r="AH174" s="107">
        <f t="shared" si="49"/>
        <v>0</v>
      </c>
      <c r="AI174" s="107">
        <f t="shared" si="50"/>
        <v>0</v>
      </c>
      <c r="AJ174" s="107">
        <f t="shared" si="51"/>
        <v>0</v>
      </c>
      <c r="AK174" s="107">
        <f t="shared" si="52"/>
        <v>0</v>
      </c>
    </row>
    <row r="175">
      <c r="A175" s="107"/>
      <c r="B175" s="107"/>
      <c r="C175" s="107"/>
      <c r="D175" s="107"/>
      <c r="E175" s="107"/>
      <c r="F175" s="108">
        <f t="shared" si="40"/>
        <v>490</v>
      </c>
      <c r="G175" s="90" t="s">
        <v>371</v>
      </c>
      <c r="H175" s="14">
        <f>IF(ISNA(VLOOKUP(G175,Round3_Transactions!$A$2:$F$800,2,FALSE)), 0,VLOOKUP(G175,Round3_Transactions!$A$2:$F$800,2,FALSE))</f>
        <v>0</v>
      </c>
      <c r="I175" s="60">
        <f>IF(ISNA(VLOOKUP(G175,Round3_Transactions!$A$2:$F$800,3,FALSE)), 0,VLOOKUP(G175,Round3_Transactions!$A$2:$F$800,3,FALSE))</f>
        <v>0</v>
      </c>
      <c r="J175" s="60">
        <f>IF(ISNA(VLOOKUP(G175,Round3_Transactions!$A$2:$F$800,4,FALSE)), 0,VLOOKUP(G175,Round3_Transactions!$A$2:$F$800,4,FALSE))</f>
        <v>0</v>
      </c>
      <c r="K175" s="60">
        <f>IF(ISNA(VLOOKUP(G175,Round3_Transactions!$A$2:$F$800,5,FALSE)), 0,VLOOKUP(G175,Round3_Transactions!$A$2:$F$800,5,FALSE))</f>
        <v>0</v>
      </c>
      <c r="L175" s="86">
        <f>IF(ISNA(VLOOKUP(G175,Round3_Transactions!$A$2:$F$800,6,FALSE)), 0,VLOOKUP(G175,Round3_Transactions!$A$2:$F$800,6,FALSE))</f>
        <v>0</v>
      </c>
      <c r="M175" s="107">
        <f t="shared" si="1"/>
        <v>0</v>
      </c>
      <c r="N175" s="107">
        <f t="shared" si="3"/>
        <v>0</v>
      </c>
      <c r="O175" s="107">
        <f t="shared" si="4"/>
        <v>0</v>
      </c>
      <c r="P175" s="107">
        <f t="shared" si="5"/>
        <v>0</v>
      </c>
      <c r="Q175" s="107">
        <f t="shared" si="6"/>
        <v>0</v>
      </c>
      <c r="R175" s="107">
        <f t="shared" si="7"/>
        <v>0</v>
      </c>
      <c r="S175" s="107">
        <f t="shared" si="8"/>
        <v>0</v>
      </c>
      <c r="T175" s="107">
        <f t="shared" si="9"/>
        <v>0</v>
      </c>
      <c r="U175" s="107">
        <f t="shared" si="10"/>
        <v>0</v>
      </c>
      <c r="V175" s="107">
        <f t="shared" si="11"/>
        <v>0</v>
      </c>
      <c r="W175" s="107">
        <f t="shared" si="12"/>
        <v>0</v>
      </c>
      <c r="X175" s="107">
        <f t="shared" si="13"/>
        <v>0</v>
      </c>
      <c r="Y175" s="107">
        <f t="shared" si="14"/>
        <v>0</v>
      </c>
      <c r="Z175" s="107">
        <f t="shared" si="41"/>
        <v>0</v>
      </c>
      <c r="AA175" s="107">
        <f t="shared" si="42"/>
        <v>0</v>
      </c>
      <c r="AB175" s="107">
        <f t="shared" si="43"/>
        <v>0</v>
      </c>
      <c r="AC175" s="107">
        <f t="shared" si="44"/>
        <v>0</v>
      </c>
      <c r="AD175" s="107">
        <f t="shared" si="45"/>
        <v>0</v>
      </c>
      <c r="AE175" s="107">
        <f t="shared" si="46"/>
        <v>0</v>
      </c>
      <c r="AF175" s="107">
        <f t="shared" si="47"/>
        <v>0</v>
      </c>
      <c r="AG175" s="107">
        <f t="shared" si="48"/>
        <v>0</v>
      </c>
      <c r="AH175" s="107">
        <f t="shared" si="49"/>
        <v>0</v>
      </c>
      <c r="AI175" s="107">
        <f t="shared" si="50"/>
        <v>0</v>
      </c>
      <c r="AJ175" s="107">
        <f t="shared" si="51"/>
        <v>0</v>
      </c>
      <c r="AK175" s="107">
        <f t="shared" si="52"/>
        <v>0</v>
      </c>
    </row>
    <row r="176">
      <c r="A176" s="107"/>
      <c r="B176" s="107"/>
      <c r="C176" s="107"/>
      <c r="D176" s="107"/>
      <c r="E176" s="107"/>
      <c r="F176" s="108">
        <f t="shared" si="40"/>
        <v>490</v>
      </c>
      <c r="G176" s="90" t="s">
        <v>372</v>
      </c>
      <c r="H176" s="14">
        <f>IF(ISNA(VLOOKUP(G176,Round3_Transactions!$A$2:$F$800,2,FALSE)), 0,VLOOKUP(G176,Round3_Transactions!$A$2:$F$800,2,FALSE))</f>
        <v>0</v>
      </c>
      <c r="I176" s="60">
        <f>IF(ISNA(VLOOKUP(G176,Round3_Transactions!$A$2:$F$800,3,FALSE)), 0,VLOOKUP(G176,Round3_Transactions!$A$2:$F$800,3,FALSE))</f>
        <v>0</v>
      </c>
      <c r="J176" s="60">
        <f>IF(ISNA(VLOOKUP(G176,Round3_Transactions!$A$2:$F$800,4,FALSE)), 0,VLOOKUP(G176,Round3_Transactions!$A$2:$F$800,4,FALSE))</f>
        <v>0</v>
      </c>
      <c r="K176" s="60">
        <f>IF(ISNA(VLOOKUP(G176,Round3_Transactions!$A$2:$F$800,5,FALSE)), 0,VLOOKUP(G176,Round3_Transactions!$A$2:$F$800,5,FALSE))</f>
        <v>0</v>
      </c>
      <c r="L176" s="86">
        <f>IF(ISNA(VLOOKUP(G176,Round3_Transactions!$A$2:$F$800,6,FALSE)), 0,VLOOKUP(G176,Round3_Transactions!$A$2:$F$800,6,FALSE))</f>
        <v>0</v>
      </c>
      <c r="M176" s="107">
        <f t="shared" si="1"/>
        <v>0</v>
      </c>
      <c r="N176" s="107">
        <f t="shared" si="3"/>
        <v>0</v>
      </c>
      <c r="O176" s="107">
        <f t="shared" si="4"/>
        <v>0</v>
      </c>
      <c r="P176" s="107">
        <f t="shared" si="5"/>
        <v>0</v>
      </c>
      <c r="Q176" s="107">
        <f t="shared" si="6"/>
        <v>0</v>
      </c>
      <c r="R176" s="107">
        <f t="shared" si="7"/>
        <v>0</v>
      </c>
      <c r="S176" s="107">
        <f t="shared" si="8"/>
        <v>0</v>
      </c>
      <c r="T176" s="107">
        <f t="shared" si="9"/>
        <v>0</v>
      </c>
      <c r="U176" s="107">
        <f t="shared" si="10"/>
        <v>0</v>
      </c>
      <c r="V176" s="107">
        <f t="shared" si="11"/>
        <v>0</v>
      </c>
      <c r="W176" s="107">
        <f t="shared" si="12"/>
        <v>0</v>
      </c>
      <c r="X176" s="107">
        <f t="shared" si="13"/>
        <v>0</v>
      </c>
      <c r="Y176" s="107">
        <f t="shared" si="14"/>
        <v>0</v>
      </c>
      <c r="Z176" s="107">
        <f t="shared" si="41"/>
        <v>0</v>
      </c>
      <c r="AA176" s="107">
        <f t="shared" si="42"/>
        <v>0</v>
      </c>
      <c r="AB176" s="107">
        <f t="shared" si="43"/>
        <v>0</v>
      </c>
      <c r="AC176" s="107">
        <f t="shared" si="44"/>
        <v>0</v>
      </c>
      <c r="AD176" s="107">
        <f t="shared" si="45"/>
        <v>0</v>
      </c>
      <c r="AE176" s="107">
        <f t="shared" si="46"/>
        <v>0</v>
      </c>
      <c r="AF176" s="107">
        <f t="shared" si="47"/>
        <v>0</v>
      </c>
      <c r="AG176" s="107">
        <f t="shared" si="48"/>
        <v>0</v>
      </c>
      <c r="AH176" s="107">
        <f t="shared" si="49"/>
        <v>0</v>
      </c>
      <c r="AI176" s="107">
        <f t="shared" si="50"/>
        <v>0</v>
      </c>
      <c r="AJ176" s="107">
        <f t="shared" si="51"/>
        <v>0</v>
      </c>
      <c r="AK176" s="107">
        <f t="shared" si="52"/>
        <v>0</v>
      </c>
    </row>
    <row r="177">
      <c r="A177" s="107"/>
      <c r="B177" s="107"/>
      <c r="C177" s="107"/>
      <c r="D177" s="107"/>
      <c r="E177" s="107"/>
      <c r="F177" s="108">
        <f t="shared" si="40"/>
        <v>490</v>
      </c>
      <c r="G177" s="90" t="s">
        <v>373</v>
      </c>
      <c r="H177" s="14">
        <f>IF(ISNA(VLOOKUP(G177,Round3_Transactions!$A$2:$F$800,2,FALSE)), 0,VLOOKUP(G177,Round3_Transactions!$A$2:$F$800,2,FALSE))</f>
        <v>0</v>
      </c>
      <c r="I177" s="60">
        <f>IF(ISNA(VLOOKUP(G177,Round3_Transactions!$A$2:$F$800,3,FALSE)), 0,VLOOKUP(G177,Round3_Transactions!$A$2:$F$800,3,FALSE))</f>
        <v>0</v>
      </c>
      <c r="J177" s="60">
        <f>IF(ISNA(VLOOKUP(G177,Round3_Transactions!$A$2:$F$800,4,FALSE)), 0,VLOOKUP(G177,Round3_Transactions!$A$2:$F$800,4,FALSE))</f>
        <v>0</v>
      </c>
      <c r="K177" s="60">
        <f>IF(ISNA(VLOOKUP(G177,Round3_Transactions!$A$2:$F$800,5,FALSE)), 0,VLOOKUP(G177,Round3_Transactions!$A$2:$F$800,5,FALSE))</f>
        <v>0</v>
      </c>
      <c r="L177" s="86">
        <f>IF(ISNA(VLOOKUP(G177,Round3_Transactions!$A$2:$F$800,6,FALSE)), 0,VLOOKUP(G177,Round3_Transactions!$A$2:$F$800,6,FALSE))</f>
        <v>0</v>
      </c>
      <c r="M177" s="107">
        <f t="shared" si="1"/>
        <v>0</v>
      </c>
      <c r="N177" s="107">
        <f t="shared" si="3"/>
        <v>0</v>
      </c>
      <c r="O177" s="107">
        <f t="shared" si="4"/>
        <v>0</v>
      </c>
      <c r="P177" s="107">
        <f t="shared" si="5"/>
        <v>0</v>
      </c>
      <c r="Q177" s="107">
        <f t="shared" si="6"/>
        <v>0</v>
      </c>
      <c r="R177" s="107">
        <f t="shared" si="7"/>
        <v>0</v>
      </c>
      <c r="S177" s="107">
        <f t="shared" si="8"/>
        <v>0</v>
      </c>
      <c r="T177" s="107">
        <f t="shared" si="9"/>
        <v>0</v>
      </c>
      <c r="U177" s="107">
        <f t="shared" si="10"/>
        <v>0</v>
      </c>
      <c r="V177" s="107">
        <f t="shared" si="11"/>
        <v>0</v>
      </c>
      <c r="W177" s="107">
        <f t="shared" si="12"/>
        <v>0</v>
      </c>
      <c r="X177" s="107">
        <f t="shared" si="13"/>
        <v>0</v>
      </c>
      <c r="Y177" s="107">
        <f t="shared" si="14"/>
        <v>0</v>
      </c>
      <c r="Z177" s="107">
        <f t="shared" si="41"/>
        <v>0</v>
      </c>
      <c r="AA177" s="107">
        <f t="shared" si="42"/>
        <v>0</v>
      </c>
      <c r="AB177" s="107">
        <f t="shared" si="43"/>
        <v>0</v>
      </c>
      <c r="AC177" s="107">
        <f t="shared" si="44"/>
        <v>0</v>
      </c>
      <c r="AD177" s="107">
        <f t="shared" si="45"/>
        <v>0</v>
      </c>
      <c r="AE177" s="107">
        <f t="shared" si="46"/>
        <v>0</v>
      </c>
      <c r="AF177" s="107">
        <f t="shared" si="47"/>
        <v>0</v>
      </c>
      <c r="AG177" s="107">
        <f t="shared" si="48"/>
        <v>0</v>
      </c>
      <c r="AH177" s="107">
        <f t="shared" si="49"/>
        <v>0</v>
      </c>
      <c r="AI177" s="107">
        <f t="shared" si="50"/>
        <v>0</v>
      </c>
      <c r="AJ177" s="107">
        <f t="shared" si="51"/>
        <v>0</v>
      </c>
      <c r="AK177" s="107">
        <f t="shared" si="52"/>
        <v>0</v>
      </c>
    </row>
    <row r="178">
      <c r="A178" s="107"/>
      <c r="B178" s="107"/>
      <c r="C178" s="107"/>
      <c r="D178" s="107"/>
      <c r="E178" s="107"/>
      <c r="F178" s="108">
        <f t="shared" si="40"/>
        <v>490</v>
      </c>
      <c r="G178" s="90" t="s">
        <v>374</v>
      </c>
      <c r="H178" s="14">
        <f>IF(ISNA(VLOOKUP(G178,Round3_Transactions!$A$2:$F$800,2,FALSE)), 0,VLOOKUP(G178,Round3_Transactions!$A$2:$F$800,2,FALSE))</f>
        <v>0</v>
      </c>
      <c r="I178" s="60">
        <f>IF(ISNA(VLOOKUP(G178,Round3_Transactions!$A$2:$F$800,3,FALSE)), 0,VLOOKUP(G178,Round3_Transactions!$A$2:$F$800,3,FALSE))</f>
        <v>0</v>
      </c>
      <c r="J178" s="60">
        <f>IF(ISNA(VLOOKUP(G178,Round3_Transactions!$A$2:$F$800,4,FALSE)), 0,VLOOKUP(G178,Round3_Transactions!$A$2:$F$800,4,FALSE))</f>
        <v>0</v>
      </c>
      <c r="K178" s="60">
        <f>IF(ISNA(VLOOKUP(G178,Round3_Transactions!$A$2:$F$800,5,FALSE)), 0,VLOOKUP(G178,Round3_Transactions!$A$2:$F$800,5,FALSE))</f>
        <v>0</v>
      </c>
      <c r="L178" s="86">
        <f>IF(ISNA(VLOOKUP(G178,Round3_Transactions!$A$2:$F$800,6,FALSE)), 0,VLOOKUP(G178,Round3_Transactions!$A$2:$F$800,6,FALSE))</f>
        <v>0</v>
      </c>
      <c r="M178" s="107">
        <f t="shared" si="1"/>
        <v>0</v>
      </c>
      <c r="N178" s="107">
        <f t="shared" si="3"/>
        <v>0</v>
      </c>
      <c r="O178" s="107">
        <f t="shared" si="4"/>
        <v>0</v>
      </c>
      <c r="P178" s="107">
        <f t="shared" si="5"/>
        <v>0</v>
      </c>
      <c r="Q178" s="107">
        <f t="shared" si="6"/>
        <v>0</v>
      </c>
      <c r="R178" s="107">
        <f t="shared" si="7"/>
        <v>0</v>
      </c>
      <c r="S178" s="107">
        <f t="shared" si="8"/>
        <v>0</v>
      </c>
      <c r="T178" s="107">
        <f t="shared" si="9"/>
        <v>0</v>
      </c>
      <c r="U178" s="107">
        <f t="shared" si="10"/>
        <v>0</v>
      </c>
      <c r="V178" s="107">
        <f t="shared" si="11"/>
        <v>0</v>
      </c>
      <c r="W178" s="107">
        <f t="shared" si="12"/>
        <v>0</v>
      </c>
      <c r="X178" s="107">
        <f t="shared" si="13"/>
        <v>0</v>
      </c>
      <c r="Y178" s="107">
        <f t="shared" si="14"/>
        <v>0</v>
      </c>
      <c r="Z178" s="107">
        <f t="shared" si="41"/>
        <v>0</v>
      </c>
      <c r="AA178" s="107">
        <f t="shared" si="42"/>
        <v>0</v>
      </c>
      <c r="AB178" s="107">
        <f t="shared" si="43"/>
        <v>0</v>
      </c>
      <c r="AC178" s="107">
        <f t="shared" si="44"/>
        <v>0</v>
      </c>
      <c r="AD178" s="107">
        <f t="shared" si="45"/>
        <v>0</v>
      </c>
      <c r="AE178" s="107">
        <f t="shared" si="46"/>
        <v>0</v>
      </c>
      <c r="AF178" s="107">
        <f t="shared" si="47"/>
        <v>0</v>
      </c>
      <c r="AG178" s="107">
        <f t="shared" si="48"/>
        <v>0</v>
      </c>
      <c r="AH178" s="107">
        <f t="shared" si="49"/>
        <v>0</v>
      </c>
      <c r="AI178" s="107">
        <f t="shared" si="50"/>
        <v>0</v>
      </c>
      <c r="AJ178" s="107">
        <f t="shared" si="51"/>
        <v>0</v>
      </c>
      <c r="AK178" s="107">
        <f t="shared" si="52"/>
        <v>0</v>
      </c>
    </row>
    <row r="179">
      <c r="A179" s="107"/>
      <c r="B179" s="107"/>
      <c r="C179" s="107"/>
      <c r="D179" s="107"/>
      <c r="E179" s="107"/>
      <c r="F179" s="108">
        <f t="shared" si="40"/>
        <v>490</v>
      </c>
      <c r="G179" s="90" t="s">
        <v>375</v>
      </c>
      <c r="H179" s="14">
        <f>IF(ISNA(VLOOKUP(G179,Round3_Transactions!$A$2:$F$800,2,FALSE)), 0,VLOOKUP(G179,Round3_Transactions!$A$2:$F$800,2,FALSE))</f>
        <v>0</v>
      </c>
      <c r="I179" s="60">
        <f>IF(ISNA(VLOOKUP(G179,Round3_Transactions!$A$2:$F$800,3,FALSE)), 0,VLOOKUP(G179,Round3_Transactions!$A$2:$F$800,3,FALSE))</f>
        <v>0</v>
      </c>
      <c r="J179" s="60">
        <f>IF(ISNA(VLOOKUP(G179,Round3_Transactions!$A$2:$F$800,4,FALSE)), 0,VLOOKUP(G179,Round3_Transactions!$A$2:$F$800,4,FALSE))</f>
        <v>0</v>
      </c>
      <c r="K179" s="60">
        <f>IF(ISNA(VLOOKUP(G179,Round3_Transactions!$A$2:$F$800,5,FALSE)), 0,VLOOKUP(G179,Round3_Transactions!$A$2:$F$800,5,FALSE))</f>
        <v>0</v>
      </c>
      <c r="L179" s="86">
        <f>IF(ISNA(VLOOKUP(G179,Round3_Transactions!$A$2:$F$800,6,FALSE)), 0,VLOOKUP(G179,Round3_Transactions!$A$2:$F$800,6,FALSE))</f>
        <v>0</v>
      </c>
      <c r="M179" s="107">
        <f t="shared" si="1"/>
        <v>0</v>
      </c>
      <c r="N179" s="107">
        <f t="shared" si="3"/>
        <v>0</v>
      </c>
      <c r="O179" s="107">
        <f t="shared" si="4"/>
        <v>0</v>
      </c>
      <c r="P179" s="107">
        <f t="shared" si="5"/>
        <v>0</v>
      </c>
      <c r="Q179" s="107">
        <f t="shared" si="6"/>
        <v>0</v>
      </c>
      <c r="R179" s="107">
        <f t="shared" si="7"/>
        <v>0</v>
      </c>
      <c r="S179" s="107">
        <f t="shared" si="8"/>
        <v>0</v>
      </c>
      <c r="T179" s="107">
        <f t="shared" si="9"/>
        <v>0</v>
      </c>
      <c r="U179" s="107">
        <f t="shared" si="10"/>
        <v>0</v>
      </c>
      <c r="V179" s="107">
        <f t="shared" si="11"/>
        <v>0</v>
      </c>
      <c r="W179" s="107">
        <f t="shared" si="12"/>
        <v>0</v>
      </c>
      <c r="X179" s="107">
        <f t="shared" si="13"/>
        <v>0</v>
      </c>
      <c r="Y179" s="107">
        <f t="shared" si="14"/>
        <v>0</v>
      </c>
      <c r="Z179" s="107">
        <f t="shared" si="41"/>
        <v>0</v>
      </c>
      <c r="AA179" s="107">
        <f t="shared" si="42"/>
        <v>0</v>
      </c>
      <c r="AB179" s="107">
        <f t="shared" si="43"/>
        <v>0</v>
      </c>
      <c r="AC179" s="107">
        <f t="shared" si="44"/>
        <v>0</v>
      </c>
      <c r="AD179" s="107">
        <f t="shared" si="45"/>
        <v>0</v>
      </c>
      <c r="AE179" s="107">
        <f t="shared" si="46"/>
        <v>0</v>
      </c>
      <c r="AF179" s="107">
        <f t="shared" si="47"/>
        <v>0</v>
      </c>
      <c r="AG179" s="107">
        <f t="shared" si="48"/>
        <v>0</v>
      </c>
      <c r="AH179" s="107">
        <f t="shared" si="49"/>
        <v>0</v>
      </c>
      <c r="AI179" s="107">
        <f t="shared" si="50"/>
        <v>0</v>
      </c>
      <c r="AJ179" s="107">
        <f t="shared" si="51"/>
        <v>0</v>
      </c>
      <c r="AK179" s="107">
        <f t="shared" si="52"/>
        <v>0</v>
      </c>
    </row>
    <row r="180">
      <c r="A180" s="107"/>
      <c r="B180" s="107"/>
      <c r="C180" s="107"/>
      <c r="D180" s="107"/>
      <c r="E180" s="107"/>
      <c r="F180" s="108">
        <f t="shared" si="40"/>
        <v>490</v>
      </c>
      <c r="G180" s="90" t="s">
        <v>376</v>
      </c>
      <c r="H180" s="14">
        <f>IF(ISNA(VLOOKUP(G180,Round3_Transactions!$A$2:$F$800,2,FALSE)), 0,VLOOKUP(G180,Round3_Transactions!$A$2:$F$800,2,FALSE))</f>
        <v>0</v>
      </c>
      <c r="I180" s="60">
        <f>IF(ISNA(VLOOKUP(G180,Round3_Transactions!$A$2:$F$800,3,FALSE)), 0,VLOOKUP(G180,Round3_Transactions!$A$2:$F$800,3,FALSE))</f>
        <v>0</v>
      </c>
      <c r="J180" s="60">
        <f>IF(ISNA(VLOOKUP(G180,Round3_Transactions!$A$2:$F$800,4,FALSE)), 0,VLOOKUP(G180,Round3_Transactions!$A$2:$F$800,4,FALSE))</f>
        <v>0</v>
      </c>
      <c r="K180" s="60">
        <f>IF(ISNA(VLOOKUP(G180,Round3_Transactions!$A$2:$F$800,5,FALSE)), 0,VLOOKUP(G180,Round3_Transactions!$A$2:$F$800,5,FALSE))</f>
        <v>0</v>
      </c>
      <c r="L180" s="86">
        <f>IF(ISNA(VLOOKUP(G180,Round3_Transactions!$A$2:$F$800,6,FALSE)), 0,VLOOKUP(G180,Round3_Transactions!$A$2:$F$800,6,FALSE))</f>
        <v>0</v>
      </c>
      <c r="M180" s="107">
        <f t="shared" si="1"/>
        <v>0</v>
      </c>
      <c r="N180" s="107">
        <f t="shared" si="3"/>
        <v>0</v>
      </c>
      <c r="O180" s="107">
        <f t="shared" si="4"/>
        <v>0</v>
      </c>
      <c r="P180" s="107">
        <f t="shared" si="5"/>
        <v>0</v>
      </c>
      <c r="Q180" s="107">
        <f t="shared" si="6"/>
        <v>0</v>
      </c>
      <c r="R180" s="107">
        <f t="shared" si="7"/>
        <v>0</v>
      </c>
      <c r="S180" s="107">
        <f t="shared" si="8"/>
        <v>0</v>
      </c>
      <c r="T180" s="107">
        <f t="shared" si="9"/>
        <v>0</v>
      </c>
      <c r="U180" s="107">
        <f t="shared" si="10"/>
        <v>0</v>
      </c>
      <c r="V180" s="107">
        <f t="shared" si="11"/>
        <v>0</v>
      </c>
      <c r="W180" s="107">
        <f t="shared" si="12"/>
        <v>0</v>
      </c>
      <c r="X180" s="107">
        <f t="shared" si="13"/>
        <v>0</v>
      </c>
      <c r="Y180" s="107">
        <f t="shared" si="14"/>
        <v>0</v>
      </c>
      <c r="Z180" s="107">
        <f t="shared" si="41"/>
        <v>0</v>
      </c>
      <c r="AA180" s="107">
        <f t="shared" si="42"/>
        <v>0</v>
      </c>
      <c r="AB180" s="107">
        <f t="shared" si="43"/>
        <v>0</v>
      </c>
      <c r="AC180" s="107">
        <f t="shared" si="44"/>
        <v>0</v>
      </c>
      <c r="AD180" s="107">
        <f t="shared" si="45"/>
        <v>0</v>
      </c>
      <c r="AE180" s="107">
        <f t="shared" si="46"/>
        <v>0</v>
      </c>
      <c r="AF180" s="107">
        <f t="shared" si="47"/>
        <v>0</v>
      </c>
      <c r="AG180" s="107">
        <f t="shared" si="48"/>
        <v>0</v>
      </c>
      <c r="AH180" s="107">
        <f t="shared" si="49"/>
        <v>0</v>
      </c>
      <c r="AI180" s="107">
        <f t="shared" si="50"/>
        <v>0</v>
      </c>
      <c r="AJ180" s="107">
        <f t="shared" si="51"/>
        <v>0</v>
      </c>
      <c r="AK180" s="107">
        <f t="shared" si="52"/>
        <v>0</v>
      </c>
    </row>
    <row r="181">
      <c r="A181" s="107"/>
      <c r="B181" s="107"/>
      <c r="C181" s="107"/>
      <c r="D181" s="107"/>
      <c r="E181" s="107"/>
      <c r="F181" s="108">
        <f t="shared" si="40"/>
        <v>490</v>
      </c>
      <c r="G181" s="90" t="s">
        <v>377</v>
      </c>
      <c r="H181" s="14">
        <f>IF(ISNA(VLOOKUP(G181,Round3_Transactions!$A$2:$F$800,2,FALSE)), 0,VLOOKUP(G181,Round3_Transactions!$A$2:$F$800,2,FALSE))</f>
        <v>0</v>
      </c>
      <c r="I181" s="60">
        <f>IF(ISNA(VLOOKUP(G181,Round3_Transactions!$A$2:$F$800,3,FALSE)), 0,VLOOKUP(G181,Round3_Transactions!$A$2:$F$800,3,FALSE))</f>
        <v>0</v>
      </c>
      <c r="J181" s="60">
        <f>IF(ISNA(VLOOKUP(G181,Round3_Transactions!$A$2:$F$800,4,FALSE)), 0,VLOOKUP(G181,Round3_Transactions!$A$2:$F$800,4,FALSE))</f>
        <v>0</v>
      </c>
      <c r="K181" s="60">
        <f>IF(ISNA(VLOOKUP(G181,Round3_Transactions!$A$2:$F$800,5,FALSE)), 0,VLOOKUP(G181,Round3_Transactions!$A$2:$F$800,5,FALSE))</f>
        <v>0</v>
      </c>
      <c r="L181" s="86">
        <f>IF(ISNA(VLOOKUP(G181,Round3_Transactions!$A$2:$F$800,6,FALSE)), 0,VLOOKUP(G181,Round3_Transactions!$A$2:$F$800,6,FALSE))</f>
        <v>0</v>
      </c>
      <c r="M181" s="107">
        <f t="shared" si="1"/>
        <v>0</v>
      </c>
      <c r="N181" s="107">
        <f t="shared" si="3"/>
        <v>0</v>
      </c>
      <c r="O181" s="107">
        <f t="shared" si="4"/>
        <v>0</v>
      </c>
      <c r="P181" s="107">
        <f t="shared" si="5"/>
        <v>0</v>
      </c>
      <c r="Q181" s="107">
        <f t="shared" si="6"/>
        <v>0</v>
      </c>
      <c r="R181" s="107">
        <f t="shared" si="7"/>
        <v>0</v>
      </c>
      <c r="S181" s="107">
        <f t="shared" si="8"/>
        <v>0</v>
      </c>
      <c r="T181" s="107">
        <f t="shared" si="9"/>
        <v>0</v>
      </c>
      <c r="U181" s="107">
        <f t="shared" si="10"/>
        <v>0</v>
      </c>
      <c r="V181" s="107">
        <f t="shared" si="11"/>
        <v>0</v>
      </c>
      <c r="W181" s="107">
        <f t="shared" si="12"/>
        <v>0</v>
      </c>
      <c r="X181" s="107">
        <f t="shared" si="13"/>
        <v>0</v>
      </c>
      <c r="Y181" s="107">
        <f t="shared" si="14"/>
        <v>0</v>
      </c>
      <c r="Z181" s="107">
        <f t="shared" si="41"/>
        <v>0</v>
      </c>
      <c r="AA181" s="107">
        <f t="shared" si="42"/>
        <v>0</v>
      </c>
      <c r="AB181" s="107">
        <f t="shared" si="43"/>
        <v>0</v>
      </c>
      <c r="AC181" s="107">
        <f t="shared" si="44"/>
        <v>0</v>
      </c>
      <c r="AD181" s="107">
        <f t="shared" si="45"/>
        <v>0</v>
      </c>
      <c r="AE181" s="107">
        <f t="shared" si="46"/>
        <v>0</v>
      </c>
      <c r="AF181" s="107">
        <f t="shared" si="47"/>
        <v>0</v>
      </c>
      <c r="AG181" s="107">
        <f t="shared" si="48"/>
        <v>0</v>
      </c>
      <c r="AH181" s="107">
        <f t="shared" si="49"/>
        <v>0</v>
      </c>
      <c r="AI181" s="107">
        <f t="shared" si="50"/>
        <v>0</v>
      </c>
      <c r="AJ181" s="107">
        <f t="shared" si="51"/>
        <v>0</v>
      </c>
      <c r="AK181" s="107">
        <f t="shared" si="52"/>
        <v>0</v>
      </c>
    </row>
    <row r="182">
      <c r="A182" s="107"/>
      <c r="B182" s="107"/>
      <c r="C182" s="107"/>
      <c r="D182" s="107"/>
      <c r="E182" s="107"/>
      <c r="F182" s="108">
        <f t="shared" si="40"/>
        <v>490</v>
      </c>
      <c r="G182" s="90" t="s">
        <v>378</v>
      </c>
      <c r="H182" s="14">
        <f>IF(ISNA(VLOOKUP(G182,Round3_Transactions!$A$2:$F$800,2,FALSE)), 0,VLOOKUP(G182,Round3_Transactions!$A$2:$F$800,2,FALSE))</f>
        <v>0</v>
      </c>
      <c r="I182" s="60">
        <f>IF(ISNA(VLOOKUP(G182,Round3_Transactions!$A$2:$F$800,3,FALSE)), 0,VLOOKUP(G182,Round3_Transactions!$A$2:$F$800,3,FALSE))</f>
        <v>0</v>
      </c>
      <c r="J182" s="60">
        <f>IF(ISNA(VLOOKUP(G182,Round3_Transactions!$A$2:$F$800,4,FALSE)), 0,VLOOKUP(G182,Round3_Transactions!$A$2:$F$800,4,FALSE))</f>
        <v>0</v>
      </c>
      <c r="K182" s="60">
        <f>IF(ISNA(VLOOKUP(G182,Round3_Transactions!$A$2:$F$800,5,FALSE)), 0,VLOOKUP(G182,Round3_Transactions!$A$2:$F$800,5,FALSE))</f>
        <v>0</v>
      </c>
      <c r="L182" s="86">
        <f>IF(ISNA(VLOOKUP(G182,Round3_Transactions!$A$2:$F$800,6,FALSE)), 0,VLOOKUP(G182,Round3_Transactions!$A$2:$F$800,6,FALSE))</f>
        <v>0</v>
      </c>
      <c r="M182" s="107">
        <f t="shared" si="1"/>
        <v>0</v>
      </c>
      <c r="N182" s="107">
        <f t="shared" si="3"/>
        <v>0</v>
      </c>
      <c r="O182" s="107">
        <f t="shared" si="4"/>
        <v>0</v>
      </c>
      <c r="P182" s="107">
        <f t="shared" si="5"/>
        <v>0</v>
      </c>
      <c r="Q182" s="107">
        <f t="shared" si="6"/>
        <v>0</v>
      </c>
      <c r="R182" s="107">
        <f t="shared" si="7"/>
        <v>0</v>
      </c>
      <c r="S182" s="107">
        <f t="shared" si="8"/>
        <v>0</v>
      </c>
      <c r="T182" s="107">
        <f t="shared" si="9"/>
        <v>0</v>
      </c>
      <c r="U182" s="107">
        <f t="shared" si="10"/>
        <v>0</v>
      </c>
      <c r="V182" s="107">
        <f t="shared" si="11"/>
        <v>0</v>
      </c>
      <c r="W182" s="107">
        <f t="shared" si="12"/>
        <v>0</v>
      </c>
      <c r="X182" s="107">
        <f t="shared" si="13"/>
        <v>0</v>
      </c>
      <c r="Y182" s="107">
        <f t="shared" si="14"/>
        <v>0</v>
      </c>
      <c r="Z182" s="107">
        <f t="shared" si="41"/>
        <v>0</v>
      </c>
      <c r="AA182" s="107">
        <f t="shared" si="42"/>
        <v>0</v>
      </c>
      <c r="AB182" s="107">
        <f t="shared" si="43"/>
        <v>0</v>
      </c>
      <c r="AC182" s="107">
        <f t="shared" si="44"/>
        <v>0</v>
      </c>
      <c r="AD182" s="107">
        <f t="shared" si="45"/>
        <v>0</v>
      </c>
      <c r="AE182" s="107">
        <f t="shared" si="46"/>
        <v>0</v>
      </c>
      <c r="AF182" s="107">
        <f t="shared" si="47"/>
        <v>0</v>
      </c>
      <c r="AG182" s="107">
        <f t="shared" si="48"/>
        <v>0</v>
      </c>
      <c r="AH182" s="107">
        <f t="shared" si="49"/>
        <v>0</v>
      </c>
      <c r="AI182" s="107">
        <f t="shared" si="50"/>
        <v>0</v>
      </c>
      <c r="AJ182" s="107">
        <f t="shared" si="51"/>
        <v>0</v>
      </c>
      <c r="AK182" s="107">
        <f t="shared" si="52"/>
        <v>0</v>
      </c>
    </row>
    <row r="183">
      <c r="A183" s="107"/>
      <c r="B183" s="107"/>
      <c r="C183" s="107"/>
      <c r="D183" s="107"/>
      <c r="E183" s="107"/>
      <c r="F183" s="108">
        <f t="shared" si="40"/>
        <v>490</v>
      </c>
      <c r="G183" s="90" t="s">
        <v>379</v>
      </c>
      <c r="H183" s="14">
        <f>IF(ISNA(VLOOKUP(G183,Round3_Transactions!$A$2:$F$800,2,FALSE)), 0,VLOOKUP(G183,Round3_Transactions!$A$2:$F$800,2,FALSE))</f>
        <v>0</v>
      </c>
      <c r="I183" s="60">
        <f>IF(ISNA(VLOOKUP(G183,Round3_Transactions!$A$2:$F$800,3,FALSE)), 0,VLOOKUP(G183,Round3_Transactions!$A$2:$F$800,3,FALSE))</f>
        <v>0</v>
      </c>
      <c r="J183" s="60">
        <f>IF(ISNA(VLOOKUP(G183,Round3_Transactions!$A$2:$F$800,4,FALSE)), 0,VLOOKUP(G183,Round3_Transactions!$A$2:$F$800,4,FALSE))</f>
        <v>0</v>
      </c>
      <c r="K183" s="60">
        <f>IF(ISNA(VLOOKUP(G183,Round3_Transactions!$A$2:$F$800,5,FALSE)), 0,VLOOKUP(G183,Round3_Transactions!$A$2:$F$800,5,FALSE))</f>
        <v>0</v>
      </c>
      <c r="L183" s="86">
        <f>IF(ISNA(VLOOKUP(G183,Round3_Transactions!$A$2:$F$800,6,FALSE)), 0,VLOOKUP(G183,Round3_Transactions!$A$2:$F$800,6,FALSE))</f>
        <v>0</v>
      </c>
      <c r="M183" s="107">
        <f t="shared" si="1"/>
        <v>0</v>
      </c>
      <c r="N183" s="107">
        <f t="shared" si="3"/>
        <v>0</v>
      </c>
      <c r="O183" s="107">
        <f t="shared" si="4"/>
        <v>0</v>
      </c>
      <c r="P183" s="107">
        <f t="shared" si="5"/>
        <v>0</v>
      </c>
      <c r="Q183" s="107">
        <f t="shared" si="6"/>
        <v>0</v>
      </c>
      <c r="R183" s="107">
        <f t="shared" si="7"/>
        <v>0</v>
      </c>
      <c r="S183" s="107">
        <f t="shared" si="8"/>
        <v>0</v>
      </c>
      <c r="T183" s="107">
        <f t="shared" si="9"/>
        <v>0</v>
      </c>
      <c r="U183" s="107">
        <f t="shared" si="10"/>
        <v>0</v>
      </c>
      <c r="V183" s="107">
        <f t="shared" si="11"/>
        <v>0</v>
      </c>
      <c r="W183" s="107">
        <f t="shared" si="12"/>
        <v>0</v>
      </c>
      <c r="X183" s="107">
        <f t="shared" si="13"/>
        <v>0</v>
      </c>
      <c r="Y183" s="107">
        <f t="shared" si="14"/>
        <v>0</v>
      </c>
      <c r="Z183" s="107">
        <f t="shared" si="41"/>
        <v>0</v>
      </c>
      <c r="AA183" s="107">
        <f t="shared" si="42"/>
        <v>0</v>
      </c>
      <c r="AB183" s="107">
        <f t="shared" si="43"/>
        <v>0</v>
      </c>
      <c r="AC183" s="107">
        <f t="shared" si="44"/>
        <v>0</v>
      </c>
      <c r="AD183" s="107">
        <f t="shared" si="45"/>
        <v>0</v>
      </c>
      <c r="AE183" s="107">
        <f t="shared" si="46"/>
        <v>0</v>
      </c>
      <c r="AF183" s="107">
        <f t="shared" si="47"/>
        <v>0</v>
      </c>
      <c r="AG183" s="107">
        <f t="shared" si="48"/>
        <v>0</v>
      </c>
      <c r="AH183" s="107">
        <f t="shared" si="49"/>
        <v>0</v>
      </c>
      <c r="AI183" s="107">
        <f t="shared" si="50"/>
        <v>0</v>
      </c>
      <c r="AJ183" s="107">
        <f t="shared" si="51"/>
        <v>0</v>
      </c>
      <c r="AK183" s="107">
        <f t="shared" si="52"/>
        <v>0</v>
      </c>
    </row>
    <row r="184">
      <c r="A184" s="107"/>
      <c r="B184" s="107"/>
      <c r="C184" s="107"/>
      <c r="D184" s="107"/>
      <c r="E184" s="107"/>
      <c r="F184" s="108">
        <f t="shared" si="40"/>
        <v>490</v>
      </c>
      <c r="G184" s="90" t="s">
        <v>380</v>
      </c>
      <c r="H184" s="14">
        <f>IF(ISNA(VLOOKUP(G184,Round3_Transactions!$A$2:$F$800,2,FALSE)), 0,VLOOKUP(G184,Round3_Transactions!$A$2:$F$800,2,FALSE))</f>
        <v>0</v>
      </c>
      <c r="I184" s="60">
        <f>IF(ISNA(VLOOKUP(G184,Round3_Transactions!$A$2:$F$800,3,FALSE)), 0,VLOOKUP(G184,Round3_Transactions!$A$2:$F$800,3,FALSE))</f>
        <v>0</v>
      </c>
      <c r="J184" s="60">
        <f>IF(ISNA(VLOOKUP(G184,Round3_Transactions!$A$2:$F$800,4,FALSE)), 0,VLOOKUP(G184,Round3_Transactions!$A$2:$F$800,4,FALSE))</f>
        <v>0</v>
      </c>
      <c r="K184" s="60">
        <f>IF(ISNA(VLOOKUP(G184,Round3_Transactions!$A$2:$F$800,5,FALSE)), 0,VLOOKUP(G184,Round3_Transactions!$A$2:$F$800,5,FALSE))</f>
        <v>0</v>
      </c>
      <c r="L184" s="86">
        <f>IF(ISNA(VLOOKUP(G184,Round3_Transactions!$A$2:$F$800,6,FALSE)), 0,VLOOKUP(G184,Round3_Transactions!$A$2:$F$800,6,FALSE))</f>
        <v>0</v>
      </c>
      <c r="M184" s="107">
        <f t="shared" si="1"/>
        <v>0</v>
      </c>
      <c r="N184" s="107">
        <f t="shared" si="3"/>
        <v>0</v>
      </c>
      <c r="O184" s="107">
        <f t="shared" si="4"/>
        <v>0</v>
      </c>
      <c r="P184" s="107">
        <f t="shared" si="5"/>
        <v>0</v>
      </c>
      <c r="Q184" s="107">
        <f t="shared" si="6"/>
        <v>0</v>
      </c>
      <c r="R184" s="107">
        <f t="shared" si="7"/>
        <v>0</v>
      </c>
      <c r="S184" s="107">
        <f t="shared" si="8"/>
        <v>0</v>
      </c>
      <c r="T184" s="107">
        <f t="shared" si="9"/>
        <v>0</v>
      </c>
      <c r="U184" s="107">
        <f t="shared" si="10"/>
        <v>0</v>
      </c>
      <c r="V184" s="107">
        <f t="shared" si="11"/>
        <v>0</v>
      </c>
      <c r="W184" s="107">
        <f t="shared" si="12"/>
        <v>0</v>
      </c>
      <c r="X184" s="107">
        <f t="shared" si="13"/>
        <v>0</v>
      </c>
      <c r="Y184" s="107">
        <f t="shared" si="14"/>
        <v>0</v>
      </c>
      <c r="Z184" s="107">
        <f t="shared" si="41"/>
        <v>0</v>
      </c>
      <c r="AA184" s="107">
        <f t="shared" si="42"/>
        <v>0</v>
      </c>
      <c r="AB184" s="107">
        <f t="shared" si="43"/>
        <v>0</v>
      </c>
      <c r="AC184" s="107">
        <f t="shared" si="44"/>
        <v>0</v>
      </c>
      <c r="AD184" s="107">
        <f t="shared" si="45"/>
        <v>0</v>
      </c>
      <c r="AE184" s="107">
        <f t="shared" si="46"/>
        <v>0</v>
      </c>
      <c r="AF184" s="107">
        <f t="shared" si="47"/>
        <v>0</v>
      </c>
      <c r="AG184" s="107">
        <f t="shared" si="48"/>
        <v>0</v>
      </c>
      <c r="AH184" s="107">
        <f t="shared" si="49"/>
        <v>0</v>
      </c>
      <c r="AI184" s="107">
        <f t="shared" si="50"/>
        <v>0</v>
      </c>
      <c r="AJ184" s="107">
        <f t="shared" si="51"/>
        <v>0</v>
      </c>
      <c r="AK184" s="107">
        <f t="shared" si="52"/>
        <v>0</v>
      </c>
    </row>
    <row r="185">
      <c r="A185" s="107"/>
      <c r="B185" s="107"/>
      <c r="C185" s="107"/>
      <c r="D185" s="107"/>
      <c r="E185" s="107"/>
      <c r="F185" s="108">
        <f t="shared" si="40"/>
        <v>490</v>
      </c>
      <c r="G185" s="90" t="s">
        <v>381</v>
      </c>
      <c r="H185" s="14">
        <f>IF(ISNA(VLOOKUP(G185,Round3_Transactions!$A$2:$F$800,2,FALSE)), 0,VLOOKUP(G185,Round3_Transactions!$A$2:$F$800,2,FALSE))</f>
        <v>0</v>
      </c>
      <c r="I185" s="60">
        <f>IF(ISNA(VLOOKUP(G185,Round3_Transactions!$A$2:$F$800,3,FALSE)), 0,VLOOKUP(G185,Round3_Transactions!$A$2:$F$800,3,FALSE))</f>
        <v>0</v>
      </c>
      <c r="J185" s="60">
        <f>IF(ISNA(VLOOKUP(G185,Round3_Transactions!$A$2:$F$800,4,FALSE)), 0,VLOOKUP(G185,Round3_Transactions!$A$2:$F$800,4,FALSE))</f>
        <v>0</v>
      </c>
      <c r="K185" s="60">
        <f>IF(ISNA(VLOOKUP(G185,Round3_Transactions!$A$2:$F$800,5,FALSE)), 0,VLOOKUP(G185,Round3_Transactions!$A$2:$F$800,5,FALSE))</f>
        <v>0</v>
      </c>
      <c r="L185" s="86">
        <f>IF(ISNA(VLOOKUP(G185,Round3_Transactions!$A$2:$F$800,6,FALSE)), 0,VLOOKUP(G185,Round3_Transactions!$A$2:$F$800,6,FALSE))</f>
        <v>0</v>
      </c>
      <c r="M185" s="107">
        <f t="shared" si="1"/>
        <v>0</v>
      </c>
      <c r="N185" s="107">
        <f t="shared" si="3"/>
        <v>0</v>
      </c>
      <c r="O185" s="107">
        <f t="shared" si="4"/>
        <v>0</v>
      </c>
      <c r="P185" s="107">
        <f t="shared" si="5"/>
        <v>0</v>
      </c>
      <c r="Q185" s="107">
        <f t="shared" si="6"/>
        <v>0</v>
      </c>
      <c r="R185" s="107">
        <f t="shared" si="7"/>
        <v>0</v>
      </c>
      <c r="S185" s="107">
        <f t="shared" si="8"/>
        <v>0</v>
      </c>
      <c r="T185" s="107">
        <f t="shared" si="9"/>
        <v>0</v>
      </c>
      <c r="U185" s="107">
        <f t="shared" si="10"/>
        <v>0</v>
      </c>
      <c r="V185" s="107">
        <f t="shared" si="11"/>
        <v>0</v>
      </c>
      <c r="W185" s="107">
        <f t="shared" si="12"/>
        <v>0</v>
      </c>
      <c r="X185" s="107">
        <f t="shared" si="13"/>
        <v>0</v>
      </c>
      <c r="Y185" s="107">
        <f t="shared" si="14"/>
        <v>0</v>
      </c>
      <c r="Z185" s="107">
        <f t="shared" si="41"/>
        <v>0</v>
      </c>
      <c r="AA185" s="107">
        <f t="shared" si="42"/>
        <v>0</v>
      </c>
      <c r="AB185" s="107">
        <f t="shared" si="43"/>
        <v>0</v>
      </c>
      <c r="AC185" s="107">
        <f t="shared" si="44"/>
        <v>0</v>
      </c>
      <c r="AD185" s="107">
        <f t="shared" si="45"/>
        <v>0</v>
      </c>
      <c r="AE185" s="107">
        <f t="shared" si="46"/>
        <v>0</v>
      </c>
      <c r="AF185" s="107">
        <f t="shared" si="47"/>
        <v>0</v>
      </c>
      <c r="AG185" s="107">
        <f t="shared" si="48"/>
        <v>0</v>
      </c>
      <c r="AH185" s="107">
        <f t="shared" si="49"/>
        <v>0</v>
      </c>
      <c r="AI185" s="107">
        <f t="shared" si="50"/>
        <v>0</v>
      </c>
      <c r="AJ185" s="107">
        <f t="shared" si="51"/>
        <v>0</v>
      </c>
      <c r="AK185" s="107">
        <f t="shared" si="52"/>
        <v>0</v>
      </c>
    </row>
    <row r="186">
      <c r="A186" s="107"/>
      <c r="B186" s="107"/>
      <c r="C186" s="107"/>
      <c r="D186" s="107"/>
      <c r="E186" s="107"/>
      <c r="F186" s="108">
        <f t="shared" si="40"/>
        <v>490</v>
      </c>
      <c r="G186" s="90" t="s">
        <v>382</v>
      </c>
      <c r="H186" s="14">
        <f>IF(ISNA(VLOOKUP(G186,Round3_Transactions!$A$2:$F$800,2,FALSE)), 0,VLOOKUP(G186,Round3_Transactions!$A$2:$F$800,2,FALSE))</f>
        <v>0</v>
      </c>
      <c r="I186" s="60">
        <f>IF(ISNA(VLOOKUP(G186,Round3_Transactions!$A$2:$F$800,3,FALSE)), 0,VLOOKUP(G186,Round3_Transactions!$A$2:$F$800,3,FALSE))</f>
        <v>0</v>
      </c>
      <c r="J186" s="60">
        <f>IF(ISNA(VLOOKUP(G186,Round3_Transactions!$A$2:$F$800,4,FALSE)), 0,VLOOKUP(G186,Round3_Transactions!$A$2:$F$800,4,FALSE))</f>
        <v>0</v>
      </c>
      <c r="K186" s="60">
        <f>IF(ISNA(VLOOKUP(G186,Round3_Transactions!$A$2:$F$800,5,FALSE)), 0,VLOOKUP(G186,Round3_Transactions!$A$2:$F$800,5,FALSE))</f>
        <v>0</v>
      </c>
      <c r="L186" s="86">
        <f>IF(ISNA(VLOOKUP(G186,Round3_Transactions!$A$2:$F$800,6,FALSE)), 0,VLOOKUP(G186,Round3_Transactions!$A$2:$F$800,6,FALSE))</f>
        <v>0</v>
      </c>
      <c r="M186" s="107">
        <f t="shared" si="1"/>
        <v>0</v>
      </c>
      <c r="N186" s="107">
        <f t="shared" si="3"/>
        <v>0</v>
      </c>
      <c r="O186" s="107">
        <f t="shared" si="4"/>
        <v>0</v>
      </c>
      <c r="P186" s="107">
        <f t="shared" si="5"/>
        <v>0</v>
      </c>
      <c r="Q186" s="107">
        <f t="shared" si="6"/>
        <v>0</v>
      </c>
      <c r="R186" s="107">
        <f t="shared" si="7"/>
        <v>0</v>
      </c>
      <c r="S186" s="107">
        <f t="shared" si="8"/>
        <v>0</v>
      </c>
      <c r="T186" s="107">
        <f t="shared" si="9"/>
        <v>0</v>
      </c>
      <c r="U186" s="107">
        <f t="shared" si="10"/>
        <v>0</v>
      </c>
      <c r="V186" s="107">
        <f t="shared" si="11"/>
        <v>0</v>
      </c>
      <c r="W186" s="107">
        <f t="shared" si="12"/>
        <v>0</v>
      </c>
      <c r="X186" s="107">
        <f t="shared" si="13"/>
        <v>0</v>
      </c>
      <c r="Y186" s="107">
        <f t="shared" si="14"/>
        <v>0</v>
      </c>
      <c r="Z186" s="107">
        <f t="shared" si="41"/>
        <v>0</v>
      </c>
      <c r="AA186" s="107">
        <f t="shared" si="42"/>
        <v>0</v>
      </c>
      <c r="AB186" s="107">
        <f t="shared" si="43"/>
        <v>0</v>
      </c>
      <c r="AC186" s="107">
        <f t="shared" si="44"/>
        <v>0</v>
      </c>
      <c r="AD186" s="107">
        <f t="shared" si="45"/>
        <v>0</v>
      </c>
      <c r="AE186" s="107">
        <f t="shared" si="46"/>
        <v>0</v>
      </c>
      <c r="AF186" s="107">
        <f t="shared" si="47"/>
        <v>0</v>
      </c>
      <c r="AG186" s="107">
        <f t="shared" si="48"/>
        <v>0</v>
      </c>
      <c r="AH186" s="107">
        <f t="shared" si="49"/>
        <v>0</v>
      </c>
      <c r="AI186" s="107">
        <f t="shared" si="50"/>
        <v>0</v>
      </c>
      <c r="AJ186" s="107">
        <f t="shared" si="51"/>
        <v>0</v>
      </c>
      <c r="AK186" s="107">
        <f t="shared" si="52"/>
        <v>0</v>
      </c>
    </row>
    <row r="187">
      <c r="A187" s="107"/>
      <c r="B187" s="107"/>
      <c r="C187" s="107"/>
      <c r="D187" s="107"/>
      <c r="E187" s="107"/>
      <c r="F187" s="108">
        <f t="shared" si="40"/>
        <v>490</v>
      </c>
      <c r="G187" s="90" t="s">
        <v>383</v>
      </c>
      <c r="H187" s="14">
        <f>IF(ISNA(VLOOKUP(G187,Round3_Transactions!$A$2:$F$800,2,FALSE)), 0,VLOOKUP(G187,Round3_Transactions!$A$2:$F$800,2,FALSE))</f>
        <v>0</v>
      </c>
      <c r="I187" s="60">
        <f>IF(ISNA(VLOOKUP(G187,Round3_Transactions!$A$2:$F$800,3,FALSE)), 0,VLOOKUP(G187,Round3_Transactions!$A$2:$F$800,3,FALSE))</f>
        <v>0</v>
      </c>
      <c r="J187" s="60">
        <f>IF(ISNA(VLOOKUP(G187,Round3_Transactions!$A$2:$F$800,4,FALSE)), 0,VLOOKUP(G187,Round3_Transactions!$A$2:$F$800,4,FALSE))</f>
        <v>0</v>
      </c>
      <c r="K187" s="60">
        <f>IF(ISNA(VLOOKUP(G187,Round3_Transactions!$A$2:$F$800,5,FALSE)), 0,VLOOKUP(G187,Round3_Transactions!$A$2:$F$800,5,FALSE))</f>
        <v>0</v>
      </c>
      <c r="L187" s="86">
        <f>IF(ISNA(VLOOKUP(G187,Round3_Transactions!$A$2:$F$800,6,FALSE)), 0,VLOOKUP(G187,Round3_Transactions!$A$2:$F$800,6,FALSE))</f>
        <v>0</v>
      </c>
      <c r="M187" s="107">
        <f t="shared" si="1"/>
        <v>0</v>
      </c>
      <c r="N187" s="107">
        <f t="shared" si="3"/>
        <v>0</v>
      </c>
      <c r="O187" s="107">
        <f t="shared" si="4"/>
        <v>0</v>
      </c>
      <c r="P187" s="107">
        <f t="shared" si="5"/>
        <v>0</v>
      </c>
      <c r="Q187" s="107">
        <f t="shared" si="6"/>
        <v>0</v>
      </c>
      <c r="R187" s="107">
        <f t="shared" si="7"/>
        <v>0</v>
      </c>
      <c r="S187" s="107">
        <f t="shared" si="8"/>
        <v>0</v>
      </c>
      <c r="T187" s="107">
        <f t="shared" si="9"/>
        <v>0</v>
      </c>
      <c r="U187" s="107">
        <f t="shared" si="10"/>
        <v>0</v>
      </c>
      <c r="V187" s="107">
        <f t="shared" si="11"/>
        <v>0</v>
      </c>
      <c r="W187" s="107">
        <f t="shared" si="12"/>
        <v>0</v>
      </c>
      <c r="X187" s="107">
        <f t="shared" si="13"/>
        <v>0</v>
      </c>
      <c r="Y187" s="107">
        <f t="shared" si="14"/>
        <v>0</v>
      </c>
      <c r="Z187" s="107">
        <f t="shared" si="41"/>
        <v>0</v>
      </c>
      <c r="AA187" s="107">
        <f t="shared" si="42"/>
        <v>0</v>
      </c>
      <c r="AB187" s="107">
        <f t="shared" si="43"/>
        <v>0</v>
      </c>
      <c r="AC187" s="107">
        <f t="shared" si="44"/>
        <v>0</v>
      </c>
      <c r="AD187" s="107">
        <f t="shared" si="45"/>
        <v>0</v>
      </c>
      <c r="AE187" s="107">
        <f t="shared" si="46"/>
        <v>0</v>
      </c>
      <c r="AF187" s="107">
        <f t="shared" si="47"/>
        <v>0</v>
      </c>
      <c r="AG187" s="107">
        <f t="shared" si="48"/>
        <v>0</v>
      </c>
      <c r="AH187" s="107">
        <f t="shared" si="49"/>
        <v>0</v>
      </c>
      <c r="AI187" s="107">
        <f t="shared" si="50"/>
        <v>0</v>
      </c>
      <c r="AJ187" s="107">
        <f t="shared" si="51"/>
        <v>0</v>
      </c>
      <c r="AK187" s="107">
        <f t="shared" si="52"/>
        <v>0</v>
      </c>
    </row>
    <row r="188">
      <c r="A188" s="107"/>
      <c r="B188" s="107"/>
      <c r="C188" s="107"/>
      <c r="D188" s="107"/>
      <c r="E188" s="107"/>
      <c r="F188" s="108">
        <f t="shared" si="40"/>
        <v>490</v>
      </c>
      <c r="G188" s="90" t="s">
        <v>384</v>
      </c>
      <c r="H188" s="14">
        <f>IF(ISNA(VLOOKUP(G188,Round3_Transactions!$A$2:$F$800,2,FALSE)), 0,VLOOKUP(G188,Round3_Transactions!$A$2:$F$800,2,FALSE))</f>
        <v>0</v>
      </c>
      <c r="I188" s="60">
        <f>IF(ISNA(VLOOKUP(G188,Round3_Transactions!$A$2:$F$800,3,FALSE)), 0,VLOOKUP(G188,Round3_Transactions!$A$2:$F$800,3,FALSE))</f>
        <v>0</v>
      </c>
      <c r="J188" s="60">
        <f>IF(ISNA(VLOOKUP(G188,Round3_Transactions!$A$2:$F$800,4,FALSE)), 0,VLOOKUP(G188,Round3_Transactions!$A$2:$F$800,4,FALSE))</f>
        <v>0</v>
      </c>
      <c r="K188" s="60">
        <f>IF(ISNA(VLOOKUP(G188,Round3_Transactions!$A$2:$F$800,5,FALSE)), 0,VLOOKUP(G188,Round3_Transactions!$A$2:$F$800,5,FALSE))</f>
        <v>0</v>
      </c>
      <c r="L188" s="86">
        <f>IF(ISNA(VLOOKUP(G188,Round3_Transactions!$A$2:$F$800,6,FALSE)), 0,VLOOKUP(G188,Round3_Transactions!$A$2:$F$800,6,FALSE))</f>
        <v>0</v>
      </c>
      <c r="M188" s="107">
        <f t="shared" si="1"/>
        <v>0</v>
      </c>
      <c r="N188" s="107">
        <f t="shared" si="3"/>
        <v>0</v>
      </c>
      <c r="O188" s="107">
        <f t="shared" si="4"/>
        <v>0</v>
      </c>
      <c r="P188" s="107">
        <f t="shared" si="5"/>
        <v>0</v>
      </c>
      <c r="Q188" s="107">
        <f t="shared" si="6"/>
        <v>0</v>
      </c>
      <c r="R188" s="107">
        <f t="shared" si="7"/>
        <v>0</v>
      </c>
      <c r="S188" s="107">
        <f t="shared" si="8"/>
        <v>0</v>
      </c>
      <c r="T188" s="107">
        <f t="shared" si="9"/>
        <v>0</v>
      </c>
      <c r="U188" s="107">
        <f t="shared" si="10"/>
        <v>0</v>
      </c>
      <c r="V188" s="107">
        <f t="shared" si="11"/>
        <v>0</v>
      </c>
      <c r="W188" s="107">
        <f t="shared" si="12"/>
        <v>0</v>
      </c>
      <c r="X188" s="107">
        <f t="shared" si="13"/>
        <v>0</v>
      </c>
      <c r="Y188" s="107">
        <f t="shared" si="14"/>
        <v>0</v>
      </c>
      <c r="Z188" s="107">
        <f t="shared" si="41"/>
        <v>0</v>
      </c>
      <c r="AA188" s="107">
        <f t="shared" si="42"/>
        <v>0</v>
      </c>
      <c r="AB188" s="107">
        <f t="shared" si="43"/>
        <v>0</v>
      </c>
      <c r="AC188" s="107">
        <f t="shared" si="44"/>
        <v>0</v>
      </c>
      <c r="AD188" s="107">
        <f t="shared" si="45"/>
        <v>0</v>
      </c>
      <c r="AE188" s="107">
        <f t="shared" si="46"/>
        <v>0</v>
      </c>
      <c r="AF188" s="107">
        <f t="shared" si="47"/>
        <v>0</v>
      </c>
      <c r="AG188" s="107">
        <f t="shared" si="48"/>
        <v>0</v>
      </c>
      <c r="AH188" s="107">
        <f t="shared" si="49"/>
        <v>0</v>
      </c>
      <c r="AI188" s="107">
        <f t="shared" si="50"/>
        <v>0</v>
      </c>
      <c r="AJ188" s="107">
        <f t="shared" si="51"/>
        <v>0</v>
      </c>
      <c r="AK188" s="107">
        <f t="shared" si="52"/>
        <v>0</v>
      </c>
    </row>
    <row r="189">
      <c r="A189" s="107"/>
      <c r="B189" s="107"/>
      <c r="C189" s="107"/>
      <c r="D189" s="107"/>
      <c r="E189" s="107"/>
      <c r="F189" s="108">
        <f t="shared" si="40"/>
        <v>490</v>
      </c>
      <c r="G189" s="90" t="s">
        <v>385</v>
      </c>
      <c r="H189" s="14">
        <f>IF(ISNA(VLOOKUP(G189,Round3_Transactions!$A$2:$F$800,2,FALSE)), 0,VLOOKUP(G189,Round3_Transactions!$A$2:$F$800,2,FALSE))</f>
        <v>0</v>
      </c>
      <c r="I189" s="60">
        <f>IF(ISNA(VLOOKUP(G189,Round3_Transactions!$A$2:$F$800,3,FALSE)), 0,VLOOKUP(G189,Round3_Transactions!$A$2:$F$800,3,FALSE))</f>
        <v>0</v>
      </c>
      <c r="J189" s="60">
        <f>IF(ISNA(VLOOKUP(G189,Round3_Transactions!$A$2:$F$800,4,FALSE)), 0,VLOOKUP(G189,Round3_Transactions!$A$2:$F$800,4,FALSE))</f>
        <v>0</v>
      </c>
      <c r="K189" s="60">
        <f>IF(ISNA(VLOOKUP(G189,Round3_Transactions!$A$2:$F$800,5,FALSE)), 0,VLOOKUP(G189,Round3_Transactions!$A$2:$F$800,5,FALSE))</f>
        <v>0</v>
      </c>
      <c r="L189" s="86">
        <f>IF(ISNA(VLOOKUP(G189,Round3_Transactions!$A$2:$F$800,6,FALSE)), 0,VLOOKUP(G189,Round3_Transactions!$A$2:$F$800,6,FALSE))</f>
        <v>0</v>
      </c>
      <c r="M189" s="107">
        <f t="shared" si="1"/>
        <v>0</v>
      </c>
      <c r="N189" s="107">
        <f t="shared" si="3"/>
        <v>0</v>
      </c>
      <c r="O189" s="107">
        <f t="shared" si="4"/>
        <v>0</v>
      </c>
      <c r="P189" s="107">
        <f t="shared" si="5"/>
        <v>0</v>
      </c>
      <c r="Q189" s="107">
        <f t="shared" si="6"/>
        <v>0</v>
      </c>
      <c r="R189" s="107">
        <f t="shared" si="7"/>
        <v>0</v>
      </c>
      <c r="S189" s="107">
        <f t="shared" si="8"/>
        <v>0</v>
      </c>
      <c r="T189" s="107">
        <f t="shared" si="9"/>
        <v>0</v>
      </c>
      <c r="U189" s="107">
        <f t="shared" si="10"/>
        <v>0</v>
      </c>
      <c r="V189" s="107">
        <f t="shared" si="11"/>
        <v>0</v>
      </c>
      <c r="W189" s="107">
        <f t="shared" si="12"/>
        <v>0</v>
      </c>
      <c r="X189" s="107">
        <f t="shared" si="13"/>
        <v>0</v>
      </c>
      <c r="Y189" s="107">
        <f t="shared" si="14"/>
        <v>0</v>
      </c>
      <c r="Z189" s="107">
        <f t="shared" si="41"/>
        <v>0</v>
      </c>
      <c r="AA189" s="107">
        <f t="shared" si="42"/>
        <v>0</v>
      </c>
      <c r="AB189" s="107">
        <f t="shared" si="43"/>
        <v>0</v>
      </c>
      <c r="AC189" s="107">
        <f t="shared" si="44"/>
        <v>0</v>
      </c>
      <c r="AD189" s="107">
        <f t="shared" si="45"/>
        <v>0</v>
      </c>
      <c r="AE189" s="107">
        <f t="shared" si="46"/>
        <v>0</v>
      </c>
      <c r="AF189" s="107">
        <f t="shared" si="47"/>
        <v>0</v>
      </c>
      <c r="AG189" s="107">
        <f t="shared" si="48"/>
        <v>0</v>
      </c>
      <c r="AH189" s="107">
        <f t="shared" si="49"/>
        <v>0</v>
      </c>
      <c r="AI189" s="107">
        <f t="shared" si="50"/>
        <v>0</v>
      </c>
      <c r="AJ189" s="107">
        <f t="shared" si="51"/>
        <v>0</v>
      </c>
      <c r="AK189" s="107">
        <f t="shared" si="52"/>
        <v>0</v>
      </c>
    </row>
    <row r="190">
      <c r="A190" s="107"/>
      <c r="B190" s="107"/>
      <c r="C190" s="107"/>
      <c r="D190" s="107"/>
      <c r="E190" s="107"/>
      <c r="F190" s="108">
        <f t="shared" si="40"/>
        <v>490</v>
      </c>
      <c r="G190" s="90" t="s">
        <v>386</v>
      </c>
      <c r="H190" s="14">
        <f>IF(ISNA(VLOOKUP(G190,Round3_Transactions!$A$2:$F$800,2,FALSE)), 0,VLOOKUP(G190,Round3_Transactions!$A$2:$F$800,2,FALSE))</f>
        <v>0</v>
      </c>
      <c r="I190" s="60">
        <f>IF(ISNA(VLOOKUP(G190,Round3_Transactions!$A$2:$F$800,3,FALSE)), 0,VLOOKUP(G190,Round3_Transactions!$A$2:$F$800,3,FALSE))</f>
        <v>0</v>
      </c>
      <c r="J190" s="60">
        <f>IF(ISNA(VLOOKUP(G190,Round3_Transactions!$A$2:$F$800,4,FALSE)), 0,VLOOKUP(G190,Round3_Transactions!$A$2:$F$800,4,FALSE))</f>
        <v>0</v>
      </c>
      <c r="K190" s="60">
        <f>IF(ISNA(VLOOKUP(G190,Round3_Transactions!$A$2:$F$800,5,FALSE)), 0,VLOOKUP(G190,Round3_Transactions!$A$2:$F$800,5,FALSE))</f>
        <v>0</v>
      </c>
      <c r="L190" s="86">
        <f>IF(ISNA(VLOOKUP(G190,Round3_Transactions!$A$2:$F$800,6,FALSE)), 0,VLOOKUP(G190,Round3_Transactions!$A$2:$F$800,6,FALSE))</f>
        <v>0</v>
      </c>
      <c r="M190" s="107">
        <f t="shared" si="1"/>
        <v>0</v>
      </c>
      <c r="N190" s="107">
        <f t="shared" si="3"/>
        <v>0</v>
      </c>
      <c r="O190" s="107">
        <f t="shared" si="4"/>
        <v>0</v>
      </c>
      <c r="P190" s="107">
        <f t="shared" si="5"/>
        <v>0</v>
      </c>
      <c r="Q190" s="107">
        <f t="shared" si="6"/>
        <v>0</v>
      </c>
      <c r="R190" s="107">
        <f t="shared" si="7"/>
        <v>0</v>
      </c>
      <c r="S190" s="107">
        <f t="shared" si="8"/>
        <v>0</v>
      </c>
      <c r="T190" s="107">
        <f t="shared" si="9"/>
        <v>0</v>
      </c>
      <c r="U190" s="107">
        <f t="shared" si="10"/>
        <v>0</v>
      </c>
      <c r="V190" s="107">
        <f t="shared" si="11"/>
        <v>0</v>
      </c>
      <c r="W190" s="107">
        <f t="shared" si="12"/>
        <v>0</v>
      </c>
      <c r="X190" s="107">
        <f t="shared" si="13"/>
        <v>0</v>
      </c>
      <c r="Y190" s="107">
        <f t="shared" si="14"/>
        <v>0</v>
      </c>
      <c r="Z190" s="107">
        <f t="shared" si="41"/>
        <v>0</v>
      </c>
      <c r="AA190" s="107">
        <f t="shared" si="42"/>
        <v>0</v>
      </c>
      <c r="AB190" s="107">
        <f t="shared" si="43"/>
        <v>0</v>
      </c>
      <c r="AC190" s="107">
        <f t="shared" si="44"/>
        <v>0</v>
      </c>
      <c r="AD190" s="107">
        <f t="shared" si="45"/>
        <v>0</v>
      </c>
      <c r="AE190" s="107">
        <f t="shared" si="46"/>
        <v>0</v>
      </c>
      <c r="AF190" s="107">
        <f t="shared" si="47"/>
        <v>0</v>
      </c>
      <c r="AG190" s="107">
        <f t="shared" si="48"/>
        <v>0</v>
      </c>
      <c r="AH190" s="107">
        <f t="shared" si="49"/>
        <v>0</v>
      </c>
      <c r="AI190" s="107">
        <f t="shared" si="50"/>
        <v>0</v>
      </c>
      <c r="AJ190" s="107">
        <f t="shared" si="51"/>
        <v>0</v>
      </c>
      <c r="AK190" s="107">
        <f t="shared" si="52"/>
        <v>0</v>
      </c>
    </row>
    <row r="191">
      <c r="A191" s="107"/>
      <c r="B191" s="107"/>
      <c r="C191" s="107"/>
      <c r="D191" s="107"/>
      <c r="E191" s="107"/>
      <c r="F191" s="108">
        <f t="shared" si="40"/>
        <v>490</v>
      </c>
      <c r="G191" s="90" t="s">
        <v>387</v>
      </c>
      <c r="H191" s="14">
        <f>IF(ISNA(VLOOKUP(G191,Round3_Transactions!$A$2:$F$800,2,FALSE)), 0,VLOOKUP(G191,Round3_Transactions!$A$2:$F$800,2,FALSE))</f>
        <v>0</v>
      </c>
      <c r="I191" s="60">
        <f>IF(ISNA(VLOOKUP(G191,Round3_Transactions!$A$2:$F$800,3,FALSE)), 0,VLOOKUP(G191,Round3_Transactions!$A$2:$F$800,3,FALSE))</f>
        <v>0</v>
      </c>
      <c r="J191" s="60">
        <f>IF(ISNA(VLOOKUP(G191,Round3_Transactions!$A$2:$F$800,4,FALSE)), 0,VLOOKUP(G191,Round3_Transactions!$A$2:$F$800,4,FALSE))</f>
        <v>0</v>
      </c>
      <c r="K191" s="60">
        <f>IF(ISNA(VLOOKUP(G191,Round3_Transactions!$A$2:$F$800,5,FALSE)), 0,VLOOKUP(G191,Round3_Transactions!$A$2:$F$800,5,FALSE))</f>
        <v>0</v>
      </c>
      <c r="L191" s="86">
        <f>IF(ISNA(VLOOKUP(G191,Round3_Transactions!$A$2:$F$800,6,FALSE)), 0,VLOOKUP(G191,Round3_Transactions!$A$2:$F$800,6,FALSE))</f>
        <v>0</v>
      </c>
      <c r="M191" s="107">
        <f t="shared" si="1"/>
        <v>0</v>
      </c>
      <c r="N191" s="107">
        <f t="shared" si="3"/>
        <v>0</v>
      </c>
      <c r="O191" s="107">
        <f t="shared" si="4"/>
        <v>0</v>
      </c>
      <c r="P191" s="107">
        <f t="shared" si="5"/>
        <v>0</v>
      </c>
      <c r="Q191" s="107">
        <f t="shared" si="6"/>
        <v>0</v>
      </c>
      <c r="R191" s="107">
        <f t="shared" si="7"/>
        <v>0</v>
      </c>
      <c r="S191" s="107">
        <f t="shared" si="8"/>
        <v>0</v>
      </c>
      <c r="T191" s="107">
        <f t="shared" si="9"/>
        <v>0</v>
      </c>
      <c r="U191" s="107">
        <f t="shared" si="10"/>
        <v>0</v>
      </c>
      <c r="V191" s="107">
        <f t="shared" si="11"/>
        <v>0</v>
      </c>
      <c r="W191" s="107">
        <f t="shared" si="12"/>
        <v>0</v>
      </c>
      <c r="X191" s="107">
        <f t="shared" si="13"/>
        <v>0</v>
      </c>
      <c r="Y191" s="107">
        <f t="shared" si="14"/>
        <v>0</v>
      </c>
      <c r="Z191" s="107">
        <f t="shared" si="41"/>
        <v>0</v>
      </c>
      <c r="AA191" s="107">
        <f t="shared" si="42"/>
        <v>0</v>
      </c>
      <c r="AB191" s="107">
        <f t="shared" si="43"/>
        <v>0</v>
      </c>
      <c r="AC191" s="107">
        <f t="shared" si="44"/>
        <v>0</v>
      </c>
      <c r="AD191" s="107">
        <f t="shared" si="45"/>
        <v>0</v>
      </c>
      <c r="AE191" s="107">
        <f t="shared" si="46"/>
        <v>0</v>
      </c>
      <c r="AF191" s="107">
        <f t="shared" si="47"/>
        <v>0</v>
      </c>
      <c r="AG191" s="107">
        <f t="shared" si="48"/>
        <v>0</v>
      </c>
      <c r="AH191" s="107">
        <f t="shared" si="49"/>
        <v>0</v>
      </c>
      <c r="AI191" s="107">
        <f t="shared" si="50"/>
        <v>0</v>
      </c>
      <c r="AJ191" s="107">
        <f t="shared" si="51"/>
        <v>0</v>
      </c>
      <c r="AK191" s="107">
        <f t="shared" si="52"/>
        <v>0</v>
      </c>
    </row>
    <row r="192">
      <c r="A192" s="107"/>
      <c r="B192" s="107"/>
      <c r="C192" s="107"/>
      <c r="D192" s="107"/>
      <c r="E192" s="107"/>
      <c r="F192" s="108">
        <f t="shared" si="40"/>
        <v>490</v>
      </c>
      <c r="G192" s="90" t="s">
        <v>388</v>
      </c>
      <c r="H192" s="14">
        <f>IF(ISNA(VLOOKUP(G192,Round3_Transactions!$A$2:$F$800,2,FALSE)), 0,VLOOKUP(G192,Round3_Transactions!$A$2:$F$800,2,FALSE))</f>
        <v>0</v>
      </c>
      <c r="I192" s="60">
        <f>IF(ISNA(VLOOKUP(G192,Round3_Transactions!$A$2:$F$800,3,FALSE)), 0,VLOOKUP(G192,Round3_Transactions!$A$2:$F$800,3,FALSE))</f>
        <v>0</v>
      </c>
      <c r="J192" s="60">
        <f>IF(ISNA(VLOOKUP(G192,Round3_Transactions!$A$2:$F$800,4,FALSE)), 0,VLOOKUP(G192,Round3_Transactions!$A$2:$F$800,4,FALSE))</f>
        <v>0</v>
      </c>
      <c r="K192" s="60">
        <f>IF(ISNA(VLOOKUP(G192,Round3_Transactions!$A$2:$F$800,5,FALSE)), 0,VLOOKUP(G192,Round3_Transactions!$A$2:$F$800,5,FALSE))</f>
        <v>0</v>
      </c>
      <c r="L192" s="86">
        <f>IF(ISNA(VLOOKUP(G192,Round3_Transactions!$A$2:$F$800,6,FALSE)), 0,VLOOKUP(G192,Round3_Transactions!$A$2:$F$800,6,FALSE))</f>
        <v>0</v>
      </c>
      <c r="M192" s="107">
        <f t="shared" si="1"/>
        <v>0</v>
      </c>
      <c r="N192" s="107">
        <f t="shared" si="3"/>
        <v>0</v>
      </c>
      <c r="O192" s="107">
        <f t="shared" si="4"/>
        <v>0</v>
      </c>
      <c r="P192" s="107">
        <f t="shared" si="5"/>
        <v>0</v>
      </c>
      <c r="Q192" s="107">
        <f t="shared" si="6"/>
        <v>0</v>
      </c>
      <c r="R192" s="107">
        <f t="shared" si="7"/>
        <v>0</v>
      </c>
      <c r="S192" s="107">
        <f t="shared" si="8"/>
        <v>0</v>
      </c>
      <c r="T192" s="107">
        <f t="shared" si="9"/>
        <v>0</v>
      </c>
      <c r="U192" s="107">
        <f t="shared" si="10"/>
        <v>0</v>
      </c>
      <c r="V192" s="107">
        <f t="shared" si="11"/>
        <v>0</v>
      </c>
      <c r="W192" s="107">
        <f t="shared" si="12"/>
        <v>0</v>
      </c>
      <c r="X192" s="107">
        <f t="shared" si="13"/>
        <v>0</v>
      </c>
      <c r="Y192" s="107">
        <f t="shared" si="14"/>
        <v>0</v>
      </c>
      <c r="Z192" s="107">
        <f t="shared" si="41"/>
        <v>0</v>
      </c>
      <c r="AA192" s="107">
        <f t="shared" si="42"/>
        <v>0</v>
      </c>
      <c r="AB192" s="107">
        <f t="shared" si="43"/>
        <v>0</v>
      </c>
      <c r="AC192" s="107">
        <f t="shared" si="44"/>
        <v>0</v>
      </c>
      <c r="AD192" s="107">
        <f t="shared" si="45"/>
        <v>0</v>
      </c>
      <c r="AE192" s="107">
        <f t="shared" si="46"/>
        <v>0</v>
      </c>
      <c r="AF192" s="107">
        <f t="shared" si="47"/>
        <v>0</v>
      </c>
      <c r="AG192" s="107">
        <f t="shared" si="48"/>
        <v>0</v>
      </c>
      <c r="AH192" s="107">
        <f t="shared" si="49"/>
        <v>0</v>
      </c>
      <c r="AI192" s="107">
        <f t="shared" si="50"/>
        <v>0</v>
      </c>
      <c r="AJ192" s="107">
        <f t="shared" si="51"/>
        <v>0</v>
      </c>
      <c r="AK192" s="107">
        <f t="shared" si="52"/>
        <v>0</v>
      </c>
    </row>
    <row r="193">
      <c r="A193" s="107"/>
      <c r="B193" s="107"/>
      <c r="C193" s="107"/>
      <c r="D193" s="107"/>
      <c r="E193" s="107"/>
      <c r="F193" s="108">
        <f t="shared" si="40"/>
        <v>490</v>
      </c>
      <c r="G193" s="90" t="s">
        <v>389</v>
      </c>
      <c r="H193" s="14">
        <f>IF(ISNA(VLOOKUP(G193,Round3_Transactions!$A$2:$F$800,2,FALSE)), 0,VLOOKUP(G193,Round3_Transactions!$A$2:$F$800,2,FALSE))</f>
        <v>0</v>
      </c>
      <c r="I193" s="60">
        <f>IF(ISNA(VLOOKUP(G193,Round3_Transactions!$A$2:$F$800,3,FALSE)), 0,VLOOKUP(G193,Round3_Transactions!$A$2:$F$800,3,FALSE))</f>
        <v>0</v>
      </c>
      <c r="J193" s="60">
        <f>IF(ISNA(VLOOKUP(G193,Round3_Transactions!$A$2:$F$800,4,FALSE)), 0,VLOOKUP(G193,Round3_Transactions!$A$2:$F$800,4,FALSE))</f>
        <v>0</v>
      </c>
      <c r="K193" s="60">
        <f>IF(ISNA(VLOOKUP(G193,Round3_Transactions!$A$2:$F$800,5,FALSE)), 0,VLOOKUP(G193,Round3_Transactions!$A$2:$F$800,5,FALSE))</f>
        <v>0</v>
      </c>
      <c r="L193" s="86">
        <f>IF(ISNA(VLOOKUP(G193,Round3_Transactions!$A$2:$F$800,6,FALSE)), 0,VLOOKUP(G193,Round3_Transactions!$A$2:$F$800,6,FALSE))</f>
        <v>0</v>
      </c>
      <c r="M193" s="107">
        <f t="shared" si="1"/>
        <v>0</v>
      </c>
      <c r="N193" s="107">
        <f t="shared" si="3"/>
        <v>0</v>
      </c>
      <c r="O193" s="107">
        <f t="shared" si="4"/>
        <v>0</v>
      </c>
      <c r="P193" s="107">
        <f t="shared" si="5"/>
        <v>0</v>
      </c>
      <c r="Q193" s="107">
        <f t="shared" si="6"/>
        <v>0</v>
      </c>
      <c r="R193" s="107">
        <f t="shared" si="7"/>
        <v>0</v>
      </c>
      <c r="S193" s="107">
        <f t="shared" si="8"/>
        <v>0</v>
      </c>
      <c r="T193" s="107">
        <f t="shared" si="9"/>
        <v>0</v>
      </c>
      <c r="U193" s="107">
        <f t="shared" si="10"/>
        <v>0</v>
      </c>
      <c r="V193" s="107">
        <f t="shared" si="11"/>
        <v>0</v>
      </c>
      <c r="W193" s="107">
        <f t="shared" si="12"/>
        <v>0</v>
      </c>
      <c r="X193" s="107">
        <f t="shared" si="13"/>
        <v>0</v>
      </c>
      <c r="Y193" s="107">
        <f t="shared" si="14"/>
        <v>0</v>
      </c>
      <c r="Z193" s="107">
        <f t="shared" si="41"/>
        <v>0</v>
      </c>
      <c r="AA193" s="107">
        <f t="shared" si="42"/>
        <v>0</v>
      </c>
      <c r="AB193" s="107">
        <f t="shared" si="43"/>
        <v>0</v>
      </c>
      <c r="AC193" s="107">
        <f t="shared" si="44"/>
        <v>0</v>
      </c>
      <c r="AD193" s="107">
        <f t="shared" si="45"/>
        <v>0</v>
      </c>
      <c r="AE193" s="107">
        <f t="shared" si="46"/>
        <v>0</v>
      </c>
      <c r="AF193" s="107">
        <f t="shared" si="47"/>
        <v>0</v>
      </c>
      <c r="AG193" s="107">
        <f t="shared" si="48"/>
        <v>0</v>
      </c>
      <c r="AH193" s="107">
        <f t="shared" si="49"/>
        <v>0</v>
      </c>
      <c r="AI193" s="107">
        <f t="shared" si="50"/>
        <v>0</v>
      </c>
      <c r="AJ193" s="107">
        <f t="shared" si="51"/>
        <v>0</v>
      </c>
      <c r="AK193" s="107">
        <f t="shared" si="52"/>
        <v>0</v>
      </c>
    </row>
    <row r="194">
      <c r="A194" s="107"/>
      <c r="B194" s="107"/>
      <c r="C194" s="107"/>
      <c r="D194" s="107"/>
      <c r="E194" s="107"/>
      <c r="F194" s="108">
        <f t="shared" si="40"/>
        <v>490</v>
      </c>
      <c r="G194" s="90" t="s">
        <v>390</v>
      </c>
      <c r="H194" s="14">
        <f>IF(ISNA(VLOOKUP(G194,Round3_Transactions!$A$2:$F$800,2,FALSE)), 0,VLOOKUP(G194,Round3_Transactions!$A$2:$F$800,2,FALSE))</f>
        <v>0</v>
      </c>
      <c r="I194" s="60">
        <f>IF(ISNA(VLOOKUP(G194,Round3_Transactions!$A$2:$F$800,3,FALSE)), 0,VLOOKUP(G194,Round3_Transactions!$A$2:$F$800,3,FALSE))</f>
        <v>0</v>
      </c>
      <c r="J194" s="60">
        <f>IF(ISNA(VLOOKUP(G194,Round3_Transactions!$A$2:$F$800,4,FALSE)), 0,VLOOKUP(G194,Round3_Transactions!$A$2:$F$800,4,FALSE))</f>
        <v>0</v>
      </c>
      <c r="K194" s="60">
        <f>IF(ISNA(VLOOKUP(G194,Round3_Transactions!$A$2:$F$800,5,FALSE)), 0,VLOOKUP(G194,Round3_Transactions!$A$2:$F$800,5,FALSE))</f>
        <v>0</v>
      </c>
      <c r="L194" s="86">
        <f>IF(ISNA(VLOOKUP(G194,Round3_Transactions!$A$2:$F$800,6,FALSE)), 0,VLOOKUP(G194,Round3_Transactions!$A$2:$F$800,6,FALSE))</f>
        <v>0</v>
      </c>
      <c r="M194" s="107">
        <f t="shared" si="1"/>
        <v>0</v>
      </c>
      <c r="N194" s="107">
        <f t="shared" si="3"/>
        <v>0</v>
      </c>
      <c r="O194" s="107">
        <f t="shared" si="4"/>
        <v>0</v>
      </c>
      <c r="P194" s="107">
        <f t="shared" si="5"/>
        <v>0</v>
      </c>
      <c r="Q194" s="107">
        <f t="shared" si="6"/>
        <v>0</v>
      </c>
      <c r="R194" s="107">
        <f t="shared" si="7"/>
        <v>0</v>
      </c>
      <c r="S194" s="107">
        <f t="shared" si="8"/>
        <v>0</v>
      </c>
      <c r="T194" s="107">
        <f t="shared" si="9"/>
        <v>0</v>
      </c>
      <c r="U194" s="107">
        <f t="shared" si="10"/>
        <v>0</v>
      </c>
      <c r="V194" s="107">
        <f t="shared" si="11"/>
        <v>0</v>
      </c>
      <c r="W194" s="107">
        <f t="shared" si="12"/>
        <v>0</v>
      </c>
      <c r="X194" s="107">
        <f t="shared" si="13"/>
        <v>0</v>
      </c>
      <c r="Y194" s="107">
        <f t="shared" si="14"/>
        <v>0</v>
      </c>
      <c r="Z194" s="107">
        <f t="shared" si="41"/>
        <v>0</v>
      </c>
      <c r="AA194" s="107">
        <f t="shared" si="42"/>
        <v>0</v>
      </c>
      <c r="AB194" s="107">
        <f t="shared" si="43"/>
        <v>0</v>
      </c>
      <c r="AC194" s="107">
        <f t="shared" si="44"/>
        <v>0</v>
      </c>
      <c r="AD194" s="107">
        <f t="shared" si="45"/>
        <v>0</v>
      </c>
      <c r="AE194" s="107">
        <f t="shared" si="46"/>
        <v>0</v>
      </c>
      <c r="AF194" s="107">
        <f t="shared" si="47"/>
        <v>0</v>
      </c>
      <c r="AG194" s="107">
        <f t="shared" si="48"/>
        <v>0</v>
      </c>
      <c r="AH194" s="107">
        <f t="shared" si="49"/>
        <v>0</v>
      </c>
      <c r="AI194" s="107">
        <f t="shared" si="50"/>
        <v>0</v>
      </c>
      <c r="AJ194" s="107">
        <f t="shared" si="51"/>
        <v>0</v>
      </c>
      <c r="AK194" s="107">
        <f t="shared" si="52"/>
        <v>0</v>
      </c>
    </row>
    <row r="195">
      <c r="A195" s="107"/>
      <c r="B195" s="107"/>
      <c r="C195" s="107"/>
      <c r="D195" s="107"/>
      <c r="E195" s="107"/>
      <c r="F195" s="108">
        <f t="shared" si="40"/>
        <v>490</v>
      </c>
      <c r="G195" s="90" t="s">
        <v>391</v>
      </c>
      <c r="H195" s="14">
        <f>IF(ISNA(VLOOKUP(G195,Round3_Transactions!$A$2:$F$800,2,FALSE)), 0,VLOOKUP(G195,Round3_Transactions!$A$2:$F$800,2,FALSE))</f>
        <v>0</v>
      </c>
      <c r="I195" s="60">
        <f>IF(ISNA(VLOOKUP(G195,Round3_Transactions!$A$2:$F$800,3,FALSE)), 0,VLOOKUP(G195,Round3_Transactions!$A$2:$F$800,3,FALSE))</f>
        <v>0</v>
      </c>
      <c r="J195" s="60">
        <f>IF(ISNA(VLOOKUP(G195,Round3_Transactions!$A$2:$F$800,4,FALSE)), 0,VLOOKUP(G195,Round3_Transactions!$A$2:$F$800,4,FALSE))</f>
        <v>0</v>
      </c>
      <c r="K195" s="60">
        <f>IF(ISNA(VLOOKUP(G195,Round3_Transactions!$A$2:$F$800,5,FALSE)), 0,VLOOKUP(G195,Round3_Transactions!$A$2:$F$800,5,FALSE))</f>
        <v>0</v>
      </c>
      <c r="L195" s="86">
        <f>IF(ISNA(VLOOKUP(G195,Round3_Transactions!$A$2:$F$800,6,FALSE)), 0,VLOOKUP(G195,Round3_Transactions!$A$2:$F$800,6,FALSE))</f>
        <v>0</v>
      </c>
      <c r="M195" s="107">
        <f t="shared" si="1"/>
        <v>0</v>
      </c>
      <c r="N195" s="107">
        <f t="shared" si="3"/>
        <v>0</v>
      </c>
      <c r="O195" s="107">
        <f t="shared" si="4"/>
        <v>0</v>
      </c>
      <c r="P195" s="107">
        <f t="shared" si="5"/>
        <v>0</v>
      </c>
      <c r="Q195" s="107">
        <f t="shared" si="6"/>
        <v>0</v>
      </c>
      <c r="R195" s="107">
        <f t="shared" si="7"/>
        <v>0</v>
      </c>
      <c r="S195" s="107">
        <f t="shared" si="8"/>
        <v>0</v>
      </c>
      <c r="T195" s="107">
        <f t="shared" si="9"/>
        <v>0</v>
      </c>
      <c r="U195" s="107">
        <f t="shared" si="10"/>
        <v>0</v>
      </c>
      <c r="V195" s="107">
        <f t="shared" si="11"/>
        <v>0</v>
      </c>
      <c r="W195" s="107">
        <f t="shared" si="12"/>
        <v>0</v>
      </c>
      <c r="X195" s="107">
        <f t="shared" si="13"/>
        <v>0</v>
      </c>
      <c r="Y195" s="107">
        <f t="shared" si="14"/>
        <v>0</v>
      </c>
      <c r="Z195" s="107">
        <f t="shared" si="41"/>
        <v>0</v>
      </c>
      <c r="AA195" s="107">
        <f t="shared" si="42"/>
        <v>0</v>
      </c>
      <c r="AB195" s="107">
        <f t="shared" si="43"/>
        <v>0</v>
      </c>
      <c r="AC195" s="107">
        <f t="shared" si="44"/>
        <v>0</v>
      </c>
      <c r="AD195" s="107">
        <f t="shared" si="45"/>
        <v>0</v>
      </c>
      <c r="AE195" s="107">
        <f t="shared" si="46"/>
        <v>0</v>
      </c>
      <c r="AF195" s="107">
        <f t="shared" si="47"/>
        <v>0</v>
      </c>
      <c r="AG195" s="107">
        <f t="shared" si="48"/>
        <v>0</v>
      </c>
      <c r="AH195" s="107">
        <f t="shared" si="49"/>
        <v>0</v>
      </c>
      <c r="AI195" s="107">
        <f t="shared" si="50"/>
        <v>0</v>
      </c>
      <c r="AJ195" s="107">
        <f t="shared" si="51"/>
        <v>0</v>
      </c>
      <c r="AK195" s="107">
        <f t="shared" si="52"/>
        <v>0</v>
      </c>
    </row>
    <row r="196">
      <c r="A196" s="107"/>
      <c r="B196" s="107"/>
      <c r="C196" s="107"/>
      <c r="D196" s="107"/>
      <c r="E196" s="107"/>
      <c r="F196" s="108">
        <f t="shared" si="40"/>
        <v>490</v>
      </c>
      <c r="G196" s="90" t="s">
        <v>392</v>
      </c>
      <c r="H196" s="14">
        <f>IF(ISNA(VLOOKUP(G196,Round3_Transactions!$A$2:$F$800,2,FALSE)), 0,VLOOKUP(G196,Round3_Transactions!$A$2:$F$800,2,FALSE))</f>
        <v>0</v>
      </c>
      <c r="I196" s="60">
        <f>IF(ISNA(VLOOKUP(G196,Round3_Transactions!$A$2:$F$800,3,FALSE)), 0,VLOOKUP(G196,Round3_Transactions!$A$2:$F$800,3,FALSE))</f>
        <v>0</v>
      </c>
      <c r="J196" s="60">
        <f>IF(ISNA(VLOOKUP(G196,Round3_Transactions!$A$2:$F$800,4,FALSE)), 0,VLOOKUP(G196,Round3_Transactions!$A$2:$F$800,4,FALSE))</f>
        <v>0</v>
      </c>
      <c r="K196" s="60">
        <f>IF(ISNA(VLOOKUP(G196,Round3_Transactions!$A$2:$F$800,5,FALSE)), 0,VLOOKUP(G196,Round3_Transactions!$A$2:$F$800,5,FALSE))</f>
        <v>0</v>
      </c>
      <c r="L196" s="86">
        <f>IF(ISNA(VLOOKUP(G196,Round3_Transactions!$A$2:$F$800,6,FALSE)), 0,VLOOKUP(G196,Round3_Transactions!$A$2:$F$800,6,FALSE))</f>
        <v>0</v>
      </c>
      <c r="M196" s="107">
        <f t="shared" si="1"/>
        <v>0</v>
      </c>
      <c r="N196" s="107">
        <f t="shared" si="3"/>
        <v>0</v>
      </c>
      <c r="O196" s="107">
        <f t="shared" si="4"/>
        <v>0</v>
      </c>
      <c r="P196" s="107">
        <f t="shared" si="5"/>
        <v>0</v>
      </c>
      <c r="Q196" s="107">
        <f t="shared" si="6"/>
        <v>0</v>
      </c>
      <c r="R196" s="107">
        <f t="shared" si="7"/>
        <v>0</v>
      </c>
      <c r="S196" s="107">
        <f t="shared" si="8"/>
        <v>0</v>
      </c>
      <c r="T196" s="107">
        <f t="shared" si="9"/>
        <v>0</v>
      </c>
      <c r="U196" s="107">
        <f t="shared" si="10"/>
        <v>0</v>
      </c>
      <c r="V196" s="107">
        <f t="shared" si="11"/>
        <v>0</v>
      </c>
      <c r="W196" s="107">
        <f t="shared" si="12"/>
        <v>0</v>
      </c>
      <c r="X196" s="107">
        <f t="shared" si="13"/>
        <v>0</v>
      </c>
      <c r="Y196" s="107">
        <f t="shared" si="14"/>
        <v>0</v>
      </c>
      <c r="Z196" s="107">
        <f t="shared" si="41"/>
        <v>0</v>
      </c>
      <c r="AA196" s="107">
        <f t="shared" si="42"/>
        <v>0</v>
      </c>
      <c r="AB196" s="107">
        <f t="shared" si="43"/>
        <v>0</v>
      </c>
      <c r="AC196" s="107">
        <f t="shared" si="44"/>
        <v>0</v>
      </c>
      <c r="AD196" s="107">
        <f t="shared" si="45"/>
        <v>0</v>
      </c>
      <c r="AE196" s="107">
        <f t="shared" si="46"/>
        <v>0</v>
      </c>
      <c r="AF196" s="107">
        <f t="shared" si="47"/>
        <v>0</v>
      </c>
      <c r="AG196" s="107">
        <f t="shared" si="48"/>
        <v>0</v>
      </c>
      <c r="AH196" s="107">
        <f t="shared" si="49"/>
        <v>0</v>
      </c>
      <c r="AI196" s="107">
        <f t="shared" si="50"/>
        <v>0</v>
      </c>
      <c r="AJ196" s="107">
        <f t="shared" si="51"/>
        <v>0</v>
      </c>
      <c r="AK196" s="107">
        <f t="shared" si="52"/>
        <v>0</v>
      </c>
    </row>
    <row r="197">
      <c r="A197" s="107"/>
      <c r="B197" s="107"/>
      <c r="C197" s="107"/>
      <c r="D197" s="107"/>
      <c r="E197" s="107"/>
      <c r="F197" s="108">
        <f t="shared" si="40"/>
        <v>490</v>
      </c>
      <c r="G197" s="90" t="s">
        <v>393</v>
      </c>
      <c r="H197" s="14">
        <f>IF(ISNA(VLOOKUP(G197,Round3_Transactions!$A$2:$F$800,2,FALSE)), 0,VLOOKUP(G197,Round3_Transactions!$A$2:$F$800,2,FALSE))</f>
        <v>0</v>
      </c>
      <c r="I197" s="60">
        <f>IF(ISNA(VLOOKUP(G197,Round3_Transactions!$A$2:$F$800,3,FALSE)), 0,VLOOKUP(G197,Round3_Transactions!$A$2:$F$800,3,FALSE))</f>
        <v>0</v>
      </c>
      <c r="J197" s="60">
        <f>IF(ISNA(VLOOKUP(G197,Round3_Transactions!$A$2:$F$800,4,FALSE)), 0,VLOOKUP(G197,Round3_Transactions!$A$2:$F$800,4,FALSE))</f>
        <v>0</v>
      </c>
      <c r="K197" s="60">
        <f>IF(ISNA(VLOOKUP(G197,Round3_Transactions!$A$2:$F$800,5,FALSE)), 0,VLOOKUP(G197,Round3_Transactions!$A$2:$F$800,5,FALSE))</f>
        <v>0</v>
      </c>
      <c r="L197" s="86">
        <f>IF(ISNA(VLOOKUP(G197,Round3_Transactions!$A$2:$F$800,6,FALSE)), 0,VLOOKUP(G197,Round3_Transactions!$A$2:$F$800,6,FALSE))</f>
        <v>0</v>
      </c>
      <c r="M197" s="107">
        <f t="shared" si="1"/>
        <v>0</v>
      </c>
      <c r="N197" s="107">
        <f t="shared" si="3"/>
        <v>0</v>
      </c>
      <c r="O197" s="107">
        <f t="shared" si="4"/>
        <v>0</v>
      </c>
      <c r="P197" s="107">
        <f t="shared" si="5"/>
        <v>0</v>
      </c>
      <c r="Q197" s="107">
        <f t="shared" si="6"/>
        <v>0</v>
      </c>
      <c r="R197" s="107">
        <f t="shared" si="7"/>
        <v>0</v>
      </c>
      <c r="S197" s="107">
        <f t="shared" si="8"/>
        <v>0</v>
      </c>
      <c r="T197" s="107">
        <f t="shared" si="9"/>
        <v>0</v>
      </c>
      <c r="U197" s="107">
        <f t="shared" si="10"/>
        <v>0</v>
      </c>
      <c r="V197" s="107">
        <f t="shared" si="11"/>
        <v>0</v>
      </c>
      <c r="W197" s="107">
        <f t="shared" si="12"/>
        <v>0</v>
      </c>
      <c r="X197" s="107">
        <f t="shared" si="13"/>
        <v>0</v>
      </c>
      <c r="Y197" s="107">
        <f t="shared" si="14"/>
        <v>0</v>
      </c>
      <c r="Z197" s="107">
        <f t="shared" si="41"/>
        <v>0</v>
      </c>
      <c r="AA197" s="107">
        <f t="shared" si="42"/>
        <v>0</v>
      </c>
      <c r="AB197" s="107">
        <f t="shared" si="43"/>
        <v>0</v>
      </c>
      <c r="AC197" s="107">
        <f t="shared" si="44"/>
        <v>0</v>
      </c>
      <c r="AD197" s="107">
        <f t="shared" si="45"/>
        <v>0</v>
      </c>
      <c r="AE197" s="107">
        <f t="shared" si="46"/>
        <v>0</v>
      </c>
      <c r="AF197" s="107">
        <f t="shared" si="47"/>
        <v>0</v>
      </c>
      <c r="AG197" s="107">
        <f t="shared" si="48"/>
        <v>0</v>
      </c>
      <c r="AH197" s="107">
        <f t="shared" si="49"/>
        <v>0</v>
      </c>
      <c r="AI197" s="107">
        <f t="shared" si="50"/>
        <v>0</v>
      </c>
      <c r="AJ197" s="107">
        <f t="shared" si="51"/>
        <v>0</v>
      </c>
      <c r="AK197" s="107">
        <f t="shared" si="52"/>
        <v>0</v>
      </c>
    </row>
    <row r="198">
      <c r="A198" s="107"/>
      <c r="B198" s="107"/>
      <c r="C198" s="107"/>
      <c r="D198" s="107"/>
      <c r="E198" s="107"/>
      <c r="F198" s="108">
        <f t="shared" si="40"/>
        <v>490</v>
      </c>
      <c r="G198" s="90" t="s">
        <v>394</v>
      </c>
      <c r="H198" s="14">
        <f>IF(ISNA(VLOOKUP(G198,Round3_Transactions!$A$2:$F$800,2,FALSE)), 0,VLOOKUP(G198,Round3_Transactions!$A$2:$F$800,2,FALSE))</f>
        <v>0</v>
      </c>
      <c r="I198" s="60">
        <f>IF(ISNA(VLOOKUP(G198,Round3_Transactions!$A$2:$F$800,3,FALSE)), 0,VLOOKUP(G198,Round3_Transactions!$A$2:$F$800,3,FALSE))</f>
        <v>0</v>
      </c>
      <c r="J198" s="60">
        <f>IF(ISNA(VLOOKUP(G198,Round3_Transactions!$A$2:$F$800,4,FALSE)), 0,VLOOKUP(G198,Round3_Transactions!$A$2:$F$800,4,FALSE))</f>
        <v>0</v>
      </c>
      <c r="K198" s="60">
        <f>IF(ISNA(VLOOKUP(G198,Round3_Transactions!$A$2:$F$800,5,FALSE)), 0,VLOOKUP(G198,Round3_Transactions!$A$2:$F$800,5,FALSE))</f>
        <v>0</v>
      </c>
      <c r="L198" s="86">
        <f>IF(ISNA(VLOOKUP(G198,Round3_Transactions!$A$2:$F$800,6,FALSE)), 0,VLOOKUP(G198,Round3_Transactions!$A$2:$F$800,6,FALSE))</f>
        <v>0</v>
      </c>
      <c r="M198" s="107">
        <f t="shared" si="1"/>
        <v>0</v>
      </c>
      <c r="N198" s="107">
        <f t="shared" si="3"/>
        <v>0</v>
      </c>
      <c r="O198" s="107">
        <f t="shared" si="4"/>
        <v>0</v>
      </c>
      <c r="P198" s="107">
        <f t="shared" si="5"/>
        <v>0</v>
      </c>
      <c r="Q198" s="107">
        <f t="shared" si="6"/>
        <v>0</v>
      </c>
      <c r="R198" s="107">
        <f t="shared" si="7"/>
        <v>0</v>
      </c>
      <c r="S198" s="107">
        <f t="shared" si="8"/>
        <v>0</v>
      </c>
      <c r="T198" s="107">
        <f t="shared" si="9"/>
        <v>0</v>
      </c>
      <c r="U198" s="107">
        <f t="shared" si="10"/>
        <v>0</v>
      </c>
      <c r="V198" s="107">
        <f t="shared" si="11"/>
        <v>0</v>
      </c>
      <c r="W198" s="107">
        <f t="shared" si="12"/>
        <v>0</v>
      </c>
      <c r="X198" s="107">
        <f t="shared" si="13"/>
        <v>0</v>
      </c>
      <c r="Y198" s="107">
        <f t="shared" si="14"/>
        <v>0</v>
      </c>
      <c r="Z198" s="107">
        <f t="shared" si="41"/>
        <v>0</v>
      </c>
      <c r="AA198" s="107">
        <f t="shared" si="42"/>
        <v>0</v>
      </c>
      <c r="AB198" s="107">
        <f t="shared" si="43"/>
        <v>0</v>
      </c>
      <c r="AC198" s="107">
        <f t="shared" si="44"/>
        <v>0</v>
      </c>
      <c r="AD198" s="107">
        <f t="shared" si="45"/>
        <v>0</v>
      </c>
      <c r="AE198" s="107">
        <f t="shared" si="46"/>
        <v>0</v>
      </c>
      <c r="AF198" s="107">
        <f t="shared" si="47"/>
        <v>0</v>
      </c>
      <c r="AG198" s="107">
        <f t="shared" si="48"/>
        <v>0</v>
      </c>
      <c r="AH198" s="107">
        <f t="shared" si="49"/>
        <v>0</v>
      </c>
      <c r="AI198" s="107">
        <f t="shared" si="50"/>
        <v>0</v>
      </c>
      <c r="AJ198" s="107">
        <f t="shared" si="51"/>
        <v>0</v>
      </c>
      <c r="AK198" s="107">
        <f t="shared" si="52"/>
        <v>0</v>
      </c>
    </row>
    <row r="199">
      <c r="A199" s="107"/>
      <c r="B199" s="107"/>
      <c r="C199" s="107"/>
      <c r="D199" s="107"/>
      <c r="E199" s="107"/>
      <c r="F199" s="108">
        <f t="shared" si="40"/>
        <v>490</v>
      </c>
      <c r="G199" s="90" t="s">
        <v>395</v>
      </c>
      <c r="H199" s="14">
        <f>IF(ISNA(VLOOKUP(G199,Round3_Transactions!$A$2:$F$800,2,FALSE)), 0,VLOOKUP(G199,Round3_Transactions!$A$2:$F$800,2,FALSE))</f>
        <v>0</v>
      </c>
      <c r="I199" s="60">
        <f>IF(ISNA(VLOOKUP(G199,Round3_Transactions!$A$2:$F$800,3,FALSE)), 0,VLOOKUP(G199,Round3_Transactions!$A$2:$F$800,3,FALSE))</f>
        <v>0</v>
      </c>
      <c r="J199" s="60">
        <f>IF(ISNA(VLOOKUP(G199,Round3_Transactions!$A$2:$F$800,4,FALSE)), 0,VLOOKUP(G199,Round3_Transactions!$A$2:$F$800,4,FALSE))</f>
        <v>0</v>
      </c>
      <c r="K199" s="60">
        <f>IF(ISNA(VLOOKUP(G199,Round3_Transactions!$A$2:$F$800,5,FALSE)), 0,VLOOKUP(G199,Round3_Transactions!$A$2:$F$800,5,FALSE))</f>
        <v>0</v>
      </c>
      <c r="L199" s="86">
        <f>IF(ISNA(VLOOKUP(G199,Round3_Transactions!$A$2:$F$800,6,FALSE)), 0,VLOOKUP(G199,Round3_Transactions!$A$2:$F$800,6,FALSE))</f>
        <v>0</v>
      </c>
      <c r="M199" s="107">
        <f t="shared" si="1"/>
        <v>0</v>
      </c>
      <c r="N199" s="107">
        <f t="shared" si="3"/>
        <v>0</v>
      </c>
      <c r="O199" s="107">
        <f t="shared" si="4"/>
        <v>0</v>
      </c>
      <c r="P199" s="107">
        <f t="shared" si="5"/>
        <v>0</v>
      </c>
      <c r="Q199" s="107">
        <f t="shared" si="6"/>
        <v>0</v>
      </c>
      <c r="R199" s="107">
        <f t="shared" si="7"/>
        <v>0</v>
      </c>
      <c r="S199" s="107">
        <f t="shared" si="8"/>
        <v>0</v>
      </c>
      <c r="T199" s="107">
        <f t="shared" si="9"/>
        <v>0</v>
      </c>
      <c r="U199" s="107">
        <f t="shared" si="10"/>
        <v>0</v>
      </c>
      <c r="V199" s="107">
        <f t="shared" si="11"/>
        <v>0</v>
      </c>
      <c r="W199" s="107">
        <f t="shared" si="12"/>
        <v>0</v>
      </c>
      <c r="X199" s="107">
        <f t="shared" si="13"/>
        <v>0</v>
      </c>
      <c r="Y199" s="107">
        <f t="shared" si="14"/>
        <v>0</v>
      </c>
      <c r="Z199" s="107">
        <f t="shared" si="41"/>
        <v>0</v>
      </c>
      <c r="AA199" s="107">
        <f t="shared" si="42"/>
        <v>0</v>
      </c>
      <c r="AB199" s="107">
        <f t="shared" si="43"/>
        <v>0</v>
      </c>
      <c r="AC199" s="107">
        <f t="shared" si="44"/>
        <v>0</v>
      </c>
      <c r="AD199" s="107">
        <f t="shared" si="45"/>
        <v>0</v>
      </c>
      <c r="AE199" s="107">
        <f t="shared" si="46"/>
        <v>0</v>
      </c>
      <c r="AF199" s="107">
        <f t="shared" si="47"/>
        <v>0</v>
      </c>
      <c r="AG199" s="107">
        <f t="shared" si="48"/>
        <v>0</v>
      </c>
      <c r="AH199" s="107">
        <f t="shared" si="49"/>
        <v>0</v>
      </c>
      <c r="AI199" s="107">
        <f t="shared" si="50"/>
        <v>0</v>
      </c>
      <c r="AJ199" s="107">
        <f t="shared" si="51"/>
        <v>0</v>
      </c>
      <c r="AK199" s="107">
        <f t="shared" si="52"/>
        <v>0</v>
      </c>
    </row>
    <row r="200">
      <c r="A200" s="107"/>
      <c r="B200" s="107"/>
      <c r="C200" s="107"/>
      <c r="D200" s="107"/>
      <c r="E200" s="107"/>
      <c r="F200" s="108">
        <f t="shared" si="40"/>
        <v>490</v>
      </c>
      <c r="G200" s="90" t="s">
        <v>396</v>
      </c>
      <c r="H200" s="14">
        <f>IF(ISNA(VLOOKUP(G200,Round3_Transactions!$A$2:$F$800,2,FALSE)), 0,VLOOKUP(G200,Round3_Transactions!$A$2:$F$800,2,FALSE))</f>
        <v>0</v>
      </c>
      <c r="I200" s="60">
        <f>IF(ISNA(VLOOKUP(G200,Round3_Transactions!$A$2:$F$800,3,FALSE)), 0,VLOOKUP(G200,Round3_Transactions!$A$2:$F$800,3,FALSE))</f>
        <v>0</v>
      </c>
      <c r="J200" s="60">
        <f>IF(ISNA(VLOOKUP(G200,Round3_Transactions!$A$2:$F$800,4,FALSE)), 0,VLOOKUP(G200,Round3_Transactions!$A$2:$F$800,4,FALSE))</f>
        <v>0</v>
      </c>
      <c r="K200" s="60">
        <f>IF(ISNA(VLOOKUP(G200,Round3_Transactions!$A$2:$F$800,5,FALSE)), 0,VLOOKUP(G200,Round3_Transactions!$A$2:$F$800,5,FALSE))</f>
        <v>0</v>
      </c>
      <c r="L200" s="86">
        <f>IF(ISNA(VLOOKUP(G200,Round3_Transactions!$A$2:$F$800,6,FALSE)), 0,VLOOKUP(G200,Round3_Transactions!$A$2:$F$800,6,FALSE))</f>
        <v>0</v>
      </c>
      <c r="M200" s="107">
        <f t="shared" si="1"/>
        <v>0</v>
      </c>
      <c r="N200" s="107">
        <f t="shared" si="3"/>
        <v>0</v>
      </c>
      <c r="O200" s="107">
        <f t="shared" si="4"/>
        <v>0</v>
      </c>
      <c r="P200" s="107">
        <f t="shared" si="5"/>
        <v>0</v>
      </c>
      <c r="Q200" s="107">
        <f t="shared" si="6"/>
        <v>0</v>
      </c>
      <c r="R200" s="107">
        <f t="shared" si="7"/>
        <v>0</v>
      </c>
      <c r="S200" s="107">
        <f t="shared" si="8"/>
        <v>0</v>
      </c>
      <c r="T200" s="107">
        <f t="shared" si="9"/>
        <v>0</v>
      </c>
      <c r="U200" s="107">
        <f t="shared" si="10"/>
        <v>0</v>
      </c>
      <c r="V200" s="107">
        <f t="shared" si="11"/>
        <v>0</v>
      </c>
      <c r="W200" s="107">
        <f t="shared" si="12"/>
        <v>0</v>
      </c>
      <c r="X200" s="107">
        <f t="shared" si="13"/>
        <v>0</v>
      </c>
      <c r="Y200" s="107">
        <f t="shared" si="14"/>
        <v>0</v>
      </c>
      <c r="Z200" s="107">
        <f t="shared" si="41"/>
        <v>0</v>
      </c>
      <c r="AA200" s="107">
        <f t="shared" si="42"/>
        <v>0</v>
      </c>
      <c r="AB200" s="107">
        <f t="shared" si="43"/>
        <v>0</v>
      </c>
      <c r="AC200" s="107">
        <f t="shared" si="44"/>
        <v>0</v>
      </c>
      <c r="AD200" s="107">
        <f t="shared" si="45"/>
        <v>0</v>
      </c>
      <c r="AE200" s="107">
        <f t="shared" si="46"/>
        <v>0</v>
      </c>
      <c r="AF200" s="107">
        <f t="shared" si="47"/>
        <v>0</v>
      </c>
      <c r="AG200" s="107">
        <f t="shared" si="48"/>
        <v>0</v>
      </c>
      <c r="AH200" s="107">
        <f t="shared" si="49"/>
        <v>0</v>
      </c>
      <c r="AI200" s="107">
        <f t="shared" si="50"/>
        <v>0</v>
      </c>
      <c r="AJ200" s="107">
        <f t="shared" si="51"/>
        <v>0</v>
      </c>
      <c r="AK200" s="107">
        <f t="shared" si="52"/>
        <v>0</v>
      </c>
    </row>
    <row r="201">
      <c r="A201" s="107"/>
      <c r="B201" s="107"/>
      <c r="C201" s="107"/>
      <c r="D201" s="107"/>
      <c r="E201" s="107"/>
      <c r="F201" s="108">
        <f t="shared" si="40"/>
        <v>490</v>
      </c>
      <c r="G201" s="90" t="s">
        <v>397</v>
      </c>
      <c r="H201" s="14">
        <f>IF(ISNA(VLOOKUP(G201,Round3_Transactions!$A$2:$F$800,2,FALSE)), 0,VLOOKUP(G201,Round3_Transactions!$A$2:$F$800,2,FALSE))</f>
        <v>0</v>
      </c>
      <c r="I201" s="60">
        <f>IF(ISNA(VLOOKUP(G201,Round3_Transactions!$A$2:$F$800,3,FALSE)), 0,VLOOKUP(G201,Round3_Transactions!$A$2:$F$800,3,FALSE))</f>
        <v>0</v>
      </c>
      <c r="J201" s="60">
        <f>IF(ISNA(VLOOKUP(G201,Round3_Transactions!$A$2:$F$800,4,FALSE)), 0,VLOOKUP(G201,Round3_Transactions!$A$2:$F$800,4,FALSE))</f>
        <v>0</v>
      </c>
      <c r="K201" s="60">
        <f>IF(ISNA(VLOOKUP(G201,Round3_Transactions!$A$2:$F$800,5,FALSE)), 0,VLOOKUP(G201,Round3_Transactions!$A$2:$F$800,5,FALSE))</f>
        <v>0</v>
      </c>
      <c r="L201" s="86">
        <f>IF(ISNA(VLOOKUP(G201,Round3_Transactions!$A$2:$F$800,6,FALSE)), 0,VLOOKUP(G201,Round3_Transactions!$A$2:$F$800,6,FALSE))</f>
        <v>0</v>
      </c>
      <c r="M201" s="107">
        <f t="shared" si="1"/>
        <v>0</v>
      </c>
      <c r="N201" s="107">
        <f t="shared" si="3"/>
        <v>0</v>
      </c>
      <c r="O201" s="107">
        <f t="shared" si="4"/>
        <v>0</v>
      </c>
      <c r="P201" s="107">
        <f t="shared" si="5"/>
        <v>0</v>
      </c>
      <c r="Q201" s="107">
        <f t="shared" si="6"/>
        <v>0</v>
      </c>
      <c r="R201" s="107">
        <f t="shared" si="7"/>
        <v>0</v>
      </c>
      <c r="S201" s="107">
        <f t="shared" si="8"/>
        <v>0</v>
      </c>
      <c r="T201" s="107">
        <f t="shared" si="9"/>
        <v>0</v>
      </c>
      <c r="U201" s="107">
        <f t="shared" si="10"/>
        <v>0</v>
      </c>
      <c r="V201" s="107">
        <f t="shared" si="11"/>
        <v>0</v>
      </c>
      <c r="W201" s="107">
        <f t="shared" si="12"/>
        <v>0</v>
      </c>
      <c r="X201" s="107">
        <f t="shared" si="13"/>
        <v>0</v>
      </c>
      <c r="Y201" s="107">
        <f t="shared" si="14"/>
        <v>0</v>
      </c>
      <c r="Z201" s="107">
        <f t="shared" si="41"/>
        <v>0</v>
      </c>
      <c r="AA201" s="107">
        <f t="shared" si="42"/>
        <v>0</v>
      </c>
      <c r="AB201" s="107">
        <f t="shared" si="43"/>
        <v>0</v>
      </c>
      <c r="AC201" s="107">
        <f t="shared" si="44"/>
        <v>0</v>
      </c>
      <c r="AD201" s="107">
        <f t="shared" si="45"/>
        <v>0</v>
      </c>
      <c r="AE201" s="107">
        <f t="shared" si="46"/>
        <v>0</v>
      </c>
      <c r="AF201" s="107">
        <f t="shared" si="47"/>
        <v>0</v>
      </c>
      <c r="AG201" s="107">
        <f t="shared" si="48"/>
        <v>0</v>
      </c>
      <c r="AH201" s="107">
        <f t="shared" si="49"/>
        <v>0</v>
      </c>
      <c r="AI201" s="107">
        <f t="shared" si="50"/>
        <v>0</v>
      </c>
      <c r="AJ201" s="107">
        <f t="shared" si="51"/>
        <v>0</v>
      </c>
      <c r="AK201" s="107">
        <f t="shared" si="52"/>
        <v>0</v>
      </c>
    </row>
    <row r="202">
      <c r="A202" s="107"/>
      <c r="B202" s="107"/>
      <c r="C202" s="107"/>
      <c r="D202" s="107"/>
      <c r="E202" s="107"/>
      <c r="F202" s="108">
        <f t="shared" si="40"/>
        <v>490</v>
      </c>
      <c r="G202" s="90" t="s">
        <v>398</v>
      </c>
      <c r="H202" s="14">
        <f>IF(ISNA(VLOOKUP(G202,Round3_Transactions!$A$2:$F$800,2,FALSE)), 0,VLOOKUP(G202,Round3_Transactions!$A$2:$F$800,2,FALSE))</f>
        <v>0</v>
      </c>
      <c r="I202" s="60">
        <f>IF(ISNA(VLOOKUP(G202,Round3_Transactions!$A$2:$F$800,3,FALSE)), 0,VLOOKUP(G202,Round3_Transactions!$A$2:$F$800,3,FALSE))</f>
        <v>0</v>
      </c>
      <c r="J202" s="60">
        <f>IF(ISNA(VLOOKUP(G202,Round3_Transactions!$A$2:$F$800,4,FALSE)), 0,VLOOKUP(G202,Round3_Transactions!$A$2:$F$800,4,FALSE))</f>
        <v>0</v>
      </c>
      <c r="K202" s="60">
        <f>IF(ISNA(VLOOKUP(G202,Round3_Transactions!$A$2:$F$800,5,FALSE)), 0,VLOOKUP(G202,Round3_Transactions!$A$2:$F$800,5,FALSE))</f>
        <v>0</v>
      </c>
      <c r="L202" s="86">
        <f>IF(ISNA(VLOOKUP(G202,Round3_Transactions!$A$2:$F$800,6,FALSE)), 0,VLOOKUP(G202,Round3_Transactions!$A$2:$F$800,6,FALSE))</f>
        <v>0</v>
      </c>
      <c r="M202" s="107">
        <f t="shared" si="1"/>
        <v>0</v>
      </c>
      <c r="N202" s="107">
        <f t="shared" si="3"/>
        <v>0</v>
      </c>
      <c r="O202" s="107">
        <f t="shared" si="4"/>
        <v>0</v>
      </c>
      <c r="P202" s="107">
        <f t="shared" si="5"/>
        <v>0</v>
      </c>
      <c r="Q202" s="107">
        <f t="shared" si="6"/>
        <v>0</v>
      </c>
      <c r="R202" s="107">
        <f t="shared" si="7"/>
        <v>0</v>
      </c>
      <c r="S202" s="107">
        <f t="shared" si="8"/>
        <v>0</v>
      </c>
      <c r="T202" s="107">
        <f t="shared" si="9"/>
        <v>0</v>
      </c>
      <c r="U202" s="107">
        <f t="shared" si="10"/>
        <v>0</v>
      </c>
      <c r="V202" s="107">
        <f t="shared" si="11"/>
        <v>0</v>
      </c>
      <c r="W202" s="107">
        <f t="shared" si="12"/>
        <v>0</v>
      </c>
      <c r="X202" s="107">
        <f t="shared" si="13"/>
        <v>0</v>
      </c>
      <c r="Y202" s="107">
        <f t="shared" si="14"/>
        <v>0</v>
      </c>
      <c r="Z202" s="107">
        <f t="shared" si="41"/>
        <v>0</v>
      </c>
      <c r="AA202" s="107">
        <f t="shared" si="42"/>
        <v>0</v>
      </c>
      <c r="AB202" s="107">
        <f t="shared" si="43"/>
        <v>0</v>
      </c>
      <c r="AC202" s="107">
        <f t="shared" si="44"/>
        <v>0</v>
      </c>
      <c r="AD202" s="107">
        <f t="shared" si="45"/>
        <v>0</v>
      </c>
      <c r="AE202" s="107">
        <f t="shared" si="46"/>
        <v>0</v>
      </c>
      <c r="AF202" s="107">
        <f t="shared" si="47"/>
        <v>0</v>
      </c>
      <c r="AG202" s="107">
        <f t="shared" si="48"/>
        <v>0</v>
      </c>
      <c r="AH202" s="107">
        <f t="shared" si="49"/>
        <v>0</v>
      </c>
      <c r="AI202" s="107">
        <f t="shared" si="50"/>
        <v>0</v>
      </c>
      <c r="AJ202" s="107">
        <f t="shared" si="51"/>
        <v>0</v>
      </c>
      <c r="AK202" s="107">
        <f t="shared" si="52"/>
        <v>0</v>
      </c>
    </row>
    <row r="203">
      <c r="A203" s="107"/>
      <c r="B203" s="107"/>
      <c r="C203" s="107"/>
      <c r="D203" s="107"/>
      <c r="E203" s="107"/>
      <c r="F203" s="108">
        <f t="shared" si="40"/>
        <v>490</v>
      </c>
      <c r="G203" s="90" t="s">
        <v>399</v>
      </c>
      <c r="H203" s="14">
        <f>IF(ISNA(VLOOKUP(G203,Round3_Transactions!$A$2:$F$800,2,FALSE)), 0,VLOOKUP(G203,Round3_Transactions!$A$2:$F$800,2,FALSE))</f>
        <v>0</v>
      </c>
      <c r="I203" s="60">
        <f>IF(ISNA(VLOOKUP(G203,Round3_Transactions!$A$2:$F$800,3,FALSE)), 0,VLOOKUP(G203,Round3_Transactions!$A$2:$F$800,3,FALSE))</f>
        <v>0</v>
      </c>
      <c r="J203" s="60">
        <f>IF(ISNA(VLOOKUP(G203,Round3_Transactions!$A$2:$F$800,4,FALSE)), 0,VLOOKUP(G203,Round3_Transactions!$A$2:$F$800,4,FALSE))</f>
        <v>0</v>
      </c>
      <c r="K203" s="60">
        <f>IF(ISNA(VLOOKUP(G203,Round3_Transactions!$A$2:$F$800,5,FALSE)), 0,VLOOKUP(G203,Round3_Transactions!$A$2:$F$800,5,FALSE))</f>
        <v>0</v>
      </c>
      <c r="L203" s="86">
        <f>IF(ISNA(VLOOKUP(G203,Round3_Transactions!$A$2:$F$800,6,FALSE)), 0,VLOOKUP(G203,Round3_Transactions!$A$2:$F$800,6,FALSE))</f>
        <v>0</v>
      </c>
      <c r="M203" s="107">
        <f t="shared" si="1"/>
        <v>0</v>
      </c>
      <c r="N203" s="107">
        <f t="shared" si="3"/>
        <v>0</v>
      </c>
      <c r="O203" s="107">
        <f t="shared" si="4"/>
        <v>0</v>
      </c>
      <c r="P203" s="107">
        <f t="shared" si="5"/>
        <v>0</v>
      </c>
      <c r="Q203" s="107">
        <f t="shared" si="6"/>
        <v>0</v>
      </c>
      <c r="R203" s="107">
        <f t="shared" si="7"/>
        <v>0</v>
      </c>
      <c r="S203" s="107">
        <f t="shared" si="8"/>
        <v>0</v>
      </c>
      <c r="T203" s="107">
        <f t="shared" si="9"/>
        <v>0</v>
      </c>
      <c r="U203" s="107">
        <f t="shared" si="10"/>
        <v>0</v>
      </c>
      <c r="V203" s="107">
        <f t="shared" si="11"/>
        <v>0</v>
      </c>
      <c r="W203" s="107">
        <f t="shared" si="12"/>
        <v>0</v>
      </c>
      <c r="X203" s="107">
        <f t="shared" si="13"/>
        <v>0</v>
      </c>
      <c r="Y203" s="107">
        <f t="shared" si="14"/>
        <v>0</v>
      </c>
      <c r="Z203" s="107">
        <f t="shared" si="41"/>
        <v>0</v>
      </c>
      <c r="AA203" s="107">
        <f t="shared" si="42"/>
        <v>0</v>
      </c>
      <c r="AB203" s="107">
        <f t="shared" si="43"/>
        <v>0</v>
      </c>
      <c r="AC203" s="107">
        <f t="shared" si="44"/>
        <v>0</v>
      </c>
      <c r="AD203" s="107">
        <f t="shared" si="45"/>
        <v>0</v>
      </c>
      <c r="AE203" s="107">
        <f t="shared" si="46"/>
        <v>0</v>
      </c>
      <c r="AF203" s="107">
        <f t="shared" si="47"/>
        <v>0</v>
      </c>
      <c r="AG203" s="107">
        <f t="shared" si="48"/>
        <v>0</v>
      </c>
      <c r="AH203" s="107">
        <f t="shared" si="49"/>
        <v>0</v>
      </c>
      <c r="AI203" s="107">
        <f t="shared" si="50"/>
        <v>0</v>
      </c>
      <c r="AJ203" s="107">
        <f t="shared" si="51"/>
        <v>0</v>
      </c>
      <c r="AK203" s="107">
        <f t="shared" si="52"/>
        <v>0</v>
      </c>
    </row>
    <row r="204">
      <c r="A204" s="107"/>
      <c r="B204" s="107"/>
      <c r="C204" s="107"/>
      <c r="D204" s="107"/>
      <c r="E204" s="107"/>
      <c r="F204" s="108">
        <f t="shared" si="40"/>
        <v>490</v>
      </c>
      <c r="G204" s="90" t="s">
        <v>400</v>
      </c>
      <c r="H204" s="14">
        <f>IF(ISNA(VLOOKUP(G204,Round3_Transactions!$A$2:$F$800,2,FALSE)), 0,VLOOKUP(G204,Round3_Transactions!$A$2:$F$800,2,FALSE))</f>
        <v>0</v>
      </c>
      <c r="I204" s="60">
        <f>IF(ISNA(VLOOKUP(G204,Round3_Transactions!$A$2:$F$800,3,FALSE)), 0,VLOOKUP(G204,Round3_Transactions!$A$2:$F$800,3,FALSE))</f>
        <v>0</v>
      </c>
      <c r="J204" s="60">
        <f>IF(ISNA(VLOOKUP(G204,Round3_Transactions!$A$2:$F$800,4,FALSE)), 0,VLOOKUP(G204,Round3_Transactions!$A$2:$F$800,4,FALSE))</f>
        <v>0</v>
      </c>
      <c r="K204" s="60">
        <f>IF(ISNA(VLOOKUP(G204,Round3_Transactions!$A$2:$F$800,5,FALSE)), 0,VLOOKUP(G204,Round3_Transactions!$A$2:$F$800,5,FALSE))</f>
        <v>0</v>
      </c>
      <c r="L204" s="86">
        <f>IF(ISNA(VLOOKUP(G204,Round3_Transactions!$A$2:$F$800,6,FALSE)), 0,VLOOKUP(G204,Round3_Transactions!$A$2:$F$800,6,FALSE))</f>
        <v>0</v>
      </c>
      <c r="M204" s="107">
        <f t="shared" si="1"/>
        <v>0</v>
      </c>
      <c r="N204" s="107">
        <f t="shared" si="3"/>
        <v>0</v>
      </c>
      <c r="O204" s="107">
        <f t="shared" si="4"/>
        <v>0</v>
      </c>
      <c r="P204" s="107">
        <f t="shared" si="5"/>
        <v>0</v>
      </c>
      <c r="Q204" s="107">
        <f t="shared" si="6"/>
        <v>0</v>
      </c>
      <c r="R204" s="107">
        <f t="shared" si="7"/>
        <v>0</v>
      </c>
      <c r="S204" s="107">
        <f t="shared" si="8"/>
        <v>0</v>
      </c>
      <c r="T204" s="107">
        <f t="shared" si="9"/>
        <v>0</v>
      </c>
      <c r="U204" s="107">
        <f t="shared" si="10"/>
        <v>0</v>
      </c>
      <c r="V204" s="107">
        <f t="shared" si="11"/>
        <v>0</v>
      </c>
      <c r="W204" s="107">
        <f t="shared" si="12"/>
        <v>0</v>
      </c>
      <c r="X204" s="107">
        <f t="shared" si="13"/>
        <v>0</v>
      </c>
      <c r="Y204" s="107">
        <f t="shared" si="14"/>
        <v>0</v>
      </c>
      <c r="Z204" s="107">
        <f t="shared" si="41"/>
        <v>0</v>
      </c>
      <c r="AA204" s="107">
        <f t="shared" si="42"/>
        <v>0</v>
      </c>
      <c r="AB204" s="107">
        <f t="shared" si="43"/>
        <v>0</v>
      </c>
      <c r="AC204" s="107">
        <f t="shared" si="44"/>
        <v>0</v>
      </c>
      <c r="AD204" s="107">
        <f t="shared" si="45"/>
        <v>0</v>
      </c>
      <c r="AE204" s="107">
        <f t="shared" si="46"/>
        <v>0</v>
      </c>
      <c r="AF204" s="107">
        <f t="shared" si="47"/>
        <v>0</v>
      </c>
      <c r="AG204" s="107">
        <f t="shared" si="48"/>
        <v>0</v>
      </c>
      <c r="AH204" s="107">
        <f t="shared" si="49"/>
        <v>0</v>
      </c>
      <c r="AI204" s="107">
        <f t="shared" si="50"/>
        <v>0</v>
      </c>
      <c r="AJ204" s="107">
        <f t="shared" si="51"/>
        <v>0</v>
      </c>
      <c r="AK204" s="107">
        <f t="shared" si="52"/>
        <v>0</v>
      </c>
    </row>
    <row r="205">
      <c r="A205" s="107"/>
      <c r="B205" s="107"/>
      <c r="C205" s="107"/>
      <c r="D205" s="107"/>
      <c r="E205" s="107"/>
      <c r="F205" s="108">
        <f t="shared" si="40"/>
        <v>490</v>
      </c>
      <c r="G205" s="90" t="s">
        <v>401</v>
      </c>
      <c r="H205" s="14">
        <f>IF(ISNA(VLOOKUP(G205,Round3_Transactions!$A$2:$F$800,2,FALSE)), 0,VLOOKUP(G205,Round3_Transactions!$A$2:$F$800,2,FALSE))</f>
        <v>0</v>
      </c>
      <c r="I205" s="60">
        <f>IF(ISNA(VLOOKUP(G205,Round3_Transactions!$A$2:$F$800,3,FALSE)), 0,VLOOKUP(G205,Round3_Transactions!$A$2:$F$800,3,FALSE))</f>
        <v>0</v>
      </c>
      <c r="J205" s="60">
        <f>IF(ISNA(VLOOKUP(G205,Round3_Transactions!$A$2:$F$800,4,FALSE)), 0,VLOOKUP(G205,Round3_Transactions!$A$2:$F$800,4,FALSE))</f>
        <v>0</v>
      </c>
      <c r="K205" s="60">
        <f>IF(ISNA(VLOOKUP(G205,Round3_Transactions!$A$2:$F$800,5,FALSE)), 0,VLOOKUP(G205,Round3_Transactions!$A$2:$F$800,5,FALSE))</f>
        <v>0</v>
      </c>
      <c r="L205" s="86">
        <f>IF(ISNA(VLOOKUP(G205,Round3_Transactions!$A$2:$F$800,6,FALSE)), 0,VLOOKUP(G205,Round3_Transactions!$A$2:$F$800,6,FALSE))</f>
        <v>0</v>
      </c>
      <c r="M205" s="107">
        <f t="shared" si="1"/>
        <v>0</v>
      </c>
      <c r="N205" s="107">
        <f t="shared" si="3"/>
        <v>0</v>
      </c>
      <c r="O205" s="107">
        <f t="shared" si="4"/>
        <v>0</v>
      </c>
      <c r="P205" s="107">
        <f t="shared" si="5"/>
        <v>0</v>
      </c>
      <c r="Q205" s="107">
        <f t="shared" si="6"/>
        <v>0</v>
      </c>
      <c r="R205" s="107">
        <f t="shared" si="7"/>
        <v>0</v>
      </c>
      <c r="S205" s="107">
        <f t="shared" si="8"/>
        <v>0</v>
      </c>
      <c r="T205" s="107">
        <f t="shared" si="9"/>
        <v>0</v>
      </c>
      <c r="U205" s="107">
        <f t="shared" si="10"/>
        <v>0</v>
      </c>
      <c r="V205" s="107">
        <f t="shared" si="11"/>
        <v>0</v>
      </c>
      <c r="W205" s="107">
        <f t="shared" si="12"/>
        <v>0</v>
      </c>
      <c r="X205" s="107">
        <f t="shared" si="13"/>
        <v>0</v>
      </c>
      <c r="Y205" s="107">
        <f t="shared" si="14"/>
        <v>0</v>
      </c>
      <c r="Z205" s="107">
        <f t="shared" si="41"/>
        <v>0</v>
      </c>
      <c r="AA205" s="107">
        <f t="shared" si="42"/>
        <v>0</v>
      </c>
      <c r="AB205" s="107">
        <f t="shared" si="43"/>
        <v>0</v>
      </c>
      <c r="AC205" s="107">
        <f t="shared" si="44"/>
        <v>0</v>
      </c>
      <c r="AD205" s="107">
        <f t="shared" si="45"/>
        <v>0</v>
      </c>
      <c r="AE205" s="107">
        <f t="shared" si="46"/>
        <v>0</v>
      </c>
      <c r="AF205" s="107">
        <f t="shared" si="47"/>
        <v>0</v>
      </c>
      <c r="AG205" s="107">
        <f t="shared" si="48"/>
        <v>0</v>
      </c>
      <c r="AH205" s="107">
        <f t="shared" si="49"/>
        <v>0</v>
      </c>
      <c r="AI205" s="107">
        <f t="shared" si="50"/>
        <v>0</v>
      </c>
      <c r="AJ205" s="107">
        <f t="shared" si="51"/>
        <v>0</v>
      </c>
      <c r="AK205" s="107">
        <f t="shared" si="52"/>
        <v>0</v>
      </c>
    </row>
    <row r="206">
      <c r="A206" s="107"/>
      <c r="B206" s="107"/>
      <c r="C206" s="107"/>
      <c r="D206" s="107"/>
      <c r="E206" s="107"/>
      <c r="F206" s="108">
        <f t="shared" si="40"/>
        <v>490</v>
      </c>
      <c r="G206" s="90" t="s">
        <v>402</v>
      </c>
      <c r="H206" s="14">
        <f>IF(ISNA(VLOOKUP(G206,Round3_Transactions!$A$2:$F$800,2,FALSE)), 0,VLOOKUP(G206,Round3_Transactions!$A$2:$F$800,2,FALSE))</f>
        <v>0</v>
      </c>
      <c r="I206" s="60">
        <f>IF(ISNA(VLOOKUP(G206,Round3_Transactions!$A$2:$F$800,3,FALSE)), 0,VLOOKUP(G206,Round3_Transactions!$A$2:$F$800,3,FALSE))</f>
        <v>0</v>
      </c>
      <c r="J206" s="60">
        <f>IF(ISNA(VLOOKUP(G206,Round3_Transactions!$A$2:$F$800,4,FALSE)), 0,VLOOKUP(G206,Round3_Transactions!$A$2:$F$800,4,FALSE))</f>
        <v>0</v>
      </c>
      <c r="K206" s="60">
        <f>IF(ISNA(VLOOKUP(G206,Round3_Transactions!$A$2:$F$800,5,FALSE)), 0,VLOOKUP(G206,Round3_Transactions!$A$2:$F$800,5,FALSE))</f>
        <v>0</v>
      </c>
      <c r="L206" s="86">
        <f>IF(ISNA(VLOOKUP(G206,Round3_Transactions!$A$2:$F$800,6,FALSE)), 0,VLOOKUP(G206,Round3_Transactions!$A$2:$F$800,6,FALSE))</f>
        <v>0</v>
      </c>
      <c r="M206" s="107">
        <f t="shared" si="1"/>
        <v>0</v>
      </c>
      <c r="N206" s="107">
        <f t="shared" si="3"/>
        <v>0</v>
      </c>
      <c r="O206" s="107">
        <f t="shared" si="4"/>
        <v>0</v>
      </c>
      <c r="P206" s="107">
        <f t="shared" si="5"/>
        <v>0</v>
      </c>
      <c r="Q206" s="107">
        <f t="shared" si="6"/>
        <v>0</v>
      </c>
      <c r="R206" s="107">
        <f t="shared" si="7"/>
        <v>0</v>
      </c>
      <c r="S206" s="107">
        <f t="shared" si="8"/>
        <v>0</v>
      </c>
      <c r="T206" s="107">
        <f t="shared" si="9"/>
        <v>0</v>
      </c>
      <c r="U206" s="107">
        <f t="shared" si="10"/>
        <v>0</v>
      </c>
      <c r="V206" s="107">
        <f t="shared" si="11"/>
        <v>0</v>
      </c>
      <c r="W206" s="107">
        <f t="shared" si="12"/>
        <v>0</v>
      </c>
      <c r="X206" s="107">
        <f t="shared" si="13"/>
        <v>0</v>
      </c>
      <c r="Y206" s="107">
        <f t="shared" si="14"/>
        <v>0</v>
      </c>
      <c r="Z206" s="107">
        <f t="shared" si="41"/>
        <v>0</v>
      </c>
      <c r="AA206" s="107">
        <f t="shared" si="42"/>
        <v>0</v>
      </c>
      <c r="AB206" s="107">
        <f t="shared" si="43"/>
        <v>0</v>
      </c>
      <c r="AC206" s="107">
        <f t="shared" si="44"/>
        <v>0</v>
      </c>
      <c r="AD206" s="107">
        <f t="shared" si="45"/>
        <v>0</v>
      </c>
      <c r="AE206" s="107">
        <f t="shared" si="46"/>
        <v>0</v>
      </c>
      <c r="AF206" s="107">
        <f t="shared" si="47"/>
        <v>0</v>
      </c>
      <c r="AG206" s="107">
        <f t="shared" si="48"/>
        <v>0</v>
      </c>
      <c r="AH206" s="107">
        <f t="shared" si="49"/>
        <v>0</v>
      </c>
      <c r="AI206" s="107">
        <f t="shared" si="50"/>
        <v>0</v>
      </c>
      <c r="AJ206" s="107">
        <f t="shared" si="51"/>
        <v>0</v>
      </c>
      <c r="AK206" s="107">
        <f t="shared" si="52"/>
        <v>0</v>
      </c>
    </row>
    <row r="207">
      <c r="A207" s="107"/>
      <c r="B207" s="107"/>
      <c r="C207" s="107"/>
      <c r="D207" s="107"/>
      <c r="E207" s="107"/>
      <c r="F207" s="108">
        <f t="shared" si="40"/>
        <v>490</v>
      </c>
      <c r="G207" s="90" t="s">
        <v>403</v>
      </c>
      <c r="H207" s="14">
        <f>IF(ISNA(VLOOKUP(G207,Round3_Transactions!$A$2:$F$800,2,FALSE)), 0,VLOOKUP(G207,Round3_Transactions!$A$2:$F$800,2,FALSE))</f>
        <v>0</v>
      </c>
      <c r="I207" s="60">
        <f>IF(ISNA(VLOOKUP(G207,Round3_Transactions!$A$2:$F$800,3,FALSE)), 0,VLOOKUP(G207,Round3_Transactions!$A$2:$F$800,3,FALSE))</f>
        <v>0</v>
      </c>
      <c r="J207" s="60">
        <f>IF(ISNA(VLOOKUP(G207,Round3_Transactions!$A$2:$F$800,4,FALSE)), 0,VLOOKUP(G207,Round3_Transactions!$A$2:$F$800,4,FALSE))</f>
        <v>0</v>
      </c>
      <c r="K207" s="60">
        <f>IF(ISNA(VLOOKUP(G207,Round3_Transactions!$A$2:$F$800,5,FALSE)), 0,VLOOKUP(G207,Round3_Transactions!$A$2:$F$800,5,FALSE))</f>
        <v>0</v>
      </c>
      <c r="L207" s="86">
        <f>IF(ISNA(VLOOKUP(G207,Round3_Transactions!$A$2:$F$800,6,FALSE)), 0,VLOOKUP(G207,Round3_Transactions!$A$2:$F$800,6,FALSE))</f>
        <v>0</v>
      </c>
      <c r="M207" s="107">
        <f t="shared" si="1"/>
        <v>0</v>
      </c>
      <c r="N207" s="107">
        <f t="shared" si="3"/>
        <v>0</v>
      </c>
      <c r="O207" s="107">
        <f t="shared" si="4"/>
        <v>0</v>
      </c>
      <c r="P207" s="107">
        <f t="shared" si="5"/>
        <v>0</v>
      </c>
      <c r="Q207" s="107">
        <f t="shared" si="6"/>
        <v>0</v>
      </c>
      <c r="R207" s="107">
        <f t="shared" si="7"/>
        <v>0</v>
      </c>
      <c r="S207" s="107">
        <f t="shared" si="8"/>
        <v>0</v>
      </c>
      <c r="T207" s="107">
        <f t="shared" si="9"/>
        <v>0</v>
      </c>
      <c r="U207" s="107">
        <f t="shared" si="10"/>
        <v>0</v>
      </c>
      <c r="V207" s="107">
        <f t="shared" si="11"/>
        <v>0</v>
      </c>
      <c r="W207" s="107">
        <f t="shared" si="12"/>
        <v>0</v>
      </c>
      <c r="X207" s="107">
        <f t="shared" si="13"/>
        <v>0</v>
      </c>
      <c r="Y207" s="107">
        <f t="shared" si="14"/>
        <v>0</v>
      </c>
      <c r="Z207" s="107">
        <f t="shared" si="41"/>
        <v>0</v>
      </c>
      <c r="AA207" s="107">
        <f t="shared" si="42"/>
        <v>0</v>
      </c>
      <c r="AB207" s="107">
        <f t="shared" si="43"/>
        <v>0</v>
      </c>
      <c r="AC207" s="107">
        <f t="shared" si="44"/>
        <v>0</v>
      </c>
      <c r="AD207" s="107">
        <f t="shared" si="45"/>
        <v>0</v>
      </c>
      <c r="AE207" s="107">
        <f t="shared" si="46"/>
        <v>0</v>
      </c>
      <c r="AF207" s="107">
        <f t="shared" si="47"/>
        <v>0</v>
      </c>
      <c r="AG207" s="107">
        <f t="shared" si="48"/>
        <v>0</v>
      </c>
      <c r="AH207" s="107">
        <f t="shared" si="49"/>
        <v>0</v>
      </c>
      <c r="AI207" s="107">
        <f t="shared" si="50"/>
        <v>0</v>
      </c>
      <c r="AJ207" s="107">
        <f t="shared" si="51"/>
        <v>0</v>
      </c>
      <c r="AK207" s="107">
        <f t="shared" si="52"/>
        <v>0</v>
      </c>
    </row>
    <row r="208">
      <c r="A208" s="107"/>
      <c r="B208" s="107"/>
      <c r="C208" s="107"/>
      <c r="D208" s="107"/>
      <c r="E208" s="107"/>
      <c r="F208" s="108">
        <f t="shared" si="40"/>
        <v>490</v>
      </c>
      <c r="G208" s="90" t="s">
        <v>404</v>
      </c>
      <c r="H208" s="14">
        <f>IF(ISNA(VLOOKUP(G208,Round3_Transactions!$A$2:$F$800,2,FALSE)), 0,VLOOKUP(G208,Round3_Transactions!$A$2:$F$800,2,FALSE))</f>
        <v>0</v>
      </c>
      <c r="I208" s="60">
        <f>IF(ISNA(VLOOKUP(G208,Round3_Transactions!$A$2:$F$800,3,FALSE)), 0,VLOOKUP(G208,Round3_Transactions!$A$2:$F$800,3,FALSE))</f>
        <v>0</v>
      </c>
      <c r="J208" s="60">
        <f>IF(ISNA(VLOOKUP(G208,Round3_Transactions!$A$2:$F$800,4,FALSE)), 0,VLOOKUP(G208,Round3_Transactions!$A$2:$F$800,4,FALSE))</f>
        <v>0</v>
      </c>
      <c r="K208" s="60">
        <f>IF(ISNA(VLOOKUP(G208,Round3_Transactions!$A$2:$F$800,5,FALSE)), 0,VLOOKUP(G208,Round3_Transactions!$A$2:$F$800,5,FALSE))</f>
        <v>0</v>
      </c>
      <c r="L208" s="86">
        <f>IF(ISNA(VLOOKUP(G208,Round3_Transactions!$A$2:$F$800,6,FALSE)), 0,VLOOKUP(G208,Round3_Transactions!$A$2:$F$800,6,FALSE))</f>
        <v>0</v>
      </c>
      <c r="M208" s="107">
        <f t="shared" si="1"/>
        <v>0</v>
      </c>
      <c r="N208" s="107">
        <f t="shared" si="3"/>
        <v>0</v>
      </c>
      <c r="O208" s="107">
        <f t="shared" si="4"/>
        <v>0</v>
      </c>
      <c r="P208" s="107">
        <f t="shared" si="5"/>
        <v>0</v>
      </c>
      <c r="Q208" s="107">
        <f t="shared" si="6"/>
        <v>0</v>
      </c>
      <c r="R208" s="107">
        <f t="shared" si="7"/>
        <v>0</v>
      </c>
      <c r="S208" s="107">
        <f t="shared" si="8"/>
        <v>0</v>
      </c>
      <c r="T208" s="107">
        <f t="shared" si="9"/>
        <v>0</v>
      </c>
      <c r="U208" s="107">
        <f t="shared" si="10"/>
        <v>0</v>
      </c>
      <c r="V208" s="107">
        <f t="shared" si="11"/>
        <v>0</v>
      </c>
      <c r="W208" s="107">
        <f t="shared" si="12"/>
        <v>0</v>
      </c>
      <c r="X208" s="107">
        <f t="shared" si="13"/>
        <v>0</v>
      </c>
      <c r="Y208" s="107">
        <f t="shared" si="14"/>
        <v>0</v>
      </c>
      <c r="Z208" s="107">
        <f t="shared" si="41"/>
        <v>0</v>
      </c>
      <c r="AA208" s="107">
        <f t="shared" si="42"/>
        <v>0</v>
      </c>
      <c r="AB208" s="107">
        <f t="shared" si="43"/>
        <v>0</v>
      </c>
      <c r="AC208" s="107">
        <f t="shared" si="44"/>
        <v>0</v>
      </c>
      <c r="AD208" s="107">
        <f t="shared" si="45"/>
        <v>0</v>
      </c>
      <c r="AE208" s="107">
        <f t="shared" si="46"/>
        <v>0</v>
      </c>
      <c r="AF208" s="107">
        <f t="shared" si="47"/>
        <v>0</v>
      </c>
      <c r="AG208" s="107">
        <f t="shared" si="48"/>
        <v>0</v>
      </c>
      <c r="AH208" s="107">
        <f t="shared" si="49"/>
        <v>0</v>
      </c>
      <c r="AI208" s="107">
        <f t="shared" si="50"/>
        <v>0</v>
      </c>
      <c r="AJ208" s="107">
        <f t="shared" si="51"/>
        <v>0</v>
      </c>
      <c r="AK208" s="107">
        <f t="shared" si="52"/>
        <v>0</v>
      </c>
    </row>
    <row r="209">
      <c r="A209" s="107"/>
      <c r="B209" s="107"/>
      <c r="C209" s="107"/>
      <c r="D209" s="107"/>
      <c r="E209" s="107"/>
      <c r="F209" s="108">
        <f t="shared" si="40"/>
        <v>490</v>
      </c>
      <c r="G209" s="90" t="s">
        <v>405</v>
      </c>
      <c r="H209" s="14">
        <f>IF(ISNA(VLOOKUP(G209,Round3_Transactions!$A$2:$F$800,2,FALSE)), 0,VLOOKUP(G209,Round3_Transactions!$A$2:$F$800,2,FALSE))</f>
        <v>0</v>
      </c>
      <c r="I209" s="60">
        <f>IF(ISNA(VLOOKUP(G209,Round3_Transactions!$A$2:$F$800,3,FALSE)), 0,VLOOKUP(G209,Round3_Transactions!$A$2:$F$800,3,FALSE))</f>
        <v>0</v>
      </c>
      <c r="J209" s="60">
        <f>IF(ISNA(VLOOKUP(G209,Round3_Transactions!$A$2:$F$800,4,FALSE)), 0,VLOOKUP(G209,Round3_Transactions!$A$2:$F$800,4,FALSE))</f>
        <v>0</v>
      </c>
      <c r="K209" s="60">
        <f>IF(ISNA(VLOOKUP(G209,Round3_Transactions!$A$2:$F$800,5,FALSE)), 0,VLOOKUP(G209,Round3_Transactions!$A$2:$F$800,5,FALSE))</f>
        <v>0</v>
      </c>
      <c r="L209" s="86">
        <f>IF(ISNA(VLOOKUP(G209,Round3_Transactions!$A$2:$F$800,6,FALSE)), 0,VLOOKUP(G209,Round3_Transactions!$A$2:$F$800,6,FALSE))</f>
        <v>0</v>
      </c>
      <c r="M209" s="107">
        <f t="shared" si="1"/>
        <v>0</v>
      </c>
      <c r="N209" s="107">
        <f t="shared" si="3"/>
        <v>0</v>
      </c>
      <c r="O209" s="107">
        <f t="shared" si="4"/>
        <v>0</v>
      </c>
      <c r="P209" s="107">
        <f t="shared" si="5"/>
        <v>0</v>
      </c>
      <c r="Q209" s="107">
        <f t="shared" si="6"/>
        <v>0</v>
      </c>
      <c r="R209" s="107">
        <f t="shared" si="7"/>
        <v>0</v>
      </c>
      <c r="S209" s="107">
        <f t="shared" si="8"/>
        <v>0</v>
      </c>
      <c r="T209" s="107">
        <f t="shared" si="9"/>
        <v>0</v>
      </c>
      <c r="U209" s="107">
        <f t="shared" si="10"/>
        <v>0</v>
      </c>
      <c r="V209" s="107">
        <f t="shared" si="11"/>
        <v>0</v>
      </c>
      <c r="W209" s="107">
        <f t="shared" si="12"/>
        <v>0</v>
      </c>
      <c r="X209" s="107">
        <f t="shared" si="13"/>
        <v>0</v>
      </c>
      <c r="Y209" s="107">
        <f t="shared" si="14"/>
        <v>0</v>
      </c>
      <c r="Z209" s="107">
        <f t="shared" si="41"/>
        <v>0</v>
      </c>
      <c r="AA209" s="107">
        <f t="shared" si="42"/>
        <v>0</v>
      </c>
      <c r="AB209" s="107">
        <f t="shared" si="43"/>
        <v>0</v>
      </c>
      <c r="AC209" s="107">
        <f t="shared" si="44"/>
        <v>0</v>
      </c>
      <c r="AD209" s="107">
        <f t="shared" si="45"/>
        <v>0</v>
      </c>
      <c r="AE209" s="107">
        <f t="shared" si="46"/>
        <v>0</v>
      </c>
      <c r="AF209" s="107">
        <f t="shared" si="47"/>
        <v>0</v>
      </c>
      <c r="AG209" s="107">
        <f t="shared" si="48"/>
        <v>0</v>
      </c>
      <c r="AH209" s="107">
        <f t="shared" si="49"/>
        <v>0</v>
      </c>
      <c r="AI209" s="107">
        <f t="shared" si="50"/>
        <v>0</v>
      </c>
      <c r="AJ209" s="107">
        <f t="shared" si="51"/>
        <v>0</v>
      </c>
      <c r="AK209" s="107">
        <f t="shared" si="52"/>
        <v>0</v>
      </c>
    </row>
    <row r="210">
      <c r="A210" s="107"/>
      <c r="B210" s="107"/>
      <c r="C210" s="107"/>
      <c r="D210" s="107"/>
      <c r="E210" s="107"/>
      <c r="F210" s="108">
        <f t="shared" si="40"/>
        <v>490</v>
      </c>
      <c r="G210" s="90" t="s">
        <v>406</v>
      </c>
      <c r="H210" s="14">
        <f>IF(ISNA(VLOOKUP(G210,Round3_Transactions!$A$2:$F$800,2,FALSE)), 0,VLOOKUP(G210,Round3_Transactions!$A$2:$F$800,2,FALSE))</f>
        <v>0</v>
      </c>
      <c r="I210" s="60">
        <f>IF(ISNA(VLOOKUP(G210,Round3_Transactions!$A$2:$F$800,3,FALSE)), 0,VLOOKUP(G210,Round3_Transactions!$A$2:$F$800,3,FALSE))</f>
        <v>0</v>
      </c>
      <c r="J210" s="60">
        <f>IF(ISNA(VLOOKUP(G210,Round3_Transactions!$A$2:$F$800,4,FALSE)), 0,VLOOKUP(G210,Round3_Transactions!$A$2:$F$800,4,FALSE))</f>
        <v>0</v>
      </c>
      <c r="K210" s="60">
        <f>IF(ISNA(VLOOKUP(G210,Round3_Transactions!$A$2:$F$800,5,FALSE)), 0,VLOOKUP(G210,Round3_Transactions!$A$2:$F$800,5,FALSE))</f>
        <v>0</v>
      </c>
      <c r="L210" s="86">
        <f>IF(ISNA(VLOOKUP(G210,Round3_Transactions!$A$2:$F$800,6,FALSE)), 0,VLOOKUP(G210,Round3_Transactions!$A$2:$F$800,6,FALSE))</f>
        <v>0</v>
      </c>
      <c r="M210" s="107">
        <f t="shared" si="1"/>
        <v>0</v>
      </c>
      <c r="N210" s="107">
        <f t="shared" si="3"/>
        <v>0</v>
      </c>
      <c r="O210" s="107">
        <f t="shared" si="4"/>
        <v>0</v>
      </c>
      <c r="P210" s="107">
        <f t="shared" si="5"/>
        <v>0</v>
      </c>
      <c r="Q210" s="107">
        <f t="shared" si="6"/>
        <v>0</v>
      </c>
      <c r="R210" s="107">
        <f t="shared" si="7"/>
        <v>0</v>
      </c>
      <c r="S210" s="107">
        <f t="shared" si="8"/>
        <v>0</v>
      </c>
      <c r="T210" s="107">
        <f t="shared" si="9"/>
        <v>0</v>
      </c>
      <c r="U210" s="107">
        <f t="shared" si="10"/>
        <v>0</v>
      </c>
      <c r="V210" s="107">
        <f t="shared" si="11"/>
        <v>0</v>
      </c>
      <c r="W210" s="107">
        <f t="shared" si="12"/>
        <v>0</v>
      </c>
      <c r="X210" s="107">
        <f t="shared" si="13"/>
        <v>0</v>
      </c>
      <c r="Y210" s="107">
        <f t="shared" si="14"/>
        <v>0</v>
      </c>
      <c r="Z210" s="107">
        <f t="shared" si="41"/>
        <v>0</v>
      </c>
      <c r="AA210" s="107">
        <f t="shared" si="42"/>
        <v>0</v>
      </c>
      <c r="AB210" s="107">
        <f t="shared" si="43"/>
        <v>0</v>
      </c>
      <c r="AC210" s="107">
        <f t="shared" si="44"/>
        <v>0</v>
      </c>
      <c r="AD210" s="107">
        <f t="shared" si="45"/>
        <v>0</v>
      </c>
      <c r="AE210" s="107">
        <f t="shared" si="46"/>
        <v>0</v>
      </c>
      <c r="AF210" s="107">
        <f t="shared" si="47"/>
        <v>0</v>
      </c>
      <c r="AG210" s="107">
        <f t="shared" si="48"/>
        <v>0</v>
      </c>
      <c r="AH210" s="107">
        <f t="shared" si="49"/>
        <v>0</v>
      </c>
      <c r="AI210" s="107">
        <f t="shared" si="50"/>
        <v>0</v>
      </c>
      <c r="AJ210" s="107">
        <f t="shared" si="51"/>
        <v>0</v>
      </c>
      <c r="AK210" s="107">
        <f t="shared" si="52"/>
        <v>0</v>
      </c>
    </row>
    <row r="211">
      <c r="A211" s="107"/>
      <c r="B211" s="107"/>
      <c r="C211" s="107"/>
      <c r="D211" s="107"/>
      <c r="E211" s="107"/>
      <c r="F211" s="108">
        <f t="shared" si="40"/>
        <v>490</v>
      </c>
      <c r="G211" s="90" t="s">
        <v>407</v>
      </c>
      <c r="H211" s="14">
        <f>IF(ISNA(VLOOKUP(G211,Round3_Transactions!$A$2:$F$800,2,FALSE)), 0,VLOOKUP(G211,Round3_Transactions!$A$2:$F$800,2,FALSE))</f>
        <v>0</v>
      </c>
      <c r="I211" s="60">
        <f>IF(ISNA(VLOOKUP(G211,Round3_Transactions!$A$2:$F$800,3,FALSE)), 0,VLOOKUP(G211,Round3_Transactions!$A$2:$F$800,3,FALSE))</f>
        <v>0</v>
      </c>
      <c r="J211" s="60">
        <f>IF(ISNA(VLOOKUP(G211,Round3_Transactions!$A$2:$F$800,4,FALSE)), 0,VLOOKUP(G211,Round3_Transactions!$A$2:$F$800,4,FALSE))</f>
        <v>0</v>
      </c>
      <c r="K211" s="60">
        <f>IF(ISNA(VLOOKUP(G211,Round3_Transactions!$A$2:$F$800,5,FALSE)), 0,VLOOKUP(G211,Round3_Transactions!$A$2:$F$800,5,FALSE))</f>
        <v>0</v>
      </c>
      <c r="L211" s="86">
        <f>IF(ISNA(VLOOKUP(G211,Round3_Transactions!$A$2:$F$800,6,FALSE)), 0,VLOOKUP(G211,Round3_Transactions!$A$2:$F$800,6,FALSE))</f>
        <v>0</v>
      </c>
      <c r="M211" s="107">
        <f t="shared" si="1"/>
        <v>0</v>
      </c>
      <c r="N211" s="107">
        <f t="shared" si="3"/>
        <v>0</v>
      </c>
      <c r="O211" s="107">
        <f t="shared" si="4"/>
        <v>0</v>
      </c>
      <c r="P211" s="107">
        <f t="shared" si="5"/>
        <v>0</v>
      </c>
      <c r="Q211" s="107">
        <f t="shared" si="6"/>
        <v>0</v>
      </c>
      <c r="R211" s="107">
        <f t="shared" si="7"/>
        <v>0</v>
      </c>
      <c r="S211" s="107">
        <f t="shared" si="8"/>
        <v>0</v>
      </c>
      <c r="T211" s="107">
        <f t="shared" si="9"/>
        <v>0</v>
      </c>
      <c r="U211" s="107">
        <f t="shared" si="10"/>
        <v>0</v>
      </c>
      <c r="V211" s="107">
        <f t="shared" si="11"/>
        <v>0</v>
      </c>
      <c r="W211" s="107">
        <f t="shared" si="12"/>
        <v>0</v>
      </c>
      <c r="X211" s="107">
        <f t="shared" si="13"/>
        <v>0</v>
      </c>
      <c r="Y211" s="107">
        <f t="shared" si="14"/>
        <v>0</v>
      </c>
      <c r="Z211" s="107">
        <f t="shared" si="41"/>
        <v>0</v>
      </c>
      <c r="AA211" s="107">
        <f t="shared" si="42"/>
        <v>0</v>
      </c>
      <c r="AB211" s="107">
        <f t="shared" si="43"/>
        <v>0</v>
      </c>
      <c r="AC211" s="107">
        <f t="shared" si="44"/>
        <v>0</v>
      </c>
      <c r="AD211" s="107">
        <f t="shared" si="45"/>
        <v>0</v>
      </c>
      <c r="AE211" s="107">
        <f t="shared" si="46"/>
        <v>0</v>
      </c>
      <c r="AF211" s="107">
        <f t="shared" si="47"/>
        <v>0</v>
      </c>
      <c r="AG211" s="107">
        <f t="shared" si="48"/>
        <v>0</v>
      </c>
      <c r="AH211" s="107">
        <f t="shared" si="49"/>
        <v>0</v>
      </c>
      <c r="AI211" s="107">
        <f t="shared" si="50"/>
        <v>0</v>
      </c>
      <c r="AJ211" s="107">
        <f t="shared" si="51"/>
        <v>0</v>
      </c>
      <c r="AK211" s="107">
        <f t="shared" si="52"/>
        <v>0</v>
      </c>
    </row>
    <row r="212">
      <c r="A212" s="107"/>
      <c r="B212" s="107"/>
      <c r="C212" s="107"/>
      <c r="D212" s="107"/>
      <c r="E212" s="107"/>
      <c r="F212" s="108">
        <f t="shared" si="40"/>
        <v>490</v>
      </c>
      <c r="G212" s="90" t="s">
        <v>408</v>
      </c>
      <c r="H212" s="14">
        <f>IF(ISNA(VLOOKUP(G212,Round3_Transactions!$A$2:$F$800,2,FALSE)), 0,VLOOKUP(G212,Round3_Transactions!$A$2:$F$800,2,FALSE))</f>
        <v>0</v>
      </c>
      <c r="I212" s="60">
        <f>IF(ISNA(VLOOKUP(G212,Round3_Transactions!$A$2:$F$800,3,FALSE)), 0,VLOOKUP(G212,Round3_Transactions!$A$2:$F$800,3,FALSE))</f>
        <v>0</v>
      </c>
      <c r="J212" s="60">
        <f>IF(ISNA(VLOOKUP(G212,Round3_Transactions!$A$2:$F$800,4,FALSE)), 0,VLOOKUP(G212,Round3_Transactions!$A$2:$F$800,4,FALSE))</f>
        <v>0</v>
      </c>
      <c r="K212" s="60">
        <f>IF(ISNA(VLOOKUP(G212,Round3_Transactions!$A$2:$F$800,5,FALSE)), 0,VLOOKUP(G212,Round3_Transactions!$A$2:$F$800,5,FALSE))</f>
        <v>0</v>
      </c>
      <c r="L212" s="86">
        <f>IF(ISNA(VLOOKUP(G212,Round3_Transactions!$A$2:$F$800,6,FALSE)), 0,VLOOKUP(G212,Round3_Transactions!$A$2:$F$800,6,FALSE))</f>
        <v>0</v>
      </c>
      <c r="M212" s="107">
        <f t="shared" si="1"/>
        <v>0</v>
      </c>
      <c r="N212" s="107">
        <f t="shared" si="3"/>
        <v>0</v>
      </c>
      <c r="O212" s="107">
        <f t="shared" si="4"/>
        <v>0</v>
      </c>
      <c r="P212" s="107">
        <f t="shared" si="5"/>
        <v>0</v>
      </c>
      <c r="Q212" s="107">
        <f t="shared" si="6"/>
        <v>0</v>
      </c>
      <c r="R212" s="107">
        <f t="shared" si="7"/>
        <v>0</v>
      </c>
      <c r="S212" s="107">
        <f t="shared" si="8"/>
        <v>0</v>
      </c>
      <c r="T212" s="107">
        <f t="shared" si="9"/>
        <v>0</v>
      </c>
      <c r="U212" s="107">
        <f t="shared" si="10"/>
        <v>0</v>
      </c>
      <c r="V212" s="107">
        <f t="shared" si="11"/>
        <v>0</v>
      </c>
      <c r="W212" s="107">
        <f t="shared" si="12"/>
        <v>0</v>
      </c>
      <c r="X212" s="107">
        <f t="shared" si="13"/>
        <v>0</v>
      </c>
      <c r="Y212" s="107">
        <f t="shared" si="14"/>
        <v>0</v>
      </c>
      <c r="Z212" s="107">
        <f t="shared" si="41"/>
        <v>0</v>
      </c>
      <c r="AA212" s="107">
        <f t="shared" si="42"/>
        <v>0</v>
      </c>
      <c r="AB212" s="107">
        <f t="shared" si="43"/>
        <v>0</v>
      </c>
      <c r="AC212" s="107">
        <f t="shared" si="44"/>
        <v>0</v>
      </c>
      <c r="AD212" s="107">
        <f t="shared" si="45"/>
        <v>0</v>
      </c>
      <c r="AE212" s="107">
        <f t="shared" si="46"/>
        <v>0</v>
      </c>
      <c r="AF212" s="107">
        <f t="shared" si="47"/>
        <v>0</v>
      </c>
      <c r="AG212" s="107">
        <f t="shared" si="48"/>
        <v>0</v>
      </c>
      <c r="AH212" s="107">
        <f t="shared" si="49"/>
        <v>0</v>
      </c>
      <c r="AI212" s="107">
        <f t="shared" si="50"/>
        <v>0</v>
      </c>
      <c r="AJ212" s="107">
        <f t="shared" si="51"/>
        <v>0</v>
      </c>
      <c r="AK212" s="107">
        <f t="shared" si="52"/>
        <v>0</v>
      </c>
    </row>
    <row r="213">
      <c r="A213" s="107"/>
      <c r="B213" s="107"/>
      <c r="C213" s="107"/>
      <c r="D213" s="107"/>
      <c r="E213" s="107"/>
      <c r="F213" s="108">
        <f t="shared" si="40"/>
        <v>490</v>
      </c>
      <c r="G213" s="90" t="s">
        <v>409</v>
      </c>
      <c r="H213" s="14">
        <f>IF(ISNA(VLOOKUP(G213,Round3_Transactions!$A$2:$F$800,2,FALSE)), 0,VLOOKUP(G213,Round3_Transactions!$A$2:$F$800,2,FALSE))</f>
        <v>0</v>
      </c>
      <c r="I213" s="60">
        <f>IF(ISNA(VLOOKUP(G213,Round3_Transactions!$A$2:$F$800,3,FALSE)), 0,VLOOKUP(G213,Round3_Transactions!$A$2:$F$800,3,FALSE))</f>
        <v>0</v>
      </c>
      <c r="J213" s="60">
        <f>IF(ISNA(VLOOKUP(G213,Round3_Transactions!$A$2:$F$800,4,FALSE)), 0,VLOOKUP(G213,Round3_Transactions!$A$2:$F$800,4,FALSE))</f>
        <v>0</v>
      </c>
      <c r="K213" s="60">
        <f>IF(ISNA(VLOOKUP(G213,Round3_Transactions!$A$2:$F$800,5,FALSE)), 0,VLOOKUP(G213,Round3_Transactions!$A$2:$F$800,5,FALSE))</f>
        <v>0</v>
      </c>
      <c r="L213" s="86">
        <f>IF(ISNA(VLOOKUP(G213,Round3_Transactions!$A$2:$F$800,6,FALSE)), 0,VLOOKUP(G213,Round3_Transactions!$A$2:$F$800,6,FALSE))</f>
        <v>0</v>
      </c>
      <c r="M213" s="107">
        <f t="shared" si="1"/>
        <v>0</v>
      </c>
      <c r="N213" s="107">
        <f t="shared" si="3"/>
        <v>0</v>
      </c>
      <c r="O213" s="107">
        <f t="shared" si="4"/>
        <v>0</v>
      </c>
      <c r="P213" s="107">
        <f t="shared" si="5"/>
        <v>0</v>
      </c>
      <c r="Q213" s="107">
        <f t="shared" si="6"/>
        <v>0</v>
      </c>
      <c r="R213" s="107">
        <f t="shared" si="7"/>
        <v>0</v>
      </c>
      <c r="S213" s="107">
        <f t="shared" si="8"/>
        <v>0</v>
      </c>
      <c r="T213" s="107">
        <f t="shared" si="9"/>
        <v>0</v>
      </c>
      <c r="U213" s="107">
        <f t="shared" si="10"/>
        <v>0</v>
      </c>
      <c r="V213" s="107">
        <f t="shared" si="11"/>
        <v>0</v>
      </c>
      <c r="W213" s="107">
        <f t="shared" si="12"/>
        <v>0</v>
      </c>
      <c r="X213" s="107">
        <f t="shared" si="13"/>
        <v>0</v>
      </c>
      <c r="Y213" s="107">
        <f t="shared" si="14"/>
        <v>0</v>
      </c>
      <c r="Z213" s="107">
        <f t="shared" si="41"/>
        <v>0</v>
      </c>
      <c r="AA213" s="107">
        <f t="shared" si="42"/>
        <v>0</v>
      </c>
      <c r="AB213" s="107">
        <f t="shared" si="43"/>
        <v>0</v>
      </c>
      <c r="AC213" s="107">
        <f t="shared" si="44"/>
        <v>0</v>
      </c>
      <c r="AD213" s="107">
        <f t="shared" si="45"/>
        <v>0</v>
      </c>
      <c r="AE213" s="107">
        <f t="shared" si="46"/>
        <v>0</v>
      </c>
      <c r="AF213" s="107">
        <f t="shared" si="47"/>
        <v>0</v>
      </c>
      <c r="AG213" s="107">
        <f t="shared" si="48"/>
        <v>0</v>
      </c>
      <c r="AH213" s="107">
        <f t="shared" si="49"/>
        <v>0</v>
      </c>
      <c r="AI213" s="107">
        <f t="shared" si="50"/>
        <v>0</v>
      </c>
      <c r="AJ213" s="107">
        <f t="shared" si="51"/>
        <v>0</v>
      </c>
      <c r="AK213" s="107">
        <f t="shared" si="52"/>
        <v>0</v>
      </c>
    </row>
    <row r="214">
      <c r="A214" s="107"/>
      <c r="B214" s="107"/>
      <c r="C214" s="107"/>
      <c r="D214" s="107"/>
      <c r="E214" s="107"/>
      <c r="F214" s="108">
        <f t="shared" si="40"/>
        <v>490</v>
      </c>
      <c r="G214" s="90" t="s">
        <v>410</v>
      </c>
      <c r="H214" s="14">
        <f>IF(ISNA(VLOOKUP(G214,Round3_Transactions!$A$2:$F$800,2,FALSE)), 0,VLOOKUP(G214,Round3_Transactions!$A$2:$F$800,2,FALSE))</f>
        <v>0</v>
      </c>
      <c r="I214" s="60">
        <f>IF(ISNA(VLOOKUP(G214,Round3_Transactions!$A$2:$F$800,3,FALSE)), 0,VLOOKUP(G214,Round3_Transactions!$A$2:$F$800,3,FALSE))</f>
        <v>0</v>
      </c>
      <c r="J214" s="60">
        <f>IF(ISNA(VLOOKUP(G214,Round3_Transactions!$A$2:$F$800,4,FALSE)), 0,VLOOKUP(G214,Round3_Transactions!$A$2:$F$800,4,FALSE))</f>
        <v>0</v>
      </c>
      <c r="K214" s="60">
        <f>IF(ISNA(VLOOKUP(G214,Round3_Transactions!$A$2:$F$800,5,FALSE)), 0,VLOOKUP(G214,Round3_Transactions!$A$2:$F$800,5,FALSE))</f>
        <v>0</v>
      </c>
      <c r="L214" s="86">
        <f>IF(ISNA(VLOOKUP(G214,Round3_Transactions!$A$2:$F$800,6,FALSE)), 0,VLOOKUP(G214,Round3_Transactions!$A$2:$F$800,6,FALSE))</f>
        <v>0</v>
      </c>
      <c r="M214" s="107">
        <f t="shared" si="1"/>
        <v>0</v>
      </c>
      <c r="N214" s="107">
        <f t="shared" si="3"/>
        <v>0</v>
      </c>
      <c r="O214" s="107">
        <f t="shared" si="4"/>
        <v>0</v>
      </c>
      <c r="P214" s="107">
        <f t="shared" si="5"/>
        <v>0</v>
      </c>
      <c r="Q214" s="107">
        <f t="shared" si="6"/>
        <v>0</v>
      </c>
      <c r="R214" s="107">
        <f t="shared" si="7"/>
        <v>0</v>
      </c>
      <c r="S214" s="107">
        <f t="shared" si="8"/>
        <v>0</v>
      </c>
      <c r="T214" s="107">
        <f t="shared" si="9"/>
        <v>0</v>
      </c>
      <c r="U214" s="107">
        <f t="shared" si="10"/>
        <v>0</v>
      </c>
      <c r="V214" s="107">
        <f t="shared" si="11"/>
        <v>0</v>
      </c>
      <c r="W214" s="107">
        <f t="shared" si="12"/>
        <v>0</v>
      </c>
      <c r="X214" s="107">
        <f t="shared" si="13"/>
        <v>0</v>
      </c>
      <c r="Y214" s="107">
        <f t="shared" si="14"/>
        <v>0</v>
      </c>
      <c r="Z214" s="107">
        <f t="shared" si="41"/>
        <v>0</v>
      </c>
      <c r="AA214" s="107">
        <f t="shared" si="42"/>
        <v>0</v>
      </c>
      <c r="AB214" s="107">
        <f t="shared" si="43"/>
        <v>0</v>
      </c>
      <c r="AC214" s="107">
        <f t="shared" si="44"/>
        <v>0</v>
      </c>
      <c r="AD214" s="107">
        <f t="shared" si="45"/>
        <v>0</v>
      </c>
      <c r="AE214" s="107">
        <f t="shared" si="46"/>
        <v>0</v>
      </c>
      <c r="AF214" s="107">
        <f t="shared" si="47"/>
        <v>0</v>
      </c>
      <c r="AG214" s="107">
        <f t="shared" si="48"/>
        <v>0</v>
      </c>
      <c r="AH214" s="107">
        <f t="shared" si="49"/>
        <v>0</v>
      </c>
      <c r="AI214" s="107">
        <f t="shared" si="50"/>
        <v>0</v>
      </c>
      <c r="AJ214" s="107">
        <f t="shared" si="51"/>
        <v>0</v>
      </c>
      <c r="AK214" s="107">
        <f t="shared" si="52"/>
        <v>0</v>
      </c>
    </row>
    <row r="215">
      <c r="A215" s="107"/>
      <c r="B215" s="107"/>
      <c r="C215" s="107"/>
      <c r="D215" s="107"/>
      <c r="E215" s="107"/>
      <c r="F215" s="108">
        <f t="shared" si="40"/>
        <v>490</v>
      </c>
      <c r="G215" s="90" t="s">
        <v>411</v>
      </c>
      <c r="H215" s="14">
        <f>IF(ISNA(VLOOKUP(G215,Round3_Transactions!$A$2:$F$800,2,FALSE)), 0,VLOOKUP(G215,Round3_Transactions!$A$2:$F$800,2,FALSE))</f>
        <v>0</v>
      </c>
      <c r="I215" s="60">
        <f>IF(ISNA(VLOOKUP(G215,Round3_Transactions!$A$2:$F$800,3,FALSE)), 0,VLOOKUP(G215,Round3_Transactions!$A$2:$F$800,3,FALSE))</f>
        <v>0</v>
      </c>
      <c r="J215" s="60">
        <f>IF(ISNA(VLOOKUP(G215,Round3_Transactions!$A$2:$F$800,4,FALSE)), 0,VLOOKUP(G215,Round3_Transactions!$A$2:$F$800,4,FALSE))</f>
        <v>0</v>
      </c>
      <c r="K215" s="60">
        <f>IF(ISNA(VLOOKUP(G215,Round3_Transactions!$A$2:$F$800,5,FALSE)), 0,VLOOKUP(G215,Round3_Transactions!$A$2:$F$800,5,FALSE))</f>
        <v>0</v>
      </c>
      <c r="L215" s="86">
        <f>IF(ISNA(VLOOKUP(G215,Round3_Transactions!$A$2:$F$800,6,FALSE)), 0,VLOOKUP(G215,Round3_Transactions!$A$2:$F$800,6,FALSE))</f>
        <v>0</v>
      </c>
      <c r="M215" s="107">
        <f t="shared" si="1"/>
        <v>0</v>
      </c>
      <c r="N215" s="107">
        <f t="shared" si="3"/>
        <v>0</v>
      </c>
      <c r="O215" s="107">
        <f t="shared" si="4"/>
        <v>0</v>
      </c>
      <c r="P215" s="107">
        <f t="shared" si="5"/>
        <v>0</v>
      </c>
      <c r="Q215" s="107">
        <f t="shared" si="6"/>
        <v>0</v>
      </c>
      <c r="R215" s="107">
        <f t="shared" si="7"/>
        <v>0</v>
      </c>
      <c r="S215" s="107">
        <f t="shared" si="8"/>
        <v>0</v>
      </c>
      <c r="T215" s="107">
        <f t="shared" si="9"/>
        <v>0</v>
      </c>
      <c r="U215" s="107">
        <f t="shared" si="10"/>
        <v>0</v>
      </c>
      <c r="V215" s="107">
        <f t="shared" si="11"/>
        <v>0</v>
      </c>
      <c r="W215" s="107">
        <f t="shared" si="12"/>
        <v>0</v>
      </c>
      <c r="X215" s="107">
        <f t="shared" si="13"/>
        <v>0</v>
      </c>
      <c r="Y215" s="107">
        <f t="shared" si="14"/>
        <v>0</v>
      </c>
      <c r="Z215" s="107">
        <f t="shared" si="41"/>
        <v>0</v>
      </c>
      <c r="AA215" s="107">
        <f t="shared" si="42"/>
        <v>0</v>
      </c>
      <c r="AB215" s="107">
        <f t="shared" si="43"/>
        <v>0</v>
      </c>
      <c r="AC215" s="107">
        <f t="shared" si="44"/>
        <v>0</v>
      </c>
      <c r="AD215" s="107">
        <f t="shared" si="45"/>
        <v>0</v>
      </c>
      <c r="AE215" s="107">
        <f t="shared" si="46"/>
        <v>0</v>
      </c>
      <c r="AF215" s="107">
        <f t="shared" si="47"/>
        <v>0</v>
      </c>
      <c r="AG215" s="107">
        <f t="shared" si="48"/>
        <v>0</v>
      </c>
      <c r="AH215" s="107">
        <f t="shared" si="49"/>
        <v>0</v>
      </c>
      <c r="AI215" s="107">
        <f t="shared" si="50"/>
        <v>0</v>
      </c>
      <c r="AJ215" s="107">
        <f t="shared" si="51"/>
        <v>0</v>
      </c>
      <c r="AK215" s="107">
        <f t="shared" si="52"/>
        <v>0</v>
      </c>
    </row>
    <row r="216">
      <c r="A216" s="107"/>
      <c r="B216" s="107"/>
      <c r="C216" s="107"/>
      <c r="D216" s="107"/>
      <c r="E216" s="107"/>
      <c r="F216" s="108">
        <f t="shared" si="40"/>
        <v>490</v>
      </c>
      <c r="G216" s="90" t="s">
        <v>412</v>
      </c>
      <c r="H216" s="14">
        <f>IF(ISNA(VLOOKUP(G216,Round3_Transactions!$A$2:$F$800,2,FALSE)), 0,VLOOKUP(G216,Round3_Transactions!$A$2:$F$800,2,FALSE))</f>
        <v>0</v>
      </c>
      <c r="I216" s="60">
        <f>IF(ISNA(VLOOKUP(G216,Round3_Transactions!$A$2:$F$800,3,FALSE)), 0,VLOOKUP(G216,Round3_Transactions!$A$2:$F$800,3,FALSE))</f>
        <v>0</v>
      </c>
      <c r="J216" s="60">
        <f>IF(ISNA(VLOOKUP(G216,Round3_Transactions!$A$2:$F$800,4,FALSE)), 0,VLOOKUP(G216,Round3_Transactions!$A$2:$F$800,4,FALSE))</f>
        <v>0</v>
      </c>
      <c r="K216" s="60">
        <f>IF(ISNA(VLOOKUP(G216,Round3_Transactions!$A$2:$F$800,5,FALSE)), 0,VLOOKUP(G216,Round3_Transactions!$A$2:$F$800,5,FALSE))</f>
        <v>0</v>
      </c>
      <c r="L216" s="86">
        <f>IF(ISNA(VLOOKUP(G216,Round3_Transactions!$A$2:$F$800,6,FALSE)), 0,VLOOKUP(G216,Round3_Transactions!$A$2:$F$800,6,FALSE))</f>
        <v>0</v>
      </c>
      <c r="M216" s="107">
        <f t="shared" si="1"/>
        <v>0</v>
      </c>
      <c r="N216" s="107">
        <f t="shared" si="3"/>
        <v>0</v>
      </c>
      <c r="O216" s="107">
        <f t="shared" si="4"/>
        <v>0</v>
      </c>
      <c r="P216" s="107">
        <f t="shared" si="5"/>
        <v>0</v>
      </c>
      <c r="Q216" s="107">
        <f t="shared" si="6"/>
        <v>0</v>
      </c>
      <c r="R216" s="107">
        <f t="shared" si="7"/>
        <v>0</v>
      </c>
      <c r="S216" s="107">
        <f t="shared" si="8"/>
        <v>0</v>
      </c>
      <c r="T216" s="107">
        <f t="shared" si="9"/>
        <v>0</v>
      </c>
      <c r="U216" s="107">
        <f t="shared" si="10"/>
        <v>0</v>
      </c>
      <c r="V216" s="107">
        <f t="shared" si="11"/>
        <v>0</v>
      </c>
      <c r="W216" s="107">
        <f t="shared" si="12"/>
        <v>0</v>
      </c>
      <c r="X216" s="107">
        <f t="shared" si="13"/>
        <v>0</v>
      </c>
      <c r="Y216" s="107">
        <f t="shared" si="14"/>
        <v>0</v>
      </c>
      <c r="Z216" s="107">
        <f t="shared" si="41"/>
        <v>0</v>
      </c>
      <c r="AA216" s="107">
        <f t="shared" si="42"/>
        <v>0</v>
      </c>
      <c r="AB216" s="107">
        <f t="shared" si="43"/>
        <v>0</v>
      </c>
      <c r="AC216" s="107">
        <f t="shared" si="44"/>
        <v>0</v>
      </c>
      <c r="AD216" s="107">
        <f t="shared" si="45"/>
        <v>0</v>
      </c>
      <c r="AE216" s="107">
        <f t="shared" si="46"/>
        <v>0</v>
      </c>
      <c r="AF216" s="107">
        <f t="shared" si="47"/>
        <v>0</v>
      </c>
      <c r="AG216" s="107">
        <f t="shared" si="48"/>
        <v>0</v>
      </c>
      <c r="AH216" s="107">
        <f t="shared" si="49"/>
        <v>0</v>
      </c>
      <c r="AI216" s="107">
        <f t="shared" si="50"/>
        <v>0</v>
      </c>
      <c r="AJ216" s="107">
        <f t="shared" si="51"/>
        <v>0</v>
      </c>
      <c r="AK216" s="107">
        <f t="shared" si="52"/>
        <v>0</v>
      </c>
    </row>
    <row r="217">
      <c r="A217" s="107"/>
      <c r="B217" s="107"/>
      <c r="C217" s="107"/>
      <c r="D217" s="107"/>
      <c r="E217" s="107"/>
      <c r="F217" s="108">
        <f t="shared" si="40"/>
        <v>490</v>
      </c>
      <c r="G217" s="90" t="s">
        <v>413</v>
      </c>
      <c r="H217" s="14">
        <f>IF(ISNA(VLOOKUP(G217,Round3_Transactions!$A$2:$F$800,2,FALSE)), 0,VLOOKUP(G217,Round3_Transactions!$A$2:$F$800,2,FALSE))</f>
        <v>0</v>
      </c>
      <c r="I217" s="60">
        <f>IF(ISNA(VLOOKUP(G217,Round3_Transactions!$A$2:$F$800,3,FALSE)), 0,VLOOKUP(G217,Round3_Transactions!$A$2:$F$800,3,FALSE))</f>
        <v>0</v>
      </c>
      <c r="J217" s="60">
        <f>IF(ISNA(VLOOKUP(G217,Round3_Transactions!$A$2:$F$800,4,FALSE)), 0,VLOOKUP(G217,Round3_Transactions!$A$2:$F$800,4,FALSE))</f>
        <v>0</v>
      </c>
      <c r="K217" s="60">
        <f>IF(ISNA(VLOOKUP(G217,Round3_Transactions!$A$2:$F$800,5,FALSE)), 0,VLOOKUP(G217,Round3_Transactions!$A$2:$F$800,5,FALSE))</f>
        <v>0</v>
      </c>
      <c r="L217" s="86">
        <f>IF(ISNA(VLOOKUP(G217,Round3_Transactions!$A$2:$F$800,6,FALSE)), 0,VLOOKUP(G217,Round3_Transactions!$A$2:$F$800,6,FALSE))</f>
        <v>0</v>
      </c>
      <c r="M217" s="107">
        <f t="shared" si="1"/>
        <v>0</v>
      </c>
      <c r="N217" s="107">
        <f t="shared" si="3"/>
        <v>0</v>
      </c>
      <c r="O217" s="107">
        <f t="shared" si="4"/>
        <v>0</v>
      </c>
      <c r="P217" s="107">
        <f t="shared" si="5"/>
        <v>0</v>
      </c>
      <c r="Q217" s="107">
        <f t="shared" si="6"/>
        <v>0</v>
      </c>
      <c r="R217" s="107">
        <f t="shared" si="7"/>
        <v>0</v>
      </c>
      <c r="S217" s="107">
        <f t="shared" si="8"/>
        <v>0</v>
      </c>
      <c r="T217" s="107">
        <f t="shared" si="9"/>
        <v>0</v>
      </c>
      <c r="U217" s="107">
        <f t="shared" si="10"/>
        <v>0</v>
      </c>
      <c r="V217" s="107">
        <f t="shared" si="11"/>
        <v>0</v>
      </c>
      <c r="W217" s="107">
        <f t="shared" si="12"/>
        <v>0</v>
      </c>
      <c r="X217" s="107">
        <f t="shared" si="13"/>
        <v>0</v>
      </c>
      <c r="Y217" s="107">
        <f t="shared" si="14"/>
        <v>0</v>
      </c>
      <c r="Z217" s="107">
        <f t="shared" si="41"/>
        <v>0</v>
      </c>
      <c r="AA217" s="107">
        <f t="shared" si="42"/>
        <v>0</v>
      </c>
      <c r="AB217" s="107">
        <f t="shared" si="43"/>
        <v>0</v>
      </c>
      <c r="AC217" s="107">
        <f t="shared" si="44"/>
        <v>0</v>
      </c>
      <c r="AD217" s="107">
        <f t="shared" si="45"/>
        <v>0</v>
      </c>
      <c r="AE217" s="107">
        <f t="shared" si="46"/>
        <v>0</v>
      </c>
      <c r="AF217" s="107">
        <f t="shared" si="47"/>
        <v>0</v>
      </c>
      <c r="AG217" s="107">
        <f t="shared" si="48"/>
        <v>0</v>
      </c>
      <c r="AH217" s="107">
        <f t="shared" si="49"/>
        <v>0</v>
      </c>
      <c r="AI217" s="107">
        <f t="shared" si="50"/>
        <v>0</v>
      </c>
      <c r="AJ217" s="107">
        <f t="shared" si="51"/>
        <v>0</v>
      </c>
      <c r="AK217" s="107">
        <f t="shared" si="52"/>
        <v>0</v>
      </c>
    </row>
    <row r="218">
      <c r="A218" s="107"/>
      <c r="B218" s="107"/>
      <c r="C218" s="107"/>
      <c r="D218" s="107"/>
      <c r="E218" s="107"/>
      <c r="F218" s="108">
        <f t="shared" si="40"/>
        <v>490</v>
      </c>
      <c r="G218" s="90" t="s">
        <v>414</v>
      </c>
      <c r="H218" s="14">
        <f>IF(ISNA(VLOOKUP(G218,Round3_Transactions!$A$2:$F$800,2,FALSE)), 0,VLOOKUP(G218,Round3_Transactions!$A$2:$F$800,2,FALSE))</f>
        <v>0</v>
      </c>
      <c r="I218" s="60">
        <f>IF(ISNA(VLOOKUP(G218,Round3_Transactions!$A$2:$F$800,3,FALSE)), 0,VLOOKUP(G218,Round3_Transactions!$A$2:$F$800,3,FALSE))</f>
        <v>0</v>
      </c>
      <c r="J218" s="60">
        <f>IF(ISNA(VLOOKUP(G218,Round3_Transactions!$A$2:$F$800,4,FALSE)), 0,VLOOKUP(G218,Round3_Transactions!$A$2:$F$800,4,FALSE))</f>
        <v>0</v>
      </c>
      <c r="K218" s="60">
        <f>IF(ISNA(VLOOKUP(G218,Round3_Transactions!$A$2:$F$800,5,FALSE)), 0,VLOOKUP(G218,Round3_Transactions!$A$2:$F$800,5,FALSE))</f>
        <v>0</v>
      </c>
      <c r="L218" s="86">
        <f>IF(ISNA(VLOOKUP(G218,Round3_Transactions!$A$2:$F$800,6,FALSE)), 0,VLOOKUP(G218,Round3_Transactions!$A$2:$F$800,6,FALSE))</f>
        <v>0</v>
      </c>
      <c r="M218" s="107">
        <f t="shared" si="1"/>
        <v>0</v>
      </c>
      <c r="N218" s="107">
        <f t="shared" si="3"/>
        <v>0</v>
      </c>
      <c r="O218" s="107">
        <f t="shared" si="4"/>
        <v>0</v>
      </c>
      <c r="P218" s="107">
        <f t="shared" si="5"/>
        <v>0</v>
      </c>
      <c r="Q218" s="107">
        <f t="shared" si="6"/>
        <v>0</v>
      </c>
      <c r="R218" s="107">
        <f t="shared" si="7"/>
        <v>0</v>
      </c>
      <c r="S218" s="107">
        <f t="shared" si="8"/>
        <v>0</v>
      </c>
      <c r="T218" s="107">
        <f t="shared" si="9"/>
        <v>0</v>
      </c>
      <c r="U218" s="107">
        <f t="shared" si="10"/>
        <v>0</v>
      </c>
      <c r="V218" s="107">
        <f t="shared" si="11"/>
        <v>0</v>
      </c>
      <c r="W218" s="107">
        <f t="shared" si="12"/>
        <v>0</v>
      </c>
      <c r="X218" s="107">
        <f t="shared" si="13"/>
        <v>0</v>
      </c>
      <c r="Y218" s="107">
        <f t="shared" si="14"/>
        <v>0</v>
      </c>
      <c r="Z218" s="107">
        <f t="shared" si="41"/>
        <v>0</v>
      </c>
      <c r="AA218" s="107">
        <f t="shared" si="42"/>
        <v>0</v>
      </c>
      <c r="AB218" s="107">
        <f t="shared" si="43"/>
        <v>0</v>
      </c>
      <c r="AC218" s="107">
        <f t="shared" si="44"/>
        <v>0</v>
      </c>
      <c r="AD218" s="107">
        <f t="shared" si="45"/>
        <v>0</v>
      </c>
      <c r="AE218" s="107">
        <f t="shared" si="46"/>
        <v>0</v>
      </c>
      <c r="AF218" s="107">
        <f t="shared" si="47"/>
        <v>0</v>
      </c>
      <c r="AG218" s="107">
        <f t="shared" si="48"/>
        <v>0</v>
      </c>
      <c r="AH218" s="107">
        <f t="shared" si="49"/>
        <v>0</v>
      </c>
      <c r="AI218" s="107">
        <f t="shared" si="50"/>
        <v>0</v>
      </c>
      <c r="AJ218" s="107">
        <f t="shared" si="51"/>
        <v>0</v>
      </c>
      <c r="AK218" s="107">
        <f t="shared" si="52"/>
        <v>0</v>
      </c>
    </row>
    <row r="219">
      <c r="A219" s="107"/>
      <c r="B219" s="107"/>
      <c r="C219" s="107"/>
      <c r="D219" s="107"/>
      <c r="E219" s="107"/>
      <c r="F219" s="108">
        <f t="shared" si="40"/>
        <v>490</v>
      </c>
      <c r="G219" s="90" t="s">
        <v>415</v>
      </c>
      <c r="H219" s="14">
        <f>IF(ISNA(VLOOKUP(G219,Round3_Transactions!$A$2:$F$800,2,FALSE)), 0,VLOOKUP(G219,Round3_Transactions!$A$2:$F$800,2,FALSE))</f>
        <v>0</v>
      </c>
      <c r="I219" s="60">
        <f>IF(ISNA(VLOOKUP(G219,Round3_Transactions!$A$2:$F$800,3,FALSE)), 0,VLOOKUP(G219,Round3_Transactions!$A$2:$F$800,3,FALSE))</f>
        <v>0</v>
      </c>
      <c r="J219" s="60">
        <f>IF(ISNA(VLOOKUP(G219,Round3_Transactions!$A$2:$F$800,4,FALSE)), 0,VLOOKUP(G219,Round3_Transactions!$A$2:$F$800,4,FALSE))</f>
        <v>0</v>
      </c>
      <c r="K219" s="60">
        <f>IF(ISNA(VLOOKUP(G219,Round3_Transactions!$A$2:$F$800,5,FALSE)), 0,VLOOKUP(G219,Round3_Transactions!$A$2:$F$800,5,FALSE))</f>
        <v>0</v>
      </c>
      <c r="L219" s="86">
        <f>IF(ISNA(VLOOKUP(G219,Round3_Transactions!$A$2:$F$800,6,FALSE)), 0,VLOOKUP(G219,Round3_Transactions!$A$2:$F$800,6,FALSE))</f>
        <v>0</v>
      </c>
      <c r="M219" s="107">
        <f t="shared" si="1"/>
        <v>0</v>
      </c>
      <c r="N219" s="107">
        <f t="shared" si="3"/>
        <v>0</v>
      </c>
      <c r="O219" s="107">
        <f t="shared" si="4"/>
        <v>0</v>
      </c>
      <c r="P219" s="107">
        <f t="shared" si="5"/>
        <v>0</v>
      </c>
      <c r="Q219" s="107">
        <f t="shared" si="6"/>
        <v>0</v>
      </c>
      <c r="R219" s="107">
        <f t="shared" si="7"/>
        <v>0</v>
      </c>
      <c r="S219" s="107">
        <f t="shared" si="8"/>
        <v>0</v>
      </c>
      <c r="T219" s="107">
        <f t="shared" si="9"/>
        <v>0</v>
      </c>
      <c r="U219" s="107">
        <f t="shared" si="10"/>
        <v>0</v>
      </c>
      <c r="V219" s="107">
        <f t="shared" si="11"/>
        <v>0</v>
      </c>
      <c r="W219" s="107">
        <f t="shared" si="12"/>
        <v>0</v>
      </c>
      <c r="X219" s="107">
        <f t="shared" si="13"/>
        <v>0</v>
      </c>
      <c r="Y219" s="107">
        <f t="shared" si="14"/>
        <v>0</v>
      </c>
      <c r="Z219" s="107">
        <f t="shared" si="41"/>
        <v>0</v>
      </c>
      <c r="AA219" s="107">
        <f t="shared" si="42"/>
        <v>0</v>
      </c>
      <c r="AB219" s="107">
        <f t="shared" si="43"/>
        <v>0</v>
      </c>
      <c r="AC219" s="107">
        <f t="shared" si="44"/>
        <v>0</v>
      </c>
      <c r="AD219" s="107">
        <f t="shared" si="45"/>
        <v>0</v>
      </c>
      <c r="AE219" s="107">
        <f t="shared" si="46"/>
        <v>0</v>
      </c>
      <c r="AF219" s="107">
        <f t="shared" si="47"/>
        <v>0</v>
      </c>
      <c r="AG219" s="107">
        <f t="shared" si="48"/>
        <v>0</v>
      </c>
      <c r="AH219" s="107">
        <f t="shared" si="49"/>
        <v>0</v>
      </c>
      <c r="AI219" s="107">
        <f t="shared" si="50"/>
        <v>0</v>
      </c>
      <c r="AJ219" s="107">
        <f t="shared" si="51"/>
        <v>0</v>
      </c>
      <c r="AK219" s="107">
        <f t="shared" si="52"/>
        <v>0</v>
      </c>
    </row>
    <row r="220">
      <c r="A220" s="107"/>
      <c r="B220" s="107"/>
      <c r="C220" s="107"/>
      <c r="D220" s="107"/>
      <c r="E220" s="107"/>
      <c r="F220" s="108">
        <f t="shared" si="40"/>
        <v>490</v>
      </c>
      <c r="G220" s="90" t="s">
        <v>416</v>
      </c>
      <c r="H220" s="14">
        <f>IF(ISNA(VLOOKUP(G220,Round3_Transactions!$A$2:$F$800,2,FALSE)), 0,VLOOKUP(G220,Round3_Transactions!$A$2:$F$800,2,FALSE))</f>
        <v>0</v>
      </c>
      <c r="I220" s="60">
        <f>IF(ISNA(VLOOKUP(G220,Round3_Transactions!$A$2:$F$800,3,FALSE)), 0,VLOOKUP(G220,Round3_Transactions!$A$2:$F$800,3,FALSE))</f>
        <v>0</v>
      </c>
      <c r="J220" s="60">
        <f>IF(ISNA(VLOOKUP(G220,Round3_Transactions!$A$2:$F$800,4,FALSE)), 0,VLOOKUP(G220,Round3_Transactions!$A$2:$F$800,4,FALSE))</f>
        <v>0</v>
      </c>
      <c r="K220" s="60">
        <f>IF(ISNA(VLOOKUP(G220,Round3_Transactions!$A$2:$F$800,5,FALSE)), 0,VLOOKUP(G220,Round3_Transactions!$A$2:$F$800,5,FALSE))</f>
        <v>0</v>
      </c>
      <c r="L220" s="86">
        <f>IF(ISNA(VLOOKUP(G220,Round3_Transactions!$A$2:$F$800,6,FALSE)), 0,VLOOKUP(G220,Round3_Transactions!$A$2:$F$800,6,FALSE))</f>
        <v>0</v>
      </c>
      <c r="M220" s="107">
        <f t="shared" si="1"/>
        <v>0</v>
      </c>
      <c r="N220" s="107">
        <f t="shared" si="3"/>
        <v>0</v>
      </c>
      <c r="O220" s="107">
        <f t="shared" si="4"/>
        <v>0</v>
      </c>
      <c r="P220" s="107">
        <f t="shared" si="5"/>
        <v>0</v>
      </c>
      <c r="Q220" s="107">
        <f t="shared" si="6"/>
        <v>0</v>
      </c>
      <c r="R220" s="107">
        <f t="shared" si="7"/>
        <v>0</v>
      </c>
      <c r="S220" s="107">
        <f t="shared" si="8"/>
        <v>0</v>
      </c>
      <c r="T220" s="107">
        <f t="shared" si="9"/>
        <v>0</v>
      </c>
      <c r="U220" s="107">
        <f t="shared" si="10"/>
        <v>0</v>
      </c>
      <c r="V220" s="107">
        <f t="shared" si="11"/>
        <v>0</v>
      </c>
      <c r="W220" s="107">
        <f t="shared" si="12"/>
        <v>0</v>
      </c>
      <c r="X220" s="107">
        <f t="shared" si="13"/>
        <v>0</v>
      </c>
      <c r="Y220" s="107">
        <f t="shared" si="14"/>
        <v>0</v>
      </c>
      <c r="Z220" s="107">
        <f t="shared" si="41"/>
        <v>0</v>
      </c>
      <c r="AA220" s="107">
        <f t="shared" si="42"/>
        <v>0</v>
      </c>
      <c r="AB220" s="107">
        <f t="shared" si="43"/>
        <v>0</v>
      </c>
      <c r="AC220" s="107">
        <f t="shared" si="44"/>
        <v>0</v>
      </c>
      <c r="AD220" s="107">
        <f t="shared" si="45"/>
        <v>0</v>
      </c>
      <c r="AE220" s="107">
        <f t="shared" si="46"/>
        <v>0</v>
      </c>
      <c r="AF220" s="107">
        <f t="shared" si="47"/>
        <v>0</v>
      </c>
      <c r="AG220" s="107">
        <f t="shared" si="48"/>
        <v>0</v>
      </c>
      <c r="AH220" s="107">
        <f t="shared" si="49"/>
        <v>0</v>
      </c>
      <c r="AI220" s="107">
        <f t="shared" si="50"/>
        <v>0</v>
      </c>
      <c r="AJ220" s="107">
        <f t="shared" si="51"/>
        <v>0</v>
      </c>
      <c r="AK220" s="107">
        <f t="shared" si="52"/>
        <v>0</v>
      </c>
    </row>
    <row r="221">
      <c r="A221" s="107"/>
      <c r="B221" s="107"/>
      <c r="C221" s="107"/>
      <c r="D221" s="107"/>
      <c r="E221" s="107"/>
      <c r="F221" s="108">
        <f t="shared" si="40"/>
        <v>490</v>
      </c>
      <c r="G221" s="90" t="s">
        <v>417</v>
      </c>
      <c r="H221" s="14">
        <f>IF(ISNA(VLOOKUP(G221,Round3_Transactions!$A$2:$F$800,2,FALSE)), 0,VLOOKUP(G221,Round3_Transactions!$A$2:$F$800,2,FALSE))</f>
        <v>0</v>
      </c>
      <c r="I221" s="60">
        <f>IF(ISNA(VLOOKUP(G221,Round3_Transactions!$A$2:$F$800,3,FALSE)), 0,VLOOKUP(G221,Round3_Transactions!$A$2:$F$800,3,FALSE))</f>
        <v>0</v>
      </c>
      <c r="J221" s="60">
        <f>IF(ISNA(VLOOKUP(G221,Round3_Transactions!$A$2:$F$800,4,FALSE)), 0,VLOOKUP(G221,Round3_Transactions!$A$2:$F$800,4,FALSE))</f>
        <v>0</v>
      </c>
      <c r="K221" s="60">
        <f>IF(ISNA(VLOOKUP(G221,Round3_Transactions!$A$2:$F$800,5,FALSE)), 0,VLOOKUP(G221,Round3_Transactions!$A$2:$F$800,5,FALSE))</f>
        <v>0</v>
      </c>
      <c r="L221" s="86">
        <f>IF(ISNA(VLOOKUP(G221,Round3_Transactions!$A$2:$F$800,6,FALSE)), 0,VLOOKUP(G221,Round3_Transactions!$A$2:$F$800,6,FALSE))</f>
        <v>0</v>
      </c>
      <c r="M221" s="107">
        <f t="shared" si="1"/>
        <v>0</v>
      </c>
      <c r="N221" s="107">
        <f t="shared" si="3"/>
        <v>0</v>
      </c>
      <c r="O221" s="107">
        <f t="shared" si="4"/>
        <v>0</v>
      </c>
      <c r="P221" s="107">
        <f t="shared" si="5"/>
        <v>0</v>
      </c>
      <c r="Q221" s="107">
        <f t="shared" si="6"/>
        <v>0</v>
      </c>
      <c r="R221" s="107">
        <f t="shared" si="7"/>
        <v>0</v>
      </c>
      <c r="S221" s="107">
        <f t="shared" si="8"/>
        <v>0</v>
      </c>
      <c r="T221" s="107">
        <f t="shared" si="9"/>
        <v>0</v>
      </c>
      <c r="U221" s="107">
        <f t="shared" si="10"/>
        <v>0</v>
      </c>
      <c r="V221" s="107">
        <f t="shared" si="11"/>
        <v>0</v>
      </c>
      <c r="W221" s="107">
        <f t="shared" si="12"/>
        <v>0</v>
      </c>
      <c r="X221" s="107">
        <f t="shared" si="13"/>
        <v>0</v>
      </c>
      <c r="Y221" s="107">
        <f t="shared" si="14"/>
        <v>0</v>
      </c>
      <c r="Z221" s="107">
        <f t="shared" si="41"/>
        <v>0</v>
      </c>
      <c r="AA221" s="107">
        <f t="shared" si="42"/>
        <v>0</v>
      </c>
      <c r="AB221" s="107">
        <f t="shared" si="43"/>
        <v>0</v>
      </c>
      <c r="AC221" s="107">
        <f t="shared" si="44"/>
        <v>0</v>
      </c>
      <c r="AD221" s="107">
        <f t="shared" si="45"/>
        <v>0</v>
      </c>
      <c r="AE221" s="107">
        <f t="shared" si="46"/>
        <v>0</v>
      </c>
      <c r="AF221" s="107">
        <f t="shared" si="47"/>
        <v>0</v>
      </c>
      <c r="AG221" s="107">
        <f t="shared" si="48"/>
        <v>0</v>
      </c>
      <c r="AH221" s="107">
        <f t="shared" si="49"/>
        <v>0</v>
      </c>
      <c r="AI221" s="107">
        <f t="shared" si="50"/>
        <v>0</v>
      </c>
      <c r="AJ221" s="107">
        <f t="shared" si="51"/>
        <v>0</v>
      </c>
      <c r="AK221" s="107">
        <f t="shared" si="52"/>
        <v>0</v>
      </c>
    </row>
    <row r="222">
      <c r="A222" s="107"/>
      <c r="B222" s="107"/>
      <c r="C222" s="107"/>
      <c r="D222" s="107"/>
      <c r="E222" s="107"/>
      <c r="F222" s="108">
        <f t="shared" si="40"/>
        <v>490</v>
      </c>
      <c r="G222" s="90" t="s">
        <v>418</v>
      </c>
      <c r="H222" s="14">
        <f>IF(ISNA(VLOOKUP(G222,Round3_Transactions!$A$2:$F$800,2,FALSE)), 0,VLOOKUP(G222,Round3_Transactions!$A$2:$F$800,2,FALSE))</f>
        <v>0</v>
      </c>
      <c r="I222" s="60">
        <f>IF(ISNA(VLOOKUP(G222,Round3_Transactions!$A$2:$F$800,3,FALSE)), 0,VLOOKUP(G222,Round3_Transactions!$A$2:$F$800,3,FALSE))</f>
        <v>0</v>
      </c>
      <c r="J222" s="60">
        <f>IF(ISNA(VLOOKUP(G222,Round3_Transactions!$A$2:$F$800,4,FALSE)), 0,VLOOKUP(G222,Round3_Transactions!$A$2:$F$800,4,FALSE))</f>
        <v>0</v>
      </c>
      <c r="K222" s="60">
        <f>IF(ISNA(VLOOKUP(G222,Round3_Transactions!$A$2:$F$800,5,FALSE)), 0,VLOOKUP(G222,Round3_Transactions!$A$2:$F$800,5,FALSE))</f>
        <v>0</v>
      </c>
      <c r="L222" s="86">
        <f>IF(ISNA(VLOOKUP(G222,Round3_Transactions!$A$2:$F$800,6,FALSE)), 0,VLOOKUP(G222,Round3_Transactions!$A$2:$F$800,6,FALSE))</f>
        <v>0</v>
      </c>
      <c r="M222" s="107">
        <f t="shared" si="1"/>
        <v>0</v>
      </c>
      <c r="N222" s="107">
        <f t="shared" si="3"/>
        <v>0</v>
      </c>
      <c r="O222" s="107">
        <f t="shared" si="4"/>
        <v>0</v>
      </c>
      <c r="P222" s="107">
        <f t="shared" si="5"/>
        <v>0</v>
      </c>
      <c r="Q222" s="107">
        <f t="shared" si="6"/>
        <v>0</v>
      </c>
      <c r="R222" s="107">
        <f t="shared" si="7"/>
        <v>0</v>
      </c>
      <c r="S222" s="107">
        <f t="shared" si="8"/>
        <v>0</v>
      </c>
      <c r="T222" s="107">
        <f t="shared" si="9"/>
        <v>0</v>
      </c>
      <c r="U222" s="107">
        <f t="shared" si="10"/>
        <v>0</v>
      </c>
      <c r="V222" s="107">
        <f t="shared" si="11"/>
        <v>0</v>
      </c>
      <c r="W222" s="107">
        <f t="shared" si="12"/>
        <v>0</v>
      </c>
      <c r="X222" s="107">
        <f t="shared" si="13"/>
        <v>0</v>
      </c>
      <c r="Y222" s="107">
        <f t="shared" si="14"/>
        <v>0</v>
      </c>
      <c r="Z222" s="107">
        <f t="shared" si="41"/>
        <v>0</v>
      </c>
      <c r="AA222" s="107">
        <f t="shared" si="42"/>
        <v>0</v>
      </c>
      <c r="AB222" s="107">
        <f t="shared" si="43"/>
        <v>0</v>
      </c>
      <c r="AC222" s="107">
        <f t="shared" si="44"/>
        <v>0</v>
      </c>
      <c r="AD222" s="107">
        <f t="shared" si="45"/>
        <v>0</v>
      </c>
      <c r="AE222" s="107">
        <f t="shared" si="46"/>
        <v>0</v>
      </c>
      <c r="AF222" s="107">
        <f t="shared" si="47"/>
        <v>0</v>
      </c>
      <c r="AG222" s="107">
        <f t="shared" si="48"/>
        <v>0</v>
      </c>
      <c r="AH222" s="107">
        <f t="shared" si="49"/>
        <v>0</v>
      </c>
      <c r="AI222" s="107">
        <f t="shared" si="50"/>
        <v>0</v>
      </c>
      <c r="AJ222" s="107">
        <f t="shared" si="51"/>
        <v>0</v>
      </c>
      <c r="AK222" s="107">
        <f t="shared" si="52"/>
        <v>0</v>
      </c>
    </row>
    <row r="223">
      <c r="A223" s="107"/>
      <c r="B223" s="107"/>
      <c r="C223" s="107"/>
      <c r="D223" s="107"/>
      <c r="E223" s="107"/>
      <c r="F223" s="108">
        <f t="shared" si="40"/>
        <v>490</v>
      </c>
      <c r="G223" s="90" t="s">
        <v>419</v>
      </c>
      <c r="H223" s="14">
        <f>IF(ISNA(VLOOKUP(G223,Round3_Transactions!$A$2:$F$800,2,FALSE)), 0,VLOOKUP(G223,Round3_Transactions!$A$2:$F$800,2,FALSE))</f>
        <v>0</v>
      </c>
      <c r="I223" s="60">
        <f>IF(ISNA(VLOOKUP(G223,Round3_Transactions!$A$2:$F$800,3,FALSE)), 0,VLOOKUP(G223,Round3_Transactions!$A$2:$F$800,3,FALSE))</f>
        <v>0</v>
      </c>
      <c r="J223" s="60">
        <f>IF(ISNA(VLOOKUP(G223,Round3_Transactions!$A$2:$F$800,4,FALSE)), 0,VLOOKUP(G223,Round3_Transactions!$A$2:$F$800,4,FALSE))</f>
        <v>0</v>
      </c>
      <c r="K223" s="60">
        <f>IF(ISNA(VLOOKUP(G223,Round3_Transactions!$A$2:$F$800,5,FALSE)), 0,VLOOKUP(G223,Round3_Transactions!$A$2:$F$800,5,FALSE))</f>
        <v>0</v>
      </c>
      <c r="L223" s="86">
        <f>IF(ISNA(VLOOKUP(G223,Round3_Transactions!$A$2:$F$800,6,FALSE)), 0,VLOOKUP(G223,Round3_Transactions!$A$2:$F$800,6,FALSE))</f>
        <v>0</v>
      </c>
      <c r="M223" s="107">
        <f t="shared" si="1"/>
        <v>0</v>
      </c>
      <c r="N223" s="107">
        <f t="shared" si="3"/>
        <v>0</v>
      </c>
      <c r="O223" s="107">
        <f t="shared" si="4"/>
        <v>0</v>
      </c>
      <c r="P223" s="107">
        <f t="shared" si="5"/>
        <v>0</v>
      </c>
      <c r="Q223" s="107">
        <f t="shared" si="6"/>
        <v>0</v>
      </c>
      <c r="R223" s="107">
        <f t="shared" si="7"/>
        <v>0</v>
      </c>
      <c r="S223" s="107">
        <f t="shared" si="8"/>
        <v>0</v>
      </c>
      <c r="T223" s="107">
        <f t="shared" si="9"/>
        <v>0</v>
      </c>
      <c r="U223" s="107">
        <f t="shared" si="10"/>
        <v>0</v>
      </c>
      <c r="V223" s="107">
        <f t="shared" si="11"/>
        <v>0</v>
      </c>
      <c r="W223" s="107">
        <f t="shared" si="12"/>
        <v>0</v>
      </c>
      <c r="X223" s="107">
        <f t="shared" si="13"/>
        <v>0</v>
      </c>
      <c r="Y223" s="107">
        <f t="shared" si="14"/>
        <v>0</v>
      </c>
      <c r="Z223" s="107">
        <f t="shared" si="41"/>
        <v>0</v>
      </c>
      <c r="AA223" s="107">
        <f t="shared" si="42"/>
        <v>0</v>
      </c>
      <c r="AB223" s="107">
        <f t="shared" si="43"/>
        <v>0</v>
      </c>
      <c r="AC223" s="107">
        <f t="shared" si="44"/>
        <v>0</v>
      </c>
      <c r="AD223" s="107">
        <f t="shared" si="45"/>
        <v>0</v>
      </c>
      <c r="AE223" s="107">
        <f t="shared" si="46"/>
        <v>0</v>
      </c>
      <c r="AF223" s="107">
        <f t="shared" si="47"/>
        <v>0</v>
      </c>
      <c r="AG223" s="107">
        <f t="shared" si="48"/>
        <v>0</v>
      </c>
      <c r="AH223" s="107">
        <f t="shared" si="49"/>
        <v>0</v>
      </c>
      <c r="AI223" s="107">
        <f t="shared" si="50"/>
        <v>0</v>
      </c>
      <c r="AJ223" s="107">
        <f t="shared" si="51"/>
        <v>0</v>
      </c>
      <c r="AK223" s="107">
        <f t="shared" si="52"/>
        <v>0</v>
      </c>
    </row>
    <row r="224">
      <c r="A224" s="107"/>
      <c r="B224" s="107"/>
      <c r="C224" s="107"/>
      <c r="D224" s="107"/>
      <c r="E224" s="107"/>
      <c r="F224" s="108">
        <f t="shared" si="40"/>
        <v>490</v>
      </c>
      <c r="G224" s="90" t="s">
        <v>420</v>
      </c>
      <c r="H224" s="14">
        <f>IF(ISNA(VLOOKUP(G224,Round3_Transactions!$A$2:$F$800,2,FALSE)), 0,VLOOKUP(G224,Round3_Transactions!$A$2:$F$800,2,FALSE))</f>
        <v>0</v>
      </c>
      <c r="I224" s="60">
        <f>IF(ISNA(VLOOKUP(G224,Round3_Transactions!$A$2:$F$800,3,FALSE)), 0,VLOOKUP(G224,Round3_Transactions!$A$2:$F$800,3,FALSE))</f>
        <v>0</v>
      </c>
      <c r="J224" s="60">
        <f>IF(ISNA(VLOOKUP(G224,Round3_Transactions!$A$2:$F$800,4,FALSE)), 0,VLOOKUP(G224,Round3_Transactions!$A$2:$F$800,4,FALSE))</f>
        <v>0</v>
      </c>
      <c r="K224" s="60">
        <f>IF(ISNA(VLOOKUP(G224,Round3_Transactions!$A$2:$F$800,5,FALSE)), 0,VLOOKUP(G224,Round3_Transactions!$A$2:$F$800,5,FALSE))</f>
        <v>0</v>
      </c>
      <c r="L224" s="86">
        <f>IF(ISNA(VLOOKUP(G224,Round3_Transactions!$A$2:$F$800,6,FALSE)), 0,VLOOKUP(G224,Round3_Transactions!$A$2:$F$800,6,FALSE))</f>
        <v>0</v>
      </c>
      <c r="M224" s="107">
        <f t="shared" si="1"/>
        <v>0</v>
      </c>
      <c r="N224" s="107">
        <f t="shared" si="3"/>
        <v>0</v>
      </c>
      <c r="O224" s="107">
        <f t="shared" si="4"/>
        <v>0</v>
      </c>
      <c r="P224" s="107">
        <f t="shared" si="5"/>
        <v>0</v>
      </c>
      <c r="Q224" s="107">
        <f t="shared" si="6"/>
        <v>0</v>
      </c>
      <c r="R224" s="107">
        <f t="shared" si="7"/>
        <v>0</v>
      </c>
      <c r="S224" s="107">
        <f t="shared" si="8"/>
        <v>0</v>
      </c>
      <c r="T224" s="107">
        <f t="shared" si="9"/>
        <v>0</v>
      </c>
      <c r="U224" s="107">
        <f t="shared" si="10"/>
        <v>0</v>
      </c>
      <c r="V224" s="107">
        <f t="shared" si="11"/>
        <v>0</v>
      </c>
      <c r="W224" s="107">
        <f t="shared" si="12"/>
        <v>0</v>
      </c>
      <c r="X224" s="107">
        <f t="shared" si="13"/>
        <v>0</v>
      </c>
      <c r="Y224" s="107">
        <f t="shared" si="14"/>
        <v>0</v>
      </c>
      <c r="Z224" s="107">
        <f t="shared" si="41"/>
        <v>0</v>
      </c>
      <c r="AA224" s="107">
        <f t="shared" si="42"/>
        <v>0</v>
      </c>
      <c r="AB224" s="107">
        <f t="shared" si="43"/>
        <v>0</v>
      </c>
      <c r="AC224" s="107">
        <f t="shared" si="44"/>
        <v>0</v>
      </c>
      <c r="AD224" s="107">
        <f t="shared" si="45"/>
        <v>0</v>
      </c>
      <c r="AE224" s="107">
        <f t="shared" si="46"/>
        <v>0</v>
      </c>
      <c r="AF224" s="107">
        <f t="shared" si="47"/>
        <v>0</v>
      </c>
      <c r="AG224" s="107">
        <f t="shared" si="48"/>
        <v>0</v>
      </c>
      <c r="AH224" s="107">
        <f t="shared" si="49"/>
        <v>0</v>
      </c>
      <c r="AI224" s="107">
        <f t="shared" si="50"/>
        <v>0</v>
      </c>
      <c r="AJ224" s="107">
        <f t="shared" si="51"/>
        <v>0</v>
      </c>
      <c r="AK224" s="107">
        <f t="shared" si="52"/>
        <v>0</v>
      </c>
    </row>
    <row r="225">
      <c r="A225" s="107"/>
      <c r="B225" s="107"/>
      <c r="C225" s="107"/>
      <c r="D225" s="107"/>
      <c r="E225" s="107"/>
      <c r="F225" s="108">
        <f t="shared" si="40"/>
        <v>490</v>
      </c>
      <c r="G225" s="90" t="s">
        <v>421</v>
      </c>
      <c r="H225" s="14">
        <f>IF(ISNA(VLOOKUP(G225,Round3_Transactions!$A$2:$F$800,2,FALSE)), 0,VLOOKUP(G225,Round3_Transactions!$A$2:$F$800,2,FALSE))</f>
        <v>0</v>
      </c>
      <c r="I225" s="60">
        <f>IF(ISNA(VLOOKUP(G225,Round3_Transactions!$A$2:$F$800,3,FALSE)), 0,VLOOKUP(G225,Round3_Transactions!$A$2:$F$800,3,FALSE))</f>
        <v>0</v>
      </c>
      <c r="J225" s="60">
        <f>IF(ISNA(VLOOKUP(G225,Round3_Transactions!$A$2:$F$800,4,FALSE)), 0,VLOOKUP(G225,Round3_Transactions!$A$2:$F$800,4,FALSE))</f>
        <v>0</v>
      </c>
      <c r="K225" s="60">
        <f>IF(ISNA(VLOOKUP(G225,Round3_Transactions!$A$2:$F$800,5,FALSE)), 0,VLOOKUP(G225,Round3_Transactions!$A$2:$F$800,5,FALSE))</f>
        <v>0</v>
      </c>
      <c r="L225" s="86">
        <f>IF(ISNA(VLOOKUP(G225,Round3_Transactions!$A$2:$F$800,6,FALSE)), 0,VLOOKUP(G225,Round3_Transactions!$A$2:$F$800,6,FALSE))</f>
        <v>0</v>
      </c>
      <c r="M225" s="107">
        <f t="shared" si="1"/>
        <v>0</v>
      </c>
      <c r="N225" s="107">
        <f t="shared" si="3"/>
        <v>0</v>
      </c>
      <c r="O225" s="107">
        <f t="shared" si="4"/>
        <v>0</v>
      </c>
      <c r="P225" s="107">
        <f t="shared" si="5"/>
        <v>0</v>
      </c>
      <c r="Q225" s="107">
        <f t="shared" si="6"/>
        <v>0</v>
      </c>
      <c r="R225" s="107">
        <f t="shared" si="7"/>
        <v>0</v>
      </c>
      <c r="S225" s="107">
        <f t="shared" si="8"/>
        <v>0</v>
      </c>
      <c r="T225" s="107">
        <f t="shared" si="9"/>
        <v>0</v>
      </c>
      <c r="U225" s="107">
        <f t="shared" si="10"/>
        <v>0</v>
      </c>
      <c r="V225" s="107">
        <f t="shared" si="11"/>
        <v>0</v>
      </c>
      <c r="W225" s="107">
        <f t="shared" si="12"/>
        <v>0</v>
      </c>
      <c r="X225" s="107">
        <f t="shared" si="13"/>
        <v>0</v>
      </c>
      <c r="Y225" s="107">
        <f t="shared" si="14"/>
        <v>0</v>
      </c>
      <c r="Z225" s="107">
        <f t="shared" si="41"/>
        <v>0</v>
      </c>
      <c r="AA225" s="107">
        <f t="shared" si="42"/>
        <v>0</v>
      </c>
      <c r="AB225" s="107">
        <f t="shared" si="43"/>
        <v>0</v>
      </c>
      <c r="AC225" s="107">
        <f t="shared" si="44"/>
        <v>0</v>
      </c>
      <c r="AD225" s="107">
        <f t="shared" si="45"/>
        <v>0</v>
      </c>
      <c r="AE225" s="107">
        <f t="shared" si="46"/>
        <v>0</v>
      </c>
      <c r="AF225" s="107">
        <f t="shared" si="47"/>
        <v>0</v>
      </c>
      <c r="AG225" s="107">
        <f t="shared" si="48"/>
        <v>0</v>
      </c>
      <c r="AH225" s="107">
        <f t="shared" si="49"/>
        <v>0</v>
      </c>
      <c r="AI225" s="107">
        <f t="shared" si="50"/>
        <v>0</v>
      </c>
      <c r="AJ225" s="107">
        <f t="shared" si="51"/>
        <v>0</v>
      </c>
      <c r="AK225" s="107">
        <f t="shared" si="52"/>
        <v>0</v>
      </c>
    </row>
    <row r="226">
      <c r="A226" s="107"/>
      <c r="B226" s="107"/>
      <c r="C226" s="107"/>
      <c r="D226" s="107"/>
      <c r="E226" s="107"/>
      <c r="F226" s="108">
        <f t="shared" si="40"/>
        <v>490</v>
      </c>
      <c r="G226" s="90" t="s">
        <v>422</v>
      </c>
      <c r="H226" s="14">
        <f>IF(ISNA(VLOOKUP(G226,Round3_Transactions!$A$2:$F$800,2,FALSE)), 0,VLOOKUP(G226,Round3_Transactions!$A$2:$F$800,2,FALSE))</f>
        <v>0</v>
      </c>
      <c r="I226" s="60">
        <f>IF(ISNA(VLOOKUP(G226,Round3_Transactions!$A$2:$F$800,3,FALSE)), 0,VLOOKUP(G226,Round3_Transactions!$A$2:$F$800,3,FALSE))</f>
        <v>0</v>
      </c>
      <c r="J226" s="60">
        <f>IF(ISNA(VLOOKUP(G226,Round3_Transactions!$A$2:$F$800,4,FALSE)), 0,VLOOKUP(G226,Round3_Transactions!$A$2:$F$800,4,FALSE))</f>
        <v>0</v>
      </c>
      <c r="K226" s="60">
        <f>IF(ISNA(VLOOKUP(G226,Round3_Transactions!$A$2:$F$800,5,FALSE)), 0,VLOOKUP(G226,Round3_Transactions!$A$2:$F$800,5,FALSE))</f>
        <v>0</v>
      </c>
      <c r="L226" s="86">
        <f>IF(ISNA(VLOOKUP(G226,Round3_Transactions!$A$2:$F$800,6,FALSE)), 0,VLOOKUP(G226,Round3_Transactions!$A$2:$F$800,6,FALSE))</f>
        <v>0</v>
      </c>
      <c r="M226" s="107">
        <f t="shared" si="1"/>
        <v>0</v>
      </c>
      <c r="N226" s="107">
        <f t="shared" si="3"/>
        <v>0</v>
      </c>
      <c r="O226" s="107">
        <f t="shared" si="4"/>
        <v>0</v>
      </c>
      <c r="P226" s="107">
        <f t="shared" si="5"/>
        <v>0</v>
      </c>
      <c r="Q226" s="107">
        <f t="shared" si="6"/>
        <v>0</v>
      </c>
      <c r="R226" s="107">
        <f t="shared" si="7"/>
        <v>0</v>
      </c>
      <c r="S226" s="107">
        <f t="shared" si="8"/>
        <v>0</v>
      </c>
      <c r="T226" s="107">
        <f t="shared" si="9"/>
        <v>0</v>
      </c>
      <c r="U226" s="107">
        <f t="shared" si="10"/>
        <v>0</v>
      </c>
      <c r="V226" s="107">
        <f t="shared" si="11"/>
        <v>0</v>
      </c>
      <c r="W226" s="107">
        <f t="shared" si="12"/>
        <v>0</v>
      </c>
      <c r="X226" s="107">
        <f t="shared" si="13"/>
        <v>0</v>
      </c>
      <c r="Y226" s="107">
        <f t="shared" si="14"/>
        <v>0</v>
      </c>
      <c r="Z226" s="107">
        <f t="shared" si="41"/>
        <v>0</v>
      </c>
      <c r="AA226" s="107">
        <f t="shared" si="42"/>
        <v>0</v>
      </c>
      <c r="AB226" s="107">
        <f t="shared" si="43"/>
        <v>0</v>
      </c>
      <c r="AC226" s="107">
        <f t="shared" si="44"/>
        <v>0</v>
      </c>
      <c r="AD226" s="107">
        <f t="shared" si="45"/>
        <v>0</v>
      </c>
      <c r="AE226" s="107">
        <f t="shared" si="46"/>
        <v>0</v>
      </c>
      <c r="AF226" s="107">
        <f t="shared" si="47"/>
        <v>0</v>
      </c>
      <c r="AG226" s="107">
        <f t="shared" si="48"/>
        <v>0</v>
      </c>
      <c r="AH226" s="107">
        <f t="shared" si="49"/>
        <v>0</v>
      </c>
      <c r="AI226" s="107">
        <f t="shared" si="50"/>
        <v>0</v>
      </c>
      <c r="AJ226" s="107">
        <f t="shared" si="51"/>
        <v>0</v>
      </c>
      <c r="AK226" s="107">
        <f t="shared" si="52"/>
        <v>0</v>
      </c>
    </row>
    <row r="227">
      <c r="A227" s="107"/>
      <c r="B227" s="107"/>
      <c r="C227" s="107"/>
      <c r="D227" s="107"/>
      <c r="E227" s="107"/>
      <c r="F227" s="108">
        <f t="shared" si="40"/>
        <v>490</v>
      </c>
      <c r="G227" s="90" t="s">
        <v>423</v>
      </c>
      <c r="H227" s="14">
        <f>IF(ISNA(VLOOKUP(G227,Round3_Transactions!$A$2:$F$800,2,FALSE)), 0,VLOOKUP(G227,Round3_Transactions!$A$2:$F$800,2,FALSE))</f>
        <v>0</v>
      </c>
      <c r="I227" s="60">
        <f>IF(ISNA(VLOOKUP(G227,Round3_Transactions!$A$2:$F$800,3,FALSE)), 0,VLOOKUP(G227,Round3_Transactions!$A$2:$F$800,3,FALSE))</f>
        <v>0</v>
      </c>
      <c r="J227" s="60">
        <f>IF(ISNA(VLOOKUP(G227,Round3_Transactions!$A$2:$F$800,4,FALSE)), 0,VLOOKUP(G227,Round3_Transactions!$A$2:$F$800,4,FALSE))</f>
        <v>0</v>
      </c>
      <c r="K227" s="60">
        <f>IF(ISNA(VLOOKUP(G227,Round3_Transactions!$A$2:$F$800,5,FALSE)), 0,VLOOKUP(G227,Round3_Transactions!$A$2:$F$800,5,FALSE))</f>
        <v>0</v>
      </c>
      <c r="L227" s="86">
        <f>IF(ISNA(VLOOKUP(G227,Round3_Transactions!$A$2:$F$800,6,FALSE)), 0,VLOOKUP(G227,Round3_Transactions!$A$2:$F$800,6,FALSE))</f>
        <v>0</v>
      </c>
      <c r="M227" s="107">
        <f t="shared" si="1"/>
        <v>0</v>
      </c>
      <c r="N227" s="107">
        <f t="shared" si="3"/>
        <v>0</v>
      </c>
      <c r="O227" s="107">
        <f t="shared" si="4"/>
        <v>0</v>
      </c>
      <c r="P227" s="107">
        <f t="shared" si="5"/>
        <v>0</v>
      </c>
      <c r="Q227" s="107">
        <f t="shared" si="6"/>
        <v>0</v>
      </c>
      <c r="R227" s="107">
        <f t="shared" si="7"/>
        <v>0</v>
      </c>
      <c r="S227" s="107">
        <f t="shared" si="8"/>
        <v>0</v>
      </c>
      <c r="T227" s="107">
        <f t="shared" si="9"/>
        <v>0</v>
      </c>
      <c r="U227" s="107">
        <f t="shared" si="10"/>
        <v>0</v>
      </c>
      <c r="V227" s="107">
        <f t="shared" si="11"/>
        <v>0</v>
      </c>
      <c r="W227" s="107">
        <f t="shared" si="12"/>
        <v>0</v>
      </c>
      <c r="X227" s="107">
        <f t="shared" si="13"/>
        <v>0</v>
      </c>
      <c r="Y227" s="107">
        <f t="shared" si="14"/>
        <v>0</v>
      </c>
      <c r="Z227" s="107">
        <f t="shared" si="41"/>
        <v>0</v>
      </c>
      <c r="AA227" s="107">
        <f t="shared" si="42"/>
        <v>0</v>
      </c>
      <c r="AB227" s="107">
        <f t="shared" si="43"/>
        <v>0</v>
      </c>
      <c r="AC227" s="107">
        <f t="shared" si="44"/>
        <v>0</v>
      </c>
      <c r="AD227" s="107">
        <f t="shared" si="45"/>
        <v>0</v>
      </c>
      <c r="AE227" s="107">
        <f t="shared" si="46"/>
        <v>0</v>
      </c>
      <c r="AF227" s="107">
        <f t="shared" si="47"/>
        <v>0</v>
      </c>
      <c r="AG227" s="107">
        <f t="shared" si="48"/>
        <v>0</v>
      </c>
      <c r="AH227" s="107">
        <f t="shared" si="49"/>
        <v>0</v>
      </c>
      <c r="AI227" s="107">
        <f t="shared" si="50"/>
        <v>0</v>
      </c>
      <c r="AJ227" s="107">
        <f t="shared" si="51"/>
        <v>0</v>
      </c>
      <c r="AK227" s="107">
        <f t="shared" si="52"/>
        <v>0</v>
      </c>
    </row>
    <row r="228">
      <c r="A228" s="107"/>
      <c r="B228" s="107"/>
      <c r="C228" s="107"/>
      <c r="D228" s="107"/>
      <c r="E228" s="107"/>
      <c r="F228" s="108">
        <f t="shared" si="40"/>
        <v>490</v>
      </c>
      <c r="G228" s="90" t="s">
        <v>424</v>
      </c>
      <c r="H228" s="14">
        <f>IF(ISNA(VLOOKUP(G228,Round3_Transactions!$A$2:$F$800,2,FALSE)), 0,VLOOKUP(G228,Round3_Transactions!$A$2:$F$800,2,FALSE))</f>
        <v>0</v>
      </c>
      <c r="I228" s="60">
        <f>IF(ISNA(VLOOKUP(G228,Round3_Transactions!$A$2:$F$800,3,FALSE)), 0,VLOOKUP(G228,Round3_Transactions!$A$2:$F$800,3,FALSE))</f>
        <v>0</v>
      </c>
      <c r="J228" s="60">
        <f>IF(ISNA(VLOOKUP(G228,Round3_Transactions!$A$2:$F$800,4,FALSE)), 0,VLOOKUP(G228,Round3_Transactions!$A$2:$F$800,4,FALSE))</f>
        <v>0</v>
      </c>
      <c r="K228" s="60">
        <f>IF(ISNA(VLOOKUP(G228,Round3_Transactions!$A$2:$F$800,5,FALSE)), 0,VLOOKUP(G228,Round3_Transactions!$A$2:$F$800,5,FALSE))</f>
        <v>0</v>
      </c>
      <c r="L228" s="86">
        <f>IF(ISNA(VLOOKUP(G228,Round3_Transactions!$A$2:$F$800,6,FALSE)), 0,VLOOKUP(G228,Round3_Transactions!$A$2:$F$800,6,FALSE))</f>
        <v>0</v>
      </c>
      <c r="M228" s="107">
        <f t="shared" si="1"/>
        <v>0</v>
      </c>
      <c r="N228" s="107">
        <f t="shared" si="3"/>
        <v>0</v>
      </c>
      <c r="O228" s="107">
        <f t="shared" si="4"/>
        <v>0</v>
      </c>
      <c r="P228" s="107">
        <f t="shared" si="5"/>
        <v>0</v>
      </c>
      <c r="Q228" s="107">
        <f t="shared" si="6"/>
        <v>0</v>
      </c>
      <c r="R228" s="107">
        <f t="shared" si="7"/>
        <v>0</v>
      </c>
      <c r="S228" s="107">
        <f t="shared" si="8"/>
        <v>0</v>
      </c>
      <c r="T228" s="107">
        <f t="shared" si="9"/>
        <v>0</v>
      </c>
      <c r="U228" s="107">
        <f t="shared" si="10"/>
        <v>0</v>
      </c>
      <c r="V228" s="107">
        <f t="shared" si="11"/>
        <v>0</v>
      </c>
      <c r="W228" s="107">
        <f t="shared" si="12"/>
        <v>0</v>
      </c>
      <c r="X228" s="107">
        <f t="shared" si="13"/>
        <v>0</v>
      </c>
      <c r="Y228" s="107">
        <f t="shared" si="14"/>
        <v>0</v>
      </c>
      <c r="Z228" s="107">
        <f t="shared" si="41"/>
        <v>0</v>
      </c>
      <c r="AA228" s="107">
        <f t="shared" si="42"/>
        <v>0</v>
      </c>
      <c r="AB228" s="107">
        <f t="shared" si="43"/>
        <v>0</v>
      </c>
      <c r="AC228" s="107">
        <f t="shared" si="44"/>
        <v>0</v>
      </c>
      <c r="AD228" s="107">
        <f t="shared" si="45"/>
        <v>0</v>
      </c>
      <c r="AE228" s="107">
        <f t="shared" si="46"/>
        <v>0</v>
      </c>
      <c r="AF228" s="107">
        <f t="shared" si="47"/>
        <v>0</v>
      </c>
      <c r="AG228" s="107">
        <f t="shared" si="48"/>
        <v>0</v>
      </c>
      <c r="AH228" s="107">
        <f t="shared" si="49"/>
        <v>0</v>
      </c>
      <c r="AI228" s="107">
        <f t="shared" si="50"/>
        <v>0</v>
      </c>
      <c r="AJ228" s="107">
        <f t="shared" si="51"/>
        <v>0</v>
      </c>
      <c r="AK228" s="107">
        <f t="shared" si="52"/>
        <v>0</v>
      </c>
    </row>
    <row r="229">
      <c r="A229" s="107"/>
      <c r="B229" s="107"/>
      <c r="C229" s="107"/>
      <c r="D229" s="107"/>
      <c r="E229" s="107"/>
      <c r="F229" s="108">
        <f t="shared" si="40"/>
        <v>490</v>
      </c>
      <c r="G229" s="90" t="s">
        <v>425</v>
      </c>
      <c r="H229" s="14">
        <f>IF(ISNA(VLOOKUP(G229,Round3_Transactions!$A$2:$F$800,2,FALSE)), 0,VLOOKUP(G229,Round3_Transactions!$A$2:$F$800,2,FALSE))</f>
        <v>0</v>
      </c>
      <c r="I229" s="60">
        <f>IF(ISNA(VLOOKUP(G229,Round3_Transactions!$A$2:$F$800,3,FALSE)), 0,VLOOKUP(G229,Round3_Transactions!$A$2:$F$800,3,FALSE))</f>
        <v>0</v>
      </c>
      <c r="J229" s="60">
        <f>IF(ISNA(VLOOKUP(G229,Round3_Transactions!$A$2:$F$800,4,FALSE)), 0,VLOOKUP(G229,Round3_Transactions!$A$2:$F$800,4,FALSE))</f>
        <v>0</v>
      </c>
      <c r="K229" s="60">
        <f>IF(ISNA(VLOOKUP(G229,Round3_Transactions!$A$2:$F$800,5,FALSE)), 0,VLOOKUP(G229,Round3_Transactions!$A$2:$F$800,5,FALSE))</f>
        <v>0</v>
      </c>
      <c r="L229" s="86">
        <f>IF(ISNA(VLOOKUP(G229,Round3_Transactions!$A$2:$F$800,6,FALSE)), 0,VLOOKUP(G229,Round3_Transactions!$A$2:$F$800,6,FALSE))</f>
        <v>0</v>
      </c>
      <c r="M229" s="107">
        <f t="shared" si="1"/>
        <v>0</v>
      </c>
      <c r="N229" s="107">
        <f t="shared" si="3"/>
        <v>0</v>
      </c>
      <c r="O229" s="107">
        <f t="shared" si="4"/>
        <v>0</v>
      </c>
      <c r="P229" s="107">
        <f t="shared" si="5"/>
        <v>0</v>
      </c>
      <c r="Q229" s="107">
        <f t="shared" si="6"/>
        <v>0</v>
      </c>
      <c r="R229" s="107">
        <f t="shared" si="7"/>
        <v>0</v>
      </c>
      <c r="S229" s="107">
        <f t="shared" si="8"/>
        <v>0</v>
      </c>
      <c r="T229" s="107">
        <f t="shared" si="9"/>
        <v>0</v>
      </c>
      <c r="U229" s="107">
        <f t="shared" si="10"/>
        <v>0</v>
      </c>
      <c r="V229" s="107">
        <f t="shared" si="11"/>
        <v>0</v>
      </c>
      <c r="W229" s="107">
        <f t="shared" si="12"/>
        <v>0</v>
      </c>
      <c r="X229" s="107">
        <f t="shared" si="13"/>
        <v>0</v>
      </c>
      <c r="Y229" s="107">
        <f t="shared" si="14"/>
        <v>0</v>
      </c>
      <c r="Z229" s="107">
        <f t="shared" si="41"/>
        <v>0</v>
      </c>
      <c r="AA229" s="107">
        <f t="shared" si="42"/>
        <v>0</v>
      </c>
      <c r="AB229" s="107">
        <f t="shared" si="43"/>
        <v>0</v>
      </c>
      <c r="AC229" s="107">
        <f t="shared" si="44"/>
        <v>0</v>
      </c>
      <c r="AD229" s="107">
        <f t="shared" si="45"/>
        <v>0</v>
      </c>
      <c r="AE229" s="107">
        <f t="shared" si="46"/>
        <v>0</v>
      </c>
      <c r="AF229" s="107">
        <f t="shared" si="47"/>
        <v>0</v>
      </c>
      <c r="AG229" s="107">
        <f t="shared" si="48"/>
        <v>0</v>
      </c>
      <c r="AH229" s="107">
        <f t="shared" si="49"/>
        <v>0</v>
      </c>
      <c r="AI229" s="107">
        <f t="shared" si="50"/>
        <v>0</v>
      </c>
      <c r="AJ229" s="107">
        <f t="shared" si="51"/>
        <v>0</v>
      </c>
      <c r="AK229" s="107">
        <f t="shared" si="52"/>
        <v>0</v>
      </c>
    </row>
    <row r="230">
      <c r="A230" s="107"/>
      <c r="B230" s="107"/>
      <c r="C230" s="107"/>
      <c r="D230" s="107"/>
      <c r="E230" s="107"/>
      <c r="F230" s="108">
        <f t="shared" si="40"/>
        <v>490</v>
      </c>
      <c r="G230" s="90" t="s">
        <v>426</v>
      </c>
      <c r="H230" s="14">
        <f>IF(ISNA(VLOOKUP(G230,Round3_Transactions!$A$2:$F$800,2,FALSE)), 0,VLOOKUP(G230,Round3_Transactions!$A$2:$F$800,2,FALSE))</f>
        <v>0</v>
      </c>
      <c r="I230" s="60">
        <f>IF(ISNA(VLOOKUP(G230,Round3_Transactions!$A$2:$F$800,3,FALSE)), 0,VLOOKUP(G230,Round3_Transactions!$A$2:$F$800,3,FALSE))</f>
        <v>0</v>
      </c>
      <c r="J230" s="60">
        <f>IF(ISNA(VLOOKUP(G230,Round3_Transactions!$A$2:$F$800,4,FALSE)), 0,VLOOKUP(G230,Round3_Transactions!$A$2:$F$800,4,FALSE))</f>
        <v>0</v>
      </c>
      <c r="K230" s="60">
        <f>IF(ISNA(VLOOKUP(G230,Round3_Transactions!$A$2:$F$800,5,FALSE)), 0,VLOOKUP(G230,Round3_Transactions!$A$2:$F$800,5,FALSE))</f>
        <v>0</v>
      </c>
      <c r="L230" s="86">
        <f>IF(ISNA(VLOOKUP(G230,Round3_Transactions!$A$2:$F$800,6,FALSE)), 0,VLOOKUP(G230,Round3_Transactions!$A$2:$F$800,6,FALSE))</f>
        <v>0</v>
      </c>
      <c r="M230" s="107">
        <f t="shared" si="1"/>
        <v>0</v>
      </c>
      <c r="N230" s="107">
        <f t="shared" si="3"/>
        <v>0</v>
      </c>
      <c r="O230" s="107">
        <f t="shared" si="4"/>
        <v>0</v>
      </c>
      <c r="P230" s="107">
        <f t="shared" si="5"/>
        <v>0</v>
      </c>
      <c r="Q230" s="107">
        <f t="shared" si="6"/>
        <v>0</v>
      </c>
      <c r="R230" s="107">
        <f t="shared" si="7"/>
        <v>0</v>
      </c>
      <c r="S230" s="107">
        <f t="shared" si="8"/>
        <v>0</v>
      </c>
      <c r="T230" s="107">
        <f t="shared" si="9"/>
        <v>0</v>
      </c>
      <c r="U230" s="107">
        <f t="shared" si="10"/>
        <v>0</v>
      </c>
      <c r="V230" s="107">
        <f t="shared" si="11"/>
        <v>0</v>
      </c>
      <c r="W230" s="107">
        <f t="shared" si="12"/>
        <v>0</v>
      </c>
      <c r="X230" s="107">
        <f t="shared" si="13"/>
        <v>0</v>
      </c>
      <c r="Y230" s="107">
        <f t="shared" si="14"/>
        <v>0</v>
      </c>
      <c r="Z230" s="107">
        <f t="shared" si="41"/>
        <v>0</v>
      </c>
      <c r="AA230" s="107">
        <f t="shared" si="42"/>
        <v>0</v>
      </c>
      <c r="AB230" s="107">
        <f t="shared" si="43"/>
        <v>0</v>
      </c>
      <c r="AC230" s="107">
        <f t="shared" si="44"/>
        <v>0</v>
      </c>
      <c r="AD230" s="107">
        <f t="shared" si="45"/>
        <v>0</v>
      </c>
      <c r="AE230" s="107">
        <f t="shared" si="46"/>
        <v>0</v>
      </c>
      <c r="AF230" s="107">
        <f t="shared" si="47"/>
        <v>0</v>
      </c>
      <c r="AG230" s="107">
        <f t="shared" si="48"/>
        <v>0</v>
      </c>
      <c r="AH230" s="107">
        <f t="shared" si="49"/>
        <v>0</v>
      </c>
      <c r="AI230" s="107">
        <f t="shared" si="50"/>
        <v>0</v>
      </c>
      <c r="AJ230" s="107">
        <f t="shared" si="51"/>
        <v>0</v>
      </c>
      <c r="AK230" s="107">
        <f t="shared" si="52"/>
        <v>0</v>
      </c>
    </row>
    <row r="231">
      <c r="A231" s="107"/>
      <c r="B231" s="107"/>
      <c r="C231" s="107"/>
      <c r="D231" s="107"/>
      <c r="E231" s="107"/>
      <c r="F231" s="108">
        <f t="shared" si="40"/>
        <v>490</v>
      </c>
      <c r="G231" s="90" t="s">
        <v>427</v>
      </c>
      <c r="H231" s="14">
        <f>IF(ISNA(VLOOKUP(G231,Round3_Transactions!$A$2:$F$800,2,FALSE)), 0,VLOOKUP(G231,Round3_Transactions!$A$2:$F$800,2,FALSE))</f>
        <v>0</v>
      </c>
      <c r="I231" s="60">
        <f>IF(ISNA(VLOOKUP(G231,Round3_Transactions!$A$2:$F$800,3,FALSE)), 0,VLOOKUP(G231,Round3_Transactions!$A$2:$F$800,3,FALSE))</f>
        <v>0</v>
      </c>
      <c r="J231" s="60">
        <f>IF(ISNA(VLOOKUP(G231,Round3_Transactions!$A$2:$F$800,4,FALSE)), 0,VLOOKUP(G231,Round3_Transactions!$A$2:$F$800,4,FALSE))</f>
        <v>0</v>
      </c>
      <c r="K231" s="60">
        <f>IF(ISNA(VLOOKUP(G231,Round3_Transactions!$A$2:$F$800,5,FALSE)), 0,VLOOKUP(G231,Round3_Transactions!$A$2:$F$800,5,FALSE))</f>
        <v>0</v>
      </c>
      <c r="L231" s="86">
        <f>IF(ISNA(VLOOKUP(G231,Round3_Transactions!$A$2:$F$800,6,FALSE)), 0,VLOOKUP(G231,Round3_Transactions!$A$2:$F$800,6,FALSE))</f>
        <v>0</v>
      </c>
      <c r="M231" s="107">
        <f t="shared" si="1"/>
        <v>0</v>
      </c>
      <c r="N231" s="107">
        <f t="shared" si="3"/>
        <v>0</v>
      </c>
      <c r="O231" s="107">
        <f t="shared" si="4"/>
        <v>0</v>
      </c>
      <c r="P231" s="107">
        <f t="shared" si="5"/>
        <v>0</v>
      </c>
      <c r="Q231" s="107">
        <f t="shared" si="6"/>
        <v>0</v>
      </c>
      <c r="R231" s="107">
        <f t="shared" si="7"/>
        <v>0</v>
      </c>
      <c r="S231" s="107">
        <f t="shared" si="8"/>
        <v>0</v>
      </c>
      <c r="T231" s="107">
        <f t="shared" si="9"/>
        <v>0</v>
      </c>
      <c r="U231" s="107">
        <f t="shared" si="10"/>
        <v>0</v>
      </c>
      <c r="V231" s="107">
        <f t="shared" si="11"/>
        <v>0</v>
      </c>
      <c r="W231" s="107">
        <f t="shared" si="12"/>
        <v>0</v>
      </c>
      <c r="X231" s="107">
        <f t="shared" si="13"/>
        <v>0</v>
      </c>
      <c r="Y231" s="107">
        <f t="shared" si="14"/>
        <v>0</v>
      </c>
      <c r="Z231" s="107">
        <f t="shared" si="41"/>
        <v>0</v>
      </c>
      <c r="AA231" s="107">
        <f t="shared" si="42"/>
        <v>0</v>
      </c>
      <c r="AB231" s="107">
        <f t="shared" si="43"/>
        <v>0</v>
      </c>
      <c r="AC231" s="107">
        <f t="shared" si="44"/>
        <v>0</v>
      </c>
      <c r="AD231" s="107">
        <f t="shared" si="45"/>
        <v>0</v>
      </c>
      <c r="AE231" s="107">
        <f t="shared" si="46"/>
        <v>0</v>
      </c>
      <c r="AF231" s="107">
        <f t="shared" si="47"/>
        <v>0</v>
      </c>
      <c r="AG231" s="107">
        <f t="shared" si="48"/>
        <v>0</v>
      </c>
      <c r="AH231" s="107">
        <f t="shared" si="49"/>
        <v>0</v>
      </c>
      <c r="AI231" s="107">
        <f t="shared" si="50"/>
        <v>0</v>
      </c>
      <c r="AJ231" s="107">
        <f t="shared" si="51"/>
        <v>0</v>
      </c>
      <c r="AK231" s="107">
        <f t="shared" si="52"/>
        <v>0</v>
      </c>
    </row>
    <row r="232">
      <c r="A232" s="107"/>
      <c r="B232" s="107"/>
      <c r="C232" s="107"/>
      <c r="D232" s="107"/>
      <c r="E232" s="107"/>
      <c r="F232" s="108">
        <f t="shared" si="40"/>
        <v>490</v>
      </c>
      <c r="G232" s="90" t="s">
        <v>428</v>
      </c>
      <c r="H232" s="14">
        <f>IF(ISNA(VLOOKUP(G232,Round3_Transactions!$A$2:$F$800,2,FALSE)), 0,VLOOKUP(G232,Round3_Transactions!$A$2:$F$800,2,FALSE))</f>
        <v>0</v>
      </c>
      <c r="I232" s="60">
        <f>IF(ISNA(VLOOKUP(G232,Round3_Transactions!$A$2:$F$800,3,FALSE)), 0,VLOOKUP(G232,Round3_Transactions!$A$2:$F$800,3,FALSE))</f>
        <v>0</v>
      </c>
      <c r="J232" s="60">
        <f>IF(ISNA(VLOOKUP(G232,Round3_Transactions!$A$2:$F$800,4,FALSE)), 0,VLOOKUP(G232,Round3_Transactions!$A$2:$F$800,4,FALSE))</f>
        <v>0</v>
      </c>
      <c r="K232" s="60">
        <f>IF(ISNA(VLOOKUP(G232,Round3_Transactions!$A$2:$F$800,5,FALSE)), 0,VLOOKUP(G232,Round3_Transactions!$A$2:$F$800,5,FALSE))</f>
        <v>0</v>
      </c>
      <c r="L232" s="86">
        <f>IF(ISNA(VLOOKUP(G232,Round3_Transactions!$A$2:$F$800,6,FALSE)), 0,VLOOKUP(G232,Round3_Transactions!$A$2:$F$800,6,FALSE))</f>
        <v>0</v>
      </c>
      <c r="M232" s="107">
        <f t="shared" si="1"/>
        <v>0</v>
      </c>
      <c r="N232" s="107">
        <f t="shared" si="3"/>
        <v>0</v>
      </c>
      <c r="O232" s="107">
        <f t="shared" si="4"/>
        <v>0</v>
      </c>
      <c r="P232" s="107">
        <f t="shared" si="5"/>
        <v>0</v>
      </c>
      <c r="Q232" s="107">
        <f t="shared" si="6"/>
        <v>0</v>
      </c>
      <c r="R232" s="107">
        <f t="shared" si="7"/>
        <v>0</v>
      </c>
      <c r="S232" s="107">
        <f t="shared" si="8"/>
        <v>0</v>
      </c>
      <c r="T232" s="107">
        <f t="shared" si="9"/>
        <v>0</v>
      </c>
      <c r="U232" s="107">
        <f t="shared" si="10"/>
        <v>0</v>
      </c>
      <c r="V232" s="107">
        <f t="shared" si="11"/>
        <v>0</v>
      </c>
      <c r="W232" s="107">
        <f t="shared" si="12"/>
        <v>0</v>
      </c>
      <c r="X232" s="107">
        <f t="shared" si="13"/>
        <v>0</v>
      </c>
      <c r="Y232" s="107">
        <f t="shared" si="14"/>
        <v>0</v>
      </c>
      <c r="Z232" s="107">
        <f t="shared" si="41"/>
        <v>0</v>
      </c>
      <c r="AA232" s="107">
        <f t="shared" si="42"/>
        <v>0</v>
      </c>
      <c r="AB232" s="107">
        <f t="shared" si="43"/>
        <v>0</v>
      </c>
      <c r="AC232" s="107">
        <f t="shared" si="44"/>
        <v>0</v>
      </c>
      <c r="AD232" s="107">
        <f t="shared" si="45"/>
        <v>0</v>
      </c>
      <c r="AE232" s="107">
        <f t="shared" si="46"/>
        <v>0</v>
      </c>
      <c r="AF232" s="107">
        <f t="shared" si="47"/>
        <v>0</v>
      </c>
      <c r="AG232" s="107">
        <f t="shared" si="48"/>
        <v>0</v>
      </c>
      <c r="AH232" s="107">
        <f t="shared" si="49"/>
        <v>0</v>
      </c>
      <c r="AI232" s="107">
        <f t="shared" si="50"/>
        <v>0</v>
      </c>
      <c r="AJ232" s="107">
        <f t="shared" si="51"/>
        <v>0</v>
      </c>
      <c r="AK232" s="107">
        <f t="shared" si="52"/>
        <v>0</v>
      </c>
    </row>
    <row r="233">
      <c r="A233" s="107"/>
      <c r="B233" s="107"/>
      <c r="C233" s="107"/>
      <c r="D233" s="107"/>
      <c r="E233" s="107"/>
      <c r="F233" s="108">
        <f t="shared" si="40"/>
        <v>490</v>
      </c>
      <c r="G233" s="90" t="s">
        <v>429</v>
      </c>
      <c r="H233" s="14">
        <f>IF(ISNA(VLOOKUP(G233,Round3_Transactions!$A$2:$F$800,2,FALSE)), 0,VLOOKUP(G233,Round3_Transactions!$A$2:$F$800,2,FALSE))</f>
        <v>0</v>
      </c>
      <c r="I233" s="60">
        <f>IF(ISNA(VLOOKUP(G233,Round3_Transactions!$A$2:$F$800,3,FALSE)), 0,VLOOKUP(G233,Round3_Transactions!$A$2:$F$800,3,FALSE))</f>
        <v>0</v>
      </c>
      <c r="J233" s="60">
        <f>IF(ISNA(VLOOKUP(G233,Round3_Transactions!$A$2:$F$800,4,FALSE)), 0,VLOOKUP(G233,Round3_Transactions!$A$2:$F$800,4,FALSE))</f>
        <v>0</v>
      </c>
      <c r="K233" s="60">
        <f>IF(ISNA(VLOOKUP(G233,Round3_Transactions!$A$2:$F$800,5,FALSE)), 0,VLOOKUP(G233,Round3_Transactions!$A$2:$F$800,5,FALSE))</f>
        <v>0</v>
      </c>
      <c r="L233" s="86">
        <f>IF(ISNA(VLOOKUP(G233,Round3_Transactions!$A$2:$F$800,6,FALSE)), 0,VLOOKUP(G233,Round3_Transactions!$A$2:$F$800,6,FALSE))</f>
        <v>0</v>
      </c>
      <c r="M233" s="107">
        <f t="shared" si="1"/>
        <v>0</v>
      </c>
      <c r="N233" s="107">
        <f t="shared" si="3"/>
        <v>0</v>
      </c>
      <c r="O233" s="107">
        <f t="shared" si="4"/>
        <v>0</v>
      </c>
      <c r="P233" s="107">
        <f t="shared" si="5"/>
        <v>0</v>
      </c>
      <c r="Q233" s="107">
        <f t="shared" si="6"/>
        <v>0</v>
      </c>
      <c r="R233" s="107">
        <f t="shared" si="7"/>
        <v>0</v>
      </c>
      <c r="S233" s="107">
        <f t="shared" si="8"/>
        <v>0</v>
      </c>
      <c r="T233" s="107">
        <f t="shared" si="9"/>
        <v>0</v>
      </c>
      <c r="U233" s="107">
        <f t="shared" si="10"/>
        <v>0</v>
      </c>
      <c r="V233" s="107">
        <f t="shared" si="11"/>
        <v>0</v>
      </c>
      <c r="W233" s="107">
        <f t="shared" si="12"/>
        <v>0</v>
      </c>
      <c r="X233" s="107">
        <f t="shared" si="13"/>
        <v>0</v>
      </c>
      <c r="Y233" s="107">
        <f t="shared" si="14"/>
        <v>0</v>
      </c>
      <c r="Z233" s="107">
        <f t="shared" si="41"/>
        <v>0</v>
      </c>
      <c r="AA233" s="107">
        <f t="shared" si="42"/>
        <v>0</v>
      </c>
      <c r="AB233" s="107">
        <f t="shared" si="43"/>
        <v>0</v>
      </c>
      <c r="AC233" s="107">
        <f t="shared" si="44"/>
        <v>0</v>
      </c>
      <c r="AD233" s="107">
        <f t="shared" si="45"/>
        <v>0</v>
      </c>
      <c r="AE233" s="107">
        <f t="shared" si="46"/>
        <v>0</v>
      </c>
      <c r="AF233" s="107">
        <f t="shared" si="47"/>
        <v>0</v>
      </c>
      <c r="AG233" s="107">
        <f t="shared" si="48"/>
        <v>0</v>
      </c>
      <c r="AH233" s="107">
        <f t="shared" si="49"/>
        <v>0</v>
      </c>
      <c r="AI233" s="107">
        <f t="shared" si="50"/>
        <v>0</v>
      </c>
      <c r="AJ233" s="107">
        <f t="shared" si="51"/>
        <v>0</v>
      </c>
      <c r="AK233" s="107">
        <f t="shared" si="52"/>
        <v>0</v>
      </c>
    </row>
    <row r="234">
      <c r="A234" s="107"/>
      <c r="B234" s="107"/>
      <c r="C234" s="107"/>
      <c r="D234" s="107"/>
      <c r="E234" s="107"/>
      <c r="F234" s="108">
        <f t="shared" si="40"/>
        <v>490</v>
      </c>
      <c r="G234" s="90" t="s">
        <v>430</v>
      </c>
      <c r="H234" s="14">
        <f>IF(ISNA(VLOOKUP(G234,Round3_Transactions!$A$2:$F$800,2,FALSE)), 0,VLOOKUP(G234,Round3_Transactions!$A$2:$F$800,2,FALSE))</f>
        <v>0</v>
      </c>
      <c r="I234" s="60">
        <f>IF(ISNA(VLOOKUP(G234,Round3_Transactions!$A$2:$F$800,3,FALSE)), 0,VLOOKUP(G234,Round3_Transactions!$A$2:$F$800,3,FALSE))</f>
        <v>0</v>
      </c>
      <c r="J234" s="60">
        <f>IF(ISNA(VLOOKUP(G234,Round3_Transactions!$A$2:$F$800,4,FALSE)), 0,VLOOKUP(G234,Round3_Transactions!$A$2:$F$800,4,FALSE))</f>
        <v>0</v>
      </c>
      <c r="K234" s="60">
        <f>IF(ISNA(VLOOKUP(G234,Round3_Transactions!$A$2:$F$800,5,FALSE)), 0,VLOOKUP(G234,Round3_Transactions!$A$2:$F$800,5,FALSE))</f>
        <v>0</v>
      </c>
      <c r="L234" s="86">
        <f>IF(ISNA(VLOOKUP(G234,Round3_Transactions!$A$2:$F$800,6,FALSE)), 0,VLOOKUP(G234,Round3_Transactions!$A$2:$F$800,6,FALSE))</f>
        <v>0</v>
      </c>
      <c r="M234" s="107">
        <f t="shared" si="1"/>
        <v>0</v>
      </c>
      <c r="N234" s="107">
        <f t="shared" si="3"/>
        <v>0</v>
      </c>
      <c r="O234" s="107">
        <f t="shared" si="4"/>
        <v>0</v>
      </c>
      <c r="P234" s="107">
        <f t="shared" si="5"/>
        <v>0</v>
      </c>
      <c r="Q234" s="107">
        <f t="shared" si="6"/>
        <v>0</v>
      </c>
      <c r="R234" s="107">
        <f t="shared" si="7"/>
        <v>0</v>
      </c>
      <c r="S234" s="107">
        <f t="shared" si="8"/>
        <v>0</v>
      </c>
      <c r="T234" s="107">
        <f t="shared" si="9"/>
        <v>0</v>
      </c>
      <c r="U234" s="107">
        <f t="shared" si="10"/>
        <v>0</v>
      </c>
      <c r="V234" s="107">
        <f t="shared" si="11"/>
        <v>0</v>
      </c>
      <c r="W234" s="107">
        <f t="shared" si="12"/>
        <v>0</v>
      </c>
      <c r="X234" s="107">
        <f t="shared" si="13"/>
        <v>0</v>
      </c>
      <c r="Y234" s="107">
        <f t="shared" si="14"/>
        <v>0</v>
      </c>
      <c r="Z234" s="107">
        <f t="shared" si="41"/>
        <v>0</v>
      </c>
      <c r="AA234" s="107">
        <f t="shared" si="42"/>
        <v>0</v>
      </c>
      <c r="AB234" s="107">
        <f t="shared" si="43"/>
        <v>0</v>
      </c>
      <c r="AC234" s="107">
        <f t="shared" si="44"/>
        <v>0</v>
      </c>
      <c r="AD234" s="107">
        <f t="shared" si="45"/>
        <v>0</v>
      </c>
      <c r="AE234" s="107">
        <f t="shared" si="46"/>
        <v>0</v>
      </c>
      <c r="AF234" s="107">
        <f t="shared" si="47"/>
        <v>0</v>
      </c>
      <c r="AG234" s="107">
        <f t="shared" si="48"/>
        <v>0</v>
      </c>
      <c r="AH234" s="107">
        <f t="shared" si="49"/>
        <v>0</v>
      </c>
      <c r="AI234" s="107">
        <f t="shared" si="50"/>
        <v>0</v>
      </c>
      <c r="AJ234" s="107">
        <f t="shared" si="51"/>
        <v>0</v>
      </c>
      <c r="AK234" s="107">
        <f t="shared" si="52"/>
        <v>0</v>
      </c>
    </row>
    <row r="235">
      <c r="A235" s="107"/>
      <c r="B235" s="107"/>
      <c r="C235" s="107"/>
      <c r="D235" s="107"/>
      <c r="E235" s="107"/>
      <c r="F235" s="108">
        <f t="shared" si="40"/>
        <v>490</v>
      </c>
      <c r="G235" s="90" t="s">
        <v>431</v>
      </c>
      <c r="H235" s="14">
        <f>IF(ISNA(VLOOKUP(G235,Round3_Transactions!$A$2:$F$800,2,FALSE)), 0,VLOOKUP(G235,Round3_Transactions!$A$2:$F$800,2,FALSE))</f>
        <v>0</v>
      </c>
      <c r="I235" s="60">
        <f>IF(ISNA(VLOOKUP(G235,Round3_Transactions!$A$2:$F$800,3,FALSE)), 0,VLOOKUP(G235,Round3_Transactions!$A$2:$F$800,3,FALSE))</f>
        <v>0</v>
      </c>
      <c r="J235" s="60">
        <f>IF(ISNA(VLOOKUP(G235,Round3_Transactions!$A$2:$F$800,4,FALSE)), 0,VLOOKUP(G235,Round3_Transactions!$A$2:$F$800,4,FALSE))</f>
        <v>0</v>
      </c>
      <c r="K235" s="60">
        <f>IF(ISNA(VLOOKUP(G235,Round3_Transactions!$A$2:$F$800,5,FALSE)), 0,VLOOKUP(G235,Round3_Transactions!$A$2:$F$800,5,FALSE))</f>
        <v>0</v>
      </c>
      <c r="L235" s="86">
        <f>IF(ISNA(VLOOKUP(G235,Round3_Transactions!$A$2:$F$800,6,FALSE)), 0,VLOOKUP(G235,Round3_Transactions!$A$2:$F$800,6,FALSE))</f>
        <v>0</v>
      </c>
      <c r="M235" s="107">
        <f t="shared" si="1"/>
        <v>0</v>
      </c>
      <c r="N235" s="107">
        <f t="shared" si="3"/>
        <v>0</v>
      </c>
      <c r="O235" s="107">
        <f t="shared" si="4"/>
        <v>0</v>
      </c>
      <c r="P235" s="107">
        <f t="shared" si="5"/>
        <v>0</v>
      </c>
      <c r="Q235" s="107">
        <f t="shared" si="6"/>
        <v>0</v>
      </c>
      <c r="R235" s="107">
        <f t="shared" si="7"/>
        <v>0</v>
      </c>
      <c r="S235" s="107">
        <f t="shared" si="8"/>
        <v>0</v>
      </c>
      <c r="T235" s="107">
        <f t="shared" si="9"/>
        <v>0</v>
      </c>
      <c r="U235" s="107">
        <f t="shared" si="10"/>
        <v>0</v>
      </c>
      <c r="V235" s="107">
        <f t="shared" si="11"/>
        <v>0</v>
      </c>
      <c r="W235" s="107">
        <f t="shared" si="12"/>
        <v>0</v>
      </c>
      <c r="X235" s="107">
        <f t="shared" si="13"/>
        <v>0</v>
      </c>
      <c r="Y235" s="107">
        <f t="shared" si="14"/>
        <v>0</v>
      </c>
      <c r="Z235" s="107">
        <f t="shared" si="41"/>
        <v>0</v>
      </c>
      <c r="AA235" s="107">
        <f t="shared" si="42"/>
        <v>0</v>
      </c>
      <c r="AB235" s="107">
        <f t="shared" si="43"/>
        <v>0</v>
      </c>
      <c r="AC235" s="107">
        <f t="shared" si="44"/>
        <v>0</v>
      </c>
      <c r="AD235" s="107">
        <f t="shared" si="45"/>
        <v>0</v>
      </c>
      <c r="AE235" s="107">
        <f t="shared" si="46"/>
        <v>0</v>
      </c>
      <c r="AF235" s="107">
        <f t="shared" si="47"/>
        <v>0</v>
      </c>
      <c r="AG235" s="107">
        <f t="shared" si="48"/>
        <v>0</v>
      </c>
      <c r="AH235" s="107">
        <f t="shared" si="49"/>
        <v>0</v>
      </c>
      <c r="AI235" s="107">
        <f t="shared" si="50"/>
        <v>0</v>
      </c>
      <c r="AJ235" s="107">
        <f t="shared" si="51"/>
        <v>0</v>
      </c>
      <c r="AK235" s="107">
        <f t="shared" si="52"/>
        <v>0</v>
      </c>
    </row>
    <row r="236">
      <c r="A236" s="107"/>
      <c r="B236" s="107"/>
      <c r="C236" s="107"/>
      <c r="D236" s="107"/>
      <c r="E236" s="107"/>
      <c r="F236" s="108">
        <f t="shared" si="40"/>
        <v>490</v>
      </c>
      <c r="G236" s="90" t="s">
        <v>432</v>
      </c>
      <c r="H236" s="14">
        <f>IF(ISNA(VLOOKUP(G236,Round3_Transactions!$A$2:$F$800,2,FALSE)), 0,VLOOKUP(G236,Round3_Transactions!$A$2:$F$800,2,FALSE))</f>
        <v>0</v>
      </c>
      <c r="I236" s="60">
        <f>IF(ISNA(VLOOKUP(G236,Round3_Transactions!$A$2:$F$800,3,FALSE)), 0,VLOOKUP(G236,Round3_Transactions!$A$2:$F$800,3,FALSE))</f>
        <v>0</v>
      </c>
      <c r="J236" s="60">
        <f>IF(ISNA(VLOOKUP(G236,Round3_Transactions!$A$2:$F$800,4,FALSE)), 0,VLOOKUP(G236,Round3_Transactions!$A$2:$F$800,4,FALSE))</f>
        <v>0</v>
      </c>
      <c r="K236" s="60">
        <f>IF(ISNA(VLOOKUP(G236,Round3_Transactions!$A$2:$F$800,5,FALSE)), 0,VLOOKUP(G236,Round3_Transactions!$A$2:$F$800,5,FALSE))</f>
        <v>0</v>
      </c>
      <c r="L236" s="86">
        <f>IF(ISNA(VLOOKUP(G236,Round3_Transactions!$A$2:$F$800,6,FALSE)), 0,VLOOKUP(G236,Round3_Transactions!$A$2:$F$800,6,FALSE))</f>
        <v>0</v>
      </c>
      <c r="M236" s="107">
        <f t="shared" si="1"/>
        <v>0</v>
      </c>
      <c r="N236" s="107">
        <f t="shared" si="3"/>
        <v>0</v>
      </c>
      <c r="O236" s="107">
        <f t="shared" si="4"/>
        <v>0</v>
      </c>
      <c r="P236" s="107">
        <f t="shared" si="5"/>
        <v>0</v>
      </c>
      <c r="Q236" s="107">
        <f t="shared" si="6"/>
        <v>0</v>
      </c>
      <c r="R236" s="107">
        <f t="shared" si="7"/>
        <v>0</v>
      </c>
      <c r="S236" s="107">
        <f t="shared" si="8"/>
        <v>0</v>
      </c>
      <c r="T236" s="107">
        <f t="shared" si="9"/>
        <v>0</v>
      </c>
      <c r="U236" s="107">
        <f t="shared" si="10"/>
        <v>0</v>
      </c>
      <c r="V236" s="107">
        <f t="shared" si="11"/>
        <v>0</v>
      </c>
      <c r="W236" s="107">
        <f t="shared" si="12"/>
        <v>0</v>
      </c>
      <c r="X236" s="107">
        <f t="shared" si="13"/>
        <v>0</v>
      </c>
      <c r="Y236" s="107">
        <f t="shared" si="14"/>
        <v>0</v>
      </c>
      <c r="Z236" s="107">
        <f t="shared" si="41"/>
        <v>0</v>
      </c>
      <c r="AA236" s="107">
        <f t="shared" si="42"/>
        <v>0</v>
      </c>
      <c r="AB236" s="107">
        <f t="shared" si="43"/>
        <v>0</v>
      </c>
      <c r="AC236" s="107">
        <f t="shared" si="44"/>
        <v>0</v>
      </c>
      <c r="AD236" s="107">
        <f t="shared" si="45"/>
        <v>0</v>
      </c>
      <c r="AE236" s="107">
        <f t="shared" si="46"/>
        <v>0</v>
      </c>
      <c r="AF236" s="107">
        <f t="shared" si="47"/>
        <v>0</v>
      </c>
      <c r="AG236" s="107">
        <f t="shared" si="48"/>
        <v>0</v>
      </c>
      <c r="AH236" s="107">
        <f t="shared" si="49"/>
        <v>0</v>
      </c>
      <c r="AI236" s="107">
        <f t="shared" si="50"/>
        <v>0</v>
      </c>
      <c r="AJ236" s="107">
        <f t="shared" si="51"/>
        <v>0</v>
      </c>
      <c r="AK236" s="107">
        <f t="shared" si="52"/>
        <v>0</v>
      </c>
    </row>
    <row r="237">
      <c r="A237" s="107"/>
      <c r="B237" s="107"/>
      <c r="C237" s="107"/>
      <c r="D237" s="107"/>
      <c r="E237" s="107"/>
      <c r="F237" s="108">
        <f t="shared" si="40"/>
        <v>490</v>
      </c>
      <c r="G237" s="90" t="s">
        <v>433</v>
      </c>
      <c r="H237" s="14">
        <f>IF(ISNA(VLOOKUP(G237,Round3_Transactions!$A$2:$F$800,2,FALSE)), 0,VLOOKUP(G237,Round3_Transactions!$A$2:$F$800,2,FALSE))</f>
        <v>0</v>
      </c>
      <c r="I237" s="60">
        <f>IF(ISNA(VLOOKUP(G237,Round3_Transactions!$A$2:$F$800,3,FALSE)), 0,VLOOKUP(G237,Round3_Transactions!$A$2:$F$800,3,FALSE))</f>
        <v>0</v>
      </c>
      <c r="J237" s="60">
        <f>IF(ISNA(VLOOKUP(G237,Round3_Transactions!$A$2:$F$800,4,FALSE)), 0,VLOOKUP(G237,Round3_Transactions!$A$2:$F$800,4,FALSE))</f>
        <v>0</v>
      </c>
      <c r="K237" s="60">
        <f>IF(ISNA(VLOOKUP(G237,Round3_Transactions!$A$2:$F$800,5,FALSE)), 0,VLOOKUP(G237,Round3_Transactions!$A$2:$F$800,5,FALSE))</f>
        <v>0</v>
      </c>
      <c r="L237" s="86">
        <f>IF(ISNA(VLOOKUP(G237,Round3_Transactions!$A$2:$F$800,6,FALSE)), 0,VLOOKUP(G237,Round3_Transactions!$A$2:$F$800,6,FALSE))</f>
        <v>0</v>
      </c>
      <c r="M237" s="107">
        <f t="shared" si="1"/>
        <v>0</v>
      </c>
      <c r="N237" s="107">
        <f t="shared" si="3"/>
        <v>0</v>
      </c>
      <c r="O237" s="107">
        <f t="shared" si="4"/>
        <v>0</v>
      </c>
      <c r="P237" s="107">
        <f t="shared" si="5"/>
        <v>0</v>
      </c>
      <c r="Q237" s="107">
        <f t="shared" si="6"/>
        <v>0</v>
      </c>
      <c r="R237" s="107">
        <f t="shared" si="7"/>
        <v>0</v>
      </c>
      <c r="S237" s="107">
        <f t="shared" si="8"/>
        <v>0</v>
      </c>
      <c r="T237" s="107">
        <f t="shared" si="9"/>
        <v>0</v>
      </c>
      <c r="U237" s="107">
        <f t="shared" si="10"/>
        <v>0</v>
      </c>
      <c r="V237" s="107">
        <f t="shared" si="11"/>
        <v>0</v>
      </c>
      <c r="W237" s="107">
        <f t="shared" si="12"/>
        <v>0</v>
      </c>
      <c r="X237" s="107">
        <f t="shared" si="13"/>
        <v>0</v>
      </c>
      <c r="Y237" s="107">
        <f t="shared" si="14"/>
        <v>0</v>
      </c>
      <c r="Z237" s="107">
        <f t="shared" si="41"/>
        <v>0</v>
      </c>
      <c r="AA237" s="107">
        <f t="shared" si="42"/>
        <v>0</v>
      </c>
      <c r="AB237" s="107">
        <f t="shared" si="43"/>
        <v>0</v>
      </c>
      <c r="AC237" s="107">
        <f t="shared" si="44"/>
        <v>0</v>
      </c>
      <c r="AD237" s="107">
        <f t="shared" si="45"/>
        <v>0</v>
      </c>
      <c r="AE237" s="107">
        <f t="shared" si="46"/>
        <v>0</v>
      </c>
      <c r="AF237" s="107">
        <f t="shared" si="47"/>
        <v>0</v>
      </c>
      <c r="AG237" s="107">
        <f t="shared" si="48"/>
        <v>0</v>
      </c>
      <c r="AH237" s="107">
        <f t="shared" si="49"/>
        <v>0</v>
      </c>
      <c r="AI237" s="107">
        <f t="shared" si="50"/>
        <v>0</v>
      </c>
      <c r="AJ237" s="107">
        <f t="shared" si="51"/>
        <v>0</v>
      </c>
      <c r="AK237" s="107">
        <f t="shared" si="52"/>
        <v>0</v>
      </c>
    </row>
    <row r="238">
      <c r="A238" s="107"/>
      <c r="B238" s="107"/>
      <c r="C238" s="107"/>
      <c r="D238" s="107"/>
      <c r="E238" s="107"/>
      <c r="F238" s="108">
        <f t="shared" si="40"/>
        <v>490</v>
      </c>
      <c r="G238" s="90" t="s">
        <v>434</v>
      </c>
      <c r="H238" s="14">
        <f>IF(ISNA(VLOOKUP(G238,Round3_Transactions!$A$2:$F$800,2,FALSE)), 0,VLOOKUP(G238,Round3_Transactions!$A$2:$F$800,2,FALSE))</f>
        <v>0</v>
      </c>
      <c r="I238" s="60">
        <f>IF(ISNA(VLOOKUP(G238,Round3_Transactions!$A$2:$F$800,3,FALSE)), 0,VLOOKUP(G238,Round3_Transactions!$A$2:$F$800,3,FALSE))</f>
        <v>0</v>
      </c>
      <c r="J238" s="60">
        <f>IF(ISNA(VLOOKUP(G238,Round3_Transactions!$A$2:$F$800,4,FALSE)), 0,VLOOKUP(G238,Round3_Transactions!$A$2:$F$800,4,FALSE))</f>
        <v>0</v>
      </c>
      <c r="K238" s="60">
        <f>IF(ISNA(VLOOKUP(G238,Round3_Transactions!$A$2:$F$800,5,FALSE)), 0,VLOOKUP(G238,Round3_Transactions!$A$2:$F$800,5,FALSE))</f>
        <v>0</v>
      </c>
      <c r="L238" s="86">
        <f>IF(ISNA(VLOOKUP(G238,Round3_Transactions!$A$2:$F$800,6,FALSE)), 0,VLOOKUP(G238,Round3_Transactions!$A$2:$F$800,6,FALSE))</f>
        <v>0</v>
      </c>
      <c r="M238" s="107">
        <f t="shared" si="1"/>
        <v>0</v>
      </c>
      <c r="N238" s="107">
        <f t="shared" si="3"/>
        <v>0</v>
      </c>
      <c r="O238" s="107">
        <f t="shared" si="4"/>
        <v>0</v>
      </c>
      <c r="P238" s="107">
        <f t="shared" si="5"/>
        <v>0</v>
      </c>
      <c r="Q238" s="107">
        <f t="shared" si="6"/>
        <v>0</v>
      </c>
      <c r="R238" s="107">
        <f t="shared" si="7"/>
        <v>0</v>
      </c>
      <c r="S238" s="107">
        <f t="shared" si="8"/>
        <v>0</v>
      </c>
      <c r="T238" s="107">
        <f t="shared" si="9"/>
        <v>0</v>
      </c>
      <c r="U238" s="107">
        <f t="shared" si="10"/>
        <v>0</v>
      </c>
      <c r="V238" s="107">
        <f t="shared" si="11"/>
        <v>0</v>
      </c>
      <c r="W238" s="107">
        <f t="shared" si="12"/>
        <v>0</v>
      </c>
      <c r="X238" s="107">
        <f t="shared" si="13"/>
        <v>0</v>
      </c>
      <c r="Y238" s="107">
        <f t="shared" si="14"/>
        <v>0</v>
      </c>
      <c r="Z238" s="107">
        <f t="shared" si="41"/>
        <v>0</v>
      </c>
      <c r="AA238" s="107">
        <f t="shared" si="42"/>
        <v>0</v>
      </c>
      <c r="AB238" s="107">
        <f t="shared" si="43"/>
        <v>0</v>
      </c>
      <c r="AC238" s="107">
        <f t="shared" si="44"/>
        <v>0</v>
      </c>
      <c r="AD238" s="107">
        <f t="shared" si="45"/>
        <v>0</v>
      </c>
      <c r="AE238" s="107">
        <f t="shared" si="46"/>
        <v>0</v>
      </c>
      <c r="AF238" s="107">
        <f t="shared" si="47"/>
        <v>0</v>
      </c>
      <c r="AG238" s="107">
        <f t="shared" si="48"/>
        <v>0</v>
      </c>
      <c r="AH238" s="107">
        <f t="shared" si="49"/>
        <v>0</v>
      </c>
      <c r="AI238" s="107">
        <f t="shared" si="50"/>
        <v>0</v>
      </c>
      <c r="AJ238" s="107">
        <f t="shared" si="51"/>
        <v>0</v>
      </c>
      <c r="AK238" s="107">
        <f t="shared" si="52"/>
        <v>0</v>
      </c>
    </row>
    <row r="239">
      <c r="A239" s="107"/>
      <c r="B239" s="107"/>
      <c r="C239" s="107"/>
      <c r="D239" s="107"/>
      <c r="E239" s="107"/>
      <c r="F239" s="108">
        <f t="shared" si="40"/>
        <v>490</v>
      </c>
      <c r="G239" s="90" t="s">
        <v>435</v>
      </c>
      <c r="H239" s="14">
        <f>IF(ISNA(VLOOKUP(G239,Round3_Transactions!$A$2:$F$800,2,FALSE)), 0,VLOOKUP(G239,Round3_Transactions!$A$2:$F$800,2,FALSE))</f>
        <v>0</v>
      </c>
      <c r="I239" s="60">
        <f>IF(ISNA(VLOOKUP(G239,Round3_Transactions!$A$2:$F$800,3,FALSE)), 0,VLOOKUP(G239,Round3_Transactions!$A$2:$F$800,3,FALSE))</f>
        <v>0</v>
      </c>
      <c r="J239" s="60">
        <f>IF(ISNA(VLOOKUP(G239,Round3_Transactions!$A$2:$F$800,4,FALSE)), 0,VLOOKUP(G239,Round3_Transactions!$A$2:$F$800,4,FALSE))</f>
        <v>0</v>
      </c>
      <c r="K239" s="60">
        <f>IF(ISNA(VLOOKUP(G239,Round3_Transactions!$A$2:$F$800,5,FALSE)), 0,VLOOKUP(G239,Round3_Transactions!$A$2:$F$800,5,FALSE))</f>
        <v>0</v>
      </c>
      <c r="L239" s="86">
        <f>IF(ISNA(VLOOKUP(G239,Round3_Transactions!$A$2:$F$800,6,FALSE)), 0,VLOOKUP(G239,Round3_Transactions!$A$2:$F$800,6,FALSE))</f>
        <v>0</v>
      </c>
      <c r="M239" s="107">
        <f t="shared" si="1"/>
        <v>0</v>
      </c>
      <c r="N239" s="107">
        <f t="shared" si="3"/>
        <v>0</v>
      </c>
      <c r="O239" s="107">
        <f t="shared" si="4"/>
        <v>0</v>
      </c>
      <c r="P239" s="107">
        <f t="shared" si="5"/>
        <v>0</v>
      </c>
      <c r="Q239" s="107">
        <f t="shared" si="6"/>
        <v>0</v>
      </c>
      <c r="R239" s="107">
        <f t="shared" si="7"/>
        <v>0</v>
      </c>
      <c r="S239" s="107">
        <f t="shared" si="8"/>
        <v>0</v>
      </c>
      <c r="T239" s="107">
        <f t="shared" si="9"/>
        <v>0</v>
      </c>
      <c r="U239" s="107">
        <f t="shared" si="10"/>
        <v>0</v>
      </c>
      <c r="V239" s="107">
        <f t="shared" si="11"/>
        <v>0</v>
      </c>
      <c r="W239" s="107">
        <f t="shared" si="12"/>
        <v>0</v>
      </c>
      <c r="X239" s="107">
        <f t="shared" si="13"/>
        <v>0</v>
      </c>
      <c r="Y239" s="107">
        <f t="shared" si="14"/>
        <v>0</v>
      </c>
      <c r="Z239" s="107">
        <f t="shared" si="41"/>
        <v>0</v>
      </c>
      <c r="AA239" s="107">
        <f t="shared" si="42"/>
        <v>0</v>
      </c>
      <c r="AB239" s="107">
        <f t="shared" si="43"/>
        <v>0</v>
      </c>
      <c r="AC239" s="107">
        <f t="shared" si="44"/>
        <v>0</v>
      </c>
      <c r="AD239" s="107">
        <f t="shared" si="45"/>
        <v>0</v>
      </c>
      <c r="AE239" s="107">
        <f t="shared" si="46"/>
        <v>0</v>
      </c>
      <c r="AF239" s="107">
        <f t="shared" si="47"/>
        <v>0</v>
      </c>
      <c r="AG239" s="107">
        <f t="shared" si="48"/>
        <v>0</v>
      </c>
      <c r="AH239" s="107">
        <f t="shared" si="49"/>
        <v>0</v>
      </c>
      <c r="AI239" s="107">
        <f t="shared" si="50"/>
        <v>0</v>
      </c>
      <c r="AJ239" s="107">
        <f t="shared" si="51"/>
        <v>0</v>
      </c>
      <c r="AK239" s="107">
        <f t="shared" si="52"/>
        <v>0</v>
      </c>
    </row>
    <row r="240">
      <c r="A240" s="107"/>
      <c r="B240" s="107"/>
      <c r="C240" s="107"/>
      <c r="D240" s="107"/>
      <c r="E240" s="107"/>
      <c r="F240" s="108">
        <f t="shared" si="40"/>
        <v>490</v>
      </c>
      <c r="G240" s="90" t="s">
        <v>436</v>
      </c>
      <c r="H240" s="14">
        <f>IF(ISNA(VLOOKUP(G240,Round3_Transactions!$A$2:$F$800,2,FALSE)), 0,VLOOKUP(G240,Round3_Transactions!$A$2:$F$800,2,FALSE))</f>
        <v>0</v>
      </c>
      <c r="I240" s="60">
        <f>IF(ISNA(VLOOKUP(G240,Round3_Transactions!$A$2:$F$800,3,FALSE)), 0,VLOOKUP(G240,Round3_Transactions!$A$2:$F$800,3,FALSE))</f>
        <v>0</v>
      </c>
      <c r="J240" s="60">
        <f>IF(ISNA(VLOOKUP(G240,Round3_Transactions!$A$2:$F$800,4,FALSE)), 0,VLOOKUP(G240,Round3_Transactions!$A$2:$F$800,4,FALSE))</f>
        <v>0</v>
      </c>
      <c r="K240" s="60">
        <f>IF(ISNA(VLOOKUP(G240,Round3_Transactions!$A$2:$F$800,5,FALSE)), 0,VLOOKUP(G240,Round3_Transactions!$A$2:$F$800,5,FALSE))</f>
        <v>0</v>
      </c>
      <c r="L240" s="86">
        <f>IF(ISNA(VLOOKUP(G240,Round3_Transactions!$A$2:$F$800,6,FALSE)), 0,VLOOKUP(G240,Round3_Transactions!$A$2:$F$800,6,FALSE))</f>
        <v>0</v>
      </c>
      <c r="M240" s="107">
        <f t="shared" si="1"/>
        <v>0</v>
      </c>
      <c r="N240" s="107">
        <f t="shared" si="3"/>
        <v>0</v>
      </c>
      <c r="O240" s="107">
        <f t="shared" si="4"/>
        <v>0</v>
      </c>
      <c r="P240" s="107">
        <f t="shared" si="5"/>
        <v>0</v>
      </c>
      <c r="Q240" s="107">
        <f t="shared" si="6"/>
        <v>0</v>
      </c>
      <c r="R240" s="107">
        <f t="shared" si="7"/>
        <v>0</v>
      </c>
      <c r="S240" s="107">
        <f t="shared" si="8"/>
        <v>0</v>
      </c>
      <c r="T240" s="107">
        <f t="shared" si="9"/>
        <v>0</v>
      </c>
      <c r="U240" s="107">
        <f t="shared" si="10"/>
        <v>0</v>
      </c>
      <c r="V240" s="107">
        <f t="shared" si="11"/>
        <v>0</v>
      </c>
      <c r="W240" s="107">
        <f t="shared" si="12"/>
        <v>0</v>
      </c>
      <c r="X240" s="107">
        <f t="shared" si="13"/>
        <v>0</v>
      </c>
      <c r="Y240" s="107">
        <f t="shared" si="14"/>
        <v>0</v>
      </c>
      <c r="Z240" s="107">
        <f t="shared" si="41"/>
        <v>0</v>
      </c>
      <c r="AA240" s="107">
        <f t="shared" si="42"/>
        <v>0</v>
      </c>
      <c r="AB240" s="107">
        <f t="shared" si="43"/>
        <v>0</v>
      </c>
      <c r="AC240" s="107">
        <f t="shared" si="44"/>
        <v>0</v>
      </c>
      <c r="AD240" s="107">
        <f t="shared" si="45"/>
        <v>0</v>
      </c>
      <c r="AE240" s="107">
        <f t="shared" si="46"/>
        <v>0</v>
      </c>
      <c r="AF240" s="107">
        <f t="shared" si="47"/>
        <v>0</v>
      </c>
      <c r="AG240" s="107">
        <f t="shared" si="48"/>
        <v>0</v>
      </c>
      <c r="AH240" s="107">
        <f t="shared" si="49"/>
        <v>0</v>
      </c>
      <c r="AI240" s="107">
        <f t="shared" si="50"/>
        <v>0</v>
      </c>
      <c r="AJ240" s="107">
        <f t="shared" si="51"/>
        <v>0</v>
      </c>
      <c r="AK240" s="107">
        <f t="shared" si="52"/>
        <v>0</v>
      </c>
    </row>
    <row r="241">
      <c r="A241" s="115"/>
      <c r="B241" s="115"/>
      <c r="C241" s="115"/>
      <c r="D241" s="115"/>
      <c r="E241" s="115"/>
      <c r="F241" s="116"/>
      <c r="G241" s="120"/>
      <c r="H241" s="14" t="str">
        <f>IF(ISNA(VLOOKUP(G241,Round3_Transactions!$A$2:$F$800,2,FALSE)), 0,VLOOKUP(G241,Round3_Transactions!$A$2:$F$800,2,FALSE))</f>
        <v/>
      </c>
      <c r="I241" s="60" t="str">
        <f>IF(ISNA(VLOOKUP(G241,Round3_Transactions!$A$2:$F$800,3,FALSE)), 0,VLOOKUP(G241,Round3_Transactions!$A$2:$F$800,3,FALSE))</f>
        <v/>
      </c>
      <c r="J241" s="60" t="str">
        <f>IF(ISNA(VLOOKUP(G241,Round3_Transactions!$A$2:$F$800,4,FALSE)), 0,VLOOKUP(G241,Round3_Transactions!$A$2:$F$800,4,FALSE))</f>
        <v/>
      </c>
      <c r="K241" s="60" t="str">
        <f>IF(ISNA(VLOOKUP(G241,Round3_Transactions!$A$2:$F$800,5,FALSE)), 0,VLOOKUP(G241,Round3_Transactions!$A$2:$F$800,5,FALSE))</f>
        <v/>
      </c>
      <c r="L241" s="86" t="str">
        <f>IF(ISNA(VLOOKUP(G241,Round3_Transactions!$A$2:$F$800,6,FALSE)), 0,VLOOKUP(G241,Round3_Transactions!$A$2:$F$800,6,FALSE))</f>
        <v/>
      </c>
      <c r="M241" s="115">
        <f t="shared" si="1"/>
        <v>0</v>
      </c>
      <c r="N241" s="115">
        <f t="shared" si="3"/>
        <v>0</v>
      </c>
      <c r="O241" s="115">
        <f t="shared" si="4"/>
        <v>0</v>
      </c>
      <c r="P241" s="115">
        <f t="shared" si="5"/>
        <v>0</v>
      </c>
      <c r="Q241" s="115">
        <f t="shared" si="6"/>
        <v>0</v>
      </c>
      <c r="R241" s="115">
        <f t="shared" si="7"/>
        <v>0</v>
      </c>
      <c r="S241" s="115">
        <f t="shared" si="8"/>
        <v>0</v>
      </c>
      <c r="T241" s="115">
        <f t="shared" si="9"/>
        <v>0</v>
      </c>
      <c r="U241" s="115">
        <f t="shared" si="10"/>
        <v>0</v>
      </c>
      <c r="V241" s="115">
        <f t="shared" si="11"/>
        <v>0</v>
      </c>
      <c r="W241" s="115">
        <f t="shared" si="12"/>
        <v>0</v>
      </c>
      <c r="X241" s="115">
        <f t="shared" si="13"/>
        <v>0</v>
      </c>
      <c r="Y241" s="115">
        <f t="shared" si="14"/>
        <v>0</v>
      </c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7"/>
      <c r="AM241" s="117"/>
      <c r="AN241" s="117"/>
      <c r="AO241" s="117"/>
      <c r="AP241" s="117"/>
    </row>
    <row r="242">
      <c r="A242" s="102" t="str">
        <f>Stock_Prices!A20</f>
        <v>XOMI</v>
      </c>
      <c r="B242" s="102" t="str">
        <f>Stock_Prices!B20</f>
        <v>Xiaomi</v>
      </c>
      <c r="C242" s="103">
        <f>Stock_Prices!C20-D242</f>
        <v>100000</v>
      </c>
      <c r="D242" s="104">
        <f>SUM(H242:H320)-SUM(J242:J320)</f>
        <v>0</v>
      </c>
      <c r="E242" s="118">
        <f>Stock_Prices!I20</f>
        <v>0.6</v>
      </c>
      <c r="F242" s="106">
        <f>Stock_Prices!J20</f>
        <v>170</v>
      </c>
      <c r="G242" s="90" t="s">
        <v>437</v>
      </c>
      <c r="H242" s="14">
        <f>IF(ISNA(VLOOKUP(G242,Round3_Transactions!$A$2:$F$800,2,FALSE)), 0,VLOOKUP(G242,Round3_Transactions!$A$2:$F$800,2,FALSE))</f>
        <v>0</v>
      </c>
      <c r="I242" s="60">
        <f>IF(ISNA(VLOOKUP(G242,Round3_Transactions!$A$2:$F$800,3,FALSE)), 0,VLOOKUP(G242,Round3_Transactions!$A$2:$F$800,3,FALSE))</f>
        <v>0</v>
      </c>
      <c r="J242" s="60">
        <f>IF(ISNA(VLOOKUP(G242,Round3_Transactions!$A$2:$F$800,4,FALSE)), 0,VLOOKUP(G242,Round3_Transactions!$A$2:$F$800,4,FALSE))</f>
        <v>0</v>
      </c>
      <c r="K242" s="60">
        <f>IF(ISNA(VLOOKUP(G242,Round3_Transactions!$A$2:$F$800,5,FALSE)), 0,VLOOKUP(G242,Round3_Transactions!$A$2:$F$800,5,FALSE))</f>
        <v>0</v>
      </c>
      <c r="L242" s="86">
        <f>IF(ISNA(VLOOKUP(G242,Round3_Transactions!$A$2:$F$800,6,FALSE)), 0,VLOOKUP(G242,Round3_Transactions!$A$2:$F$800,6,FALSE))</f>
        <v>0</v>
      </c>
      <c r="M242" s="107">
        <f t="shared" si="1"/>
        <v>0</v>
      </c>
      <c r="N242" s="107">
        <f t="shared" si="3"/>
        <v>0</v>
      </c>
      <c r="O242" s="107">
        <f t="shared" si="4"/>
        <v>0</v>
      </c>
      <c r="P242" s="107">
        <f t="shared" si="5"/>
        <v>0</v>
      </c>
      <c r="Q242" s="107">
        <f t="shared" si="6"/>
        <v>0</v>
      </c>
      <c r="R242" s="107">
        <f t="shared" si="7"/>
        <v>0</v>
      </c>
      <c r="S242" s="107">
        <f t="shared" si="8"/>
        <v>0</v>
      </c>
      <c r="T242" s="107">
        <f t="shared" si="9"/>
        <v>0</v>
      </c>
      <c r="U242" s="107">
        <f t="shared" si="10"/>
        <v>0</v>
      </c>
      <c r="V242" s="107">
        <f t="shared" si="11"/>
        <v>0</v>
      </c>
      <c r="W242" s="107">
        <f t="shared" si="12"/>
        <v>0</v>
      </c>
      <c r="X242" s="107">
        <f t="shared" si="13"/>
        <v>0</v>
      </c>
      <c r="Y242" s="107">
        <f t="shared" si="14"/>
        <v>0</v>
      </c>
      <c r="Z242" s="107">
        <f>if($L242=1,H242-J242,0)</f>
        <v>0</v>
      </c>
      <c r="AA242" s="107">
        <f>if($L242=2,$H242-$J242,0)</f>
        <v>0</v>
      </c>
      <c r="AB242" s="107">
        <f>if($L242=3,$H242-$J242,0)</f>
        <v>0</v>
      </c>
      <c r="AC242" s="107">
        <f>if($L242=4,$H242-$J242,0)</f>
        <v>0</v>
      </c>
      <c r="AD242" s="107">
        <f>if($L242=5,$H242-$J242,0)</f>
        <v>0</v>
      </c>
      <c r="AE242" s="107">
        <f>if($L242=6,$H242-$J242,0)</f>
        <v>0</v>
      </c>
      <c r="AF242" s="107">
        <f>if($L242=7,$H242-$J242,0)</f>
        <v>0</v>
      </c>
      <c r="AG242" s="107">
        <f>if($L242=8,$H242-$J242,0)</f>
        <v>0</v>
      </c>
      <c r="AH242" s="107">
        <f>if($L242=9,$H242-$J242,0)</f>
        <v>0</v>
      </c>
      <c r="AI242" s="107">
        <f>if($L242=10,$H242-$J242,0)</f>
        <v>0</v>
      </c>
      <c r="AJ242" s="107">
        <f>if($L242=11,$H242-$J242,0)</f>
        <v>0</v>
      </c>
      <c r="AK242" s="107">
        <f>if($L242=12,$H242-$J242,0)</f>
        <v>0</v>
      </c>
    </row>
    <row r="243">
      <c r="A243" s="107"/>
      <c r="B243" s="107"/>
      <c r="C243" s="107"/>
      <c r="D243" s="107"/>
      <c r="E243" s="107"/>
      <c r="F243" s="108">
        <f t="shared" ref="F243:F320" si="53">if(H242&gt;0,I242+$E$242*(I242-F242)+$E$242,if(J242&gt;0,K242+$E$242*(K242-F242)-$E$242,F242))</f>
        <v>170</v>
      </c>
      <c r="G243" s="90" t="s">
        <v>438</v>
      </c>
      <c r="H243" s="14">
        <f>IF(ISNA(VLOOKUP(G243,Round3_Transactions!$A$2:$F$800,2,FALSE)), 0,VLOOKUP(G243,Round3_Transactions!$A$2:$F$800,2,FALSE))</f>
        <v>0</v>
      </c>
      <c r="I243" s="60">
        <f>IF(ISNA(VLOOKUP(G243,Round3_Transactions!$A$2:$F$800,3,FALSE)), 0,VLOOKUP(G243,Round3_Transactions!$A$2:$F$800,3,FALSE))</f>
        <v>0</v>
      </c>
      <c r="J243" s="60">
        <f>IF(ISNA(VLOOKUP(G243,Round3_Transactions!$A$2:$F$800,4,FALSE)), 0,VLOOKUP(G243,Round3_Transactions!$A$2:$F$800,4,FALSE))</f>
        <v>0</v>
      </c>
      <c r="K243" s="60">
        <f>IF(ISNA(VLOOKUP(G243,Round3_Transactions!$A$2:$F$800,5,FALSE)), 0,VLOOKUP(G243,Round3_Transactions!$A$2:$F$800,5,FALSE))</f>
        <v>0</v>
      </c>
      <c r="L243" s="86">
        <f>IF(ISNA(VLOOKUP(G243,Round3_Transactions!$A$2:$F$800,6,FALSE)), 0,VLOOKUP(G243,Round3_Transactions!$A$2:$F$800,6,FALSE))</f>
        <v>0</v>
      </c>
      <c r="M243" s="107">
        <f t="shared" si="1"/>
        <v>0</v>
      </c>
      <c r="N243" s="107">
        <f t="shared" si="3"/>
        <v>0</v>
      </c>
      <c r="O243" s="107">
        <f t="shared" si="4"/>
        <v>0</v>
      </c>
      <c r="P243" s="107">
        <f t="shared" si="5"/>
        <v>0</v>
      </c>
      <c r="Q243" s="107">
        <f t="shared" si="6"/>
        <v>0</v>
      </c>
      <c r="R243" s="107">
        <f t="shared" si="7"/>
        <v>0</v>
      </c>
      <c r="S243" s="107">
        <f t="shared" si="8"/>
        <v>0</v>
      </c>
      <c r="T243" s="107">
        <f t="shared" si="9"/>
        <v>0</v>
      </c>
      <c r="U243" s="107">
        <f t="shared" si="10"/>
        <v>0</v>
      </c>
      <c r="V243" s="107">
        <f t="shared" si="11"/>
        <v>0</v>
      </c>
      <c r="W243" s="107">
        <f t="shared" si="12"/>
        <v>0</v>
      </c>
      <c r="X243" s="107">
        <f t="shared" si="13"/>
        <v>0</v>
      </c>
      <c r="Y243" s="107">
        <f t="shared" si="14"/>
        <v>0</v>
      </c>
      <c r="Z243" s="107">
        <f t="shared" ref="Z243:Z320" si="54">if($L243=1,$H243-$J243+Z242,Z242)</f>
        <v>0</v>
      </c>
      <c r="AA243" s="107">
        <f t="shared" ref="AA243:AA320" si="55">if($L243=2,$H243-$J243+AA242,AA242)</f>
        <v>0</v>
      </c>
      <c r="AB243" s="107">
        <f t="shared" ref="AB243:AB320" si="56">if($L243=3,$H243-$J243+AB242,AB242)</f>
        <v>0</v>
      </c>
      <c r="AC243" s="107">
        <f t="shared" ref="AC243:AC320" si="57">if($L243=4,$H243-$J243+AC242,AC242)</f>
        <v>0</v>
      </c>
      <c r="AD243" s="107">
        <f t="shared" ref="AD243:AD320" si="58">if($L243=5,$H243-$J243+AD242,AD242)</f>
        <v>0</v>
      </c>
      <c r="AE243" s="107">
        <f t="shared" ref="AE243:AE320" si="59">if($L243=6,$H243-$J243+AE242,AE242)</f>
        <v>0</v>
      </c>
      <c r="AF243" s="107">
        <f t="shared" ref="AF243:AF320" si="60">if($L243=7,$H243-$J243+AF242,AF242)</f>
        <v>0</v>
      </c>
      <c r="AG243" s="107">
        <f t="shared" ref="AG243:AG320" si="61">if($L243=8,$H243-$J243+AG242,AG242)</f>
        <v>0</v>
      </c>
      <c r="AH243" s="107">
        <f t="shared" ref="AH243:AH320" si="62">if($L243=9,$H243-$J243+AH242,AH242)</f>
        <v>0</v>
      </c>
      <c r="AI243" s="107">
        <f t="shared" ref="AI243:AI320" si="63">if($L243=10,$H243-$J243+AI242,AI242)</f>
        <v>0</v>
      </c>
      <c r="AJ243" s="107">
        <f t="shared" ref="AJ243:AJ320" si="64">if($L243=11,$H243-$J243+AJ242,AJ242)</f>
        <v>0</v>
      </c>
      <c r="AK243" s="107">
        <f t="shared" ref="AK243:AK320" si="65">if($L243=12,$H243-$J243+AK242,AK242)</f>
        <v>0</v>
      </c>
    </row>
    <row r="244">
      <c r="A244" s="107"/>
      <c r="B244" s="107"/>
      <c r="C244" s="107"/>
      <c r="D244" s="107"/>
      <c r="E244" s="107"/>
      <c r="F244" s="108">
        <f t="shared" si="53"/>
        <v>170</v>
      </c>
      <c r="G244" s="90" t="s">
        <v>439</v>
      </c>
      <c r="H244" s="14">
        <f>IF(ISNA(VLOOKUP(G244,Round3_Transactions!$A$2:$F$800,2,FALSE)), 0,VLOOKUP(G244,Round3_Transactions!$A$2:$F$800,2,FALSE))</f>
        <v>0</v>
      </c>
      <c r="I244" s="60">
        <f>IF(ISNA(VLOOKUP(G244,Round3_Transactions!$A$2:$F$800,3,FALSE)), 0,VLOOKUP(G244,Round3_Transactions!$A$2:$F$800,3,FALSE))</f>
        <v>0</v>
      </c>
      <c r="J244" s="60">
        <f>IF(ISNA(VLOOKUP(G244,Round3_Transactions!$A$2:$F$800,4,FALSE)), 0,VLOOKUP(G244,Round3_Transactions!$A$2:$F$800,4,FALSE))</f>
        <v>0</v>
      </c>
      <c r="K244" s="60">
        <f>IF(ISNA(VLOOKUP(G244,Round3_Transactions!$A$2:$F$800,5,FALSE)), 0,VLOOKUP(G244,Round3_Transactions!$A$2:$F$800,5,FALSE))</f>
        <v>0</v>
      </c>
      <c r="L244" s="86">
        <f>IF(ISNA(VLOOKUP(G244,Round3_Transactions!$A$2:$F$800,6,FALSE)), 0,VLOOKUP(G244,Round3_Transactions!$A$2:$F$800,6,FALSE))</f>
        <v>0</v>
      </c>
      <c r="M244" s="107">
        <f t="shared" si="1"/>
        <v>0</v>
      </c>
      <c r="N244" s="107">
        <f t="shared" si="3"/>
        <v>0</v>
      </c>
      <c r="O244" s="107">
        <f t="shared" si="4"/>
        <v>0</v>
      </c>
      <c r="P244" s="107">
        <f t="shared" si="5"/>
        <v>0</v>
      </c>
      <c r="Q244" s="107">
        <f t="shared" si="6"/>
        <v>0</v>
      </c>
      <c r="R244" s="107">
        <f t="shared" si="7"/>
        <v>0</v>
      </c>
      <c r="S244" s="107">
        <f t="shared" si="8"/>
        <v>0</v>
      </c>
      <c r="T244" s="107">
        <f t="shared" si="9"/>
        <v>0</v>
      </c>
      <c r="U244" s="107">
        <f t="shared" si="10"/>
        <v>0</v>
      </c>
      <c r="V244" s="107">
        <f t="shared" si="11"/>
        <v>0</v>
      </c>
      <c r="W244" s="107">
        <f t="shared" si="12"/>
        <v>0</v>
      </c>
      <c r="X244" s="107">
        <f t="shared" si="13"/>
        <v>0</v>
      </c>
      <c r="Y244" s="107">
        <f t="shared" si="14"/>
        <v>0</v>
      </c>
      <c r="Z244" s="107">
        <f t="shared" si="54"/>
        <v>0</v>
      </c>
      <c r="AA244" s="107">
        <f t="shared" si="55"/>
        <v>0</v>
      </c>
      <c r="AB244" s="107">
        <f t="shared" si="56"/>
        <v>0</v>
      </c>
      <c r="AC244" s="107">
        <f t="shared" si="57"/>
        <v>0</v>
      </c>
      <c r="AD244" s="107">
        <f t="shared" si="58"/>
        <v>0</v>
      </c>
      <c r="AE244" s="107">
        <f t="shared" si="59"/>
        <v>0</v>
      </c>
      <c r="AF244" s="107">
        <f t="shared" si="60"/>
        <v>0</v>
      </c>
      <c r="AG244" s="107">
        <f t="shared" si="61"/>
        <v>0</v>
      </c>
      <c r="AH244" s="107">
        <f t="shared" si="62"/>
        <v>0</v>
      </c>
      <c r="AI244" s="107">
        <f t="shared" si="63"/>
        <v>0</v>
      </c>
      <c r="AJ244" s="107">
        <f t="shared" si="64"/>
        <v>0</v>
      </c>
      <c r="AK244" s="107">
        <f t="shared" si="65"/>
        <v>0</v>
      </c>
    </row>
    <row r="245">
      <c r="A245" s="107"/>
      <c r="B245" s="107"/>
      <c r="C245" s="107"/>
      <c r="D245" s="107"/>
      <c r="E245" s="107"/>
      <c r="F245" s="108">
        <f t="shared" si="53"/>
        <v>170</v>
      </c>
      <c r="G245" s="90" t="s">
        <v>440</v>
      </c>
      <c r="H245" s="14">
        <f>IF(ISNA(VLOOKUP(G245,Round3_Transactions!$A$2:$F$800,2,FALSE)), 0,VLOOKUP(G245,Round3_Transactions!$A$2:$F$800,2,FALSE))</f>
        <v>0</v>
      </c>
      <c r="I245" s="60">
        <f>IF(ISNA(VLOOKUP(G245,Round3_Transactions!$A$2:$F$800,3,FALSE)), 0,VLOOKUP(G245,Round3_Transactions!$A$2:$F$800,3,FALSE))</f>
        <v>0</v>
      </c>
      <c r="J245" s="60">
        <f>IF(ISNA(VLOOKUP(G245,Round3_Transactions!$A$2:$F$800,4,FALSE)), 0,VLOOKUP(G245,Round3_Transactions!$A$2:$F$800,4,FALSE))</f>
        <v>0</v>
      </c>
      <c r="K245" s="60">
        <f>IF(ISNA(VLOOKUP(G245,Round3_Transactions!$A$2:$F$800,5,FALSE)), 0,VLOOKUP(G245,Round3_Transactions!$A$2:$F$800,5,FALSE))</f>
        <v>0</v>
      </c>
      <c r="L245" s="86">
        <f>IF(ISNA(VLOOKUP(G245,Round3_Transactions!$A$2:$F$800,6,FALSE)), 0,VLOOKUP(G245,Round3_Transactions!$A$2:$F$800,6,FALSE))</f>
        <v>0</v>
      </c>
      <c r="M245" s="107">
        <f t="shared" si="1"/>
        <v>0</v>
      </c>
      <c r="N245" s="107">
        <f t="shared" si="3"/>
        <v>0</v>
      </c>
      <c r="O245" s="107">
        <f t="shared" si="4"/>
        <v>0</v>
      </c>
      <c r="P245" s="107">
        <f t="shared" si="5"/>
        <v>0</v>
      </c>
      <c r="Q245" s="107">
        <f t="shared" si="6"/>
        <v>0</v>
      </c>
      <c r="R245" s="107">
        <f t="shared" si="7"/>
        <v>0</v>
      </c>
      <c r="S245" s="107">
        <f t="shared" si="8"/>
        <v>0</v>
      </c>
      <c r="T245" s="107">
        <f t="shared" si="9"/>
        <v>0</v>
      </c>
      <c r="U245" s="107">
        <f t="shared" si="10"/>
        <v>0</v>
      </c>
      <c r="V245" s="107">
        <f t="shared" si="11"/>
        <v>0</v>
      </c>
      <c r="W245" s="107">
        <f t="shared" si="12"/>
        <v>0</v>
      </c>
      <c r="X245" s="107">
        <f t="shared" si="13"/>
        <v>0</v>
      </c>
      <c r="Y245" s="107">
        <f t="shared" si="14"/>
        <v>0</v>
      </c>
      <c r="Z245" s="107">
        <f t="shared" si="54"/>
        <v>0</v>
      </c>
      <c r="AA245" s="107">
        <f t="shared" si="55"/>
        <v>0</v>
      </c>
      <c r="AB245" s="107">
        <f t="shared" si="56"/>
        <v>0</v>
      </c>
      <c r="AC245" s="107">
        <f t="shared" si="57"/>
        <v>0</v>
      </c>
      <c r="AD245" s="107">
        <f t="shared" si="58"/>
        <v>0</v>
      </c>
      <c r="AE245" s="107">
        <f t="shared" si="59"/>
        <v>0</v>
      </c>
      <c r="AF245" s="107">
        <f t="shared" si="60"/>
        <v>0</v>
      </c>
      <c r="AG245" s="107">
        <f t="shared" si="61"/>
        <v>0</v>
      </c>
      <c r="AH245" s="107">
        <f t="shared" si="62"/>
        <v>0</v>
      </c>
      <c r="AI245" s="107">
        <f t="shared" si="63"/>
        <v>0</v>
      </c>
      <c r="AJ245" s="107">
        <f t="shared" si="64"/>
        <v>0</v>
      </c>
      <c r="AK245" s="107">
        <f t="shared" si="65"/>
        <v>0</v>
      </c>
    </row>
    <row r="246">
      <c r="A246" s="107"/>
      <c r="B246" s="107"/>
      <c r="C246" s="107"/>
      <c r="D246" s="107"/>
      <c r="E246" s="107"/>
      <c r="F246" s="108">
        <f t="shared" si="53"/>
        <v>170</v>
      </c>
      <c r="G246" s="90" t="s">
        <v>441</v>
      </c>
      <c r="H246" s="14">
        <f>IF(ISNA(VLOOKUP(G246,Round3_Transactions!$A$2:$F$800,2,FALSE)), 0,VLOOKUP(G246,Round3_Transactions!$A$2:$F$800,2,FALSE))</f>
        <v>0</v>
      </c>
      <c r="I246" s="60">
        <f>IF(ISNA(VLOOKUP(G246,Round3_Transactions!$A$2:$F$800,3,FALSE)), 0,VLOOKUP(G246,Round3_Transactions!$A$2:$F$800,3,FALSE))</f>
        <v>0</v>
      </c>
      <c r="J246" s="60">
        <f>IF(ISNA(VLOOKUP(G246,Round3_Transactions!$A$2:$F$800,4,FALSE)), 0,VLOOKUP(G246,Round3_Transactions!$A$2:$F$800,4,FALSE))</f>
        <v>0</v>
      </c>
      <c r="K246" s="60">
        <f>IF(ISNA(VLOOKUP(G246,Round3_Transactions!$A$2:$F$800,5,FALSE)), 0,VLOOKUP(G246,Round3_Transactions!$A$2:$F$800,5,FALSE))</f>
        <v>0</v>
      </c>
      <c r="L246" s="86">
        <f>IF(ISNA(VLOOKUP(G246,Round3_Transactions!$A$2:$F$800,6,FALSE)), 0,VLOOKUP(G246,Round3_Transactions!$A$2:$F$800,6,FALSE))</f>
        <v>0</v>
      </c>
      <c r="M246" s="107">
        <f t="shared" si="1"/>
        <v>0</v>
      </c>
      <c r="N246" s="107">
        <f t="shared" si="3"/>
        <v>0</v>
      </c>
      <c r="O246" s="107">
        <f t="shared" si="4"/>
        <v>0</v>
      </c>
      <c r="P246" s="107">
        <f t="shared" si="5"/>
        <v>0</v>
      </c>
      <c r="Q246" s="107">
        <f t="shared" si="6"/>
        <v>0</v>
      </c>
      <c r="R246" s="107">
        <f t="shared" si="7"/>
        <v>0</v>
      </c>
      <c r="S246" s="107">
        <f t="shared" si="8"/>
        <v>0</v>
      </c>
      <c r="T246" s="107">
        <f t="shared" si="9"/>
        <v>0</v>
      </c>
      <c r="U246" s="107">
        <f t="shared" si="10"/>
        <v>0</v>
      </c>
      <c r="V246" s="107">
        <f t="shared" si="11"/>
        <v>0</v>
      </c>
      <c r="W246" s="107">
        <f t="shared" si="12"/>
        <v>0</v>
      </c>
      <c r="X246" s="107">
        <f t="shared" si="13"/>
        <v>0</v>
      </c>
      <c r="Y246" s="107">
        <f t="shared" si="14"/>
        <v>0</v>
      </c>
      <c r="Z246" s="107">
        <f t="shared" si="54"/>
        <v>0</v>
      </c>
      <c r="AA246" s="107">
        <f t="shared" si="55"/>
        <v>0</v>
      </c>
      <c r="AB246" s="107">
        <f t="shared" si="56"/>
        <v>0</v>
      </c>
      <c r="AC246" s="107">
        <f t="shared" si="57"/>
        <v>0</v>
      </c>
      <c r="AD246" s="107">
        <f t="shared" si="58"/>
        <v>0</v>
      </c>
      <c r="AE246" s="107">
        <f t="shared" si="59"/>
        <v>0</v>
      </c>
      <c r="AF246" s="107">
        <f t="shared" si="60"/>
        <v>0</v>
      </c>
      <c r="AG246" s="107">
        <f t="shared" si="61"/>
        <v>0</v>
      </c>
      <c r="AH246" s="107">
        <f t="shared" si="62"/>
        <v>0</v>
      </c>
      <c r="AI246" s="107">
        <f t="shared" si="63"/>
        <v>0</v>
      </c>
      <c r="AJ246" s="107">
        <f t="shared" si="64"/>
        <v>0</v>
      </c>
      <c r="AK246" s="107">
        <f t="shared" si="65"/>
        <v>0</v>
      </c>
    </row>
    <row r="247">
      <c r="A247" s="107"/>
      <c r="B247" s="107"/>
      <c r="C247" s="107"/>
      <c r="D247" s="107"/>
      <c r="E247" s="107"/>
      <c r="F247" s="108">
        <f t="shared" si="53"/>
        <v>170</v>
      </c>
      <c r="G247" s="90" t="s">
        <v>442</v>
      </c>
      <c r="H247" s="14">
        <f>IF(ISNA(VLOOKUP(G247,Round3_Transactions!$A$2:$F$800,2,FALSE)), 0,VLOOKUP(G247,Round3_Transactions!$A$2:$F$800,2,FALSE))</f>
        <v>0</v>
      </c>
      <c r="I247" s="60">
        <f>IF(ISNA(VLOOKUP(G247,Round3_Transactions!$A$2:$F$800,3,FALSE)), 0,VLOOKUP(G247,Round3_Transactions!$A$2:$F$800,3,FALSE))</f>
        <v>0</v>
      </c>
      <c r="J247" s="60">
        <f>IF(ISNA(VLOOKUP(G247,Round3_Transactions!$A$2:$F$800,4,FALSE)), 0,VLOOKUP(G247,Round3_Transactions!$A$2:$F$800,4,FALSE))</f>
        <v>0</v>
      </c>
      <c r="K247" s="60">
        <f>IF(ISNA(VLOOKUP(G247,Round3_Transactions!$A$2:$F$800,5,FALSE)), 0,VLOOKUP(G247,Round3_Transactions!$A$2:$F$800,5,FALSE))</f>
        <v>0</v>
      </c>
      <c r="L247" s="86">
        <f>IF(ISNA(VLOOKUP(G247,Round3_Transactions!$A$2:$F$800,6,FALSE)), 0,VLOOKUP(G247,Round3_Transactions!$A$2:$F$800,6,FALSE))</f>
        <v>0</v>
      </c>
      <c r="M247" s="107">
        <f t="shared" si="1"/>
        <v>0</v>
      </c>
      <c r="N247" s="107">
        <f t="shared" si="3"/>
        <v>0</v>
      </c>
      <c r="O247" s="107">
        <f t="shared" si="4"/>
        <v>0</v>
      </c>
      <c r="P247" s="107">
        <f t="shared" si="5"/>
        <v>0</v>
      </c>
      <c r="Q247" s="107">
        <f t="shared" si="6"/>
        <v>0</v>
      </c>
      <c r="R247" s="107">
        <f t="shared" si="7"/>
        <v>0</v>
      </c>
      <c r="S247" s="107">
        <f t="shared" si="8"/>
        <v>0</v>
      </c>
      <c r="T247" s="107">
        <f t="shared" si="9"/>
        <v>0</v>
      </c>
      <c r="U247" s="107">
        <f t="shared" si="10"/>
        <v>0</v>
      </c>
      <c r="V247" s="107">
        <f t="shared" si="11"/>
        <v>0</v>
      </c>
      <c r="W247" s="107">
        <f t="shared" si="12"/>
        <v>0</v>
      </c>
      <c r="X247" s="107">
        <f t="shared" si="13"/>
        <v>0</v>
      </c>
      <c r="Y247" s="107">
        <f t="shared" si="14"/>
        <v>0</v>
      </c>
      <c r="Z247" s="107">
        <f t="shared" si="54"/>
        <v>0</v>
      </c>
      <c r="AA247" s="107">
        <f t="shared" si="55"/>
        <v>0</v>
      </c>
      <c r="AB247" s="107">
        <f t="shared" si="56"/>
        <v>0</v>
      </c>
      <c r="AC247" s="107">
        <f t="shared" si="57"/>
        <v>0</v>
      </c>
      <c r="AD247" s="107">
        <f t="shared" si="58"/>
        <v>0</v>
      </c>
      <c r="AE247" s="107">
        <f t="shared" si="59"/>
        <v>0</v>
      </c>
      <c r="AF247" s="107">
        <f t="shared" si="60"/>
        <v>0</v>
      </c>
      <c r="AG247" s="107">
        <f t="shared" si="61"/>
        <v>0</v>
      </c>
      <c r="AH247" s="107">
        <f t="shared" si="62"/>
        <v>0</v>
      </c>
      <c r="AI247" s="107">
        <f t="shared" si="63"/>
        <v>0</v>
      </c>
      <c r="AJ247" s="107">
        <f t="shared" si="64"/>
        <v>0</v>
      </c>
      <c r="AK247" s="107">
        <f t="shared" si="65"/>
        <v>0</v>
      </c>
    </row>
    <row r="248">
      <c r="A248" s="107"/>
      <c r="B248" s="107"/>
      <c r="C248" s="107"/>
      <c r="D248" s="107"/>
      <c r="E248" s="107"/>
      <c r="F248" s="108">
        <f t="shared" si="53"/>
        <v>170</v>
      </c>
      <c r="G248" s="90" t="s">
        <v>443</v>
      </c>
      <c r="H248" s="14">
        <f>IF(ISNA(VLOOKUP(G248,Round3_Transactions!$A$2:$F$800,2,FALSE)), 0,VLOOKUP(G248,Round3_Transactions!$A$2:$F$800,2,FALSE))</f>
        <v>0</v>
      </c>
      <c r="I248" s="60">
        <f>IF(ISNA(VLOOKUP(G248,Round3_Transactions!$A$2:$F$800,3,FALSE)), 0,VLOOKUP(G248,Round3_Transactions!$A$2:$F$800,3,FALSE))</f>
        <v>0</v>
      </c>
      <c r="J248" s="60">
        <f>IF(ISNA(VLOOKUP(G248,Round3_Transactions!$A$2:$F$800,4,FALSE)), 0,VLOOKUP(G248,Round3_Transactions!$A$2:$F$800,4,FALSE))</f>
        <v>0</v>
      </c>
      <c r="K248" s="60">
        <f>IF(ISNA(VLOOKUP(G248,Round3_Transactions!$A$2:$F$800,5,FALSE)), 0,VLOOKUP(G248,Round3_Transactions!$A$2:$F$800,5,FALSE))</f>
        <v>0</v>
      </c>
      <c r="L248" s="86">
        <f>IF(ISNA(VLOOKUP(G248,Round3_Transactions!$A$2:$F$800,6,FALSE)), 0,VLOOKUP(G248,Round3_Transactions!$A$2:$F$800,6,FALSE))</f>
        <v>0</v>
      </c>
      <c r="M248" s="107">
        <f t="shared" si="1"/>
        <v>0</v>
      </c>
      <c r="N248" s="107">
        <f t="shared" si="3"/>
        <v>0</v>
      </c>
      <c r="O248" s="107">
        <f t="shared" si="4"/>
        <v>0</v>
      </c>
      <c r="P248" s="107">
        <f t="shared" si="5"/>
        <v>0</v>
      </c>
      <c r="Q248" s="107">
        <f t="shared" si="6"/>
        <v>0</v>
      </c>
      <c r="R248" s="107">
        <f t="shared" si="7"/>
        <v>0</v>
      </c>
      <c r="S248" s="107">
        <f t="shared" si="8"/>
        <v>0</v>
      </c>
      <c r="T248" s="107">
        <f t="shared" si="9"/>
        <v>0</v>
      </c>
      <c r="U248" s="107">
        <f t="shared" si="10"/>
        <v>0</v>
      </c>
      <c r="V248" s="107">
        <f t="shared" si="11"/>
        <v>0</v>
      </c>
      <c r="W248" s="107">
        <f t="shared" si="12"/>
        <v>0</v>
      </c>
      <c r="X248" s="107">
        <f t="shared" si="13"/>
        <v>0</v>
      </c>
      <c r="Y248" s="107">
        <f t="shared" si="14"/>
        <v>0</v>
      </c>
      <c r="Z248" s="107">
        <f t="shared" si="54"/>
        <v>0</v>
      </c>
      <c r="AA248" s="107">
        <f t="shared" si="55"/>
        <v>0</v>
      </c>
      <c r="AB248" s="107">
        <f t="shared" si="56"/>
        <v>0</v>
      </c>
      <c r="AC248" s="107">
        <f t="shared" si="57"/>
        <v>0</v>
      </c>
      <c r="AD248" s="107">
        <f t="shared" si="58"/>
        <v>0</v>
      </c>
      <c r="AE248" s="107">
        <f t="shared" si="59"/>
        <v>0</v>
      </c>
      <c r="AF248" s="107">
        <f t="shared" si="60"/>
        <v>0</v>
      </c>
      <c r="AG248" s="107">
        <f t="shared" si="61"/>
        <v>0</v>
      </c>
      <c r="AH248" s="107">
        <f t="shared" si="62"/>
        <v>0</v>
      </c>
      <c r="AI248" s="107">
        <f t="shared" si="63"/>
        <v>0</v>
      </c>
      <c r="AJ248" s="107">
        <f t="shared" si="64"/>
        <v>0</v>
      </c>
      <c r="AK248" s="107">
        <f t="shared" si="65"/>
        <v>0</v>
      </c>
    </row>
    <row r="249">
      <c r="A249" s="107"/>
      <c r="B249" s="107"/>
      <c r="C249" s="107"/>
      <c r="D249" s="107"/>
      <c r="E249" s="107"/>
      <c r="F249" s="108">
        <f t="shared" si="53"/>
        <v>170</v>
      </c>
      <c r="G249" s="90" t="s">
        <v>444</v>
      </c>
      <c r="H249" s="14">
        <f>IF(ISNA(VLOOKUP(G249,Round3_Transactions!$A$2:$F$800,2,FALSE)), 0,VLOOKUP(G249,Round3_Transactions!$A$2:$F$800,2,FALSE))</f>
        <v>0</v>
      </c>
      <c r="I249" s="60">
        <f>IF(ISNA(VLOOKUP(G249,Round3_Transactions!$A$2:$F$800,3,FALSE)), 0,VLOOKUP(G249,Round3_Transactions!$A$2:$F$800,3,FALSE))</f>
        <v>0</v>
      </c>
      <c r="J249" s="60">
        <f>IF(ISNA(VLOOKUP(G249,Round3_Transactions!$A$2:$F$800,4,FALSE)), 0,VLOOKUP(G249,Round3_Transactions!$A$2:$F$800,4,FALSE))</f>
        <v>0</v>
      </c>
      <c r="K249" s="60">
        <f>IF(ISNA(VLOOKUP(G249,Round3_Transactions!$A$2:$F$800,5,FALSE)), 0,VLOOKUP(G249,Round3_Transactions!$A$2:$F$800,5,FALSE))</f>
        <v>0</v>
      </c>
      <c r="L249" s="86">
        <f>IF(ISNA(VLOOKUP(G249,Round3_Transactions!$A$2:$F$800,6,FALSE)), 0,VLOOKUP(G249,Round3_Transactions!$A$2:$F$800,6,FALSE))</f>
        <v>0</v>
      </c>
      <c r="M249" s="107">
        <f t="shared" si="1"/>
        <v>0</v>
      </c>
      <c r="N249" s="107">
        <f t="shared" si="3"/>
        <v>0</v>
      </c>
      <c r="O249" s="107">
        <f t="shared" si="4"/>
        <v>0</v>
      </c>
      <c r="P249" s="107">
        <f t="shared" si="5"/>
        <v>0</v>
      </c>
      <c r="Q249" s="107">
        <f t="shared" si="6"/>
        <v>0</v>
      </c>
      <c r="R249" s="107">
        <f t="shared" si="7"/>
        <v>0</v>
      </c>
      <c r="S249" s="107">
        <f t="shared" si="8"/>
        <v>0</v>
      </c>
      <c r="T249" s="107">
        <f t="shared" si="9"/>
        <v>0</v>
      </c>
      <c r="U249" s="107">
        <f t="shared" si="10"/>
        <v>0</v>
      </c>
      <c r="V249" s="107">
        <f t="shared" si="11"/>
        <v>0</v>
      </c>
      <c r="W249" s="107">
        <f t="shared" si="12"/>
        <v>0</v>
      </c>
      <c r="X249" s="107">
        <f t="shared" si="13"/>
        <v>0</v>
      </c>
      <c r="Y249" s="107">
        <f t="shared" si="14"/>
        <v>0</v>
      </c>
      <c r="Z249" s="107">
        <f t="shared" si="54"/>
        <v>0</v>
      </c>
      <c r="AA249" s="107">
        <f t="shared" si="55"/>
        <v>0</v>
      </c>
      <c r="AB249" s="107">
        <f t="shared" si="56"/>
        <v>0</v>
      </c>
      <c r="AC249" s="107">
        <f t="shared" si="57"/>
        <v>0</v>
      </c>
      <c r="AD249" s="107">
        <f t="shared" si="58"/>
        <v>0</v>
      </c>
      <c r="AE249" s="107">
        <f t="shared" si="59"/>
        <v>0</v>
      </c>
      <c r="AF249" s="107">
        <f t="shared" si="60"/>
        <v>0</v>
      </c>
      <c r="AG249" s="107">
        <f t="shared" si="61"/>
        <v>0</v>
      </c>
      <c r="AH249" s="107">
        <f t="shared" si="62"/>
        <v>0</v>
      </c>
      <c r="AI249" s="107">
        <f t="shared" si="63"/>
        <v>0</v>
      </c>
      <c r="AJ249" s="107">
        <f t="shared" si="64"/>
        <v>0</v>
      </c>
      <c r="AK249" s="107">
        <f t="shared" si="65"/>
        <v>0</v>
      </c>
    </row>
    <row r="250">
      <c r="A250" s="107"/>
      <c r="B250" s="107"/>
      <c r="C250" s="107"/>
      <c r="D250" s="107"/>
      <c r="E250" s="107"/>
      <c r="F250" s="108">
        <f t="shared" si="53"/>
        <v>170</v>
      </c>
      <c r="G250" s="90" t="s">
        <v>445</v>
      </c>
      <c r="H250" s="14">
        <f>IF(ISNA(VLOOKUP(G250,Round3_Transactions!$A$2:$F$800,2,FALSE)), 0,VLOOKUP(G250,Round3_Transactions!$A$2:$F$800,2,FALSE))</f>
        <v>0</v>
      </c>
      <c r="I250" s="60">
        <f>IF(ISNA(VLOOKUP(G250,Round3_Transactions!$A$2:$F$800,3,FALSE)), 0,VLOOKUP(G250,Round3_Transactions!$A$2:$F$800,3,FALSE))</f>
        <v>0</v>
      </c>
      <c r="J250" s="60">
        <f>IF(ISNA(VLOOKUP(G250,Round3_Transactions!$A$2:$F$800,4,FALSE)), 0,VLOOKUP(G250,Round3_Transactions!$A$2:$F$800,4,FALSE))</f>
        <v>0</v>
      </c>
      <c r="K250" s="60">
        <f>IF(ISNA(VLOOKUP(G250,Round3_Transactions!$A$2:$F$800,5,FALSE)), 0,VLOOKUP(G250,Round3_Transactions!$A$2:$F$800,5,FALSE))</f>
        <v>0</v>
      </c>
      <c r="L250" s="86">
        <f>IF(ISNA(VLOOKUP(G250,Round3_Transactions!$A$2:$F$800,6,FALSE)), 0,VLOOKUP(G250,Round3_Transactions!$A$2:$F$800,6,FALSE))</f>
        <v>0</v>
      </c>
      <c r="M250" s="107">
        <f t="shared" si="1"/>
        <v>0</v>
      </c>
      <c r="N250" s="107">
        <f t="shared" si="3"/>
        <v>0</v>
      </c>
      <c r="O250" s="107">
        <f t="shared" si="4"/>
        <v>0</v>
      </c>
      <c r="P250" s="107">
        <f t="shared" si="5"/>
        <v>0</v>
      </c>
      <c r="Q250" s="107">
        <f t="shared" si="6"/>
        <v>0</v>
      </c>
      <c r="R250" s="107">
        <f t="shared" si="7"/>
        <v>0</v>
      </c>
      <c r="S250" s="107">
        <f t="shared" si="8"/>
        <v>0</v>
      </c>
      <c r="T250" s="107">
        <f t="shared" si="9"/>
        <v>0</v>
      </c>
      <c r="U250" s="107">
        <f t="shared" si="10"/>
        <v>0</v>
      </c>
      <c r="V250" s="107">
        <f t="shared" si="11"/>
        <v>0</v>
      </c>
      <c r="W250" s="107">
        <f t="shared" si="12"/>
        <v>0</v>
      </c>
      <c r="X250" s="107">
        <f t="shared" si="13"/>
        <v>0</v>
      </c>
      <c r="Y250" s="107">
        <f t="shared" si="14"/>
        <v>0</v>
      </c>
      <c r="Z250" s="107">
        <f t="shared" si="54"/>
        <v>0</v>
      </c>
      <c r="AA250" s="107">
        <f t="shared" si="55"/>
        <v>0</v>
      </c>
      <c r="AB250" s="107">
        <f t="shared" si="56"/>
        <v>0</v>
      </c>
      <c r="AC250" s="107">
        <f t="shared" si="57"/>
        <v>0</v>
      </c>
      <c r="AD250" s="107">
        <f t="shared" si="58"/>
        <v>0</v>
      </c>
      <c r="AE250" s="107">
        <f t="shared" si="59"/>
        <v>0</v>
      </c>
      <c r="AF250" s="107">
        <f t="shared" si="60"/>
        <v>0</v>
      </c>
      <c r="AG250" s="107">
        <f t="shared" si="61"/>
        <v>0</v>
      </c>
      <c r="AH250" s="107">
        <f t="shared" si="62"/>
        <v>0</v>
      </c>
      <c r="AI250" s="107">
        <f t="shared" si="63"/>
        <v>0</v>
      </c>
      <c r="AJ250" s="107">
        <f t="shared" si="64"/>
        <v>0</v>
      </c>
      <c r="AK250" s="107">
        <f t="shared" si="65"/>
        <v>0</v>
      </c>
    </row>
    <row r="251">
      <c r="A251" s="107"/>
      <c r="B251" s="107"/>
      <c r="C251" s="107"/>
      <c r="D251" s="109"/>
      <c r="E251" s="107"/>
      <c r="F251" s="108">
        <f t="shared" si="53"/>
        <v>170</v>
      </c>
      <c r="G251" s="90" t="s">
        <v>446</v>
      </c>
      <c r="H251" s="14">
        <f>IF(ISNA(VLOOKUP(G251,Round3_Transactions!$A$2:$F$800,2,FALSE)), 0,VLOOKUP(G251,Round3_Transactions!$A$2:$F$800,2,FALSE))</f>
        <v>0</v>
      </c>
      <c r="I251" s="60">
        <f>IF(ISNA(VLOOKUP(G251,Round3_Transactions!$A$2:$F$800,3,FALSE)), 0,VLOOKUP(G251,Round3_Transactions!$A$2:$F$800,3,FALSE))</f>
        <v>0</v>
      </c>
      <c r="J251" s="60">
        <f>IF(ISNA(VLOOKUP(G251,Round3_Transactions!$A$2:$F$800,4,FALSE)), 0,VLOOKUP(G251,Round3_Transactions!$A$2:$F$800,4,FALSE))</f>
        <v>0</v>
      </c>
      <c r="K251" s="60">
        <f>IF(ISNA(VLOOKUP(G251,Round3_Transactions!$A$2:$F$800,5,FALSE)), 0,VLOOKUP(G251,Round3_Transactions!$A$2:$F$800,5,FALSE))</f>
        <v>0</v>
      </c>
      <c r="L251" s="86">
        <f>IF(ISNA(VLOOKUP(G251,Round3_Transactions!$A$2:$F$800,6,FALSE)), 0,VLOOKUP(G251,Round3_Transactions!$A$2:$F$800,6,FALSE))</f>
        <v>0</v>
      </c>
      <c r="M251" s="107">
        <f t="shared" si="1"/>
        <v>0</v>
      </c>
      <c r="N251" s="107">
        <f t="shared" si="3"/>
        <v>0</v>
      </c>
      <c r="O251" s="107">
        <f t="shared" si="4"/>
        <v>0</v>
      </c>
      <c r="P251" s="107">
        <f t="shared" si="5"/>
        <v>0</v>
      </c>
      <c r="Q251" s="107">
        <f t="shared" si="6"/>
        <v>0</v>
      </c>
      <c r="R251" s="107">
        <f t="shared" si="7"/>
        <v>0</v>
      </c>
      <c r="S251" s="107">
        <f t="shared" si="8"/>
        <v>0</v>
      </c>
      <c r="T251" s="107">
        <f t="shared" si="9"/>
        <v>0</v>
      </c>
      <c r="U251" s="107">
        <f t="shared" si="10"/>
        <v>0</v>
      </c>
      <c r="V251" s="107">
        <f t="shared" si="11"/>
        <v>0</v>
      </c>
      <c r="W251" s="107">
        <f t="shared" si="12"/>
        <v>0</v>
      </c>
      <c r="X251" s="107">
        <f t="shared" si="13"/>
        <v>0</v>
      </c>
      <c r="Y251" s="107">
        <f t="shared" si="14"/>
        <v>0</v>
      </c>
      <c r="Z251" s="107">
        <f t="shared" si="54"/>
        <v>0</v>
      </c>
      <c r="AA251" s="107">
        <f t="shared" si="55"/>
        <v>0</v>
      </c>
      <c r="AB251" s="107">
        <f t="shared" si="56"/>
        <v>0</v>
      </c>
      <c r="AC251" s="107">
        <f t="shared" si="57"/>
        <v>0</v>
      </c>
      <c r="AD251" s="107">
        <f t="shared" si="58"/>
        <v>0</v>
      </c>
      <c r="AE251" s="107">
        <f t="shared" si="59"/>
        <v>0</v>
      </c>
      <c r="AF251" s="107">
        <f t="shared" si="60"/>
        <v>0</v>
      </c>
      <c r="AG251" s="107">
        <f t="shared" si="61"/>
        <v>0</v>
      </c>
      <c r="AH251" s="107">
        <f t="shared" si="62"/>
        <v>0</v>
      </c>
      <c r="AI251" s="107">
        <f t="shared" si="63"/>
        <v>0</v>
      </c>
      <c r="AJ251" s="107">
        <f t="shared" si="64"/>
        <v>0</v>
      </c>
      <c r="AK251" s="107">
        <f t="shared" si="65"/>
        <v>0</v>
      </c>
    </row>
    <row r="252">
      <c r="A252" s="107"/>
      <c r="B252" s="107"/>
      <c r="C252" s="107"/>
      <c r="D252" s="107"/>
      <c r="E252" s="107"/>
      <c r="F252" s="108">
        <f t="shared" si="53"/>
        <v>170</v>
      </c>
      <c r="G252" s="90" t="s">
        <v>447</v>
      </c>
      <c r="H252" s="14">
        <f>IF(ISNA(VLOOKUP(G252,Round3_Transactions!$A$2:$F$800,2,FALSE)), 0,VLOOKUP(G252,Round3_Transactions!$A$2:$F$800,2,FALSE))</f>
        <v>0</v>
      </c>
      <c r="I252" s="60">
        <f>IF(ISNA(VLOOKUP(G252,Round3_Transactions!$A$2:$F$800,3,FALSE)), 0,VLOOKUP(G252,Round3_Transactions!$A$2:$F$800,3,FALSE))</f>
        <v>0</v>
      </c>
      <c r="J252" s="60">
        <f>IF(ISNA(VLOOKUP(G252,Round3_Transactions!$A$2:$F$800,4,FALSE)), 0,VLOOKUP(G252,Round3_Transactions!$A$2:$F$800,4,FALSE))</f>
        <v>0</v>
      </c>
      <c r="K252" s="60">
        <f>IF(ISNA(VLOOKUP(G252,Round3_Transactions!$A$2:$F$800,5,FALSE)), 0,VLOOKUP(G252,Round3_Transactions!$A$2:$F$800,5,FALSE))</f>
        <v>0</v>
      </c>
      <c r="L252" s="86">
        <f>IF(ISNA(VLOOKUP(G252,Round3_Transactions!$A$2:$F$800,6,FALSE)), 0,VLOOKUP(G252,Round3_Transactions!$A$2:$F$800,6,FALSE))</f>
        <v>0</v>
      </c>
      <c r="M252" s="107">
        <f t="shared" si="1"/>
        <v>0</v>
      </c>
      <c r="N252" s="107">
        <f t="shared" si="3"/>
        <v>0</v>
      </c>
      <c r="O252" s="107">
        <f t="shared" si="4"/>
        <v>0</v>
      </c>
      <c r="P252" s="107">
        <f t="shared" si="5"/>
        <v>0</v>
      </c>
      <c r="Q252" s="107">
        <f t="shared" si="6"/>
        <v>0</v>
      </c>
      <c r="R252" s="107">
        <f t="shared" si="7"/>
        <v>0</v>
      </c>
      <c r="S252" s="107">
        <f t="shared" si="8"/>
        <v>0</v>
      </c>
      <c r="T252" s="107">
        <f t="shared" si="9"/>
        <v>0</v>
      </c>
      <c r="U252" s="107">
        <f t="shared" si="10"/>
        <v>0</v>
      </c>
      <c r="V252" s="107">
        <f t="shared" si="11"/>
        <v>0</v>
      </c>
      <c r="W252" s="107">
        <f t="shared" si="12"/>
        <v>0</v>
      </c>
      <c r="X252" s="107">
        <f t="shared" si="13"/>
        <v>0</v>
      </c>
      <c r="Y252" s="107">
        <f t="shared" si="14"/>
        <v>0</v>
      </c>
      <c r="Z252" s="107">
        <f t="shared" si="54"/>
        <v>0</v>
      </c>
      <c r="AA252" s="107">
        <f t="shared" si="55"/>
        <v>0</v>
      </c>
      <c r="AB252" s="107">
        <f t="shared" si="56"/>
        <v>0</v>
      </c>
      <c r="AC252" s="107">
        <f t="shared" si="57"/>
        <v>0</v>
      </c>
      <c r="AD252" s="107">
        <f t="shared" si="58"/>
        <v>0</v>
      </c>
      <c r="AE252" s="107">
        <f t="shared" si="59"/>
        <v>0</v>
      </c>
      <c r="AF252" s="107">
        <f t="shared" si="60"/>
        <v>0</v>
      </c>
      <c r="AG252" s="107">
        <f t="shared" si="61"/>
        <v>0</v>
      </c>
      <c r="AH252" s="107">
        <f t="shared" si="62"/>
        <v>0</v>
      </c>
      <c r="AI252" s="107">
        <f t="shared" si="63"/>
        <v>0</v>
      </c>
      <c r="AJ252" s="107">
        <f t="shared" si="64"/>
        <v>0</v>
      </c>
      <c r="AK252" s="107">
        <f t="shared" si="65"/>
        <v>0</v>
      </c>
    </row>
    <row r="253">
      <c r="A253" s="107"/>
      <c r="B253" s="107"/>
      <c r="C253" s="107"/>
      <c r="D253" s="107"/>
      <c r="E253" s="107"/>
      <c r="F253" s="108">
        <f t="shared" si="53"/>
        <v>170</v>
      </c>
      <c r="G253" s="90" t="s">
        <v>448</v>
      </c>
      <c r="H253" s="14">
        <f>IF(ISNA(VLOOKUP(G253,Round3_Transactions!$A$2:$F$800,2,FALSE)), 0,VLOOKUP(G253,Round3_Transactions!$A$2:$F$800,2,FALSE))</f>
        <v>0</v>
      </c>
      <c r="I253" s="60">
        <f>IF(ISNA(VLOOKUP(G253,Round3_Transactions!$A$2:$F$800,3,FALSE)), 0,VLOOKUP(G253,Round3_Transactions!$A$2:$F$800,3,FALSE))</f>
        <v>0</v>
      </c>
      <c r="J253" s="60">
        <f>IF(ISNA(VLOOKUP(G253,Round3_Transactions!$A$2:$F$800,4,FALSE)), 0,VLOOKUP(G253,Round3_Transactions!$A$2:$F$800,4,FALSE))</f>
        <v>0</v>
      </c>
      <c r="K253" s="60">
        <f>IF(ISNA(VLOOKUP(G253,Round3_Transactions!$A$2:$F$800,5,FALSE)), 0,VLOOKUP(G253,Round3_Transactions!$A$2:$F$800,5,FALSE))</f>
        <v>0</v>
      </c>
      <c r="L253" s="86">
        <f>IF(ISNA(VLOOKUP(G253,Round3_Transactions!$A$2:$F$800,6,FALSE)), 0,VLOOKUP(G253,Round3_Transactions!$A$2:$F$800,6,FALSE))</f>
        <v>0</v>
      </c>
      <c r="M253" s="107">
        <f t="shared" si="1"/>
        <v>0</v>
      </c>
      <c r="N253" s="107">
        <f t="shared" si="3"/>
        <v>0</v>
      </c>
      <c r="O253" s="107">
        <f t="shared" si="4"/>
        <v>0</v>
      </c>
      <c r="P253" s="107">
        <f t="shared" si="5"/>
        <v>0</v>
      </c>
      <c r="Q253" s="107">
        <f t="shared" si="6"/>
        <v>0</v>
      </c>
      <c r="R253" s="107">
        <f t="shared" si="7"/>
        <v>0</v>
      </c>
      <c r="S253" s="107">
        <f t="shared" si="8"/>
        <v>0</v>
      </c>
      <c r="T253" s="107">
        <f t="shared" si="9"/>
        <v>0</v>
      </c>
      <c r="U253" s="107">
        <f t="shared" si="10"/>
        <v>0</v>
      </c>
      <c r="V253" s="107">
        <f t="shared" si="11"/>
        <v>0</v>
      </c>
      <c r="W253" s="107">
        <f t="shared" si="12"/>
        <v>0</v>
      </c>
      <c r="X253" s="107">
        <f t="shared" si="13"/>
        <v>0</v>
      </c>
      <c r="Y253" s="107">
        <f t="shared" si="14"/>
        <v>0</v>
      </c>
      <c r="Z253" s="107">
        <f t="shared" si="54"/>
        <v>0</v>
      </c>
      <c r="AA253" s="107">
        <f t="shared" si="55"/>
        <v>0</v>
      </c>
      <c r="AB253" s="107">
        <f t="shared" si="56"/>
        <v>0</v>
      </c>
      <c r="AC253" s="107">
        <f t="shared" si="57"/>
        <v>0</v>
      </c>
      <c r="AD253" s="107">
        <f t="shared" si="58"/>
        <v>0</v>
      </c>
      <c r="AE253" s="107">
        <f t="shared" si="59"/>
        <v>0</v>
      </c>
      <c r="AF253" s="107">
        <f t="shared" si="60"/>
        <v>0</v>
      </c>
      <c r="AG253" s="107">
        <f t="shared" si="61"/>
        <v>0</v>
      </c>
      <c r="AH253" s="107">
        <f t="shared" si="62"/>
        <v>0</v>
      </c>
      <c r="AI253" s="107">
        <f t="shared" si="63"/>
        <v>0</v>
      </c>
      <c r="AJ253" s="107">
        <f t="shared" si="64"/>
        <v>0</v>
      </c>
      <c r="AK253" s="107">
        <f t="shared" si="65"/>
        <v>0</v>
      </c>
    </row>
    <row r="254">
      <c r="A254" s="107"/>
      <c r="B254" s="107"/>
      <c r="C254" s="107"/>
      <c r="D254" s="107"/>
      <c r="E254" s="107"/>
      <c r="F254" s="108">
        <f t="shared" si="53"/>
        <v>170</v>
      </c>
      <c r="G254" s="90" t="s">
        <v>449</v>
      </c>
      <c r="H254" s="14">
        <f>IF(ISNA(VLOOKUP(G254,Round3_Transactions!$A$2:$F$800,2,FALSE)), 0,VLOOKUP(G254,Round3_Transactions!$A$2:$F$800,2,FALSE))</f>
        <v>0</v>
      </c>
      <c r="I254" s="60">
        <f>IF(ISNA(VLOOKUP(G254,Round3_Transactions!$A$2:$F$800,3,FALSE)), 0,VLOOKUP(G254,Round3_Transactions!$A$2:$F$800,3,FALSE))</f>
        <v>0</v>
      </c>
      <c r="J254" s="60">
        <f>IF(ISNA(VLOOKUP(G254,Round3_Transactions!$A$2:$F$800,4,FALSE)), 0,VLOOKUP(G254,Round3_Transactions!$A$2:$F$800,4,FALSE))</f>
        <v>0</v>
      </c>
      <c r="K254" s="60">
        <f>IF(ISNA(VLOOKUP(G254,Round3_Transactions!$A$2:$F$800,5,FALSE)), 0,VLOOKUP(G254,Round3_Transactions!$A$2:$F$800,5,FALSE))</f>
        <v>0</v>
      </c>
      <c r="L254" s="86">
        <f>IF(ISNA(VLOOKUP(G254,Round3_Transactions!$A$2:$F$800,6,FALSE)), 0,VLOOKUP(G254,Round3_Transactions!$A$2:$F$800,6,FALSE))</f>
        <v>0</v>
      </c>
      <c r="M254" s="107">
        <f t="shared" si="1"/>
        <v>0</v>
      </c>
      <c r="N254" s="107">
        <f t="shared" si="3"/>
        <v>0</v>
      </c>
      <c r="O254" s="107">
        <f t="shared" si="4"/>
        <v>0</v>
      </c>
      <c r="P254" s="107">
        <f t="shared" si="5"/>
        <v>0</v>
      </c>
      <c r="Q254" s="107">
        <f t="shared" si="6"/>
        <v>0</v>
      </c>
      <c r="R254" s="107">
        <f t="shared" si="7"/>
        <v>0</v>
      </c>
      <c r="S254" s="107">
        <f t="shared" si="8"/>
        <v>0</v>
      </c>
      <c r="T254" s="107">
        <f t="shared" si="9"/>
        <v>0</v>
      </c>
      <c r="U254" s="107">
        <f t="shared" si="10"/>
        <v>0</v>
      </c>
      <c r="V254" s="107">
        <f t="shared" si="11"/>
        <v>0</v>
      </c>
      <c r="W254" s="107">
        <f t="shared" si="12"/>
        <v>0</v>
      </c>
      <c r="X254" s="107">
        <f t="shared" si="13"/>
        <v>0</v>
      </c>
      <c r="Y254" s="107">
        <f t="shared" si="14"/>
        <v>0</v>
      </c>
      <c r="Z254" s="107">
        <f t="shared" si="54"/>
        <v>0</v>
      </c>
      <c r="AA254" s="107">
        <f t="shared" si="55"/>
        <v>0</v>
      </c>
      <c r="AB254" s="107">
        <f t="shared" si="56"/>
        <v>0</v>
      </c>
      <c r="AC254" s="107">
        <f t="shared" si="57"/>
        <v>0</v>
      </c>
      <c r="AD254" s="107">
        <f t="shared" si="58"/>
        <v>0</v>
      </c>
      <c r="AE254" s="107">
        <f t="shared" si="59"/>
        <v>0</v>
      </c>
      <c r="AF254" s="107">
        <f t="shared" si="60"/>
        <v>0</v>
      </c>
      <c r="AG254" s="107">
        <f t="shared" si="61"/>
        <v>0</v>
      </c>
      <c r="AH254" s="107">
        <f t="shared" si="62"/>
        <v>0</v>
      </c>
      <c r="AI254" s="107">
        <f t="shared" si="63"/>
        <v>0</v>
      </c>
      <c r="AJ254" s="107">
        <f t="shared" si="64"/>
        <v>0</v>
      </c>
      <c r="AK254" s="107">
        <f t="shared" si="65"/>
        <v>0</v>
      </c>
    </row>
    <row r="255">
      <c r="A255" s="107"/>
      <c r="B255" s="107"/>
      <c r="C255" s="107"/>
      <c r="D255" s="107"/>
      <c r="E255" s="107"/>
      <c r="F255" s="108">
        <f t="shared" si="53"/>
        <v>170</v>
      </c>
      <c r="G255" s="90" t="s">
        <v>450</v>
      </c>
      <c r="H255" s="14">
        <f>IF(ISNA(VLOOKUP(G255,Round3_Transactions!$A$2:$F$800,2,FALSE)), 0,VLOOKUP(G255,Round3_Transactions!$A$2:$F$800,2,FALSE))</f>
        <v>0</v>
      </c>
      <c r="I255" s="60">
        <f>IF(ISNA(VLOOKUP(G255,Round3_Transactions!$A$2:$F$800,3,FALSE)), 0,VLOOKUP(G255,Round3_Transactions!$A$2:$F$800,3,FALSE))</f>
        <v>0</v>
      </c>
      <c r="J255" s="60">
        <f>IF(ISNA(VLOOKUP(G255,Round3_Transactions!$A$2:$F$800,4,FALSE)), 0,VLOOKUP(G255,Round3_Transactions!$A$2:$F$800,4,FALSE))</f>
        <v>0</v>
      </c>
      <c r="K255" s="60">
        <f>IF(ISNA(VLOOKUP(G255,Round3_Transactions!$A$2:$F$800,5,FALSE)), 0,VLOOKUP(G255,Round3_Transactions!$A$2:$F$800,5,FALSE))</f>
        <v>0</v>
      </c>
      <c r="L255" s="86">
        <f>IF(ISNA(VLOOKUP(G255,Round3_Transactions!$A$2:$F$800,6,FALSE)), 0,VLOOKUP(G255,Round3_Transactions!$A$2:$F$800,6,FALSE))</f>
        <v>0</v>
      </c>
      <c r="M255" s="107">
        <f t="shared" si="1"/>
        <v>0</v>
      </c>
      <c r="N255" s="107">
        <f t="shared" si="3"/>
        <v>0</v>
      </c>
      <c r="O255" s="107">
        <f t="shared" si="4"/>
        <v>0</v>
      </c>
      <c r="P255" s="107">
        <f t="shared" si="5"/>
        <v>0</v>
      </c>
      <c r="Q255" s="107">
        <f t="shared" si="6"/>
        <v>0</v>
      </c>
      <c r="R255" s="107">
        <f t="shared" si="7"/>
        <v>0</v>
      </c>
      <c r="S255" s="107">
        <f t="shared" si="8"/>
        <v>0</v>
      </c>
      <c r="T255" s="107">
        <f t="shared" si="9"/>
        <v>0</v>
      </c>
      <c r="U255" s="107">
        <f t="shared" si="10"/>
        <v>0</v>
      </c>
      <c r="V255" s="107">
        <f t="shared" si="11"/>
        <v>0</v>
      </c>
      <c r="W255" s="107">
        <f t="shared" si="12"/>
        <v>0</v>
      </c>
      <c r="X255" s="107">
        <f t="shared" si="13"/>
        <v>0</v>
      </c>
      <c r="Y255" s="107">
        <f t="shared" si="14"/>
        <v>0</v>
      </c>
      <c r="Z255" s="107">
        <f t="shared" si="54"/>
        <v>0</v>
      </c>
      <c r="AA255" s="107">
        <f t="shared" si="55"/>
        <v>0</v>
      </c>
      <c r="AB255" s="107">
        <f t="shared" si="56"/>
        <v>0</v>
      </c>
      <c r="AC255" s="107">
        <f t="shared" si="57"/>
        <v>0</v>
      </c>
      <c r="AD255" s="107">
        <f t="shared" si="58"/>
        <v>0</v>
      </c>
      <c r="AE255" s="107">
        <f t="shared" si="59"/>
        <v>0</v>
      </c>
      <c r="AF255" s="107">
        <f t="shared" si="60"/>
        <v>0</v>
      </c>
      <c r="AG255" s="107">
        <f t="shared" si="61"/>
        <v>0</v>
      </c>
      <c r="AH255" s="107">
        <f t="shared" si="62"/>
        <v>0</v>
      </c>
      <c r="AI255" s="107">
        <f t="shared" si="63"/>
        <v>0</v>
      </c>
      <c r="AJ255" s="107">
        <f t="shared" si="64"/>
        <v>0</v>
      </c>
      <c r="AK255" s="107">
        <f t="shared" si="65"/>
        <v>0</v>
      </c>
    </row>
    <row r="256">
      <c r="A256" s="107"/>
      <c r="B256" s="107"/>
      <c r="C256" s="107"/>
      <c r="D256" s="107"/>
      <c r="E256" s="107"/>
      <c r="F256" s="108">
        <f t="shared" si="53"/>
        <v>170</v>
      </c>
      <c r="G256" s="90" t="s">
        <v>451</v>
      </c>
      <c r="H256" s="14">
        <f>IF(ISNA(VLOOKUP(G256,Round3_Transactions!$A$2:$F$800,2,FALSE)), 0,VLOOKUP(G256,Round3_Transactions!$A$2:$F$800,2,FALSE))</f>
        <v>0</v>
      </c>
      <c r="I256" s="60">
        <f>IF(ISNA(VLOOKUP(G256,Round3_Transactions!$A$2:$F$800,3,FALSE)), 0,VLOOKUP(G256,Round3_Transactions!$A$2:$F$800,3,FALSE))</f>
        <v>0</v>
      </c>
      <c r="J256" s="60">
        <f>IF(ISNA(VLOOKUP(G256,Round3_Transactions!$A$2:$F$800,4,FALSE)), 0,VLOOKUP(G256,Round3_Transactions!$A$2:$F$800,4,FALSE))</f>
        <v>0</v>
      </c>
      <c r="K256" s="60">
        <f>IF(ISNA(VLOOKUP(G256,Round3_Transactions!$A$2:$F$800,5,FALSE)), 0,VLOOKUP(G256,Round3_Transactions!$A$2:$F$800,5,FALSE))</f>
        <v>0</v>
      </c>
      <c r="L256" s="86">
        <f>IF(ISNA(VLOOKUP(G256,Round3_Transactions!$A$2:$F$800,6,FALSE)), 0,VLOOKUP(G256,Round3_Transactions!$A$2:$F$800,6,FALSE))</f>
        <v>0</v>
      </c>
      <c r="M256" s="107">
        <f t="shared" si="1"/>
        <v>0</v>
      </c>
      <c r="N256" s="107">
        <f t="shared" si="3"/>
        <v>0</v>
      </c>
      <c r="O256" s="107">
        <f t="shared" si="4"/>
        <v>0</v>
      </c>
      <c r="P256" s="107">
        <f t="shared" si="5"/>
        <v>0</v>
      </c>
      <c r="Q256" s="107">
        <f t="shared" si="6"/>
        <v>0</v>
      </c>
      <c r="R256" s="107">
        <f t="shared" si="7"/>
        <v>0</v>
      </c>
      <c r="S256" s="107">
        <f t="shared" si="8"/>
        <v>0</v>
      </c>
      <c r="T256" s="107">
        <f t="shared" si="9"/>
        <v>0</v>
      </c>
      <c r="U256" s="107">
        <f t="shared" si="10"/>
        <v>0</v>
      </c>
      <c r="V256" s="107">
        <f t="shared" si="11"/>
        <v>0</v>
      </c>
      <c r="W256" s="107">
        <f t="shared" si="12"/>
        <v>0</v>
      </c>
      <c r="X256" s="107">
        <f t="shared" si="13"/>
        <v>0</v>
      </c>
      <c r="Y256" s="107">
        <f t="shared" si="14"/>
        <v>0</v>
      </c>
      <c r="Z256" s="107">
        <f t="shared" si="54"/>
        <v>0</v>
      </c>
      <c r="AA256" s="107">
        <f t="shared" si="55"/>
        <v>0</v>
      </c>
      <c r="AB256" s="107">
        <f t="shared" si="56"/>
        <v>0</v>
      </c>
      <c r="AC256" s="107">
        <f t="shared" si="57"/>
        <v>0</v>
      </c>
      <c r="AD256" s="107">
        <f t="shared" si="58"/>
        <v>0</v>
      </c>
      <c r="AE256" s="107">
        <f t="shared" si="59"/>
        <v>0</v>
      </c>
      <c r="AF256" s="107">
        <f t="shared" si="60"/>
        <v>0</v>
      </c>
      <c r="AG256" s="107">
        <f t="shared" si="61"/>
        <v>0</v>
      </c>
      <c r="AH256" s="107">
        <f t="shared" si="62"/>
        <v>0</v>
      </c>
      <c r="AI256" s="107">
        <f t="shared" si="63"/>
        <v>0</v>
      </c>
      <c r="AJ256" s="107">
        <f t="shared" si="64"/>
        <v>0</v>
      </c>
      <c r="AK256" s="107">
        <f t="shared" si="65"/>
        <v>0</v>
      </c>
    </row>
    <row r="257">
      <c r="A257" s="107"/>
      <c r="B257" s="107"/>
      <c r="C257" s="107"/>
      <c r="D257" s="107"/>
      <c r="E257" s="107"/>
      <c r="F257" s="108">
        <f t="shared" si="53"/>
        <v>170</v>
      </c>
      <c r="G257" s="90" t="s">
        <v>452</v>
      </c>
      <c r="H257" s="14">
        <f>IF(ISNA(VLOOKUP(G257,Round3_Transactions!$A$2:$F$800,2,FALSE)), 0,VLOOKUP(G257,Round3_Transactions!$A$2:$F$800,2,FALSE))</f>
        <v>0</v>
      </c>
      <c r="I257" s="60">
        <f>IF(ISNA(VLOOKUP(G257,Round3_Transactions!$A$2:$F$800,3,FALSE)), 0,VLOOKUP(G257,Round3_Transactions!$A$2:$F$800,3,FALSE))</f>
        <v>0</v>
      </c>
      <c r="J257" s="60">
        <f>IF(ISNA(VLOOKUP(G257,Round3_Transactions!$A$2:$F$800,4,FALSE)), 0,VLOOKUP(G257,Round3_Transactions!$A$2:$F$800,4,FALSE))</f>
        <v>0</v>
      </c>
      <c r="K257" s="60">
        <f>IF(ISNA(VLOOKUP(G257,Round3_Transactions!$A$2:$F$800,5,FALSE)), 0,VLOOKUP(G257,Round3_Transactions!$A$2:$F$800,5,FALSE))</f>
        <v>0</v>
      </c>
      <c r="L257" s="86">
        <f>IF(ISNA(VLOOKUP(G257,Round3_Transactions!$A$2:$F$800,6,FALSE)), 0,VLOOKUP(G257,Round3_Transactions!$A$2:$F$800,6,FALSE))</f>
        <v>0</v>
      </c>
      <c r="M257" s="107">
        <f t="shared" si="1"/>
        <v>0</v>
      </c>
      <c r="N257" s="107">
        <f t="shared" si="3"/>
        <v>0</v>
      </c>
      <c r="O257" s="107">
        <f t="shared" si="4"/>
        <v>0</v>
      </c>
      <c r="P257" s="107">
        <f t="shared" si="5"/>
        <v>0</v>
      </c>
      <c r="Q257" s="107">
        <f t="shared" si="6"/>
        <v>0</v>
      </c>
      <c r="R257" s="107">
        <f t="shared" si="7"/>
        <v>0</v>
      </c>
      <c r="S257" s="107">
        <f t="shared" si="8"/>
        <v>0</v>
      </c>
      <c r="T257" s="107">
        <f t="shared" si="9"/>
        <v>0</v>
      </c>
      <c r="U257" s="107">
        <f t="shared" si="10"/>
        <v>0</v>
      </c>
      <c r="V257" s="107">
        <f t="shared" si="11"/>
        <v>0</v>
      </c>
      <c r="W257" s="107">
        <f t="shared" si="12"/>
        <v>0</v>
      </c>
      <c r="X257" s="107">
        <f t="shared" si="13"/>
        <v>0</v>
      </c>
      <c r="Y257" s="107">
        <f t="shared" si="14"/>
        <v>0</v>
      </c>
      <c r="Z257" s="107">
        <f t="shared" si="54"/>
        <v>0</v>
      </c>
      <c r="AA257" s="107">
        <f t="shared" si="55"/>
        <v>0</v>
      </c>
      <c r="AB257" s="107">
        <f t="shared" si="56"/>
        <v>0</v>
      </c>
      <c r="AC257" s="107">
        <f t="shared" si="57"/>
        <v>0</v>
      </c>
      <c r="AD257" s="107">
        <f t="shared" si="58"/>
        <v>0</v>
      </c>
      <c r="AE257" s="107">
        <f t="shared" si="59"/>
        <v>0</v>
      </c>
      <c r="AF257" s="107">
        <f t="shared" si="60"/>
        <v>0</v>
      </c>
      <c r="AG257" s="107">
        <f t="shared" si="61"/>
        <v>0</v>
      </c>
      <c r="AH257" s="107">
        <f t="shared" si="62"/>
        <v>0</v>
      </c>
      <c r="AI257" s="107">
        <f t="shared" si="63"/>
        <v>0</v>
      </c>
      <c r="AJ257" s="107">
        <f t="shared" si="64"/>
        <v>0</v>
      </c>
      <c r="AK257" s="107">
        <f t="shared" si="65"/>
        <v>0</v>
      </c>
    </row>
    <row r="258">
      <c r="A258" s="107"/>
      <c r="B258" s="107"/>
      <c r="C258" s="107"/>
      <c r="D258" s="107"/>
      <c r="E258" s="107"/>
      <c r="F258" s="108">
        <f t="shared" si="53"/>
        <v>170</v>
      </c>
      <c r="G258" s="90" t="s">
        <v>453</v>
      </c>
      <c r="H258" s="14">
        <f>IF(ISNA(VLOOKUP(G258,Round3_Transactions!$A$2:$F$800,2,FALSE)), 0,VLOOKUP(G258,Round3_Transactions!$A$2:$F$800,2,FALSE))</f>
        <v>0</v>
      </c>
      <c r="I258" s="60">
        <f>IF(ISNA(VLOOKUP(G258,Round3_Transactions!$A$2:$F$800,3,FALSE)), 0,VLOOKUP(G258,Round3_Transactions!$A$2:$F$800,3,FALSE))</f>
        <v>0</v>
      </c>
      <c r="J258" s="60">
        <f>IF(ISNA(VLOOKUP(G258,Round3_Transactions!$A$2:$F$800,4,FALSE)), 0,VLOOKUP(G258,Round3_Transactions!$A$2:$F$800,4,FALSE))</f>
        <v>0</v>
      </c>
      <c r="K258" s="60">
        <f>IF(ISNA(VLOOKUP(G258,Round3_Transactions!$A$2:$F$800,5,FALSE)), 0,VLOOKUP(G258,Round3_Transactions!$A$2:$F$800,5,FALSE))</f>
        <v>0</v>
      </c>
      <c r="L258" s="86">
        <f>IF(ISNA(VLOOKUP(G258,Round3_Transactions!$A$2:$F$800,6,FALSE)), 0,VLOOKUP(G258,Round3_Transactions!$A$2:$F$800,6,FALSE))</f>
        <v>0</v>
      </c>
      <c r="M258" s="107">
        <f t="shared" si="1"/>
        <v>0</v>
      </c>
      <c r="N258" s="107">
        <f t="shared" si="3"/>
        <v>0</v>
      </c>
      <c r="O258" s="107">
        <f t="shared" si="4"/>
        <v>0</v>
      </c>
      <c r="P258" s="107">
        <f t="shared" si="5"/>
        <v>0</v>
      </c>
      <c r="Q258" s="107">
        <f t="shared" si="6"/>
        <v>0</v>
      </c>
      <c r="R258" s="107">
        <f t="shared" si="7"/>
        <v>0</v>
      </c>
      <c r="S258" s="107">
        <f t="shared" si="8"/>
        <v>0</v>
      </c>
      <c r="T258" s="107">
        <f t="shared" si="9"/>
        <v>0</v>
      </c>
      <c r="U258" s="107">
        <f t="shared" si="10"/>
        <v>0</v>
      </c>
      <c r="V258" s="107">
        <f t="shared" si="11"/>
        <v>0</v>
      </c>
      <c r="W258" s="107">
        <f t="shared" si="12"/>
        <v>0</v>
      </c>
      <c r="X258" s="107">
        <f t="shared" si="13"/>
        <v>0</v>
      </c>
      <c r="Y258" s="107">
        <f t="shared" si="14"/>
        <v>0</v>
      </c>
      <c r="Z258" s="107">
        <f t="shared" si="54"/>
        <v>0</v>
      </c>
      <c r="AA258" s="107">
        <f t="shared" si="55"/>
        <v>0</v>
      </c>
      <c r="AB258" s="107">
        <f t="shared" si="56"/>
        <v>0</v>
      </c>
      <c r="AC258" s="107">
        <f t="shared" si="57"/>
        <v>0</v>
      </c>
      <c r="AD258" s="107">
        <f t="shared" si="58"/>
        <v>0</v>
      </c>
      <c r="AE258" s="107">
        <f t="shared" si="59"/>
        <v>0</v>
      </c>
      <c r="AF258" s="107">
        <f t="shared" si="60"/>
        <v>0</v>
      </c>
      <c r="AG258" s="107">
        <f t="shared" si="61"/>
        <v>0</v>
      </c>
      <c r="AH258" s="107">
        <f t="shared" si="62"/>
        <v>0</v>
      </c>
      <c r="AI258" s="107">
        <f t="shared" si="63"/>
        <v>0</v>
      </c>
      <c r="AJ258" s="107">
        <f t="shared" si="64"/>
        <v>0</v>
      </c>
      <c r="AK258" s="107">
        <f t="shared" si="65"/>
        <v>0</v>
      </c>
    </row>
    <row r="259">
      <c r="A259" s="107"/>
      <c r="B259" s="107"/>
      <c r="C259" s="107"/>
      <c r="D259" s="107"/>
      <c r="E259" s="107"/>
      <c r="F259" s="108">
        <f t="shared" si="53"/>
        <v>170</v>
      </c>
      <c r="G259" s="90" t="s">
        <v>454</v>
      </c>
      <c r="H259" s="14">
        <f>IF(ISNA(VLOOKUP(G259,Round3_Transactions!$A$2:$F$800,2,FALSE)), 0,VLOOKUP(G259,Round3_Transactions!$A$2:$F$800,2,FALSE))</f>
        <v>0</v>
      </c>
      <c r="I259" s="60">
        <f>IF(ISNA(VLOOKUP(G259,Round3_Transactions!$A$2:$F$800,3,FALSE)), 0,VLOOKUP(G259,Round3_Transactions!$A$2:$F$800,3,FALSE))</f>
        <v>0</v>
      </c>
      <c r="J259" s="60">
        <f>IF(ISNA(VLOOKUP(G259,Round3_Transactions!$A$2:$F$800,4,FALSE)), 0,VLOOKUP(G259,Round3_Transactions!$A$2:$F$800,4,FALSE))</f>
        <v>0</v>
      </c>
      <c r="K259" s="60">
        <f>IF(ISNA(VLOOKUP(G259,Round3_Transactions!$A$2:$F$800,5,FALSE)), 0,VLOOKUP(G259,Round3_Transactions!$A$2:$F$800,5,FALSE))</f>
        <v>0</v>
      </c>
      <c r="L259" s="86">
        <f>IF(ISNA(VLOOKUP(G259,Round3_Transactions!$A$2:$F$800,6,FALSE)), 0,VLOOKUP(G259,Round3_Transactions!$A$2:$F$800,6,FALSE))</f>
        <v>0</v>
      </c>
      <c r="M259" s="107">
        <f t="shared" si="1"/>
        <v>0</v>
      </c>
      <c r="N259" s="107">
        <f t="shared" si="3"/>
        <v>0</v>
      </c>
      <c r="O259" s="107">
        <f t="shared" si="4"/>
        <v>0</v>
      </c>
      <c r="P259" s="107">
        <f t="shared" si="5"/>
        <v>0</v>
      </c>
      <c r="Q259" s="107">
        <f t="shared" si="6"/>
        <v>0</v>
      </c>
      <c r="R259" s="107">
        <f t="shared" si="7"/>
        <v>0</v>
      </c>
      <c r="S259" s="107">
        <f t="shared" si="8"/>
        <v>0</v>
      </c>
      <c r="T259" s="107">
        <f t="shared" si="9"/>
        <v>0</v>
      </c>
      <c r="U259" s="107">
        <f t="shared" si="10"/>
        <v>0</v>
      </c>
      <c r="V259" s="107">
        <f t="shared" si="11"/>
        <v>0</v>
      </c>
      <c r="W259" s="107">
        <f t="shared" si="12"/>
        <v>0</v>
      </c>
      <c r="X259" s="107">
        <f t="shared" si="13"/>
        <v>0</v>
      </c>
      <c r="Y259" s="107">
        <f t="shared" si="14"/>
        <v>0</v>
      </c>
      <c r="Z259" s="107">
        <f t="shared" si="54"/>
        <v>0</v>
      </c>
      <c r="AA259" s="107">
        <f t="shared" si="55"/>
        <v>0</v>
      </c>
      <c r="AB259" s="107">
        <f t="shared" si="56"/>
        <v>0</v>
      </c>
      <c r="AC259" s="107">
        <f t="shared" si="57"/>
        <v>0</v>
      </c>
      <c r="AD259" s="107">
        <f t="shared" si="58"/>
        <v>0</v>
      </c>
      <c r="AE259" s="107">
        <f t="shared" si="59"/>
        <v>0</v>
      </c>
      <c r="AF259" s="107">
        <f t="shared" si="60"/>
        <v>0</v>
      </c>
      <c r="AG259" s="107">
        <f t="shared" si="61"/>
        <v>0</v>
      </c>
      <c r="AH259" s="107">
        <f t="shared" si="62"/>
        <v>0</v>
      </c>
      <c r="AI259" s="107">
        <f t="shared" si="63"/>
        <v>0</v>
      </c>
      <c r="AJ259" s="107">
        <f t="shared" si="64"/>
        <v>0</v>
      </c>
      <c r="AK259" s="107">
        <f t="shared" si="65"/>
        <v>0</v>
      </c>
    </row>
    <row r="260">
      <c r="A260" s="107"/>
      <c r="B260" s="107"/>
      <c r="C260" s="107"/>
      <c r="D260" s="107"/>
      <c r="E260" s="107"/>
      <c r="F260" s="108">
        <f t="shared" si="53"/>
        <v>170</v>
      </c>
      <c r="G260" s="90" t="s">
        <v>455</v>
      </c>
      <c r="H260" s="14">
        <f>IF(ISNA(VLOOKUP(G260,Round3_Transactions!$A$2:$F$800,2,FALSE)), 0,VLOOKUP(G260,Round3_Transactions!$A$2:$F$800,2,FALSE))</f>
        <v>0</v>
      </c>
      <c r="I260" s="60">
        <f>IF(ISNA(VLOOKUP(G260,Round3_Transactions!$A$2:$F$800,3,FALSE)), 0,VLOOKUP(G260,Round3_Transactions!$A$2:$F$800,3,FALSE))</f>
        <v>0</v>
      </c>
      <c r="J260" s="60">
        <f>IF(ISNA(VLOOKUP(G260,Round3_Transactions!$A$2:$F$800,4,FALSE)), 0,VLOOKUP(G260,Round3_Transactions!$A$2:$F$800,4,FALSE))</f>
        <v>0</v>
      </c>
      <c r="K260" s="60">
        <f>IF(ISNA(VLOOKUP(G260,Round3_Transactions!$A$2:$F$800,5,FALSE)), 0,VLOOKUP(G260,Round3_Transactions!$A$2:$F$800,5,FALSE))</f>
        <v>0</v>
      </c>
      <c r="L260" s="86">
        <f>IF(ISNA(VLOOKUP(G260,Round3_Transactions!$A$2:$F$800,6,FALSE)), 0,VLOOKUP(G260,Round3_Transactions!$A$2:$F$800,6,FALSE))</f>
        <v>0</v>
      </c>
      <c r="M260" s="107">
        <f t="shared" si="1"/>
        <v>0</v>
      </c>
      <c r="N260" s="107">
        <f t="shared" si="3"/>
        <v>0</v>
      </c>
      <c r="O260" s="107">
        <f t="shared" si="4"/>
        <v>0</v>
      </c>
      <c r="P260" s="107">
        <f t="shared" si="5"/>
        <v>0</v>
      </c>
      <c r="Q260" s="107">
        <f t="shared" si="6"/>
        <v>0</v>
      </c>
      <c r="R260" s="107">
        <f t="shared" si="7"/>
        <v>0</v>
      </c>
      <c r="S260" s="107">
        <f t="shared" si="8"/>
        <v>0</v>
      </c>
      <c r="T260" s="107">
        <f t="shared" si="9"/>
        <v>0</v>
      </c>
      <c r="U260" s="107">
        <f t="shared" si="10"/>
        <v>0</v>
      </c>
      <c r="V260" s="107">
        <f t="shared" si="11"/>
        <v>0</v>
      </c>
      <c r="W260" s="107">
        <f t="shared" si="12"/>
        <v>0</v>
      </c>
      <c r="X260" s="107">
        <f t="shared" si="13"/>
        <v>0</v>
      </c>
      <c r="Y260" s="107">
        <f t="shared" si="14"/>
        <v>0</v>
      </c>
      <c r="Z260" s="107">
        <f t="shared" si="54"/>
        <v>0</v>
      </c>
      <c r="AA260" s="107">
        <f t="shared" si="55"/>
        <v>0</v>
      </c>
      <c r="AB260" s="107">
        <f t="shared" si="56"/>
        <v>0</v>
      </c>
      <c r="AC260" s="107">
        <f t="shared" si="57"/>
        <v>0</v>
      </c>
      <c r="AD260" s="107">
        <f t="shared" si="58"/>
        <v>0</v>
      </c>
      <c r="AE260" s="107">
        <f t="shared" si="59"/>
        <v>0</v>
      </c>
      <c r="AF260" s="107">
        <f t="shared" si="60"/>
        <v>0</v>
      </c>
      <c r="AG260" s="107">
        <f t="shared" si="61"/>
        <v>0</v>
      </c>
      <c r="AH260" s="107">
        <f t="shared" si="62"/>
        <v>0</v>
      </c>
      <c r="AI260" s="107">
        <f t="shared" si="63"/>
        <v>0</v>
      </c>
      <c r="AJ260" s="107">
        <f t="shared" si="64"/>
        <v>0</v>
      </c>
      <c r="AK260" s="107">
        <f t="shared" si="65"/>
        <v>0</v>
      </c>
    </row>
    <row r="261">
      <c r="A261" s="107"/>
      <c r="B261" s="107"/>
      <c r="C261" s="107"/>
      <c r="D261" s="107"/>
      <c r="E261" s="107"/>
      <c r="F261" s="108">
        <f t="shared" si="53"/>
        <v>170</v>
      </c>
      <c r="G261" s="90" t="s">
        <v>456</v>
      </c>
      <c r="H261" s="14">
        <f>IF(ISNA(VLOOKUP(G261,Round3_Transactions!$A$2:$F$800,2,FALSE)), 0,VLOOKUP(G261,Round3_Transactions!$A$2:$F$800,2,FALSE))</f>
        <v>0</v>
      </c>
      <c r="I261" s="60">
        <f>IF(ISNA(VLOOKUP(G261,Round3_Transactions!$A$2:$F$800,3,FALSE)), 0,VLOOKUP(G261,Round3_Transactions!$A$2:$F$800,3,FALSE))</f>
        <v>0</v>
      </c>
      <c r="J261" s="60">
        <f>IF(ISNA(VLOOKUP(G261,Round3_Transactions!$A$2:$F$800,4,FALSE)), 0,VLOOKUP(G261,Round3_Transactions!$A$2:$F$800,4,FALSE))</f>
        <v>0</v>
      </c>
      <c r="K261" s="60">
        <f>IF(ISNA(VLOOKUP(G261,Round3_Transactions!$A$2:$F$800,5,FALSE)), 0,VLOOKUP(G261,Round3_Transactions!$A$2:$F$800,5,FALSE))</f>
        <v>0</v>
      </c>
      <c r="L261" s="86">
        <f>IF(ISNA(VLOOKUP(G261,Round3_Transactions!$A$2:$F$800,6,FALSE)), 0,VLOOKUP(G261,Round3_Transactions!$A$2:$F$800,6,FALSE))</f>
        <v>0</v>
      </c>
      <c r="M261" s="107">
        <f t="shared" si="1"/>
        <v>0</v>
      </c>
      <c r="N261" s="107">
        <f t="shared" si="3"/>
        <v>0</v>
      </c>
      <c r="O261" s="107">
        <f t="shared" si="4"/>
        <v>0</v>
      </c>
      <c r="P261" s="107">
        <f t="shared" si="5"/>
        <v>0</v>
      </c>
      <c r="Q261" s="107">
        <f t="shared" si="6"/>
        <v>0</v>
      </c>
      <c r="R261" s="107">
        <f t="shared" si="7"/>
        <v>0</v>
      </c>
      <c r="S261" s="107">
        <f t="shared" si="8"/>
        <v>0</v>
      </c>
      <c r="T261" s="107">
        <f t="shared" si="9"/>
        <v>0</v>
      </c>
      <c r="U261" s="107">
        <f t="shared" si="10"/>
        <v>0</v>
      </c>
      <c r="V261" s="107">
        <f t="shared" si="11"/>
        <v>0</v>
      </c>
      <c r="W261" s="107">
        <f t="shared" si="12"/>
        <v>0</v>
      </c>
      <c r="X261" s="107">
        <f t="shared" si="13"/>
        <v>0</v>
      </c>
      <c r="Y261" s="107">
        <f t="shared" si="14"/>
        <v>0</v>
      </c>
      <c r="Z261" s="107">
        <f t="shared" si="54"/>
        <v>0</v>
      </c>
      <c r="AA261" s="107">
        <f t="shared" si="55"/>
        <v>0</v>
      </c>
      <c r="AB261" s="107">
        <f t="shared" si="56"/>
        <v>0</v>
      </c>
      <c r="AC261" s="107">
        <f t="shared" si="57"/>
        <v>0</v>
      </c>
      <c r="AD261" s="107">
        <f t="shared" si="58"/>
        <v>0</v>
      </c>
      <c r="AE261" s="107">
        <f t="shared" si="59"/>
        <v>0</v>
      </c>
      <c r="AF261" s="107">
        <f t="shared" si="60"/>
        <v>0</v>
      </c>
      <c r="AG261" s="107">
        <f t="shared" si="61"/>
        <v>0</v>
      </c>
      <c r="AH261" s="107">
        <f t="shared" si="62"/>
        <v>0</v>
      </c>
      <c r="AI261" s="107">
        <f t="shared" si="63"/>
        <v>0</v>
      </c>
      <c r="AJ261" s="107">
        <f t="shared" si="64"/>
        <v>0</v>
      </c>
      <c r="AK261" s="107">
        <f t="shared" si="65"/>
        <v>0</v>
      </c>
    </row>
    <row r="262">
      <c r="A262" s="107"/>
      <c r="B262" s="107"/>
      <c r="C262" s="107"/>
      <c r="D262" s="107"/>
      <c r="E262" s="107"/>
      <c r="F262" s="108">
        <f t="shared" si="53"/>
        <v>170</v>
      </c>
      <c r="G262" s="90" t="s">
        <v>457</v>
      </c>
      <c r="H262" s="14">
        <f>IF(ISNA(VLOOKUP(G262,Round3_Transactions!$A$2:$F$800,2,FALSE)), 0,VLOOKUP(G262,Round3_Transactions!$A$2:$F$800,2,FALSE))</f>
        <v>0</v>
      </c>
      <c r="I262" s="60">
        <f>IF(ISNA(VLOOKUP(G262,Round3_Transactions!$A$2:$F$800,3,FALSE)), 0,VLOOKUP(G262,Round3_Transactions!$A$2:$F$800,3,FALSE))</f>
        <v>0</v>
      </c>
      <c r="J262" s="60">
        <f>IF(ISNA(VLOOKUP(G262,Round3_Transactions!$A$2:$F$800,4,FALSE)), 0,VLOOKUP(G262,Round3_Transactions!$A$2:$F$800,4,FALSE))</f>
        <v>0</v>
      </c>
      <c r="K262" s="60">
        <f>IF(ISNA(VLOOKUP(G262,Round3_Transactions!$A$2:$F$800,5,FALSE)), 0,VLOOKUP(G262,Round3_Transactions!$A$2:$F$800,5,FALSE))</f>
        <v>0</v>
      </c>
      <c r="L262" s="86">
        <f>IF(ISNA(VLOOKUP(G262,Round3_Transactions!$A$2:$F$800,6,FALSE)), 0,VLOOKUP(G262,Round3_Transactions!$A$2:$F$800,6,FALSE))</f>
        <v>0</v>
      </c>
      <c r="M262" s="107">
        <f t="shared" si="1"/>
        <v>0</v>
      </c>
      <c r="N262" s="107">
        <f t="shared" si="3"/>
        <v>0</v>
      </c>
      <c r="O262" s="107">
        <f t="shared" si="4"/>
        <v>0</v>
      </c>
      <c r="P262" s="107">
        <f t="shared" si="5"/>
        <v>0</v>
      </c>
      <c r="Q262" s="107">
        <f t="shared" si="6"/>
        <v>0</v>
      </c>
      <c r="R262" s="107">
        <f t="shared" si="7"/>
        <v>0</v>
      </c>
      <c r="S262" s="107">
        <f t="shared" si="8"/>
        <v>0</v>
      </c>
      <c r="T262" s="107">
        <f t="shared" si="9"/>
        <v>0</v>
      </c>
      <c r="U262" s="107">
        <f t="shared" si="10"/>
        <v>0</v>
      </c>
      <c r="V262" s="107">
        <f t="shared" si="11"/>
        <v>0</v>
      </c>
      <c r="W262" s="107">
        <f t="shared" si="12"/>
        <v>0</v>
      </c>
      <c r="X262" s="107">
        <f t="shared" si="13"/>
        <v>0</v>
      </c>
      <c r="Y262" s="107">
        <f t="shared" si="14"/>
        <v>0</v>
      </c>
      <c r="Z262" s="107">
        <f t="shared" si="54"/>
        <v>0</v>
      </c>
      <c r="AA262" s="107">
        <f t="shared" si="55"/>
        <v>0</v>
      </c>
      <c r="AB262" s="107">
        <f t="shared" si="56"/>
        <v>0</v>
      </c>
      <c r="AC262" s="107">
        <f t="shared" si="57"/>
        <v>0</v>
      </c>
      <c r="AD262" s="107">
        <f t="shared" si="58"/>
        <v>0</v>
      </c>
      <c r="AE262" s="107">
        <f t="shared" si="59"/>
        <v>0</v>
      </c>
      <c r="AF262" s="107">
        <f t="shared" si="60"/>
        <v>0</v>
      </c>
      <c r="AG262" s="107">
        <f t="shared" si="61"/>
        <v>0</v>
      </c>
      <c r="AH262" s="107">
        <f t="shared" si="62"/>
        <v>0</v>
      </c>
      <c r="AI262" s="107">
        <f t="shared" si="63"/>
        <v>0</v>
      </c>
      <c r="AJ262" s="107">
        <f t="shared" si="64"/>
        <v>0</v>
      </c>
      <c r="AK262" s="107">
        <f t="shared" si="65"/>
        <v>0</v>
      </c>
    </row>
    <row r="263">
      <c r="A263" s="107"/>
      <c r="B263" s="107"/>
      <c r="C263" s="107"/>
      <c r="D263" s="107"/>
      <c r="E263" s="107"/>
      <c r="F263" s="108">
        <f t="shared" si="53"/>
        <v>170</v>
      </c>
      <c r="G263" s="90" t="s">
        <v>458</v>
      </c>
      <c r="H263" s="14">
        <f>IF(ISNA(VLOOKUP(G263,Round3_Transactions!$A$2:$F$800,2,FALSE)), 0,VLOOKUP(G263,Round3_Transactions!$A$2:$F$800,2,FALSE))</f>
        <v>0</v>
      </c>
      <c r="I263" s="60">
        <f>IF(ISNA(VLOOKUP(G263,Round3_Transactions!$A$2:$F$800,3,FALSE)), 0,VLOOKUP(G263,Round3_Transactions!$A$2:$F$800,3,FALSE))</f>
        <v>0</v>
      </c>
      <c r="J263" s="60">
        <f>IF(ISNA(VLOOKUP(G263,Round3_Transactions!$A$2:$F$800,4,FALSE)), 0,VLOOKUP(G263,Round3_Transactions!$A$2:$F$800,4,FALSE))</f>
        <v>0</v>
      </c>
      <c r="K263" s="60">
        <f>IF(ISNA(VLOOKUP(G263,Round3_Transactions!$A$2:$F$800,5,FALSE)), 0,VLOOKUP(G263,Round3_Transactions!$A$2:$F$800,5,FALSE))</f>
        <v>0</v>
      </c>
      <c r="L263" s="86">
        <f>IF(ISNA(VLOOKUP(G263,Round3_Transactions!$A$2:$F$800,6,FALSE)), 0,VLOOKUP(G263,Round3_Transactions!$A$2:$F$800,6,FALSE))</f>
        <v>0</v>
      </c>
      <c r="M263" s="107">
        <f t="shared" si="1"/>
        <v>0</v>
      </c>
      <c r="N263" s="107">
        <f t="shared" si="3"/>
        <v>0</v>
      </c>
      <c r="O263" s="107">
        <f t="shared" si="4"/>
        <v>0</v>
      </c>
      <c r="P263" s="107">
        <f t="shared" si="5"/>
        <v>0</v>
      </c>
      <c r="Q263" s="107">
        <f t="shared" si="6"/>
        <v>0</v>
      </c>
      <c r="R263" s="107">
        <f t="shared" si="7"/>
        <v>0</v>
      </c>
      <c r="S263" s="107">
        <f t="shared" si="8"/>
        <v>0</v>
      </c>
      <c r="T263" s="107">
        <f t="shared" si="9"/>
        <v>0</v>
      </c>
      <c r="U263" s="107">
        <f t="shared" si="10"/>
        <v>0</v>
      </c>
      <c r="V263" s="107">
        <f t="shared" si="11"/>
        <v>0</v>
      </c>
      <c r="W263" s="107">
        <f t="shared" si="12"/>
        <v>0</v>
      </c>
      <c r="X263" s="107">
        <f t="shared" si="13"/>
        <v>0</v>
      </c>
      <c r="Y263" s="107">
        <f t="shared" si="14"/>
        <v>0</v>
      </c>
      <c r="Z263" s="107">
        <f t="shared" si="54"/>
        <v>0</v>
      </c>
      <c r="AA263" s="107">
        <f t="shared" si="55"/>
        <v>0</v>
      </c>
      <c r="AB263" s="107">
        <f t="shared" si="56"/>
        <v>0</v>
      </c>
      <c r="AC263" s="107">
        <f t="shared" si="57"/>
        <v>0</v>
      </c>
      <c r="AD263" s="107">
        <f t="shared" si="58"/>
        <v>0</v>
      </c>
      <c r="AE263" s="107">
        <f t="shared" si="59"/>
        <v>0</v>
      </c>
      <c r="AF263" s="107">
        <f t="shared" si="60"/>
        <v>0</v>
      </c>
      <c r="AG263" s="107">
        <f t="shared" si="61"/>
        <v>0</v>
      </c>
      <c r="AH263" s="107">
        <f t="shared" si="62"/>
        <v>0</v>
      </c>
      <c r="AI263" s="107">
        <f t="shared" si="63"/>
        <v>0</v>
      </c>
      <c r="AJ263" s="107">
        <f t="shared" si="64"/>
        <v>0</v>
      </c>
      <c r="AK263" s="107">
        <f t="shared" si="65"/>
        <v>0</v>
      </c>
    </row>
    <row r="264">
      <c r="A264" s="107"/>
      <c r="B264" s="107"/>
      <c r="C264" s="107"/>
      <c r="D264" s="107"/>
      <c r="E264" s="107"/>
      <c r="F264" s="108">
        <f t="shared" si="53"/>
        <v>170</v>
      </c>
      <c r="G264" s="90" t="s">
        <v>459</v>
      </c>
      <c r="H264" s="14">
        <f>IF(ISNA(VLOOKUP(G264,Round3_Transactions!$A$2:$F$800,2,FALSE)), 0,VLOOKUP(G264,Round3_Transactions!$A$2:$F$800,2,FALSE))</f>
        <v>0</v>
      </c>
      <c r="I264" s="60">
        <f>IF(ISNA(VLOOKUP(G264,Round3_Transactions!$A$2:$F$800,3,FALSE)), 0,VLOOKUP(G264,Round3_Transactions!$A$2:$F$800,3,FALSE))</f>
        <v>0</v>
      </c>
      <c r="J264" s="60">
        <f>IF(ISNA(VLOOKUP(G264,Round3_Transactions!$A$2:$F$800,4,FALSE)), 0,VLOOKUP(G264,Round3_Transactions!$A$2:$F$800,4,FALSE))</f>
        <v>0</v>
      </c>
      <c r="K264" s="60">
        <f>IF(ISNA(VLOOKUP(G264,Round3_Transactions!$A$2:$F$800,5,FALSE)), 0,VLOOKUP(G264,Round3_Transactions!$A$2:$F$800,5,FALSE))</f>
        <v>0</v>
      </c>
      <c r="L264" s="86">
        <f>IF(ISNA(VLOOKUP(G264,Round3_Transactions!$A$2:$F$800,6,FALSE)), 0,VLOOKUP(G264,Round3_Transactions!$A$2:$F$800,6,FALSE))</f>
        <v>0</v>
      </c>
      <c r="M264" s="107">
        <f t="shared" si="1"/>
        <v>0</v>
      </c>
      <c r="N264" s="107">
        <f t="shared" si="3"/>
        <v>0</v>
      </c>
      <c r="O264" s="107">
        <f t="shared" si="4"/>
        <v>0</v>
      </c>
      <c r="P264" s="107">
        <f t="shared" si="5"/>
        <v>0</v>
      </c>
      <c r="Q264" s="107">
        <f t="shared" si="6"/>
        <v>0</v>
      </c>
      <c r="R264" s="107">
        <f t="shared" si="7"/>
        <v>0</v>
      </c>
      <c r="S264" s="107">
        <f t="shared" si="8"/>
        <v>0</v>
      </c>
      <c r="T264" s="107">
        <f t="shared" si="9"/>
        <v>0</v>
      </c>
      <c r="U264" s="107">
        <f t="shared" si="10"/>
        <v>0</v>
      </c>
      <c r="V264" s="107">
        <f t="shared" si="11"/>
        <v>0</v>
      </c>
      <c r="W264" s="107">
        <f t="shared" si="12"/>
        <v>0</v>
      </c>
      <c r="X264" s="107">
        <f t="shared" si="13"/>
        <v>0</v>
      </c>
      <c r="Y264" s="107">
        <f t="shared" si="14"/>
        <v>0</v>
      </c>
      <c r="Z264" s="107">
        <f t="shared" si="54"/>
        <v>0</v>
      </c>
      <c r="AA264" s="107">
        <f t="shared" si="55"/>
        <v>0</v>
      </c>
      <c r="AB264" s="107">
        <f t="shared" si="56"/>
        <v>0</v>
      </c>
      <c r="AC264" s="107">
        <f t="shared" si="57"/>
        <v>0</v>
      </c>
      <c r="AD264" s="107">
        <f t="shared" si="58"/>
        <v>0</v>
      </c>
      <c r="AE264" s="107">
        <f t="shared" si="59"/>
        <v>0</v>
      </c>
      <c r="AF264" s="107">
        <f t="shared" si="60"/>
        <v>0</v>
      </c>
      <c r="AG264" s="107">
        <f t="shared" si="61"/>
        <v>0</v>
      </c>
      <c r="AH264" s="107">
        <f t="shared" si="62"/>
        <v>0</v>
      </c>
      <c r="AI264" s="107">
        <f t="shared" si="63"/>
        <v>0</v>
      </c>
      <c r="AJ264" s="107">
        <f t="shared" si="64"/>
        <v>0</v>
      </c>
      <c r="AK264" s="107">
        <f t="shared" si="65"/>
        <v>0</v>
      </c>
    </row>
    <row r="265">
      <c r="A265" s="107"/>
      <c r="B265" s="107"/>
      <c r="C265" s="107"/>
      <c r="D265" s="107"/>
      <c r="E265" s="107"/>
      <c r="F265" s="108">
        <f t="shared" si="53"/>
        <v>170</v>
      </c>
      <c r="G265" s="90" t="s">
        <v>460</v>
      </c>
      <c r="H265" s="14">
        <f>IF(ISNA(VLOOKUP(G265,Round3_Transactions!$A$2:$F$800,2,FALSE)), 0,VLOOKUP(G265,Round3_Transactions!$A$2:$F$800,2,FALSE))</f>
        <v>0</v>
      </c>
      <c r="I265" s="60">
        <f>IF(ISNA(VLOOKUP(G265,Round3_Transactions!$A$2:$F$800,3,FALSE)), 0,VLOOKUP(G265,Round3_Transactions!$A$2:$F$800,3,FALSE))</f>
        <v>0</v>
      </c>
      <c r="J265" s="60">
        <f>IF(ISNA(VLOOKUP(G265,Round3_Transactions!$A$2:$F$800,4,FALSE)), 0,VLOOKUP(G265,Round3_Transactions!$A$2:$F$800,4,FALSE))</f>
        <v>0</v>
      </c>
      <c r="K265" s="60">
        <f>IF(ISNA(VLOOKUP(G265,Round3_Transactions!$A$2:$F$800,5,FALSE)), 0,VLOOKUP(G265,Round3_Transactions!$A$2:$F$800,5,FALSE))</f>
        <v>0</v>
      </c>
      <c r="L265" s="86">
        <f>IF(ISNA(VLOOKUP(G265,Round3_Transactions!$A$2:$F$800,6,FALSE)), 0,VLOOKUP(G265,Round3_Transactions!$A$2:$F$800,6,FALSE))</f>
        <v>0</v>
      </c>
      <c r="M265" s="107">
        <f t="shared" si="1"/>
        <v>0</v>
      </c>
      <c r="N265" s="107">
        <f t="shared" si="3"/>
        <v>0</v>
      </c>
      <c r="O265" s="107">
        <f t="shared" si="4"/>
        <v>0</v>
      </c>
      <c r="P265" s="107">
        <f t="shared" si="5"/>
        <v>0</v>
      </c>
      <c r="Q265" s="107">
        <f t="shared" si="6"/>
        <v>0</v>
      </c>
      <c r="R265" s="107">
        <f t="shared" si="7"/>
        <v>0</v>
      </c>
      <c r="S265" s="107">
        <f t="shared" si="8"/>
        <v>0</v>
      </c>
      <c r="T265" s="107">
        <f t="shared" si="9"/>
        <v>0</v>
      </c>
      <c r="U265" s="107">
        <f t="shared" si="10"/>
        <v>0</v>
      </c>
      <c r="V265" s="107">
        <f t="shared" si="11"/>
        <v>0</v>
      </c>
      <c r="W265" s="107">
        <f t="shared" si="12"/>
        <v>0</v>
      </c>
      <c r="X265" s="107">
        <f t="shared" si="13"/>
        <v>0</v>
      </c>
      <c r="Y265" s="107">
        <f t="shared" si="14"/>
        <v>0</v>
      </c>
      <c r="Z265" s="107">
        <f t="shared" si="54"/>
        <v>0</v>
      </c>
      <c r="AA265" s="107">
        <f t="shared" si="55"/>
        <v>0</v>
      </c>
      <c r="AB265" s="107">
        <f t="shared" si="56"/>
        <v>0</v>
      </c>
      <c r="AC265" s="107">
        <f t="shared" si="57"/>
        <v>0</v>
      </c>
      <c r="AD265" s="107">
        <f t="shared" si="58"/>
        <v>0</v>
      </c>
      <c r="AE265" s="107">
        <f t="shared" si="59"/>
        <v>0</v>
      </c>
      <c r="AF265" s="107">
        <f t="shared" si="60"/>
        <v>0</v>
      </c>
      <c r="AG265" s="107">
        <f t="shared" si="61"/>
        <v>0</v>
      </c>
      <c r="AH265" s="107">
        <f t="shared" si="62"/>
        <v>0</v>
      </c>
      <c r="AI265" s="107">
        <f t="shared" si="63"/>
        <v>0</v>
      </c>
      <c r="AJ265" s="107">
        <f t="shared" si="64"/>
        <v>0</v>
      </c>
      <c r="AK265" s="107">
        <f t="shared" si="65"/>
        <v>0</v>
      </c>
    </row>
    <row r="266">
      <c r="A266" s="107"/>
      <c r="B266" s="107"/>
      <c r="C266" s="107"/>
      <c r="D266" s="107"/>
      <c r="E266" s="107"/>
      <c r="F266" s="108">
        <f t="shared" si="53"/>
        <v>170</v>
      </c>
      <c r="G266" s="90" t="s">
        <v>461</v>
      </c>
      <c r="H266" s="14">
        <f>IF(ISNA(VLOOKUP(G266,Round3_Transactions!$A$2:$F$800,2,FALSE)), 0,VLOOKUP(G266,Round3_Transactions!$A$2:$F$800,2,FALSE))</f>
        <v>0</v>
      </c>
      <c r="I266" s="60">
        <f>IF(ISNA(VLOOKUP(G266,Round3_Transactions!$A$2:$F$800,3,FALSE)), 0,VLOOKUP(G266,Round3_Transactions!$A$2:$F$800,3,FALSE))</f>
        <v>0</v>
      </c>
      <c r="J266" s="60">
        <f>IF(ISNA(VLOOKUP(G266,Round3_Transactions!$A$2:$F$800,4,FALSE)), 0,VLOOKUP(G266,Round3_Transactions!$A$2:$F$800,4,FALSE))</f>
        <v>0</v>
      </c>
      <c r="K266" s="60">
        <f>IF(ISNA(VLOOKUP(G266,Round3_Transactions!$A$2:$F$800,5,FALSE)), 0,VLOOKUP(G266,Round3_Transactions!$A$2:$F$800,5,FALSE))</f>
        <v>0</v>
      </c>
      <c r="L266" s="86">
        <f>IF(ISNA(VLOOKUP(G266,Round3_Transactions!$A$2:$F$800,6,FALSE)), 0,VLOOKUP(G266,Round3_Transactions!$A$2:$F$800,6,FALSE))</f>
        <v>0</v>
      </c>
      <c r="M266" s="107">
        <f t="shared" si="1"/>
        <v>0</v>
      </c>
      <c r="N266" s="107">
        <f t="shared" si="3"/>
        <v>0</v>
      </c>
      <c r="O266" s="107">
        <f t="shared" si="4"/>
        <v>0</v>
      </c>
      <c r="P266" s="107">
        <f t="shared" si="5"/>
        <v>0</v>
      </c>
      <c r="Q266" s="107">
        <f t="shared" si="6"/>
        <v>0</v>
      </c>
      <c r="R266" s="107">
        <f t="shared" si="7"/>
        <v>0</v>
      </c>
      <c r="S266" s="107">
        <f t="shared" si="8"/>
        <v>0</v>
      </c>
      <c r="T266" s="107">
        <f t="shared" si="9"/>
        <v>0</v>
      </c>
      <c r="U266" s="107">
        <f t="shared" si="10"/>
        <v>0</v>
      </c>
      <c r="V266" s="107">
        <f t="shared" si="11"/>
        <v>0</v>
      </c>
      <c r="W266" s="107">
        <f t="shared" si="12"/>
        <v>0</v>
      </c>
      <c r="X266" s="107">
        <f t="shared" si="13"/>
        <v>0</v>
      </c>
      <c r="Y266" s="107">
        <f t="shared" si="14"/>
        <v>0</v>
      </c>
      <c r="Z266" s="107">
        <f t="shared" si="54"/>
        <v>0</v>
      </c>
      <c r="AA266" s="107">
        <f t="shared" si="55"/>
        <v>0</v>
      </c>
      <c r="AB266" s="107">
        <f t="shared" si="56"/>
        <v>0</v>
      </c>
      <c r="AC266" s="107">
        <f t="shared" si="57"/>
        <v>0</v>
      </c>
      <c r="AD266" s="107">
        <f t="shared" si="58"/>
        <v>0</v>
      </c>
      <c r="AE266" s="107">
        <f t="shared" si="59"/>
        <v>0</v>
      </c>
      <c r="AF266" s="107">
        <f t="shared" si="60"/>
        <v>0</v>
      </c>
      <c r="AG266" s="107">
        <f t="shared" si="61"/>
        <v>0</v>
      </c>
      <c r="AH266" s="107">
        <f t="shared" si="62"/>
        <v>0</v>
      </c>
      <c r="AI266" s="107">
        <f t="shared" si="63"/>
        <v>0</v>
      </c>
      <c r="AJ266" s="107">
        <f t="shared" si="64"/>
        <v>0</v>
      </c>
      <c r="AK266" s="107">
        <f t="shared" si="65"/>
        <v>0</v>
      </c>
    </row>
    <row r="267">
      <c r="A267" s="107"/>
      <c r="B267" s="107"/>
      <c r="C267" s="107"/>
      <c r="D267" s="107"/>
      <c r="E267" s="107"/>
      <c r="F267" s="108">
        <f t="shared" si="53"/>
        <v>170</v>
      </c>
      <c r="G267" s="90" t="s">
        <v>462</v>
      </c>
      <c r="H267" s="14">
        <f>IF(ISNA(VLOOKUP(G267,Round3_Transactions!$A$2:$F$800,2,FALSE)), 0,VLOOKUP(G267,Round3_Transactions!$A$2:$F$800,2,FALSE))</f>
        <v>0</v>
      </c>
      <c r="I267" s="60">
        <f>IF(ISNA(VLOOKUP(G267,Round3_Transactions!$A$2:$F$800,3,FALSE)), 0,VLOOKUP(G267,Round3_Transactions!$A$2:$F$800,3,FALSE))</f>
        <v>0</v>
      </c>
      <c r="J267" s="60">
        <f>IF(ISNA(VLOOKUP(G267,Round3_Transactions!$A$2:$F$800,4,FALSE)), 0,VLOOKUP(G267,Round3_Transactions!$A$2:$F$800,4,FALSE))</f>
        <v>0</v>
      </c>
      <c r="K267" s="60">
        <f>IF(ISNA(VLOOKUP(G267,Round3_Transactions!$A$2:$F$800,5,FALSE)), 0,VLOOKUP(G267,Round3_Transactions!$A$2:$F$800,5,FALSE))</f>
        <v>0</v>
      </c>
      <c r="L267" s="86">
        <f>IF(ISNA(VLOOKUP(G267,Round3_Transactions!$A$2:$F$800,6,FALSE)), 0,VLOOKUP(G267,Round3_Transactions!$A$2:$F$800,6,FALSE))</f>
        <v>0</v>
      </c>
      <c r="M267" s="107">
        <f t="shared" si="1"/>
        <v>0</v>
      </c>
      <c r="N267" s="107">
        <f t="shared" si="3"/>
        <v>0</v>
      </c>
      <c r="O267" s="107">
        <f t="shared" si="4"/>
        <v>0</v>
      </c>
      <c r="P267" s="107">
        <f t="shared" si="5"/>
        <v>0</v>
      </c>
      <c r="Q267" s="107">
        <f t="shared" si="6"/>
        <v>0</v>
      </c>
      <c r="R267" s="107">
        <f t="shared" si="7"/>
        <v>0</v>
      </c>
      <c r="S267" s="107">
        <f t="shared" si="8"/>
        <v>0</v>
      </c>
      <c r="T267" s="107">
        <f t="shared" si="9"/>
        <v>0</v>
      </c>
      <c r="U267" s="107">
        <f t="shared" si="10"/>
        <v>0</v>
      </c>
      <c r="V267" s="107">
        <f t="shared" si="11"/>
        <v>0</v>
      </c>
      <c r="W267" s="107">
        <f t="shared" si="12"/>
        <v>0</v>
      </c>
      <c r="X267" s="107">
        <f t="shared" si="13"/>
        <v>0</v>
      </c>
      <c r="Y267" s="107">
        <f t="shared" si="14"/>
        <v>0</v>
      </c>
      <c r="Z267" s="107">
        <f t="shared" si="54"/>
        <v>0</v>
      </c>
      <c r="AA267" s="107">
        <f t="shared" si="55"/>
        <v>0</v>
      </c>
      <c r="AB267" s="107">
        <f t="shared" si="56"/>
        <v>0</v>
      </c>
      <c r="AC267" s="107">
        <f t="shared" si="57"/>
        <v>0</v>
      </c>
      <c r="AD267" s="107">
        <f t="shared" si="58"/>
        <v>0</v>
      </c>
      <c r="AE267" s="107">
        <f t="shared" si="59"/>
        <v>0</v>
      </c>
      <c r="AF267" s="107">
        <f t="shared" si="60"/>
        <v>0</v>
      </c>
      <c r="AG267" s="107">
        <f t="shared" si="61"/>
        <v>0</v>
      </c>
      <c r="AH267" s="107">
        <f t="shared" si="62"/>
        <v>0</v>
      </c>
      <c r="AI267" s="107">
        <f t="shared" si="63"/>
        <v>0</v>
      </c>
      <c r="AJ267" s="107">
        <f t="shared" si="64"/>
        <v>0</v>
      </c>
      <c r="AK267" s="107">
        <f t="shared" si="65"/>
        <v>0</v>
      </c>
    </row>
    <row r="268">
      <c r="A268" s="107"/>
      <c r="B268" s="107"/>
      <c r="C268" s="107"/>
      <c r="D268" s="107"/>
      <c r="E268" s="107"/>
      <c r="F268" s="108">
        <f t="shared" si="53"/>
        <v>170</v>
      </c>
      <c r="G268" s="90" t="s">
        <v>463</v>
      </c>
      <c r="H268" s="14">
        <f>IF(ISNA(VLOOKUP(G268,Round3_Transactions!$A$2:$F$800,2,FALSE)), 0,VLOOKUP(G268,Round3_Transactions!$A$2:$F$800,2,FALSE))</f>
        <v>0</v>
      </c>
      <c r="I268" s="60">
        <f>IF(ISNA(VLOOKUP(G268,Round3_Transactions!$A$2:$F$800,3,FALSE)), 0,VLOOKUP(G268,Round3_Transactions!$A$2:$F$800,3,FALSE))</f>
        <v>0</v>
      </c>
      <c r="J268" s="60">
        <f>IF(ISNA(VLOOKUP(G268,Round3_Transactions!$A$2:$F$800,4,FALSE)), 0,VLOOKUP(G268,Round3_Transactions!$A$2:$F$800,4,FALSE))</f>
        <v>0</v>
      </c>
      <c r="K268" s="60">
        <f>IF(ISNA(VLOOKUP(G268,Round3_Transactions!$A$2:$F$800,5,FALSE)), 0,VLOOKUP(G268,Round3_Transactions!$A$2:$F$800,5,FALSE))</f>
        <v>0</v>
      </c>
      <c r="L268" s="86">
        <f>IF(ISNA(VLOOKUP(G268,Round3_Transactions!$A$2:$F$800,6,FALSE)), 0,VLOOKUP(G268,Round3_Transactions!$A$2:$F$800,6,FALSE))</f>
        <v>0</v>
      </c>
      <c r="M268" s="107">
        <f t="shared" si="1"/>
        <v>0</v>
      </c>
      <c r="N268" s="107">
        <f t="shared" si="3"/>
        <v>0</v>
      </c>
      <c r="O268" s="107">
        <f t="shared" si="4"/>
        <v>0</v>
      </c>
      <c r="P268" s="107">
        <f t="shared" si="5"/>
        <v>0</v>
      </c>
      <c r="Q268" s="107">
        <f t="shared" si="6"/>
        <v>0</v>
      </c>
      <c r="R268" s="107">
        <f t="shared" si="7"/>
        <v>0</v>
      </c>
      <c r="S268" s="107">
        <f t="shared" si="8"/>
        <v>0</v>
      </c>
      <c r="T268" s="107">
        <f t="shared" si="9"/>
        <v>0</v>
      </c>
      <c r="U268" s="107">
        <f t="shared" si="10"/>
        <v>0</v>
      </c>
      <c r="V268" s="107">
        <f t="shared" si="11"/>
        <v>0</v>
      </c>
      <c r="W268" s="107">
        <f t="shared" si="12"/>
        <v>0</v>
      </c>
      <c r="X268" s="107">
        <f t="shared" si="13"/>
        <v>0</v>
      </c>
      <c r="Y268" s="107">
        <f t="shared" si="14"/>
        <v>0</v>
      </c>
      <c r="Z268" s="107">
        <f t="shared" si="54"/>
        <v>0</v>
      </c>
      <c r="AA268" s="107">
        <f t="shared" si="55"/>
        <v>0</v>
      </c>
      <c r="AB268" s="107">
        <f t="shared" si="56"/>
        <v>0</v>
      </c>
      <c r="AC268" s="107">
        <f t="shared" si="57"/>
        <v>0</v>
      </c>
      <c r="AD268" s="107">
        <f t="shared" si="58"/>
        <v>0</v>
      </c>
      <c r="AE268" s="107">
        <f t="shared" si="59"/>
        <v>0</v>
      </c>
      <c r="AF268" s="107">
        <f t="shared" si="60"/>
        <v>0</v>
      </c>
      <c r="AG268" s="107">
        <f t="shared" si="61"/>
        <v>0</v>
      </c>
      <c r="AH268" s="107">
        <f t="shared" si="62"/>
        <v>0</v>
      </c>
      <c r="AI268" s="107">
        <f t="shared" si="63"/>
        <v>0</v>
      </c>
      <c r="AJ268" s="107">
        <f t="shared" si="64"/>
        <v>0</v>
      </c>
      <c r="AK268" s="107">
        <f t="shared" si="65"/>
        <v>0</v>
      </c>
    </row>
    <row r="269">
      <c r="A269" s="107"/>
      <c r="B269" s="107"/>
      <c r="C269" s="107"/>
      <c r="D269" s="107"/>
      <c r="E269" s="107"/>
      <c r="F269" s="108">
        <f t="shared" si="53"/>
        <v>170</v>
      </c>
      <c r="G269" s="90" t="s">
        <v>464</v>
      </c>
      <c r="H269" s="14">
        <f>IF(ISNA(VLOOKUP(G269,Round3_Transactions!$A$2:$F$800,2,FALSE)), 0,VLOOKUP(G269,Round3_Transactions!$A$2:$F$800,2,FALSE))</f>
        <v>0</v>
      </c>
      <c r="I269" s="60">
        <f>IF(ISNA(VLOOKUP(G269,Round3_Transactions!$A$2:$F$800,3,FALSE)), 0,VLOOKUP(G269,Round3_Transactions!$A$2:$F$800,3,FALSE))</f>
        <v>0</v>
      </c>
      <c r="J269" s="60">
        <f>IF(ISNA(VLOOKUP(G269,Round3_Transactions!$A$2:$F$800,4,FALSE)), 0,VLOOKUP(G269,Round3_Transactions!$A$2:$F$800,4,FALSE))</f>
        <v>0</v>
      </c>
      <c r="K269" s="60">
        <f>IF(ISNA(VLOOKUP(G269,Round3_Transactions!$A$2:$F$800,5,FALSE)), 0,VLOOKUP(G269,Round3_Transactions!$A$2:$F$800,5,FALSE))</f>
        <v>0</v>
      </c>
      <c r="L269" s="86">
        <f>IF(ISNA(VLOOKUP(G269,Round3_Transactions!$A$2:$F$800,6,FALSE)), 0,VLOOKUP(G269,Round3_Transactions!$A$2:$F$800,6,FALSE))</f>
        <v>0</v>
      </c>
      <c r="M269" s="107">
        <f t="shared" si="1"/>
        <v>0</v>
      </c>
      <c r="N269" s="107">
        <f t="shared" si="3"/>
        <v>0</v>
      </c>
      <c r="O269" s="107">
        <f t="shared" si="4"/>
        <v>0</v>
      </c>
      <c r="P269" s="107">
        <f t="shared" si="5"/>
        <v>0</v>
      </c>
      <c r="Q269" s="107">
        <f t="shared" si="6"/>
        <v>0</v>
      </c>
      <c r="R269" s="107">
        <f t="shared" si="7"/>
        <v>0</v>
      </c>
      <c r="S269" s="107">
        <f t="shared" si="8"/>
        <v>0</v>
      </c>
      <c r="T269" s="107">
        <f t="shared" si="9"/>
        <v>0</v>
      </c>
      <c r="U269" s="107">
        <f t="shared" si="10"/>
        <v>0</v>
      </c>
      <c r="V269" s="107">
        <f t="shared" si="11"/>
        <v>0</v>
      </c>
      <c r="W269" s="107">
        <f t="shared" si="12"/>
        <v>0</v>
      </c>
      <c r="X269" s="107">
        <f t="shared" si="13"/>
        <v>0</v>
      </c>
      <c r="Y269" s="107">
        <f t="shared" si="14"/>
        <v>0</v>
      </c>
      <c r="Z269" s="107">
        <f t="shared" si="54"/>
        <v>0</v>
      </c>
      <c r="AA269" s="107">
        <f t="shared" si="55"/>
        <v>0</v>
      </c>
      <c r="AB269" s="107">
        <f t="shared" si="56"/>
        <v>0</v>
      </c>
      <c r="AC269" s="107">
        <f t="shared" si="57"/>
        <v>0</v>
      </c>
      <c r="AD269" s="107">
        <f t="shared" si="58"/>
        <v>0</v>
      </c>
      <c r="AE269" s="107">
        <f t="shared" si="59"/>
        <v>0</v>
      </c>
      <c r="AF269" s="107">
        <f t="shared" si="60"/>
        <v>0</v>
      </c>
      <c r="AG269" s="107">
        <f t="shared" si="61"/>
        <v>0</v>
      </c>
      <c r="AH269" s="107">
        <f t="shared" si="62"/>
        <v>0</v>
      </c>
      <c r="AI269" s="107">
        <f t="shared" si="63"/>
        <v>0</v>
      </c>
      <c r="AJ269" s="107">
        <f t="shared" si="64"/>
        <v>0</v>
      </c>
      <c r="AK269" s="107">
        <f t="shared" si="65"/>
        <v>0</v>
      </c>
    </row>
    <row r="270">
      <c r="A270" s="107"/>
      <c r="B270" s="107"/>
      <c r="C270" s="107"/>
      <c r="D270" s="107"/>
      <c r="E270" s="107"/>
      <c r="F270" s="108">
        <f t="shared" si="53"/>
        <v>170</v>
      </c>
      <c r="G270" s="90" t="s">
        <v>465</v>
      </c>
      <c r="H270" s="14">
        <f>IF(ISNA(VLOOKUP(G270,Round3_Transactions!$A$2:$F$800,2,FALSE)), 0,VLOOKUP(G270,Round3_Transactions!$A$2:$F$800,2,FALSE))</f>
        <v>0</v>
      </c>
      <c r="I270" s="60">
        <f>IF(ISNA(VLOOKUP(G270,Round3_Transactions!$A$2:$F$800,3,FALSE)), 0,VLOOKUP(G270,Round3_Transactions!$A$2:$F$800,3,FALSE))</f>
        <v>0</v>
      </c>
      <c r="J270" s="60">
        <f>IF(ISNA(VLOOKUP(G270,Round3_Transactions!$A$2:$F$800,4,FALSE)), 0,VLOOKUP(G270,Round3_Transactions!$A$2:$F$800,4,FALSE))</f>
        <v>0</v>
      </c>
      <c r="K270" s="60">
        <f>IF(ISNA(VLOOKUP(G270,Round3_Transactions!$A$2:$F$800,5,FALSE)), 0,VLOOKUP(G270,Round3_Transactions!$A$2:$F$800,5,FALSE))</f>
        <v>0</v>
      </c>
      <c r="L270" s="86">
        <f>IF(ISNA(VLOOKUP(G270,Round3_Transactions!$A$2:$F$800,6,FALSE)), 0,VLOOKUP(G270,Round3_Transactions!$A$2:$F$800,6,FALSE))</f>
        <v>0</v>
      </c>
      <c r="M270" s="107">
        <f t="shared" si="1"/>
        <v>0</v>
      </c>
      <c r="N270" s="107">
        <f t="shared" si="3"/>
        <v>0</v>
      </c>
      <c r="O270" s="107">
        <f t="shared" si="4"/>
        <v>0</v>
      </c>
      <c r="P270" s="107">
        <f t="shared" si="5"/>
        <v>0</v>
      </c>
      <c r="Q270" s="107">
        <f t="shared" si="6"/>
        <v>0</v>
      </c>
      <c r="R270" s="107">
        <f t="shared" si="7"/>
        <v>0</v>
      </c>
      <c r="S270" s="107">
        <f t="shared" si="8"/>
        <v>0</v>
      </c>
      <c r="T270" s="107">
        <f t="shared" si="9"/>
        <v>0</v>
      </c>
      <c r="U270" s="107">
        <f t="shared" si="10"/>
        <v>0</v>
      </c>
      <c r="V270" s="107">
        <f t="shared" si="11"/>
        <v>0</v>
      </c>
      <c r="W270" s="107">
        <f t="shared" si="12"/>
        <v>0</v>
      </c>
      <c r="X270" s="107">
        <f t="shared" si="13"/>
        <v>0</v>
      </c>
      <c r="Y270" s="107">
        <f t="shared" si="14"/>
        <v>0</v>
      </c>
      <c r="Z270" s="107">
        <f t="shared" si="54"/>
        <v>0</v>
      </c>
      <c r="AA270" s="107">
        <f t="shared" si="55"/>
        <v>0</v>
      </c>
      <c r="AB270" s="107">
        <f t="shared" si="56"/>
        <v>0</v>
      </c>
      <c r="AC270" s="107">
        <f t="shared" si="57"/>
        <v>0</v>
      </c>
      <c r="AD270" s="107">
        <f t="shared" si="58"/>
        <v>0</v>
      </c>
      <c r="AE270" s="107">
        <f t="shared" si="59"/>
        <v>0</v>
      </c>
      <c r="AF270" s="107">
        <f t="shared" si="60"/>
        <v>0</v>
      </c>
      <c r="AG270" s="107">
        <f t="shared" si="61"/>
        <v>0</v>
      </c>
      <c r="AH270" s="107">
        <f t="shared" si="62"/>
        <v>0</v>
      </c>
      <c r="AI270" s="107">
        <f t="shared" si="63"/>
        <v>0</v>
      </c>
      <c r="AJ270" s="107">
        <f t="shared" si="64"/>
        <v>0</v>
      </c>
      <c r="AK270" s="107">
        <f t="shared" si="65"/>
        <v>0</v>
      </c>
    </row>
    <row r="271">
      <c r="A271" s="107"/>
      <c r="B271" s="107"/>
      <c r="C271" s="107"/>
      <c r="D271" s="107"/>
      <c r="E271" s="107"/>
      <c r="F271" s="108">
        <f t="shared" si="53"/>
        <v>170</v>
      </c>
      <c r="G271" s="90" t="s">
        <v>466</v>
      </c>
      <c r="H271" s="14">
        <f>IF(ISNA(VLOOKUP(G271,Round3_Transactions!$A$2:$F$800,2,FALSE)), 0,VLOOKUP(G271,Round3_Transactions!$A$2:$F$800,2,FALSE))</f>
        <v>0</v>
      </c>
      <c r="I271" s="60">
        <f>IF(ISNA(VLOOKUP(G271,Round3_Transactions!$A$2:$F$800,3,FALSE)), 0,VLOOKUP(G271,Round3_Transactions!$A$2:$F$800,3,FALSE))</f>
        <v>0</v>
      </c>
      <c r="J271" s="60">
        <f>IF(ISNA(VLOOKUP(G271,Round3_Transactions!$A$2:$F$800,4,FALSE)), 0,VLOOKUP(G271,Round3_Transactions!$A$2:$F$800,4,FALSE))</f>
        <v>0</v>
      </c>
      <c r="K271" s="60">
        <f>IF(ISNA(VLOOKUP(G271,Round3_Transactions!$A$2:$F$800,5,FALSE)), 0,VLOOKUP(G271,Round3_Transactions!$A$2:$F$800,5,FALSE))</f>
        <v>0</v>
      </c>
      <c r="L271" s="86">
        <f>IF(ISNA(VLOOKUP(G271,Round3_Transactions!$A$2:$F$800,6,FALSE)), 0,VLOOKUP(G271,Round3_Transactions!$A$2:$F$800,6,FALSE))</f>
        <v>0</v>
      </c>
      <c r="M271" s="107">
        <f t="shared" si="1"/>
        <v>0</v>
      </c>
      <c r="N271" s="107">
        <f t="shared" si="3"/>
        <v>0</v>
      </c>
      <c r="O271" s="107">
        <f t="shared" si="4"/>
        <v>0</v>
      </c>
      <c r="P271" s="107">
        <f t="shared" si="5"/>
        <v>0</v>
      </c>
      <c r="Q271" s="107">
        <f t="shared" si="6"/>
        <v>0</v>
      </c>
      <c r="R271" s="107">
        <f t="shared" si="7"/>
        <v>0</v>
      </c>
      <c r="S271" s="107">
        <f t="shared" si="8"/>
        <v>0</v>
      </c>
      <c r="T271" s="107">
        <f t="shared" si="9"/>
        <v>0</v>
      </c>
      <c r="U271" s="107">
        <f t="shared" si="10"/>
        <v>0</v>
      </c>
      <c r="V271" s="107">
        <f t="shared" si="11"/>
        <v>0</v>
      </c>
      <c r="W271" s="107">
        <f t="shared" si="12"/>
        <v>0</v>
      </c>
      <c r="X271" s="107">
        <f t="shared" si="13"/>
        <v>0</v>
      </c>
      <c r="Y271" s="107">
        <f t="shared" si="14"/>
        <v>0</v>
      </c>
      <c r="Z271" s="107">
        <f t="shared" si="54"/>
        <v>0</v>
      </c>
      <c r="AA271" s="107">
        <f t="shared" si="55"/>
        <v>0</v>
      </c>
      <c r="AB271" s="107">
        <f t="shared" si="56"/>
        <v>0</v>
      </c>
      <c r="AC271" s="107">
        <f t="shared" si="57"/>
        <v>0</v>
      </c>
      <c r="AD271" s="107">
        <f t="shared" si="58"/>
        <v>0</v>
      </c>
      <c r="AE271" s="107">
        <f t="shared" si="59"/>
        <v>0</v>
      </c>
      <c r="AF271" s="107">
        <f t="shared" si="60"/>
        <v>0</v>
      </c>
      <c r="AG271" s="107">
        <f t="shared" si="61"/>
        <v>0</v>
      </c>
      <c r="AH271" s="107">
        <f t="shared" si="62"/>
        <v>0</v>
      </c>
      <c r="AI271" s="107">
        <f t="shared" si="63"/>
        <v>0</v>
      </c>
      <c r="AJ271" s="107">
        <f t="shared" si="64"/>
        <v>0</v>
      </c>
      <c r="AK271" s="107">
        <f t="shared" si="65"/>
        <v>0</v>
      </c>
    </row>
    <row r="272">
      <c r="A272" s="107"/>
      <c r="B272" s="107"/>
      <c r="C272" s="107"/>
      <c r="D272" s="107"/>
      <c r="E272" s="107"/>
      <c r="F272" s="108">
        <f t="shared" si="53"/>
        <v>170</v>
      </c>
      <c r="G272" s="90" t="s">
        <v>467</v>
      </c>
      <c r="H272" s="14">
        <f>IF(ISNA(VLOOKUP(G272,Round3_Transactions!$A$2:$F$800,2,FALSE)), 0,VLOOKUP(G272,Round3_Transactions!$A$2:$F$800,2,FALSE))</f>
        <v>0</v>
      </c>
      <c r="I272" s="60">
        <f>IF(ISNA(VLOOKUP(G272,Round3_Transactions!$A$2:$F$800,3,FALSE)), 0,VLOOKUP(G272,Round3_Transactions!$A$2:$F$800,3,FALSE))</f>
        <v>0</v>
      </c>
      <c r="J272" s="60">
        <f>IF(ISNA(VLOOKUP(G272,Round3_Transactions!$A$2:$F$800,4,FALSE)), 0,VLOOKUP(G272,Round3_Transactions!$A$2:$F$800,4,FALSE))</f>
        <v>0</v>
      </c>
      <c r="K272" s="60">
        <f>IF(ISNA(VLOOKUP(G272,Round3_Transactions!$A$2:$F$800,5,FALSE)), 0,VLOOKUP(G272,Round3_Transactions!$A$2:$F$800,5,FALSE))</f>
        <v>0</v>
      </c>
      <c r="L272" s="86">
        <f>IF(ISNA(VLOOKUP(G272,Round3_Transactions!$A$2:$F$800,6,FALSE)), 0,VLOOKUP(G272,Round3_Transactions!$A$2:$F$800,6,FALSE))</f>
        <v>0</v>
      </c>
      <c r="M272" s="107">
        <f t="shared" si="1"/>
        <v>0</v>
      </c>
      <c r="N272" s="107">
        <f t="shared" si="3"/>
        <v>0</v>
      </c>
      <c r="O272" s="107">
        <f t="shared" si="4"/>
        <v>0</v>
      </c>
      <c r="P272" s="107">
        <f t="shared" si="5"/>
        <v>0</v>
      </c>
      <c r="Q272" s="107">
        <f t="shared" si="6"/>
        <v>0</v>
      </c>
      <c r="R272" s="107">
        <f t="shared" si="7"/>
        <v>0</v>
      </c>
      <c r="S272" s="107">
        <f t="shared" si="8"/>
        <v>0</v>
      </c>
      <c r="T272" s="107">
        <f t="shared" si="9"/>
        <v>0</v>
      </c>
      <c r="U272" s="107">
        <f t="shared" si="10"/>
        <v>0</v>
      </c>
      <c r="V272" s="107">
        <f t="shared" si="11"/>
        <v>0</v>
      </c>
      <c r="W272" s="107">
        <f t="shared" si="12"/>
        <v>0</v>
      </c>
      <c r="X272" s="107">
        <f t="shared" si="13"/>
        <v>0</v>
      </c>
      <c r="Y272" s="107">
        <f t="shared" si="14"/>
        <v>0</v>
      </c>
      <c r="Z272" s="107">
        <f t="shared" si="54"/>
        <v>0</v>
      </c>
      <c r="AA272" s="107">
        <f t="shared" si="55"/>
        <v>0</v>
      </c>
      <c r="AB272" s="107">
        <f t="shared" si="56"/>
        <v>0</v>
      </c>
      <c r="AC272" s="107">
        <f t="shared" si="57"/>
        <v>0</v>
      </c>
      <c r="AD272" s="107">
        <f t="shared" si="58"/>
        <v>0</v>
      </c>
      <c r="AE272" s="107">
        <f t="shared" si="59"/>
        <v>0</v>
      </c>
      <c r="AF272" s="107">
        <f t="shared" si="60"/>
        <v>0</v>
      </c>
      <c r="AG272" s="107">
        <f t="shared" si="61"/>
        <v>0</v>
      </c>
      <c r="AH272" s="107">
        <f t="shared" si="62"/>
        <v>0</v>
      </c>
      <c r="AI272" s="107">
        <f t="shared" si="63"/>
        <v>0</v>
      </c>
      <c r="AJ272" s="107">
        <f t="shared" si="64"/>
        <v>0</v>
      </c>
      <c r="AK272" s="107">
        <f t="shared" si="65"/>
        <v>0</v>
      </c>
    </row>
    <row r="273">
      <c r="A273" s="107"/>
      <c r="B273" s="107"/>
      <c r="C273" s="107"/>
      <c r="D273" s="107"/>
      <c r="E273" s="107"/>
      <c r="F273" s="108">
        <f t="shared" si="53"/>
        <v>170</v>
      </c>
      <c r="G273" s="90" t="s">
        <v>468</v>
      </c>
      <c r="H273" s="14">
        <f>IF(ISNA(VLOOKUP(G273,Round3_Transactions!$A$2:$F$800,2,FALSE)), 0,VLOOKUP(G273,Round3_Transactions!$A$2:$F$800,2,FALSE))</f>
        <v>0</v>
      </c>
      <c r="I273" s="60">
        <f>IF(ISNA(VLOOKUP(G273,Round3_Transactions!$A$2:$F$800,3,FALSE)), 0,VLOOKUP(G273,Round3_Transactions!$A$2:$F$800,3,FALSE))</f>
        <v>0</v>
      </c>
      <c r="J273" s="60">
        <f>IF(ISNA(VLOOKUP(G273,Round3_Transactions!$A$2:$F$800,4,FALSE)), 0,VLOOKUP(G273,Round3_Transactions!$A$2:$F$800,4,FALSE))</f>
        <v>0</v>
      </c>
      <c r="K273" s="60">
        <f>IF(ISNA(VLOOKUP(G273,Round3_Transactions!$A$2:$F$800,5,FALSE)), 0,VLOOKUP(G273,Round3_Transactions!$A$2:$F$800,5,FALSE))</f>
        <v>0</v>
      </c>
      <c r="L273" s="86">
        <f>IF(ISNA(VLOOKUP(G273,Round3_Transactions!$A$2:$F$800,6,FALSE)), 0,VLOOKUP(G273,Round3_Transactions!$A$2:$F$800,6,FALSE))</f>
        <v>0</v>
      </c>
      <c r="M273" s="107">
        <f t="shared" si="1"/>
        <v>0</v>
      </c>
      <c r="N273" s="107">
        <f t="shared" si="3"/>
        <v>0</v>
      </c>
      <c r="O273" s="107">
        <f t="shared" si="4"/>
        <v>0</v>
      </c>
      <c r="P273" s="107">
        <f t="shared" si="5"/>
        <v>0</v>
      </c>
      <c r="Q273" s="107">
        <f t="shared" si="6"/>
        <v>0</v>
      </c>
      <c r="R273" s="107">
        <f t="shared" si="7"/>
        <v>0</v>
      </c>
      <c r="S273" s="107">
        <f t="shared" si="8"/>
        <v>0</v>
      </c>
      <c r="T273" s="107">
        <f t="shared" si="9"/>
        <v>0</v>
      </c>
      <c r="U273" s="107">
        <f t="shared" si="10"/>
        <v>0</v>
      </c>
      <c r="V273" s="107">
        <f t="shared" si="11"/>
        <v>0</v>
      </c>
      <c r="W273" s="107">
        <f t="shared" si="12"/>
        <v>0</v>
      </c>
      <c r="X273" s="107">
        <f t="shared" si="13"/>
        <v>0</v>
      </c>
      <c r="Y273" s="107">
        <f t="shared" si="14"/>
        <v>0</v>
      </c>
      <c r="Z273" s="107">
        <f t="shared" si="54"/>
        <v>0</v>
      </c>
      <c r="AA273" s="107">
        <f t="shared" si="55"/>
        <v>0</v>
      </c>
      <c r="AB273" s="107">
        <f t="shared" si="56"/>
        <v>0</v>
      </c>
      <c r="AC273" s="107">
        <f t="shared" si="57"/>
        <v>0</v>
      </c>
      <c r="AD273" s="107">
        <f t="shared" si="58"/>
        <v>0</v>
      </c>
      <c r="AE273" s="107">
        <f t="shared" si="59"/>
        <v>0</v>
      </c>
      <c r="AF273" s="107">
        <f t="shared" si="60"/>
        <v>0</v>
      </c>
      <c r="AG273" s="107">
        <f t="shared" si="61"/>
        <v>0</v>
      </c>
      <c r="AH273" s="107">
        <f t="shared" si="62"/>
        <v>0</v>
      </c>
      <c r="AI273" s="107">
        <f t="shared" si="63"/>
        <v>0</v>
      </c>
      <c r="AJ273" s="107">
        <f t="shared" si="64"/>
        <v>0</v>
      </c>
      <c r="AK273" s="107">
        <f t="shared" si="65"/>
        <v>0</v>
      </c>
    </row>
    <row r="274">
      <c r="A274" s="107"/>
      <c r="B274" s="107"/>
      <c r="C274" s="107"/>
      <c r="D274" s="107"/>
      <c r="E274" s="107"/>
      <c r="F274" s="108">
        <f t="shared" si="53"/>
        <v>170</v>
      </c>
      <c r="G274" s="90" t="s">
        <v>469</v>
      </c>
      <c r="H274" s="14">
        <f>IF(ISNA(VLOOKUP(G274,Round3_Transactions!$A$2:$F$800,2,FALSE)), 0,VLOOKUP(G274,Round3_Transactions!$A$2:$F$800,2,FALSE))</f>
        <v>0</v>
      </c>
      <c r="I274" s="60">
        <f>IF(ISNA(VLOOKUP(G274,Round3_Transactions!$A$2:$F$800,3,FALSE)), 0,VLOOKUP(G274,Round3_Transactions!$A$2:$F$800,3,FALSE))</f>
        <v>0</v>
      </c>
      <c r="J274" s="60">
        <f>IF(ISNA(VLOOKUP(G274,Round3_Transactions!$A$2:$F$800,4,FALSE)), 0,VLOOKUP(G274,Round3_Transactions!$A$2:$F$800,4,FALSE))</f>
        <v>0</v>
      </c>
      <c r="K274" s="60">
        <f>IF(ISNA(VLOOKUP(G274,Round3_Transactions!$A$2:$F$800,5,FALSE)), 0,VLOOKUP(G274,Round3_Transactions!$A$2:$F$800,5,FALSE))</f>
        <v>0</v>
      </c>
      <c r="L274" s="86">
        <f>IF(ISNA(VLOOKUP(G274,Round3_Transactions!$A$2:$F$800,6,FALSE)), 0,VLOOKUP(G274,Round3_Transactions!$A$2:$F$800,6,FALSE))</f>
        <v>0</v>
      </c>
      <c r="M274" s="107">
        <f t="shared" si="1"/>
        <v>0</v>
      </c>
      <c r="N274" s="107">
        <f t="shared" si="3"/>
        <v>0</v>
      </c>
      <c r="O274" s="107">
        <f t="shared" si="4"/>
        <v>0</v>
      </c>
      <c r="P274" s="107">
        <f t="shared" si="5"/>
        <v>0</v>
      </c>
      <c r="Q274" s="107">
        <f t="shared" si="6"/>
        <v>0</v>
      </c>
      <c r="R274" s="107">
        <f t="shared" si="7"/>
        <v>0</v>
      </c>
      <c r="S274" s="107">
        <f t="shared" si="8"/>
        <v>0</v>
      </c>
      <c r="T274" s="107">
        <f t="shared" si="9"/>
        <v>0</v>
      </c>
      <c r="U274" s="107">
        <f t="shared" si="10"/>
        <v>0</v>
      </c>
      <c r="V274" s="107">
        <f t="shared" si="11"/>
        <v>0</v>
      </c>
      <c r="W274" s="107">
        <f t="shared" si="12"/>
        <v>0</v>
      </c>
      <c r="X274" s="107">
        <f t="shared" si="13"/>
        <v>0</v>
      </c>
      <c r="Y274" s="107">
        <f t="shared" si="14"/>
        <v>0</v>
      </c>
      <c r="Z274" s="107">
        <f t="shared" si="54"/>
        <v>0</v>
      </c>
      <c r="AA274" s="107">
        <f t="shared" si="55"/>
        <v>0</v>
      </c>
      <c r="AB274" s="107">
        <f t="shared" si="56"/>
        <v>0</v>
      </c>
      <c r="AC274" s="107">
        <f t="shared" si="57"/>
        <v>0</v>
      </c>
      <c r="AD274" s="107">
        <f t="shared" si="58"/>
        <v>0</v>
      </c>
      <c r="AE274" s="107">
        <f t="shared" si="59"/>
        <v>0</v>
      </c>
      <c r="AF274" s="107">
        <f t="shared" si="60"/>
        <v>0</v>
      </c>
      <c r="AG274" s="107">
        <f t="shared" si="61"/>
        <v>0</v>
      </c>
      <c r="AH274" s="107">
        <f t="shared" si="62"/>
        <v>0</v>
      </c>
      <c r="AI274" s="107">
        <f t="shared" si="63"/>
        <v>0</v>
      </c>
      <c r="AJ274" s="107">
        <f t="shared" si="64"/>
        <v>0</v>
      </c>
      <c r="AK274" s="107">
        <f t="shared" si="65"/>
        <v>0</v>
      </c>
    </row>
    <row r="275">
      <c r="A275" s="107"/>
      <c r="B275" s="107"/>
      <c r="C275" s="107"/>
      <c r="D275" s="107"/>
      <c r="E275" s="107"/>
      <c r="F275" s="108">
        <f t="shared" si="53"/>
        <v>170</v>
      </c>
      <c r="G275" s="90" t="s">
        <v>470</v>
      </c>
      <c r="H275" s="14">
        <f>IF(ISNA(VLOOKUP(G275,Round3_Transactions!$A$2:$F$800,2,FALSE)), 0,VLOOKUP(G275,Round3_Transactions!$A$2:$F$800,2,FALSE))</f>
        <v>0</v>
      </c>
      <c r="I275" s="60">
        <f>IF(ISNA(VLOOKUP(G275,Round3_Transactions!$A$2:$F$800,3,FALSE)), 0,VLOOKUP(G275,Round3_Transactions!$A$2:$F$800,3,FALSE))</f>
        <v>0</v>
      </c>
      <c r="J275" s="60">
        <f>IF(ISNA(VLOOKUP(G275,Round3_Transactions!$A$2:$F$800,4,FALSE)), 0,VLOOKUP(G275,Round3_Transactions!$A$2:$F$800,4,FALSE))</f>
        <v>0</v>
      </c>
      <c r="K275" s="60">
        <f>IF(ISNA(VLOOKUP(G275,Round3_Transactions!$A$2:$F$800,5,FALSE)), 0,VLOOKUP(G275,Round3_Transactions!$A$2:$F$800,5,FALSE))</f>
        <v>0</v>
      </c>
      <c r="L275" s="86">
        <f>IF(ISNA(VLOOKUP(G275,Round3_Transactions!$A$2:$F$800,6,FALSE)), 0,VLOOKUP(G275,Round3_Transactions!$A$2:$F$800,6,FALSE))</f>
        <v>0</v>
      </c>
      <c r="M275" s="107">
        <f t="shared" si="1"/>
        <v>0</v>
      </c>
      <c r="N275" s="107">
        <f t="shared" si="3"/>
        <v>0</v>
      </c>
      <c r="O275" s="107">
        <f t="shared" si="4"/>
        <v>0</v>
      </c>
      <c r="P275" s="107">
        <f t="shared" si="5"/>
        <v>0</v>
      </c>
      <c r="Q275" s="107">
        <f t="shared" si="6"/>
        <v>0</v>
      </c>
      <c r="R275" s="107">
        <f t="shared" si="7"/>
        <v>0</v>
      </c>
      <c r="S275" s="107">
        <f t="shared" si="8"/>
        <v>0</v>
      </c>
      <c r="T275" s="107">
        <f t="shared" si="9"/>
        <v>0</v>
      </c>
      <c r="U275" s="107">
        <f t="shared" si="10"/>
        <v>0</v>
      </c>
      <c r="V275" s="107">
        <f t="shared" si="11"/>
        <v>0</v>
      </c>
      <c r="W275" s="107">
        <f t="shared" si="12"/>
        <v>0</v>
      </c>
      <c r="X275" s="107">
        <f t="shared" si="13"/>
        <v>0</v>
      </c>
      <c r="Y275" s="107">
        <f t="shared" si="14"/>
        <v>0</v>
      </c>
      <c r="Z275" s="107">
        <f t="shared" si="54"/>
        <v>0</v>
      </c>
      <c r="AA275" s="107">
        <f t="shared" si="55"/>
        <v>0</v>
      </c>
      <c r="AB275" s="107">
        <f t="shared" si="56"/>
        <v>0</v>
      </c>
      <c r="AC275" s="107">
        <f t="shared" si="57"/>
        <v>0</v>
      </c>
      <c r="AD275" s="107">
        <f t="shared" si="58"/>
        <v>0</v>
      </c>
      <c r="AE275" s="107">
        <f t="shared" si="59"/>
        <v>0</v>
      </c>
      <c r="AF275" s="107">
        <f t="shared" si="60"/>
        <v>0</v>
      </c>
      <c r="AG275" s="107">
        <f t="shared" si="61"/>
        <v>0</v>
      </c>
      <c r="AH275" s="107">
        <f t="shared" si="62"/>
        <v>0</v>
      </c>
      <c r="AI275" s="107">
        <f t="shared" si="63"/>
        <v>0</v>
      </c>
      <c r="AJ275" s="107">
        <f t="shared" si="64"/>
        <v>0</v>
      </c>
      <c r="AK275" s="107">
        <f t="shared" si="65"/>
        <v>0</v>
      </c>
    </row>
    <row r="276">
      <c r="A276" s="107"/>
      <c r="B276" s="107"/>
      <c r="C276" s="107"/>
      <c r="D276" s="107"/>
      <c r="E276" s="107"/>
      <c r="F276" s="108">
        <f t="shared" si="53"/>
        <v>170</v>
      </c>
      <c r="G276" s="90" t="s">
        <v>471</v>
      </c>
      <c r="H276" s="14">
        <f>IF(ISNA(VLOOKUP(G276,Round3_Transactions!$A$2:$F$800,2,FALSE)), 0,VLOOKUP(G276,Round3_Transactions!$A$2:$F$800,2,FALSE))</f>
        <v>0</v>
      </c>
      <c r="I276" s="60">
        <f>IF(ISNA(VLOOKUP(G276,Round3_Transactions!$A$2:$F$800,3,FALSE)), 0,VLOOKUP(G276,Round3_Transactions!$A$2:$F$800,3,FALSE))</f>
        <v>0</v>
      </c>
      <c r="J276" s="60">
        <f>IF(ISNA(VLOOKUP(G276,Round3_Transactions!$A$2:$F$800,4,FALSE)), 0,VLOOKUP(G276,Round3_Transactions!$A$2:$F$800,4,FALSE))</f>
        <v>0</v>
      </c>
      <c r="K276" s="60">
        <f>IF(ISNA(VLOOKUP(G276,Round3_Transactions!$A$2:$F$800,5,FALSE)), 0,VLOOKUP(G276,Round3_Transactions!$A$2:$F$800,5,FALSE))</f>
        <v>0</v>
      </c>
      <c r="L276" s="86">
        <f>IF(ISNA(VLOOKUP(G276,Round3_Transactions!$A$2:$F$800,6,FALSE)), 0,VLOOKUP(G276,Round3_Transactions!$A$2:$F$800,6,FALSE))</f>
        <v>0</v>
      </c>
      <c r="M276" s="107">
        <f t="shared" si="1"/>
        <v>0</v>
      </c>
      <c r="N276" s="107">
        <f t="shared" si="3"/>
        <v>0</v>
      </c>
      <c r="O276" s="107">
        <f t="shared" si="4"/>
        <v>0</v>
      </c>
      <c r="P276" s="107">
        <f t="shared" si="5"/>
        <v>0</v>
      </c>
      <c r="Q276" s="107">
        <f t="shared" si="6"/>
        <v>0</v>
      </c>
      <c r="R276" s="107">
        <f t="shared" si="7"/>
        <v>0</v>
      </c>
      <c r="S276" s="107">
        <f t="shared" si="8"/>
        <v>0</v>
      </c>
      <c r="T276" s="107">
        <f t="shared" si="9"/>
        <v>0</v>
      </c>
      <c r="U276" s="107">
        <f t="shared" si="10"/>
        <v>0</v>
      </c>
      <c r="V276" s="107">
        <f t="shared" si="11"/>
        <v>0</v>
      </c>
      <c r="W276" s="107">
        <f t="shared" si="12"/>
        <v>0</v>
      </c>
      <c r="X276" s="107">
        <f t="shared" si="13"/>
        <v>0</v>
      </c>
      <c r="Y276" s="107">
        <f t="shared" si="14"/>
        <v>0</v>
      </c>
      <c r="Z276" s="107">
        <f t="shared" si="54"/>
        <v>0</v>
      </c>
      <c r="AA276" s="107">
        <f t="shared" si="55"/>
        <v>0</v>
      </c>
      <c r="AB276" s="107">
        <f t="shared" si="56"/>
        <v>0</v>
      </c>
      <c r="AC276" s="107">
        <f t="shared" si="57"/>
        <v>0</v>
      </c>
      <c r="AD276" s="107">
        <f t="shared" si="58"/>
        <v>0</v>
      </c>
      <c r="AE276" s="107">
        <f t="shared" si="59"/>
        <v>0</v>
      </c>
      <c r="AF276" s="107">
        <f t="shared" si="60"/>
        <v>0</v>
      </c>
      <c r="AG276" s="107">
        <f t="shared" si="61"/>
        <v>0</v>
      </c>
      <c r="AH276" s="107">
        <f t="shared" si="62"/>
        <v>0</v>
      </c>
      <c r="AI276" s="107">
        <f t="shared" si="63"/>
        <v>0</v>
      </c>
      <c r="AJ276" s="107">
        <f t="shared" si="64"/>
        <v>0</v>
      </c>
      <c r="AK276" s="107">
        <f t="shared" si="65"/>
        <v>0</v>
      </c>
    </row>
    <row r="277">
      <c r="A277" s="107"/>
      <c r="B277" s="107"/>
      <c r="C277" s="107"/>
      <c r="D277" s="107"/>
      <c r="E277" s="107"/>
      <c r="F277" s="108">
        <f t="shared" si="53"/>
        <v>170</v>
      </c>
      <c r="G277" s="90" t="s">
        <v>472</v>
      </c>
      <c r="H277" s="14">
        <f>IF(ISNA(VLOOKUP(G277,Round3_Transactions!$A$2:$F$800,2,FALSE)), 0,VLOOKUP(G277,Round3_Transactions!$A$2:$F$800,2,FALSE))</f>
        <v>0</v>
      </c>
      <c r="I277" s="60">
        <f>IF(ISNA(VLOOKUP(G277,Round3_Transactions!$A$2:$F$800,3,FALSE)), 0,VLOOKUP(G277,Round3_Transactions!$A$2:$F$800,3,FALSE))</f>
        <v>0</v>
      </c>
      <c r="J277" s="60">
        <f>IF(ISNA(VLOOKUP(G277,Round3_Transactions!$A$2:$F$800,4,FALSE)), 0,VLOOKUP(G277,Round3_Transactions!$A$2:$F$800,4,FALSE))</f>
        <v>0</v>
      </c>
      <c r="K277" s="60">
        <f>IF(ISNA(VLOOKUP(G277,Round3_Transactions!$A$2:$F$800,5,FALSE)), 0,VLOOKUP(G277,Round3_Transactions!$A$2:$F$800,5,FALSE))</f>
        <v>0</v>
      </c>
      <c r="L277" s="86">
        <f>IF(ISNA(VLOOKUP(G277,Round3_Transactions!$A$2:$F$800,6,FALSE)), 0,VLOOKUP(G277,Round3_Transactions!$A$2:$F$800,6,FALSE))</f>
        <v>0</v>
      </c>
      <c r="M277" s="107">
        <f t="shared" si="1"/>
        <v>0</v>
      </c>
      <c r="N277" s="107">
        <f t="shared" si="3"/>
        <v>0</v>
      </c>
      <c r="O277" s="107">
        <f t="shared" si="4"/>
        <v>0</v>
      </c>
      <c r="P277" s="107">
        <f t="shared" si="5"/>
        <v>0</v>
      </c>
      <c r="Q277" s="107">
        <f t="shared" si="6"/>
        <v>0</v>
      </c>
      <c r="R277" s="107">
        <f t="shared" si="7"/>
        <v>0</v>
      </c>
      <c r="S277" s="107">
        <f t="shared" si="8"/>
        <v>0</v>
      </c>
      <c r="T277" s="107">
        <f t="shared" si="9"/>
        <v>0</v>
      </c>
      <c r="U277" s="107">
        <f t="shared" si="10"/>
        <v>0</v>
      </c>
      <c r="V277" s="107">
        <f t="shared" si="11"/>
        <v>0</v>
      </c>
      <c r="W277" s="107">
        <f t="shared" si="12"/>
        <v>0</v>
      </c>
      <c r="X277" s="107">
        <f t="shared" si="13"/>
        <v>0</v>
      </c>
      <c r="Y277" s="107">
        <f t="shared" si="14"/>
        <v>0</v>
      </c>
      <c r="Z277" s="107">
        <f t="shared" si="54"/>
        <v>0</v>
      </c>
      <c r="AA277" s="107">
        <f t="shared" si="55"/>
        <v>0</v>
      </c>
      <c r="AB277" s="107">
        <f t="shared" si="56"/>
        <v>0</v>
      </c>
      <c r="AC277" s="107">
        <f t="shared" si="57"/>
        <v>0</v>
      </c>
      <c r="AD277" s="107">
        <f t="shared" si="58"/>
        <v>0</v>
      </c>
      <c r="AE277" s="107">
        <f t="shared" si="59"/>
        <v>0</v>
      </c>
      <c r="AF277" s="107">
        <f t="shared" si="60"/>
        <v>0</v>
      </c>
      <c r="AG277" s="107">
        <f t="shared" si="61"/>
        <v>0</v>
      </c>
      <c r="AH277" s="107">
        <f t="shared" si="62"/>
        <v>0</v>
      </c>
      <c r="AI277" s="107">
        <f t="shared" si="63"/>
        <v>0</v>
      </c>
      <c r="AJ277" s="107">
        <f t="shared" si="64"/>
        <v>0</v>
      </c>
      <c r="AK277" s="107">
        <f t="shared" si="65"/>
        <v>0</v>
      </c>
    </row>
    <row r="278">
      <c r="A278" s="107"/>
      <c r="B278" s="107"/>
      <c r="C278" s="107"/>
      <c r="D278" s="107"/>
      <c r="E278" s="107"/>
      <c r="F278" s="108">
        <f t="shared" si="53"/>
        <v>170</v>
      </c>
      <c r="G278" s="90" t="s">
        <v>473</v>
      </c>
      <c r="H278" s="14">
        <f>IF(ISNA(VLOOKUP(G278,Round3_Transactions!$A$2:$F$800,2,FALSE)), 0,VLOOKUP(G278,Round3_Transactions!$A$2:$F$800,2,FALSE))</f>
        <v>0</v>
      </c>
      <c r="I278" s="60">
        <f>IF(ISNA(VLOOKUP(G278,Round3_Transactions!$A$2:$F$800,3,FALSE)), 0,VLOOKUP(G278,Round3_Transactions!$A$2:$F$800,3,FALSE))</f>
        <v>0</v>
      </c>
      <c r="J278" s="60">
        <f>IF(ISNA(VLOOKUP(G278,Round3_Transactions!$A$2:$F$800,4,FALSE)), 0,VLOOKUP(G278,Round3_Transactions!$A$2:$F$800,4,FALSE))</f>
        <v>0</v>
      </c>
      <c r="K278" s="60">
        <f>IF(ISNA(VLOOKUP(G278,Round3_Transactions!$A$2:$F$800,5,FALSE)), 0,VLOOKUP(G278,Round3_Transactions!$A$2:$F$800,5,FALSE))</f>
        <v>0</v>
      </c>
      <c r="L278" s="86">
        <f>IF(ISNA(VLOOKUP(G278,Round3_Transactions!$A$2:$F$800,6,FALSE)), 0,VLOOKUP(G278,Round3_Transactions!$A$2:$F$800,6,FALSE))</f>
        <v>0</v>
      </c>
      <c r="M278" s="107">
        <f t="shared" si="1"/>
        <v>0</v>
      </c>
      <c r="N278" s="107">
        <f t="shared" si="3"/>
        <v>0</v>
      </c>
      <c r="O278" s="107">
        <f t="shared" si="4"/>
        <v>0</v>
      </c>
      <c r="P278" s="107">
        <f t="shared" si="5"/>
        <v>0</v>
      </c>
      <c r="Q278" s="107">
        <f t="shared" si="6"/>
        <v>0</v>
      </c>
      <c r="R278" s="107">
        <f t="shared" si="7"/>
        <v>0</v>
      </c>
      <c r="S278" s="107">
        <f t="shared" si="8"/>
        <v>0</v>
      </c>
      <c r="T278" s="107">
        <f t="shared" si="9"/>
        <v>0</v>
      </c>
      <c r="U278" s="107">
        <f t="shared" si="10"/>
        <v>0</v>
      </c>
      <c r="V278" s="107">
        <f t="shared" si="11"/>
        <v>0</v>
      </c>
      <c r="W278" s="107">
        <f t="shared" si="12"/>
        <v>0</v>
      </c>
      <c r="X278" s="107">
        <f t="shared" si="13"/>
        <v>0</v>
      </c>
      <c r="Y278" s="107">
        <f t="shared" si="14"/>
        <v>0</v>
      </c>
      <c r="Z278" s="107">
        <f t="shared" si="54"/>
        <v>0</v>
      </c>
      <c r="AA278" s="107">
        <f t="shared" si="55"/>
        <v>0</v>
      </c>
      <c r="AB278" s="107">
        <f t="shared" si="56"/>
        <v>0</v>
      </c>
      <c r="AC278" s="107">
        <f t="shared" si="57"/>
        <v>0</v>
      </c>
      <c r="AD278" s="107">
        <f t="shared" si="58"/>
        <v>0</v>
      </c>
      <c r="AE278" s="107">
        <f t="shared" si="59"/>
        <v>0</v>
      </c>
      <c r="AF278" s="107">
        <f t="shared" si="60"/>
        <v>0</v>
      </c>
      <c r="AG278" s="107">
        <f t="shared" si="61"/>
        <v>0</v>
      </c>
      <c r="AH278" s="107">
        <f t="shared" si="62"/>
        <v>0</v>
      </c>
      <c r="AI278" s="107">
        <f t="shared" si="63"/>
        <v>0</v>
      </c>
      <c r="AJ278" s="107">
        <f t="shared" si="64"/>
        <v>0</v>
      </c>
      <c r="AK278" s="107">
        <f t="shared" si="65"/>
        <v>0</v>
      </c>
    </row>
    <row r="279">
      <c r="A279" s="107"/>
      <c r="B279" s="107"/>
      <c r="C279" s="107"/>
      <c r="D279" s="107"/>
      <c r="E279" s="107"/>
      <c r="F279" s="108">
        <f t="shared" si="53"/>
        <v>170</v>
      </c>
      <c r="G279" s="90" t="s">
        <v>474</v>
      </c>
      <c r="H279" s="14">
        <f>IF(ISNA(VLOOKUP(G279,Round3_Transactions!$A$2:$F$800,2,FALSE)), 0,VLOOKUP(G279,Round3_Transactions!$A$2:$F$800,2,FALSE))</f>
        <v>0</v>
      </c>
      <c r="I279" s="60">
        <f>IF(ISNA(VLOOKUP(G279,Round3_Transactions!$A$2:$F$800,3,FALSE)), 0,VLOOKUP(G279,Round3_Transactions!$A$2:$F$800,3,FALSE))</f>
        <v>0</v>
      </c>
      <c r="J279" s="60">
        <f>IF(ISNA(VLOOKUP(G279,Round3_Transactions!$A$2:$F$800,4,FALSE)), 0,VLOOKUP(G279,Round3_Transactions!$A$2:$F$800,4,FALSE))</f>
        <v>0</v>
      </c>
      <c r="K279" s="60">
        <f>IF(ISNA(VLOOKUP(G279,Round3_Transactions!$A$2:$F$800,5,FALSE)), 0,VLOOKUP(G279,Round3_Transactions!$A$2:$F$800,5,FALSE))</f>
        <v>0</v>
      </c>
      <c r="L279" s="86">
        <f>IF(ISNA(VLOOKUP(G279,Round3_Transactions!$A$2:$F$800,6,FALSE)), 0,VLOOKUP(G279,Round3_Transactions!$A$2:$F$800,6,FALSE))</f>
        <v>0</v>
      </c>
      <c r="M279" s="107">
        <f t="shared" si="1"/>
        <v>0</v>
      </c>
      <c r="N279" s="107">
        <f t="shared" si="3"/>
        <v>0</v>
      </c>
      <c r="O279" s="107">
        <f t="shared" si="4"/>
        <v>0</v>
      </c>
      <c r="P279" s="107">
        <f t="shared" si="5"/>
        <v>0</v>
      </c>
      <c r="Q279" s="107">
        <f t="shared" si="6"/>
        <v>0</v>
      </c>
      <c r="R279" s="107">
        <f t="shared" si="7"/>
        <v>0</v>
      </c>
      <c r="S279" s="107">
        <f t="shared" si="8"/>
        <v>0</v>
      </c>
      <c r="T279" s="107">
        <f t="shared" si="9"/>
        <v>0</v>
      </c>
      <c r="U279" s="107">
        <f t="shared" si="10"/>
        <v>0</v>
      </c>
      <c r="V279" s="107">
        <f t="shared" si="11"/>
        <v>0</v>
      </c>
      <c r="W279" s="107">
        <f t="shared" si="12"/>
        <v>0</v>
      </c>
      <c r="X279" s="107">
        <f t="shared" si="13"/>
        <v>0</v>
      </c>
      <c r="Y279" s="107">
        <f t="shared" si="14"/>
        <v>0</v>
      </c>
      <c r="Z279" s="107">
        <f t="shared" si="54"/>
        <v>0</v>
      </c>
      <c r="AA279" s="107">
        <f t="shared" si="55"/>
        <v>0</v>
      </c>
      <c r="AB279" s="107">
        <f t="shared" si="56"/>
        <v>0</v>
      </c>
      <c r="AC279" s="107">
        <f t="shared" si="57"/>
        <v>0</v>
      </c>
      <c r="AD279" s="107">
        <f t="shared" si="58"/>
        <v>0</v>
      </c>
      <c r="AE279" s="107">
        <f t="shared" si="59"/>
        <v>0</v>
      </c>
      <c r="AF279" s="107">
        <f t="shared" si="60"/>
        <v>0</v>
      </c>
      <c r="AG279" s="107">
        <f t="shared" si="61"/>
        <v>0</v>
      </c>
      <c r="AH279" s="107">
        <f t="shared" si="62"/>
        <v>0</v>
      </c>
      <c r="AI279" s="107">
        <f t="shared" si="63"/>
        <v>0</v>
      </c>
      <c r="AJ279" s="107">
        <f t="shared" si="64"/>
        <v>0</v>
      </c>
      <c r="AK279" s="107">
        <f t="shared" si="65"/>
        <v>0</v>
      </c>
    </row>
    <row r="280">
      <c r="A280" s="107"/>
      <c r="B280" s="107"/>
      <c r="C280" s="107"/>
      <c r="D280" s="107"/>
      <c r="E280" s="107"/>
      <c r="F280" s="108">
        <f t="shared" si="53"/>
        <v>170</v>
      </c>
      <c r="G280" s="90" t="s">
        <v>475</v>
      </c>
      <c r="H280" s="14">
        <f>IF(ISNA(VLOOKUP(G280,Round3_Transactions!$A$2:$F$800,2,FALSE)), 0,VLOOKUP(G280,Round3_Transactions!$A$2:$F$800,2,FALSE))</f>
        <v>0</v>
      </c>
      <c r="I280" s="60">
        <f>IF(ISNA(VLOOKUP(G280,Round3_Transactions!$A$2:$F$800,3,FALSE)), 0,VLOOKUP(G280,Round3_Transactions!$A$2:$F$800,3,FALSE))</f>
        <v>0</v>
      </c>
      <c r="J280" s="60">
        <f>IF(ISNA(VLOOKUP(G280,Round3_Transactions!$A$2:$F$800,4,FALSE)), 0,VLOOKUP(G280,Round3_Transactions!$A$2:$F$800,4,FALSE))</f>
        <v>0</v>
      </c>
      <c r="K280" s="60">
        <f>IF(ISNA(VLOOKUP(G280,Round3_Transactions!$A$2:$F$800,5,FALSE)), 0,VLOOKUP(G280,Round3_Transactions!$A$2:$F$800,5,FALSE))</f>
        <v>0</v>
      </c>
      <c r="L280" s="86">
        <f>IF(ISNA(VLOOKUP(G280,Round3_Transactions!$A$2:$F$800,6,FALSE)), 0,VLOOKUP(G280,Round3_Transactions!$A$2:$F$800,6,FALSE))</f>
        <v>0</v>
      </c>
      <c r="M280" s="107">
        <f t="shared" si="1"/>
        <v>0</v>
      </c>
      <c r="N280" s="107">
        <f t="shared" si="3"/>
        <v>0</v>
      </c>
      <c r="O280" s="107">
        <f t="shared" si="4"/>
        <v>0</v>
      </c>
      <c r="P280" s="107">
        <f t="shared" si="5"/>
        <v>0</v>
      </c>
      <c r="Q280" s="107">
        <f t="shared" si="6"/>
        <v>0</v>
      </c>
      <c r="R280" s="107">
        <f t="shared" si="7"/>
        <v>0</v>
      </c>
      <c r="S280" s="107">
        <f t="shared" si="8"/>
        <v>0</v>
      </c>
      <c r="T280" s="107">
        <f t="shared" si="9"/>
        <v>0</v>
      </c>
      <c r="U280" s="107">
        <f t="shared" si="10"/>
        <v>0</v>
      </c>
      <c r="V280" s="107">
        <f t="shared" si="11"/>
        <v>0</v>
      </c>
      <c r="W280" s="107">
        <f t="shared" si="12"/>
        <v>0</v>
      </c>
      <c r="X280" s="107">
        <f t="shared" si="13"/>
        <v>0</v>
      </c>
      <c r="Y280" s="107">
        <f t="shared" si="14"/>
        <v>0</v>
      </c>
      <c r="Z280" s="107">
        <f t="shared" si="54"/>
        <v>0</v>
      </c>
      <c r="AA280" s="107">
        <f t="shared" si="55"/>
        <v>0</v>
      </c>
      <c r="AB280" s="107">
        <f t="shared" si="56"/>
        <v>0</v>
      </c>
      <c r="AC280" s="107">
        <f t="shared" si="57"/>
        <v>0</v>
      </c>
      <c r="AD280" s="107">
        <f t="shared" si="58"/>
        <v>0</v>
      </c>
      <c r="AE280" s="107">
        <f t="shared" si="59"/>
        <v>0</v>
      </c>
      <c r="AF280" s="107">
        <f t="shared" si="60"/>
        <v>0</v>
      </c>
      <c r="AG280" s="107">
        <f t="shared" si="61"/>
        <v>0</v>
      </c>
      <c r="AH280" s="107">
        <f t="shared" si="62"/>
        <v>0</v>
      </c>
      <c r="AI280" s="107">
        <f t="shared" si="63"/>
        <v>0</v>
      </c>
      <c r="AJ280" s="107">
        <f t="shared" si="64"/>
        <v>0</v>
      </c>
      <c r="AK280" s="107">
        <f t="shared" si="65"/>
        <v>0</v>
      </c>
    </row>
    <row r="281">
      <c r="A281" s="107"/>
      <c r="B281" s="107"/>
      <c r="C281" s="107"/>
      <c r="D281" s="107"/>
      <c r="E281" s="107"/>
      <c r="F281" s="108">
        <f t="shared" si="53"/>
        <v>170</v>
      </c>
      <c r="G281" s="90" t="s">
        <v>476</v>
      </c>
      <c r="H281" s="14">
        <f>IF(ISNA(VLOOKUP(G281,Round3_Transactions!$A$2:$F$800,2,FALSE)), 0,VLOOKUP(G281,Round3_Transactions!$A$2:$F$800,2,FALSE))</f>
        <v>0</v>
      </c>
      <c r="I281" s="60">
        <f>IF(ISNA(VLOOKUP(G281,Round3_Transactions!$A$2:$F$800,3,FALSE)), 0,VLOOKUP(G281,Round3_Transactions!$A$2:$F$800,3,FALSE))</f>
        <v>0</v>
      </c>
      <c r="J281" s="60">
        <f>IF(ISNA(VLOOKUP(G281,Round3_Transactions!$A$2:$F$800,4,FALSE)), 0,VLOOKUP(G281,Round3_Transactions!$A$2:$F$800,4,FALSE))</f>
        <v>0</v>
      </c>
      <c r="K281" s="60">
        <f>IF(ISNA(VLOOKUP(G281,Round3_Transactions!$A$2:$F$800,5,FALSE)), 0,VLOOKUP(G281,Round3_Transactions!$A$2:$F$800,5,FALSE))</f>
        <v>0</v>
      </c>
      <c r="L281" s="86">
        <f>IF(ISNA(VLOOKUP(G281,Round3_Transactions!$A$2:$F$800,6,FALSE)), 0,VLOOKUP(G281,Round3_Transactions!$A$2:$F$800,6,FALSE))</f>
        <v>0</v>
      </c>
      <c r="M281" s="107">
        <f t="shared" si="1"/>
        <v>0</v>
      </c>
      <c r="N281" s="107">
        <f t="shared" si="3"/>
        <v>0</v>
      </c>
      <c r="O281" s="107">
        <f t="shared" si="4"/>
        <v>0</v>
      </c>
      <c r="P281" s="107">
        <f t="shared" si="5"/>
        <v>0</v>
      </c>
      <c r="Q281" s="107">
        <f t="shared" si="6"/>
        <v>0</v>
      </c>
      <c r="R281" s="107">
        <f t="shared" si="7"/>
        <v>0</v>
      </c>
      <c r="S281" s="107">
        <f t="shared" si="8"/>
        <v>0</v>
      </c>
      <c r="T281" s="107">
        <f t="shared" si="9"/>
        <v>0</v>
      </c>
      <c r="U281" s="107">
        <f t="shared" si="10"/>
        <v>0</v>
      </c>
      <c r="V281" s="107">
        <f t="shared" si="11"/>
        <v>0</v>
      </c>
      <c r="W281" s="107">
        <f t="shared" si="12"/>
        <v>0</v>
      </c>
      <c r="X281" s="107">
        <f t="shared" si="13"/>
        <v>0</v>
      </c>
      <c r="Y281" s="107">
        <f t="shared" si="14"/>
        <v>0</v>
      </c>
      <c r="Z281" s="107">
        <f t="shared" si="54"/>
        <v>0</v>
      </c>
      <c r="AA281" s="107">
        <f t="shared" si="55"/>
        <v>0</v>
      </c>
      <c r="AB281" s="107">
        <f t="shared" si="56"/>
        <v>0</v>
      </c>
      <c r="AC281" s="107">
        <f t="shared" si="57"/>
        <v>0</v>
      </c>
      <c r="AD281" s="107">
        <f t="shared" si="58"/>
        <v>0</v>
      </c>
      <c r="AE281" s="107">
        <f t="shared" si="59"/>
        <v>0</v>
      </c>
      <c r="AF281" s="107">
        <f t="shared" si="60"/>
        <v>0</v>
      </c>
      <c r="AG281" s="107">
        <f t="shared" si="61"/>
        <v>0</v>
      </c>
      <c r="AH281" s="107">
        <f t="shared" si="62"/>
        <v>0</v>
      </c>
      <c r="AI281" s="107">
        <f t="shared" si="63"/>
        <v>0</v>
      </c>
      <c r="AJ281" s="107">
        <f t="shared" si="64"/>
        <v>0</v>
      </c>
      <c r="AK281" s="107">
        <f t="shared" si="65"/>
        <v>0</v>
      </c>
    </row>
    <row r="282">
      <c r="A282" s="107"/>
      <c r="B282" s="107"/>
      <c r="C282" s="107"/>
      <c r="D282" s="107"/>
      <c r="E282" s="107"/>
      <c r="F282" s="108">
        <f t="shared" si="53"/>
        <v>170</v>
      </c>
      <c r="G282" s="90" t="s">
        <v>477</v>
      </c>
      <c r="H282" s="14">
        <f>IF(ISNA(VLOOKUP(G282,Round3_Transactions!$A$2:$F$800,2,FALSE)), 0,VLOOKUP(G282,Round3_Transactions!$A$2:$F$800,2,FALSE))</f>
        <v>0</v>
      </c>
      <c r="I282" s="60">
        <f>IF(ISNA(VLOOKUP(G282,Round3_Transactions!$A$2:$F$800,3,FALSE)), 0,VLOOKUP(G282,Round3_Transactions!$A$2:$F$800,3,FALSE))</f>
        <v>0</v>
      </c>
      <c r="J282" s="60">
        <f>IF(ISNA(VLOOKUP(G282,Round3_Transactions!$A$2:$F$800,4,FALSE)), 0,VLOOKUP(G282,Round3_Transactions!$A$2:$F$800,4,FALSE))</f>
        <v>0</v>
      </c>
      <c r="K282" s="60">
        <f>IF(ISNA(VLOOKUP(G282,Round3_Transactions!$A$2:$F$800,5,FALSE)), 0,VLOOKUP(G282,Round3_Transactions!$A$2:$F$800,5,FALSE))</f>
        <v>0</v>
      </c>
      <c r="L282" s="86">
        <f>IF(ISNA(VLOOKUP(G282,Round3_Transactions!$A$2:$F$800,6,FALSE)), 0,VLOOKUP(G282,Round3_Transactions!$A$2:$F$800,6,FALSE))</f>
        <v>0</v>
      </c>
      <c r="M282" s="107">
        <f t="shared" si="1"/>
        <v>0</v>
      </c>
      <c r="N282" s="107">
        <f t="shared" si="3"/>
        <v>0</v>
      </c>
      <c r="O282" s="107">
        <f t="shared" si="4"/>
        <v>0</v>
      </c>
      <c r="P282" s="107">
        <f t="shared" si="5"/>
        <v>0</v>
      </c>
      <c r="Q282" s="107">
        <f t="shared" si="6"/>
        <v>0</v>
      </c>
      <c r="R282" s="107">
        <f t="shared" si="7"/>
        <v>0</v>
      </c>
      <c r="S282" s="107">
        <f t="shared" si="8"/>
        <v>0</v>
      </c>
      <c r="T282" s="107">
        <f t="shared" si="9"/>
        <v>0</v>
      </c>
      <c r="U282" s="107">
        <f t="shared" si="10"/>
        <v>0</v>
      </c>
      <c r="V282" s="107">
        <f t="shared" si="11"/>
        <v>0</v>
      </c>
      <c r="W282" s="107">
        <f t="shared" si="12"/>
        <v>0</v>
      </c>
      <c r="X282" s="107">
        <f t="shared" si="13"/>
        <v>0</v>
      </c>
      <c r="Y282" s="107">
        <f t="shared" si="14"/>
        <v>0</v>
      </c>
      <c r="Z282" s="107">
        <f t="shared" si="54"/>
        <v>0</v>
      </c>
      <c r="AA282" s="107">
        <f t="shared" si="55"/>
        <v>0</v>
      </c>
      <c r="AB282" s="107">
        <f t="shared" si="56"/>
        <v>0</v>
      </c>
      <c r="AC282" s="107">
        <f t="shared" si="57"/>
        <v>0</v>
      </c>
      <c r="AD282" s="107">
        <f t="shared" si="58"/>
        <v>0</v>
      </c>
      <c r="AE282" s="107">
        <f t="shared" si="59"/>
        <v>0</v>
      </c>
      <c r="AF282" s="107">
        <f t="shared" si="60"/>
        <v>0</v>
      </c>
      <c r="AG282" s="107">
        <f t="shared" si="61"/>
        <v>0</v>
      </c>
      <c r="AH282" s="107">
        <f t="shared" si="62"/>
        <v>0</v>
      </c>
      <c r="AI282" s="107">
        <f t="shared" si="63"/>
        <v>0</v>
      </c>
      <c r="AJ282" s="107">
        <f t="shared" si="64"/>
        <v>0</v>
      </c>
      <c r="AK282" s="107">
        <f t="shared" si="65"/>
        <v>0</v>
      </c>
    </row>
    <row r="283">
      <c r="A283" s="107"/>
      <c r="B283" s="107"/>
      <c r="C283" s="107"/>
      <c r="D283" s="107"/>
      <c r="E283" s="107"/>
      <c r="F283" s="108">
        <f t="shared" si="53"/>
        <v>170</v>
      </c>
      <c r="G283" s="90" t="s">
        <v>478</v>
      </c>
      <c r="H283" s="14">
        <f>IF(ISNA(VLOOKUP(G283,Round3_Transactions!$A$2:$F$800,2,FALSE)), 0,VLOOKUP(G283,Round3_Transactions!$A$2:$F$800,2,FALSE))</f>
        <v>0</v>
      </c>
      <c r="I283" s="60">
        <f>IF(ISNA(VLOOKUP(G283,Round3_Transactions!$A$2:$F$800,3,FALSE)), 0,VLOOKUP(G283,Round3_Transactions!$A$2:$F$800,3,FALSE))</f>
        <v>0</v>
      </c>
      <c r="J283" s="60">
        <f>IF(ISNA(VLOOKUP(G283,Round3_Transactions!$A$2:$F$800,4,FALSE)), 0,VLOOKUP(G283,Round3_Transactions!$A$2:$F$800,4,FALSE))</f>
        <v>0</v>
      </c>
      <c r="K283" s="60">
        <f>IF(ISNA(VLOOKUP(G283,Round3_Transactions!$A$2:$F$800,5,FALSE)), 0,VLOOKUP(G283,Round3_Transactions!$A$2:$F$800,5,FALSE))</f>
        <v>0</v>
      </c>
      <c r="L283" s="86">
        <f>IF(ISNA(VLOOKUP(G283,Round3_Transactions!$A$2:$F$800,6,FALSE)), 0,VLOOKUP(G283,Round3_Transactions!$A$2:$F$800,6,FALSE))</f>
        <v>0</v>
      </c>
      <c r="M283" s="107">
        <f t="shared" si="1"/>
        <v>0</v>
      </c>
      <c r="N283" s="107">
        <f t="shared" si="3"/>
        <v>0</v>
      </c>
      <c r="O283" s="107">
        <f t="shared" si="4"/>
        <v>0</v>
      </c>
      <c r="P283" s="107">
        <f t="shared" si="5"/>
        <v>0</v>
      </c>
      <c r="Q283" s="107">
        <f t="shared" si="6"/>
        <v>0</v>
      </c>
      <c r="R283" s="107">
        <f t="shared" si="7"/>
        <v>0</v>
      </c>
      <c r="S283" s="107">
        <f t="shared" si="8"/>
        <v>0</v>
      </c>
      <c r="T283" s="107">
        <f t="shared" si="9"/>
        <v>0</v>
      </c>
      <c r="U283" s="107">
        <f t="shared" si="10"/>
        <v>0</v>
      </c>
      <c r="V283" s="107">
        <f t="shared" si="11"/>
        <v>0</v>
      </c>
      <c r="W283" s="107">
        <f t="shared" si="12"/>
        <v>0</v>
      </c>
      <c r="X283" s="107">
        <f t="shared" si="13"/>
        <v>0</v>
      </c>
      <c r="Y283" s="107">
        <f t="shared" si="14"/>
        <v>0</v>
      </c>
      <c r="Z283" s="107">
        <f t="shared" si="54"/>
        <v>0</v>
      </c>
      <c r="AA283" s="107">
        <f t="shared" si="55"/>
        <v>0</v>
      </c>
      <c r="AB283" s="107">
        <f t="shared" si="56"/>
        <v>0</v>
      </c>
      <c r="AC283" s="107">
        <f t="shared" si="57"/>
        <v>0</v>
      </c>
      <c r="AD283" s="107">
        <f t="shared" si="58"/>
        <v>0</v>
      </c>
      <c r="AE283" s="107">
        <f t="shared" si="59"/>
        <v>0</v>
      </c>
      <c r="AF283" s="107">
        <f t="shared" si="60"/>
        <v>0</v>
      </c>
      <c r="AG283" s="107">
        <f t="shared" si="61"/>
        <v>0</v>
      </c>
      <c r="AH283" s="107">
        <f t="shared" si="62"/>
        <v>0</v>
      </c>
      <c r="AI283" s="107">
        <f t="shared" si="63"/>
        <v>0</v>
      </c>
      <c r="AJ283" s="107">
        <f t="shared" si="64"/>
        <v>0</v>
      </c>
      <c r="AK283" s="107">
        <f t="shared" si="65"/>
        <v>0</v>
      </c>
    </row>
    <row r="284">
      <c r="A284" s="107"/>
      <c r="B284" s="107"/>
      <c r="C284" s="107"/>
      <c r="D284" s="107"/>
      <c r="E284" s="107"/>
      <c r="F284" s="108">
        <f t="shared" si="53"/>
        <v>170</v>
      </c>
      <c r="G284" s="90" t="s">
        <v>479</v>
      </c>
      <c r="H284" s="14">
        <f>IF(ISNA(VLOOKUP(G284,Round3_Transactions!$A$2:$F$800,2,FALSE)), 0,VLOOKUP(G284,Round3_Transactions!$A$2:$F$800,2,FALSE))</f>
        <v>0</v>
      </c>
      <c r="I284" s="60">
        <f>IF(ISNA(VLOOKUP(G284,Round3_Transactions!$A$2:$F$800,3,FALSE)), 0,VLOOKUP(G284,Round3_Transactions!$A$2:$F$800,3,FALSE))</f>
        <v>0</v>
      </c>
      <c r="J284" s="60">
        <f>IF(ISNA(VLOOKUP(G284,Round3_Transactions!$A$2:$F$800,4,FALSE)), 0,VLOOKUP(G284,Round3_Transactions!$A$2:$F$800,4,FALSE))</f>
        <v>0</v>
      </c>
      <c r="K284" s="60">
        <f>IF(ISNA(VLOOKUP(G284,Round3_Transactions!$A$2:$F$800,5,FALSE)), 0,VLOOKUP(G284,Round3_Transactions!$A$2:$F$800,5,FALSE))</f>
        <v>0</v>
      </c>
      <c r="L284" s="86">
        <f>IF(ISNA(VLOOKUP(G284,Round3_Transactions!$A$2:$F$800,6,FALSE)), 0,VLOOKUP(G284,Round3_Transactions!$A$2:$F$800,6,FALSE))</f>
        <v>0</v>
      </c>
      <c r="M284" s="107">
        <f t="shared" si="1"/>
        <v>0</v>
      </c>
      <c r="N284" s="107">
        <f t="shared" si="3"/>
        <v>0</v>
      </c>
      <c r="O284" s="107">
        <f t="shared" si="4"/>
        <v>0</v>
      </c>
      <c r="P284" s="107">
        <f t="shared" si="5"/>
        <v>0</v>
      </c>
      <c r="Q284" s="107">
        <f t="shared" si="6"/>
        <v>0</v>
      </c>
      <c r="R284" s="107">
        <f t="shared" si="7"/>
        <v>0</v>
      </c>
      <c r="S284" s="107">
        <f t="shared" si="8"/>
        <v>0</v>
      </c>
      <c r="T284" s="107">
        <f t="shared" si="9"/>
        <v>0</v>
      </c>
      <c r="U284" s="107">
        <f t="shared" si="10"/>
        <v>0</v>
      </c>
      <c r="V284" s="107">
        <f t="shared" si="11"/>
        <v>0</v>
      </c>
      <c r="W284" s="107">
        <f t="shared" si="12"/>
        <v>0</v>
      </c>
      <c r="X284" s="107">
        <f t="shared" si="13"/>
        <v>0</v>
      </c>
      <c r="Y284" s="107">
        <f t="shared" si="14"/>
        <v>0</v>
      </c>
      <c r="Z284" s="107">
        <f t="shared" si="54"/>
        <v>0</v>
      </c>
      <c r="AA284" s="107">
        <f t="shared" si="55"/>
        <v>0</v>
      </c>
      <c r="AB284" s="107">
        <f t="shared" si="56"/>
        <v>0</v>
      </c>
      <c r="AC284" s="107">
        <f t="shared" si="57"/>
        <v>0</v>
      </c>
      <c r="AD284" s="107">
        <f t="shared" si="58"/>
        <v>0</v>
      </c>
      <c r="AE284" s="107">
        <f t="shared" si="59"/>
        <v>0</v>
      </c>
      <c r="AF284" s="107">
        <f t="shared" si="60"/>
        <v>0</v>
      </c>
      <c r="AG284" s="107">
        <f t="shared" si="61"/>
        <v>0</v>
      </c>
      <c r="AH284" s="107">
        <f t="shared" si="62"/>
        <v>0</v>
      </c>
      <c r="AI284" s="107">
        <f t="shared" si="63"/>
        <v>0</v>
      </c>
      <c r="AJ284" s="107">
        <f t="shared" si="64"/>
        <v>0</v>
      </c>
      <c r="AK284" s="107">
        <f t="shared" si="65"/>
        <v>0</v>
      </c>
    </row>
    <row r="285">
      <c r="A285" s="107"/>
      <c r="B285" s="107"/>
      <c r="C285" s="107"/>
      <c r="D285" s="107"/>
      <c r="E285" s="107"/>
      <c r="F285" s="108">
        <f t="shared" si="53"/>
        <v>170</v>
      </c>
      <c r="G285" s="90" t="s">
        <v>480</v>
      </c>
      <c r="H285" s="14">
        <f>IF(ISNA(VLOOKUP(G285,Round3_Transactions!$A$2:$F$800,2,FALSE)), 0,VLOOKUP(G285,Round3_Transactions!$A$2:$F$800,2,FALSE))</f>
        <v>0</v>
      </c>
      <c r="I285" s="60">
        <f>IF(ISNA(VLOOKUP(G285,Round3_Transactions!$A$2:$F$800,3,FALSE)), 0,VLOOKUP(G285,Round3_Transactions!$A$2:$F$800,3,FALSE))</f>
        <v>0</v>
      </c>
      <c r="J285" s="60">
        <f>IF(ISNA(VLOOKUP(G285,Round3_Transactions!$A$2:$F$800,4,FALSE)), 0,VLOOKUP(G285,Round3_Transactions!$A$2:$F$800,4,FALSE))</f>
        <v>0</v>
      </c>
      <c r="K285" s="60">
        <f>IF(ISNA(VLOOKUP(G285,Round3_Transactions!$A$2:$F$800,5,FALSE)), 0,VLOOKUP(G285,Round3_Transactions!$A$2:$F$800,5,FALSE))</f>
        <v>0</v>
      </c>
      <c r="L285" s="86">
        <f>IF(ISNA(VLOOKUP(G285,Round3_Transactions!$A$2:$F$800,6,FALSE)), 0,VLOOKUP(G285,Round3_Transactions!$A$2:$F$800,6,FALSE))</f>
        <v>0</v>
      </c>
      <c r="M285" s="107">
        <f t="shared" si="1"/>
        <v>0</v>
      </c>
      <c r="N285" s="107">
        <f t="shared" si="3"/>
        <v>0</v>
      </c>
      <c r="O285" s="107">
        <f t="shared" si="4"/>
        <v>0</v>
      </c>
      <c r="P285" s="107">
        <f t="shared" si="5"/>
        <v>0</v>
      </c>
      <c r="Q285" s="107">
        <f t="shared" si="6"/>
        <v>0</v>
      </c>
      <c r="R285" s="107">
        <f t="shared" si="7"/>
        <v>0</v>
      </c>
      <c r="S285" s="107">
        <f t="shared" si="8"/>
        <v>0</v>
      </c>
      <c r="T285" s="107">
        <f t="shared" si="9"/>
        <v>0</v>
      </c>
      <c r="U285" s="107">
        <f t="shared" si="10"/>
        <v>0</v>
      </c>
      <c r="V285" s="107">
        <f t="shared" si="11"/>
        <v>0</v>
      </c>
      <c r="W285" s="107">
        <f t="shared" si="12"/>
        <v>0</v>
      </c>
      <c r="X285" s="107">
        <f t="shared" si="13"/>
        <v>0</v>
      </c>
      <c r="Y285" s="107">
        <f t="shared" si="14"/>
        <v>0</v>
      </c>
      <c r="Z285" s="107">
        <f t="shared" si="54"/>
        <v>0</v>
      </c>
      <c r="AA285" s="107">
        <f t="shared" si="55"/>
        <v>0</v>
      </c>
      <c r="AB285" s="107">
        <f t="shared" si="56"/>
        <v>0</v>
      </c>
      <c r="AC285" s="107">
        <f t="shared" si="57"/>
        <v>0</v>
      </c>
      <c r="AD285" s="107">
        <f t="shared" si="58"/>
        <v>0</v>
      </c>
      <c r="AE285" s="107">
        <f t="shared" si="59"/>
        <v>0</v>
      </c>
      <c r="AF285" s="107">
        <f t="shared" si="60"/>
        <v>0</v>
      </c>
      <c r="AG285" s="107">
        <f t="shared" si="61"/>
        <v>0</v>
      </c>
      <c r="AH285" s="107">
        <f t="shared" si="62"/>
        <v>0</v>
      </c>
      <c r="AI285" s="107">
        <f t="shared" si="63"/>
        <v>0</v>
      </c>
      <c r="AJ285" s="107">
        <f t="shared" si="64"/>
        <v>0</v>
      </c>
      <c r="AK285" s="107">
        <f t="shared" si="65"/>
        <v>0</v>
      </c>
    </row>
    <row r="286">
      <c r="A286" s="107"/>
      <c r="B286" s="107"/>
      <c r="C286" s="107"/>
      <c r="D286" s="107"/>
      <c r="E286" s="107"/>
      <c r="F286" s="108">
        <f t="shared" si="53"/>
        <v>170</v>
      </c>
      <c r="G286" s="90" t="s">
        <v>481</v>
      </c>
      <c r="H286" s="14">
        <f>IF(ISNA(VLOOKUP(G286,Round3_Transactions!$A$2:$F$800,2,FALSE)), 0,VLOOKUP(G286,Round3_Transactions!$A$2:$F$800,2,FALSE))</f>
        <v>0</v>
      </c>
      <c r="I286" s="60">
        <f>IF(ISNA(VLOOKUP(G286,Round3_Transactions!$A$2:$F$800,3,FALSE)), 0,VLOOKUP(G286,Round3_Transactions!$A$2:$F$800,3,FALSE))</f>
        <v>0</v>
      </c>
      <c r="J286" s="60">
        <f>IF(ISNA(VLOOKUP(G286,Round3_Transactions!$A$2:$F$800,4,FALSE)), 0,VLOOKUP(G286,Round3_Transactions!$A$2:$F$800,4,FALSE))</f>
        <v>0</v>
      </c>
      <c r="K286" s="60">
        <f>IF(ISNA(VLOOKUP(G286,Round3_Transactions!$A$2:$F$800,5,FALSE)), 0,VLOOKUP(G286,Round3_Transactions!$A$2:$F$800,5,FALSE))</f>
        <v>0</v>
      </c>
      <c r="L286" s="86">
        <f>IF(ISNA(VLOOKUP(G286,Round3_Transactions!$A$2:$F$800,6,FALSE)), 0,VLOOKUP(G286,Round3_Transactions!$A$2:$F$800,6,FALSE))</f>
        <v>0</v>
      </c>
      <c r="M286" s="107">
        <f t="shared" si="1"/>
        <v>0</v>
      </c>
      <c r="N286" s="107">
        <f t="shared" si="3"/>
        <v>0</v>
      </c>
      <c r="O286" s="107">
        <f t="shared" si="4"/>
        <v>0</v>
      </c>
      <c r="P286" s="107">
        <f t="shared" si="5"/>
        <v>0</v>
      </c>
      <c r="Q286" s="107">
        <f t="shared" si="6"/>
        <v>0</v>
      </c>
      <c r="R286" s="107">
        <f t="shared" si="7"/>
        <v>0</v>
      </c>
      <c r="S286" s="107">
        <f t="shared" si="8"/>
        <v>0</v>
      </c>
      <c r="T286" s="107">
        <f t="shared" si="9"/>
        <v>0</v>
      </c>
      <c r="U286" s="107">
        <f t="shared" si="10"/>
        <v>0</v>
      </c>
      <c r="V286" s="107">
        <f t="shared" si="11"/>
        <v>0</v>
      </c>
      <c r="W286" s="107">
        <f t="shared" si="12"/>
        <v>0</v>
      </c>
      <c r="X286" s="107">
        <f t="shared" si="13"/>
        <v>0</v>
      </c>
      <c r="Y286" s="107">
        <f t="shared" si="14"/>
        <v>0</v>
      </c>
      <c r="Z286" s="107">
        <f t="shared" si="54"/>
        <v>0</v>
      </c>
      <c r="AA286" s="107">
        <f t="shared" si="55"/>
        <v>0</v>
      </c>
      <c r="AB286" s="107">
        <f t="shared" si="56"/>
        <v>0</v>
      </c>
      <c r="AC286" s="107">
        <f t="shared" si="57"/>
        <v>0</v>
      </c>
      <c r="AD286" s="107">
        <f t="shared" si="58"/>
        <v>0</v>
      </c>
      <c r="AE286" s="107">
        <f t="shared" si="59"/>
        <v>0</v>
      </c>
      <c r="AF286" s="107">
        <f t="shared" si="60"/>
        <v>0</v>
      </c>
      <c r="AG286" s="107">
        <f t="shared" si="61"/>
        <v>0</v>
      </c>
      <c r="AH286" s="107">
        <f t="shared" si="62"/>
        <v>0</v>
      </c>
      <c r="AI286" s="107">
        <f t="shared" si="63"/>
        <v>0</v>
      </c>
      <c r="AJ286" s="107">
        <f t="shared" si="64"/>
        <v>0</v>
      </c>
      <c r="AK286" s="107">
        <f t="shared" si="65"/>
        <v>0</v>
      </c>
    </row>
    <row r="287">
      <c r="A287" s="107"/>
      <c r="B287" s="107"/>
      <c r="C287" s="107"/>
      <c r="D287" s="107"/>
      <c r="E287" s="107"/>
      <c r="F287" s="108">
        <f t="shared" si="53"/>
        <v>170</v>
      </c>
      <c r="G287" s="90" t="s">
        <v>482</v>
      </c>
      <c r="H287" s="14">
        <f>IF(ISNA(VLOOKUP(G287,Round3_Transactions!$A$2:$F$800,2,FALSE)), 0,VLOOKUP(G287,Round3_Transactions!$A$2:$F$800,2,FALSE))</f>
        <v>0</v>
      </c>
      <c r="I287" s="60">
        <f>IF(ISNA(VLOOKUP(G287,Round3_Transactions!$A$2:$F$800,3,FALSE)), 0,VLOOKUP(G287,Round3_Transactions!$A$2:$F$800,3,FALSE))</f>
        <v>0</v>
      </c>
      <c r="J287" s="60">
        <f>IF(ISNA(VLOOKUP(G287,Round3_Transactions!$A$2:$F$800,4,FALSE)), 0,VLOOKUP(G287,Round3_Transactions!$A$2:$F$800,4,FALSE))</f>
        <v>0</v>
      </c>
      <c r="K287" s="60">
        <f>IF(ISNA(VLOOKUP(G287,Round3_Transactions!$A$2:$F$800,5,FALSE)), 0,VLOOKUP(G287,Round3_Transactions!$A$2:$F$800,5,FALSE))</f>
        <v>0</v>
      </c>
      <c r="L287" s="86">
        <f>IF(ISNA(VLOOKUP(G287,Round3_Transactions!$A$2:$F$800,6,FALSE)), 0,VLOOKUP(G287,Round3_Transactions!$A$2:$F$800,6,FALSE))</f>
        <v>0</v>
      </c>
      <c r="M287" s="107">
        <f t="shared" si="1"/>
        <v>0</v>
      </c>
      <c r="N287" s="107">
        <f t="shared" si="3"/>
        <v>0</v>
      </c>
      <c r="O287" s="107">
        <f t="shared" si="4"/>
        <v>0</v>
      </c>
      <c r="P287" s="107">
        <f t="shared" si="5"/>
        <v>0</v>
      </c>
      <c r="Q287" s="107">
        <f t="shared" si="6"/>
        <v>0</v>
      </c>
      <c r="R287" s="107">
        <f t="shared" si="7"/>
        <v>0</v>
      </c>
      <c r="S287" s="107">
        <f t="shared" si="8"/>
        <v>0</v>
      </c>
      <c r="T287" s="107">
        <f t="shared" si="9"/>
        <v>0</v>
      </c>
      <c r="U287" s="107">
        <f t="shared" si="10"/>
        <v>0</v>
      </c>
      <c r="V287" s="107">
        <f t="shared" si="11"/>
        <v>0</v>
      </c>
      <c r="W287" s="107">
        <f t="shared" si="12"/>
        <v>0</v>
      </c>
      <c r="X287" s="107">
        <f t="shared" si="13"/>
        <v>0</v>
      </c>
      <c r="Y287" s="107">
        <f t="shared" si="14"/>
        <v>0</v>
      </c>
      <c r="Z287" s="107">
        <f t="shared" si="54"/>
        <v>0</v>
      </c>
      <c r="AA287" s="107">
        <f t="shared" si="55"/>
        <v>0</v>
      </c>
      <c r="AB287" s="107">
        <f t="shared" si="56"/>
        <v>0</v>
      </c>
      <c r="AC287" s="107">
        <f t="shared" si="57"/>
        <v>0</v>
      </c>
      <c r="AD287" s="107">
        <f t="shared" si="58"/>
        <v>0</v>
      </c>
      <c r="AE287" s="107">
        <f t="shared" si="59"/>
        <v>0</v>
      </c>
      <c r="AF287" s="107">
        <f t="shared" si="60"/>
        <v>0</v>
      </c>
      <c r="AG287" s="107">
        <f t="shared" si="61"/>
        <v>0</v>
      </c>
      <c r="AH287" s="107">
        <f t="shared" si="62"/>
        <v>0</v>
      </c>
      <c r="AI287" s="107">
        <f t="shared" si="63"/>
        <v>0</v>
      </c>
      <c r="AJ287" s="107">
        <f t="shared" si="64"/>
        <v>0</v>
      </c>
      <c r="AK287" s="107">
        <f t="shared" si="65"/>
        <v>0</v>
      </c>
    </row>
    <row r="288">
      <c r="A288" s="107"/>
      <c r="B288" s="107"/>
      <c r="C288" s="107"/>
      <c r="D288" s="107"/>
      <c r="E288" s="107"/>
      <c r="F288" s="108">
        <f t="shared" si="53"/>
        <v>170</v>
      </c>
      <c r="G288" s="90" t="s">
        <v>483</v>
      </c>
      <c r="H288" s="14">
        <f>IF(ISNA(VLOOKUP(G288,Round3_Transactions!$A$2:$F$800,2,FALSE)), 0,VLOOKUP(G288,Round3_Transactions!$A$2:$F$800,2,FALSE))</f>
        <v>0</v>
      </c>
      <c r="I288" s="60">
        <f>IF(ISNA(VLOOKUP(G288,Round3_Transactions!$A$2:$F$800,3,FALSE)), 0,VLOOKUP(G288,Round3_Transactions!$A$2:$F$800,3,FALSE))</f>
        <v>0</v>
      </c>
      <c r="J288" s="60">
        <f>IF(ISNA(VLOOKUP(G288,Round3_Transactions!$A$2:$F$800,4,FALSE)), 0,VLOOKUP(G288,Round3_Transactions!$A$2:$F$800,4,FALSE))</f>
        <v>0</v>
      </c>
      <c r="K288" s="60">
        <f>IF(ISNA(VLOOKUP(G288,Round3_Transactions!$A$2:$F$800,5,FALSE)), 0,VLOOKUP(G288,Round3_Transactions!$A$2:$F$800,5,FALSE))</f>
        <v>0</v>
      </c>
      <c r="L288" s="86">
        <f>IF(ISNA(VLOOKUP(G288,Round3_Transactions!$A$2:$F$800,6,FALSE)), 0,VLOOKUP(G288,Round3_Transactions!$A$2:$F$800,6,FALSE))</f>
        <v>0</v>
      </c>
      <c r="M288" s="107">
        <f t="shared" si="1"/>
        <v>0</v>
      </c>
      <c r="N288" s="107">
        <f t="shared" si="3"/>
        <v>0</v>
      </c>
      <c r="O288" s="107">
        <f t="shared" si="4"/>
        <v>0</v>
      </c>
      <c r="P288" s="107">
        <f t="shared" si="5"/>
        <v>0</v>
      </c>
      <c r="Q288" s="107">
        <f t="shared" si="6"/>
        <v>0</v>
      </c>
      <c r="R288" s="107">
        <f t="shared" si="7"/>
        <v>0</v>
      </c>
      <c r="S288" s="107">
        <f t="shared" si="8"/>
        <v>0</v>
      </c>
      <c r="T288" s="107">
        <f t="shared" si="9"/>
        <v>0</v>
      </c>
      <c r="U288" s="107">
        <f t="shared" si="10"/>
        <v>0</v>
      </c>
      <c r="V288" s="107">
        <f t="shared" si="11"/>
        <v>0</v>
      </c>
      <c r="W288" s="107">
        <f t="shared" si="12"/>
        <v>0</v>
      </c>
      <c r="X288" s="107">
        <f t="shared" si="13"/>
        <v>0</v>
      </c>
      <c r="Y288" s="107">
        <f t="shared" si="14"/>
        <v>0</v>
      </c>
      <c r="Z288" s="107">
        <f t="shared" si="54"/>
        <v>0</v>
      </c>
      <c r="AA288" s="107">
        <f t="shared" si="55"/>
        <v>0</v>
      </c>
      <c r="AB288" s="107">
        <f t="shared" si="56"/>
        <v>0</v>
      </c>
      <c r="AC288" s="107">
        <f t="shared" si="57"/>
        <v>0</v>
      </c>
      <c r="AD288" s="107">
        <f t="shared" si="58"/>
        <v>0</v>
      </c>
      <c r="AE288" s="107">
        <f t="shared" si="59"/>
        <v>0</v>
      </c>
      <c r="AF288" s="107">
        <f t="shared" si="60"/>
        <v>0</v>
      </c>
      <c r="AG288" s="107">
        <f t="shared" si="61"/>
        <v>0</v>
      </c>
      <c r="AH288" s="107">
        <f t="shared" si="62"/>
        <v>0</v>
      </c>
      <c r="AI288" s="107">
        <f t="shared" si="63"/>
        <v>0</v>
      </c>
      <c r="AJ288" s="107">
        <f t="shared" si="64"/>
        <v>0</v>
      </c>
      <c r="AK288" s="107">
        <f t="shared" si="65"/>
        <v>0</v>
      </c>
    </row>
    <row r="289">
      <c r="A289" s="107"/>
      <c r="B289" s="107"/>
      <c r="C289" s="107"/>
      <c r="D289" s="107"/>
      <c r="E289" s="107"/>
      <c r="F289" s="108">
        <f t="shared" si="53"/>
        <v>170</v>
      </c>
      <c r="G289" s="90" t="s">
        <v>484</v>
      </c>
      <c r="H289" s="14">
        <f>IF(ISNA(VLOOKUP(G289,Round3_Transactions!$A$2:$F$800,2,FALSE)), 0,VLOOKUP(G289,Round3_Transactions!$A$2:$F$800,2,FALSE))</f>
        <v>0</v>
      </c>
      <c r="I289" s="60">
        <f>IF(ISNA(VLOOKUP(G289,Round3_Transactions!$A$2:$F$800,3,FALSE)), 0,VLOOKUP(G289,Round3_Transactions!$A$2:$F$800,3,FALSE))</f>
        <v>0</v>
      </c>
      <c r="J289" s="60">
        <f>IF(ISNA(VLOOKUP(G289,Round3_Transactions!$A$2:$F$800,4,FALSE)), 0,VLOOKUP(G289,Round3_Transactions!$A$2:$F$800,4,FALSE))</f>
        <v>0</v>
      </c>
      <c r="K289" s="60">
        <f>IF(ISNA(VLOOKUP(G289,Round3_Transactions!$A$2:$F$800,5,FALSE)), 0,VLOOKUP(G289,Round3_Transactions!$A$2:$F$800,5,FALSE))</f>
        <v>0</v>
      </c>
      <c r="L289" s="86">
        <f>IF(ISNA(VLOOKUP(G289,Round3_Transactions!$A$2:$F$800,6,FALSE)), 0,VLOOKUP(G289,Round3_Transactions!$A$2:$F$800,6,FALSE))</f>
        <v>0</v>
      </c>
      <c r="M289" s="107">
        <f t="shared" si="1"/>
        <v>0</v>
      </c>
      <c r="N289" s="107">
        <f t="shared" si="3"/>
        <v>0</v>
      </c>
      <c r="O289" s="107">
        <f t="shared" si="4"/>
        <v>0</v>
      </c>
      <c r="P289" s="107">
        <f t="shared" si="5"/>
        <v>0</v>
      </c>
      <c r="Q289" s="107">
        <f t="shared" si="6"/>
        <v>0</v>
      </c>
      <c r="R289" s="107">
        <f t="shared" si="7"/>
        <v>0</v>
      </c>
      <c r="S289" s="107">
        <f t="shared" si="8"/>
        <v>0</v>
      </c>
      <c r="T289" s="107">
        <f t="shared" si="9"/>
        <v>0</v>
      </c>
      <c r="U289" s="107">
        <f t="shared" si="10"/>
        <v>0</v>
      </c>
      <c r="V289" s="107">
        <f t="shared" si="11"/>
        <v>0</v>
      </c>
      <c r="W289" s="107">
        <f t="shared" si="12"/>
        <v>0</v>
      </c>
      <c r="X289" s="107">
        <f t="shared" si="13"/>
        <v>0</v>
      </c>
      <c r="Y289" s="107">
        <f t="shared" si="14"/>
        <v>0</v>
      </c>
      <c r="Z289" s="107">
        <f t="shared" si="54"/>
        <v>0</v>
      </c>
      <c r="AA289" s="107">
        <f t="shared" si="55"/>
        <v>0</v>
      </c>
      <c r="AB289" s="107">
        <f t="shared" si="56"/>
        <v>0</v>
      </c>
      <c r="AC289" s="107">
        <f t="shared" si="57"/>
        <v>0</v>
      </c>
      <c r="AD289" s="107">
        <f t="shared" si="58"/>
        <v>0</v>
      </c>
      <c r="AE289" s="107">
        <f t="shared" si="59"/>
        <v>0</v>
      </c>
      <c r="AF289" s="107">
        <f t="shared" si="60"/>
        <v>0</v>
      </c>
      <c r="AG289" s="107">
        <f t="shared" si="61"/>
        <v>0</v>
      </c>
      <c r="AH289" s="107">
        <f t="shared" si="62"/>
        <v>0</v>
      </c>
      <c r="AI289" s="107">
        <f t="shared" si="63"/>
        <v>0</v>
      </c>
      <c r="AJ289" s="107">
        <f t="shared" si="64"/>
        <v>0</v>
      </c>
      <c r="AK289" s="107">
        <f t="shared" si="65"/>
        <v>0</v>
      </c>
    </row>
    <row r="290">
      <c r="A290" s="107"/>
      <c r="B290" s="107"/>
      <c r="C290" s="107"/>
      <c r="D290" s="107"/>
      <c r="E290" s="107"/>
      <c r="F290" s="108">
        <f t="shared" si="53"/>
        <v>170</v>
      </c>
      <c r="G290" s="90" t="s">
        <v>485</v>
      </c>
      <c r="H290" s="14">
        <f>IF(ISNA(VLOOKUP(G290,Round3_Transactions!$A$2:$F$800,2,FALSE)), 0,VLOOKUP(G290,Round3_Transactions!$A$2:$F$800,2,FALSE))</f>
        <v>0</v>
      </c>
      <c r="I290" s="60">
        <f>IF(ISNA(VLOOKUP(G290,Round3_Transactions!$A$2:$F$800,3,FALSE)), 0,VLOOKUP(G290,Round3_Transactions!$A$2:$F$800,3,FALSE))</f>
        <v>0</v>
      </c>
      <c r="J290" s="60">
        <f>IF(ISNA(VLOOKUP(G290,Round3_Transactions!$A$2:$F$800,4,FALSE)), 0,VLOOKUP(G290,Round3_Transactions!$A$2:$F$800,4,FALSE))</f>
        <v>0</v>
      </c>
      <c r="K290" s="60">
        <f>IF(ISNA(VLOOKUP(G290,Round3_Transactions!$A$2:$F$800,5,FALSE)), 0,VLOOKUP(G290,Round3_Transactions!$A$2:$F$800,5,FALSE))</f>
        <v>0</v>
      </c>
      <c r="L290" s="86">
        <f>IF(ISNA(VLOOKUP(G290,Round3_Transactions!$A$2:$F$800,6,FALSE)), 0,VLOOKUP(G290,Round3_Transactions!$A$2:$F$800,6,FALSE))</f>
        <v>0</v>
      </c>
      <c r="M290" s="107">
        <f t="shared" si="1"/>
        <v>0</v>
      </c>
      <c r="N290" s="107">
        <f t="shared" si="3"/>
        <v>0</v>
      </c>
      <c r="O290" s="107">
        <f t="shared" si="4"/>
        <v>0</v>
      </c>
      <c r="P290" s="107">
        <f t="shared" si="5"/>
        <v>0</v>
      </c>
      <c r="Q290" s="107">
        <f t="shared" si="6"/>
        <v>0</v>
      </c>
      <c r="R290" s="107">
        <f t="shared" si="7"/>
        <v>0</v>
      </c>
      <c r="S290" s="107">
        <f t="shared" si="8"/>
        <v>0</v>
      </c>
      <c r="T290" s="107">
        <f t="shared" si="9"/>
        <v>0</v>
      </c>
      <c r="U290" s="107">
        <f t="shared" si="10"/>
        <v>0</v>
      </c>
      <c r="V290" s="107">
        <f t="shared" si="11"/>
        <v>0</v>
      </c>
      <c r="W290" s="107">
        <f t="shared" si="12"/>
        <v>0</v>
      </c>
      <c r="X290" s="107">
        <f t="shared" si="13"/>
        <v>0</v>
      </c>
      <c r="Y290" s="107">
        <f t="shared" si="14"/>
        <v>0</v>
      </c>
      <c r="Z290" s="107">
        <f t="shared" si="54"/>
        <v>0</v>
      </c>
      <c r="AA290" s="107">
        <f t="shared" si="55"/>
        <v>0</v>
      </c>
      <c r="AB290" s="107">
        <f t="shared" si="56"/>
        <v>0</v>
      </c>
      <c r="AC290" s="107">
        <f t="shared" si="57"/>
        <v>0</v>
      </c>
      <c r="AD290" s="107">
        <f t="shared" si="58"/>
        <v>0</v>
      </c>
      <c r="AE290" s="107">
        <f t="shared" si="59"/>
        <v>0</v>
      </c>
      <c r="AF290" s="107">
        <f t="shared" si="60"/>
        <v>0</v>
      </c>
      <c r="AG290" s="107">
        <f t="shared" si="61"/>
        <v>0</v>
      </c>
      <c r="AH290" s="107">
        <f t="shared" si="62"/>
        <v>0</v>
      </c>
      <c r="AI290" s="107">
        <f t="shared" si="63"/>
        <v>0</v>
      </c>
      <c r="AJ290" s="107">
        <f t="shared" si="64"/>
        <v>0</v>
      </c>
      <c r="AK290" s="107">
        <f t="shared" si="65"/>
        <v>0</v>
      </c>
    </row>
    <row r="291">
      <c r="A291" s="107"/>
      <c r="B291" s="107"/>
      <c r="C291" s="107"/>
      <c r="D291" s="107"/>
      <c r="E291" s="107"/>
      <c r="F291" s="108">
        <f t="shared" si="53"/>
        <v>170</v>
      </c>
      <c r="G291" s="90" t="s">
        <v>486</v>
      </c>
      <c r="H291" s="14">
        <f>IF(ISNA(VLOOKUP(G291,Round3_Transactions!$A$2:$F$800,2,FALSE)), 0,VLOOKUP(G291,Round3_Transactions!$A$2:$F$800,2,FALSE))</f>
        <v>0</v>
      </c>
      <c r="I291" s="60">
        <f>IF(ISNA(VLOOKUP(G291,Round3_Transactions!$A$2:$F$800,3,FALSE)), 0,VLOOKUP(G291,Round3_Transactions!$A$2:$F$800,3,FALSE))</f>
        <v>0</v>
      </c>
      <c r="J291" s="60">
        <f>IF(ISNA(VLOOKUP(G291,Round3_Transactions!$A$2:$F$800,4,FALSE)), 0,VLOOKUP(G291,Round3_Transactions!$A$2:$F$800,4,FALSE))</f>
        <v>0</v>
      </c>
      <c r="K291" s="60">
        <f>IF(ISNA(VLOOKUP(G291,Round3_Transactions!$A$2:$F$800,5,FALSE)), 0,VLOOKUP(G291,Round3_Transactions!$A$2:$F$800,5,FALSE))</f>
        <v>0</v>
      </c>
      <c r="L291" s="86">
        <f>IF(ISNA(VLOOKUP(G291,Round3_Transactions!$A$2:$F$800,6,FALSE)), 0,VLOOKUP(G291,Round3_Transactions!$A$2:$F$800,6,FALSE))</f>
        <v>0</v>
      </c>
      <c r="M291" s="107">
        <f t="shared" si="1"/>
        <v>0</v>
      </c>
      <c r="N291" s="107">
        <f t="shared" si="3"/>
        <v>0</v>
      </c>
      <c r="O291" s="107">
        <f t="shared" si="4"/>
        <v>0</v>
      </c>
      <c r="P291" s="107">
        <f t="shared" si="5"/>
        <v>0</v>
      </c>
      <c r="Q291" s="107">
        <f t="shared" si="6"/>
        <v>0</v>
      </c>
      <c r="R291" s="107">
        <f t="shared" si="7"/>
        <v>0</v>
      </c>
      <c r="S291" s="107">
        <f t="shared" si="8"/>
        <v>0</v>
      </c>
      <c r="T291" s="107">
        <f t="shared" si="9"/>
        <v>0</v>
      </c>
      <c r="U291" s="107">
        <f t="shared" si="10"/>
        <v>0</v>
      </c>
      <c r="V291" s="107">
        <f t="shared" si="11"/>
        <v>0</v>
      </c>
      <c r="W291" s="107">
        <f t="shared" si="12"/>
        <v>0</v>
      </c>
      <c r="X291" s="107">
        <f t="shared" si="13"/>
        <v>0</v>
      </c>
      <c r="Y291" s="107">
        <f t="shared" si="14"/>
        <v>0</v>
      </c>
      <c r="Z291" s="107">
        <f t="shared" si="54"/>
        <v>0</v>
      </c>
      <c r="AA291" s="107">
        <f t="shared" si="55"/>
        <v>0</v>
      </c>
      <c r="AB291" s="107">
        <f t="shared" si="56"/>
        <v>0</v>
      </c>
      <c r="AC291" s="107">
        <f t="shared" si="57"/>
        <v>0</v>
      </c>
      <c r="AD291" s="107">
        <f t="shared" si="58"/>
        <v>0</v>
      </c>
      <c r="AE291" s="107">
        <f t="shared" si="59"/>
        <v>0</v>
      </c>
      <c r="AF291" s="107">
        <f t="shared" si="60"/>
        <v>0</v>
      </c>
      <c r="AG291" s="107">
        <f t="shared" si="61"/>
        <v>0</v>
      </c>
      <c r="AH291" s="107">
        <f t="shared" si="62"/>
        <v>0</v>
      </c>
      <c r="AI291" s="107">
        <f t="shared" si="63"/>
        <v>0</v>
      </c>
      <c r="AJ291" s="107">
        <f t="shared" si="64"/>
        <v>0</v>
      </c>
      <c r="AK291" s="107">
        <f t="shared" si="65"/>
        <v>0</v>
      </c>
    </row>
    <row r="292">
      <c r="A292" s="107"/>
      <c r="B292" s="107"/>
      <c r="C292" s="107"/>
      <c r="D292" s="107"/>
      <c r="E292" s="107"/>
      <c r="F292" s="108">
        <f t="shared" si="53"/>
        <v>170</v>
      </c>
      <c r="G292" s="90" t="s">
        <v>487</v>
      </c>
      <c r="H292" s="14">
        <f>IF(ISNA(VLOOKUP(G292,Round3_Transactions!$A$2:$F$800,2,FALSE)), 0,VLOOKUP(G292,Round3_Transactions!$A$2:$F$800,2,FALSE))</f>
        <v>0</v>
      </c>
      <c r="I292" s="60">
        <f>IF(ISNA(VLOOKUP(G292,Round3_Transactions!$A$2:$F$800,3,FALSE)), 0,VLOOKUP(G292,Round3_Transactions!$A$2:$F$800,3,FALSE))</f>
        <v>0</v>
      </c>
      <c r="J292" s="60">
        <f>IF(ISNA(VLOOKUP(G292,Round3_Transactions!$A$2:$F$800,4,FALSE)), 0,VLOOKUP(G292,Round3_Transactions!$A$2:$F$800,4,FALSE))</f>
        <v>0</v>
      </c>
      <c r="K292" s="60">
        <f>IF(ISNA(VLOOKUP(G292,Round3_Transactions!$A$2:$F$800,5,FALSE)), 0,VLOOKUP(G292,Round3_Transactions!$A$2:$F$800,5,FALSE))</f>
        <v>0</v>
      </c>
      <c r="L292" s="86">
        <f>IF(ISNA(VLOOKUP(G292,Round3_Transactions!$A$2:$F$800,6,FALSE)), 0,VLOOKUP(G292,Round3_Transactions!$A$2:$F$800,6,FALSE))</f>
        <v>0</v>
      </c>
      <c r="M292" s="107">
        <f t="shared" si="1"/>
        <v>0</v>
      </c>
      <c r="N292" s="107">
        <f t="shared" si="3"/>
        <v>0</v>
      </c>
      <c r="O292" s="107">
        <f t="shared" si="4"/>
        <v>0</v>
      </c>
      <c r="P292" s="107">
        <f t="shared" si="5"/>
        <v>0</v>
      </c>
      <c r="Q292" s="107">
        <f t="shared" si="6"/>
        <v>0</v>
      </c>
      <c r="R292" s="107">
        <f t="shared" si="7"/>
        <v>0</v>
      </c>
      <c r="S292" s="107">
        <f t="shared" si="8"/>
        <v>0</v>
      </c>
      <c r="T292" s="107">
        <f t="shared" si="9"/>
        <v>0</v>
      </c>
      <c r="U292" s="107">
        <f t="shared" si="10"/>
        <v>0</v>
      </c>
      <c r="V292" s="107">
        <f t="shared" si="11"/>
        <v>0</v>
      </c>
      <c r="W292" s="107">
        <f t="shared" si="12"/>
        <v>0</v>
      </c>
      <c r="X292" s="107">
        <f t="shared" si="13"/>
        <v>0</v>
      </c>
      <c r="Y292" s="107">
        <f t="shared" si="14"/>
        <v>0</v>
      </c>
      <c r="Z292" s="107">
        <f t="shared" si="54"/>
        <v>0</v>
      </c>
      <c r="AA292" s="107">
        <f t="shared" si="55"/>
        <v>0</v>
      </c>
      <c r="AB292" s="107">
        <f t="shared" si="56"/>
        <v>0</v>
      </c>
      <c r="AC292" s="107">
        <f t="shared" si="57"/>
        <v>0</v>
      </c>
      <c r="AD292" s="107">
        <f t="shared" si="58"/>
        <v>0</v>
      </c>
      <c r="AE292" s="107">
        <f t="shared" si="59"/>
        <v>0</v>
      </c>
      <c r="AF292" s="107">
        <f t="shared" si="60"/>
        <v>0</v>
      </c>
      <c r="AG292" s="107">
        <f t="shared" si="61"/>
        <v>0</v>
      </c>
      <c r="AH292" s="107">
        <f t="shared" si="62"/>
        <v>0</v>
      </c>
      <c r="AI292" s="107">
        <f t="shared" si="63"/>
        <v>0</v>
      </c>
      <c r="AJ292" s="107">
        <f t="shared" si="64"/>
        <v>0</v>
      </c>
      <c r="AK292" s="107">
        <f t="shared" si="65"/>
        <v>0</v>
      </c>
    </row>
    <row r="293">
      <c r="A293" s="107"/>
      <c r="B293" s="107"/>
      <c r="C293" s="107"/>
      <c r="D293" s="107"/>
      <c r="E293" s="107"/>
      <c r="F293" s="108">
        <f t="shared" si="53"/>
        <v>170</v>
      </c>
      <c r="G293" s="90" t="s">
        <v>488</v>
      </c>
      <c r="H293" s="14">
        <f>IF(ISNA(VLOOKUP(G293,Round3_Transactions!$A$2:$F$800,2,FALSE)), 0,VLOOKUP(G293,Round3_Transactions!$A$2:$F$800,2,FALSE))</f>
        <v>0</v>
      </c>
      <c r="I293" s="60">
        <f>IF(ISNA(VLOOKUP(G293,Round3_Transactions!$A$2:$F$800,3,FALSE)), 0,VLOOKUP(G293,Round3_Transactions!$A$2:$F$800,3,FALSE))</f>
        <v>0</v>
      </c>
      <c r="J293" s="60">
        <f>IF(ISNA(VLOOKUP(G293,Round3_Transactions!$A$2:$F$800,4,FALSE)), 0,VLOOKUP(G293,Round3_Transactions!$A$2:$F$800,4,FALSE))</f>
        <v>0</v>
      </c>
      <c r="K293" s="60">
        <f>IF(ISNA(VLOOKUP(G293,Round3_Transactions!$A$2:$F$800,5,FALSE)), 0,VLOOKUP(G293,Round3_Transactions!$A$2:$F$800,5,FALSE))</f>
        <v>0</v>
      </c>
      <c r="L293" s="86">
        <f>IF(ISNA(VLOOKUP(G293,Round3_Transactions!$A$2:$F$800,6,FALSE)), 0,VLOOKUP(G293,Round3_Transactions!$A$2:$F$800,6,FALSE))</f>
        <v>0</v>
      </c>
      <c r="M293" s="107">
        <f t="shared" si="1"/>
        <v>0</v>
      </c>
      <c r="N293" s="107">
        <f t="shared" si="3"/>
        <v>0</v>
      </c>
      <c r="O293" s="107">
        <f t="shared" si="4"/>
        <v>0</v>
      </c>
      <c r="P293" s="107">
        <f t="shared" si="5"/>
        <v>0</v>
      </c>
      <c r="Q293" s="107">
        <f t="shared" si="6"/>
        <v>0</v>
      </c>
      <c r="R293" s="107">
        <f t="shared" si="7"/>
        <v>0</v>
      </c>
      <c r="S293" s="107">
        <f t="shared" si="8"/>
        <v>0</v>
      </c>
      <c r="T293" s="107">
        <f t="shared" si="9"/>
        <v>0</v>
      </c>
      <c r="U293" s="107">
        <f t="shared" si="10"/>
        <v>0</v>
      </c>
      <c r="V293" s="107">
        <f t="shared" si="11"/>
        <v>0</v>
      </c>
      <c r="W293" s="107">
        <f t="shared" si="12"/>
        <v>0</v>
      </c>
      <c r="X293" s="107">
        <f t="shared" si="13"/>
        <v>0</v>
      </c>
      <c r="Y293" s="107">
        <f t="shared" si="14"/>
        <v>0</v>
      </c>
      <c r="Z293" s="107">
        <f t="shared" si="54"/>
        <v>0</v>
      </c>
      <c r="AA293" s="107">
        <f t="shared" si="55"/>
        <v>0</v>
      </c>
      <c r="AB293" s="107">
        <f t="shared" si="56"/>
        <v>0</v>
      </c>
      <c r="AC293" s="107">
        <f t="shared" si="57"/>
        <v>0</v>
      </c>
      <c r="AD293" s="107">
        <f t="shared" si="58"/>
        <v>0</v>
      </c>
      <c r="AE293" s="107">
        <f t="shared" si="59"/>
        <v>0</v>
      </c>
      <c r="AF293" s="107">
        <f t="shared" si="60"/>
        <v>0</v>
      </c>
      <c r="AG293" s="107">
        <f t="shared" si="61"/>
        <v>0</v>
      </c>
      <c r="AH293" s="107">
        <f t="shared" si="62"/>
        <v>0</v>
      </c>
      <c r="AI293" s="107">
        <f t="shared" si="63"/>
        <v>0</v>
      </c>
      <c r="AJ293" s="107">
        <f t="shared" si="64"/>
        <v>0</v>
      </c>
      <c r="AK293" s="107">
        <f t="shared" si="65"/>
        <v>0</v>
      </c>
    </row>
    <row r="294">
      <c r="A294" s="107"/>
      <c r="B294" s="107"/>
      <c r="C294" s="107"/>
      <c r="D294" s="107"/>
      <c r="E294" s="107"/>
      <c r="F294" s="108">
        <f t="shared" si="53"/>
        <v>170</v>
      </c>
      <c r="G294" s="90" t="s">
        <v>489</v>
      </c>
      <c r="H294" s="14">
        <f>IF(ISNA(VLOOKUP(G294,Round3_Transactions!$A$2:$F$800,2,FALSE)), 0,VLOOKUP(G294,Round3_Transactions!$A$2:$F$800,2,FALSE))</f>
        <v>0</v>
      </c>
      <c r="I294" s="60">
        <f>IF(ISNA(VLOOKUP(G294,Round3_Transactions!$A$2:$F$800,3,FALSE)), 0,VLOOKUP(G294,Round3_Transactions!$A$2:$F$800,3,FALSE))</f>
        <v>0</v>
      </c>
      <c r="J294" s="60">
        <f>IF(ISNA(VLOOKUP(G294,Round3_Transactions!$A$2:$F$800,4,FALSE)), 0,VLOOKUP(G294,Round3_Transactions!$A$2:$F$800,4,FALSE))</f>
        <v>0</v>
      </c>
      <c r="K294" s="60">
        <f>IF(ISNA(VLOOKUP(G294,Round3_Transactions!$A$2:$F$800,5,FALSE)), 0,VLOOKUP(G294,Round3_Transactions!$A$2:$F$800,5,FALSE))</f>
        <v>0</v>
      </c>
      <c r="L294" s="86">
        <f>IF(ISNA(VLOOKUP(G294,Round3_Transactions!$A$2:$F$800,6,FALSE)), 0,VLOOKUP(G294,Round3_Transactions!$A$2:$F$800,6,FALSE))</f>
        <v>0</v>
      </c>
      <c r="M294" s="107">
        <f t="shared" si="1"/>
        <v>0</v>
      </c>
      <c r="N294" s="107">
        <f t="shared" si="3"/>
        <v>0</v>
      </c>
      <c r="O294" s="107">
        <f t="shared" si="4"/>
        <v>0</v>
      </c>
      <c r="P294" s="107">
        <f t="shared" si="5"/>
        <v>0</v>
      </c>
      <c r="Q294" s="107">
        <f t="shared" si="6"/>
        <v>0</v>
      </c>
      <c r="R294" s="107">
        <f t="shared" si="7"/>
        <v>0</v>
      </c>
      <c r="S294" s="107">
        <f t="shared" si="8"/>
        <v>0</v>
      </c>
      <c r="T294" s="107">
        <f t="shared" si="9"/>
        <v>0</v>
      </c>
      <c r="U294" s="107">
        <f t="shared" si="10"/>
        <v>0</v>
      </c>
      <c r="V294" s="107">
        <f t="shared" si="11"/>
        <v>0</v>
      </c>
      <c r="W294" s="107">
        <f t="shared" si="12"/>
        <v>0</v>
      </c>
      <c r="X294" s="107">
        <f t="shared" si="13"/>
        <v>0</v>
      </c>
      <c r="Y294" s="107">
        <f t="shared" si="14"/>
        <v>0</v>
      </c>
      <c r="Z294" s="107">
        <f t="shared" si="54"/>
        <v>0</v>
      </c>
      <c r="AA294" s="107">
        <f t="shared" si="55"/>
        <v>0</v>
      </c>
      <c r="AB294" s="107">
        <f t="shared" si="56"/>
        <v>0</v>
      </c>
      <c r="AC294" s="107">
        <f t="shared" si="57"/>
        <v>0</v>
      </c>
      <c r="AD294" s="107">
        <f t="shared" si="58"/>
        <v>0</v>
      </c>
      <c r="AE294" s="107">
        <f t="shared" si="59"/>
        <v>0</v>
      </c>
      <c r="AF294" s="107">
        <f t="shared" si="60"/>
        <v>0</v>
      </c>
      <c r="AG294" s="107">
        <f t="shared" si="61"/>
        <v>0</v>
      </c>
      <c r="AH294" s="107">
        <f t="shared" si="62"/>
        <v>0</v>
      </c>
      <c r="AI294" s="107">
        <f t="shared" si="63"/>
        <v>0</v>
      </c>
      <c r="AJ294" s="107">
        <f t="shared" si="64"/>
        <v>0</v>
      </c>
      <c r="AK294" s="107">
        <f t="shared" si="65"/>
        <v>0</v>
      </c>
    </row>
    <row r="295">
      <c r="A295" s="107"/>
      <c r="B295" s="107"/>
      <c r="C295" s="107"/>
      <c r="D295" s="107"/>
      <c r="E295" s="107"/>
      <c r="F295" s="108">
        <f t="shared" si="53"/>
        <v>170</v>
      </c>
      <c r="G295" s="90" t="s">
        <v>490</v>
      </c>
      <c r="H295" s="14">
        <f>IF(ISNA(VLOOKUP(G295,Round3_Transactions!$A$2:$F$800,2,FALSE)), 0,VLOOKUP(G295,Round3_Transactions!$A$2:$F$800,2,FALSE))</f>
        <v>0</v>
      </c>
      <c r="I295" s="60">
        <f>IF(ISNA(VLOOKUP(G295,Round3_Transactions!$A$2:$F$800,3,FALSE)), 0,VLOOKUP(G295,Round3_Transactions!$A$2:$F$800,3,FALSE))</f>
        <v>0</v>
      </c>
      <c r="J295" s="60">
        <f>IF(ISNA(VLOOKUP(G295,Round3_Transactions!$A$2:$F$800,4,FALSE)), 0,VLOOKUP(G295,Round3_Transactions!$A$2:$F$800,4,FALSE))</f>
        <v>0</v>
      </c>
      <c r="K295" s="60">
        <f>IF(ISNA(VLOOKUP(G295,Round3_Transactions!$A$2:$F$800,5,FALSE)), 0,VLOOKUP(G295,Round3_Transactions!$A$2:$F$800,5,FALSE))</f>
        <v>0</v>
      </c>
      <c r="L295" s="86">
        <f>IF(ISNA(VLOOKUP(G295,Round3_Transactions!$A$2:$F$800,6,FALSE)), 0,VLOOKUP(G295,Round3_Transactions!$A$2:$F$800,6,FALSE))</f>
        <v>0</v>
      </c>
      <c r="M295" s="107">
        <f t="shared" si="1"/>
        <v>0</v>
      </c>
      <c r="N295" s="107">
        <f t="shared" si="3"/>
        <v>0</v>
      </c>
      <c r="O295" s="107">
        <f t="shared" si="4"/>
        <v>0</v>
      </c>
      <c r="P295" s="107">
        <f t="shared" si="5"/>
        <v>0</v>
      </c>
      <c r="Q295" s="107">
        <f t="shared" si="6"/>
        <v>0</v>
      </c>
      <c r="R295" s="107">
        <f t="shared" si="7"/>
        <v>0</v>
      </c>
      <c r="S295" s="107">
        <f t="shared" si="8"/>
        <v>0</v>
      </c>
      <c r="T295" s="107">
        <f t="shared" si="9"/>
        <v>0</v>
      </c>
      <c r="U295" s="107">
        <f t="shared" si="10"/>
        <v>0</v>
      </c>
      <c r="V295" s="107">
        <f t="shared" si="11"/>
        <v>0</v>
      </c>
      <c r="W295" s="107">
        <f t="shared" si="12"/>
        <v>0</v>
      </c>
      <c r="X295" s="107">
        <f t="shared" si="13"/>
        <v>0</v>
      </c>
      <c r="Y295" s="107">
        <f t="shared" si="14"/>
        <v>0</v>
      </c>
      <c r="Z295" s="107">
        <f t="shared" si="54"/>
        <v>0</v>
      </c>
      <c r="AA295" s="107">
        <f t="shared" si="55"/>
        <v>0</v>
      </c>
      <c r="AB295" s="107">
        <f t="shared" si="56"/>
        <v>0</v>
      </c>
      <c r="AC295" s="107">
        <f t="shared" si="57"/>
        <v>0</v>
      </c>
      <c r="AD295" s="107">
        <f t="shared" si="58"/>
        <v>0</v>
      </c>
      <c r="AE295" s="107">
        <f t="shared" si="59"/>
        <v>0</v>
      </c>
      <c r="AF295" s="107">
        <f t="shared" si="60"/>
        <v>0</v>
      </c>
      <c r="AG295" s="107">
        <f t="shared" si="61"/>
        <v>0</v>
      </c>
      <c r="AH295" s="107">
        <f t="shared" si="62"/>
        <v>0</v>
      </c>
      <c r="AI295" s="107">
        <f t="shared" si="63"/>
        <v>0</v>
      </c>
      <c r="AJ295" s="107">
        <f t="shared" si="64"/>
        <v>0</v>
      </c>
      <c r="AK295" s="107">
        <f t="shared" si="65"/>
        <v>0</v>
      </c>
    </row>
    <row r="296">
      <c r="A296" s="107"/>
      <c r="B296" s="107"/>
      <c r="C296" s="107"/>
      <c r="D296" s="107"/>
      <c r="E296" s="107"/>
      <c r="F296" s="108">
        <f t="shared" si="53"/>
        <v>170</v>
      </c>
      <c r="G296" s="90" t="s">
        <v>491</v>
      </c>
      <c r="H296" s="14">
        <f>IF(ISNA(VLOOKUP(G296,Round3_Transactions!$A$2:$F$800,2,FALSE)), 0,VLOOKUP(G296,Round3_Transactions!$A$2:$F$800,2,FALSE))</f>
        <v>0</v>
      </c>
      <c r="I296" s="60">
        <f>IF(ISNA(VLOOKUP(G296,Round3_Transactions!$A$2:$F$800,3,FALSE)), 0,VLOOKUP(G296,Round3_Transactions!$A$2:$F$800,3,FALSE))</f>
        <v>0</v>
      </c>
      <c r="J296" s="60">
        <f>IF(ISNA(VLOOKUP(G296,Round3_Transactions!$A$2:$F$800,4,FALSE)), 0,VLOOKUP(G296,Round3_Transactions!$A$2:$F$800,4,FALSE))</f>
        <v>0</v>
      </c>
      <c r="K296" s="60">
        <f>IF(ISNA(VLOOKUP(G296,Round3_Transactions!$A$2:$F$800,5,FALSE)), 0,VLOOKUP(G296,Round3_Transactions!$A$2:$F$800,5,FALSE))</f>
        <v>0</v>
      </c>
      <c r="L296" s="86">
        <f>IF(ISNA(VLOOKUP(G296,Round3_Transactions!$A$2:$F$800,6,FALSE)), 0,VLOOKUP(G296,Round3_Transactions!$A$2:$F$800,6,FALSE))</f>
        <v>0</v>
      </c>
      <c r="M296" s="107">
        <f t="shared" si="1"/>
        <v>0</v>
      </c>
      <c r="N296" s="107">
        <f t="shared" si="3"/>
        <v>0</v>
      </c>
      <c r="O296" s="107">
        <f t="shared" si="4"/>
        <v>0</v>
      </c>
      <c r="P296" s="107">
        <f t="shared" si="5"/>
        <v>0</v>
      </c>
      <c r="Q296" s="107">
        <f t="shared" si="6"/>
        <v>0</v>
      </c>
      <c r="R296" s="107">
        <f t="shared" si="7"/>
        <v>0</v>
      </c>
      <c r="S296" s="107">
        <f t="shared" si="8"/>
        <v>0</v>
      </c>
      <c r="T296" s="107">
        <f t="shared" si="9"/>
        <v>0</v>
      </c>
      <c r="U296" s="107">
        <f t="shared" si="10"/>
        <v>0</v>
      </c>
      <c r="V296" s="107">
        <f t="shared" si="11"/>
        <v>0</v>
      </c>
      <c r="W296" s="107">
        <f t="shared" si="12"/>
        <v>0</v>
      </c>
      <c r="X296" s="107">
        <f t="shared" si="13"/>
        <v>0</v>
      </c>
      <c r="Y296" s="107">
        <f t="shared" si="14"/>
        <v>0</v>
      </c>
      <c r="Z296" s="107">
        <f t="shared" si="54"/>
        <v>0</v>
      </c>
      <c r="AA296" s="107">
        <f t="shared" si="55"/>
        <v>0</v>
      </c>
      <c r="AB296" s="107">
        <f t="shared" si="56"/>
        <v>0</v>
      </c>
      <c r="AC296" s="107">
        <f t="shared" si="57"/>
        <v>0</v>
      </c>
      <c r="AD296" s="107">
        <f t="shared" si="58"/>
        <v>0</v>
      </c>
      <c r="AE296" s="107">
        <f t="shared" si="59"/>
        <v>0</v>
      </c>
      <c r="AF296" s="107">
        <f t="shared" si="60"/>
        <v>0</v>
      </c>
      <c r="AG296" s="107">
        <f t="shared" si="61"/>
        <v>0</v>
      </c>
      <c r="AH296" s="107">
        <f t="shared" si="62"/>
        <v>0</v>
      </c>
      <c r="AI296" s="107">
        <f t="shared" si="63"/>
        <v>0</v>
      </c>
      <c r="AJ296" s="107">
        <f t="shared" si="64"/>
        <v>0</v>
      </c>
      <c r="AK296" s="107">
        <f t="shared" si="65"/>
        <v>0</v>
      </c>
    </row>
    <row r="297">
      <c r="A297" s="107"/>
      <c r="B297" s="107"/>
      <c r="C297" s="107"/>
      <c r="D297" s="107"/>
      <c r="E297" s="107"/>
      <c r="F297" s="108">
        <f t="shared" si="53"/>
        <v>170</v>
      </c>
      <c r="G297" s="90" t="s">
        <v>492</v>
      </c>
      <c r="H297" s="14">
        <f>IF(ISNA(VLOOKUP(G297,Round3_Transactions!$A$2:$F$800,2,FALSE)), 0,VLOOKUP(G297,Round3_Transactions!$A$2:$F$800,2,FALSE))</f>
        <v>0</v>
      </c>
      <c r="I297" s="60">
        <f>IF(ISNA(VLOOKUP(G297,Round3_Transactions!$A$2:$F$800,3,FALSE)), 0,VLOOKUP(G297,Round3_Transactions!$A$2:$F$800,3,FALSE))</f>
        <v>0</v>
      </c>
      <c r="J297" s="60">
        <f>IF(ISNA(VLOOKUP(G297,Round3_Transactions!$A$2:$F$800,4,FALSE)), 0,VLOOKUP(G297,Round3_Transactions!$A$2:$F$800,4,FALSE))</f>
        <v>0</v>
      </c>
      <c r="K297" s="60">
        <f>IF(ISNA(VLOOKUP(G297,Round3_Transactions!$A$2:$F$800,5,FALSE)), 0,VLOOKUP(G297,Round3_Transactions!$A$2:$F$800,5,FALSE))</f>
        <v>0</v>
      </c>
      <c r="L297" s="86">
        <f>IF(ISNA(VLOOKUP(G297,Round3_Transactions!$A$2:$F$800,6,FALSE)), 0,VLOOKUP(G297,Round3_Transactions!$A$2:$F$800,6,FALSE))</f>
        <v>0</v>
      </c>
      <c r="M297" s="107">
        <f t="shared" si="1"/>
        <v>0</v>
      </c>
      <c r="N297" s="107">
        <f t="shared" si="3"/>
        <v>0</v>
      </c>
      <c r="O297" s="107">
        <f t="shared" si="4"/>
        <v>0</v>
      </c>
      <c r="P297" s="107">
        <f t="shared" si="5"/>
        <v>0</v>
      </c>
      <c r="Q297" s="107">
        <f t="shared" si="6"/>
        <v>0</v>
      </c>
      <c r="R297" s="107">
        <f t="shared" si="7"/>
        <v>0</v>
      </c>
      <c r="S297" s="107">
        <f t="shared" si="8"/>
        <v>0</v>
      </c>
      <c r="T297" s="107">
        <f t="shared" si="9"/>
        <v>0</v>
      </c>
      <c r="U297" s="107">
        <f t="shared" si="10"/>
        <v>0</v>
      </c>
      <c r="V297" s="107">
        <f t="shared" si="11"/>
        <v>0</v>
      </c>
      <c r="W297" s="107">
        <f t="shared" si="12"/>
        <v>0</v>
      </c>
      <c r="X297" s="107">
        <f t="shared" si="13"/>
        <v>0</v>
      </c>
      <c r="Y297" s="107">
        <f t="shared" si="14"/>
        <v>0</v>
      </c>
      <c r="Z297" s="107">
        <f t="shared" si="54"/>
        <v>0</v>
      </c>
      <c r="AA297" s="107">
        <f t="shared" si="55"/>
        <v>0</v>
      </c>
      <c r="AB297" s="107">
        <f t="shared" si="56"/>
        <v>0</v>
      </c>
      <c r="AC297" s="107">
        <f t="shared" si="57"/>
        <v>0</v>
      </c>
      <c r="AD297" s="107">
        <f t="shared" si="58"/>
        <v>0</v>
      </c>
      <c r="AE297" s="107">
        <f t="shared" si="59"/>
        <v>0</v>
      </c>
      <c r="AF297" s="107">
        <f t="shared" si="60"/>
        <v>0</v>
      </c>
      <c r="AG297" s="107">
        <f t="shared" si="61"/>
        <v>0</v>
      </c>
      <c r="AH297" s="107">
        <f t="shared" si="62"/>
        <v>0</v>
      </c>
      <c r="AI297" s="107">
        <f t="shared" si="63"/>
        <v>0</v>
      </c>
      <c r="AJ297" s="107">
        <f t="shared" si="64"/>
        <v>0</v>
      </c>
      <c r="AK297" s="107">
        <f t="shared" si="65"/>
        <v>0</v>
      </c>
    </row>
    <row r="298">
      <c r="A298" s="107"/>
      <c r="B298" s="107"/>
      <c r="C298" s="107"/>
      <c r="D298" s="107"/>
      <c r="E298" s="107"/>
      <c r="F298" s="108">
        <f t="shared" si="53"/>
        <v>170</v>
      </c>
      <c r="G298" s="90" t="s">
        <v>493</v>
      </c>
      <c r="H298" s="14">
        <f>IF(ISNA(VLOOKUP(G298,Round3_Transactions!$A$2:$F$800,2,FALSE)), 0,VLOOKUP(G298,Round3_Transactions!$A$2:$F$800,2,FALSE))</f>
        <v>0</v>
      </c>
      <c r="I298" s="60">
        <f>IF(ISNA(VLOOKUP(G298,Round3_Transactions!$A$2:$F$800,3,FALSE)), 0,VLOOKUP(G298,Round3_Transactions!$A$2:$F$800,3,FALSE))</f>
        <v>0</v>
      </c>
      <c r="J298" s="60">
        <f>IF(ISNA(VLOOKUP(G298,Round3_Transactions!$A$2:$F$800,4,FALSE)), 0,VLOOKUP(G298,Round3_Transactions!$A$2:$F$800,4,FALSE))</f>
        <v>0</v>
      </c>
      <c r="K298" s="60">
        <f>IF(ISNA(VLOOKUP(G298,Round3_Transactions!$A$2:$F$800,5,FALSE)), 0,VLOOKUP(G298,Round3_Transactions!$A$2:$F$800,5,FALSE))</f>
        <v>0</v>
      </c>
      <c r="L298" s="86">
        <f>IF(ISNA(VLOOKUP(G298,Round3_Transactions!$A$2:$F$800,6,FALSE)), 0,VLOOKUP(G298,Round3_Transactions!$A$2:$F$800,6,FALSE))</f>
        <v>0</v>
      </c>
      <c r="M298" s="107">
        <f t="shared" si="1"/>
        <v>0</v>
      </c>
      <c r="N298" s="107">
        <f t="shared" si="3"/>
        <v>0</v>
      </c>
      <c r="O298" s="107">
        <f t="shared" si="4"/>
        <v>0</v>
      </c>
      <c r="P298" s="107">
        <f t="shared" si="5"/>
        <v>0</v>
      </c>
      <c r="Q298" s="107">
        <f t="shared" si="6"/>
        <v>0</v>
      </c>
      <c r="R298" s="107">
        <f t="shared" si="7"/>
        <v>0</v>
      </c>
      <c r="S298" s="107">
        <f t="shared" si="8"/>
        <v>0</v>
      </c>
      <c r="T298" s="107">
        <f t="shared" si="9"/>
        <v>0</v>
      </c>
      <c r="U298" s="107">
        <f t="shared" si="10"/>
        <v>0</v>
      </c>
      <c r="V298" s="107">
        <f t="shared" si="11"/>
        <v>0</v>
      </c>
      <c r="W298" s="107">
        <f t="shared" si="12"/>
        <v>0</v>
      </c>
      <c r="X298" s="107">
        <f t="shared" si="13"/>
        <v>0</v>
      </c>
      <c r="Y298" s="107">
        <f t="shared" si="14"/>
        <v>0</v>
      </c>
      <c r="Z298" s="107">
        <f t="shared" si="54"/>
        <v>0</v>
      </c>
      <c r="AA298" s="107">
        <f t="shared" si="55"/>
        <v>0</v>
      </c>
      <c r="AB298" s="107">
        <f t="shared" si="56"/>
        <v>0</v>
      </c>
      <c r="AC298" s="107">
        <f t="shared" si="57"/>
        <v>0</v>
      </c>
      <c r="AD298" s="107">
        <f t="shared" si="58"/>
        <v>0</v>
      </c>
      <c r="AE298" s="107">
        <f t="shared" si="59"/>
        <v>0</v>
      </c>
      <c r="AF298" s="107">
        <f t="shared" si="60"/>
        <v>0</v>
      </c>
      <c r="AG298" s="107">
        <f t="shared" si="61"/>
        <v>0</v>
      </c>
      <c r="AH298" s="107">
        <f t="shared" si="62"/>
        <v>0</v>
      </c>
      <c r="AI298" s="107">
        <f t="shared" si="63"/>
        <v>0</v>
      </c>
      <c r="AJ298" s="107">
        <f t="shared" si="64"/>
        <v>0</v>
      </c>
      <c r="AK298" s="107">
        <f t="shared" si="65"/>
        <v>0</v>
      </c>
    </row>
    <row r="299">
      <c r="A299" s="107"/>
      <c r="B299" s="107"/>
      <c r="C299" s="107"/>
      <c r="D299" s="107"/>
      <c r="E299" s="107"/>
      <c r="F299" s="108">
        <f t="shared" si="53"/>
        <v>170</v>
      </c>
      <c r="G299" s="90" t="s">
        <v>494</v>
      </c>
      <c r="H299" s="14">
        <f>IF(ISNA(VLOOKUP(G299,Round3_Transactions!$A$2:$F$800,2,FALSE)), 0,VLOOKUP(G299,Round3_Transactions!$A$2:$F$800,2,FALSE))</f>
        <v>0</v>
      </c>
      <c r="I299" s="60">
        <f>IF(ISNA(VLOOKUP(G299,Round3_Transactions!$A$2:$F$800,3,FALSE)), 0,VLOOKUP(G299,Round3_Transactions!$A$2:$F$800,3,FALSE))</f>
        <v>0</v>
      </c>
      <c r="J299" s="60">
        <f>IF(ISNA(VLOOKUP(G299,Round3_Transactions!$A$2:$F$800,4,FALSE)), 0,VLOOKUP(G299,Round3_Transactions!$A$2:$F$800,4,FALSE))</f>
        <v>0</v>
      </c>
      <c r="K299" s="60">
        <f>IF(ISNA(VLOOKUP(G299,Round3_Transactions!$A$2:$F$800,5,FALSE)), 0,VLOOKUP(G299,Round3_Transactions!$A$2:$F$800,5,FALSE))</f>
        <v>0</v>
      </c>
      <c r="L299" s="86">
        <f>IF(ISNA(VLOOKUP(G299,Round3_Transactions!$A$2:$F$800,6,FALSE)), 0,VLOOKUP(G299,Round3_Transactions!$A$2:$F$800,6,FALSE))</f>
        <v>0</v>
      </c>
      <c r="M299" s="107">
        <f t="shared" si="1"/>
        <v>0</v>
      </c>
      <c r="N299" s="107">
        <f t="shared" si="3"/>
        <v>0</v>
      </c>
      <c r="O299" s="107">
        <f t="shared" si="4"/>
        <v>0</v>
      </c>
      <c r="P299" s="107">
        <f t="shared" si="5"/>
        <v>0</v>
      </c>
      <c r="Q299" s="107">
        <f t="shared" si="6"/>
        <v>0</v>
      </c>
      <c r="R299" s="107">
        <f t="shared" si="7"/>
        <v>0</v>
      </c>
      <c r="S299" s="107">
        <f t="shared" si="8"/>
        <v>0</v>
      </c>
      <c r="T299" s="107">
        <f t="shared" si="9"/>
        <v>0</v>
      </c>
      <c r="U299" s="107">
        <f t="shared" si="10"/>
        <v>0</v>
      </c>
      <c r="V299" s="107">
        <f t="shared" si="11"/>
        <v>0</v>
      </c>
      <c r="W299" s="107">
        <f t="shared" si="12"/>
        <v>0</v>
      </c>
      <c r="X299" s="107">
        <f t="shared" si="13"/>
        <v>0</v>
      </c>
      <c r="Y299" s="107">
        <f t="shared" si="14"/>
        <v>0</v>
      </c>
      <c r="Z299" s="107">
        <f t="shared" si="54"/>
        <v>0</v>
      </c>
      <c r="AA299" s="107">
        <f t="shared" si="55"/>
        <v>0</v>
      </c>
      <c r="AB299" s="107">
        <f t="shared" si="56"/>
        <v>0</v>
      </c>
      <c r="AC299" s="107">
        <f t="shared" si="57"/>
        <v>0</v>
      </c>
      <c r="AD299" s="107">
        <f t="shared" si="58"/>
        <v>0</v>
      </c>
      <c r="AE299" s="107">
        <f t="shared" si="59"/>
        <v>0</v>
      </c>
      <c r="AF299" s="107">
        <f t="shared" si="60"/>
        <v>0</v>
      </c>
      <c r="AG299" s="107">
        <f t="shared" si="61"/>
        <v>0</v>
      </c>
      <c r="AH299" s="107">
        <f t="shared" si="62"/>
        <v>0</v>
      </c>
      <c r="AI299" s="107">
        <f t="shared" si="63"/>
        <v>0</v>
      </c>
      <c r="AJ299" s="107">
        <f t="shared" si="64"/>
        <v>0</v>
      </c>
      <c r="AK299" s="107">
        <f t="shared" si="65"/>
        <v>0</v>
      </c>
    </row>
    <row r="300">
      <c r="A300" s="107"/>
      <c r="B300" s="107"/>
      <c r="C300" s="107"/>
      <c r="D300" s="107"/>
      <c r="E300" s="107"/>
      <c r="F300" s="108">
        <f t="shared" si="53"/>
        <v>170</v>
      </c>
      <c r="G300" s="90" t="s">
        <v>495</v>
      </c>
      <c r="H300" s="14">
        <f>IF(ISNA(VLOOKUP(G300,Round3_Transactions!$A$2:$F$800,2,FALSE)), 0,VLOOKUP(G300,Round3_Transactions!$A$2:$F$800,2,FALSE))</f>
        <v>0</v>
      </c>
      <c r="I300" s="60">
        <f>IF(ISNA(VLOOKUP(G300,Round3_Transactions!$A$2:$F$800,3,FALSE)), 0,VLOOKUP(G300,Round3_Transactions!$A$2:$F$800,3,FALSE))</f>
        <v>0</v>
      </c>
      <c r="J300" s="60">
        <f>IF(ISNA(VLOOKUP(G300,Round3_Transactions!$A$2:$F$800,4,FALSE)), 0,VLOOKUP(G300,Round3_Transactions!$A$2:$F$800,4,FALSE))</f>
        <v>0</v>
      </c>
      <c r="K300" s="60">
        <f>IF(ISNA(VLOOKUP(G300,Round3_Transactions!$A$2:$F$800,5,FALSE)), 0,VLOOKUP(G300,Round3_Transactions!$A$2:$F$800,5,FALSE))</f>
        <v>0</v>
      </c>
      <c r="L300" s="86">
        <f>IF(ISNA(VLOOKUP(G300,Round3_Transactions!$A$2:$F$800,6,FALSE)), 0,VLOOKUP(G300,Round3_Transactions!$A$2:$F$800,6,FALSE))</f>
        <v>0</v>
      </c>
      <c r="M300" s="107">
        <f t="shared" si="1"/>
        <v>0</v>
      </c>
      <c r="N300" s="107">
        <f t="shared" si="3"/>
        <v>0</v>
      </c>
      <c r="O300" s="107">
        <f t="shared" si="4"/>
        <v>0</v>
      </c>
      <c r="P300" s="107">
        <f t="shared" si="5"/>
        <v>0</v>
      </c>
      <c r="Q300" s="107">
        <f t="shared" si="6"/>
        <v>0</v>
      </c>
      <c r="R300" s="107">
        <f t="shared" si="7"/>
        <v>0</v>
      </c>
      <c r="S300" s="107">
        <f t="shared" si="8"/>
        <v>0</v>
      </c>
      <c r="T300" s="107">
        <f t="shared" si="9"/>
        <v>0</v>
      </c>
      <c r="U300" s="107">
        <f t="shared" si="10"/>
        <v>0</v>
      </c>
      <c r="V300" s="107">
        <f t="shared" si="11"/>
        <v>0</v>
      </c>
      <c r="W300" s="107">
        <f t="shared" si="12"/>
        <v>0</v>
      </c>
      <c r="X300" s="107">
        <f t="shared" si="13"/>
        <v>0</v>
      </c>
      <c r="Y300" s="107">
        <f t="shared" si="14"/>
        <v>0</v>
      </c>
      <c r="Z300" s="107">
        <f t="shared" si="54"/>
        <v>0</v>
      </c>
      <c r="AA300" s="107">
        <f t="shared" si="55"/>
        <v>0</v>
      </c>
      <c r="AB300" s="107">
        <f t="shared" si="56"/>
        <v>0</v>
      </c>
      <c r="AC300" s="107">
        <f t="shared" si="57"/>
        <v>0</v>
      </c>
      <c r="AD300" s="107">
        <f t="shared" si="58"/>
        <v>0</v>
      </c>
      <c r="AE300" s="107">
        <f t="shared" si="59"/>
        <v>0</v>
      </c>
      <c r="AF300" s="107">
        <f t="shared" si="60"/>
        <v>0</v>
      </c>
      <c r="AG300" s="107">
        <f t="shared" si="61"/>
        <v>0</v>
      </c>
      <c r="AH300" s="107">
        <f t="shared" si="62"/>
        <v>0</v>
      </c>
      <c r="AI300" s="107">
        <f t="shared" si="63"/>
        <v>0</v>
      </c>
      <c r="AJ300" s="107">
        <f t="shared" si="64"/>
        <v>0</v>
      </c>
      <c r="AK300" s="107">
        <f t="shared" si="65"/>
        <v>0</v>
      </c>
    </row>
    <row r="301">
      <c r="A301" s="107"/>
      <c r="B301" s="107"/>
      <c r="C301" s="107"/>
      <c r="D301" s="107"/>
      <c r="E301" s="107"/>
      <c r="F301" s="108">
        <f t="shared" si="53"/>
        <v>170</v>
      </c>
      <c r="G301" s="90" t="s">
        <v>496</v>
      </c>
      <c r="H301" s="14">
        <f>IF(ISNA(VLOOKUP(G301,Round3_Transactions!$A$2:$F$800,2,FALSE)), 0,VLOOKUP(G301,Round3_Transactions!$A$2:$F$800,2,FALSE))</f>
        <v>0</v>
      </c>
      <c r="I301" s="60">
        <f>IF(ISNA(VLOOKUP(G301,Round3_Transactions!$A$2:$F$800,3,FALSE)), 0,VLOOKUP(G301,Round3_Transactions!$A$2:$F$800,3,FALSE))</f>
        <v>0</v>
      </c>
      <c r="J301" s="60">
        <f>IF(ISNA(VLOOKUP(G301,Round3_Transactions!$A$2:$F$800,4,FALSE)), 0,VLOOKUP(G301,Round3_Transactions!$A$2:$F$800,4,FALSE))</f>
        <v>0</v>
      </c>
      <c r="K301" s="60">
        <f>IF(ISNA(VLOOKUP(G301,Round3_Transactions!$A$2:$F$800,5,FALSE)), 0,VLOOKUP(G301,Round3_Transactions!$A$2:$F$800,5,FALSE))</f>
        <v>0</v>
      </c>
      <c r="L301" s="86">
        <f>IF(ISNA(VLOOKUP(G301,Round3_Transactions!$A$2:$F$800,6,FALSE)), 0,VLOOKUP(G301,Round3_Transactions!$A$2:$F$800,6,FALSE))</f>
        <v>0</v>
      </c>
      <c r="M301" s="107">
        <f t="shared" si="1"/>
        <v>0</v>
      </c>
      <c r="N301" s="107">
        <f t="shared" si="3"/>
        <v>0</v>
      </c>
      <c r="O301" s="107">
        <f t="shared" si="4"/>
        <v>0</v>
      </c>
      <c r="P301" s="107">
        <f t="shared" si="5"/>
        <v>0</v>
      </c>
      <c r="Q301" s="107">
        <f t="shared" si="6"/>
        <v>0</v>
      </c>
      <c r="R301" s="107">
        <f t="shared" si="7"/>
        <v>0</v>
      </c>
      <c r="S301" s="107">
        <f t="shared" si="8"/>
        <v>0</v>
      </c>
      <c r="T301" s="107">
        <f t="shared" si="9"/>
        <v>0</v>
      </c>
      <c r="U301" s="107">
        <f t="shared" si="10"/>
        <v>0</v>
      </c>
      <c r="V301" s="107">
        <f t="shared" si="11"/>
        <v>0</v>
      </c>
      <c r="W301" s="107">
        <f t="shared" si="12"/>
        <v>0</v>
      </c>
      <c r="X301" s="107">
        <f t="shared" si="13"/>
        <v>0</v>
      </c>
      <c r="Y301" s="107">
        <f t="shared" si="14"/>
        <v>0</v>
      </c>
      <c r="Z301" s="107">
        <f t="shared" si="54"/>
        <v>0</v>
      </c>
      <c r="AA301" s="107">
        <f t="shared" si="55"/>
        <v>0</v>
      </c>
      <c r="AB301" s="107">
        <f t="shared" si="56"/>
        <v>0</v>
      </c>
      <c r="AC301" s="107">
        <f t="shared" si="57"/>
        <v>0</v>
      </c>
      <c r="AD301" s="107">
        <f t="shared" si="58"/>
        <v>0</v>
      </c>
      <c r="AE301" s="107">
        <f t="shared" si="59"/>
        <v>0</v>
      </c>
      <c r="AF301" s="107">
        <f t="shared" si="60"/>
        <v>0</v>
      </c>
      <c r="AG301" s="107">
        <f t="shared" si="61"/>
        <v>0</v>
      </c>
      <c r="AH301" s="107">
        <f t="shared" si="62"/>
        <v>0</v>
      </c>
      <c r="AI301" s="107">
        <f t="shared" si="63"/>
        <v>0</v>
      </c>
      <c r="AJ301" s="107">
        <f t="shared" si="64"/>
        <v>0</v>
      </c>
      <c r="AK301" s="107">
        <f t="shared" si="65"/>
        <v>0</v>
      </c>
    </row>
    <row r="302">
      <c r="A302" s="107"/>
      <c r="B302" s="107"/>
      <c r="C302" s="107"/>
      <c r="D302" s="107"/>
      <c r="E302" s="107"/>
      <c r="F302" s="108">
        <f t="shared" si="53"/>
        <v>170</v>
      </c>
      <c r="G302" s="90" t="s">
        <v>497</v>
      </c>
      <c r="H302" s="14">
        <f>IF(ISNA(VLOOKUP(G302,Round3_Transactions!$A$2:$F$800,2,FALSE)), 0,VLOOKUP(G302,Round3_Transactions!$A$2:$F$800,2,FALSE))</f>
        <v>0</v>
      </c>
      <c r="I302" s="60">
        <f>IF(ISNA(VLOOKUP(G302,Round3_Transactions!$A$2:$F$800,3,FALSE)), 0,VLOOKUP(G302,Round3_Transactions!$A$2:$F$800,3,FALSE))</f>
        <v>0</v>
      </c>
      <c r="J302" s="60">
        <f>IF(ISNA(VLOOKUP(G302,Round3_Transactions!$A$2:$F$800,4,FALSE)), 0,VLOOKUP(G302,Round3_Transactions!$A$2:$F$800,4,FALSE))</f>
        <v>0</v>
      </c>
      <c r="K302" s="60">
        <f>IF(ISNA(VLOOKUP(G302,Round3_Transactions!$A$2:$F$800,5,FALSE)), 0,VLOOKUP(G302,Round3_Transactions!$A$2:$F$800,5,FALSE))</f>
        <v>0</v>
      </c>
      <c r="L302" s="86">
        <f>IF(ISNA(VLOOKUP(G302,Round3_Transactions!$A$2:$F$800,6,FALSE)), 0,VLOOKUP(G302,Round3_Transactions!$A$2:$F$800,6,FALSE))</f>
        <v>0</v>
      </c>
      <c r="M302" s="107">
        <f t="shared" si="1"/>
        <v>0</v>
      </c>
      <c r="N302" s="107">
        <f t="shared" si="3"/>
        <v>0</v>
      </c>
      <c r="O302" s="107">
        <f t="shared" si="4"/>
        <v>0</v>
      </c>
      <c r="P302" s="107">
        <f t="shared" si="5"/>
        <v>0</v>
      </c>
      <c r="Q302" s="107">
        <f t="shared" si="6"/>
        <v>0</v>
      </c>
      <c r="R302" s="107">
        <f t="shared" si="7"/>
        <v>0</v>
      </c>
      <c r="S302" s="107">
        <f t="shared" si="8"/>
        <v>0</v>
      </c>
      <c r="T302" s="107">
        <f t="shared" si="9"/>
        <v>0</v>
      </c>
      <c r="U302" s="107">
        <f t="shared" si="10"/>
        <v>0</v>
      </c>
      <c r="V302" s="107">
        <f t="shared" si="11"/>
        <v>0</v>
      </c>
      <c r="W302" s="107">
        <f t="shared" si="12"/>
        <v>0</v>
      </c>
      <c r="X302" s="107">
        <f t="shared" si="13"/>
        <v>0</v>
      </c>
      <c r="Y302" s="107">
        <f t="shared" si="14"/>
        <v>0</v>
      </c>
      <c r="Z302" s="107">
        <f t="shared" si="54"/>
        <v>0</v>
      </c>
      <c r="AA302" s="107">
        <f t="shared" si="55"/>
        <v>0</v>
      </c>
      <c r="AB302" s="107">
        <f t="shared" si="56"/>
        <v>0</v>
      </c>
      <c r="AC302" s="107">
        <f t="shared" si="57"/>
        <v>0</v>
      </c>
      <c r="AD302" s="107">
        <f t="shared" si="58"/>
        <v>0</v>
      </c>
      <c r="AE302" s="107">
        <f t="shared" si="59"/>
        <v>0</v>
      </c>
      <c r="AF302" s="107">
        <f t="shared" si="60"/>
        <v>0</v>
      </c>
      <c r="AG302" s="107">
        <f t="shared" si="61"/>
        <v>0</v>
      </c>
      <c r="AH302" s="107">
        <f t="shared" si="62"/>
        <v>0</v>
      </c>
      <c r="AI302" s="107">
        <f t="shared" si="63"/>
        <v>0</v>
      </c>
      <c r="AJ302" s="107">
        <f t="shared" si="64"/>
        <v>0</v>
      </c>
      <c r="AK302" s="107">
        <f t="shared" si="65"/>
        <v>0</v>
      </c>
    </row>
    <row r="303">
      <c r="A303" s="107"/>
      <c r="B303" s="107"/>
      <c r="C303" s="107"/>
      <c r="D303" s="107"/>
      <c r="E303" s="107"/>
      <c r="F303" s="108">
        <f t="shared" si="53"/>
        <v>170</v>
      </c>
      <c r="G303" s="90" t="s">
        <v>498</v>
      </c>
      <c r="H303" s="14">
        <f>IF(ISNA(VLOOKUP(G303,Round3_Transactions!$A$2:$F$800,2,FALSE)), 0,VLOOKUP(G303,Round3_Transactions!$A$2:$F$800,2,FALSE))</f>
        <v>0</v>
      </c>
      <c r="I303" s="60">
        <f>IF(ISNA(VLOOKUP(G303,Round3_Transactions!$A$2:$F$800,3,FALSE)), 0,VLOOKUP(G303,Round3_Transactions!$A$2:$F$800,3,FALSE))</f>
        <v>0</v>
      </c>
      <c r="J303" s="60">
        <f>IF(ISNA(VLOOKUP(G303,Round3_Transactions!$A$2:$F$800,4,FALSE)), 0,VLOOKUP(G303,Round3_Transactions!$A$2:$F$800,4,FALSE))</f>
        <v>0</v>
      </c>
      <c r="K303" s="60">
        <f>IF(ISNA(VLOOKUP(G303,Round3_Transactions!$A$2:$F$800,5,FALSE)), 0,VLOOKUP(G303,Round3_Transactions!$A$2:$F$800,5,FALSE))</f>
        <v>0</v>
      </c>
      <c r="L303" s="86">
        <f>IF(ISNA(VLOOKUP(G303,Round3_Transactions!$A$2:$F$800,6,FALSE)), 0,VLOOKUP(G303,Round3_Transactions!$A$2:$F$800,6,FALSE))</f>
        <v>0</v>
      </c>
      <c r="M303" s="107">
        <f t="shared" si="1"/>
        <v>0</v>
      </c>
      <c r="N303" s="107">
        <f t="shared" si="3"/>
        <v>0</v>
      </c>
      <c r="O303" s="107">
        <f t="shared" si="4"/>
        <v>0</v>
      </c>
      <c r="P303" s="107">
        <f t="shared" si="5"/>
        <v>0</v>
      </c>
      <c r="Q303" s="107">
        <f t="shared" si="6"/>
        <v>0</v>
      </c>
      <c r="R303" s="107">
        <f t="shared" si="7"/>
        <v>0</v>
      </c>
      <c r="S303" s="107">
        <f t="shared" si="8"/>
        <v>0</v>
      </c>
      <c r="T303" s="107">
        <f t="shared" si="9"/>
        <v>0</v>
      </c>
      <c r="U303" s="107">
        <f t="shared" si="10"/>
        <v>0</v>
      </c>
      <c r="V303" s="107">
        <f t="shared" si="11"/>
        <v>0</v>
      </c>
      <c r="W303" s="107">
        <f t="shared" si="12"/>
        <v>0</v>
      </c>
      <c r="X303" s="107">
        <f t="shared" si="13"/>
        <v>0</v>
      </c>
      <c r="Y303" s="107">
        <f t="shared" si="14"/>
        <v>0</v>
      </c>
      <c r="Z303" s="107">
        <f t="shared" si="54"/>
        <v>0</v>
      </c>
      <c r="AA303" s="107">
        <f t="shared" si="55"/>
        <v>0</v>
      </c>
      <c r="AB303" s="107">
        <f t="shared" si="56"/>
        <v>0</v>
      </c>
      <c r="AC303" s="107">
        <f t="shared" si="57"/>
        <v>0</v>
      </c>
      <c r="AD303" s="107">
        <f t="shared" si="58"/>
        <v>0</v>
      </c>
      <c r="AE303" s="107">
        <f t="shared" si="59"/>
        <v>0</v>
      </c>
      <c r="AF303" s="107">
        <f t="shared" si="60"/>
        <v>0</v>
      </c>
      <c r="AG303" s="107">
        <f t="shared" si="61"/>
        <v>0</v>
      </c>
      <c r="AH303" s="107">
        <f t="shared" si="62"/>
        <v>0</v>
      </c>
      <c r="AI303" s="107">
        <f t="shared" si="63"/>
        <v>0</v>
      </c>
      <c r="AJ303" s="107">
        <f t="shared" si="64"/>
        <v>0</v>
      </c>
      <c r="AK303" s="107">
        <f t="shared" si="65"/>
        <v>0</v>
      </c>
    </row>
    <row r="304">
      <c r="A304" s="107"/>
      <c r="B304" s="107"/>
      <c r="C304" s="107"/>
      <c r="D304" s="107"/>
      <c r="E304" s="107"/>
      <c r="F304" s="108">
        <f t="shared" si="53"/>
        <v>170</v>
      </c>
      <c r="G304" s="90" t="s">
        <v>499</v>
      </c>
      <c r="H304" s="14">
        <f>IF(ISNA(VLOOKUP(G304,Round3_Transactions!$A$2:$F$800,2,FALSE)), 0,VLOOKUP(G304,Round3_Transactions!$A$2:$F$800,2,FALSE))</f>
        <v>0</v>
      </c>
      <c r="I304" s="60">
        <f>IF(ISNA(VLOOKUP(G304,Round3_Transactions!$A$2:$F$800,3,FALSE)), 0,VLOOKUP(G304,Round3_Transactions!$A$2:$F$800,3,FALSE))</f>
        <v>0</v>
      </c>
      <c r="J304" s="60">
        <f>IF(ISNA(VLOOKUP(G304,Round3_Transactions!$A$2:$F$800,4,FALSE)), 0,VLOOKUP(G304,Round3_Transactions!$A$2:$F$800,4,FALSE))</f>
        <v>0</v>
      </c>
      <c r="K304" s="60">
        <f>IF(ISNA(VLOOKUP(G304,Round3_Transactions!$A$2:$F$800,5,FALSE)), 0,VLOOKUP(G304,Round3_Transactions!$A$2:$F$800,5,FALSE))</f>
        <v>0</v>
      </c>
      <c r="L304" s="86">
        <f>IF(ISNA(VLOOKUP(G304,Round3_Transactions!$A$2:$F$800,6,FALSE)), 0,VLOOKUP(G304,Round3_Transactions!$A$2:$F$800,6,FALSE))</f>
        <v>0</v>
      </c>
      <c r="M304" s="107">
        <f t="shared" si="1"/>
        <v>0</v>
      </c>
      <c r="N304" s="107">
        <f t="shared" si="3"/>
        <v>0</v>
      </c>
      <c r="O304" s="107">
        <f t="shared" si="4"/>
        <v>0</v>
      </c>
      <c r="P304" s="107">
        <f t="shared" si="5"/>
        <v>0</v>
      </c>
      <c r="Q304" s="107">
        <f t="shared" si="6"/>
        <v>0</v>
      </c>
      <c r="R304" s="107">
        <f t="shared" si="7"/>
        <v>0</v>
      </c>
      <c r="S304" s="107">
        <f t="shared" si="8"/>
        <v>0</v>
      </c>
      <c r="T304" s="107">
        <f t="shared" si="9"/>
        <v>0</v>
      </c>
      <c r="U304" s="107">
        <f t="shared" si="10"/>
        <v>0</v>
      </c>
      <c r="V304" s="107">
        <f t="shared" si="11"/>
        <v>0</v>
      </c>
      <c r="W304" s="107">
        <f t="shared" si="12"/>
        <v>0</v>
      </c>
      <c r="X304" s="107">
        <f t="shared" si="13"/>
        <v>0</v>
      </c>
      <c r="Y304" s="107">
        <f t="shared" si="14"/>
        <v>0</v>
      </c>
      <c r="Z304" s="107">
        <f t="shared" si="54"/>
        <v>0</v>
      </c>
      <c r="AA304" s="107">
        <f t="shared" si="55"/>
        <v>0</v>
      </c>
      <c r="AB304" s="107">
        <f t="shared" si="56"/>
        <v>0</v>
      </c>
      <c r="AC304" s="107">
        <f t="shared" si="57"/>
        <v>0</v>
      </c>
      <c r="AD304" s="107">
        <f t="shared" si="58"/>
        <v>0</v>
      </c>
      <c r="AE304" s="107">
        <f t="shared" si="59"/>
        <v>0</v>
      </c>
      <c r="AF304" s="107">
        <f t="shared" si="60"/>
        <v>0</v>
      </c>
      <c r="AG304" s="107">
        <f t="shared" si="61"/>
        <v>0</v>
      </c>
      <c r="AH304" s="107">
        <f t="shared" si="62"/>
        <v>0</v>
      </c>
      <c r="AI304" s="107">
        <f t="shared" si="63"/>
        <v>0</v>
      </c>
      <c r="AJ304" s="107">
        <f t="shared" si="64"/>
        <v>0</v>
      </c>
      <c r="AK304" s="107">
        <f t="shared" si="65"/>
        <v>0</v>
      </c>
    </row>
    <row r="305">
      <c r="A305" s="107"/>
      <c r="B305" s="107"/>
      <c r="C305" s="107"/>
      <c r="D305" s="107"/>
      <c r="E305" s="107"/>
      <c r="F305" s="108">
        <f t="shared" si="53"/>
        <v>170</v>
      </c>
      <c r="G305" s="90" t="s">
        <v>500</v>
      </c>
      <c r="H305" s="14">
        <f>IF(ISNA(VLOOKUP(G305,Round3_Transactions!$A$2:$F$800,2,FALSE)), 0,VLOOKUP(G305,Round3_Transactions!$A$2:$F$800,2,FALSE))</f>
        <v>0</v>
      </c>
      <c r="I305" s="60">
        <f>IF(ISNA(VLOOKUP(G305,Round3_Transactions!$A$2:$F$800,3,FALSE)), 0,VLOOKUP(G305,Round3_Transactions!$A$2:$F$800,3,FALSE))</f>
        <v>0</v>
      </c>
      <c r="J305" s="60">
        <f>IF(ISNA(VLOOKUP(G305,Round3_Transactions!$A$2:$F$800,4,FALSE)), 0,VLOOKUP(G305,Round3_Transactions!$A$2:$F$800,4,FALSE))</f>
        <v>0</v>
      </c>
      <c r="K305" s="60">
        <f>IF(ISNA(VLOOKUP(G305,Round3_Transactions!$A$2:$F$800,5,FALSE)), 0,VLOOKUP(G305,Round3_Transactions!$A$2:$F$800,5,FALSE))</f>
        <v>0</v>
      </c>
      <c r="L305" s="86">
        <f>IF(ISNA(VLOOKUP(G305,Round3_Transactions!$A$2:$F$800,6,FALSE)), 0,VLOOKUP(G305,Round3_Transactions!$A$2:$F$800,6,FALSE))</f>
        <v>0</v>
      </c>
      <c r="M305" s="107">
        <f t="shared" si="1"/>
        <v>0</v>
      </c>
      <c r="N305" s="107">
        <f t="shared" si="3"/>
        <v>0</v>
      </c>
      <c r="O305" s="107">
        <f t="shared" si="4"/>
        <v>0</v>
      </c>
      <c r="P305" s="107">
        <f t="shared" si="5"/>
        <v>0</v>
      </c>
      <c r="Q305" s="107">
        <f t="shared" si="6"/>
        <v>0</v>
      </c>
      <c r="R305" s="107">
        <f t="shared" si="7"/>
        <v>0</v>
      </c>
      <c r="S305" s="107">
        <f t="shared" si="8"/>
        <v>0</v>
      </c>
      <c r="T305" s="107">
        <f t="shared" si="9"/>
        <v>0</v>
      </c>
      <c r="U305" s="107">
        <f t="shared" si="10"/>
        <v>0</v>
      </c>
      <c r="V305" s="107">
        <f t="shared" si="11"/>
        <v>0</v>
      </c>
      <c r="W305" s="107">
        <f t="shared" si="12"/>
        <v>0</v>
      </c>
      <c r="X305" s="107">
        <f t="shared" si="13"/>
        <v>0</v>
      </c>
      <c r="Y305" s="107">
        <f t="shared" si="14"/>
        <v>0</v>
      </c>
      <c r="Z305" s="107">
        <f t="shared" si="54"/>
        <v>0</v>
      </c>
      <c r="AA305" s="107">
        <f t="shared" si="55"/>
        <v>0</v>
      </c>
      <c r="AB305" s="107">
        <f t="shared" si="56"/>
        <v>0</v>
      </c>
      <c r="AC305" s="107">
        <f t="shared" si="57"/>
        <v>0</v>
      </c>
      <c r="AD305" s="107">
        <f t="shared" si="58"/>
        <v>0</v>
      </c>
      <c r="AE305" s="107">
        <f t="shared" si="59"/>
        <v>0</v>
      </c>
      <c r="AF305" s="107">
        <f t="shared" si="60"/>
        <v>0</v>
      </c>
      <c r="AG305" s="107">
        <f t="shared" si="61"/>
        <v>0</v>
      </c>
      <c r="AH305" s="107">
        <f t="shared" si="62"/>
        <v>0</v>
      </c>
      <c r="AI305" s="107">
        <f t="shared" si="63"/>
        <v>0</v>
      </c>
      <c r="AJ305" s="107">
        <f t="shared" si="64"/>
        <v>0</v>
      </c>
      <c r="AK305" s="107">
        <f t="shared" si="65"/>
        <v>0</v>
      </c>
    </row>
    <row r="306">
      <c r="A306" s="107"/>
      <c r="B306" s="107"/>
      <c r="C306" s="107"/>
      <c r="D306" s="107"/>
      <c r="E306" s="107"/>
      <c r="F306" s="108">
        <f t="shared" si="53"/>
        <v>170</v>
      </c>
      <c r="G306" s="90" t="s">
        <v>501</v>
      </c>
      <c r="H306" s="14">
        <f>IF(ISNA(VLOOKUP(G306,Round3_Transactions!$A$2:$F$800,2,FALSE)), 0,VLOOKUP(G306,Round3_Transactions!$A$2:$F$800,2,FALSE))</f>
        <v>0</v>
      </c>
      <c r="I306" s="60">
        <f>IF(ISNA(VLOOKUP(G306,Round3_Transactions!$A$2:$F$800,3,FALSE)), 0,VLOOKUP(G306,Round3_Transactions!$A$2:$F$800,3,FALSE))</f>
        <v>0</v>
      </c>
      <c r="J306" s="60">
        <f>IF(ISNA(VLOOKUP(G306,Round3_Transactions!$A$2:$F$800,4,FALSE)), 0,VLOOKUP(G306,Round3_Transactions!$A$2:$F$800,4,FALSE))</f>
        <v>0</v>
      </c>
      <c r="K306" s="60">
        <f>IF(ISNA(VLOOKUP(G306,Round3_Transactions!$A$2:$F$800,5,FALSE)), 0,VLOOKUP(G306,Round3_Transactions!$A$2:$F$800,5,FALSE))</f>
        <v>0</v>
      </c>
      <c r="L306" s="86">
        <f>IF(ISNA(VLOOKUP(G306,Round3_Transactions!$A$2:$F$800,6,FALSE)), 0,VLOOKUP(G306,Round3_Transactions!$A$2:$F$800,6,FALSE))</f>
        <v>0</v>
      </c>
      <c r="M306" s="107">
        <f t="shared" si="1"/>
        <v>0</v>
      </c>
      <c r="N306" s="107">
        <f t="shared" si="3"/>
        <v>0</v>
      </c>
      <c r="O306" s="107">
        <f t="shared" si="4"/>
        <v>0</v>
      </c>
      <c r="P306" s="107">
        <f t="shared" si="5"/>
        <v>0</v>
      </c>
      <c r="Q306" s="107">
        <f t="shared" si="6"/>
        <v>0</v>
      </c>
      <c r="R306" s="107">
        <f t="shared" si="7"/>
        <v>0</v>
      </c>
      <c r="S306" s="107">
        <f t="shared" si="8"/>
        <v>0</v>
      </c>
      <c r="T306" s="107">
        <f t="shared" si="9"/>
        <v>0</v>
      </c>
      <c r="U306" s="107">
        <f t="shared" si="10"/>
        <v>0</v>
      </c>
      <c r="V306" s="107">
        <f t="shared" si="11"/>
        <v>0</v>
      </c>
      <c r="W306" s="107">
        <f t="shared" si="12"/>
        <v>0</v>
      </c>
      <c r="X306" s="107">
        <f t="shared" si="13"/>
        <v>0</v>
      </c>
      <c r="Y306" s="107">
        <f t="shared" si="14"/>
        <v>0</v>
      </c>
      <c r="Z306" s="107">
        <f t="shared" si="54"/>
        <v>0</v>
      </c>
      <c r="AA306" s="107">
        <f t="shared" si="55"/>
        <v>0</v>
      </c>
      <c r="AB306" s="107">
        <f t="shared" si="56"/>
        <v>0</v>
      </c>
      <c r="AC306" s="107">
        <f t="shared" si="57"/>
        <v>0</v>
      </c>
      <c r="AD306" s="107">
        <f t="shared" si="58"/>
        <v>0</v>
      </c>
      <c r="AE306" s="107">
        <f t="shared" si="59"/>
        <v>0</v>
      </c>
      <c r="AF306" s="107">
        <f t="shared" si="60"/>
        <v>0</v>
      </c>
      <c r="AG306" s="107">
        <f t="shared" si="61"/>
        <v>0</v>
      </c>
      <c r="AH306" s="107">
        <f t="shared" si="62"/>
        <v>0</v>
      </c>
      <c r="AI306" s="107">
        <f t="shared" si="63"/>
        <v>0</v>
      </c>
      <c r="AJ306" s="107">
        <f t="shared" si="64"/>
        <v>0</v>
      </c>
      <c r="AK306" s="107">
        <f t="shared" si="65"/>
        <v>0</v>
      </c>
    </row>
    <row r="307">
      <c r="A307" s="107"/>
      <c r="B307" s="107"/>
      <c r="C307" s="107"/>
      <c r="D307" s="107"/>
      <c r="E307" s="107"/>
      <c r="F307" s="108">
        <f t="shared" si="53"/>
        <v>170</v>
      </c>
      <c r="G307" s="90" t="s">
        <v>502</v>
      </c>
      <c r="H307" s="14">
        <f>IF(ISNA(VLOOKUP(G307,Round3_Transactions!$A$2:$F$800,2,FALSE)), 0,VLOOKUP(G307,Round3_Transactions!$A$2:$F$800,2,FALSE))</f>
        <v>0</v>
      </c>
      <c r="I307" s="60">
        <f>IF(ISNA(VLOOKUP(G307,Round3_Transactions!$A$2:$F$800,3,FALSE)), 0,VLOOKUP(G307,Round3_Transactions!$A$2:$F$800,3,FALSE))</f>
        <v>0</v>
      </c>
      <c r="J307" s="60">
        <f>IF(ISNA(VLOOKUP(G307,Round3_Transactions!$A$2:$F$800,4,FALSE)), 0,VLOOKUP(G307,Round3_Transactions!$A$2:$F$800,4,FALSE))</f>
        <v>0</v>
      </c>
      <c r="K307" s="60">
        <f>IF(ISNA(VLOOKUP(G307,Round3_Transactions!$A$2:$F$800,5,FALSE)), 0,VLOOKUP(G307,Round3_Transactions!$A$2:$F$800,5,FALSE))</f>
        <v>0</v>
      </c>
      <c r="L307" s="86">
        <f>IF(ISNA(VLOOKUP(G307,Round3_Transactions!$A$2:$F$800,6,FALSE)), 0,VLOOKUP(G307,Round3_Transactions!$A$2:$F$800,6,FALSE))</f>
        <v>0</v>
      </c>
      <c r="M307" s="107">
        <f t="shared" si="1"/>
        <v>0</v>
      </c>
      <c r="N307" s="107">
        <f t="shared" si="3"/>
        <v>0</v>
      </c>
      <c r="O307" s="107">
        <f t="shared" si="4"/>
        <v>0</v>
      </c>
      <c r="P307" s="107">
        <f t="shared" si="5"/>
        <v>0</v>
      </c>
      <c r="Q307" s="107">
        <f t="shared" si="6"/>
        <v>0</v>
      </c>
      <c r="R307" s="107">
        <f t="shared" si="7"/>
        <v>0</v>
      </c>
      <c r="S307" s="107">
        <f t="shared" si="8"/>
        <v>0</v>
      </c>
      <c r="T307" s="107">
        <f t="shared" si="9"/>
        <v>0</v>
      </c>
      <c r="U307" s="107">
        <f t="shared" si="10"/>
        <v>0</v>
      </c>
      <c r="V307" s="107">
        <f t="shared" si="11"/>
        <v>0</v>
      </c>
      <c r="W307" s="107">
        <f t="shared" si="12"/>
        <v>0</v>
      </c>
      <c r="X307" s="107">
        <f t="shared" si="13"/>
        <v>0</v>
      </c>
      <c r="Y307" s="107">
        <f t="shared" si="14"/>
        <v>0</v>
      </c>
      <c r="Z307" s="107">
        <f t="shared" si="54"/>
        <v>0</v>
      </c>
      <c r="AA307" s="107">
        <f t="shared" si="55"/>
        <v>0</v>
      </c>
      <c r="AB307" s="107">
        <f t="shared" si="56"/>
        <v>0</v>
      </c>
      <c r="AC307" s="107">
        <f t="shared" si="57"/>
        <v>0</v>
      </c>
      <c r="AD307" s="107">
        <f t="shared" si="58"/>
        <v>0</v>
      </c>
      <c r="AE307" s="107">
        <f t="shared" si="59"/>
        <v>0</v>
      </c>
      <c r="AF307" s="107">
        <f t="shared" si="60"/>
        <v>0</v>
      </c>
      <c r="AG307" s="107">
        <f t="shared" si="61"/>
        <v>0</v>
      </c>
      <c r="AH307" s="107">
        <f t="shared" si="62"/>
        <v>0</v>
      </c>
      <c r="AI307" s="107">
        <f t="shared" si="63"/>
        <v>0</v>
      </c>
      <c r="AJ307" s="107">
        <f t="shared" si="64"/>
        <v>0</v>
      </c>
      <c r="AK307" s="107">
        <f t="shared" si="65"/>
        <v>0</v>
      </c>
    </row>
    <row r="308">
      <c r="A308" s="107"/>
      <c r="B308" s="107"/>
      <c r="C308" s="107"/>
      <c r="D308" s="107"/>
      <c r="E308" s="107"/>
      <c r="F308" s="108">
        <f t="shared" si="53"/>
        <v>170</v>
      </c>
      <c r="G308" s="90" t="s">
        <v>503</v>
      </c>
      <c r="H308" s="14">
        <f>IF(ISNA(VLOOKUP(G308,Round3_Transactions!$A$2:$F$800,2,FALSE)), 0,VLOOKUP(G308,Round3_Transactions!$A$2:$F$800,2,FALSE))</f>
        <v>0</v>
      </c>
      <c r="I308" s="60">
        <f>IF(ISNA(VLOOKUP(G308,Round3_Transactions!$A$2:$F$800,3,FALSE)), 0,VLOOKUP(G308,Round3_Transactions!$A$2:$F$800,3,FALSE))</f>
        <v>0</v>
      </c>
      <c r="J308" s="60">
        <f>IF(ISNA(VLOOKUP(G308,Round3_Transactions!$A$2:$F$800,4,FALSE)), 0,VLOOKUP(G308,Round3_Transactions!$A$2:$F$800,4,FALSE))</f>
        <v>0</v>
      </c>
      <c r="K308" s="60">
        <f>IF(ISNA(VLOOKUP(G308,Round3_Transactions!$A$2:$F$800,5,FALSE)), 0,VLOOKUP(G308,Round3_Transactions!$A$2:$F$800,5,FALSE))</f>
        <v>0</v>
      </c>
      <c r="L308" s="86">
        <f>IF(ISNA(VLOOKUP(G308,Round3_Transactions!$A$2:$F$800,6,FALSE)), 0,VLOOKUP(G308,Round3_Transactions!$A$2:$F$800,6,FALSE))</f>
        <v>0</v>
      </c>
      <c r="M308" s="107">
        <f t="shared" si="1"/>
        <v>0</v>
      </c>
      <c r="N308" s="107">
        <f t="shared" si="3"/>
        <v>0</v>
      </c>
      <c r="O308" s="107">
        <f t="shared" si="4"/>
        <v>0</v>
      </c>
      <c r="P308" s="107">
        <f t="shared" si="5"/>
        <v>0</v>
      </c>
      <c r="Q308" s="107">
        <f t="shared" si="6"/>
        <v>0</v>
      </c>
      <c r="R308" s="107">
        <f t="shared" si="7"/>
        <v>0</v>
      </c>
      <c r="S308" s="107">
        <f t="shared" si="8"/>
        <v>0</v>
      </c>
      <c r="T308" s="107">
        <f t="shared" si="9"/>
        <v>0</v>
      </c>
      <c r="U308" s="107">
        <f t="shared" si="10"/>
        <v>0</v>
      </c>
      <c r="V308" s="107">
        <f t="shared" si="11"/>
        <v>0</v>
      </c>
      <c r="W308" s="107">
        <f t="shared" si="12"/>
        <v>0</v>
      </c>
      <c r="X308" s="107">
        <f t="shared" si="13"/>
        <v>0</v>
      </c>
      <c r="Y308" s="107">
        <f t="shared" si="14"/>
        <v>0</v>
      </c>
      <c r="Z308" s="107">
        <f t="shared" si="54"/>
        <v>0</v>
      </c>
      <c r="AA308" s="107">
        <f t="shared" si="55"/>
        <v>0</v>
      </c>
      <c r="AB308" s="107">
        <f t="shared" si="56"/>
        <v>0</v>
      </c>
      <c r="AC308" s="107">
        <f t="shared" si="57"/>
        <v>0</v>
      </c>
      <c r="AD308" s="107">
        <f t="shared" si="58"/>
        <v>0</v>
      </c>
      <c r="AE308" s="107">
        <f t="shared" si="59"/>
        <v>0</v>
      </c>
      <c r="AF308" s="107">
        <f t="shared" si="60"/>
        <v>0</v>
      </c>
      <c r="AG308" s="107">
        <f t="shared" si="61"/>
        <v>0</v>
      </c>
      <c r="AH308" s="107">
        <f t="shared" si="62"/>
        <v>0</v>
      </c>
      <c r="AI308" s="107">
        <f t="shared" si="63"/>
        <v>0</v>
      </c>
      <c r="AJ308" s="107">
        <f t="shared" si="64"/>
        <v>0</v>
      </c>
      <c r="AK308" s="107">
        <f t="shared" si="65"/>
        <v>0</v>
      </c>
    </row>
    <row r="309">
      <c r="A309" s="107"/>
      <c r="B309" s="107"/>
      <c r="C309" s="107"/>
      <c r="D309" s="107"/>
      <c r="E309" s="107"/>
      <c r="F309" s="108">
        <f t="shared" si="53"/>
        <v>170</v>
      </c>
      <c r="G309" s="90" t="s">
        <v>504</v>
      </c>
      <c r="H309" s="14">
        <f>IF(ISNA(VLOOKUP(G309,Round3_Transactions!$A$2:$F$800,2,FALSE)), 0,VLOOKUP(G309,Round3_Transactions!$A$2:$F$800,2,FALSE))</f>
        <v>0</v>
      </c>
      <c r="I309" s="60">
        <f>IF(ISNA(VLOOKUP(G309,Round3_Transactions!$A$2:$F$800,3,FALSE)), 0,VLOOKUP(G309,Round3_Transactions!$A$2:$F$800,3,FALSE))</f>
        <v>0</v>
      </c>
      <c r="J309" s="60">
        <f>IF(ISNA(VLOOKUP(G309,Round3_Transactions!$A$2:$F$800,4,FALSE)), 0,VLOOKUP(G309,Round3_Transactions!$A$2:$F$800,4,FALSE))</f>
        <v>0</v>
      </c>
      <c r="K309" s="60">
        <f>IF(ISNA(VLOOKUP(G309,Round3_Transactions!$A$2:$F$800,5,FALSE)), 0,VLOOKUP(G309,Round3_Transactions!$A$2:$F$800,5,FALSE))</f>
        <v>0</v>
      </c>
      <c r="L309" s="86">
        <f>IF(ISNA(VLOOKUP(G309,Round3_Transactions!$A$2:$F$800,6,FALSE)), 0,VLOOKUP(G309,Round3_Transactions!$A$2:$F$800,6,FALSE))</f>
        <v>0</v>
      </c>
      <c r="M309" s="107">
        <f t="shared" si="1"/>
        <v>0</v>
      </c>
      <c r="N309" s="107">
        <f t="shared" si="3"/>
        <v>0</v>
      </c>
      <c r="O309" s="107">
        <f t="shared" si="4"/>
        <v>0</v>
      </c>
      <c r="P309" s="107">
        <f t="shared" si="5"/>
        <v>0</v>
      </c>
      <c r="Q309" s="107">
        <f t="shared" si="6"/>
        <v>0</v>
      </c>
      <c r="R309" s="107">
        <f t="shared" si="7"/>
        <v>0</v>
      </c>
      <c r="S309" s="107">
        <f t="shared" si="8"/>
        <v>0</v>
      </c>
      <c r="T309" s="107">
        <f t="shared" si="9"/>
        <v>0</v>
      </c>
      <c r="U309" s="107">
        <f t="shared" si="10"/>
        <v>0</v>
      </c>
      <c r="V309" s="107">
        <f t="shared" si="11"/>
        <v>0</v>
      </c>
      <c r="W309" s="107">
        <f t="shared" si="12"/>
        <v>0</v>
      </c>
      <c r="X309" s="107">
        <f t="shared" si="13"/>
        <v>0</v>
      </c>
      <c r="Y309" s="107">
        <f t="shared" si="14"/>
        <v>0</v>
      </c>
      <c r="Z309" s="107">
        <f t="shared" si="54"/>
        <v>0</v>
      </c>
      <c r="AA309" s="107">
        <f t="shared" si="55"/>
        <v>0</v>
      </c>
      <c r="AB309" s="107">
        <f t="shared" si="56"/>
        <v>0</v>
      </c>
      <c r="AC309" s="107">
        <f t="shared" si="57"/>
        <v>0</v>
      </c>
      <c r="AD309" s="107">
        <f t="shared" si="58"/>
        <v>0</v>
      </c>
      <c r="AE309" s="107">
        <f t="shared" si="59"/>
        <v>0</v>
      </c>
      <c r="AF309" s="107">
        <f t="shared" si="60"/>
        <v>0</v>
      </c>
      <c r="AG309" s="107">
        <f t="shared" si="61"/>
        <v>0</v>
      </c>
      <c r="AH309" s="107">
        <f t="shared" si="62"/>
        <v>0</v>
      </c>
      <c r="AI309" s="107">
        <f t="shared" si="63"/>
        <v>0</v>
      </c>
      <c r="AJ309" s="107">
        <f t="shared" si="64"/>
        <v>0</v>
      </c>
      <c r="AK309" s="107">
        <f t="shared" si="65"/>
        <v>0</v>
      </c>
    </row>
    <row r="310">
      <c r="A310" s="107"/>
      <c r="B310" s="107"/>
      <c r="C310" s="107"/>
      <c r="D310" s="107"/>
      <c r="E310" s="107"/>
      <c r="F310" s="108">
        <f t="shared" si="53"/>
        <v>170</v>
      </c>
      <c r="G310" s="90" t="s">
        <v>505</v>
      </c>
      <c r="H310" s="14">
        <f>IF(ISNA(VLOOKUP(G310,Round3_Transactions!$A$2:$F$800,2,FALSE)), 0,VLOOKUP(G310,Round3_Transactions!$A$2:$F$800,2,FALSE))</f>
        <v>0</v>
      </c>
      <c r="I310" s="60">
        <f>IF(ISNA(VLOOKUP(G310,Round3_Transactions!$A$2:$F$800,3,FALSE)), 0,VLOOKUP(G310,Round3_Transactions!$A$2:$F$800,3,FALSE))</f>
        <v>0</v>
      </c>
      <c r="J310" s="60">
        <f>IF(ISNA(VLOOKUP(G310,Round3_Transactions!$A$2:$F$800,4,FALSE)), 0,VLOOKUP(G310,Round3_Transactions!$A$2:$F$800,4,FALSE))</f>
        <v>0</v>
      </c>
      <c r="K310" s="60">
        <f>IF(ISNA(VLOOKUP(G310,Round3_Transactions!$A$2:$F$800,5,FALSE)), 0,VLOOKUP(G310,Round3_Transactions!$A$2:$F$800,5,FALSE))</f>
        <v>0</v>
      </c>
      <c r="L310" s="86">
        <f>IF(ISNA(VLOOKUP(G310,Round3_Transactions!$A$2:$F$800,6,FALSE)), 0,VLOOKUP(G310,Round3_Transactions!$A$2:$F$800,6,FALSE))</f>
        <v>0</v>
      </c>
      <c r="M310" s="107">
        <f t="shared" si="1"/>
        <v>0</v>
      </c>
      <c r="N310" s="107">
        <f t="shared" si="3"/>
        <v>0</v>
      </c>
      <c r="O310" s="107">
        <f t="shared" si="4"/>
        <v>0</v>
      </c>
      <c r="P310" s="107">
        <f t="shared" si="5"/>
        <v>0</v>
      </c>
      <c r="Q310" s="107">
        <f t="shared" si="6"/>
        <v>0</v>
      </c>
      <c r="R310" s="107">
        <f t="shared" si="7"/>
        <v>0</v>
      </c>
      <c r="S310" s="107">
        <f t="shared" si="8"/>
        <v>0</v>
      </c>
      <c r="T310" s="107">
        <f t="shared" si="9"/>
        <v>0</v>
      </c>
      <c r="U310" s="107">
        <f t="shared" si="10"/>
        <v>0</v>
      </c>
      <c r="V310" s="107">
        <f t="shared" si="11"/>
        <v>0</v>
      </c>
      <c r="W310" s="107">
        <f t="shared" si="12"/>
        <v>0</v>
      </c>
      <c r="X310" s="107">
        <f t="shared" si="13"/>
        <v>0</v>
      </c>
      <c r="Y310" s="107">
        <f t="shared" si="14"/>
        <v>0</v>
      </c>
      <c r="Z310" s="107">
        <f t="shared" si="54"/>
        <v>0</v>
      </c>
      <c r="AA310" s="107">
        <f t="shared" si="55"/>
        <v>0</v>
      </c>
      <c r="AB310" s="107">
        <f t="shared" si="56"/>
        <v>0</v>
      </c>
      <c r="AC310" s="107">
        <f t="shared" si="57"/>
        <v>0</v>
      </c>
      <c r="AD310" s="107">
        <f t="shared" si="58"/>
        <v>0</v>
      </c>
      <c r="AE310" s="107">
        <f t="shared" si="59"/>
        <v>0</v>
      </c>
      <c r="AF310" s="107">
        <f t="shared" si="60"/>
        <v>0</v>
      </c>
      <c r="AG310" s="107">
        <f t="shared" si="61"/>
        <v>0</v>
      </c>
      <c r="AH310" s="107">
        <f t="shared" si="62"/>
        <v>0</v>
      </c>
      <c r="AI310" s="107">
        <f t="shared" si="63"/>
        <v>0</v>
      </c>
      <c r="AJ310" s="107">
        <f t="shared" si="64"/>
        <v>0</v>
      </c>
      <c r="AK310" s="107">
        <f t="shared" si="65"/>
        <v>0</v>
      </c>
    </row>
    <row r="311">
      <c r="A311" s="107"/>
      <c r="B311" s="107"/>
      <c r="C311" s="107"/>
      <c r="D311" s="107"/>
      <c r="E311" s="107"/>
      <c r="F311" s="108">
        <f t="shared" si="53"/>
        <v>170</v>
      </c>
      <c r="G311" s="90" t="s">
        <v>506</v>
      </c>
      <c r="H311" s="14">
        <f>IF(ISNA(VLOOKUP(G311,Round3_Transactions!$A$2:$F$800,2,FALSE)), 0,VLOOKUP(G311,Round3_Transactions!$A$2:$F$800,2,FALSE))</f>
        <v>0</v>
      </c>
      <c r="I311" s="60">
        <f>IF(ISNA(VLOOKUP(G311,Round3_Transactions!$A$2:$F$800,3,FALSE)), 0,VLOOKUP(G311,Round3_Transactions!$A$2:$F$800,3,FALSE))</f>
        <v>0</v>
      </c>
      <c r="J311" s="60">
        <f>IF(ISNA(VLOOKUP(G311,Round3_Transactions!$A$2:$F$800,4,FALSE)), 0,VLOOKUP(G311,Round3_Transactions!$A$2:$F$800,4,FALSE))</f>
        <v>0</v>
      </c>
      <c r="K311" s="60">
        <f>IF(ISNA(VLOOKUP(G311,Round3_Transactions!$A$2:$F$800,5,FALSE)), 0,VLOOKUP(G311,Round3_Transactions!$A$2:$F$800,5,FALSE))</f>
        <v>0</v>
      </c>
      <c r="L311" s="86">
        <f>IF(ISNA(VLOOKUP(G311,Round3_Transactions!$A$2:$F$800,6,FALSE)), 0,VLOOKUP(G311,Round3_Transactions!$A$2:$F$800,6,FALSE))</f>
        <v>0</v>
      </c>
      <c r="M311" s="107">
        <f t="shared" si="1"/>
        <v>0</v>
      </c>
      <c r="N311" s="107">
        <f t="shared" si="3"/>
        <v>0</v>
      </c>
      <c r="O311" s="107">
        <f t="shared" si="4"/>
        <v>0</v>
      </c>
      <c r="P311" s="107">
        <f t="shared" si="5"/>
        <v>0</v>
      </c>
      <c r="Q311" s="107">
        <f t="shared" si="6"/>
        <v>0</v>
      </c>
      <c r="R311" s="107">
        <f t="shared" si="7"/>
        <v>0</v>
      </c>
      <c r="S311" s="107">
        <f t="shared" si="8"/>
        <v>0</v>
      </c>
      <c r="T311" s="107">
        <f t="shared" si="9"/>
        <v>0</v>
      </c>
      <c r="U311" s="107">
        <f t="shared" si="10"/>
        <v>0</v>
      </c>
      <c r="V311" s="107">
        <f t="shared" si="11"/>
        <v>0</v>
      </c>
      <c r="W311" s="107">
        <f t="shared" si="12"/>
        <v>0</v>
      </c>
      <c r="X311" s="107">
        <f t="shared" si="13"/>
        <v>0</v>
      </c>
      <c r="Y311" s="107">
        <f t="shared" si="14"/>
        <v>0</v>
      </c>
      <c r="Z311" s="107">
        <f t="shared" si="54"/>
        <v>0</v>
      </c>
      <c r="AA311" s="107">
        <f t="shared" si="55"/>
        <v>0</v>
      </c>
      <c r="AB311" s="107">
        <f t="shared" si="56"/>
        <v>0</v>
      </c>
      <c r="AC311" s="107">
        <f t="shared" si="57"/>
        <v>0</v>
      </c>
      <c r="AD311" s="107">
        <f t="shared" si="58"/>
        <v>0</v>
      </c>
      <c r="AE311" s="107">
        <f t="shared" si="59"/>
        <v>0</v>
      </c>
      <c r="AF311" s="107">
        <f t="shared" si="60"/>
        <v>0</v>
      </c>
      <c r="AG311" s="107">
        <f t="shared" si="61"/>
        <v>0</v>
      </c>
      <c r="AH311" s="107">
        <f t="shared" si="62"/>
        <v>0</v>
      </c>
      <c r="AI311" s="107">
        <f t="shared" si="63"/>
        <v>0</v>
      </c>
      <c r="AJ311" s="107">
        <f t="shared" si="64"/>
        <v>0</v>
      </c>
      <c r="AK311" s="107">
        <f t="shared" si="65"/>
        <v>0</v>
      </c>
    </row>
    <row r="312">
      <c r="A312" s="107"/>
      <c r="B312" s="107"/>
      <c r="C312" s="107"/>
      <c r="D312" s="107"/>
      <c r="E312" s="107"/>
      <c r="F312" s="108">
        <f t="shared" si="53"/>
        <v>170</v>
      </c>
      <c r="G312" s="90" t="s">
        <v>507</v>
      </c>
      <c r="H312" s="14">
        <f>IF(ISNA(VLOOKUP(G312,Round3_Transactions!$A$2:$F$800,2,FALSE)), 0,VLOOKUP(G312,Round3_Transactions!$A$2:$F$800,2,FALSE))</f>
        <v>0</v>
      </c>
      <c r="I312" s="60">
        <f>IF(ISNA(VLOOKUP(G312,Round3_Transactions!$A$2:$F$800,3,FALSE)), 0,VLOOKUP(G312,Round3_Transactions!$A$2:$F$800,3,FALSE))</f>
        <v>0</v>
      </c>
      <c r="J312" s="60">
        <f>IF(ISNA(VLOOKUP(G312,Round3_Transactions!$A$2:$F$800,4,FALSE)), 0,VLOOKUP(G312,Round3_Transactions!$A$2:$F$800,4,FALSE))</f>
        <v>0</v>
      </c>
      <c r="K312" s="60">
        <f>IF(ISNA(VLOOKUP(G312,Round3_Transactions!$A$2:$F$800,5,FALSE)), 0,VLOOKUP(G312,Round3_Transactions!$A$2:$F$800,5,FALSE))</f>
        <v>0</v>
      </c>
      <c r="L312" s="86">
        <f>IF(ISNA(VLOOKUP(G312,Round3_Transactions!$A$2:$F$800,6,FALSE)), 0,VLOOKUP(G312,Round3_Transactions!$A$2:$F$800,6,FALSE))</f>
        <v>0</v>
      </c>
      <c r="M312" s="107">
        <f t="shared" si="1"/>
        <v>0</v>
      </c>
      <c r="N312" s="107">
        <f t="shared" si="3"/>
        <v>0</v>
      </c>
      <c r="O312" s="107">
        <f t="shared" si="4"/>
        <v>0</v>
      </c>
      <c r="P312" s="107">
        <f t="shared" si="5"/>
        <v>0</v>
      </c>
      <c r="Q312" s="107">
        <f t="shared" si="6"/>
        <v>0</v>
      </c>
      <c r="R312" s="107">
        <f t="shared" si="7"/>
        <v>0</v>
      </c>
      <c r="S312" s="107">
        <f t="shared" si="8"/>
        <v>0</v>
      </c>
      <c r="T312" s="107">
        <f t="shared" si="9"/>
        <v>0</v>
      </c>
      <c r="U312" s="107">
        <f t="shared" si="10"/>
        <v>0</v>
      </c>
      <c r="V312" s="107">
        <f t="shared" si="11"/>
        <v>0</v>
      </c>
      <c r="W312" s="107">
        <f t="shared" si="12"/>
        <v>0</v>
      </c>
      <c r="X312" s="107">
        <f t="shared" si="13"/>
        <v>0</v>
      </c>
      <c r="Y312" s="107">
        <f t="shared" si="14"/>
        <v>0</v>
      </c>
      <c r="Z312" s="107">
        <f t="shared" si="54"/>
        <v>0</v>
      </c>
      <c r="AA312" s="107">
        <f t="shared" si="55"/>
        <v>0</v>
      </c>
      <c r="AB312" s="107">
        <f t="shared" si="56"/>
        <v>0</v>
      </c>
      <c r="AC312" s="107">
        <f t="shared" si="57"/>
        <v>0</v>
      </c>
      <c r="AD312" s="107">
        <f t="shared" si="58"/>
        <v>0</v>
      </c>
      <c r="AE312" s="107">
        <f t="shared" si="59"/>
        <v>0</v>
      </c>
      <c r="AF312" s="107">
        <f t="shared" si="60"/>
        <v>0</v>
      </c>
      <c r="AG312" s="107">
        <f t="shared" si="61"/>
        <v>0</v>
      </c>
      <c r="AH312" s="107">
        <f t="shared" si="62"/>
        <v>0</v>
      </c>
      <c r="AI312" s="107">
        <f t="shared" si="63"/>
        <v>0</v>
      </c>
      <c r="AJ312" s="107">
        <f t="shared" si="64"/>
        <v>0</v>
      </c>
      <c r="AK312" s="107">
        <f t="shared" si="65"/>
        <v>0</v>
      </c>
    </row>
    <row r="313">
      <c r="A313" s="107"/>
      <c r="B313" s="107"/>
      <c r="C313" s="107"/>
      <c r="D313" s="107"/>
      <c r="E313" s="107"/>
      <c r="F313" s="108">
        <f t="shared" si="53"/>
        <v>170</v>
      </c>
      <c r="G313" s="90" t="s">
        <v>508</v>
      </c>
      <c r="H313" s="14">
        <f>IF(ISNA(VLOOKUP(G313,Round3_Transactions!$A$2:$F$800,2,FALSE)), 0,VLOOKUP(G313,Round3_Transactions!$A$2:$F$800,2,FALSE))</f>
        <v>0</v>
      </c>
      <c r="I313" s="60">
        <f>IF(ISNA(VLOOKUP(G313,Round3_Transactions!$A$2:$F$800,3,FALSE)), 0,VLOOKUP(G313,Round3_Transactions!$A$2:$F$800,3,FALSE))</f>
        <v>0</v>
      </c>
      <c r="J313" s="60">
        <f>IF(ISNA(VLOOKUP(G313,Round3_Transactions!$A$2:$F$800,4,FALSE)), 0,VLOOKUP(G313,Round3_Transactions!$A$2:$F$800,4,FALSE))</f>
        <v>0</v>
      </c>
      <c r="K313" s="60">
        <f>IF(ISNA(VLOOKUP(G313,Round3_Transactions!$A$2:$F$800,5,FALSE)), 0,VLOOKUP(G313,Round3_Transactions!$A$2:$F$800,5,FALSE))</f>
        <v>0</v>
      </c>
      <c r="L313" s="86">
        <f>IF(ISNA(VLOOKUP(G313,Round3_Transactions!$A$2:$F$800,6,FALSE)), 0,VLOOKUP(G313,Round3_Transactions!$A$2:$F$800,6,FALSE))</f>
        <v>0</v>
      </c>
      <c r="M313" s="107">
        <f t="shared" si="1"/>
        <v>0</v>
      </c>
      <c r="N313" s="107">
        <f t="shared" si="3"/>
        <v>0</v>
      </c>
      <c r="O313" s="107">
        <f t="shared" si="4"/>
        <v>0</v>
      </c>
      <c r="P313" s="107">
        <f t="shared" si="5"/>
        <v>0</v>
      </c>
      <c r="Q313" s="107">
        <f t="shared" si="6"/>
        <v>0</v>
      </c>
      <c r="R313" s="107">
        <f t="shared" si="7"/>
        <v>0</v>
      </c>
      <c r="S313" s="107">
        <f t="shared" si="8"/>
        <v>0</v>
      </c>
      <c r="T313" s="107">
        <f t="shared" si="9"/>
        <v>0</v>
      </c>
      <c r="U313" s="107">
        <f t="shared" si="10"/>
        <v>0</v>
      </c>
      <c r="V313" s="107">
        <f t="shared" si="11"/>
        <v>0</v>
      </c>
      <c r="W313" s="107">
        <f t="shared" si="12"/>
        <v>0</v>
      </c>
      <c r="X313" s="107">
        <f t="shared" si="13"/>
        <v>0</v>
      </c>
      <c r="Y313" s="107">
        <f t="shared" si="14"/>
        <v>0</v>
      </c>
      <c r="Z313" s="107">
        <f t="shared" si="54"/>
        <v>0</v>
      </c>
      <c r="AA313" s="107">
        <f t="shared" si="55"/>
        <v>0</v>
      </c>
      <c r="AB313" s="107">
        <f t="shared" si="56"/>
        <v>0</v>
      </c>
      <c r="AC313" s="107">
        <f t="shared" si="57"/>
        <v>0</v>
      </c>
      <c r="AD313" s="107">
        <f t="shared" si="58"/>
        <v>0</v>
      </c>
      <c r="AE313" s="107">
        <f t="shared" si="59"/>
        <v>0</v>
      </c>
      <c r="AF313" s="107">
        <f t="shared" si="60"/>
        <v>0</v>
      </c>
      <c r="AG313" s="107">
        <f t="shared" si="61"/>
        <v>0</v>
      </c>
      <c r="AH313" s="107">
        <f t="shared" si="62"/>
        <v>0</v>
      </c>
      <c r="AI313" s="107">
        <f t="shared" si="63"/>
        <v>0</v>
      </c>
      <c r="AJ313" s="107">
        <f t="shared" si="64"/>
        <v>0</v>
      </c>
      <c r="AK313" s="107">
        <f t="shared" si="65"/>
        <v>0</v>
      </c>
    </row>
    <row r="314">
      <c r="A314" s="107"/>
      <c r="B314" s="107"/>
      <c r="C314" s="107"/>
      <c r="D314" s="107"/>
      <c r="E314" s="107"/>
      <c r="F314" s="108">
        <f t="shared" si="53"/>
        <v>170</v>
      </c>
      <c r="G314" s="90" t="s">
        <v>509</v>
      </c>
      <c r="H314" s="14">
        <f>IF(ISNA(VLOOKUP(G314,Round3_Transactions!$A$2:$F$800,2,FALSE)), 0,VLOOKUP(G314,Round3_Transactions!$A$2:$F$800,2,FALSE))</f>
        <v>0</v>
      </c>
      <c r="I314" s="60">
        <f>IF(ISNA(VLOOKUP(G314,Round3_Transactions!$A$2:$F$800,3,FALSE)), 0,VLOOKUP(G314,Round3_Transactions!$A$2:$F$800,3,FALSE))</f>
        <v>0</v>
      </c>
      <c r="J314" s="60">
        <f>IF(ISNA(VLOOKUP(G314,Round3_Transactions!$A$2:$F$800,4,FALSE)), 0,VLOOKUP(G314,Round3_Transactions!$A$2:$F$800,4,FALSE))</f>
        <v>0</v>
      </c>
      <c r="K314" s="60">
        <f>IF(ISNA(VLOOKUP(G314,Round3_Transactions!$A$2:$F$800,5,FALSE)), 0,VLOOKUP(G314,Round3_Transactions!$A$2:$F$800,5,FALSE))</f>
        <v>0</v>
      </c>
      <c r="L314" s="86">
        <f>IF(ISNA(VLOOKUP(G314,Round3_Transactions!$A$2:$F$800,6,FALSE)), 0,VLOOKUP(G314,Round3_Transactions!$A$2:$F$800,6,FALSE))</f>
        <v>0</v>
      </c>
      <c r="M314" s="107">
        <f t="shared" si="1"/>
        <v>0</v>
      </c>
      <c r="N314" s="107">
        <f t="shared" si="3"/>
        <v>0</v>
      </c>
      <c r="O314" s="107">
        <f t="shared" si="4"/>
        <v>0</v>
      </c>
      <c r="P314" s="107">
        <f t="shared" si="5"/>
        <v>0</v>
      </c>
      <c r="Q314" s="107">
        <f t="shared" si="6"/>
        <v>0</v>
      </c>
      <c r="R314" s="107">
        <f t="shared" si="7"/>
        <v>0</v>
      </c>
      <c r="S314" s="107">
        <f t="shared" si="8"/>
        <v>0</v>
      </c>
      <c r="T314" s="107">
        <f t="shared" si="9"/>
        <v>0</v>
      </c>
      <c r="U314" s="107">
        <f t="shared" si="10"/>
        <v>0</v>
      </c>
      <c r="V314" s="107">
        <f t="shared" si="11"/>
        <v>0</v>
      </c>
      <c r="W314" s="107">
        <f t="shared" si="12"/>
        <v>0</v>
      </c>
      <c r="X314" s="107">
        <f t="shared" si="13"/>
        <v>0</v>
      </c>
      <c r="Y314" s="107">
        <f t="shared" si="14"/>
        <v>0</v>
      </c>
      <c r="Z314" s="107">
        <f t="shared" si="54"/>
        <v>0</v>
      </c>
      <c r="AA314" s="107">
        <f t="shared" si="55"/>
        <v>0</v>
      </c>
      <c r="AB314" s="107">
        <f t="shared" si="56"/>
        <v>0</v>
      </c>
      <c r="AC314" s="107">
        <f t="shared" si="57"/>
        <v>0</v>
      </c>
      <c r="AD314" s="107">
        <f t="shared" si="58"/>
        <v>0</v>
      </c>
      <c r="AE314" s="107">
        <f t="shared" si="59"/>
        <v>0</v>
      </c>
      <c r="AF314" s="107">
        <f t="shared" si="60"/>
        <v>0</v>
      </c>
      <c r="AG314" s="107">
        <f t="shared" si="61"/>
        <v>0</v>
      </c>
      <c r="AH314" s="107">
        <f t="shared" si="62"/>
        <v>0</v>
      </c>
      <c r="AI314" s="107">
        <f t="shared" si="63"/>
        <v>0</v>
      </c>
      <c r="AJ314" s="107">
        <f t="shared" si="64"/>
        <v>0</v>
      </c>
      <c r="AK314" s="107">
        <f t="shared" si="65"/>
        <v>0</v>
      </c>
    </row>
    <row r="315">
      <c r="A315" s="107"/>
      <c r="B315" s="107"/>
      <c r="C315" s="107"/>
      <c r="D315" s="107"/>
      <c r="E315" s="107"/>
      <c r="F315" s="108">
        <f t="shared" si="53"/>
        <v>170</v>
      </c>
      <c r="G315" s="90" t="s">
        <v>510</v>
      </c>
      <c r="H315" s="14">
        <f>IF(ISNA(VLOOKUP(G315,Round3_Transactions!$A$2:$F$800,2,FALSE)), 0,VLOOKUP(G315,Round3_Transactions!$A$2:$F$800,2,FALSE))</f>
        <v>0</v>
      </c>
      <c r="I315" s="60">
        <f>IF(ISNA(VLOOKUP(G315,Round3_Transactions!$A$2:$F$800,3,FALSE)), 0,VLOOKUP(G315,Round3_Transactions!$A$2:$F$800,3,FALSE))</f>
        <v>0</v>
      </c>
      <c r="J315" s="60">
        <f>IF(ISNA(VLOOKUP(G315,Round3_Transactions!$A$2:$F$800,4,FALSE)), 0,VLOOKUP(G315,Round3_Transactions!$A$2:$F$800,4,FALSE))</f>
        <v>0</v>
      </c>
      <c r="K315" s="60">
        <f>IF(ISNA(VLOOKUP(G315,Round3_Transactions!$A$2:$F$800,5,FALSE)), 0,VLOOKUP(G315,Round3_Transactions!$A$2:$F$800,5,FALSE))</f>
        <v>0</v>
      </c>
      <c r="L315" s="86">
        <f>IF(ISNA(VLOOKUP(G315,Round3_Transactions!$A$2:$F$800,6,FALSE)), 0,VLOOKUP(G315,Round3_Transactions!$A$2:$F$800,6,FALSE))</f>
        <v>0</v>
      </c>
      <c r="M315" s="107">
        <f t="shared" si="1"/>
        <v>0</v>
      </c>
      <c r="N315" s="107">
        <f t="shared" si="3"/>
        <v>0</v>
      </c>
      <c r="O315" s="107">
        <f t="shared" si="4"/>
        <v>0</v>
      </c>
      <c r="P315" s="107">
        <f t="shared" si="5"/>
        <v>0</v>
      </c>
      <c r="Q315" s="107">
        <f t="shared" si="6"/>
        <v>0</v>
      </c>
      <c r="R315" s="107">
        <f t="shared" si="7"/>
        <v>0</v>
      </c>
      <c r="S315" s="107">
        <f t="shared" si="8"/>
        <v>0</v>
      </c>
      <c r="T315" s="107">
        <f t="shared" si="9"/>
        <v>0</v>
      </c>
      <c r="U315" s="107">
        <f t="shared" si="10"/>
        <v>0</v>
      </c>
      <c r="V315" s="107">
        <f t="shared" si="11"/>
        <v>0</v>
      </c>
      <c r="W315" s="107">
        <f t="shared" si="12"/>
        <v>0</v>
      </c>
      <c r="X315" s="107">
        <f t="shared" si="13"/>
        <v>0</v>
      </c>
      <c r="Y315" s="107">
        <f t="shared" si="14"/>
        <v>0</v>
      </c>
      <c r="Z315" s="107">
        <f t="shared" si="54"/>
        <v>0</v>
      </c>
      <c r="AA315" s="107">
        <f t="shared" si="55"/>
        <v>0</v>
      </c>
      <c r="AB315" s="107">
        <f t="shared" si="56"/>
        <v>0</v>
      </c>
      <c r="AC315" s="107">
        <f t="shared" si="57"/>
        <v>0</v>
      </c>
      <c r="AD315" s="107">
        <f t="shared" si="58"/>
        <v>0</v>
      </c>
      <c r="AE315" s="107">
        <f t="shared" si="59"/>
        <v>0</v>
      </c>
      <c r="AF315" s="107">
        <f t="shared" si="60"/>
        <v>0</v>
      </c>
      <c r="AG315" s="107">
        <f t="shared" si="61"/>
        <v>0</v>
      </c>
      <c r="AH315" s="107">
        <f t="shared" si="62"/>
        <v>0</v>
      </c>
      <c r="AI315" s="107">
        <f t="shared" si="63"/>
        <v>0</v>
      </c>
      <c r="AJ315" s="107">
        <f t="shared" si="64"/>
        <v>0</v>
      </c>
      <c r="AK315" s="107">
        <f t="shared" si="65"/>
        <v>0</v>
      </c>
    </row>
    <row r="316">
      <c r="A316" s="107"/>
      <c r="B316" s="107"/>
      <c r="C316" s="107"/>
      <c r="D316" s="107"/>
      <c r="E316" s="107"/>
      <c r="F316" s="108">
        <f t="shared" si="53"/>
        <v>170</v>
      </c>
      <c r="G316" s="90" t="s">
        <v>511</v>
      </c>
      <c r="H316" s="14">
        <f>IF(ISNA(VLOOKUP(G316,Round3_Transactions!$A$2:$F$800,2,FALSE)), 0,VLOOKUP(G316,Round3_Transactions!$A$2:$F$800,2,FALSE))</f>
        <v>0</v>
      </c>
      <c r="I316" s="60">
        <f>IF(ISNA(VLOOKUP(G316,Round3_Transactions!$A$2:$F$800,3,FALSE)), 0,VLOOKUP(G316,Round3_Transactions!$A$2:$F$800,3,FALSE))</f>
        <v>0</v>
      </c>
      <c r="J316" s="60">
        <f>IF(ISNA(VLOOKUP(G316,Round3_Transactions!$A$2:$F$800,4,FALSE)), 0,VLOOKUP(G316,Round3_Transactions!$A$2:$F$800,4,FALSE))</f>
        <v>0</v>
      </c>
      <c r="K316" s="60">
        <f>IF(ISNA(VLOOKUP(G316,Round3_Transactions!$A$2:$F$800,5,FALSE)), 0,VLOOKUP(G316,Round3_Transactions!$A$2:$F$800,5,FALSE))</f>
        <v>0</v>
      </c>
      <c r="L316" s="86">
        <f>IF(ISNA(VLOOKUP(G316,Round3_Transactions!$A$2:$F$800,6,FALSE)), 0,VLOOKUP(G316,Round3_Transactions!$A$2:$F$800,6,FALSE))</f>
        <v>0</v>
      </c>
      <c r="M316" s="107">
        <f t="shared" si="1"/>
        <v>0</v>
      </c>
      <c r="N316" s="107">
        <f t="shared" si="3"/>
        <v>0</v>
      </c>
      <c r="O316" s="107">
        <f t="shared" si="4"/>
        <v>0</v>
      </c>
      <c r="P316" s="107">
        <f t="shared" si="5"/>
        <v>0</v>
      </c>
      <c r="Q316" s="107">
        <f t="shared" si="6"/>
        <v>0</v>
      </c>
      <c r="R316" s="107">
        <f t="shared" si="7"/>
        <v>0</v>
      </c>
      <c r="S316" s="107">
        <f t="shared" si="8"/>
        <v>0</v>
      </c>
      <c r="T316" s="107">
        <f t="shared" si="9"/>
        <v>0</v>
      </c>
      <c r="U316" s="107">
        <f t="shared" si="10"/>
        <v>0</v>
      </c>
      <c r="V316" s="107">
        <f t="shared" si="11"/>
        <v>0</v>
      </c>
      <c r="W316" s="107">
        <f t="shared" si="12"/>
        <v>0</v>
      </c>
      <c r="X316" s="107">
        <f t="shared" si="13"/>
        <v>0</v>
      </c>
      <c r="Y316" s="107">
        <f t="shared" si="14"/>
        <v>0</v>
      </c>
      <c r="Z316" s="107">
        <f t="shared" si="54"/>
        <v>0</v>
      </c>
      <c r="AA316" s="107">
        <f t="shared" si="55"/>
        <v>0</v>
      </c>
      <c r="AB316" s="107">
        <f t="shared" si="56"/>
        <v>0</v>
      </c>
      <c r="AC316" s="107">
        <f t="shared" si="57"/>
        <v>0</v>
      </c>
      <c r="AD316" s="107">
        <f t="shared" si="58"/>
        <v>0</v>
      </c>
      <c r="AE316" s="107">
        <f t="shared" si="59"/>
        <v>0</v>
      </c>
      <c r="AF316" s="107">
        <f t="shared" si="60"/>
        <v>0</v>
      </c>
      <c r="AG316" s="107">
        <f t="shared" si="61"/>
        <v>0</v>
      </c>
      <c r="AH316" s="107">
        <f t="shared" si="62"/>
        <v>0</v>
      </c>
      <c r="AI316" s="107">
        <f t="shared" si="63"/>
        <v>0</v>
      </c>
      <c r="AJ316" s="107">
        <f t="shared" si="64"/>
        <v>0</v>
      </c>
      <c r="AK316" s="107">
        <f t="shared" si="65"/>
        <v>0</v>
      </c>
    </row>
    <row r="317">
      <c r="A317" s="107"/>
      <c r="B317" s="107"/>
      <c r="C317" s="107"/>
      <c r="D317" s="107"/>
      <c r="E317" s="107"/>
      <c r="F317" s="108">
        <f t="shared" si="53"/>
        <v>170</v>
      </c>
      <c r="G317" s="90" t="s">
        <v>512</v>
      </c>
      <c r="H317" s="14">
        <f>IF(ISNA(VLOOKUP(G317,Round3_Transactions!$A$2:$F$800,2,FALSE)), 0,VLOOKUP(G317,Round3_Transactions!$A$2:$F$800,2,FALSE))</f>
        <v>0</v>
      </c>
      <c r="I317" s="60">
        <f>IF(ISNA(VLOOKUP(G317,Round3_Transactions!$A$2:$F$800,3,FALSE)), 0,VLOOKUP(G317,Round3_Transactions!$A$2:$F$800,3,FALSE))</f>
        <v>0</v>
      </c>
      <c r="J317" s="60">
        <f>IF(ISNA(VLOOKUP(G317,Round3_Transactions!$A$2:$F$800,4,FALSE)), 0,VLOOKUP(G317,Round3_Transactions!$A$2:$F$800,4,FALSE))</f>
        <v>0</v>
      </c>
      <c r="K317" s="60">
        <f>IF(ISNA(VLOOKUP(G317,Round3_Transactions!$A$2:$F$800,5,FALSE)), 0,VLOOKUP(G317,Round3_Transactions!$A$2:$F$800,5,FALSE))</f>
        <v>0</v>
      </c>
      <c r="L317" s="86">
        <f>IF(ISNA(VLOOKUP(G317,Round3_Transactions!$A$2:$F$800,6,FALSE)), 0,VLOOKUP(G317,Round3_Transactions!$A$2:$F$800,6,FALSE))</f>
        <v>0</v>
      </c>
      <c r="M317" s="107">
        <f t="shared" si="1"/>
        <v>0</v>
      </c>
      <c r="N317" s="107">
        <f t="shared" si="3"/>
        <v>0</v>
      </c>
      <c r="O317" s="107">
        <f t="shared" si="4"/>
        <v>0</v>
      </c>
      <c r="P317" s="107">
        <f t="shared" si="5"/>
        <v>0</v>
      </c>
      <c r="Q317" s="107">
        <f t="shared" si="6"/>
        <v>0</v>
      </c>
      <c r="R317" s="107">
        <f t="shared" si="7"/>
        <v>0</v>
      </c>
      <c r="S317" s="107">
        <f t="shared" si="8"/>
        <v>0</v>
      </c>
      <c r="T317" s="107">
        <f t="shared" si="9"/>
        <v>0</v>
      </c>
      <c r="U317" s="107">
        <f t="shared" si="10"/>
        <v>0</v>
      </c>
      <c r="V317" s="107">
        <f t="shared" si="11"/>
        <v>0</v>
      </c>
      <c r="W317" s="107">
        <f t="shared" si="12"/>
        <v>0</v>
      </c>
      <c r="X317" s="107">
        <f t="shared" si="13"/>
        <v>0</v>
      </c>
      <c r="Y317" s="107">
        <f t="shared" si="14"/>
        <v>0</v>
      </c>
      <c r="Z317" s="107">
        <f t="shared" si="54"/>
        <v>0</v>
      </c>
      <c r="AA317" s="107">
        <f t="shared" si="55"/>
        <v>0</v>
      </c>
      <c r="AB317" s="107">
        <f t="shared" si="56"/>
        <v>0</v>
      </c>
      <c r="AC317" s="107">
        <f t="shared" si="57"/>
        <v>0</v>
      </c>
      <c r="AD317" s="107">
        <f t="shared" si="58"/>
        <v>0</v>
      </c>
      <c r="AE317" s="107">
        <f t="shared" si="59"/>
        <v>0</v>
      </c>
      <c r="AF317" s="107">
        <f t="shared" si="60"/>
        <v>0</v>
      </c>
      <c r="AG317" s="107">
        <f t="shared" si="61"/>
        <v>0</v>
      </c>
      <c r="AH317" s="107">
        <f t="shared" si="62"/>
        <v>0</v>
      </c>
      <c r="AI317" s="107">
        <f t="shared" si="63"/>
        <v>0</v>
      </c>
      <c r="AJ317" s="107">
        <f t="shared" si="64"/>
        <v>0</v>
      </c>
      <c r="AK317" s="107">
        <f t="shared" si="65"/>
        <v>0</v>
      </c>
    </row>
    <row r="318">
      <c r="A318" s="107"/>
      <c r="B318" s="107"/>
      <c r="C318" s="107"/>
      <c r="D318" s="107"/>
      <c r="E318" s="107"/>
      <c r="F318" s="108">
        <f t="shared" si="53"/>
        <v>170</v>
      </c>
      <c r="G318" s="90" t="s">
        <v>513</v>
      </c>
      <c r="H318" s="14">
        <f>IF(ISNA(VLOOKUP(G318,Round3_Transactions!$A$2:$F$800,2,FALSE)), 0,VLOOKUP(G318,Round3_Transactions!$A$2:$F$800,2,FALSE))</f>
        <v>0</v>
      </c>
      <c r="I318" s="60">
        <f>IF(ISNA(VLOOKUP(G318,Round3_Transactions!$A$2:$F$800,3,FALSE)), 0,VLOOKUP(G318,Round3_Transactions!$A$2:$F$800,3,FALSE))</f>
        <v>0</v>
      </c>
      <c r="J318" s="60">
        <f>IF(ISNA(VLOOKUP(G318,Round3_Transactions!$A$2:$F$800,4,FALSE)), 0,VLOOKUP(G318,Round3_Transactions!$A$2:$F$800,4,FALSE))</f>
        <v>0</v>
      </c>
      <c r="K318" s="60">
        <f>IF(ISNA(VLOOKUP(G318,Round3_Transactions!$A$2:$F$800,5,FALSE)), 0,VLOOKUP(G318,Round3_Transactions!$A$2:$F$800,5,FALSE))</f>
        <v>0</v>
      </c>
      <c r="L318" s="86">
        <f>IF(ISNA(VLOOKUP(G318,Round3_Transactions!$A$2:$F$800,6,FALSE)), 0,VLOOKUP(G318,Round3_Transactions!$A$2:$F$800,6,FALSE))</f>
        <v>0</v>
      </c>
      <c r="M318" s="107">
        <f t="shared" si="1"/>
        <v>0</v>
      </c>
      <c r="N318" s="107">
        <f t="shared" si="3"/>
        <v>0</v>
      </c>
      <c r="O318" s="107">
        <f t="shared" si="4"/>
        <v>0</v>
      </c>
      <c r="P318" s="107">
        <f t="shared" si="5"/>
        <v>0</v>
      </c>
      <c r="Q318" s="107">
        <f t="shared" si="6"/>
        <v>0</v>
      </c>
      <c r="R318" s="107">
        <f t="shared" si="7"/>
        <v>0</v>
      </c>
      <c r="S318" s="107">
        <f t="shared" si="8"/>
        <v>0</v>
      </c>
      <c r="T318" s="107">
        <f t="shared" si="9"/>
        <v>0</v>
      </c>
      <c r="U318" s="107">
        <f t="shared" si="10"/>
        <v>0</v>
      </c>
      <c r="V318" s="107">
        <f t="shared" si="11"/>
        <v>0</v>
      </c>
      <c r="W318" s="107">
        <f t="shared" si="12"/>
        <v>0</v>
      </c>
      <c r="X318" s="107">
        <f t="shared" si="13"/>
        <v>0</v>
      </c>
      <c r="Y318" s="107">
        <f t="shared" si="14"/>
        <v>0</v>
      </c>
      <c r="Z318" s="107">
        <f t="shared" si="54"/>
        <v>0</v>
      </c>
      <c r="AA318" s="107">
        <f t="shared" si="55"/>
        <v>0</v>
      </c>
      <c r="AB318" s="107">
        <f t="shared" si="56"/>
        <v>0</v>
      </c>
      <c r="AC318" s="107">
        <f t="shared" si="57"/>
        <v>0</v>
      </c>
      <c r="AD318" s="107">
        <f t="shared" si="58"/>
        <v>0</v>
      </c>
      <c r="AE318" s="107">
        <f t="shared" si="59"/>
        <v>0</v>
      </c>
      <c r="AF318" s="107">
        <f t="shared" si="60"/>
        <v>0</v>
      </c>
      <c r="AG318" s="107">
        <f t="shared" si="61"/>
        <v>0</v>
      </c>
      <c r="AH318" s="107">
        <f t="shared" si="62"/>
        <v>0</v>
      </c>
      <c r="AI318" s="107">
        <f t="shared" si="63"/>
        <v>0</v>
      </c>
      <c r="AJ318" s="107">
        <f t="shared" si="64"/>
        <v>0</v>
      </c>
      <c r="AK318" s="107">
        <f t="shared" si="65"/>
        <v>0</v>
      </c>
    </row>
    <row r="319">
      <c r="A319" s="107"/>
      <c r="B319" s="107"/>
      <c r="C319" s="107"/>
      <c r="D319" s="107"/>
      <c r="E319" s="107"/>
      <c r="F319" s="108">
        <f t="shared" si="53"/>
        <v>170</v>
      </c>
      <c r="G319" s="90" t="s">
        <v>514</v>
      </c>
      <c r="H319" s="14">
        <f>IF(ISNA(VLOOKUP(G319,Round3_Transactions!$A$2:$F$800,2,FALSE)), 0,VLOOKUP(G319,Round3_Transactions!$A$2:$F$800,2,FALSE))</f>
        <v>0</v>
      </c>
      <c r="I319" s="60">
        <f>IF(ISNA(VLOOKUP(G319,Round3_Transactions!$A$2:$F$800,3,FALSE)), 0,VLOOKUP(G319,Round3_Transactions!$A$2:$F$800,3,FALSE))</f>
        <v>0</v>
      </c>
      <c r="J319" s="60">
        <f>IF(ISNA(VLOOKUP(G319,Round3_Transactions!$A$2:$F$800,4,FALSE)), 0,VLOOKUP(G319,Round3_Transactions!$A$2:$F$800,4,FALSE))</f>
        <v>0</v>
      </c>
      <c r="K319" s="60">
        <f>IF(ISNA(VLOOKUP(G319,Round3_Transactions!$A$2:$F$800,5,FALSE)), 0,VLOOKUP(G319,Round3_Transactions!$A$2:$F$800,5,FALSE))</f>
        <v>0</v>
      </c>
      <c r="L319" s="86">
        <f>IF(ISNA(VLOOKUP(G319,Round3_Transactions!$A$2:$F$800,6,FALSE)), 0,VLOOKUP(G319,Round3_Transactions!$A$2:$F$800,6,FALSE))</f>
        <v>0</v>
      </c>
      <c r="M319" s="107">
        <f t="shared" si="1"/>
        <v>0</v>
      </c>
      <c r="N319" s="107">
        <f t="shared" si="3"/>
        <v>0</v>
      </c>
      <c r="O319" s="107">
        <f t="shared" si="4"/>
        <v>0</v>
      </c>
      <c r="P319" s="107">
        <f t="shared" si="5"/>
        <v>0</v>
      </c>
      <c r="Q319" s="107">
        <f t="shared" si="6"/>
        <v>0</v>
      </c>
      <c r="R319" s="107">
        <f t="shared" si="7"/>
        <v>0</v>
      </c>
      <c r="S319" s="107">
        <f t="shared" si="8"/>
        <v>0</v>
      </c>
      <c r="T319" s="107">
        <f t="shared" si="9"/>
        <v>0</v>
      </c>
      <c r="U319" s="107">
        <f t="shared" si="10"/>
        <v>0</v>
      </c>
      <c r="V319" s="107">
        <f t="shared" si="11"/>
        <v>0</v>
      </c>
      <c r="W319" s="107">
        <f t="shared" si="12"/>
        <v>0</v>
      </c>
      <c r="X319" s="107">
        <f t="shared" si="13"/>
        <v>0</v>
      </c>
      <c r="Y319" s="107">
        <f t="shared" si="14"/>
        <v>0</v>
      </c>
      <c r="Z319" s="107">
        <f t="shared" si="54"/>
        <v>0</v>
      </c>
      <c r="AA319" s="107">
        <f t="shared" si="55"/>
        <v>0</v>
      </c>
      <c r="AB319" s="107">
        <f t="shared" si="56"/>
        <v>0</v>
      </c>
      <c r="AC319" s="107">
        <f t="shared" si="57"/>
        <v>0</v>
      </c>
      <c r="AD319" s="107">
        <f t="shared" si="58"/>
        <v>0</v>
      </c>
      <c r="AE319" s="107">
        <f t="shared" si="59"/>
        <v>0</v>
      </c>
      <c r="AF319" s="107">
        <f t="shared" si="60"/>
        <v>0</v>
      </c>
      <c r="AG319" s="107">
        <f t="shared" si="61"/>
        <v>0</v>
      </c>
      <c r="AH319" s="107">
        <f t="shared" si="62"/>
        <v>0</v>
      </c>
      <c r="AI319" s="107">
        <f t="shared" si="63"/>
        <v>0</v>
      </c>
      <c r="AJ319" s="107">
        <f t="shared" si="64"/>
        <v>0</v>
      </c>
      <c r="AK319" s="107">
        <f t="shared" si="65"/>
        <v>0</v>
      </c>
    </row>
    <row r="320">
      <c r="A320" s="107"/>
      <c r="B320" s="107"/>
      <c r="C320" s="107"/>
      <c r="D320" s="107"/>
      <c r="E320" s="107"/>
      <c r="F320" s="108">
        <f t="shared" si="53"/>
        <v>170</v>
      </c>
      <c r="G320" s="90" t="s">
        <v>515</v>
      </c>
      <c r="H320" s="14">
        <f>IF(ISNA(VLOOKUP(G320,Round3_Transactions!$A$2:$F$800,2,FALSE)), 0,VLOOKUP(G320,Round3_Transactions!$A$2:$F$800,2,FALSE))</f>
        <v>0</v>
      </c>
      <c r="I320" s="60">
        <f>IF(ISNA(VLOOKUP(G320,Round3_Transactions!$A$2:$F$800,3,FALSE)), 0,VLOOKUP(G320,Round3_Transactions!$A$2:$F$800,3,FALSE))</f>
        <v>0</v>
      </c>
      <c r="J320" s="60">
        <f>IF(ISNA(VLOOKUP(G320,Round3_Transactions!$A$2:$F$800,4,FALSE)), 0,VLOOKUP(G320,Round3_Transactions!$A$2:$F$800,4,FALSE))</f>
        <v>0</v>
      </c>
      <c r="K320" s="60">
        <f>IF(ISNA(VLOOKUP(G320,Round3_Transactions!$A$2:$F$800,5,FALSE)), 0,VLOOKUP(G320,Round3_Transactions!$A$2:$F$800,5,FALSE))</f>
        <v>0</v>
      </c>
      <c r="L320" s="86">
        <f>IF(ISNA(VLOOKUP(G320,Round3_Transactions!$A$2:$F$800,6,FALSE)), 0,VLOOKUP(G320,Round3_Transactions!$A$2:$F$800,6,FALSE))</f>
        <v>0</v>
      </c>
      <c r="M320" s="107">
        <f t="shared" si="1"/>
        <v>0</v>
      </c>
      <c r="N320" s="107">
        <f t="shared" si="3"/>
        <v>0</v>
      </c>
      <c r="O320" s="107">
        <f t="shared" si="4"/>
        <v>0</v>
      </c>
      <c r="P320" s="107">
        <f t="shared" si="5"/>
        <v>0</v>
      </c>
      <c r="Q320" s="107">
        <f t="shared" si="6"/>
        <v>0</v>
      </c>
      <c r="R320" s="107">
        <f t="shared" si="7"/>
        <v>0</v>
      </c>
      <c r="S320" s="107">
        <f t="shared" si="8"/>
        <v>0</v>
      </c>
      <c r="T320" s="107">
        <f t="shared" si="9"/>
        <v>0</v>
      </c>
      <c r="U320" s="107">
        <f t="shared" si="10"/>
        <v>0</v>
      </c>
      <c r="V320" s="107">
        <f t="shared" si="11"/>
        <v>0</v>
      </c>
      <c r="W320" s="107">
        <f t="shared" si="12"/>
        <v>0</v>
      </c>
      <c r="X320" s="107">
        <f t="shared" si="13"/>
        <v>0</v>
      </c>
      <c r="Y320" s="107">
        <f t="shared" si="14"/>
        <v>0</v>
      </c>
      <c r="Z320" s="107">
        <f t="shared" si="54"/>
        <v>0</v>
      </c>
      <c r="AA320" s="107">
        <f t="shared" si="55"/>
        <v>0</v>
      </c>
      <c r="AB320" s="107">
        <f t="shared" si="56"/>
        <v>0</v>
      </c>
      <c r="AC320" s="107">
        <f t="shared" si="57"/>
        <v>0</v>
      </c>
      <c r="AD320" s="107">
        <f t="shared" si="58"/>
        <v>0</v>
      </c>
      <c r="AE320" s="107">
        <f t="shared" si="59"/>
        <v>0</v>
      </c>
      <c r="AF320" s="107">
        <f t="shared" si="60"/>
        <v>0</v>
      </c>
      <c r="AG320" s="107">
        <f t="shared" si="61"/>
        <v>0</v>
      </c>
      <c r="AH320" s="107">
        <f t="shared" si="62"/>
        <v>0</v>
      </c>
      <c r="AI320" s="107">
        <f t="shared" si="63"/>
        <v>0</v>
      </c>
      <c r="AJ320" s="107">
        <f t="shared" si="64"/>
        <v>0</v>
      </c>
      <c r="AK320" s="107">
        <f t="shared" si="65"/>
        <v>0</v>
      </c>
    </row>
    <row r="321">
      <c r="A321" s="115"/>
      <c r="B321" s="115"/>
      <c r="C321" s="115"/>
      <c r="D321" s="115"/>
      <c r="E321" s="115"/>
      <c r="F321" s="116"/>
      <c r="G321" s="114"/>
      <c r="H321" s="14" t="str">
        <f>IF(ISNA(VLOOKUP(G321,Round3_Transactions!$A$2:$F$800,2,FALSE)), 0,VLOOKUP(G321,Round3_Transactions!$A$2:$F$800,2,FALSE))</f>
        <v/>
      </c>
      <c r="I321" s="60" t="str">
        <f>IF(ISNA(VLOOKUP(G321,Round3_Transactions!$A$2:$F$800,3,FALSE)), 0,VLOOKUP(G321,Round3_Transactions!$A$2:$F$800,3,FALSE))</f>
        <v/>
      </c>
      <c r="J321" s="60" t="str">
        <f>IF(ISNA(VLOOKUP(G321,Round3_Transactions!$A$2:$F$800,4,FALSE)), 0,VLOOKUP(G321,Round3_Transactions!$A$2:$F$800,4,FALSE))</f>
        <v/>
      </c>
      <c r="K321" s="60" t="str">
        <f>IF(ISNA(VLOOKUP(G321,Round3_Transactions!$A$2:$F$800,5,FALSE)), 0,VLOOKUP(G321,Round3_Transactions!$A$2:$F$800,5,FALSE))</f>
        <v/>
      </c>
      <c r="L321" s="86" t="str">
        <f>IF(ISNA(VLOOKUP(G321,Round3_Transactions!$A$2:$F$800,6,FALSE)), 0,VLOOKUP(G321,Round3_Transactions!$A$2:$F$800,6,FALSE))</f>
        <v/>
      </c>
      <c r="M321" s="115">
        <f t="shared" si="1"/>
        <v>0</v>
      </c>
      <c r="N321" s="115">
        <f t="shared" si="3"/>
        <v>0</v>
      </c>
      <c r="O321" s="115">
        <f t="shared" si="4"/>
        <v>0</v>
      </c>
      <c r="P321" s="115">
        <f t="shared" si="5"/>
        <v>0</v>
      </c>
      <c r="Q321" s="115">
        <f t="shared" si="6"/>
        <v>0</v>
      </c>
      <c r="R321" s="115">
        <f t="shared" si="7"/>
        <v>0</v>
      </c>
      <c r="S321" s="115">
        <f t="shared" si="8"/>
        <v>0</v>
      </c>
      <c r="T321" s="115">
        <f t="shared" si="9"/>
        <v>0</v>
      </c>
      <c r="U321" s="115">
        <f t="shared" si="10"/>
        <v>0</v>
      </c>
      <c r="V321" s="115">
        <f t="shared" si="11"/>
        <v>0</v>
      </c>
      <c r="W321" s="115">
        <f t="shared" si="12"/>
        <v>0</v>
      </c>
      <c r="X321" s="115">
        <f t="shared" si="13"/>
        <v>0</v>
      </c>
      <c r="Y321" s="115">
        <f t="shared" si="14"/>
        <v>0</v>
      </c>
      <c r="Z321" s="115"/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  <c r="AL321" s="117"/>
      <c r="AM321" s="117"/>
      <c r="AN321" s="117"/>
      <c r="AO321" s="117"/>
      <c r="AP321" s="117"/>
    </row>
    <row r="322">
      <c r="A322" s="102" t="str">
        <f>Stock_Prices!A21</f>
        <v>ALI</v>
      </c>
      <c r="B322" s="102" t="str">
        <f>Stock_Prices!B21</f>
        <v>Alibaba Group Holding Limited</v>
      </c>
      <c r="C322" s="103">
        <f>Stock_Prices!C21-D322</f>
        <v>100000</v>
      </c>
      <c r="D322" s="104">
        <f>SUM(H322:H400)-SUM(J322:J400)</f>
        <v>0</v>
      </c>
      <c r="E322" s="118">
        <f>Stock_Prices!I21</f>
        <v>0.4</v>
      </c>
      <c r="F322" s="106">
        <f>Stock_Prices!J21</f>
        <v>4350</v>
      </c>
      <c r="G322" s="85" t="s">
        <v>516</v>
      </c>
      <c r="H322" s="14">
        <f>IF(ISNA(VLOOKUP(G322,Round3_Transactions!$A$2:$F$800,2,FALSE)), 0,VLOOKUP(G322,Round3_Transactions!$A$2:$F$800,2,FALSE))</f>
        <v>0</v>
      </c>
      <c r="I322" s="60">
        <f>IF(ISNA(VLOOKUP(G322,Round3_Transactions!$A$2:$F$800,3,FALSE)), 0,VLOOKUP(G322,Round3_Transactions!$A$2:$F$800,3,FALSE))</f>
        <v>0</v>
      </c>
      <c r="J322" s="60">
        <f>IF(ISNA(VLOOKUP(G322,Round3_Transactions!$A$2:$F$800,4,FALSE)), 0,VLOOKUP(G322,Round3_Transactions!$A$2:$F$800,4,FALSE))</f>
        <v>0</v>
      </c>
      <c r="K322" s="60">
        <f>IF(ISNA(VLOOKUP(G322,Round3_Transactions!$A$2:$F$800,5,FALSE)), 0,VLOOKUP(G322,Round3_Transactions!$A$2:$F$800,5,FALSE))</f>
        <v>0</v>
      </c>
      <c r="L322" s="86">
        <f>IF(ISNA(VLOOKUP(G322,Round3_Transactions!$A$2:$F$800,6,FALSE)), 0,VLOOKUP(G322,Round3_Transactions!$A$2:$F$800,6,FALSE))</f>
        <v>0</v>
      </c>
      <c r="M322" s="107">
        <f t="shared" si="1"/>
        <v>0</v>
      </c>
      <c r="N322" s="107">
        <f t="shared" si="3"/>
        <v>0</v>
      </c>
      <c r="O322" s="107">
        <f t="shared" si="4"/>
        <v>0</v>
      </c>
      <c r="P322" s="107">
        <f t="shared" si="5"/>
        <v>0</v>
      </c>
      <c r="Q322" s="107">
        <f t="shared" si="6"/>
        <v>0</v>
      </c>
      <c r="R322" s="107">
        <f t="shared" si="7"/>
        <v>0</v>
      </c>
      <c r="S322" s="107">
        <f t="shared" si="8"/>
        <v>0</v>
      </c>
      <c r="T322" s="107">
        <f t="shared" si="9"/>
        <v>0</v>
      </c>
      <c r="U322" s="107">
        <f t="shared" si="10"/>
        <v>0</v>
      </c>
      <c r="V322" s="107">
        <f t="shared" si="11"/>
        <v>0</v>
      </c>
      <c r="W322" s="107">
        <f t="shared" si="12"/>
        <v>0</v>
      </c>
      <c r="X322" s="107">
        <f t="shared" si="13"/>
        <v>0</v>
      </c>
      <c r="Y322" s="107">
        <f t="shared" si="14"/>
        <v>0</v>
      </c>
      <c r="Z322" s="107">
        <f>if($L322=1,H322-J322,0)</f>
        <v>0</v>
      </c>
      <c r="AA322" s="107">
        <f>if($L322=2,$H322-$J322,0)</f>
        <v>0</v>
      </c>
      <c r="AB322" s="107">
        <f>if($L322=3,$H322-$J322,0)</f>
        <v>0</v>
      </c>
      <c r="AC322" s="107">
        <f>if($L322=4,$H322-$J322,0)</f>
        <v>0</v>
      </c>
      <c r="AD322" s="107">
        <f>if($L322=5,$H322-$J322,0)</f>
        <v>0</v>
      </c>
      <c r="AE322" s="107">
        <f>if($L322=6,$H322-$J322,0)</f>
        <v>0</v>
      </c>
      <c r="AF322" s="107">
        <f>if($L322=7,$H322-$J322,0)</f>
        <v>0</v>
      </c>
      <c r="AG322" s="107">
        <f>if($L322=8,$H322-$J322,0)</f>
        <v>0</v>
      </c>
      <c r="AH322" s="107">
        <f>if($L322=9,$H322-$J322,0)</f>
        <v>0</v>
      </c>
      <c r="AI322" s="107">
        <f>if($L322=10,$H322-$J322,0)</f>
        <v>0</v>
      </c>
      <c r="AJ322" s="107">
        <f>if($L322=11,$H322-$J322,0)</f>
        <v>0</v>
      </c>
      <c r="AK322" s="107">
        <f>if($L322=12,$H322-$J322,0)</f>
        <v>0</v>
      </c>
    </row>
    <row r="323">
      <c r="A323" s="107"/>
      <c r="B323" s="107"/>
      <c r="C323" s="107"/>
      <c r="D323" s="107"/>
      <c r="E323" s="107"/>
      <c r="F323" s="108">
        <f t="shared" ref="F323:F400" si="66">if(H322&gt;0,I322+$E$322*(I322-F322)+$E$322,if(J322&gt;0,K322+$E$322*(K322-F322)-$E$322,F322))</f>
        <v>4350</v>
      </c>
      <c r="G323" s="90" t="s">
        <v>517</v>
      </c>
      <c r="H323" s="14">
        <f>IF(ISNA(VLOOKUP(G323,Round3_Transactions!$A$2:$F$800,2,FALSE)), 0,VLOOKUP(G323,Round3_Transactions!$A$2:$F$800,2,FALSE))</f>
        <v>0</v>
      </c>
      <c r="I323" s="60">
        <f>IF(ISNA(VLOOKUP(G323,Round3_Transactions!$A$2:$F$800,3,FALSE)), 0,VLOOKUP(G323,Round3_Transactions!$A$2:$F$800,3,FALSE))</f>
        <v>0</v>
      </c>
      <c r="J323" s="60">
        <f>IF(ISNA(VLOOKUP(G323,Round3_Transactions!$A$2:$F$800,4,FALSE)), 0,VLOOKUP(G323,Round3_Transactions!$A$2:$F$800,4,FALSE))</f>
        <v>0</v>
      </c>
      <c r="K323" s="60">
        <f>IF(ISNA(VLOOKUP(G323,Round3_Transactions!$A$2:$F$800,5,FALSE)), 0,VLOOKUP(G323,Round3_Transactions!$A$2:$F$800,5,FALSE))</f>
        <v>0</v>
      </c>
      <c r="L323" s="86">
        <f>IF(ISNA(VLOOKUP(G323,Round3_Transactions!$A$2:$F$800,6,FALSE)), 0,VLOOKUP(G323,Round3_Transactions!$A$2:$F$800,6,FALSE))</f>
        <v>0</v>
      </c>
      <c r="M323" s="107">
        <f t="shared" si="1"/>
        <v>0</v>
      </c>
      <c r="N323" s="107">
        <f t="shared" si="3"/>
        <v>0</v>
      </c>
      <c r="O323" s="107">
        <f t="shared" si="4"/>
        <v>0</v>
      </c>
      <c r="P323" s="107">
        <f t="shared" si="5"/>
        <v>0</v>
      </c>
      <c r="Q323" s="107">
        <f t="shared" si="6"/>
        <v>0</v>
      </c>
      <c r="R323" s="107">
        <f t="shared" si="7"/>
        <v>0</v>
      </c>
      <c r="S323" s="107">
        <f t="shared" si="8"/>
        <v>0</v>
      </c>
      <c r="T323" s="107">
        <f t="shared" si="9"/>
        <v>0</v>
      </c>
      <c r="U323" s="107">
        <f t="shared" si="10"/>
        <v>0</v>
      </c>
      <c r="V323" s="107">
        <f t="shared" si="11"/>
        <v>0</v>
      </c>
      <c r="W323" s="107">
        <f t="shared" si="12"/>
        <v>0</v>
      </c>
      <c r="X323" s="107">
        <f t="shared" si="13"/>
        <v>0</v>
      </c>
      <c r="Y323" s="107">
        <f t="shared" si="14"/>
        <v>0</v>
      </c>
      <c r="Z323" s="107">
        <f t="shared" ref="Z323:Z400" si="67">if($L323=1,$H323-$J323+Z322,Z322)</f>
        <v>0</v>
      </c>
      <c r="AA323" s="107">
        <f t="shared" ref="AA323:AA400" si="68">if($L323=2,$H323-$J323+AA322,AA322)</f>
        <v>0</v>
      </c>
      <c r="AB323" s="107">
        <f t="shared" ref="AB323:AB400" si="69">if($L323=3,$H323-$J323+AB322,AB322)</f>
        <v>0</v>
      </c>
      <c r="AC323" s="107">
        <f t="shared" ref="AC323:AC400" si="70">if($L323=4,$H323-$J323+AC322,AC322)</f>
        <v>0</v>
      </c>
      <c r="AD323" s="107">
        <f t="shared" ref="AD323:AD400" si="71">if($L323=5,$H323-$J323+AD322,AD322)</f>
        <v>0</v>
      </c>
      <c r="AE323" s="107">
        <f t="shared" ref="AE323:AE400" si="72">if($L323=6,$H323-$J323+AE322,AE322)</f>
        <v>0</v>
      </c>
      <c r="AF323" s="107">
        <f t="shared" ref="AF323:AF400" si="73">if($L323=7,$H323-$J323+AF322,AF322)</f>
        <v>0</v>
      </c>
      <c r="AG323" s="107">
        <f t="shared" ref="AG323:AG400" si="74">if($L323=8,$H323-$J323+AG322,AG322)</f>
        <v>0</v>
      </c>
      <c r="AH323" s="107">
        <f t="shared" ref="AH323:AH400" si="75">if($L323=9,$H323-$J323+AH322,AH322)</f>
        <v>0</v>
      </c>
      <c r="AI323" s="107">
        <f t="shared" ref="AI323:AI400" si="76">if($L323=10,$H323-$J323+AI322,AI322)</f>
        <v>0</v>
      </c>
      <c r="AJ323" s="107">
        <f t="shared" ref="AJ323:AJ400" si="77">if($L323=11,$H323-$J323+AJ322,AJ322)</f>
        <v>0</v>
      </c>
      <c r="AK323" s="107">
        <f t="shared" ref="AK323:AK400" si="78">if($L323=12,$H323-$J323+AK322,AK322)</f>
        <v>0</v>
      </c>
    </row>
    <row r="324">
      <c r="A324" s="107"/>
      <c r="B324" s="107"/>
      <c r="C324" s="107"/>
      <c r="D324" s="107"/>
      <c r="E324" s="107"/>
      <c r="F324" s="108">
        <f t="shared" si="66"/>
        <v>4350</v>
      </c>
      <c r="G324" s="90" t="s">
        <v>518</v>
      </c>
      <c r="H324" s="14">
        <f>IF(ISNA(VLOOKUP(G324,Round3_Transactions!$A$2:$F$800,2,FALSE)), 0,VLOOKUP(G324,Round3_Transactions!$A$2:$F$800,2,FALSE))</f>
        <v>0</v>
      </c>
      <c r="I324" s="60">
        <f>IF(ISNA(VLOOKUP(G324,Round3_Transactions!$A$2:$F$800,3,FALSE)), 0,VLOOKUP(G324,Round3_Transactions!$A$2:$F$800,3,FALSE))</f>
        <v>0</v>
      </c>
      <c r="J324" s="60">
        <f>IF(ISNA(VLOOKUP(G324,Round3_Transactions!$A$2:$F$800,4,FALSE)), 0,VLOOKUP(G324,Round3_Transactions!$A$2:$F$800,4,FALSE))</f>
        <v>0</v>
      </c>
      <c r="K324" s="60">
        <f>IF(ISNA(VLOOKUP(G324,Round3_Transactions!$A$2:$F$800,5,FALSE)), 0,VLOOKUP(G324,Round3_Transactions!$A$2:$F$800,5,FALSE))</f>
        <v>0</v>
      </c>
      <c r="L324" s="86">
        <f>IF(ISNA(VLOOKUP(G324,Round3_Transactions!$A$2:$F$800,6,FALSE)), 0,VLOOKUP(G324,Round3_Transactions!$A$2:$F$800,6,FALSE))</f>
        <v>0</v>
      </c>
      <c r="M324" s="107">
        <f t="shared" si="1"/>
        <v>0</v>
      </c>
      <c r="N324" s="107">
        <f t="shared" si="3"/>
        <v>0</v>
      </c>
      <c r="O324" s="107">
        <f t="shared" si="4"/>
        <v>0</v>
      </c>
      <c r="P324" s="107">
        <f t="shared" si="5"/>
        <v>0</v>
      </c>
      <c r="Q324" s="107">
        <f t="shared" si="6"/>
        <v>0</v>
      </c>
      <c r="R324" s="107">
        <f t="shared" si="7"/>
        <v>0</v>
      </c>
      <c r="S324" s="107">
        <f t="shared" si="8"/>
        <v>0</v>
      </c>
      <c r="T324" s="107">
        <f t="shared" si="9"/>
        <v>0</v>
      </c>
      <c r="U324" s="107">
        <f t="shared" si="10"/>
        <v>0</v>
      </c>
      <c r="V324" s="107">
        <f t="shared" si="11"/>
        <v>0</v>
      </c>
      <c r="W324" s="107">
        <f t="shared" si="12"/>
        <v>0</v>
      </c>
      <c r="X324" s="107">
        <f t="shared" si="13"/>
        <v>0</v>
      </c>
      <c r="Y324" s="107">
        <f t="shared" si="14"/>
        <v>0</v>
      </c>
      <c r="Z324" s="107">
        <f t="shared" si="67"/>
        <v>0</v>
      </c>
      <c r="AA324" s="107">
        <f t="shared" si="68"/>
        <v>0</v>
      </c>
      <c r="AB324" s="107">
        <f t="shared" si="69"/>
        <v>0</v>
      </c>
      <c r="AC324" s="107">
        <f t="shared" si="70"/>
        <v>0</v>
      </c>
      <c r="AD324" s="107">
        <f t="shared" si="71"/>
        <v>0</v>
      </c>
      <c r="AE324" s="107">
        <f t="shared" si="72"/>
        <v>0</v>
      </c>
      <c r="AF324" s="107">
        <f t="shared" si="73"/>
        <v>0</v>
      </c>
      <c r="AG324" s="107">
        <f t="shared" si="74"/>
        <v>0</v>
      </c>
      <c r="AH324" s="107">
        <f t="shared" si="75"/>
        <v>0</v>
      </c>
      <c r="AI324" s="107">
        <f t="shared" si="76"/>
        <v>0</v>
      </c>
      <c r="AJ324" s="107">
        <f t="shared" si="77"/>
        <v>0</v>
      </c>
      <c r="AK324" s="107">
        <f t="shared" si="78"/>
        <v>0</v>
      </c>
    </row>
    <row r="325">
      <c r="A325" s="107"/>
      <c r="B325" s="107"/>
      <c r="C325" s="107"/>
      <c r="D325" s="107"/>
      <c r="E325" s="107"/>
      <c r="F325" s="108">
        <f t="shared" si="66"/>
        <v>4350</v>
      </c>
      <c r="G325" s="90" t="s">
        <v>519</v>
      </c>
      <c r="H325" s="14">
        <f>IF(ISNA(VLOOKUP(G325,Round3_Transactions!$A$2:$F$800,2,FALSE)), 0,VLOOKUP(G325,Round3_Transactions!$A$2:$F$800,2,FALSE))</f>
        <v>0</v>
      </c>
      <c r="I325" s="60">
        <f>IF(ISNA(VLOOKUP(G325,Round3_Transactions!$A$2:$F$800,3,FALSE)), 0,VLOOKUP(G325,Round3_Transactions!$A$2:$F$800,3,FALSE))</f>
        <v>0</v>
      </c>
      <c r="J325" s="60">
        <f>IF(ISNA(VLOOKUP(G325,Round3_Transactions!$A$2:$F$800,4,FALSE)), 0,VLOOKUP(G325,Round3_Transactions!$A$2:$F$800,4,FALSE))</f>
        <v>0</v>
      </c>
      <c r="K325" s="60">
        <f>IF(ISNA(VLOOKUP(G325,Round3_Transactions!$A$2:$F$800,5,FALSE)), 0,VLOOKUP(G325,Round3_Transactions!$A$2:$F$800,5,FALSE))</f>
        <v>0</v>
      </c>
      <c r="L325" s="86">
        <f>IF(ISNA(VLOOKUP(G325,Round3_Transactions!$A$2:$F$800,6,FALSE)), 0,VLOOKUP(G325,Round3_Transactions!$A$2:$F$800,6,FALSE))</f>
        <v>0</v>
      </c>
      <c r="M325" s="107">
        <f t="shared" si="1"/>
        <v>0</v>
      </c>
      <c r="N325" s="107">
        <f t="shared" si="3"/>
        <v>0</v>
      </c>
      <c r="O325" s="107">
        <f t="shared" si="4"/>
        <v>0</v>
      </c>
      <c r="P325" s="107">
        <f t="shared" si="5"/>
        <v>0</v>
      </c>
      <c r="Q325" s="107">
        <f t="shared" si="6"/>
        <v>0</v>
      </c>
      <c r="R325" s="107">
        <f t="shared" si="7"/>
        <v>0</v>
      </c>
      <c r="S325" s="107">
        <f t="shared" si="8"/>
        <v>0</v>
      </c>
      <c r="T325" s="107">
        <f t="shared" si="9"/>
        <v>0</v>
      </c>
      <c r="U325" s="107">
        <f t="shared" si="10"/>
        <v>0</v>
      </c>
      <c r="V325" s="107">
        <f t="shared" si="11"/>
        <v>0</v>
      </c>
      <c r="W325" s="107">
        <f t="shared" si="12"/>
        <v>0</v>
      </c>
      <c r="X325" s="107">
        <f t="shared" si="13"/>
        <v>0</v>
      </c>
      <c r="Y325" s="107">
        <f t="shared" si="14"/>
        <v>0</v>
      </c>
      <c r="Z325" s="107">
        <f t="shared" si="67"/>
        <v>0</v>
      </c>
      <c r="AA325" s="107">
        <f t="shared" si="68"/>
        <v>0</v>
      </c>
      <c r="AB325" s="107">
        <f t="shared" si="69"/>
        <v>0</v>
      </c>
      <c r="AC325" s="107">
        <f t="shared" si="70"/>
        <v>0</v>
      </c>
      <c r="AD325" s="107">
        <f t="shared" si="71"/>
        <v>0</v>
      </c>
      <c r="AE325" s="107">
        <f t="shared" si="72"/>
        <v>0</v>
      </c>
      <c r="AF325" s="107">
        <f t="shared" si="73"/>
        <v>0</v>
      </c>
      <c r="AG325" s="107">
        <f t="shared" si="74"/>
        <v>0</v>
      </c>
      <c r="AH325" s="107">
        <f t="shared" si="75"/>
        <v>0</v>
      </c>
      <c r="AI325" s="107">
        <f t="shared" si="76"/>
        <v>0</v>
      </c>
      <c r="AJ325" s="107">
        <f t="shared" si="77"/>
        <v>0</v>
      </c>
      <c r="AK325" s="107">
        <f t="shared" si="78"/>
        <v>0</v>
      </c>
    </row>
    <row r="326">
      <c r="A326" s="107"/>
      <c r="B326" s="107"/>
      <c r="C326" s="107"/>
      <c r="D326" s="107"/>
      <c r="E326" s="107"/>
      <c r="F326" s="108">
        <f t="shared" si="66"/>
        <v>4350</v>
      </c>
      <c r="G326" s="90" t="s">
        <v>520</v>
      </c>
      <c r="H326" s="14">
        <f>IF(ISNA(VLOOKUP(G326,Round3_Transactions!$A$2:$F$800,2,FALSE)), 0,VLOOKUP(G326,Round3_Transactions!$A$2:$F$800,2,FALSE))</f>
        <v>0</v>
      </c>
      <c r="I326" s="60">
        <f>IF(ISNA(VLOOKUP(G326,Round3_Transactions!$A$2:$F$800,3,FALSE)), 0,VLOOKUP(G326,Round3_Transactions!$A$2:$F$800,3,FALSE))</f>
        <v>0</v>
      </c>
      <c r="J326" s="60">
        <f>IF(ISNA(VLOOKUP(G326,Round3_Transactions!$A$2:$F$800,4,FALSE)), 0,VLOOKUP(G326,Round3_Transactions!$A$2:$F$800,4,FALSE))</f>
        <v>0</v>
      </c>
      <c r="K326" s="60">
        <f>IF(ISNA(VLOOKUP(G326,Round3_Transactions!$A$2:$F$800,5,FALSE)), 0,VLOOKUP(G326,Round3_Transactions!$A$2:$F$800,5,FALSE))</f>
        <v>0</v>
      </c>
      <c r="L326" s="86">
        <f>IF(ISNA(VLOOKUP(G326,Round3_Transactions!$A$2:$F$800,6,FALSE)), 0,VLOOKUP(G326,Round3_Transactions!$A$2:$F$800,6,FALSE))</f>
        <v>0</v>
      </c>
      <c r="M326" s="107">
        <f t="shared" si="1"/>
        <v>0</v>
      </c>
      <c r="N326" s="107">
        <f t="shared" si="3"/>
        <v>0</v>
      </c>
      <c r="O326" s="107">
        <f t="shared" si="4"/>
        <v>0</v>
      </c>
      <c r="P326" s="107">
        <f t="shared" si="5"/>
        <v>0</v>
      </c>
      <c r="Q326" s="107">
        <f t="shared" si="6"/>
        <v>0</v>
      </c>
      <c r="R326" s="107">
        <f t="shared" si="7"/>
        <v>0</v>
      </c>
      <c r="S326" s="107">
        <f t="shared" si="8"/>
        <v>0</v>
      </c>
      <c r="T326" s="107">
        <f t="shared" si="9"/>
        <v>0</v>
      </c>
      <c r="U326" s="107">
        <f t="shared" si="10"/>
        <v>0</v>
      </c>
      <c r="V326" s="107">
        <f t="shared" si="11"/>
        <v>0</v>
      </c>
      <c r="W326" s="107">
        <f t="shared" si="12"/>
        <v>0</v>
      </c>
      <c r="X326" s="107">
        <f t="shared" si="13"/>
        <v>0</v>
      </c>
      <c r="Y326" s="107">
        <f t="shared" si="14"/>
        <v>0</v>
      </c>
      <c r="Z326" s="107">
        <f t="shared" si="67"/>
        <v>0</v>
      </c>
      <c r="AA326" s="107">
        <f t="shared" si="68"/>
        <v>0</v>
      </c>
      <c r="AB326" s="107">
        <f t="shared" si="69"/>
        <v>0</v>
      </c>
      <c r="AC326" s="107">
        <f t="shared" si="70"/>
        <v>0</v>
      </c>
      <c r="AD326" s="107">
        <f t="shared" si="71"/>
        <v>0</v>
      </c>
      <c r="AE326" s="107">
        <f t="shared" si="72"/>
        <v>0</v>
      </c>
      <c r="AF326" s="107">
        <f t="shared" si="73"/>
        <v>0</v>
      </c>
      <c r="AG326" s="107">
        <f t="shared" si="74"/>
        <v>0</v>
      </c>
      <c r="AH326" s="107">
        <f t="shared" si="75"/>
        <v>0</v>
      </c>
      <c r="AI326" s="107">
        <f t="shared" si="76"/>
        <v>0</v>
      </c>
      <c r="AJ326" s="107">
        <f t="shared" si="77"/>
        <v>0</v>
      </c>
      <c r="AK326" s="107">
        <f t="shared" si="78"/>
        <v>0</v>
      </c>
    </row>
    <row r="327">
      <c r="A327" s="107"/>
      <c r="B327" s="107"/>
      <c r="C327" s="107"/>
      <c r="D327" s="107"/>
      <c r="E327" s="107"/>
      <c r="F327" s="108">
        <f t="shared" si="66"/>
        <v>4350</v>
      </c>
      <c r="G327" s="90" t="s">
        <v>521</v>
      </c>
      <c r="H327" s="14">
        <f>IF(ISNA(VLOOKUP(G327,Round3_Transactions!$A$2:$F$800,2,FALSE)), 0,VLOOKUP(G327,Round3_Transactions!$A$2:$F$800,2,FALSE))</f>
        <v>0</v>
      </c>
      <c r="I327" s="60">
        <f>IF(ISNA(VLOOKUP(G327,Round3_Transactions!$A$2:$F$800,3,FALSE)), 0,VLOOKUP(G327,Round3_Transactions!$A$2:$F$800,3,FALSE))</f>
        <v>0</v>
      </c>
      <c r="J327" s="60">
        <f>IF(ISNA(VLOOKUP(G327,Round3_Transactions!$A$2:$F$800,4,FALSE)), 0,VLOOKUP(G327,Round3_Transactions!$A$2:$F$800,4,FALSE))</f>
        <v>0</v>
      </c>
      <c r="K327" s="60">
        <f>IF(ISNA(VLOOKUP(G327,Round3_Transactions!$A$2:$F$800,5,FALSE)), 0,VLOOKUP(G327,Round3_Transactions!$A$2:$F$800,5,FALSE))</f>
        <v>0</v>
      </c>
      <c r="L327" s="86">
        <f>IF(ISNA(VLOOKUP(G327,Round3_Transactions!$A$2:$F$800,6,FALSE)), 0,VLOOKUP(G327,Round3_Transactions!$A$2:$F$800,6,FALSE))</f>
        <v>0</v>
      </c>
      <c r="M327" s="107">
        <f t="shared" si="1"/>
        <v>0</v>
      </c>
      <c r="N327" s="107">
        <f t="shared" si="3"/>
        <v>0</v>
      </c>
      <c r="O327" s="107">
        <f t="shared" si="4"/>
        <v>0</v>
      </c>
      <c r="P327" s="107">
        <f t="shared" si="5"/>
        <v>0</v>
      </c>
      <c r="Q327" s="107">
        <f t="shared" si="6"/>
        <v>0</v>
      </c>
      <c r="R327" s="107">
        <f t="shared" si="7"/>
        <v>0</v>
      </c>
      <c r="S327" s="107">
        <f t="shared" si="8"/>
        <v>0</v>
      </c>
      <c r="T327" s="107">
        <f t="shared" si="9"/>
        <v>0</v>
      </c>
      <c r="U327" s="107">
        <f t="shared" si="10"/>
        <v>0</v>
      </c>
      <c r="V327" s="107">
        <f t="shared" si="11"/>
        <v>0</v>
      </c>
      <c r="W327" s="107">
        <f t="shared" si="12"/>
        <v>0</v>
      </c>
      <c r="X327" s="107">
        <f t="shared" si="13"/>
        <v>0</v>
      </c>
      <c r="Y327" s="107">
        <f t="shared" si="14"/>
        <v>0</v>
      </c>
      <c r="Z327" s="107">
        <f t="shared" si="67"/>
        <v>0</v>
      </c>
      <c r="AA327" s="107">
        <f t="shared" si="68"/>
        <v>0</v>
      </c>
      <c r="AB327" s="107">
        <f t="shared" si="69"/>
        <v>0</v>
      </c>
      <c r="AC327" s="107">
        <f t="shared" si="70"/>
        <v>0</v>
      </c>
      <c r="AD327" s="107">
        <f t="shared" si="71"/>
        <v>0</v>
      </c>
      <c r="AE327" s="107">
        <f t="shared" si="72"/>
        <v>0</v>
      </c>
      <c r="AF327" s="107">
        <f t="shared" si="73"/>
        <v>0</v>
      </c>
      <c r="AG327" s="107">
        <f t="shared" si="74"/>
        <v>0</v>
      </c>
      <c r="AH327" s="107">
        <f t="shared" si="75"/>
        <v>0</v>
      </c>
      <c r="AI327" s="107">
        <f t="shared" si="76"/>
        <v>0</v>
      </c>
      <c r="AJ327" s="107">
        <f t="shared" si="77"/>
        <v>0</v>
      </c>
      <c r="AK327" s="107">
        <f t="shared" si="78"/>
        <v>0</v>
      </c>
    </row>
    <row r="328">
      <c r="A328" s="107"/>
      <c r="B328" s="107"/>
      <c r="C328" s="107"/>
      <c r="D328" s="107"/>
      <c r="E328" s="107"/>
      <c r="F328" s="108">
        <f t="shared" si="66"/>
        <v>4350</v>
      </c>
      <c r="G328" s="90" t="s">
        <v>522</v>
      </c>
      <c r="H328" s="14">
        <f>IF(ISNA(VLOOKUP(G328,Round3_Transactions!$A$2:$F$800,2,FALSE)), 0,VLOOKUP(G328,Round3_Transactions!$A$2:$F$800,2,FALSE))</f>
        <v>0</v>
      </c>
      <c r="I328" s="60">
        <f>IF(ISNA(VLOOKUP(G328,Round3_Transactions!$A$2:$F$800,3,FALSE)), 0,VLOOKUP(G328,Round3_Transactions!$A$2:$F$800,3,FALSE))</f>
        <v>0</v>
      </c>
      <c r="J328" s="60">
        <f>IF(ISNA(VLOOKUP(G328,Round3_Transactions!$A$2:$F$800,4,FALSE)), 0,VLOOKUP(G328,Round3_Transactions!$A$2:$F$800,4,FALSE))</f>
        <v>0</v>
      </c>
      <c r="K328" s="60">
        <f>IF(ISNA(VLOOKUP(G328,Round3_Transactions!$A$2:$F$800,5,FALSE)), 0,VLOOKUP(G328,Round3_Transactions!$A$2:$F$800,5,FALSE))</f>
        <v>0</v>
      </c>
      <c r="L328" s="86">
        <f>IF(ISNA(VLOOKUP(G328,Round3_Transactions!$A$2:$F$800,6,FALSE)), 0,VLOOKUP(G328,Round3_Transactions!$A$2:$F$800,6,FALSE))</f>
        <v>0</v>
      </c>
      <c r="M328" s="107">
        <f t="shared" si="1"/>
        <v>0</v>
      </c>
      <c r="N328" s="107">
        <f t="shared" si="3"/>
        <v>0</v>
      </c>
      <c r="O328" s="107">
        <f t="shared" si="4"/>
        <v>0</v>
      </c>
      <c r="P328" s="107">
        <f t="shared" si="5"/>
        <v>0</v>
      </c>
      <c r="Q328" s="107">
        <f t="shared" si="6"/>
        <v>0</v>
      </c>
      <c r="R328" s="107">
        <f t="shared" si="7"/>
        <v>0</v>
      </c>
      <c r="S328" s="107">
        <f t="shared" si="8"/>
        <v>0</v>
      </c>
      <c r="T328" s="107">
        <f t="shared" si="9"/>
        <v>0</v>
      </c>
      <c r="U328" s="107">
        <f t="shared" si="10"/>
        <v>0</v>
      </c>
      <c r="V328" s="107">
        <f t="shared" si="11"/>
        <v>0</v>
      </c>
      <c r="W328" s="107">
        <f t="shared" si="12"/>
        <v>0</v>
      </c>
      <c r="X328" s="107">
        <f t="shared" si="13"/>
        <v>0</v>
      </c>
      <c r="Y328" s="107">
        <f t="shared" si="14"/>
        <v>0</v>
      </c>
      <c r="Z328" s="107">
        <f t="shared" si="67"/>
        <v>0</v>
      </c>
      <c r="AA328" s="107">
        <f t="shared" si="68"/>
        <v>0</v>
      </c>
      <c r="AB328" s="107">
        <f t="shared" si="69"/>
        <v>0</v>
      </c>
      <c r="AC328" s="107">
        <f t="shared" si="70"/>
        <v>0</v>
      </c>
      <c r="AD328" s="107">
        <f t="shared" si="71"/>
        <v>0</v>
      </c>
      <c r="AE328" s="107">
        <f t="shared" si="72"/>
        <v>0</v>
      </c>
      <c r="AF328" s="107">
        <f t="shared" si="73"/>
        <v>0</v>
      </c>
      <c r="AG328" s="107">
        <f t="shared" si="74"/>
        <v>0</v>
      </c>
      <c r="AH328" s="107">
        <f t="shared" si="75"/>
        <v>0</v>
      </c>
      <c r="AI328" s="107">
        <f t="shared" si="76"/>
        <v>0</v>
      </c>
      <c r="AJ328" s="107">
        <f t="shared" si="77"/>
        <v>0</v>
      </c>
      <c r="AK328" s="107">
        <f t="shared" si="78"/>
        <v>0</v>
      </c>
    </row>
    <row r="329">
      <c r="A329" s="107"/>
      <c r="B329" s="107"/>
      <c r="C329" s="107"/>
      <c r="D329" s="107"/>
      <c r="E329" s="107"/>
      <c r="F329" s="108">
        <f t="shared" si="66"/>
        <v>4350</v>
      </c>
      <c r="G329" s="90" t="s">
        <v>523</v>
      </c>
      <c r="H329" s="14">
        <f>IF(ISNA(VLOOKUP(G329,Round3_Transactions!$A$2:$F$800,2,FALSE)), 0,VLOOKUP(G329,Round3_Transactions!$A$2:$F$800,2,FALSE))</f>
        <v>0</v>
      </c>
      <c r="I329" s="60">
        <f>IF(ISNA(VLOOKUP(G329,Round3_Transactions!$A$2:$F$800,3,FALSE)), 0,VLOOKUP(G329,Round3_Transactions!$A$2:$F$800,3,FALSE))</f>
        <v>0</v>
      </c>
      <c r="J329" s="60">
        <f>IF(ISNA(VLOOKUP(G329,Round3_Transactions!$A$2:$F$800,4,FALSE)), 0,VLOOKUP(G329,Round3_Transactions!$A$2:$F$800,4,FALSE))</f>
        <v>0</v>
      </c>
      <c r="K329" s="60">
        <f>IF(ISNA(VLOOKUP(G329,Round3_Transactions!$A$2:$F$800,5,FALSE)), 0,VLOOKUP(G329,Round3_Transactions!$A$2:$F$800,5,FALSE))</f>
        <v>0</v>
      </c>
      <c r="L329" s="86">
        <f>IF(ISNA(VLOOKUP(G329,Round3_Transactions!$A$2:$F$800,6,FALSE)), 0,VLOOKUP(G329,Round3_Transactions!$A$2:$F$800,6,FALSE))</f>
        <v>0</v>
      </c>
      <c r="M329" s="107">
        <f t="shared" si="1"/>
        <v>0</v>
      </c>
      <c r="N329" s="107">
        <f t="shared" si="3"/>
        <v>0</v>
      </c>
      <c r="O329" s="107">
        <f t="shared" si="4"/>
        <v>0</v>
      </c>
      <c r="P329" s="107">
        <f t="shared" si="5"/>
        <v>0</v>
      </c>
      <c r="Q329" s="107">
        <f t="shared" si="6"/>
        <v>0</v>
      </c>
      <c r="R329" s="107">
        <f t="shared" si="7"/>
        <v>0</v>
      </c>
      <c r="S329" s="107">
        <f t="shared" si="8"/>
        <v>0</v>
      </c>
      <c r="T329" s="107">
        <f t="shared" si="9"/>
        <v>0</v>
      </c>
      <c r="U329" s="107">
        <f t="shared" si="10"/>
        <v>0</v>
      </c>
      <c r="V329" s="107">
        <f t="shared" si="11"/>
        <v>0</v>
      </c>
      <c r="W329" s="107">
        <f t="shared" si="12"/>
        <v>0</v>
      </c>
      <c r="X329" s="107">
        <f t="shared" si="13"/>
        <v>0</v>
      </c>
      <c r="Y329" s="107">
        <f t="shared" si="14"/>
        <v>0</v>
      </c>
      <c r="Z329" s="107">
        <f t="shared" si="67"/>
        <v>0</v>
      </c>
      <c r="AA329" s="107">
        <f t="shared" si="68"/>
        <v>0</v>
      </c>
      <c r="AB329" s="107">
        <f t="shared" si="69"/>
        <v>0</v>
      </c>
      <c r="AC329" s="107">
        <f t="shared" si="70"/>
        <v>0</v>
      </c>
      <c r="AD329" s="107">
        <f t="shared" si="71"/>
        <v>0</v>
      </c>
      <c r="AE329" s="107">
        <f t="shared" si="72"/>
        <v>0</v>
      </c>
      <c r="AF329" s="107">
        <f t="shared" si="73"/>
        <v>0</v>
      </c>
      <c r="AG329" s="107">
        <f t="shared" si="74"/>
        <v>0</v>
      </c>
      <c r="AH329" s="107">
        <f t="shared" si="75"/>
        <v>0</v>
      </c>
      <c r="AI329" s="107">
        <f t="shared" si="76"/>
        <v>0</v>
      </c>
      <c r="AJ329" s="107">
        <f t="shared" si="77"/>
        <v>0</v>
      </c>
      <c r="AK329" s="107">
        <f t="shared" si="78"/>
        <v>0</v>
      </c>
    </row>
    <row r="330">
      <c r="A330" s="107"/>
      <c r="B330" s="107"/>
      <c r="C330" s="107"/>
      <c r="D330" s="107"/>
      <c r="E330" s="107"/>
      <c r="F330" s="108">
        <f t="shared" si="66"/>
        <v>4350</v>
      </c>
      <c r="G330" s="90" t="s">
        <v>524</v>
      </c>
      <c r="H330" s="14">
        <f>IF(ISNA(VLOOKUP(G330,Round3_Transactions!$A$2:$F$800,2,FALSE)), 0,VLOOKUP(G330,Round3_Transactions!$A$2:$F$800,2,FALSE))</f>
        <v>0</v>
      </c>
      <c r="I330" s="60">
        <f>IF(ISNA(VLOOKUP(G330,Round3_Transactions!$A$2:$F$800,3,FALSE)), 0,VLOOKUP(G330,Round3_Transactions!$A$2:$F$800,3,FALSE))</f>
        <v>0</v>
      </c>
      <c r="J330" s="60">
        <f>IF(ISNA(VLOOKUP(G330,Round3_Transactions!$A$2:$F$800,4,FALSE)), 0,VLOOKUP(G330,Round3_Transactions!$A$2:$F$800,4,FALSE))</f>
        <v>0</v>
      </c>
      <c r="K330" s="60">
        <f>IF(ISNA(VLOOKUP(G330,Round3_Transactions!$A$2:$F$800,5,FALSE)), 0,VLOOKUP(G330,Round3_Transactions!$A$2:$F$800,5,FALSE))</f>
        <v>0</v>
      </c>
      <c r="L330" s="86">
        <f>IF(ISNA(VLOOKUP(G330,Round3_Transactions!$A$2:$F$800,6,FALSE)), 0,VLOOKUP(G330,Round3_Transactions!$A$2:$F$800,6,FALSE))</f>
        <v>0</v>
      </c>
      <c r="M330" s="107">
        <f t="shared" si="1"/>
        <v>0</v>
      </c>
      <c r="N330" s="107">
        <f t="shared" si="3"/>
        <v>0</v>
      </c>
      <c r="O330" s="107">
        <f t="shared" si="4"/>
        <v>0</v>
      </c>
      <c r="P330" s="107">
        <f t="shared" si="5"/>
        <v>0</v>
      </c>
      <c r="Q330" s="107">
        <f t="shared" si="6"/>
        <v>0</v>
      </c>
      <c r="R330" s="107">
        <f t="shared" si="7"/>
        <v>0</v>
      </c>
      <c r="S330" s="107">
        <f t="shared" si="8"/>
        <v>0</v>
      </c>
      <c r="T330" s="107">
        <f t="shared" si="9"/>
        <v>0</v>
      </c>
      <c r="U330" s="107">
        <f t="shared" si="10"/>
        <v>0</v>
      </c>
      <c r="V330" s="107">
        <f t="shared" si="11"/>
        <v>0</v>
      </c>
      <c r="W330" s="107">
        <f t="shared" si="12"/>
        <v>0</v>
      </c>
      <c r="X330" s="107">
        <f t="shared" si="13"/>
        <v>0</v>
      </c>
      <c r="Y330" s="107">
        <f t="shared" si="14"/>
        <v>0</v>
      </c>
      <c r="Z330" s="107">
        <f t="shared" si="67"/>
        <v>0</v>
      </c>
      <c r="AA330" s="107">
        <f t="shared" si="68"/>
        <v>0</v>
      </c>
      <c r="AB330" s="107">
        <f t="shared" si="69"/>
        <v>0</v>
      </c>
      <c r="AC330" s="107">
        <f t="shared" si="70"/>
        <v>0</v>
      </c>
      <c r="AD330" s="107">
        <f t="shared" si="71"/>
        <v>0</v>
      </c>
      <c r="AE330" s="107">
        <f t="shared" si="72"/>
        <v>0</v>
      </c>
      <c r="AF330" s="107">
        <f t="shared" si="73"/>
        <v>0</v>
      </c>
      <c r="AG330" s="107">
        <f t="shared" si="74"/>
        <v>0</v>
      </c>
      <c r="AH330" s="107">
        <f t="shared" si="75"/>
        <v>0</v>
      </c>
      <c r="AI330" s="107">
        <f t="shared" si="76"/>
        <v>0</v>
      </c>
      <c r="AJ330" s="107">
        <f t="shared" si="77"/>
        <v>0</v>
      </c>
      <c r="AK330" s="107">
        <f t="shared" si="78"/>
        <v>0</v>
      </c>
    </row>
    <row r="331">
      <c r="A331" s="107"/>
      <c r="B331" s="107"/>
      <c r="C331" s="107"/>
      <c r="D331" s="109"/>
      <c r="E331" s="107"/>
      <c r="F331" s="108">
        <f t="shared" si="66"/>
        <v>4350</v>
      </c>
      <c r="G331" s="90" t="s">
        <v>525</v>
      </c>
      <c r="H331" s="14">
        <f>IF(ISNA(VLOOKUP(G331,Round3_Transactions!$A$2:$F$800,2,FALSE)), 0,VLOOKUP(G331,Round3_Transactions!$A$2:$F$800,2,FALSE))</f>
        <v>0</v>
      </c>
      <c r="I331" s="60">
        <f>IF(ISNA(VLOOKUP(G331,Round3_Transactions!$A$2:$F$800,3,FALSE)), 0,VLOOKUP(G331,Round3_Transactions!$A$2:$F$800,3,FALSE))</f>
        <v>0</v>
      </c>
      <c r="J331" s="60">
        <f>IF(ISNA(VLOOKUP(G331,Round3_Transactions!$A$2:$F$800,4,FALSE)), 0,VLOOKUP(G331,Round3_Transactions!$A$2:$F$800,4,FALSE))</f>
        <v>0</v>
      </c>
      <c r="K331" s="60">
        <f>IF(ISNA(VLOOKUP(G331,Round3_Transactions!$A$2:$F$800,5,FALSE)), 0,VLOOKUP(G331,Round3_Transactions!$A$2:$F$800,5,FALSE))</f>
        <v>0</v>
      </c>
      <c r="L331" s="86">
        <f>IF(ISNA(VLOOKUP(G331,Round3_Transactions!$A$2:$F$800,6,FALSE)), 0,VLOOKUP(G331,Round3_Transactions!$A$2:$F$800,6,FALSE))</f>
        <v>0</v>
      </c>
      <c r="M331" s="107">
        <f t="shared" si="1"/>
        <v>0</v>
      </c>
      <c r="N331" s="107">
        <f t="shared" si="3"/>
        <v>0</v>
      </c>
      <c r="O331" s="107">
        <f t="shared" si="4"/>
        <v>0</v>
      </c>
      <c r="P331" s="107">
        <f t="shared" si="5"/>
        <v>0</v>
      </c>
      <c r="Q331" s="107">
        <f t="shared" si="6"/>
        <v>0</v>
      </c>
      <c r="R331" s="107">
        <f t="shared" si="7"/>
        <v>0</v>
      </c>
      <c r="S331" s="107">
        <f t="shared" si="8"/>
        <v>0</v>
      </c>
      <c r="T331" s="107">
        <f t="shared" si="9"/>
        <v>0</v>
      </c>
      <c r="U331" s="107">
        <f t="shared" si="10"/>
        <v>0</v>
      </c>
      <c r="V331" s="107">
        <f t="shared" si="11"/>
        <v>0</v>
      </c>
      <c r="W331" s="107">
        <f t="shared" si="12"/>
        <v>0</v>
      </c>
      <c r="X331" s="107">
        <f t="shared" si="13"/>
        <v>0</v>
      </c>
      <c r="Y331" s="107">
        <f t="shared" si="14"/>
        <v>0</v>
      </c>
      <c r="Z331" s="107">
        <f t="shared" si="67"/>
        <v>0</v>
      </c>
      <c r="AA331" s="107">
        <f t="shared" si="68"/>
        <v>0</v>
      </c>
      <c r="AB331" s="107">
        <f t="shared" si="69"/>
        <v>0</v>
      </c>
      <c r="AC331" s="107">
        <f t="shared" si="70"/>
        <v>0</v>
      </c>
      <c r="AD331" s="107">
        <f t="shared" si="71"/>
        <v>0</v>
      </c>
      <c r="AE331" s="107">
        <f t="shared" si="72"/>
        <v>0</v>
      </c>
      <c r="AF331" s="107">
        <f t="shared" si="73"/>
        <v>0</v>
      </c>
      <c r="AG331" s="107">
        <f t="shared" si="74"/>
        <v>0</v>
      </c>
      <c r="AH331" s="107">
        <f t="shared" si="75"/>
        <v>0</v>
      </c>
      <c r="AI331" s="107">
        <f t="shared" si="76"/>
        <v>0</v>
      </c>
      <c r="AJ331" s="107">
        <f t="shared" si="77"/>
        <v>0</v>
      </c>
      <c r="AK331" s="107">
        <f t="shared" si="78"/>
        <v>0</v>
      </c>
    </row>
    <row r="332">
      <c r="A332" s="107"/>
      <c r="B332" s="107"/>
      <c r="C332" s="107"/>
      <c r="D332" s="107"/>
      <c r="E332" s="107"/>
      <c r="F332" s="108">
        <f t="shared" si="66"/>
        <v>4350</v>
      </c>
      <c r="G332" s="90" t="s">
        <v>526</v>
      </c>
      <c r="H332" s="14">
        <f>IF(ISNA(VLOOKUP(G332,Round3_Transactions!$A$2:$F$800,2,FALSE)), 0,VLOOKUP(G332,Round3_Transactions!$A$2:$F$800,2,FALSE))</f>
        <v>0</v>
      </c>
      <c r="I332" s="60">
        <f>IF(ISNA(VLOOKUP(G332,Round3_Transactions!$A$2:$F$800,3,FALSE)), 0,VLOOKUP(G332,Round3_Transactions!$A$2:$F$800,3,FALSE))</f>
        <v>0</v>
      </c>
      <c r="J332" s="60">
        <f>IF(ISNA(VLOOKUP(G332,Round3_Transactions!$A$2:$F$800,4,FALSE)), 0,VLOOKUP(G332,Round3_Transactions!$A$2:$F$800,4,FALSE))</f>
        <v>0</v>
      </c>
      <c r="K332" s="60">
        <f>IF(ISNA(VLOOKUP(G332,Round3_Transactions!$A$2:$F$800,5,FALSE)), 0,VLOOKUP(G332,Round3_Transactions!$A$2:$F$800,5,FALSE))</f>
        <v>0</v>
      </c>
      <c r="L332" s="86">
        <f>IF(ISNA(VLOOKUP(G332,Round3_Transactions!$A$2:$F$800,6,FALSE)), 0,VLOOKUP(G332,Round3_Transactions!$A$2:$F$800,6,FALSE))</f>
        <v>0</v>
      </c>
      <c r="M332" s="107">
        <f t="shared" si="1"/>
        <v>0</v>
      </c>
      <c r="N332" s="107">
        <f t="shared" si="3"/>
        <v>0</v>
      </c>
      <c r="O332" s="107">
        <f t="shared" si="4"/>
        <v>0</v>
      </c>
      <c r="P332" s="107">
        <f t="shared" si="5"/>
        <v>0</v>
      </c>
      <c r="Q332" s="107">
        <f t="shared" si="6"/>
        <v>0</v>
      </c>
      <c r="R332" s="107">
        <f t="shared" si="7"/>
        <v>0</v>
      </c>
      <c r="S332" s="107">
        <f t="shared" si="8"/>
        <v>0</v>
      </c>
      <c r="T332" s="107">
        <f t="shared" si="9"/>
        <v>0</v>
      </c>
      <c r="U332" s="107">
        <f t="shared" si="10"/>
        <v>0</v>
      </c>
      <c r="V332" s="107">
        <f t="shared" si="11"/>
        <v>0</v>
      </c>
      <c r="W332" s="107">
        <f t="shared" si="12"/>
        <v>0</v>
      </c>
      <c r="X332" s="107">
        <f t="shared" si="13"/>
        <v>0</v>
      </c>
      <c r="Y332" s="107">
        <f t="shared" si="14"/>
        <v>0</v>
      </c>
      <c r="Z332" s="107">
        <f t="shared" si="67"/>
        <v>0</v>
      </c>
      <c r="AA332" s="107">
        <f t="shared" si="68"/>
        <v>0</v>
      </c>
      <c r="AB332" s="107">
        <f t="shared" si="69"/>
        <v>0</v>
      </c>
      <c r="AC332" s="107">
        <f t="shared" si="70"/>
        <v>0</v>
      </c>
      <c r="AD332" s="107">
        <f t="shared" si="71"/>
        <v>0</v>
      </c>
      <c r="AE332" s="107">
        <f t="shared" si="72"/>
        <v>0</v>
      </c>
      <c r="AF332" s="107">
        <f t="shared" si="73"/>
        <v>0</v>
      </c>
      <c r="AG332" s="107">
        <f t="shared" si="74"/>
        <v>0</v>
      </c>
      <c r="AH332" s="107">
        <f t="shared" si="75"/>
        <v>0</v>
      </c>
      <c r="AI332" s="107">
        <f t="shared" si="76"/>
        <v>0</v>
      </c>
      <c r="AJ332" s="107">
        <f t="shared" si="77"/>
        <v>0</v>
      </c>
      <c r="AK332" s="107">
        <f t="shared" si="78"/>
        <v>0</v>
      </c>
    </row>
    <row r="333">
      <c r="A333" s="107"/>
      <c r="B333" s="107"/>
      <c r="C333" s="107"/>
      <c r="D333" s="107"/>
      <c r="E333" s="107"/>
      <c r="F333" s="108">
        <f t="shared" si="66"/>
        <v>4350</v>
      </c>
      <c r="G333" s="90" t="s">
        <v>527</v>
      </c>
      <c r="H333" s="14">
        <f>IF(ISNA(VLOOKUP(G333,Round3_Transactions!$A$2:$F$800,2,FALSE)), 0,VLOOKUP(G333,Round3_Transactions!$A$2:$F$800,2,FALSE))</f>
        <v>0</v>
      </c>
      <c r="I333" s="60">
        <f>IF(ISNA(VLOOKUP(G333,Round3_Transactions!$A$2:$F$800,3,FALSE)), 0,VLOOKUP(G333,Round3_Transactions!$A$2:$F$800,3,FALSE))</f>
        <v>0</v>
      </c>
      <c r="J333" s="60">
        <f>IF(ISNA(VLOOKUP(G333,Round3_Transactions!$A$2:$F$800,4,FALSE)), 0,VLOOKUP(G333,Round3_Transactions!$A$2:$F$800,4,FALSE))</f>
        <v>0</v>
      </c>
      <c r="K333" s="60">
        <f>IF(ISNA(VLOOKUP(G333,Round3_Transactions!$A$2:$F$800,5,FALSE)), 0,VLOOKUP(G333,Round3_Transactions!$A$2:$F$800,5,FALSE))</f>
        <v>0</v>
      </c>
      <c r="L333" s="86">
        <f>IF(ISNA(VLOOKUP(G333,Round3_Transactions!$A$2:$F$800,6,FALSE)), 0,VLOOKUP(G333,Round3_Transactions!$A$2:$F$800,6,FALSE))</f>
        <v>0</v>
      </c>
      <c r="M333" s="107">
        <f t="shared" si="1"/>
        <v>0</v>
      </c>
      <c r="N333" s="107">
        <f t="shared" si="3"/>
        <v>0</v>
      </c>
      <c r="O333" s="107">
        <f t="shared" si="4"/>
        <v>0</v>
      </c>
      <c r="P333" s="107">
        <f t="shared" si="5"/>
        <v>0</v>
      </c>
      <c r="Q333" s="107">
        <f t="shared" si="6"/>
        <v>0</v>
      </c>
      <c r="R333" s="107">
        <f t="shared" si="7"/>
        <v>0</v>
      </c>
      <c r="S333" s="107">
        <f t="shared" si="8"/>
        <v>0</v>
      </c>
      <c r="T333" s="107">
        <f t="shared" si="9"/>
        <v>0</v>
      </c>
      <c r="U333" s="107">
        <f t="shared" si="10"/>
        <v>0</v>
      </c>
      <c r="V333" s="107">
        <f t="shared" si="11"/>
        <v>0</v>
      </c>
      <c r="W333" s="107">
        <f t="shared" si="12"/>
        <v>0</v>
      </c>
      <c r="X333" s="107">
        <f t="shared" si="13"/>
        <v>0</v>
      </c>
      <c r="Y333" s="107">
        <f t="shared" si="14"/>
        <v>0</v>
      </c>
      <c r="Z333" s="107">
        <f t="shared" si="67"/>
        <v>0</v>
      </c>
      <c r="AA333" s="107">
        <f t="shared" si="68"/>
        <v>0</v>
      </c>
      <c r="AB333" s="107">
        <f t="shared" si="69"/>
        <v>0</v>
      </c>
      <c r="AC333" s="107">
        <f t="shared" si="70"/>
        <v>0</v>
      </c>
      <c r="AD333" s="107">
        <f t="shared" si="71"/>
        <v>0</v>
      </c>
      <c r="AE333" s="107">
        <f t="shared" si="72"/>
        <v>0</v>
      </c>
      <c r="AF333" s="107">
        <f t="shared" si="73"/>
        <v>0</v>
      </c>
      <c r="AG333" s="107">
        <f t="shared" si="74"/>
        <v>0</v>
      </c>
      <c r="AH333" s="107">
        <f t="shared" si="75"/>
        <v>0</v>
      </c>
      <c r="AI333" s="107">
        <f t="shared" si="76"/>
        <v>0</v>
      </c>
      <c r="AJ333" s="107">
        <f t="shared" si="77"/>
        <v>0</v>
      </c>
      <c r="AK333" s="107">
        <f t="shared" si="78"/>
        <v>0</v>
      </c>
    </row>
    <row r="334">
      <c r="A334" s="107"/>
      <c r="B334" s="107"/>
      <c r="C334" s="107"/>
      <c r="D334" s="107"/>
      <c r="E334" s="107"/>
      <c r="F334" s="108">
        <f t="shared" si="66"/>
        <v>4350</v>
      </c>
      <c r="G334" s="90" t="s">
        <v>528</v>
      </c>
      <c r="H334" s="14">
        <f>IF(ISNA(VLOOKUP(G334,Round3_Transactions!$A$2:$F$800,2,FALSE)), 0,VLOOKUP(G334,Round3_Transactions!$A$2:$F$800,2,FALSE))</f>
        <v>0</v>
      </c>
      <c r="I334" s="60">
        <f>IF(ISNA(VLOOKUP(G334,Round3_Transactions!$A$2:$F$800,3,FALSE)), 0,VLOOKUP(G334,Round3_Transactions!$A$2:$F$800,3,FALSE))</f>
        <v>0</v>
      </c>
      <c r="J334" s="60">
        <f>IF(ISNA(VLOOKUP(G334,Round3_Transactions!$A$2:$F$800,4,FALSE)), 0,VLOOKUP(G334,Round3_Transactions!$A$2:$F$800,4,FALSE))</f>
        <v>0</v>
      </c>
      <c r="K334" s="60">
        <f>IF(ISNA(VLOOKUP(G334,Round3_Transactions!$A$2:$F$800,5,FALSE)), 0,VLOOKUP(G334,Round3_Transactions!$A$2:$F$800,5,FALSE))</f>
        <v>0</v>
      </c>
      <c r="L334" s="86">
        <f>IF(ISNA(VLOOKUP(G334,Round3_Transactions!$A$2:$F$800,6,FALSE)), 0,VLOOKUP(G334,Round3_Transactions!$A$2:$F$800,6,FALSE))</f>
        <v>0</v>
      </c>
      <c r="M334" s="107">
        <f t="shared" si="1"/>
        <v>0</v>
      </c>
      <c r="N334" s="107">
        <f t="shared" si="3"/>
        <v>0</v>
      </c>
      <c r="O334" s="107">
        <f t="shared" si="4"/>
        <v>0</v>
      </c>
      <c r="P334" s="107">
        <f t="shared" si="5"/>
        <v>0</v>
      </c>
      <c r="Q334" s="107">
        <f t="shared" si="6"/>
        <v>0</v>
      </c>
      <c r="R334" s="107">
        <f t="shared" si="7"/>
        <v>0</v>
      </c>
      <c r="S334" s="107">
        <f t="shared" si="8"/>
        <v>0</v>
      </c>
      <c r="T334" s="107">
        <f t="shared" si="9"/>
        <v>0</v>
      </c>
      <c r="U334" s="107">
        <f t="shared" si="10"/>
        <v>0</v>
      </c>
      <c r="V334" s="107">
        <f t="shared" si="11"/>
        <v>0</v>
      </c>
      <c r="W334" s="107">
        <f t="shared" si="12"/>
        <v>0</v>
      </c>
      <c r="X334" s="107">
        <f t="shared" si="13"/>
        <v>0</v>
      </c>
      <c r="Y334" s="107">
        <f t="shared" si="14"/>
        <v>0</v>
      </c>
      <c r="Z334" s="107">
        <f t="shared" si="67"/>
        <v>0</v>
      </c>
      <c r="AA334" s="107">
        <f t="shared" si="68"/>
        <v>0</v>
      </c>
      <c r="AB334" s="107">
        <f t="shared" si="69"/>
        <v>0</v>
      </c>
      <c r="AC334" s="107">
        <f t="shared" si="70"/>
        <v>0</v>
      </c>
      <c r="AD334" s="107">
        <f t="shared" si="71"/>
        <v>0</v>
      </c>
      <c r="AE334" s="107">
        <f t="shared" si="72"/>
        <v>0</v>
      </c>
      <c r="AF334" s="107">
        <f t="shared" si="73"/>
        <v>0</v>
      </c>
      <c r="AG334" s="107">
        <f t="shared" si="74"/>
        <v>0</v>
      </c>
      <c r="AH334" s="107">
        <f t="shared" si="75"/>
        <v>0</v>
      </c>
      <c r="AI334" s="107">
        <f t="shared" si="76"/>
        <v>0</v>
      </c>
      <c r="AJ334" s="107">
        <f t="shared" si="77"/>
        <v>0</v>
      </c>
      <c r="AK334" s="107">
        <f t="shared" si="78"/>
        <v>0</v>
      </c>
    </row>
    <row r="335">
      <c r="A335" s="107"/>
      <c r="B335" s="107"/>
      <c r="C335" s="107"/>
      <c r="D335" s="107"/>
      <c r="E335" s="107"/>
      <c r="F335" s="108">
        <f t="shared" si="66"/>
        <v>4350</v>
      </c>
      <c r="G335" s="90" t="s">
        <v>529</v>
      </c>
      <c r="H335" s="14">
        <f>IF(ISNA(VLOOKUP(G335,Round3_Transactions!$A$2:$F$800,2,FALSE)), 0,VLOOKUP(G335,Round3_Transactions!$A$2:$F$800,2,FALSE))</f>
        <v>0</v>
      </c>
      <c r="I335" s="60">
        <f>IF(ISNA(VLOOKUP(G335,Round3_Transactions!$A$2:$F$800,3,FALSE)), 0,VLOOKUP(G335,Round3_Transactions!$A$2:$F$800,3,FALSE))</f>
        <v>0</v>
      </c>
      <c r="J335" s="60">
        <f>IF(ISNA(VLOOKUP(G335,Round3_Transactions!$A$2:$F$800,4,FALSE)), 0,VLOOKUP(G335,Round3_Transactions!$A$2:$F$800,4,FALSE))</f>
        <v>0</v>
      </c>
      <c r="K335" s="60">
        <f>IF(ISNA(VLOOKUP(G335,Round3_Transactions!$A$2:$F$800,5,FALSE)), 0,VLOOKUP(G335,Round3_Transactions!$A$2:$F$800,5,FALSE))</f>
        <v>0</v>
      </c>
      <c r="L335" s="86">
        <f>IF(ISNA(VLOOKUP(G335,Round3_Transactions!$A$2:$F$800,6,FALSE)), 0,VLOOKUP(G335,Round3_Transactions!$A$2:$F$800,6,FALSE))</f>
        <v>0</v>
      </c>
      <c r="M335" s="107">
        <f t="shared" si="1"/>
        <v>0</v>
      </c>
      <c r="N335" s="107">
        <f t="shared" si="3"/>
        <v>0</v>
      </c>
      <c r="O335" s="107">
        <f t="shared" si="4"/>
        <v>0</v>
      </c>
      <c r="P335" s="107">
        <f t="shared" si="5"/>
        <v>0</v>
      </c>
      <c r="Q335" s="107">
        <f t="shared" si="6"/>
        <v>0</v>
      </c>
      <c r="R335" s="107">
        <f t="shared" si="7"/>
        <v>0</v>
      </c>
      <c r="S335" s="107">
        <f t="shared" si="8"/>
        <v>0</v>
      </c>
      <c r="T335" s="107">
        <f t="shared" si="9"/>
        <v>0</v>
      </c>
      <c r="U335" s="107">
        <f t="shared" si="10"/>
        <v>0</v>
      </c>
      <c r="V335" s="107">
        <f t="shared" si="11"/>
        <v>0</v>
      </c>
      <c r="W335" s="107">
        <f t="shared" si="12"/>
        <v>0</v>
      </c>
      <c r="X335" s="107">
        <f t="shared" si="13"/>
        <v>0</v>
      </c>
      <c r="Y335" s="107">
        <f t="shared" si="14"/>
        <v>0</v>
      </c>
      <c r="Z335" s="107">
        <f t="shared" si="67"/>
        <v>0</v>
      </c>
      <c r="AA335" s="107">
        <f t="shared" si="68"/>
        <v>0</v>
      </c>
      <c r="AB335" s="107">
        <f t="shared" si="69"/>
        <v>0</v>
      </c>
      <c r="AC335" s="107">
        <f t="shared" si="70"/>
        <v>0</v>
      </c>
      <c r="AD335" s="107">
        <f t="shared" si="71"/>
        <v>0</v>
      </c>
      <c r="AE335" s="107">
        <f t="shared" si="72"/>
        <v>0</v>
      </c>
      <c r="AF335" s="107">
        <f t="shared" si="73"/>
        <v>0</v>
      </c>
      <c r="AG335" s="107">
        <f t="shared" si="74"/>
        <v>0</v>
      </c>
      <c r="AH335" s="107">
        <f t="shared" si="75"/>
        <v>0</v>
      </c>
      <c r="AI335" s="107">
        <f t="shared" si="76"/>
        <v>0</v>
      </c>
      <c r="AJ335" s="107">
        <f t="shared" si="77"/>
        <v>0</v>
      </c>
      <c r="AK335" s="107">
        <f t="shared" si="78"/>
        <v>0</v>
      </c>
    </row>
    <row r="336">
      <c r="A336" s="107"/>
      <c r="B336" s="107"/>
      <c r="C336" s="107"/>
      <c r="D336" s="107"/>
      <c r="E336" s="107"/>
      <c r="F336" s="108">
        <f t="shared" si="66"/>
        <v>4350</v>
      </c>
      <c r="G336" s="90" t="s">
        <v>530</v>
      </c>
      <c r="H336" s="14">
        <f>IF(ISNA(VLOOKUP(G336,Round3_Transactions!$A$2:$F$800,2,FALSE)), 0,VLOOKUP(G336,Round3_Transactions!$A$2:$F$800,2,FALSE))</f>
        <v>0</v>
      </c>
      <c r="I336" s="60">
        <f>IF(ISNA(VLOOKUP(G336,Round3_Transactions!$A$2:$F$800,3,FALSE)), 0,VLOOKUP(G336,Round3_Transactions!$A$2:$F$800,3,FALSE))</f>
        <v>0</v>
      </c>
      <c r="J336" s="60">
        <f>IF(ISNA(VLOOKUP(G336,Round3_Transactions!$A$2:$F$800,4,FALSE)), 0,VLOOKUP(G336,Round3_Transactions!$A$2:$F$800,4,FALSE))</f>
        <v>0</v>
      </c>
      <c r="K336" s="60">
        <f>IF(ISNA(VLOOKUP(G336,Round3_Transactions!$A$2:$F$800,5,FALSE)), 0,VLOOKUP(G336,Round3_Transactions!$A$2:$F$800,5,FALSE))</f>
        <v>0</v>
      </c>
      <c r="L336" s="86">
        <f>IF(ISNA(VLOOKUP(G336,Round3_Transactions!$A$2:$F$800,6,FALSE)), 0,VLOOKUP(G336,Round3_Transactions!$A$2:$F$800,6,FALSE))</f>
        <v>0</v>
      </c>
      <c r="M336" s="107">
        <f t="shared" si="1"/>
        <v>0</v>
      </c>
      <c r="N336" s="107">
        <f t="shared" si="3"/>
        <v>0</v>
      </c>
      <c r="O336" s="107">
        <f t="shared" si="4"/>
        <v>0</v>
      </c>
      <c r="P336" s="107">
        <f t="shared" si="5"/>
        <v>0</v>
      </c>
      <c r="Q336" s="107">
        <f t="shared" si="6"/>
        <v>0</v>
      </c>
      <c r="R336" s="107">
        <f t="shared" si="7"/>
        <v>0</v>
      </c>
      <c r="S336" s="107">
        <f t="shared" si="8"/>
        <v>0</v>
      </c>
      <c r="T336" s="107">
        <f t="shared" si="9"/>
        <v>0</v>
      </c>
      <c r="U336" s="107">
        <f t="shared" si="10"/>
        <v>0</v>
      </c>
      <c r="V336" s="107">
        <f t="shared" si="11"/>
        <v>0</v>
      </c>
      <c r="W336" s="107">
        <f t="shared" si="12"/>
        <v>0</v>
      </c>
      <c r="X336" s="107">
        <f t="shared" si="13"/>
        <v>0</v>
      </c>
      <c r="Y336" s="107">
        <f t="shared" si="14"/>
        <v>0</v>
      </c>
      <c r="Z336" s="107">
        <f t="shared" si="67"/>
        <v>0</v>
      </c>
      <c r="AA336" s="107">
        <f t="shared" si="68"/>
        <v>0</v>
      </c>
      <c r="AB336" s="107">
        <f t="shared" si="69"/>
        <v>0</v>
      </c>
      <c r="AC336" s="107">
        <f t="shared" si="70"/>
        <v>0</v>
      </c>
      <c r="AD336" s="107">
        <f t="shared" si="71"/>
        <v>0</v>
      </c>
      <c r="AE336" s="107">
        <f t="shared" si="72"/>
        <v>0</v>
      </c>
      <c r="AF336" s="107">
        <f t="shared" si="73"/>
        <v>0</v>
      </c>
      <c r="AG336" s="107">
        <f t="shared" si="74"/>
        <v>0</v>
      </c>
      <c r="AH336" s="107">
        <f t="shared" si="75"/>
        <v>0</v>
      </c>
      <c r="AI336" s="107">
        <f t="shared" si="76"/>
        <v>0</v>
      </c>
      <c r="AJ336" s="107">
        <f t="shared" si="77"/>
        <v>0</v>
      </c>
      <c r="AK336" s="107">
        <f t="shared" si="78"/>
        <v>0</v>
      </c>
    </row>
    <row r="337">
      <c r="A337" s="107"/>
      <c r="B337" s="107"/>
      <c r="C337" s="107"/>
      <c r="D337" s="107"/>
      <c r="E337" s="107"/>
      <c r="F337" s="108">
        <f t="shared" si="66"/>
        <v>4350</v>
      </c>
      <c r="G337" s="90" t="s">
        <v>531</v>
      </c>
      <c r="H337" s="14">
        <f>IF(ISNA(VLOOKUP(G337,Round3_Transactions!$A$2:$F$800,2,FALSE)), 0,VLOOKUP(G337,Round3_Transactions!$A$2:$F$800,2,FALSE))</f>
        <v>0</v>
      </c>
      <c r="I337" s="60">
        <f>IF(ISNA(VLOOKUP(G337,Round3_Transactions!$A$2:$F$800,3,FALSE)), 0,VLOOKUP(G337,Round3_Transactions!$A$2:$F$800,3,FALSE))</f>
        <v>0</v>
      </c>
      <c r="J337" s="60">
        <f>IF(ISNA(VLOOKUP(G337,Round3_Transactions!$A$2:$F$800,4,FALSE)), 0,VLOOKUP(G337,Round3_Transactions!$A$2:$F$800,4,FALSE))</f>
        <v>0</v>
      </c>
      <c r="K337" s="60">
        <f>IF(ISNA(VLOOKUP(G337,Round3_Transactions!$A$2:$F$800,5,FALSE)), 0,VLOOKUP(G337,Round3_Transactions!$A$2:$F$800,5,FALSE))</f>
        <v>0</v>
      </c>
      <c r="L337" s="86">
        <f>IF(ISNA(VLOOKUP(G337,Round3_Transactions!$A$2:$F$800,6,FALSE)), 0,VLOOKUP(G337,Round3_Transactions!$A$2:$F$800,6,FALSE))</f>
        <v>0</v>
      </c>
      <c r="M337" s="107">
        <f t="shared" si="1"/>
        <v>0</v>
      </c>
      <c r="N337" s="107">
        <f t="shared" si="3"/>
        <v>0</v>
      </c>
      <c r="O337" s="107">
        <f t="shared" si="4"/>
        <v>0</v>
      </c>
      <c r="P337" s="107">
        <f t="shared" si="5"/>
        <v>0</v>
      </c>
      <c r="Q337" s="107">
        <f t="shared" si="6"/>
        <v>0</v>
      </c>
      <c r="R337" s="107">
        <f t="shared" si="7"/>
        <v>0</v>
      </c>
      <c r="S337" s="107">
        <f t="shared" si="8"/>
        <v>0</v>
      </c>
      <c r="T337" s="107">
        <f t="shared" si="9"/>
        <v>0</v>
      </c>
      <c r="U337" s="107">
        <f t="shared" si="10"/>
        <v>0</v>
      </c>
      <c r="V337" s="107">
        <f t="shared" si="11"/>
        <v>0</v>
      </c>
      <c r="W337" s="107">
        <f t="shared" si="12"/>
        <v>0</v>
      </c>
      <c r="X337" s="107">
        <f t="shared" si="13"/>
        <v>0</v>
      </c>
      <c r="Y337" s="107">
        <f t="shared" si="14"/>
        <v>0</v>
      </c>
      <c r="Z337" s="107">
        <f t="shared" si="67"/>
        <v>0</v>
      </c>
      <c r="AA337" s="107">
        <f t="shared" si="68"/>
        <v>0</v>
      </c>
      <c r="AB337" s="107">
        <f t="shared" si="69"/>
        <v>0</v>
      </c>
      <c r="AC337" s="107">
        <f t="shared" si="70"/>
        <v>0</v>
      </c>
      <c r="AD337" s="107">
        <f t="shared" si="71"/>
        <v>0</v>
      </c>
      <c r="AE337" s="107">
        <f t="shared" si="72"/>
        <v>0</v>
      </c>
      <c r="AF337" s="107">
        <f t="shared" si="73"/>
        <v>0</v>
      </c>
      <c r="AG337" s="107">
        <f t="shared" si="74"/>
        <v>0</v>
      </c>
      <c r="AH337" s="107">
        <f t="shared" si="75"/>
        <v>0</v>
      </c>
      <c r="AI337" s="107">
        <f t="shared" si="76"/>
        <v>0</v>
      </c>
      <c r="AJ337" s="107">
        <f t="shared" si="77"/>
        <v>0</v>
      </c>
      <c r="AK337" s="107">
        <f t="shared" si="78"/>
        <v>0</v>
      </c>
    </row>
    <row r="338">
      <c r="A338" s="107"/>
      <c r="B338" s="107"/>
      <c r="C338" s="107"/>
      <c r="D338" s="107"/>
      <c r="E338" s="107"/>
      <c r="F338" s="108">
        <f t="shared" si="66"/>
        <v>4350</v>
      </c>
      <c r="G338" s="90" t="s">
        <v>532</v>
      </c>
      <c r="H338" s="14">
        <f>IF(ISNA(VLOOKUP(G338,Round3_Transactions!$A$2:$F$800,2,FALSE)), 0,VLOOKUP(G338,Round3_Transactions!$A$2:$F$800,2,FALSE))</f>
        <v>0</v>
      </c>
      <c r="I338" s="60">
        <f>IF(ISNA(VLOOKUP(G338,Round3_Transactions!$A$2:$F$800,3,FALSE)), 0,VLOOKUP(G338,Round3_Transactions!$A$2:$F$800,3,FALSE))</f>
        <v>0</v>
      </c>
      <c r="J338" s="60">
        <f>IF(ISNA(VLOOKUP(G338,Round3_Transactions!$A$2:$F$800,4,FALSE)), 0,VLOOKUP(G338,Round3_Transactions!$A$2:$F$800,4,FALSE))</f>
        <v>0</v>
      </c>
      <c r="K338" s="60">
        <f>IF(ISNA(VLOOKUP(G338,Round3_Transactions!$A$2:$F$800,5,FALSE)), 0,VLOOKUP(G338,Round3_Transactions!$A$2:$F$800,5,FALSE))</f>
        <v>0</v>
      </c>
      <c r="L338" s="86">
        <f>IF(ISNA(VLOOKUP(G338,Round3_Transactions!$A$2:$F$800,6,FALSE)), 0,VLOOKUP(G338,Round3_Transactions!$A$2:$F$800,6,FALSE))</f>
        <v>0</v>
      </c>
      <c r="M338" s="107">
        <f t="shared" si="1"/>
        <v>0</v>
      </c>
      <c r="N338" s="107">
        <f t="shared" si="3"/>
        <v>0</v>
      </c>
      <c r="O338" s="107">
        <f t="shared" si="4"/>
        <v>0</v>
      </c>
      <c r="P338" s="107">
        <f t="shared" si="5"/>
        <v>0</v>
      </c>
      <c r="Q338" s="107">
        <f t="shared" si="6"/>
        <v>0</v>
      </c>
      <c r="R338" s="107">
        <f t="shared" si="7"/>
        <v>0</v>
      </c>
      <c r="S338" s="107">
        <f t="shared" si="8"/>
        <v>0</v>
      </c>
      <c r="T338" s="107">
        <f t="shared" si="9"/>
        <v>0</v>
      </c>
      <c r="U338" s="107">
        <f t="shared" si="10"/>
        <v>0</v>
      </c>
      <c r="V338" s="107">
        <f t="shared" si="11"/>
        <v>0</v>
      </c>
      <c r="W338" s="107">
        <f t="shared" si="12"/>
        <v>0</v>
      </c>
      <c r="X338" s="107">
        <f t="shared" si="13"/>
        <v>0</v>
      </c>
      <c r="Y338" s="107">
        <f t="shared" si="14"/>
        <v>0</v>
      </c>
      <c r="Z338" s="107">
        <f t="shared" si="67"/>
        <v>0</v>
      </c>
      <c r="AA338" s="107">
        <f t="shared" si="68"/>
        <v>0</v>
      </c>
      <c r="AB338" s="107">
        <f t="shared" si="69"/>
        <v>0</v>
      </c>
      <c r="AC338" s="107">
        <f t="shared" si="70"/>
        <v>0</v>
      </c>
      <c r="AD338" s="107">
        <f t="shared" si="71"/>
        <v>0</v>
      </c>
      <c r="AE338" s="107">
        <f t="shared" si="72"/>
        <v>0</v>
      </c>
      <c r="AF338" s="107">
        <f t="shared" si="73"/>
        <v>0</v>
      </c>
      <c r="AG338" s="107">
        <f t="shared" si="74"/>
        <v>0</v>
      </c>
      <c r="AH338" s="107">
        <f t="shared" si="75"/>
        <v>0</v>
      </c>
      <c r="AI338" s="107">
        <f t="shared" si="76"/>
        <v>0</v>
      </c>
      <c r="AJ338" s="107">
        <f t="shared" si="77"/>
        <v>0</v>
      </c>
      <c r="AK338" s="107">
        <f t="shared" si="78"/>
        <v>0</v>
      </c>
    </row>
    <row r="339">
      <c r="A339" s="107"/>
      <c r="B339" s="107"/>
      <c r="C339" s="107"/>
      <c r="D339" s="107"/>
      <c r="E339" s="107"/>
      <c r="F339" s="108">
        <f t="shared" si="66"/>
        <v>4350</v>
      </c>
      <c r="G339" s="90" t="s">
        <v>533</v>
      </c>
      <c r="H339" s="14">
        <f>IF(ISNA(VLOOKUP(G339,Round3_Transactions!$A$2:$F$800,2,FALSE)), 0,VLOOKUP(G339,Round3_Transactions!$A$2:$F$800,2,FALSE))</f>
        <v>0</v>
      </c>
      <c r="I339" s="60">
        <f>IF(ISNA(VLOOKUP(G339,Round3_Transactions!$A$2:$F$800,3,FALSE)), 0,VLOOKUP(G339,Round3_Transactions!$A$2:$F$800,3,FALSE))</f>
        <v>0</v>
      </c>
      <c r="J339" s="60">
        <f>IF(ISNA(VLOOKUP(G339,Round3_Transactions!$A$2:$F$800,4,FALSE)), 0,VLOOKUP(G339,Round3_Transactions!$A$2:$F$800,4,FALSE))</f>
        <v>0</v>
      </c>
      <c r="K339" s="60">
        <f>IF(ISNA(VLOOKUP(G339,Round3_Transactions!$A$2:$F$800,5,FALSE)), 0,VLOOKUP(G339,Round3_Transactions!$A$2:$F$800,5,FALSE))</f>
        <v>0</v>
      </c>
      <c r="L339" s="86">
        <f>IF(ISNA(VLOOKUP(G339,Round3_Transactions!$A$2:$F$800,6,FALSE)), 0,VLOOKUP(G339,Round3_Transactions!$A$2:$F$800,6,FALSE))</f>
        <v>0</v>
      </c>
      <c r="M339" s="107">
        <f t="shared" si="1"/>
        <v>0</v>
      </c>
      <c r="N339" s="107">
        <f t="shared" si="3"/>
        <v>0</v>
      </c>
      <c r="O339" s="107">
        <f t="shared" si="4"/>
        <v>0</v>
      </c>
      <c r="P339" s="107">
        <f t="shared" si="5"/>
        <v>0</v>
      </c>
      <c r="Q339" s="107">
        <f t="shared" si="6"/>
        <v>0</v>
      </c>
      <c r="R339" s="107">
        <f t="shared" si="7"/>
        <v>0</v>
      </c>
      <c r="S339" s="107">
        <f t="shared" si="8"/>
        <v>0</v>
      </c>
      <c r="T339" s="107">
        <f t="shared" si="9"/>
        <v>0</v>
      </c>
      <c r="U339" s="107">
        <f t="shared" si="10"/>
        <v>0</v>
      </c>
      <c r="V339" s="107">
        <f t="shared" si="11"/>
        <v>0</v>
      </c>
      <c r="W339" s="107">
        <f t="shared" si="12"/>
        <v>0</v>
      </c>
      <c r="X339" s="107">
        <f t="shared" si="13"/>
        <v>0</v>
      </c>
      <c r="Y339" s="107">
        <f t="shared" si="14"/>
        <v>0</v>
      </c>
      <c r="Z339" s="107">
        <f t="shared" si="67"/>
        <v>0</v>
      </c>
      <c r="AA339" s="107">
        <f t="shared" si="68"/>
        <v>0</v>
      </c>
      <c r="AB339" s="107">
        <f t="shared" si="69"/>
        <v>0</v>
      </c>
      <c r="AC339" s="107">
        <f t="shared" si="70"/>
        <v>0</v>
      </c>
      <c r="AD339" s="107">
        <f t="shared" si="71"/>
        <v>0</v>
      </c>
      <c r="AE339" s="107">
        <f t="shared" si="72"/>
        <v>0</v>
      </c>
      <c r="AF339" s="107">
        <f t="shared" si="73"/>
        <v>0</v>
      </c>
      <c r="AG339" s="107">
        <f t="shared" si="74"/>
        <v>0</v>
      </c>
      <c r="AH339" s="107">
        <f t="shared" si="75"/>
        <v>0</v>
      </c>
      <c r="AI339" s="107">
        <f t="shared" si="76"/>
        <v>0</v>
      </c>
      <c r="AJ339" s="107">
        <f t="shared" si="77"/>
        <v>0</v>
      </c>
      <c r="AK339" s="107">
        <f t="shared" si="78"/>
        <v>0</v>
      </c>
    </row>
    <row r="340">
      <c r="A340" s="107"/>
      <c r="B340" s="107"/>
      <c r="C340" s="107"/>
      <c r="D340" s="107"/>
      <c r="E340" s="107"/>
      <c r="F340" s="108">
        <f t="shared" si="66"/>
        <v>4350</v>
      </c>
      <c r="G340" s="90" t="s">
        <v>534</v>
      </c>
      <c r="H340" s="14">
        <f>IF(ISNA(VLOOKUP(G340,Round3_Transactions!$A$2:$F$800,2,FALSE)), 0,VLOOKUP(G340,Round3_Transactions!$A$2:$F$800,2,FALSE))</f>
        <v>0</v>
      </c>
      <c r="I340" s="60">
        <f>IF(ISNA(VLOOKUP(G340,Round3_Transactions!$A$2:$F$800,3,FALSE)), 0,VLOOKUP(G340,Round3_Transactions!$A$2:$F$800,3,FALSE))</f>
        <v>0</v>
      </c>
      <c r="J340" s="60">
        <f>IF(ISNA(VLOOKUP(G340,Round3_Transactions!$A$2:$F$800,4,FALSE)), 0,VLOOKUP(G340,Round3_Transactions!$A$2:$F$800,4,FALSE))</f>
        <v>0</v>
      </c>
      <c r="K340" s="60">
        <f>IF(ISNA(VLOOKUP(G340,Round3_Transactions!$A$2:$F$800,5,FALSE)), 0,VLOOKUP(G340,Round3_Transactions!$A$2:$F$800,5,FALSE))</f>
        <v>0</v>
      </c>
      <c r="L340" s="86">
        <f>IF(ISNA(VLOOKUP(G340,Round3_Transactions!$A$2:$F$800,6,FALSE)), 0,VLOOKUP(G340,Round3_Transactions!$A$2:$F$800,6,FALSE))</f>
        <v>0</v>
      </c>
      <c r="M340" s="107">
        <f t="shared" si="1"/>
        <v>0</v>
      </c>
      <c r="N340" s="107">
        <f t="shared" si="3"/>
        <v>0</v>
      </c>
      <c r="O340" s="107">
        <f t="shared" si="4"/>
        <v>0</v>
      </c>
      <c r="P340" s="107">
        <f t="shared" si="5"/>
        <v>0</v>
      </c>
      <c r="Q340" s="107">
        <f t="shared" si="6"/>
        <v>0</v>
      </c>
      <c r="R340" s="107">
        <f t="shared" si="7"/>
        <v>0</v>
      </c>
      <c r="S340" s="107">
        <f t="shared" si="8"/>
        <v>0</v>
      </c>
      <c r="T340" s="107">
        <f t="shared" si="9"/>
        <v>0</v>
      </c>
      <c r="U340" s="107">
        <f t="shared" si="10"/>
        <v>0</v>
      </c>
      <c r="V340" s="107">
        <f t="shared" si="11"/>
        <v>0</v>
      </c>
      <c r="W340" s="107">
        <f t="shared" si="12"/>
        <v>0</v>
      </c>
      <c r="X340" s="107">
        <f t="shared" si="13"/>
        <v>0</v>
      </c>
      <c r="Y340" s="107">
        <f t="shared" si="14"/>
        <v>0</v>
      </c>
      <c r="Z340" s="107">
        <f t="shared" si="67"/>
        <v>0</v>
      </c>
      <c r="AA340" s="107">
        <f t="shared" si="68"/>
        <v>0</v>
      </c>
      <c r="AB340" s="107">
        <f t="shared" si="69"/>
        <v>0</v>
      </c>
      <c r="AC340" s="107">
        <f t="shared" si="70"/>
        <v>0</v>
      </c>
      <c r="AD340" s="107">
        <f t="shared" si="71"/>
        <v>0</v>
      </c>
      <c r="AE340" s="107">
        <f t="shared" si="72"/>
        <v>0</v>
      </c>
      <c r="AF340" s="107">
        <f t="shared" si="73"/>
        <v>0</v>
      </c>
      <c r="AG340" s="107">
        <f t="shared" si="74"/>
        <v>0</v>
      </c>
      <c r="AH340" s="107">
        <f t="shared" si="75"/>
        <v>0</v>
      </c>
      <c r="AI340" s="107">
        <f t="shared" si="76"/>
        <v>0</v>
      </c>
      <c r="AJ340" s="107">
        <f t="shared" si="77"/>
        <v>0</v>
      </c>
      <c r="AK340" s="107">
        <f t="shared" si="78"/>
        <v>0</v>
      </c>
    </row>
    <row r="341">
      <c r="A341" s="107"/>
      <c r="B341" s="107"/>
      <c r="C341" s="107"/>
      <c r="D341" s="107"/>
      <c r="E341" s="107"/>
      <c r="F341" s="108">
        <f t="shared" si="66"/>
        <v>4350</v>
      </c>
      <c r="G341" s="90" t="s">
        <v>535</v>
      </c>
      <c r="H341" s="14">
        <f>IF(ISNA(VLOOKUP(G341,Round3_Transactions!$A$2:$F$800,2,FALSE)), 0,VLOOKUP(G341,Round3_Transactions!$A$2:$F$800,2,FALSE))</f>
        <v>0</v>
      </c>
      <c r="I341" s="60">
        <f>IF(ISNA(VLOOKUP(G341,Round3_Transactions!$A$2:$F$800,3,FALSE)), 0,VLOOKUP(G341,Round3_Transactions!$A$2:$F$800,3,FALSE))</f>
        <v>0</v>
      </c>
      <c r="J341" s="60">
        <f>IF(ISNA(VLOOKUP(G341,Round3_Transactions!$A$2:$F$800,4,FALSE)), 0,VLOOKUP(G341,Round3_Transactions!$A$2:$F$800,4,FALSE))</f>
        <v>0</v>
      </c>
      <c r="K341" s="60">
        <f>IF(ISNA(VLOOKUP(G341,Round3_Transactions!$A$2:$F$800,5,FALSE)), 0,VLOOKUP(G341,Round3_Transactions!$A$2:$F$800,5,FALSE))</f>
        <v>0</v>
      </c>
      <c r="L341" s="86">
        <f>IF(ISNA(VLOOKUP(G341,Round3_Transactions!$A$2:$F$800,6,FALSE)), 0,VLOOKUP(G341,Round3_Transactions!$A$2:$F$800,6,FALSE))</f>
        <v>0</v>
      </c>
      <c r="M341" s="107">
        <f t="shared" si="1"/>
        <v>0</v>
      </c>
      <c r="N341" s="107">
        <f t="shared" si="3"/>
        <v>0</v>
      </c>
      <c r="O341" s="107">
        <f t="shared" si="4"/>
        <v>0</v>
      </c>
      <c r="P341" s="107">
        <f t="shared" si="5"/>
        <v>0</v>
      </c>
      <c r="Q341" s="107">
        <f t="shared" si="6"/>
        <v>0</v>
      </c>
      <c r="R341" s="107">
        <f t="shared" si="7"/>
        <v>0</v>
      </c>
      <c r="S341" s="107">
        <f t="shared" si="8"/>
        <v>0</v>
      </c>
      <c r="T341" s="107">
        <f t="shared" si="9"/>
        <v>0</v>
      </c>
      <c r="U341" s="107">
        <f t="shared" si="10"/>
        <v>0</v>
      </c>
      <c r="V341" s="107">
        <f t="shared" si="11"/>
        <v>0</v>
      </c>
      <c r="W341" s="107">
        <f t="shared" si="12"/>
        <v>0</v>
      </c>
      <c r="X341" s="107">
        <f t="shared" si="13"/>
        <v>0</v>
      </c>
      <c r="Y341" s="107">
        <f t="shared" si="14"/>
        <v>0</v>
      </c>
      <c r="Z341" s="107">
        <f t="shared" si="67"/>
        <v>0</v>
      </c>
      <c r="AA341" s="107">
        <f t="shared" si="68"/>
        <v>0</v>
      </c>
      <c r="AB341" s="107">
        <f t="shared" si="69"/>
        <v>0</v>
      </c>
      <c r="AC341" s="107">
        <f t="shared" si="70"/>
        <v>0</v>
      </c>
      <c r="AD341" s="107">
        <f t="shared" si="71"/>
        <v>0</v>
      </c>
      <c r="AE341" s="107">
        <f t="shared" si="72"/>
        <v>0</v>
      </c>
      <c r="AF341" s="107">
        <f t="shared" si="73"/>
        <v>0</v>
      </c>
      <c r="AG341" s="107">
        <f t="shared" si="74"/>
        <v>0</v>
      </c>
      <c r="AH341" s="107">
        <f t="shared" si="75"/>
        <v>0</v>
      </c>
      <c r="AI341" s="107">
        <f t="shared" si="76"/>
        <v>0</v>
      </c>
      <c r="AJ341" s="107">
        <f t="shared" si="77"/>
        <v>0</v>
      </c>
      <c r="AK341" s="107">
        <f t="shared" si="78"/>
        <v>0</v>
      </c>
    </row>
    <row r="342">
      <c r="A342" s="107"/>
      <c r="B342" s="107"/>
      <c r="C342" s="107"/>
      <c r="D342" s="107"/>
      <c r="E342" s="107"/>
      <c r="F342" s="108">
        <f t="shared" si="66"/>
        <v>4350</v>
      </c>
      <c r="G342" s="90" t="s">
        <v>536</v>
      </c>
      <c r="H342" s="14">
        <f>IF(ISNA(VLOOKUP(G342,Round3_Transactions!$A$2:$F$800,2,FALSE)), 0,VLOOKUP(G342,Round3_Transactions!$A$2:$F$800,2,FALSE))</f>
        <v>0</v>
      </c>
      <c r="I342" s="60">
        <f>IF(ISNA(VLOOKUP(G342,Round3_Transactions!$A$2:$F$800,3,FALSE)), 0,VLOOKUP(G342,Round3_Transactions!$A$2:$F$800,3,FALSE))</f>
        <v>0</v>
      </c>
      <c r="J342" s="60">
        <f>IF(ISNA(VLOOKUP(G342,Round3_Transactions!$A$2:$F$800,4,FALSE)), 0,VLOOKUP(G342,Round3_Transactions!$A$2:$F$800,4,FALSE))</f>
        <v>0</v>
      </c>
      <c r="K342" s="60">
        <f>IF(ISNA(VLOOKUP(G342,Round3_Transactions!$A$2:$F$800,5,FALSE)), 0,VLOOKUP(G342,Round3_Transactions!$A$2:$F$800,5,FALSE))</f>
        <v>0</v>
      </c>
      <c r="L342" s="86">
        <f>IF(ISNA(VLOOKUP(G342,Round3_Transactions!$A$2:$F$800,6,FALSE)), 0,VLOOKUP(G342,Round3_Transactions!$A$2:$F$800,6,FALSE))</f>
        <v>0</v>
      </c>
      <c r="M342" s="107">
        <f t="shared" si="1"/>
        <v>0</v>
      </c>
      <c r="N342" s="107">
        <f t="shared" si="3"/>
        <v>0</v>
      </c>
      <c r="O342" s="107">
        <f t="shared" si="4"/>
        <v>0</v>
      </c>
      <c r="P342" s="107">
        <f t="shared" si="5"/>
        <v>0</v>
      </c>
      <c r="Q342" s="107">
        <f t="shared" si="6"/>
        <v>0</v>
      </c>
      <c r="R342" s="107">
        <f t="shared" si="7"/>
        <v>0</v>
      </c>
      <c r="S342" s="107">
        <f t="shared" si="8"/>
        <v>0</v>
      </c>
      <c r="T342" s="107">
        <f t="shared" si="9"/>
        <v>0</v>
      </c>
      <c r="U342" s="107">
        <f t="shared" si="10"/>
        <v>0</v>
      </c>
      <c r="V342" s="107">
        <f t="shared" si="11"/>
        <v>0</v>
      </c>
      <c r="W342" s="107">
        <f t="shared" si="12"/>
        <v>0</v>
      </c>
      <c r="X342" s="107">
        <f t="shared" si="13"/>
        <v>0</v>
      </c>
      <c r="Y342" s="107">
        <f t="shared" si="14"/>
        <v>0</v>
      </c>
      <c r="Z342" s="107">
        <f t="shared" si="67"/>
        <v>0</v>
      </c>
      <c r="AA342" s="107">
        <f t="shared" si="68"/>
        <v>0</v>
      </c>
      <c r="AB342" s="107">
        <f t="shared" si="69"/>
        <v>0</v>
      </c>
      <c r="AC342" s="107">
        <f t="shared" si="70"/>
        <v>0</v>
      </c>
      <c r="AD342" s="107">
        <f t="shared" si="71"/>
        <v>0</v>
      </c>
      <c r="AE342" s="107">
        <f t="shared" si="72"/>
        <v>0</v>
      </c>
      <c r="AF342" s="107">
        <f t="shared" si="73"/>
        <v>0</v>
      </c>
      <c r="AG342" s="107">
        <f t="shared" si="74"/>
        <v>0</v>
      </c>
      <c r="AH342" s="107">
        <f t="shared" si="75"/>
        <v>0</v>
      </c>
      <c r="AI342" s="107">
        <f t="shared" si="76"/>
        <v>0</v>
      </c>
      <c r="AJ342" s="107">
        <f t="shared" si="77"/>
        <v>0</v>
      </c>
      <c r="AK342" s="107">
        <f t="shared" si="78"/>
        <v>0</v>
      </c>
    </row>
    <row r="343">
      <c r="A343" s="107"/>
      <c r="B343" s="107"/>
      <c r="C343" s="107"/>
      <c r="D343" s="107"/>
      <c r="E343" s="107"/>
      <c r="F343" s="108">
        <f t="shared" si="66"/>
        <v>4350</v>
      </c>
      <c r="G343" s="90" t="s">
        <v>537</v>
      </c>
      <c r="H343" s="14">
        <f>IF(ISNA(VLOOKUP(G343,Round3_Transactions!$A$2:$F$800,2,FALSE)), 0,VLOOKUP(G343,Round3_Transactions!$A$2:$F$800,2,FALSE))</f>
        <v>0</v>
      </c>
      <c r="I343" s="60">
        <f>IF(ISNA(VLOOKUP(G343,Round3_Transactions!$A$2:$F$800,3,FALSE)), 0,VLOOKUP(G343,Round3_Transactions!$A$2:$F$800,3,FALSE))</f>
        <v>0</v>
      </c>
      <c r="J343" s="60">
        <f>IF(ISNA(VLOOKUP(G343,Round3_Transactions!$A$2:$F$800,4,FALSE)), 0,VLOOKUP(G343,Round3_Transactions!$A$2:$F$800,4,FALSE))</f>
        <v>0</v>
      </c>
      <c r="K343" s="60">
        <f>IF(ISNA(VLOOKUP(G343,Round3_Transactions!$A$2:$F$800,5,FALSE)), 0,VLOOKUP(G343,Round3_Transactions!$A$2:$F$800,5,FALSE))</f>
        <v>0</v>
      </c>
      <c r="L343" s="86">
        <f>IF(ISNA(VLOOKUP(G343,Round3_Transactions!$A$2:$F$800,6,FALSE)), 0,VLOOKUP(G343,Round3_Transactions!$A$2:$F$800,6,FALSE))</f>
        <v>0</v>
      </c>
      <c r="M343" s="107">
        <f t="shared" si="1"/>
        <v>0</v>
      </c>
      <c r="N343" s="107">
        <f t="shared" si="3"/>
        <v>0</v>
      </c>
      <c r="O343" s="107">
        <f t="shared" si="4"/>
        <v>0</v>
      </c>
      <c r="P343" s="107">
        <f t="shared" si="5"/>
        <v>0</v>
      </c>
      <c r="Q343" s="107">
        <f t="shared" si="6"/>
        <v>0</v>
      </c>
      <c r="R343" s="107">
        <f t="shared" si="7"/>
        <v>0</v>
      </c>
      <c r="S343" s="107">
        <f t="shared" si="8"/>
        <v>0</v>
      </c>
      <c r="T343" s="107">
        <f t="shared" si="9"/>
        <v>0</v>
      </c>
      <c r="U343" s="107">
        <f t="shared" si="10"/>
        <v>0</v>
      </c>
      <c r="V343" s="107">
        <f t="shared" si="11"/>
        <v>0</v>
      </c>
      <c r="W343" s="107">
        <f t="shared" si="12"/>
        <v>0</v>
      </c>
      <c r="X343" s="107">
        <f t="shared" si="13"/>
        <v>0</v>
      </c>
      <c r="Y343" s="107">
        <f t="shared" si="14"/>
        <v>0</v>
      </c>
      <c r="Z343" s="107">
        <f t="shared" si="67"/>
        <v>0</v>
      </c>
      <c r="AA343" s="107">
        <f t="shared" si="68"/>
        <v>0</v>
      </c>
      <c r="AB343" s="107">
        <f t="shared" si="69"/>
        <v>0</v>
      </c>
      <c r="AC343" s="107">
        <f t="shared" si="70"/>
        <v>0</v>
      </c>
      <c r="AD343" s="107">
        <f t="shared" si="71"/>
        <v>0</v>
      </c>
      <c r="AE343" s="107">
        <f t="shared" si="72"/>
        <v>0</v>
      </c>
      <c r="AF343" s="107">
        <f t="shared" si="73"/>
        <v>0</v>
      </c>
      <c r="AG343" s="107">
        <f t="shared" si="74"/>
        <v>0</v>
      </c>
      <c r="AH343" s="107">
        <f t="shared" si="75"/>
        <v>0</v>
      </c>
      <c r="AI343" s="107">
        <f t="shared" si="76"/>
        <v>0</v>
      </c>
      <c r="AJ343" s="107">
        <f t="shared" si="77"/>
        <v>0</v>
      </c>
      <c r="AK343" s="107">
        <f t="shared" si="78"/>
        <v>0</v>
      </c>
    </row>
    <row r="344">
      <c r="A344" s="107"/>
      <c r="B344" s="107"/>
      <c r="C344" s="107"/>
      <c r="D344" s="107"/>
      <c r="E344" s="107"/>
      <c r="F344" s="108">
        <f t="shared" si="66"/>
        <v>4350</v>
      </c>
      <c r="G344" s="90" t="s">
        <v>538</v>
      </c>
      <c r="H344" s="14">
        <f>IF(ISNA(VLOOKUP(G344,Round3_Transactions!$A$2:$F$800,2,FALSE)), 0,VLOOKUP(G344,Round3_Transactions!$A$2:$F$800,2,FALSE))</f>
        <v>0</v>
      </c>
      <c r="I344" s="60">
        <f>IF(ISNA(VLOOKUP(G344,Round3_Transactions!$A$2:$F$800,3,FALSE)), 0,VLOOKUP(G344,Round3_Transactions!$A$2:$F$800,3,FALSE))</f>
        <v>0</v>
      </c>
      <c r="J344" s="60">
        <f>IF(ISNA(VLOOKUP(G344,Round3_Transactions!$A$2:$F$800,4,FALSE)), 0,VLOOKUP(G344,Round3_Transactions!$A$2:$F$800,4,FALSE))</f>
        <v>0</v>
      </c>
      <c r="K344" s="60">
        <f>IF(ISNA(VLOOKUP(G344,Round3_Transactions!$A$2:$F$800,5,FALSE)), 0,VLOOKUP(G344,Round3_Transactions!$A$2:$F$800,5,FALSE))</f>
        <v>0</v>
      </c>
      <c r="L344" s="86">
        <f>IF(ISNA(VLOOKUP(G344,Round3_Transactions!$A$2:$F$800,6,FALSE)), 0,VLOOKUP(G344,Round3_Transactions!$A$2:$F$800,6,FALSE))</f>
        <v>0</v>
      </c>
      <c r="M344" s="107">
        <f t="shared" si="1"/>
        <v>0</v>
      </c>
      <c r="N344" s="107">
        <f t="shared" si="3"/>
        <v>0</v>
      </c>
      <c r="O344" s="107">
        <f t="shared" si="4"/>
        <v>0</v>
      </c>
      <c r="P344" s="107">
        <f t="shared" si="5"/>
        <v>0</v>
      </c>
      <c r="Q344" s="107">
        <f t="shared" si="6"/>
        <v>0</v>
      </c>
      <c r="R344" s="107">
        <f t="shared" si="7"/>
        <v>0</v>
      </c>
      <c r="S344" s="107">
        <f t="shared" si="8"/>
        <v>0</v>
      </c>
      <c r="T344" s="107">
        <f t="shared" si="9"/>
        <v>0</v>
      </c>
      <c r="U344" s="107">
        <f t="shared" si="10"/>
        <v>0</v>
      </c>
      <c r="V344" s="107">
        <f t="shared" si="11"/>
        <v>0</v>
      </c>
      <c r="W344" s="107">
        <f t="shared" si="12"/>
        <v>0</v>
      </c>
      <c r="X344" s="107">
        <f t="shared" si="13"/>
        <v>0</v>
      </c>
      <c r="Y344" s="107">
        <f t="shared" si="14"/>
        <v>0</v>
      </c>
      <c r="Z344" s="107">
        <f t="shared" si="67"/>
        <v>0</v>
      </c>
      <c r="AA344" s="107">
        <f t="shared" si="68"/>
        <v>0</v>
      </c>
      <c r="AB344" s="107">
        <f t="shared" si="69"/>
        <v>0</v>
      </c>
      <c r="AC344" s="107">
        <f t="shared" si="70"/>
        <v>0</v>
      </c>
      <c r="AD344" s="107">
        <f t="shared" si="71"/>
        <v>0</v>
      </c>
      <c r="AE344" s="107">
        <f t="shared" si="72"/>
        <v>0</v>
      </c>
      <c r="AF344" s="107">
        <f t="shared" si="73"/>
        <v>0</v>
      </c>
      <c r="AG344" s="107">
        <f t="shared" si="74"/>
        <v>0</v>
      </c>
      <c r="AH344" s="107">
        <f t="shared" si="75"/>
        <v>0</v>
      </c>
      <c r="AI344" s="107">
        <f t="shared" si="76"/>
        <v>0</v>
      </c>
      <c r="AJ344" s="107">
        <f t="shared" si="77"/>
        <v>0</v>
      </c>
      <c r="AK344" s="107">
        <f t="shared" si="78"/>
        <v>0</v>
      </c>
    </row>
    <row r="345">
      <c r="A345" s="107"/>
      <c r="B345" s="107"/>
      <c r="C345" s="107"/>
      <c r="D345" s="107"/>
      <c r="E345" s="107"/>
      <c r="F345" s="108">
        <f t="shared" si="66"/>
        <v>4350</v>
      </c>
      <c r="G345" s="90" t="s">
        <v>539</v>
      </c>
      <c r="H345" s="14">
        <f>IF(ISNA(VLOOKUP(G345,Round3_Transactions!$A$2:$F$800,2,FALSE)), 0,VLOOKUP(G345,Round3_Transactions!$A$2:$F$800,2,FALSE))</f>
        <v>0</v>
      </c>
      <c r="I345" s="60">
        <f>IF(ISNA(VLOOKUP(G345,Round3_Transactions!$A$2:$F$800,3,FALSE)), 0,VLOOKUP(G345,Round3_Transactions!$A$2:$F$800,3,FALSE))</f>
        <v>0</v>
      </c>
      <c r="J345" s="60">
        <f>IF(ISNA(VLOOKUP(G345,Round3_Transactions!$A$2:$F$800,4,FALSE)), 0,VLOOKUP(G345,Round3_Transactions!$A$2:$F$800,4,FALSE))</f>
        <v>0</v>
      </c>
      <c r="K345" s="60">
        <f>IF(ISNA(VLOOKUP(G345,Round3_Transactions!$A$2:$F$800,5,FALSE)), 0,VLOOKUP(G345,Round3_Transactions!$A$2:$F$800,5,FALSE))</f>
        <v>0</v>
      </c>
      <c r="L345" s="86">
        <f>IF(ISNA(VLOOKUP(G345,Round3_Transactions!$A$2:$F$800,6,FALSE)), 0,VLOOKUP(G345,Round3_Transactions!$A$2:$F$800,6,FALSE))</f>
        <v>0</v>
      </c>
      <c r="M345" s="107">
        <f t="shared" si="1"/>
        <v>0</v>
      </c>
      <c r="N345" s="107">
        <f t="shared" si="3"/>
        <v>0</v>
      </c>
      <c r="O345" s="107">
        <f t="shared" si="4"/>
        <v>0</v>
      </c>
      <c r="P345" s="107">
        <f t="shared" si="5"/>
        <v>0</v>
      </c>
      <c r="Q345" s="107">
        <f t="shared" si="6"/>
        <v>0</v>
      </c>
      <c r="R345" s="107">
        <f t="shared" si="7"/>
        <v>0</v>
      </c>
      <c r="S345" s="107">
        <f t="shared" si="8"/>
        <v>0</v>
      </c>
      <c r="T345" s="107">
        <f t="shared" si="9"/>
        <v>0</v>
      </c>
      <c r="U345" s="107">
        <f t="shared" si="10"/>
        <v>0</v>
      </c>
      <c r="V345" s="107">
        <f t="shared" si="11"/>
        <v>0</v>
      </c>
      <c r="W345" s="107">
        <f t="shared" si="12"/>
        <v>0</v>
      </c>
      <c r="X345" s="107">
        <f t="shared" si="13"/>
        <v>0</v>
      </c>
      <c r="Y345" s="107">
        <f t="shared" si="14"/>
        <v>0</v>
      </c>
      <c r="Z345" s="107">
        <f t="shared" si="67"/>
        <v>0</v>
      </c>
      <c r="AA345" s="107">
        <f t="shared" si="68"/>
        <v>0</v>
      </c>
      <c r="AB345" s="107">
        <f t="shared" si="69"/>
        <v>0</v>
      </c>
      <c r="AC345" s="107">
        <f t="shared" si="70"/>
        <v>0</v>
      </c>
      <c r="AD345" s="107">
        <f t="shared" si="71"/>
        <v>0</v>
      </c>
      <c r="AE345" s="107">
        <f t="shared" si="72"/>
        <v>0</v>
      </c>
      <c r="AF345" s="107">
        <f t="shared" si="73"/>
        <v>0</v>
      </c>
      <c r="AG345" s="107">
        <f t="shared" si="74"/>
        <v>0</v>
      </c>
      <c r="AH345" s="107">
        <f t="shared" si="75"/>
        <v>0</v>
      </c>
      <c r="AI345" s="107">
        <f t="shared" si="76"/>
        <v>0</v>
      </c>
      <c r="AJ345" s="107">
        <f t="shared" si="77"/>
        <v>0</v>
      </c>
      <c r="AK345" s="107">
        <f t="shared" si="78"/>
        <v>0</v>
      </c>
    </row>
    <row r="346">
      <c r="A346" s="107"/>
      <c r="B346" s="107"/>
      <c r="C346" s="107"/>
      <c r="D346" s="107"/>
      <c r="E346" s="107"/>
      <c r="F346" s="108">
        <f t="shared" si="66"/>
        <v>4350</v>
      </c>
      <c r="G346" s="90" t="s">
        <v>540</v>
      </c>
      <c r="H346" s="14">
        <f>IF(ISNA(VLOOKUP(G346,Round3_Transactions!$A$2:$F$800,2,FALSE)), 0,VLOOKUP(G346,Round3_Transactions!$A$2:$F$800,2,FALSE))</f>
        <v>0</v>
      </c>
      <c r="I346" s="60">
        <f>IF(ISNA(VLOOKUP(G346,Round3_Transactions!$A$2:$F$800,3,FALSE)), 0,VLOOKUP(G346,Round3_Transactions!$A$2:$F$800,3,FALSE))</f>
        <v>0</v>
      </c>
      <c r="J346" s="60">
        <f>IF(ISNA(VLOOKUP(G346,Round3_Transactions!$A$2:$F$800,4,FALSE)), 0,VLOOKUP(G346,Round3_Transactions!$A$2:$F$800,4,FALSE))</f>
        <v>0</v>
      </c>
      <c r="K346" s="60">
        <f>IF(ISNA(VLOOKUP(G346,Round3_Transactions!$A$2:$F$800,5,FALSE)), 0,VLOOKUP(G346,Round3_Transactions!$A$2:$F$800,5,FALSE))</f>
        <v>0</v>
      </c>
      <c r="L346" s="86">
        <f>IF(ISNA(VLOOKUP(G346,Round3_Transactions!$A$2:$F$800,6,FALSE)), 0,VLOOKUP(G346,Round3_Transactions!$A$2:$F$800,6,FALSE))</f>
        <v>0</v>
      </c>
      <c r="M346" s="107">
        <f t="shared" si="1"/>
        <v>0</v>
      </c>
      <c r="N346" s="107">
        <f t="shared" si="3"/>
        <v>0</v>
      </c>
      <c r="O346" s="107">
        <f t="shared" si="4"/>
        <v>0</v>
      </c>
      <c r="P346" s="107">
        <f t="shared" si="5"/>
        <v>0</v>
      </c>
      <c r="Q346" s="107">
        <f t="shared" si="6"/>
        <v>0</v>
      </c>
      <c r="R346" s="107">
        <f t="shared" si="7"/>
        <v>0</v>
      </c>
      <c r="S346" s="107">
        <f t="shared" si="8"/>
        <v>0</v>
      </c>
      <c r="T346" s="107">
        <f t="shared" si="9"/>
        <v>0</v>
      </c>
      <c r="U346" s="107">
        <f t="shared" si="10"/>
        <v>0</v>
      </c>
      <c r="V346" s="107">
        <f t="shared" si="11"/>
        <v>0</v>
      </c>
      <c r="W346" s="107">
        <f t="shared" si="12"/>
        <v>0</v>
      </c>
      <c r="X346" s="107">
        <f t="shared" si="13"/>
        <v>0</v>
      </c>
      <c r="Y346" s="107">
        <f t="shared" si="14"/>
        <v>0</v>
      </c>
      <c r="Z346" s="107">
        <f t="shared" si="67"/>
        <v>0</v>
      </c>
      <c r="AA346" s="107">
        <f t="shared" si="68"/>
        <v>0</v>
      </c>
      <c r="AB346" s="107">
        <f t="shared" si="69"/>
        <v>0</v>
      </c>
      <c r="AC346" s="107">
        <f t="shared" si="70"/>
        <v>0</v>
      </c>
      <c r="AD346" s="107">
        <f t="shared" si="71"/>
        <v>0</v>
      </c>
      <c r="AE346" s="107">
        <f t="shared" si="72"/>
        <v>0</v>
      </c>
      <c r="AF346" s="107">
        <f t="shared" si="73"/>
        <v>0</v>
      </c>
      <c r="AG346" s="107">
        <f t="shared" si="74"/>
        <v>0</v>
      </c>
      <c r="AH346" s="107">
        <f t="shared" si="75"/>
        <v>0</v>
      </c>
      <c r="AI346" s="107">
        <f t="shared" si="76"/>
        <v>0</v>
      </c>
      <c r="AJ346" s="107">
        <f t="shared" si="77"/>
        <v>0</v>
      </c>
      <c r="AK346" s="107">
        <f t="shared" si="78"/>
        <v>0</v>
      </c>
    </row>
    <row r="347">
      <c r="A347" s="107"/>
      <c r="B347" s="107"/>
      <c r="C347" s="107"/>
      <c r="D347" s="107"/>
      <c r="E347" s="107"/>
      <c r="F347" s="108">
        <f t="shared" si="66"/>
        <v>4350</v>
      </c>
      <c r="G347" s="90" t="s">
        <v>541</v>
      </c>
      <c r="H347" s="14">
        <f>IF(ISNA(VLOOKUP(G347,Round3_Transactions!$A$2:$F$800,2,FALSE)), 0,VLOOKUP(G347,Round3_Transactions!$A$2:$F$800,2,FALSE))</f>
        <v>0</v>
      </c>
      <c r="I347" s="60">
        <f>IF(ISNA(VLOOKUP(G347,Round3_Transactions!$A$2:$F$800,3,FALSE)), 0,VLOOKUP(G347,Round3_Transactions!$A$2:$F$800,3,FALSE))</f>
        <v>0</v>
      </c>
      <c r="J347" s="60">
        <f>IF(ISNA(VLOOKUP(G347,Round3_Transactions!$A$2:$F$800,4,FALSE)), 0,VLOOKUP(G347,Round3_Transactions!$A$2:$F$800,4,FALSE))</f>
        <v>0</v>
      </c>
      <c r="K347" s="60">
        <f>IF(ISNA(VLOOKUP(G347,Round3_Transactions!$A$2:$F$800,5,FALSE)), 0,VLOOKUP(G347,Round3_Transactions!$A$2:$F$800,5,FALSE))</f>
        <v>0</v>
      </c>
      <c r="L347" s="86">
        <f>IF(ISNA(VLOOKUP(G347,Round3_Transactions!$A$2:$F$800,6,FALSE)), 0,VLOOKUP(G347,Round3_Transactions!$A$2:$F$800,6,FALSE))</f>
        <v>0</v>
      </c>
      <c r="M347" s="107">
        <f t="shared" si="1"/>
        <v>0</v>
      </c>
      <c r="N347" s="107">
        <f t="shared" si="3"/>
        <v>0</v>
      </c>
      <c r="O347" s="107">
        <f t="shared" si="4"/>
        <v>0</v>
      </c>
      <c r="P347" s="107">
        <f t="shared" si="5"/>
        <v>0</v>
      </c>
      <c r="Q347" s="107">
        <f t="shared" si="6"/>
        <v>0</v>
      </c>
      <c r="R347" s="107">
        <f t="shared" si="7"/>
        <v>0</v>
      </c>
      <c r="S347" s="107">
        <f t="shared" si="8"/>
        <v>0</v>
      </c>
      <c r="T347" s="107">
        <f t="shared" si="9"/>
        <v>0</v>
      </c>
      <c r="U347" s="107">
        <f t="shared" si="10"/>
        <v>0</v>
      </c>
      <c r="V347" s="107">
        <f t="shared" si="11"/>
        <v>0</v>
      </c>
      <c r="W347" s="107">
        <f t="shared" si="12"/>
        <v>0</v>
      </c>
      <c r="X347" s="107">
        <f t="shared" si="13"/>
        <v>0</v>
      </c>
      <c r="Y347" s="107">
        <f t="shared" si="14"/>
        <v>0</v>
      </c>
      <c r="Z347" s="107">
        <f t="shared" si="67"/>
        <v>0</v>
      </c>
      <c r="AA347" s="107">
        <f t="shared" si="68"/>
        <v>0</v>
      </c>
      <c r="AB347" s="107">
        <f t="shared" si="69"/>
        <v>0</v>
      </c>
      <c r="AC347" s="107">
        <f t="shared" si="70"/>
        <v>0</v>
      </c>
      <c r="AD347" s="107">
        <f t="shared" si="71"/>
        <v>0</v>
      </c>
      <c r="AE347" s="107">
        <f t="shared" si="72"/>
        <v>0</v>
      </c>
      <c r="AF347" s="107">
        <f t="shared" si="73"/>
        <v>0</v>
      </c>
      <c r="AG347" s="107">
        <f t="shared" si="74"/>
        <v>0</v>
      </c>
      <c r="AH347" s="107">
        <f t="shared" si="75"/>
        <v>0</v>
      </c>
      <c r="AI347" s="107">
        <f t="shared" si="76"/>
        <v>0</v>
      </c>
      <c r="AJ347" s="107">
        <f t="shared" si="77"/>
        <v>0</v>
      </c>
      <c r="AK347" s="107">
        <f t="shared" si="78"/>
        <v>0</v>
      </c>
    </row>
    <row r="348">
      <c r="A348" s="107"/>
      <c r="B348" s="107"/>
      <c r="C348" s="107"/>
      <c r="D348" s="107"/>
      <c r="E348" s="107"/>
      <c r="F348" s="108">
        <f t="shared" si="66"/>
        <v>4350</v>
      </c>
      <c r="G348" s="90" t="s">
        <v>542</v>
      </c>
      <c r="H348" s="14">
        <f>IF(ISNA(VLOOKUP(G348,Round3_Transactions!$A$2:$F$800,2,FALSE)), 0,VLOOKUP(G348,Round3_Transactions!$A$2:$F$800,2,FALSE))</f>
        <v>0</v>
      </c>
      <c r="I348" s="60">
        <f>IF(ISNA(VLOOKUP(G348,Round3_Transactions!$A$2:$F$800,3,FALSE)), 0,VLOOKUP(G348,Round3_Transactions!$A$2:$F$800,3,FALSE))</f>
        <v>0</v>
      </c>
      <c r="J348" s="60">
        <f>IF(ISNA(VLOOKUP(G348,Round3_Transactions!$A$2:$F$800,4,FALSE)), 0,VLOOKUP(G348,Round3_Transactions!$A$2:$F$800,4,FALSE))</f>
        <v>0</v>
      </c>
      <c r="K348" s="60">
        <f>IF(ISNA(VLOOKUP(G348,Round3_Transactions!$A$2:$F$800,5,FALSE)), 0,VLOOKUP(G348,Round3_Transactions!$A$2:$F$800,5,FALSE))</f>
        <v>0</v>
      </c>
      <c r="L348" s="86">
        <f>IF(ISNA(VLOOKUP(G348,Round3_Transactions!$A$2:$F$800,6,FALSE)), 0,VLOOKUP(G348,Round3_Transactions!$A$2:$F$800,6,FALSE))</f>
        <v>0</v>
      </c>
      <c r="M348" s="107">
        <f t="shared" si="1"/>
        <v>0</v>
      </c>
      <c r="N348" s="107">
        <f t="shared" si="3"/>
        <v>0</v>
      </c>
      <c r="O348" s="107">
        <f t="shared" si="4"/>
        <v>0</v>
      </c>
      <c r="P348" s="107">
        <f t="shared" si="5"/>
        <v>0</v>
      </c>
      <c r="Q348" s="107">
        <f t="shared" si="6"/>
        <v>0</v>
      </c>
      <c r="R348" s="107">
        <f t="shared" si="7"/>
        <v>0</v>
      </c>
      <c r="S348" s="107">
        <f t="shared" si="8"/>
        <v>0</v>
      </c>
      <c r="T348" s="107">
        <f t="shared" si="9"/>
        <v>0</v>
      </c>
      <c r="U348" s="107">
        <f t="shared" si="10"/>
        <v>0</v>
      </c>
      <c r="V348" s="107">
        <f t="shared" si="11"/>
        <v>0</v>
      </c>
      <c r="W348" s="107">
        <f t="shared" si="12"/>
        <v>0</v>
      </c>
      <c r="X348" s="107">
        <f t="shared" si="13"/>
        <v>0</v>
      </c>
      <c r="Y348" s="107">
        <f t="shared" si="14"/>
        <v>0</v>
      </c>
      <c r="Z348" s="107">
        <f t="shared" si="67"/>
        <v>0</v>
      </c>
      <c r="AA348" s="107">
        <f t="shared" si="68"/>
        <v>0</v>
      </c>
      <c r="AB348" s="107">
        <f t="shared" si="69"/>
        <v>0</v>
      </c>
      <c r="AC348" s="107">
        <f t="shared" si="70"/>
        <v>0</v>
      </c>
      <c r="AD348" s="107">
        <f t="shared" si="71"/>
        <v>0</v>
      </c>
      <c r="AE348" s="107">
        <f t="shared" si="72"/>
        <v>0</v>
      </c>
      <c r="AF348" s="107">
        <f t="shared" si="73"/>
        <v>0</v>
      </c>
      <c r="AG348" s="107">
        <f t="shared" si="74"/>
        <v>0</v>
      </c>
      <c r="AH348" s="107">
        <f t="shared" si="75"/>
        <v>0</v>
      </c>
      <c r="AI348" s="107">
        <f t="shared" si="76"/>
        <v>0</v>
      </c>
      <c r="AJ348" s="107">
        <f t="shared" si="77"/>
        <v>0</v>
      </c>
      <c r="AK348" s="107">
        <f t="shared" si="78"/>
        <v>0</v>
      </c>
    </row>
    <row r="349">
      <c r="A349" s="107"/>
      <c r="B349" s="107"/>
      <c r="C349" s="107"/>
      <c r="D349" s="107"/>
      <c r="E349" s="107"/>
      <c r="F349" s="108">
        <f t="shared" si="66"/>
        <v>4350</v>
      </c>
      <c r="G349" s="90" t="s">
        <v>543</v>
      </c>
      <c r="H349" s="14">
        <f>IF(ISNA(VLOOKUP(G349,Round3_Transactions!$A$2:$F$800,2,FALSE)), 0,VLOOKUP(G349,Round3_Transactions!$A$2:$F$800,2,FALSE))</f>
        <v>0</v>
      </c>
      <c r="I349" s="60">
        <f>IF(ISNA(VLOOKUP(G349,Round3_Transactions!$A$2:$F$800,3,FALSE)), 0,VLOOKUP(G349,Round3_Transactions!$A$2:$F$800,3,FALSE))</f>
        <v>0</v>
      </c>
      <c r="J349" s="60">
        <f>IF(ISNA(VLOOKUP(G349,Round3_Transactions!$A$2:$F$800,4,FALSE)), 0,VLOOKUP(G349,Round3_Transactions!$A$2:$F$800,4,FALSE))</f>
        <v>0</v>
      </c>
      <c r="K349" s="60">
        <f>IF(ISNA(VLOOKUP(G349,Round3_Transactions!$A$2:$F$800,5,FALSE)), 0,VLOOKUP(G349,Round3_Transactions!$A$2:$F$800,5,FALSE))</f>
        <v>0</v>
      </c>
      <c r="L349" s="86">
        <f>IF(ISNA(VLOOKUP(G349,Round3_Transactions!$A$2:$F$800,6,FALSE)), 0,VLOOKUP(G349,Round3_Transactions!$A$2:$F$800,6,FALSE))</f>
        <v>0</v>
      </c>
      <c r="M349" s="107">
        <f t="shared" si="1"/>
        <v>0</v>
      </c>
      <c r="N349" s="107">
        <f t="shared" si="3"/>
        <v>0</v>
      </c>
      <c r="O349" s="107">
        <f t="shared" si="4"/>
        <v>0</v>
      </c>
      <c r="P349" s="107">
        <f t="shared" si="5"/>
        <v>0</v>
      </c>
      <c r="Q349" s="107">
        <f t="shared" si="6"/>
        <v>0</v>
      </c>
      <c r="R349" s="107">
        <f t="shared" si="7"/>
        <v>0</v>
      </c>
      <c r="S349" s="107">
        <f t="shared" si="8"/>
        <v>0</v>
      </c>
      <c r="T349" s="107">
        <f t="shared" si="9"/>
        <v>0</v>
      </c>
      <c r="U349" s="107">
        <f t="shared" si="10"/>
        <v>0</v>
      </c>
      <c r="V349" s="107">
        <f t="shared" si="11"/>
        <v>0</v>
      </c>
      <c r="W349" s="107">
        <f t="shared" si="12"/>
        <v>0</v>
      </c>
      <c r="X349" s="107">
        <f t="shared" si="13"/>
        <v>0</v>
      </c>
      <c r="Y349" s="107">
        <f t="shared" si="14"/>
        <v>0</v>
      </c>
      <c r="Z349" s="107">
        <f t="shared" si="67"/>
        <v>0</v>
      </c>
      <c r="AA349" s="107">
        <f t="shared" si="68"/>
        <v>0</v>
      </c>
      <c r="AB349" s="107">
        <f t="shared" si="69"/>
        <v>0</v>
      </c>
      <c r="AC349" s="107">
        <f t="shared" si="70"/>
        <v>0</v>
      </c>
      <c r="AD349" s="107">
        <f t="shared" si="71"/>
        <v>0</v>
      </c>
      <c r="AE349" s="107">
        <f t="shared" si="72"/>
        <v>0</v>
      </c>
      <c r="AF349" s="107">
        <f t="shared" si="73"/>
        <v>0</v>
      </c>
      <c r="AG349" s="107">
        <f t="shared" si="74"/>
        <v>0</v>
      </c>
      <c r="AH349" s="107">
        <f t="shared" si="75"/>
        <v>0</v>
      </c>
      <c r="AI349" s="107">
        <f t="shared" si="76"/>
        <v>0</v>
      </c>
      <c r="AJ349" s="107">
        <f t="shared" si="77"/>
        <v>0</v>
      </c>
      <c r="AK349" s="107">
        <f t="shared" si="78"/>
        <v>0</v>
      </c>
    </row>
    <row r="350">
      <c r="A350" s="107"/>
      <c r="B350" s="107"/>
      <c r="C350" s="107"/>
      <c r="D350" s="107"/>
      <c r="E350" s="107"/>
      <c r="F350" s="108">
        <f t="shared" si="66"/>
        <v>4350</v>
      </c>
      <c r="G350" s="90" t="s">
        <v>544</v>
      </c>
      <c r="H350" s="14">
        <f>IF(ISNA(VLOOKUP(G350,Round3_Transactions!$A$2:$F$800,2,FALSE)), 0,VLOOKUP(G350,Round3_Transactions!$A$2:$F$800,2,FALSE))</f>
        <v>0</v>
      </c>
      <c r="I350" s="60">
        <f>IF(ISNA(VLOOKUP(G350,Round3_Transactions!$A$2:$F$800,3,FALSE)), 0,VLOOKUP(G350,Round3_Transactions!$A$2:$F$800,3,FALSE))</f>
        <v>0</v>
      </c>
      <c r="J350" s="60">
        <f>IF(ISNA(VLOOKUP(G350,Round3_Transactions!$A$2:$F$800,4,FALSE)), 0,VLOOKUP(G350,Round3_Transactions!$A$2:$F$800,4,FALSE))</f>
        <v>0</v>
      </c>
      <c r="K350" s="60">
        <f>IF(ISNA(VLOOKUP(G350,Round3_Transactions!$A$2:$F$800,5,FALSE)), 0,VLOOKUP(G350,Round3_Transactions!$A$2:$F$800,5,FALSE))</f>
        <v>0</v>
      </c>
      <c r="L350" s="86">
        <f>IF(ISNA(VLOOKUP(G350,Round3_Transactions!$A$2:$F$800,6,FALSE)), 0,VLOOKUP(G350,Round3_Transactions!$A$2:$F$800,6,FALSE))</f>
        <v>0</v>
      </c>
      <c r="M350" s="107">
        <f t="shared" si="1"/>
        <v>0</v>
      </c>
      <c r="N350" s="107">
        <f t="shared" si="3"/>
        <v>0</v>
      </c>
      <c r="O350" s="107">
        <f t="shared" si="4"/>
        <v>0</v>
      </c>
      <c r="P350" s="107">
        <f t="shared" si="5"/>
        <v>0</v>
      </c>
      <c r="Q350" s="107">
        <f t="shared" si="6"/>
        <v>0</v>
      </c>
      <c r="R350" s="107">
        <f t="shared" si="7"/>
        <v>0</v>
      </c>
      <c r="S350" s="107">
        <f t="shared" si="8"/>
        <v>0</v>
      </c>
      <c r="T350" s="107">
        <f t="shared" si="9"/>
        <v>0</v>
      </c>
      <c r="U350" s="107">
        <f t="shared" si="10"/>
        <v>0</v>
      </c>
      <c r="V350" s="107">
        <f t="shared" si="11"/>
        <v>0</v>
      </c>
      <c r="W350" s="107">
        <f t="shared" si="12"/>
        <v>0</v>
      </c>
      <c r="X350" s="107">
        <f t="shared" si="13"/>
        <v>0</v>
      </c>
      <c r="Y350" s="107">
        <f t="shared" si="14"/>
        <v>0</v>
      </c>
      <c r="Z350" s="107">
        <f t="shared" si="67"/>
        <v>0</v>
      </c>
      <c r="AA350" s="107">
        <f t="shared" si="68"/>
        <v>0</v>
      </c>
      <c r="AB350" s="107">
        <f t="shared" si="69"/>
        <v>0</v>
      </c>
      <c r="AC350" s="107">
        <f t="shared" si="70"/>
        <v>0</v>
      </c>
      <c r="AD350" s="107">
        <f t="shared" si="71"/>
        <v>0</v>
      </c>
      <c r="AE350" s="107">
        <f t="shared" si="72"/>
        <v>0</v>
      </c>
      <c r="AF350" s="107">
        <f t="shared" si="73"/>
        <v>0</v>
      </c>
      <c r="AG350" s="107">
        <f t="shared" si="74"/>
        <v>0</v>
      </c>
      <c r="AH350" s="107">
        <f t="shared" si="75"/>
        <v>0</v>
      </c>
      <c r="AI350" s="107">
        <f t="shared" si="76"/>
        <v>0</v>
      </c>
      <c r="AJ350" s="107">
        <f t="shared" si="77"/>
        <v>0</v>
      </c>
      <c r="AK350" s="107">
        <f t="shared" si="78"/>
        <v>0</v>
      </c>
    </row>
    <row r="351">
      <c r="A351" s="107"/>
      <c r="B351" s="107"/>
      <c r="C351" s="107"/>
      <c r="D351" s="107"/>
      <c r="E351" s="107"/>
      <c r="F351" s="108">
        <f t="shared" si="66"/>
        <v>4350</v>
      </c>
      <c r="G351" s="90" t="s">
        <v>545</v>
      </c>
      <c r="H351" s="14">
        <f>IF(ISNA(VLOOKUP(G351,Round3_Transactions!$A$2:$F$800,2,FALSE)), 0,VLOOKUP(G351,Round3_Transactions!$A$2:$F$800,2,FALSE))</f>
        <v>0</v>
      </c>
      <c r="I351" s="60">
        <f>IF(ISNA(VLOOKUP(G351,Round3_Transactions!$A$2:$F$800,3,FALSE)), 0,VLOOKUP(G351,Round3_Transactions!$A$2:$F$800,3,FALSE))</f>
        <v>0</v>
      </c>
      <c r="J351" s="60">
        <f>IF(ISNA(VLOOKUP(G351,Round3_Transactions!$A$2:$F$800,4,FALSE)), 0,VLOOKUP(G351,Round3_Transactions!$A$2:$F$800,4,FALSE))</f>
        <v>0</v>
      </c>
      <c r="K351" s="60">
        <f>IF(ISNA(VLOOKUP(G351,Round3_Transactions!$A$2:$F$800,5,FALSE)), 0,VLOOKUP(G351,Round3_Transactions!$A$2:$F$800,5,FALSE))</f>
        <v>0</v>
      </c>
      <c r="L351" s="86">
        <f>IF(ISNA(VLOOKUP(G351,Round3_Transactions!$A$2:$F$800,6,FALSE)), 0,VLOOKUP(G351,Round3_Transactions!$A$2:$F$800,6,FALSE))</f>
        <v>0</v>
      </c>
      <c r="M351" s="107">
        <f t="shared" si="1"/>
        <v>0</v>
      </c>
      <c r="N351" s="107">
        <f t="shared" si="3"/>
        <v>0</v>
      </c>
      <c r="O351" s="107">
        <f t="shared" si="4"/>
        <v>0</v>
      </c>
      <c r="P351" s="107">
        <f t="shared" si="5"/>
        <v>0</v>
      </c>
      <c r="Q351" s="107">
        <f t="shared" si="6"/>
        <v>0</v>
      </c>
      <c r="R351" s="107">
        <f t="shared" si="7"/>
        <v>0</v>
      </c>
      <c r="S351" s="107">
        <f t="shared" si="8"/>
        <v>0</v>
      </c>
      <c r="T351" s="107">
        <f t="shared" si="9"/>
        <v>0</v>
      </c>
      <c r="U351" s="107">
        <f t="shared" si="10"/>
        <v>0</v>
      </c>
      <c r="V351" s="107">
        <f t="shared" si="11"/>
        <v>0</v>
      </c>
      <c r="W351" s="107">
        <f t="shared" si="12"/>
        <v>0</v>
      </c>
      <c r="X351" s="107">
        <f t="shared" si="13"/>
        <v>0</v>
      </c>
      <c r="Y351" s="107">
        <f t="shared" si="14"/>
        <v>0</v>
      </c>
      <c r="Z351" s="107">
        <f t="shared" si="67"/>
        <v>0</v>
      </c>
      <c r="AA351" s="107">
        <f t="shared" si="68"/>
        <v>0</v>
      </c>
      <c r="AB351" s="107">
        <f t="shared" si="69"/>
        <v>0</v>
      </c>
      <c r="AC351" s="107">
        <f t="shared" si="70"/>
        <v>0</v>
      </c>
      <c r="AD351" s="107">
        <f t="shared" si="71"/>
        <v>0</v>
      </c>
      <c r="AE351" s="107">
        <f t="shared" si="72"/>
        <v>0</v>
      </c>
      <c r="AF351" s="107">
        <f t="shared" si="73"/>
        <v>0</v>
      </c>
      <c r="AG351" s="107">
        <f t="shared" si="74"/>
        <v>0</v>
      </c>
      <c r="AH351" s="107">
        <f t="shared" si="75"/>
        <v>0</v>
      </c>
      <c r="AI351" s="107">
        <f t="shared" si="76"/>
        <v>0</v>
      </c>
      <c r="AJ351" s="107">
        <f t="shared" si="77"/>
        <v>0</v>
      </c>
      <c r="AK351" s="107">
        <f t="shared" si="78"/>
        <v>0</v>
      </c>
    </row>
    <row r="352">
      <c r="A352" s="107"/>
      <c r="B352" s="107"/>
      <c r="C352" s="107"/>
      <c r="D352" s="107"/>
      <c r="E352" s="107"/>
      <c r="F352" s="108">
        <f t="shared" si="66"/>
        <v>4350</v>
      </c>
      <c r="G352" s="90" t="s">
        <v>546</v>
      </c>
      <c r="H352" s="14">
        <f>IF(ISNA(VLOOKUP(G352,Round3_Transactions!$A$2:$F$800,2,FALSE)), 0,VLOOKUP(G352,Round3_Transactions!$A$2:$F$800,2,FALSE))</f>
        <v>0</v>
      </c>
      <c r="I352" s="60">
        <f>IF(ISNA(VLOOKUP(G352,Round3_Transactions!$A$2:$F$800,3,FALSE)), 0,VLOOKUP(G352,Round3_Transactions!$A$2:$F$800,3,FALSE))</f>
        <v>0</v>
      </c>
      <c r="J352" s="60">
        <f>IF(ISNA(VLOOKUP(G352,Round3_Transactions!$A$2:$F$800,4,FALSE)), 0,VLOOKUP(G352,Round3_Transactions!$A$2:$F$800,4,FALSE))</f>
        <v>0</v>
      </c>
      <c r="K352" s="60">
        <f>IF(ISNA(VLOOKUP(G352,Round3_Transactions!$A$2:$F$800,5,FALSE)), 0,VLOOKUP(G352,Round3_Transactions!$A$2:$F$800,5,FALSE))</f>
        <v>0</v>
      </c>
      <c r="L352" s="86">
        <f>IF(ISNA(VLOOKUP(G352,Round3_Transactions!$A$2:$F$800,6,FALSE)), 0,VLOOKUP(G352,Round3_Transactions!$A$2:$F$800,6,FALSE))</f>
        <v>0</v>
      </c>
      <c r="M352" s="107">
        <f t="shared" si="1"/>
        <v>0</v>
      </c>
      <c r="N352" s="107">
        <f t="shared" si="3"/>
        <v>0</v>
      </c>
      <c r="O352" s="107">
        <f t="shared" si="4"/>
        <v>0</v>
      </c>
      <c r="P352" s="107">
        <f t="shared" si="5"/>
        <v>0</v>
      </c>
      <c r="Q352" s="107">
        <f t="shared" si="6"/>
        <v>0</v>
      </c>
      <c r="R352" s="107">
        <f t="shared" si="7"/>
        <v>0</v>
      </c>
      <c r="S352" s="107">
        <f t="shared" si="8"/>
        <v>0</v>
      </c>
      <c r="T352" s="107">
        <f t="shared" si="9"/>
        <v>0</v>
      </c>
      <c r="U352" s="107">
        <f t="shared" si="10"/>
        <v>0</v>
      </c>
      <c r="V352" s="107">
        <f t="shared" si="11"/>
        <v>0</v>
      </c>
      <c r="W352" s="107">
        <f t="shared" si="12"/>
        <v>0</v>
      </c>
      <c r="X352" s="107">
        <f t="shared" si="13"/>
        <v>0</v>
      </c>
      <c r="Y352" s="107">
        <f t="shared" si="14"/>
        <v>0</v>
      </c>
      <c r="Z352" s="107">
        <f t="shared" si="67"/>
        <v>0</v>
      </c>
      <c r="AA352" s="107">
        <f t="shared" si="68"/>
        <v>0</v>
      </c>
      <c r="AB352" s="107">
        <f t="shared" si="69"/>
        <v>0</v>
      </c>
      <c r="AC352" s="107">
        <f t="shared" si="70"/>
        <v>0</v>
      </c>
      <c r="AD352" s="107">
        <f t="shared" si="71"/>
        <v>0</v>
      </c>
      <c r="AE352" s="107">
        <f t="shared" si="72"/>
        <v>0</v>
      </c>
      <c r="AF352" s="107">
        <f t="shared" si="73"/>
        <v>0</v>
      </c>
      <c r="AG352" s="107">
        <f t="shared" si="74"/>
        <v>0</v>
      </c>
      <c r="AH352" s="107">
        <f t="shared" si="75"/>
        <v>0</v>
      </c>
      <c r="AI352" s="107">
        <f t="shared" si="76"/>
        <v>0</v>
      </c>
      <c r="AJ352" s="107">
        <f t="shared" si="77"/>
        <v>0</v>
      </c>
      <c r="AK352" s="107">
        <f t="shared" si="78"/>
        <v>0</v>
      </c>
    </row>
    <row r="353">
      <c r="A353" s="107"/>
      <c r="B353" s="107"/>
      <c r="C353" s="107"/>
      <c r="D353" s="107"/>
      <c r="E353" s="107"/>
      <c r="F353" s="108">
        <f t="shared" si="66"/>
        <v>4350</v>
      </c>
      <c r="G353" s="90" t="s">
        <v>547</v>
      </c>
      <c r="H353" s="14">
        <f>IF(ISNA(VLOOKUP(G353,Round3_Transactions!$A$2:$F$800,2,FALSE)), 0,VLOOKUP(G353,Round3_Transactions!$A$2:$F$800,2,FALSE))</f>
        <v>0</v>
      </c>
      <c r="I353" s="60">
        <f>IF(ISNA(VLOOKUP(G353,Round3_Transactions!$A$2:$F$800,3,FALSE)), 0,VLOOKUP(G353,Round3_Transactions!$A$2:$F$800,3,FALSE))</f>
        <v>0</v>
      </c>
      <c r="J353" s="60">
        <f>IF(ISNA(VLOOKUP(G353,Round3_Transactions!$A$2:$F$800,4,FALSE)), 0,VLOOKUP(G353,Round3_Transactions!$A$2:$F$800,4,FALSE))</f>
        <v>0</v>
      </c>
      <c r="K353" s="60">
        <f>IF(ISNA(VLOOKUP(G353,Round3_Transactions!$A$2:$F$800,5,FALSE)), 0,VLOOKUP(G353,Round3_Transactions!$A$2:$F$800,5,FALSE))</f>
        <v>0</v>
      </c>
      <c r="L353" s="86">
        <f>IF(ISNA(VLOOKUP(G353,Round3_Transactions!$A$2:$F$800,6,FALSE)), 0,VLOOKUP(G353,Round3_Transactions!$A$2:$F$800,6,FALSE))</f>
        <v>0</v>
      </c>
      <c r="M353" s="107">
        <f t="shared" si="1"/>
        <v>0</v>
      </c>
      <c r="N353" s="107">
        <f t="shared" si="3"/>
        <v>0</v>
      </c>
      <c r="O353" s="107">
        <f t="shared" si="4"/>
        <v>0</v>
      </c>
      <c r="P353" s="107">
        <f t="shared" si="5"/>
        <v>0</v>
      </c>
      <c r="Q353" s="107">
        <f t="shared" si="6"/>
        <v>0</v>
      </c>
      <c r="R353" s="107">
        <f t="shared" si="7"/>
        <v>0</v>
      </c>
      <c r="S353" s="107">
        <f t="shared" si="8"/>
        <v>0</v>
      </c>
      <c r="T353" s="107">
        <f t="shared" si="9"/>
        <v>0</v>
      </c>
      <c r="U353" s="107">
        <f t="shared" si="10"/>
        <v>0</v>
      </c>
      <c r="V353" s="107">
        <f t="shared" si="11"/>
        <v>0</v>
      </c>
      <c r="W353" s="107">
        <f t="shared" si="12"/>
        <v>0</v>
      </c>
      <c r="X353" s="107">
        <f t="shared" si="13"/>
        <v>0</v>
      </c>
      <c r="Y353" s="107">
        <f t="shared" si="14"/>
        <v>0</v>
      </c>
      <c r="Z353" s="107">
        <f t="shared" si="67"/>
        <v>0</v>
      </c>
      <c r="AA353" s="107">
        <f t="shared" si="68"/>
        <v>0</v>
      </c>
      <c r="AB353" s="107">
        <f t="shared" si="69"/>
        <v>0</v>
      </c>
      <c r="AC353" s="107">
        <f t="shared" si="70"/>
        <v>0</v>
      </c>
      <c r="AD353" s="107">
        <f t="shared" si="71"/>
        <v>0</v>
      </c>
      <c r="AE353" s="107">
        <f t="shared" si="72"/>
        <v>0</v>
      </c>
      <c r="AF353" s="107">
        <f t="shared" si="73"/>
        <v>0</v>
      </c>
      <c r="AG353" s="107">
        <f t="shared" si="74"/>
        <v>0</v>
      </c>
      <c r="AH353" s="107">
        <f t="shared" si="75"/>
        <v>0</v>
      </c>
      <c r="AI353" s="107">
        <f t="shared" si="76"/>
        <v>0</v>
      </c>
      <c r="AJ353" s="107">
        <f t="shared" si="77"/>
        <v>0</v>
      </c>
      <c r="AK353" s="107">
        <f t="shared" si="78"/>
        <v>0</v>
      </c>
    </row>
    <row r="354">
      <c r="A354" s="107"/>
      <c r="B354" s="107"/>
      <c r="C354" s="107"/>
      <c r="D354" s="107"/>
      <c r="E354" s="107"/>
      <c r="F354" s="108">
        <f t="shared" si="66"/>
        <v>4350</v>
      </c>
      <c r="G354" s="90" t="s">
        <v>548</v>
      </c>
      <c r="H354" s="14">
        <f>IF(ISNA(VLOOKUP(G354,Round3_Transactions!$A$2:$F$800,2,FALSE)), 0,VLOOKUP(G354,Round3_Transactions!$A$2:$F$800,2,FALSE))</f>
        <v>0</v>
      </c>
      <c r="I354" s="60">
        <f>IF(ISNA(VLOOKUP(G354,Round3_Transactions!$A$2:$F$800,3,FALSE)), 0,VLOOKUP(G354,Round3_Transactions!$A$2:$F$800,3,FALSE))</f>
        <v>0</v>
      </c>
      <c r="J354" s="60">
        <f>IF(ISNA(VLOOKUP(G354,Round3_Transactions!$A$2:$F$800,4,FALSE)), 0,VLOOKUP(G354,Round3_Transactions!$A$2:$F$800,4,FALSE))</f>
        <v>0</v>
      </c>
      <c r="K354" s="60">
        <f>IF(ISNA(VLOOKUP(G354,Round3_Transactions!$A$2:$F$800,5,FALSE)), 0,VLOOKUP(G354,Round3_Transactions!$A$2:$F$800,5,FALSE))</f>
        <v>0</v>
      </c>
      <c r="L354" s="86">
        <f>IF(ISNA(VLOOKUP(G354,Round3_Transactions!$A$2:$F$800,6,FALSE)), 0,VLOOKUP(G354,Round3_Transactions!$A$2:$F$800,6,FALSE))</f>
        <v>0</v>
      </c>
      <c r="M354" s="107">
        <f t="shared" si="1"/>
        <v>0</v>
      </c>
      <c r="N354" s="107">
        <f t="shared" si="3"/>
        <v>0</v>
      </c>
      <c r="O354" s="107">
        <f t="shared" si="4"/>
        <v>0</v>
      </c>
      <c r="P354" s="107">
        <f t="shared" si="5"/>
        <v>0</v>
      </c>
      <c r="Q354" s="107">
        <f t="shared" si="6"/>
        <v>0</v>
      </c>
      <c r="R354" s="107">
        <f t="shared" si="7"/>
        <v>0</v>
      </c>
      <c r="S354" s="107">
        <f t="shared" si="8"/>
        <v>0</v>
      </c>
      <c r="T354" s="107">
        <f t="shared" si="9"/>
        <v>0</v>
      </c>
      <c r="U354" s="107">
        <f t="shared" si="10"/>
        <v>0</v>
      </c>
      <c r="V354" s="107">
        <f t="shared" si="11"/>
        <v>0</v>
      </c>
      <c r="W354" s="107">
        <f t="shared" si="12"/>
        <v>0</v>
      </c>
      <c r="X354" s="107">
        <f t="shared" si="13"/>
        <v>0</v>
      </c>
      <c r="Y354" s="107">
        <f t="shared" si="14"/>
        <v>0</v>
      </c>
      <c r="Z354" s="107">
        <f t="shared" si="67"/>
        <v>0</v>
      </c>
      <c r="AA354" s="107">
        <f t="shared" si="68"/>
        <v>0</v>
      </c>
      <c r="AB354" s="107">
        <f t="shared" si="69"/>
        <v>0</v>
      </c>
      <c r="AC354" s="107">
        <f t="shared" si="70"/>
        <v>0</v>
      </c>
      <c r="AD354" s="107">
        <f t="shared" si="71"/>
        <v>0</v>
      </c>
      <c r="AE354" s="107">
        <f t="shared" si="72"/>
        <v>0</v>
      </c>
      <c r="AF354" s="107">
        <f t="shared" si="73"/>
        <v>0</v>
      </c>
      <c r="AG354" s="107">
        <f t="shared" si="74"/>
        <v>0</v>
      </c>
      <c r="AH354" s="107">
        <f t="shared" si="75"/>
        <v>0</v>
      </c>
      <c r="AI354" s="107">
        <f t="shared" si="76"/>
        <v>0</v>
      </c>
      <c r="AJ354" s="107">
        <f t="shared" si="77"/>
        <v>0</v>
      </c>
      <c r="AK354" s="107">
        <f t="shared" si="78"/>
        <v>0</v>
      </c>
    </row>
    <row r="355">
      <c r="A355" s="107"/>
      <c r="B355" s="107"/>
      <c r="C355" s="107"/>
      <c r="D355" s="107"/>
      <c r="E355" s="107"/>
      <c r="F355" s="108">
        <f t="shared" si="66"/>
        <v>4350</v>
      </c>
      <c r="G355" s="90" t="s">
        <v>549</v>
      </c>
      <c r="H355" s="14">
        <f>IF(ISNA(VLOOKUP(G355,Round3_Transactions!$A$2:$F$800,2,FALSE)), 0,VLOOKUP(G355,Round3_Transactions!$A$2:$F$800,2,FALSE))</f>
        <v>0</v>
      </c>
      <c r="I355" s="60">
        <f>IF(ISNA(VLOOKUP(G355,Round3_Transactions!$A$2:$F$800,3,FALSE)), 0,VLOOKUP(G355,Round3_Transactions!$A$2:$F$800,3,FALSE))</f>
        <v>0</v>
      </c>
      <c r="J355" s="60">
        <f>IF(ISNA(VLOOKUP(G355,Round3_Transactions!$A$2:$F$800,4,FALSE)), 0,VLOOKUP(G355,Round3_Transactions!$A$2:$F$800,4,FALSE))</f>
        <v>0</v>
      </c>
      <c r="K355" s="60">
        <f>IF(ISNA(VLOOKUP(G355,Round3_Transactions!$A$2:$F$800,5,FALSE)), 0,VLOOKUP(G355,Round3_Transactions!$A$2:$F$800,5,FALSE))</f>
        <v>0</v>
      </c>
      <c r="L355" s="86">
        <f>IF(ISNA(VLOOKUP(G355,Round3_Transactions!$A$2:$F$800,6,FALSE)), 0,VLOOKUP(G355,Round3_Transactions!$A$2:$F$800,6,FALSE))</f>
        <v>0</v>
      </c>
      <c r="M355" s="107">
        <f t="shared" si="1"/>
        <v>0</v>
      </c>
      <c r="N355" s="107">
        <f t="shared" si="3"/>
        <v>0</v>
      </c>
      <c r="O355" s="107">
        <f t="shared" si="4"/>
        <v>0</v>
      </c>
      <c r="P355" s="107">
        <f t="shared" si="5"/>
        <v>0</v>
      </c>
      <c r="Q355" s="107">
        <f t="shared" si="6"/>
        <v>0</v>
      </c>
      <c r="R355" s="107">
        <f t="shared" si="7"/>
        <v>0</v>
      </c>
      <c r="S355" s="107">
        <f t="shared" si="8"/>
        <v>0</v>
      </c>
      <c r="T355" s="107">
        <f t="shared" si="9"/>
        <v>0</v>
      </c>
      <c r="U355" s="107">
        <f t="shared" si="10"/>
        <v>0</v>
      </c>
      <c r="V355" s="107">
        <f t="shared" si="11"/>
        <v>0</v>
      </c>
      <c r="W355" s="107">
        <f t="shared" si="12"/>
        <v>0</v>
      </c>
      <c r="X355" s="107">
        <f t="shared" si="13"/>
        <v>0</v>
      </c>
      <c r="Y355" s="107">
        <f t="shared" si="14"/>
        <v>0</v>
      </c>
      <c r="Z355" s="107">
        <f t="shared" si="67"/>
        <v>0</v>
      </c>
      <c r="AA355" s="107">
        <f t="shared" si="68"/>
        <v>0</v>
      </c>
      <c r="AB355" s="107">
        <f t="shared" si="69"/>
        <v>0</v>
      </c>
      <c r="AC355" s="107">
        <f t="shared" si="70"/>
        <v>0</v>
      </c>
      <c r="AD355" s="107">
        <f t="shared" si="71"/>
        <v>0</v>
      </c>
      <c r="AE355" s="107">
        <f t="shared" si="72"/>
        <v>0</v>
      </c>
      <c r="AF355" s="107">
        <f t="shared" si="73"/>
        <v>0</v>
      </c>
      <c r="AG355" s="107">
        <f t="shared" si="74"/>
        <v>0</v>
      </c>
      <c r="AH355" s="107">
        <f t="shared" si="75"/>
        <v>0</v>
      </c>
      <c r="AI355" s="107">
        <f t="shared" si="76"/>
        <v>0</v>
      </c>
      <c r="AJ355" s="107">
        <f t="shared" si="77"/>
        <v>0</v>
      </c>
      <c r="AK355" s="107">
        <f t="shared" si="78"/>
        <v>0</v>
      </c>
    </row>
    <row r="356">
      <c r="A356" s="107"/>
      <c r="B356" s="107"/>
      <c r="C356" s="107"/>
      <c r="D356" s="107"/>
      <c r="E356" s="107"/>
      <c r="F356" s="108">
        <f t="shared" si="66"/>
        <v>4350</v>
      </c>
      <c r="G356" s="90" t="s">
        <v>550</v>
      </c>
      <c r="H356" s="14">
        <f>IF(ISNA(VLOOKUP(G356,Round3_Transactions!$A$2:$F$800,2,FALSE)), 0,VLOOKUP(G356,Round3_Transactions!$A$2:$F$800,2,FALSE))</f>
        <v>0</v>
      </c>
      <c r="I356" s="60">
        <f>IF(ISNA(VLOOKUP(G356,Round3_Transactions!$A$2:$F$800,3,FALSE)), 0,VLOOKUP(G356,Round3_Transactions!$A$2:$F$800,3,FALSE))</f>
        <v>0</v>
      </c>
      <c r="J356" s="60">
        <f>IF(ISNA(VLOOKUP(G356,Round3_Transactions!$A$2:$F$800,4,FALSE)), 0,VLOOKUP(G356,Round3_Transactions!$A$2:$F$800,4,FALSE))</f>
        <v>0</v>
      </c>
      <c r="K356" s="60">
        <f>IF(ISNA(VLOOKUP(G356,Round3_Transactions!$A$2:$F$800,5,FALSE)), 0,VLOOKUP(G356,Round3_Transactions!$A$2:$F$800,5,FALSE))</f>
        <v>0</v>
      </c>
      <c r="L356" s="86">
        <f>IF(ISNA(VLOOKUP(G356,Round3_Transactions!$A$2:$F$800,6,FALSE)), 0,VLOOKUP(G356,Round3_Transactions!$A$2:$F$800,6,FALSE))</f>
        <v>0</v>
      </c>
      <c r="M356" s="107">
        <f t="shared" si="1"/>
        <v>0</v>
      </c>
      <c r="N356" s="107">
        <f t="shared" si="3"/>
        <v>0</v>
      </c>
      <c r="O356" s="107">
        <f t="shared" si="4"/>
        <v>0</v>
      </c>
      <c r="P356" s="107">
        <f t="shared" si="5"/>
        <v>0</v>
      </c>
      <c r="Q356" s="107">
        <f t="shared" si="6"/>
        <v>0</v>
      </c>
      <c r="R356" s="107">
        <f t="shared" si="7"/>
        <v>0</v>
      </c>
      <c r="S356" s="107">
        <f t="shared" si="8"/>
        <v>0</v>
      </c>
      <c r="T356" s="107">
        <f t="shared" si="9"/>
        <v>0</v>
      </c>
      <c r="U356" s="107">
        <f t="shared" si="10"/>
        <v>0</v>
      </c>
      <c r="V356" s="107">
        <f t="shared" si="11"/>
        <v>0</v>
      </c>
      <c r="W356" s="107">
        <f t="shared" si="12"/>
        <v>0</v>
      </c>
      <c r="X356" s="107">
        <f t="shared" si="13"/>
        <v>0</v>
      </c>
      <c r="Y356" s="107">
        <f t="shared" si="14"/>
        <v>0</v>
      </c>
      <c r="Z356" s="107">
        <f t="shared" si="67"/>
        <v>0</v>
      </c>
      <c r="AA356" s="107">
        <f t="shared" si="68"/>
        <v>0</v>
      </c>
      <c r="AB356" s="107">
        <f t="shared" si="69"/>
        <v>0</v>
      </c>
      <c r="AC356" s="107">
        <f t="shared" si="70"/>
        <v>0</v>
      </c>
      <c r="AD356" s="107">
        <f t="shared" si="71"/>
        <v>0</v>
      </c>
      <c r="AE356" s="107">
        <f t="shared" si="72"/>
        <v>0</v>
      </c>
      <c r="AF356" s="107">
        <f t="shared" si="73"/>
        <v>0</v>
      </c>
      <c r="AG356" s="107">
        <f t="shared" si="74"/>
        <v>0</v>
      </c>
      <c r="AH356" s="107">
        <f t="shared" si="75"/>
        <v>0</v>
      </c>
      <c r="AI356" s="107">
        <f t="shared" si="76"/>
        <v>0</v>
      </c>
      <c r="AJ356" s="107">
        <f t="shared" si="77"/>
        <v>0</v>
      </c>
      <c r="AK356" s="107">
        <f t="shared" si="78"/>
        <v>0</v>
      </c>
    </row>
    <row r="357">
      <c r="A357" s="107"/>
      <c r="B357" s="107"/>
      <c r="C357" s="107"/>
      <c r="D357" s="107"/>
      <c r="E357" s="107"/>
      <c r="F357" s="108">
        <f t="shared" si="66"/>
        <v>4350</v>
      </c>
      <c r="G357" s="90" t="s">
        <v>551</v>
      </c>
      <c r="H357" s="14">
        <f>IF(ISNA(VLOOKUP(G357,Round3_Transactions!$A$2:$F$800,2,FALSE)), 0,VLOOKUP(G357,Round3_Transactions!$A$2:$F$800,2,FALSE))</f>
        <v>0</v>
      </c>
      <c r="I357" s="60">
        <f>IF(ISNA(VLOOKUP(G357,Round3_Transactions!$A$2:$F$800,3,FALSE)), 0,VLOOKUP(G357,Round3_Transactions!$A$2:$F$800,3,FALSE))</f>
        <v>0</v>
      </c>
      <c r="J357" s="60">
        <f>IF(ISNA(VLOOKUP(G357,Round3_Transactions!$A$2:$F$800,4,FALSE)), 0,VLOOKUP(G357,Round3_Transactions!$A$2:$F$800,4,FALSE))</f>
        <v>0</v>
      </c>
      <c r="K357" s="60">
        <f>IF(ISNA(VLOOKUP(G357,Round3_Transactions!$A$2:$F$800,5,FALSE)), 0,VLOOKUP(G357,Round3_Transactions!$A$2:$F$800,5,FALSE))</f>
        <v>0</v>
      </c>
      <c r="L357" s="86">
        <f>IF(ISNA(VLOOKUP(G357,Round3_Transactions!$A$2:$F$800,6,FALSE)), 0,VLOOKUP(G357,Round3_Transactions!$A$2:$F$800,6,FALSE))</f>
        <v>0</v>
      </c>
      <c r="M357" s="107">
        <f t="shared" si="1"/>
        <v>0</v>
      </c>
      <c r="N357" s="107">
        <f t="shared" si="3"/>
        <v>0</v>
      </c>
      <c r="O357" s="107">
        <f t="shared" si="4"/>
        <v>0</v>
      </c>
      <c r="P357" s="107">
        <f t="shared" si="5"/>
        <v>0</v>
      </c>
      <c r="Q357" s="107">
        <f t="shared" si="6"/>
        <v>0</v>
      </c>
      <c r="R357" s="107">
        <f t="shared" si="7"/>
        <v>0</v>
      </c>
      <c r="S357" s="107">
        <f t="shared" si="8"/>
        <v>0</v>
      </c>
      <c r="T357" s="107">
        <f t="shared" si="9"/>
        <v>0</v>
      </c>
      <c r="U357" s="107">
        <f t="shared" si="10"/>
        <v>0</v>
      </c>
      <c r="V357" s="107">
        <f t="shared" si="11"/>
        <v>0</v>
      </c>
      <c r="W357" s="107">
        <f t="shared" si="12"/>
        <v>0</v>
      </c>
      <c r="X357" s="107">
        <f t="shared" si="13"/>
        <v>0</v>
      </c>
      <c r="Y357" s="107">
        <f t="shared" si="14"/>
        <v>0</v>
      </c>
      <c r="Z357" s="107">
        <f t="shared" si="67"/>
        <v>0</v>
      </c>
      <c r="AA357" s="107">
        <f t="shared" si="68"/>
        <v>0</v>
      </c>
      <c r="AB357" s="107">
        <f t="shared" si="69"/>
        <v>0</v>
      </c>
      <c r="AC357" s="107">
        <f t="shared" si="70"/>
        <v>0</v>
      </c>
      <c r="AD357" s="107">
        <f t="shared" si="71"/>
        <v>0</v>
      </c>
      <c r="AE357" s="107">
        <f t="shared" si="72"/>
        <v>0</v>
      </c>
      <c r="AF357" s="107">
        <f t="shared" si="73"/>
        <v>0</v>
      </c>
      <c r="AG357" s="107">
        <f t="shared" si="74"/>
        <v>0</v>
      </c>
      <c r="AH357" s="107">
        <f t="shared" si="75"/>
        <v>0</v>
      </c>
      <c r="AI357" s="107">
        <f t="shared" si="76"/>
        <v>0</v>
      </c>
      <c r="AJ357" s="107">
        <f t="shared" si="77"/>
        <v>0</v>
      </c>
      <c r="AK357" s="107">
        <f t="shared" si="78"/>
        <v>0</v>
      </c>
    </row>
    <row r="358">
      <c r="A358" s="107"/>
      <c r="B358" s="107"/>
      <c r="C358" s="107"/>
      <c r="D358" s="107"/>
      <c r="E358" s="107"/>
      <c r="F358" s="108">
        <f t="shared" si="66"/>
        <v>4350</v>
      </c>
      <c r="G358" s="90" t="s">
        <v>552</v>
      </c>
      <c r="H358" s="14">
        <f>IF(ISNA(VLOOKUP(G358,Round3_Transactions!$A$2:$F$800,2,FALSE)), 0,VLOOKUP(G358,Round3_Transactions!$A$2:$F$800,2,FALSE))</f>
        <v>0</v>
      </c>
      <c r="I358" s="60">
        <f>IF(ISNA(VLOOKUP(G358,Round3_Transactions!$A$2:$F$800,3,FALSE)), 0,VLOOKUP(G358,Round3_Transactions!$A$2:$F$800,3,FALSE))</f>
        <v>0</v>
      </c>
      <c r="J358" s="60">
        <f>IF(ISNA(VLOOKUP(G358,Round3_Transactions!$A$2:$F$800,4,FALSE)), 0,VLOOKUP(G358,Round3_Transactions!$A$2:$F$800,4,FALSE))</f>
        <v>0</v>
      </c>
      <c r="K358" s="60">
        <f>IF(ISNA(VLOOKUP(G358,Round3_Transactions!$A$2:$F$800,5,FALSE)), 0,VLOOKUP(G358,Round3_Transactions!$A$2:$F$800,5,FALSE))</f>
        <v>0</v>
      </c>
      <c r="L358" s="86">
        <f>IF(ISNA(VLOOKUP(G358,Round3_Transactions!$A$2:$F$800,6,FALSE)), 0,VLOOKUP(G358,Round3_Transactions!$A$2:$F$800,6,FALSE))</f>
        <v>0</v>
      </c>
      <c r="M358" s="107">
        <f t="shared" si="1"/>
        <v>0</v>
      </c>
      <c r="N358" s="107">
        <f t="shared" si="3"/>
        <v>0</v>
      </c>
      <c r="O358" s="107">
        <f t="shared" si="4"/>
        <v>0</v>
      </c>
      <c r="P358" s="107">
        <f t="shared" si="5"/>
        <v>0</v>
      </c>
      <c r="Q358" s="107">
        <f t="shared" si="6"/>
        <v>0</v>
      </c>
      <c r="R358" s="107">
        <f t="shared" si="7"/>
        <v>0</v>
      </c>
      <c r="S358" s="107">
        <f t="shared" si="8"/>
        <v>0</v>
      </c>
      <c r="T358" s="107">
        <f t="shared" si="9"/>
        <v>0</v>
      </c>
      <c r="U358" s="107">
        <f t="shared" si="10"/>
        <v>0</v>
      </c>
      <c r="V358" s="107">
        <f t="shared" si="11"/>
        <v>0</v>
      </c>
      <c r="W358" s="107">
        <f t="shared" si="12"/>
        <v>0</v>
      </c>
      <c r="X358" s="107">
        <f t="shared" si="13"/>
        <v>0</v>
      </c>
      <c r="Y358" s="107">
        <f t="shared" si="14"/>
        <v>0</v>
      </c>
      <c r="Z358" s="107">
        <f t="shared" si="67"/>
        <v>0</v>
      </c>
      <c r="AA358" s="107">
        <f t="shared" si="68"/>
        <v>0</v>
      </c>
      <c r="AB358" s="107">
        <f t="shared" si="69"/>
        <v>0</v>
      </c>
      <c r="AC358" s="107">
        <f t="shared" si="70"/>
        <v>0</v>
      </c>
      <c r="AD358" s="107">
        <f t="shared" si="71"/>
        <v>0</v>
      </c>
      <c r="AE358" s="107">
        <f t="shared" si="72"/>
        <v>0</v>
      </c>
      <c r="AF358" s="107">
        <f t="shared" si="73"/>
        <v>0</v>
      </c>
      <c r="AG358" s="107">
        <f t="shared" si="74"/>
        <v>0</v>
      </c>
      <c r="AH358" s="107">
        <f t="shared" si="75"/>
        <v>0</v>
      </c>
      <c r="AI358" s="107">
        <f t="shared" si="76"/>
        <v>0</v>
      </c>
      <c r="AJ358" s="107">
        <f t="shared" si="77"/>
        <v>0</v>
      </c>
      <c r="AK358" s="107">
        <f t="shared" si="78"/>
        <v>0</v>
      </c>
    </row>
    <row r="359">
      <c r="A359" s="107"/>
      <c r="B359" s="107"/>
      <c r="C359" s="107"/>
      <c r="D359" s="107"/>
      <c r="E359" s="107"/>
      <c r="F359" s="108">
        <f t="shared" si="66"/>
        <v>4350</v>
      </c>
      <c r="G359" s="90" t="s">
        <v>553</v>
      </c>
      <c r="H359" s="14">
        <f>IF(ISNA(VLOOKUP(G359,Round3_Transactions!$A$2:$F$800,2,FALSE)), 0,VLOOKUP(G359,Round3_Transactions!$A$2:$F$800,2,FALSE))</f>
        <v>0</v>
      </c>
      <c r="I359" s="60">
        <f>IF(ISNA(VLOOKUP(G359,Round3_Transactions!$A$2:$F$800,3,FALSE)), 0,VLOOKUP(G359,Round3_Transactions!$A$2:$F$800,3,FALSE))</f>
        <v>0</v>
      </c>
      <c r="J359" s="60">
        <f>IF(ISNA(VLOOKUP(G359,Round3_Transactions!$A$2:$F$800,4,FALSE)), 0,VLOOKUP(G359,Round3_Transactions!$A$2:$F$800,4,FALSE))</f>
        <v>0</v>
      </c>
      <c r="K359" s="60">
        <f>IF(ISNA(VLOOKUP(G359,Round3_Transactions!$A$2:$F$800,5,FALSE)), 0,VLOOKUP(G359,Round3_Transactions!$A$2:$F$800,5,FALSE))</f>
        <v>0</v>
      </c>
      <c r="L359" s="86">
        <f>IF(ISNA(VLOOKUP(G359,Round3_Transactions!$A$2:$F$800,6,FALSE)), 0,VLOOKUP(G359,Round3_Transactions!$A$2:$F$800,6,FALSE))</f>
        <v>0</v>
      </c>
      <c r="M359" s="107">
        <f t="shared" si="1"/>
        <v>0</v>
      </c>
      <c r="N359" s="107">
        <f t="shared" si="3"/>
        <v>0</v>
      </c>
      <c r="O359" s="107">
        <f t="shared" si="4"/>
        <v>0</v>
      </c>
      <c r="P359" s="107">
        <f t="shared" si="5"/>
        <v>0</v>
      </c>
      <c r="Q359" s="107">
        <f t="shared" si="6"/>
        <v>0</v>
      </c>
      <c r="R359" s="107">
        <f t="shared" si="7"/>
        <v>0</v>
      </c>
      <c r="S359" s="107">
        <f t="shared" si="8"/>
        <v>0</v>
      </c>
      <c r="T359" s="107">
        <f t="shared" si="9"/>
        <v>0</v>
      </c>
      <c r="U359" s="107">
        <f t="shared" si="10"/>
        <v>0</v>
      </c>
      <c r="V359" s="107">
        <f t="shared" si="11"/>
        <v>0</v>
      </c>
      <c r="W359" s="107">
        <f t="shared" si="12"/>
        <v>0</v>
      </c>
      <c r="X359" s="107">
        <f t="shared" si="13"/>
        <v>0</v>
      </c>
      <c r="Y359" s="107">
        <f t="shared" si="14"/>
        <v>0</v>
      </c>
      <c r="Z359" s="107">
        <f t="shared" si="67"/>
        <v>0</v>
      </c>
      <c r="AA359" s="107">
        <f t="shared" si="68"/>
        <v>0</v>
      </c>
      <c r="AB359" s="107">
        <f t="shared" si="69"/>
        <v>0</v>
      </c>
      <c r="AC359" s="107">
        <f t="shared" si="70"/>
        <v>0</v>
      </c>
      <c r="AD359" s="107">
        <f t="shared" si="71"/>
        <v>0</v>
      </c>
      <c r="AE359" s="107">
        <f t="shared" si="72"/>
        <v>0</v>
      </c>
      <c r="AF359" s="107">
        <f t="shared" si="73"/>
        <v>0</v>
      </c>
      <c r="AG359" s="107">
        <f t="shared" si="74"/>
        <v>0</v>
      </c>
      <c r="AH359" s="107">
        <f t="shared" si="75"/>
        <v>0</v>
      </c>
      <c r="AI359" s="107">
        <f t="shared" si="76"/>
        <v>0</v>
      </c>
      <c r="AJ359" s="107">
        <f t="shared" si="77"/>
        <v>0</v>
      </c>
      <c r="AK359" s="107">
        <f t="shared" si="78"/>
        <v>0</v>
      </c>
    </row>
    <row r="360">
      <c r="A360" s="107"/>
      <c r="B360" s="107"/>
      <c r="C360" s="107"/>
      <c r="D360" s="107"/>
      <c r="E360" s="107"/>
      <c r="F360" s="108">
        <f t="shared" si="66"/>
        <v>4350</v>
      </c>
      <c r="G360" s="90" t="s">
        <v>554</v>
      </c>
      <c r="H360" s="14">
        <f>IF(ISNA(VLOOKUP(G360,Round3_Transactions!$A$2:$F$800,2,FALSE)), 0,VLOOKUP(G360,Round3_Transactions!$A$2:$F$800,2,FALSE))</f>
        <v>0</v>
      </c>
      <c r="I360" s="60">
        <f>IF(ISNA(VLOOKUP(G360,Round3_Transactions!$A$2:$F$800,3,FALSE)), 0,VLOOKUP(G360,Round3_Transactions!$A$2:$F$800,3,FALSE))</f>
        <v>0</v>
      </c>
      <c r="J360" s="60">
        <f>IF(ISNA(VLOOKUP(G360,Round3_Transactions!$A$2:$F$800,4,FALSE)), 0,VLOOKUP(G360,Round3_Transactions!$A$2:$F$800,4,FALSE))</f>
        <v>0</v>
      </c>
      <c r="K360" s="60">
        <f>IF(ISNA(VLOOKUP(G360,Round3_Transactions!$A$2:$F$800,5,FALSE)), 0,VLOOKUP(G360,Round3_Transactions!$A$2:$F$800,5,FALSE))</f>
        <v>0</v>
      </c>
      <c r="L360" s="86">
        <f>IF(ISNA(VLOOKUP(G360,Round3_Transactions!$A$2:$F$800,6,FALSE)), 0,VLOOKUP(G360,Round3_Transactions!$A$2:$F$800,6,FALSE))</f>
        <v>0</v>
      </c>
      <c r="M360" s="107">
        <f t="shared" si="1"/>
        <v>0</v>
      </c>
      <c r="N360" s="107">
        <f t="shared" si="3"/>
        <v>0</v>
      </c>
      <c r="O360" s="107">
        <f t="shared" si="4"/>
        <v>0</v>
      </c>
      <c r="P360" s="107">
        <f t="shared" si="5"/>
        <v>0</v>
      </c>
      <c r="Q360" s="107">
        <f t="shared" si="6"/>
        <v>0</v>
      </c>
      <c r="R360" s="107">
        <f t="shared" si="7"/>
        <v>0</v>
      </c>
      <c r="S360" s="107">
        <f t="shared" si="8"/>
        <v>0</v>
      </c>
      <c r="T360" s="107">
        <f t="shared" si="9"/>
        <v>0</v>
      </c>
      <c r="U360" s="107">
        <f t="shared" si="10"/>
        <v>0</v>
      </c>
      <c r="V360" s="107">
        <f t="shared" si="11"/>
        <v>0</v>
      </c>
      <c r="W360" s="107">
        <f t="shared" si="12"/>
        <v>0</v>
      </c>
      <c r="X360" s="107">
        <f t="shared" si="13"/>
        <v>0</v>
      </c>
      <c r="Y360" s="107">
        <f t="shared" si="14"/>
        <v>0</v>
      </c>
      <c r="Z360" s="107">
        <f t="shared" si="67"/>
        <v>0</v>
      </c>
      <c r="AA360" s="107">
        <f t="shared" si="68"/>
        <v>0</v>
      </c>
      <c r="AB360" s="107">
        <f t="shared" si="69"/>
        <v>0</v>
      </c>
      <c r="AC360" s="107">
        <f t="shared" si="70"/>
        <v>0</v>
      </c>
      <c r="AD360" s="107">
        <f t="shared" si="71"/>
        <v>0</v>
      </c>
      <c r="AE360" s="107">
        <f t="shared" si="72"/>
        <v>0</v>
      </c>
      <c r="AF360" s="107">
        <f t="shared" si="73"/>
        <v>0</v>
      </c>
      <c r="AG360" s="107">
        <f t="shared" si="74"/>
        <v>0</v>
      </c>
      <c r="AH360" s="107">
        <f t="shared" si="75"/>
        <v>0</v>
      </c>
      <c r="AI360" s="107">
        <f t="shared" si="76"/>
        <v>0</v>
      </c>
      <c r="AJ360" s="107">
        <f t="shared" si="77"/>
        <v>0</v>
      </c>
      <c r="AK360" s="107">
        <f t="shared" si="78"/>
        <v>0</v>
      </c>
    </row>
    <row r="361">
      <c r="A361" s="107"/>
      <c r="B361" s="107"/>
      <c r="C361" s="107"/>
      <c r="D361" s="107"/>
      <c r="E361" s="107"/>
      <c r="F361" s="108">
        <f t="shared" si="66"/>
        <v>4350</v>
      </c>
      <c r="G361" s="90" t="s">
        <v>555</v>
      </c>
      <c r="H361" s="14">
        <f>IF(ISNA(VLOOKUP(G361,Round3_Transactions!$A$2:$F$800,2,FALSE)), 0,VLOOKUP(G361,Round3_Transactions!$A$2:$F$800,2,FALSE))</f>
        <v>0</v>
      </c>
      <c r="I361" s="60">
        <f>IF(ISNA(VLOOKUP(G361,Round3_Transactions!$A$2:$F$800,3,FALSE)), 0,VLOOKUP(G361,Round3_Transactions!$A$2:$F$800,3,FALSE))</f>
        <v>0</v>
      </c>
      <c r="J361" s="60">
        <f>IF(ISNA(VLOOKUP(G361,Round3_Transactions!$A$2:$F$800,4,FALSE)), 0,VLOOKUP(G361,Round3_Transactions!$A$2:$F$800,4,FALSE))</f>
        <v>0</v>
      </c>
      <c r="K361" s="60">
        <f>IF(ISNA(VLOOKUP(G361,Round3_Transactions!$A$2:$F$800,5,FALSE)), 0,VLOOKUP(G361,Round3_Transactions!$A$2:$F$800,5,FALSE))</f>
        <v>0</v>
      </c>
      <c r="L361" s="86">
        <f>IF(ISNA(VLOOKUP(G361,Round3_Transactions!$A$2:$F$800,6,FALSE)), 0,VLOOKUP(G361,Round3_Transactions!$A$2:$F$800,6,FALSE))</f>
        <v>0</v>
      </c>
      <c r="M361" s="107">
        <f t="shared" si="1"/>
        <v>0</v>
      </c>
      <c r="N361" s="107">
        <f t="shared" si="3"/>
        <v>0</v>
      </c>
      <c r="O361" s="107">
        <f t="shared" si="4"/>
        <v>0</v>
      </c>
      <c r="P361" s="107">
        <f t="shared" si="5"/>
        <v>0</v>
      </c>
      <c r="Q361" s="107">
        <f t="shared" si="6"/>
        <v>0</v>
      </c>
      <c r="R361" s="107">
        <f t="shared" si="7"/>
        <v>0</v>
      </c>
      <c r="S361" s="107">
        <f t="shared" si="8"/>
        <v>0</v>
      </c>
      <c r="T361" s="107">
        <f t="shared" si="9"/>
        <v>0</v>
      </c>
      <c r="U361" s="107">
        <f t="shared" si="10"/>
        <v>0</v>
      </c>
      <c r="V361" s="107">
        <f t="shared" si="11"/>
        <v>0</v>
      </c>
      <c r="W361" s="107">
        <f t="shared" si="12"/>
        <v>0</v>
      </c>
      <c r="X361" s="107">
        <f t="shared" si="13"/>
        <v>0</v>
      </c>
      <c r="Y361" s="107">
        <f t="shared" si="14"/>
        <v>0</v>
      </c>
      <c r="Z361" s="107">
        <f t="shared" si="67"/>
        <v>0</v>
      </c>
      <c r="AA361" s="107">
        <f t="shared" si="68"/>
        <v>0</v>
      </c>
      <c r="AB361" s="107">
        <f t="shared" si="69"/>
        <v>0</v>
      </c>
      <c r="AC361" s="107">
        <f t="shared" si="70"/>
        <v>0</v>
      </c>
      <c r="AD361" s="107">
        <f t="shared" si="71"/>
        <v>0</v>
      </c>
      <c r="AE361" s="107">
        <f t="shared" si="72"/>
        <v>0</v>
      </c>
      <c r="AF361" s="107">
        <f t="shared" si="73"/>
        <v>0</v>
      </c>
      <c r="AG361" s="107">
        <f t="shared" si="74"/>
        <v>0</v>
      </c>
      <c r="AH361" s="107">
        <f t="shared" si="75"/>
        <v>0</v>
      </c>
      <c r="AI361" s="107">
        <f t="shared" si="76"/>
        <v>0</v>
      </c>
      <c r="AJ361" s="107">
        <f t="shared" si="77"/>
        <v>0</v>
      </c>
      <c r="AK361" s="107">
        <f t="shared" si="78"/>
        <v>0</v>
      </c>
    </row>
    <row r="362">
      <c r="A362" s="107"/>
      <c r="B362" s="107"/>
      <c r="C362" s="107"/>
      <c r="D362" s="107"/>
      <c r="E362" s="107"/>
      <c r="F362" s="108">
        <f t="shared" si="66"/>
        <v>4350</v>
      </c>
      <c r="G362" s="90" t="s">
        <v>556</v>
      </c>
      <c r="H362" s="14">
        <f>IF(ISNA(VLOOKUP(G362,Round3_Transactions!$A$2:$F$800,2,FALSE)), 0,VLOOKUP(G362,Round3_Transactions!$A$2:$F$800,2,FALSE))</f>
        <v>0</v>
      </c>
      <c r="I362" s="60">
        <f>IF(ISNA(VLOOKUP(G362,Round3_Transactions!$A$2:$F$800,3,FALSE)), 0,VLOOKUP(G362,Round3_Transactions!$A$2:$F$800,3,FALSE))</f>
        <v>0</v>
      </c>
      <c r="J362" s="60">
        <f>IF(ISNA(VLOOKUP(G362,Round3_Transactions!$A$2:$F$800,4,FALSE)), 0,VLOOKUP(G362,Round3_Transactions!$A$2:$F$800,4,FALSE))</f>
        <v>0</v>
      </c>
      <c r="K362" s="60">
        <f>IF(ISNA(VLOOKUP(G362,Round3_Transactions!$A$2:$F$800,5,FALSE)), 0,VLOOKUP(G362,Round3_Transactions!$A$2:$F$800,5,FALSE))</f>
        <v>0</v>
      </c>
      <c r="L362" s="86">
        <f>IF(ISNA(VLOOKUP(G362,Round3_Transactions!$A$2:$F$800,6,FALSE)), 0,VLOOKUP(G362,Round3_Transactions!$A$2:$F$800,6,FALSE))</f>
        <v>0</v>
      </c>
      <c r="M362" s="107">
        <f t="shared" si="1"/>
        <v>0</v>
      </c>
      <c r="N362" s="107">
        <f t="shared" si="3"/>
        <v>0</v>
      </c>
      <c r="O362" s="107">
        <f t="shared" si="4"/>
        <v>0</v>
      </c>
      <c r="P362" s="107">
        <f t="shared" si="5"/>
        <v>0</v>
      </c>
      <c r="Q362" s="107">
        <f t="shared" si="6"/>
        <v>0</v>
      </c>
      <c r="R362" s="107">
        <f t="shared" si="7"/>
        <v>0</v>
      </c>
      <c r="S362" s="107">
        <f t="shared" si="8"/>
        <v>0</v>
      </c>
      <c r="T362" s="107">
        <f t="shared" si="9"/>
        <v>0</v>
      </c>
      <c r="U362" s="107">
        <f t="shared" si="10"/>
        <v>0</v>
      </c>
      <c r="V362" s="107">
        <f t="shared" si="11"/>
        <v>0</v>
      </c>
      <c r="W362" s="107">
        <f t="shared" si="12"/>
        <v>0</v>
      </c>
      <c r="X362" s="107">
        <f t="shared" si="13"/>
        <v>0</v>
      </c>
      <c r="Y362" s="107">
        <f t="shared" si="14"/>
        <v>0</v>
      </c>
      <c r="Z362" s="107">
        <f t="shared" si="67"/>
        <v>0</v>
      </c>
      <c r="AA362" s="107">
        <f t="shared" si="68"/>
        <v>0</v>
      </c>
      <c r="AB362" s="107">
        <f t="shared" si="69"/>
        <v>0</v>
      </c>
      <c r="AC362" s="107">
        <f t="shared" si="70"/>
        <v>0</v>
      </c>
      <c r="AD362" s="107">
        <f t="shared" si="71"/>
        <v>0</v>
      </c>
      <c r="AE362" s="107">
        <f t="shared" si="72"/>
        <v>0</v>
      </c>
      <c r="AF362" s="107">
        <f t="shared" si="73"/>
        <v>0</v>
      </c>
      <c r="AG362" s="107">
        <f t="shared" si="74"/>
        <v>0</v>
      </c>
      <c r="AH362" s="107">
        <f t="shared" si="75"/>
        <v>0</v>
      </c>
      <c r="AI362" s="107">
        <f t="shared" si="76"/>
        <v>0</v>
      </c>
      <c r="AJ362" s="107">
        <f t="shared" si="77"/>
        <v>0</v>
      </c>
      <c r="AK362" s="107">
        <f t="shared" si="78"/>
        <v>0</v>
      </c>
    </row>
    <row r="363">
      <c r="A363" s="107"/>
      <c r="B363" s="107"/>
      <c r="C363" s="107"/>
      <c r="D363" s="107"/>
      <c r="E363" s="107"/>
      <c r="F363" s="108">
        <f t="shared" si="66"/>
        <v>4350</v>
      </c>
      <c r="G363" s="90" t="s">
        <v>557</v>
      </c>
      <c r="H363" s="14">
        <f>IF(ISNA(VLOOKUP(G363,Round3_Transactions!$A$2:$F$800,2,FALSE)), 0,VLOOKUP(G363,Round3_Transactions!$A$2:$F$800,2,FALSE))</f>
        <v>0</v>
      </c>
      <c r="I363" s="60">
        <f>IF(ISNA(VLOOKUP(G363,Round3_Transactions!$A$2:$F$800,3,FALSE)), 0,VLOOKUP(G363,Round3_Transactions!$A$2:$F$800,3,FALSE))</f>
        <v>0</v>
      </c>
      <c r="J363" s="60">
        <f>IF(ISNA(VLOOKUP(G363,Round3_Transactions!$A$2:$F$800,4,FALSE)), 0,VLOOKUP(G363,Round3_Transactions!$A$2:$F$800,4,FALSE))</f>
        <v>0</v>
      </c>
      <c r="K363" s="60">
        <f>IF(ISNA(VLOOKUP(G363,Round3_Transactions!$A$2:$F$800,5,FALSE)), 0,VLOOKUP(G363,Round3_Transactions!$A$2:$F$800,5,FALSE))</f>
        <v>0</v>
      </c>
      <c r="L363" s="86">
        <f>IF(ISNA(VLOOKUP(G363,Round3_Transactions!$A$2:$F$800,6,FALSE)), 0,VLOOKUP(G363,Round3_Transactions!$A$2:$F$800,6,FALSE))</f>
        <v>0</v>
      </c>
      <c r="M363" s="107">
        <f t="shared" si="1"/>
        <v>0</v>
      </c>
      <c r="N363" s="107">
        <f t="shared" si="3"/>
        <v>0</v>
      </c>
      <c r="O363" s="107">
        <f t="shared" si="4"/>
        <v>0</v>
      </c>
      <c r="P363" s="107">
        <f t="shared" si="5"/>
        <v>0</v>
      </c>
      <c r="Q363" s="107">
        <f t="shared" si="6"/>
        <v>0</v>
      </c>
      <c r="R363" s="107">
        <f t="shared" si="7"/>
        <v>0</v>
      </c>
      <c r="S363" s="107">
        <f t="shared" si="8"/>
        <v>0</v>
      </c>
      <c r="T363" s="107">
        <f t="shared" si="9"/>
        <v>0</v>
      </c>
      <c r="U363" s="107">
        <f t="shared" si="10"/>
        <v>0</v>
      </c>
      <c r="V363" s="107">
        <f t="shared" si="11"/>
        <v>0</v>
      </c>
      <c r="W363" s="107">
        <f t="shared" si="12"/>
        <v>0</v>
      </c>
      <c r="X363" s="107">
        <f t="shared" si="13"/>
        <v>0</v>
      </c>
      <c r="Y363" s="107">
        <f t="shared" si="14"/>
        <v>0</v>
      </c>
      <c r="Z363" s="107">
        <f t="shared" si="67"/>
        <v>0</v>
      </c>
      <c r="AA363" s="107">
        <f t="shared" si="68"/>
        <v>0</v>
      </c>
      <c r="AB363" s="107">
        <f t="shared" si="69"/>
        <v>0</v>
      </c>
      <c r="AC363" s="107">
        <f t="shared" si="70"/>
        <v>0</v>
      </c>
      <c r="AD363" s="107">
        <f t="shared" si="71"/>
        <v>0</v>
      </c>
      <c r="AE363" s="107">
        <f t="shared" si="72"/>
        <v>0</v>
      </c>
      <c r="AF363" s="107">
        <f t="shared" si="73"/>
        <v>0</v>
      </c>
      <c r="AG363" s="107">
        <f t="shared" si="74"/>
        <v>0</v>
      </c>
      <c r="AH363" s="107">
        <f t="shared" si="75"/>
        <v>0</v>
      </c>
      <c r="AI363" s="107">
        <f t="shared" si="76"/>
        <v>0</v>
      </c>
      <c r="AJ363" s="107">
        <f t="shared" si="77"/>
        <v>0</v>
      </c>
      <c r="AK363" s="107">
        <f t="shared" si="78"/>
        <v>0</v>
      </c>
    </row>
    <row r="364">
      <c r="A364" s="107"/>
      <c r="B364" s="107"/>
      <c r="C364" s="107"/>
      <c r="D364" s="107"/>
      <c r="E364" s="107"/>
      <c r="F364" s="108">
        <f t="shared" si="66"/>
        <v>4350</v>
      </c>
      <c r="G364" s="90" t="s">
        <v>558</v>
      </c>
      <c r="H364" s="14">
        <f>IF(ISNA(VLOOKUP(G364,Round3_Transactions!$A$2:$F$800,2,FALSE)), 0,VLOOKUP(G364,Round3_Transactions!$A$2:$F$800,2,FALSE))</f>
        <v>0</v>
      </c>
      <c r="I364" s="60">
        <f>IF(ISNA(VLOOKUP(G364,Round3_Transactions!$A$2:$F$800,3,FALSE)), 0,VLOOKUP(G364,Round3_Transactions!$A$2:$F$800,3,FALSE))</f>
        <v>0</v>
      </c>
      <c r="J364" s="60">
        <f>IF(ISNA(VLOOKUP(G364,Round3_Transactions!$A$2:$F$800,4,FALSE)), 0,VLOOKUP(G364,Round3_Transactions!$A$2:$F$800,4,FALSE))</f>
        <v>0</v>
      </c>
      <c r="K364" s="60">
        <f>IF(ISNA(VLOOKUP(G364,Round3_Transactions!$A$2:$F$800,5,FALSE)), 0,VLOOKUP(G364,Round3_Transactions!$A$2:$F$800,5,FALSE))</f>
        <v>0</v>
      </c>
      <c r="L364" s="86">
        <f>IF(ISNA(VLOOKUP(G364,Round3_Transactions!$A$2:$F$800,6,FALSE)), 0,VLOOKUP(G364,Round3_Transactions!$A$2:$F$800,6,FALSE))</f>
        <v>0</v>
      </c>
      <c r="M364" s="107">
        <f t="shared" si="1"/>
        <v>0</v>
      </c>
      <c r="N364" s="107">
        <f t="shared" si="3"/>
        <v>0</v>
      </c>
      <c r="O364" s="107">
        <f t="shared" si="4"/>
        <v>0</v>
      </c>
      <c r="P364" s="107">
        <f t="shared" si="5"/>
        <v>0</v>
      </c>
      <c r="Q364" s="107">
        <f t="shared" si="6"/>
        <v>0</v>
      </c>
      <c r="R364" s="107">
        <f t="shared" si="7"/>
        <v>0</v>
      </c>
      <c r="S364" s="107">
        <f t="shared" si="8"/>
        <v>0</v>
      </c>
      <c r="T364" s="107">
        <f t="shared" si="9"/>
        <v>0</v>
      </c>
      <c r="U364" s="107">
        <f t="shared" si="10"/>
        <v>0</v>
      </c>
      <c r="V364" s="107">
        <f t="shared" si="11"/>
        <v>0</v>
      </c>
      <c r="W364" s="107">
        <f t="shared" si="12"/>
        <v>0</v>
      </c>
      <c r="X364" s="107">
        <f t="shared" si="13"/>
        <v>0</v>
      </c>
      <c r="Y364" s="107">
        <f t="shared" si="14"/>
        <v>0</v>
      </c>
      <c r="Z364" s="107">
        <f t="shared" si="67"/>
        <v>0</v>
      </c>
      <c r="AA364" s="107">
        <f t="shared" si="68"/>
        <v>0</v>
      </c>
      <c r="AB364" s="107">
        <f t="shared" si="69"/>
        <v>0</v>
      </c>
      <c r="AC364" s="107">
        <f t="shared" si="70"/>
        <v>0</v>
      </c>
      <c r="AD364" s="107">
        <f t="shared" si="71"/>
        <v>0</v>
      </c>
      <c r="AE364" s="107">
        <f t="shared" si="72"/>
        <v>0</v>
      </c>
      <c r="AF364" s="107">
        <f t="shared" si="73"/>
        <v>0</v>
      </c>
      <c r="AG364" s="107">
        <f t="shared" si="74"/>
        <v>0</v>
      </c>
      <c r="AH364" s="107">
        <f t="shared" si="75"/>
        <v>0</v>
      </c>
      <c r="AI364" s="107">
        <f t="shared" si="76"/>
        <v>0</v>
      </c>
      <c r="AJ364" s="107">
        <f t="shared" si="77"/>
        <v>0</v>
      </c>
      <c r="AK364" s="107">
        <f t="shared" si="78"/>
        <v>0</v>
      </c>
    </row>
    <row r="365">
      <c r="A365" s="107"/>
      <c r="B365" s="107"/>
      <c r="C365" s="107"/>
      <c r="D365" s="107"/>
      <c r="E365" s="107"/>
      <c r="F365" s="108">
        <f t="shared" si="66"/>
        <v>4350</v>
      </c>
      <c r="G365" s="90" t="s">
        <v>559</v>
      </c>
      <c r="H365" s="14">
        <f>IF(ISNA(VLOOKUP(G365,Round3_Transactions!$A$2:$F$800,2,FALSE)), 0,VLOOKUP(G365,Round3_Transactions!$A$2:$F$800,2,FALSE))</f>
        <v>0</v>
      </c>
      <c r="I365" s="60">
        <f>IF(ISNA(VLOOKUP(G365,Round3_Transactions!$A$2:$F$800,3,FALSE)), 0,VLOOKUP(G365,Round3_Transactions!$A$2:$F$800,3,FALSE))</f>
        <v>0</v>
      </c>
      <c r="J365" s="60">
        <f>IF(ISNA(VLOOKUP(G365,Round3_Transactions!$A$2:$F$800,4,FALSE)), 0,VLOOKUP(G365,Round3_Transactions!$A$2:$F$800,4,FALSE))</f>
        <v>0</v>
      </c>
      <c r="K365" s="60">
        <f>IF(ISNA(VLOOKUP(G365,Round3_Transactions!$A$2:$F$800,5,FALSE)), 0,VLOOKUP(G365,Round3_Transactions!$A$2:$F$800,5,FALSE))</f>
        <v>0</v>
      </c>
      <c r="L365" s="86">
        <f>IF(ISNA(VLOOKUP(G365,Round3_Transactions!$A$2:$F$800,6,FALSE)), 0,VLOOKUP(G365,Round3_Transactions!$A$2:$F$800,6,FALSE))</f>
        <v>0</v>
      </c>
      <c r="M365" s="107">
        <f t="shared" si="1"/>
        <v>0</v>
      </c>
      <c r="N365" s="107">
        <f t="shared" si="3"/>
        <v>0</v>
      </c>
      <c r="O365" s="107">
        <f t="shared" si="4"/>
        <v>0</v>
      </c>
      <c r="P365" s="107">
        <f t="shared" si="5"/>
        <v>0</v>
      </c>
      <c r="Q365" s="107">
        <f t="shared" si="6"/>
        <v>0</v>
      </c>
      <c r="R365" s="107">
        <f t="shared" si="7"/>
        <v>0</v>
      </c>
      <c r="S365" s="107">
        <f t="shared" si="8"/>
        <v>0</v>
      </c>
      <c r="T365" s="107">
        <f t="shared" si="9"/>
        <v>0</v>
      </c>
      <c r="U365" s="107">
        <f t="shared" si="10"/>
        <v>0</v>
      </c>
      <c r="V365" s="107">
        <f t="shared" si="11"/>
        <v>0</v>
      </c>
      <c r="W365" s="107">
        <f t="shared" si="12"/>
        <v>0</v>
      </c>
      <c r="X365" s="107">
        <f t="shared" si="13"/>
        <v>0</v>
      </c>
      <c r="Y365" s="107">
        <f t="shared" si="14"/>
        <v>0</v>
      </c>
      <c r="Z365" s="107">
        <f t="shared" si="67"/>
        <v>0</v>
      </c>
      <c r="AA365" s="107">
        <f t="shared" si="68"/>
        <v>0</v>
      </c>
      <c r="AB365" s="107">
        <f t="shared" si="69"/>
        <v>0</v>
      </c>
      <c r="AC365" s="107">
        <f t="shared" si="70"/>
        <v>0</v>
      </c>
      <c r="AD365" s="107">
        <f t="shared" si="71"/>
        <v>0</v>
      </c>
      <c r="AE365" s="107">
        <f t="shared" si="72"/>
        <v>0</v>
      </c>
      <c r="AF365" s="107">
        <f t="shared" si="73"/>
        <v>0</v>
      </c>
      <c r="AG365" s="107">
        <f t="shared" si="74"/>
        <v>0</v>
      </c>
      <c r="AH365" s="107">
        <f t="shared" si="75"/>
        <v>0</v>
      </c>
      <c r="AI365" s="107">
        <f t="shared" si="76"/>
        <v>0</v>
      </c>
      <c r="AJ365" s="107">
        <f t="shared" si="77"/>
        <v>0</v>
      </c>
      <c r="AK365" s="107">
        <f t="shared" si="78"/>
        <v>0</v>
      </c>
    </row>
    <row r="366">
      <c r="A366" s="107"/>
      <c r="B366" s="107"/>
      <c r="C366" s="107"/>
      <c r="D366" s="107"/>
      <c r="E366" s="107"/>
      <c r="F366" s="108">
        <f t="shared" si="66"/>
        <v>4350</v>
      </c>
      <c r="G366" s="90" t="s">
        <v>560</v>
      </c>
      <c r="H366" s="14">
        <f>IF(ISNA(VLOOKUP(G366,Round3_Transactions!$A$2:$F$800,2,FALSE)), 0,VLOOKUP(G366,Round3_Transactions!$A$2:$F$800,2,FALSE))</f>
        <v>0</v>
      </c>
      <c r="I366" s="60">
        <f>IF(ISNA(VLOOKUP(G366,Round3_Transactions!$A$2:$F$800,3,FALSE)), 0,VLOOKUP(G366,Round3_Transactions!$A$2:$F$800,3,FALSE))</f>
        <v>0</v>
      </c>
      <c r="J366" s="60">
        <f>IF(ISNA(VLOOKUP(G366,Round3_Transactions!$A$2:$F$800,4,FALSE)), 0,VLOOKUP(G366,Round3_Transactions!$A$2:$F$800,4,FALSE))</f>
        <v>0</v>
      </c>
      <c r="K366" s="60">
        <f>IF(ISNA(VLOOKUP(G366,Round3_Transactions!$A$2:$F$800,5,FALSE)), 0,VLOOKUP(G366,Round3_Transactions!$A$2:$F$800,5,FALSE))</f>
        <v>0</v>
      </c>
      <c r="L366" s="86">
        <f>IF(ISNA(VLOOKUP(G366,Round3_Transactions!$A$2:$F$800,6,FALSE)), 0,VLOOKUP(G366,Round3_Transactions!$A$2:$F$800,6,FALSE))</f>
        <v>0</v>
      </c>
      <c r="M366" s="107">
        <f t="shared" si="1"/>
        <v>0</v>
      </c>
      <c r="N366" s="107">
        <f t="shared" si="3"/>
        <v>0</v>
      </c>
      <c r="O366" s="107">
        <f t="shared" si="4"/>
        <v>0</v>
      </c>
      <c r="P366" s="107">
        <f t="shared" si="5"/>
        <v>0</v>
      </c>
      <c r="Q366" s="107">
        <f t="shared" si="6"/>
        <v>0</v>
      </c>
      <c r="R366" s="107">
        <f t="shared" si="7"/>
        <v>0</v>
      </c>
      <c r="S366" s="107">
        <f t="shared" si="8"/>
        <v>0</v>
      </c>
      <c r="T366" s="107">
        <f t="shared" si="9"/>
        <v>0</v>
      </c>
      <c r="U366" s="107">
        <f t="shared" si="10"/>
        <v>0</v>
      </c>
      <c r="V366" s="107">
        <f t="shared" si="11"/>
        <v>0</v>
      </c>
      <c r="W366" s="107">
        <f t="shared" si="12"/>
        <v>0</v>
      </c>
      <c r="X366" s="107">
        <f t="shared" si="13"/>
        <v>0</v>
      </c>
      <c r="Y366" s="107">
        <f t="shared" si="14"/>
        <v>0</v>
      </c>
      <c r="Z366" s="107">
        <f t="shared" si="67"/>
        <v>0</v>
      </c>
      <c r="AA366" s="107">
        <f t="shared" si="68"/>
        <v>0</v>
      </c>
      <c r="AB366" s="107">
        <f t="shared" si="69"/>
        <v>0</v>
      </c>
      <c r="AC366" s="107">
        <f t="shared" si="70"/>
        <v>0</v>
      </c>
      <c r="AD366" s="107">
        <f t="shared" si="71"/>
        <v>0</v>
      </c>
      <c r="AE366" s="107">
        <f t="shared" si="72"/>
        <v>0</v>
      </c>
      <c r="AF366" s="107">
        <f t="shared" si="73"/>
        <v>0</v>
      </c>
      <c r="AG366" s="107">
        <f t="shared" si="74"/>
        <v>0</v>
      </c>
      <c r="AH366" s="107">
        <f t="shared" si="75"/>
        <v>0</v>
      </c>
      <c r="AI366" s="107">
        <f t="shared" si="76"/>
        <v>0</v>
      </c>
      <c r="AJ366" s="107">
        <f t="shared" si="77"/>
        <v>0</v>
      </c>
      <c r="AK366" s="107">
        <f t="shared" si="78"/>
        <v>0</v>
      </c>
    </row>
    <row r="367">
      <c r="A367" s="107"/>
      <c r="B367" s="107"/>
      <c r="C367" s="107"/>
      <c r="D367" s="107"/>
      <c r="E367" s="107"/>
      <c r="F367" s="108">
        <f t="shared" si="66"/>
        <v>4350</v>
      </c>
      <c r="G367" s="90" t="s">
        <v>561</v>
      </c>
      <c r="H367" s="14">
        <f>IF(ISNA(VLOOKUP(G367,Round3_Transactions!$A$2:$F$800,2,FALSE)), 0,VLOOKUP(G367,Round3_Transactions!$A$2:$F$800,2,FALSE))</f>
        <v>0</v>
      </c>
      <c r="I367" s="60">
        <f>IF(ISNA(VLOOKUP(G367,Round3_Transactions!$A$2:$F$800,3,FALSE)), 0,VLOOKUP(G367,Round3_Transactions!$A$2:$F$800,3,FALSE))</f>
        <v>0</v>
      </c>
      <c r="J367" s="60">
        <f>IF(ISNA(VLOOKUP(G367,Round3_Transactions!$A$2:$F$800,4,FALSE)), 0,VLOOKUP(G367,Round3_Transactions!$A$2:$F$800,4,FALSE))</f>
        <v>0</v>
      </c>
      <c r="K367" s="60">
        <f>IF(ISNA(VLOOKUP(G367,Round3_Transactions!$A$2:$F$800,5,FALSE)), 0,VLOOKUP(G367,Round3_Transactions!$A$2:$F$800,5,FALSE))</f>
        <v>0</v>
      </c>
      <c r="L367" s="86">
        <f>IF(ISNA(VLOOKUP(G367,Round3_Transactions!$A$2:$F$800,6,FALSE)), 0,VLOOKUP(G367,Round3_Transactions!$A$2:$F$800,6,FALSE))</f>
        <v>0</v>
      </c>
      <c r="M367" s="107">
        <f t="shared" si="1"/>
        <v>0</v>
      </c>
      <c r="N367" s="107">
        <f t="shared" si="3"/>
        <v>0</v>
      </c>
      <c r="O367" s="107">
        <f t="shared" si="4"/>
        <v>0</v>
      </c>
      <c r="P367" s="107">
        <f t="shared" si="5"/>
        <v>0</v>
      </c>
      <c r="Q367" s="107">
        <f t="shared" si="6"/>
        <v>0</v>
      </c>
      <c r="R367" s="107">
        <f t="shared" si="7"/>
        <v>0</v>
      </c>
      <c r="S367" s="107">
        <f t="shared" si="8"/>
        <v>0</v>
      </c>
      <c r="T367" s="107">
        <f t="shared" si="9"/>
        <v>0</v>
      </c>
      <c r="U367" s="107">
        <f t="shared" si="10"/>
        <v>0</v>
      </c>
      <c r="V367" s="107">
        <f t="shared" si="11"/>
        <v>0</v>
      </c>
      <c r="W367" s="107">
        <f t="shared" si="12"/>
        <v>0</v>
      </c>
      <c r="X367" s="107">
        <f t="shared" si="13"/>
        <v>0</v>
      </c>
      <c r="Y367" s="107">
        <f t="shared" si="14"/>
        <v>0</v>
      </c>
      <c r="Z367" s="107">
        <f t="shared" si="67"/>
        <v>0</v>
      </c>
      <c r="AA367" s="107">
        <f t="shared" si="68"/>
        <v>0</v>
      </c>
      <c r="AB367" s="107">
        <f t="shared" si="69"/>
        <v>0</v>
      </c>
      <c r="AC367" s="107">
        <f t="shared" si="70"/>
        <v>0</v>
      </c>
      <c r="AD367" s="107">
        <f t="shared" si="71"/>
        <v>0</v>
      </c>
      <c r="AE367" s="107">
        <f t="shared" si="72"/>
        <v>0</v>
      </c>
      <c r="AF367" s="107">
        <f t="shared" si="73"/>
        <v>0</v>
      </c>
      <c r="AG367" s="107">
        <f t="shared" si="74"/>
        <v>0</v>
      </c>
      <c r="AH367" s="107">
        <f t="shared" si="75"/>
        <v>0</v>
      </c>
      <c r="AI367" s="107">
        <f t="shared" si="76"/>
        <v>0</v>
      </c>
      <c r="AJ367" s="107">
        <f t="shared" si="77"/>
        <v>0</v>
      </c>
      <c r="AK367" s="107">
        <f t="shared" si="78"/>
        <v>0</v>
      </c>
    </row>
    <row r="368">
      <c r="A368" s="107"/>
      <c r="B368" s="107"/>
      <c r="C368" s="107"/>
      <c r="D368" s="107"/>
      <c r="E368" s="107"/>
      <c r="F368" s="108">
        <f t="shared" si="66"/>
        <v>4350</v>
      </c>
      <c r="G368" s="90" t="s">
        <v>562</v>
      </c>
      <c r="H368" s="14">
        <f>IF(ISNA(VLOOKUP(G368,Round3_Transactions!$A$2:$F$800,2,FALSE)), 0,VLOOKUP(G368,Round3_Transactions!$A$2:$F$800,2,FALSE))</f>
        <v>0</v>
      </c>
      <c r="I368" s="60">
        <f>IF(ISNA(VLOOKUP(G368,Round3_Transactions!$A$2:$F$800,3,FALSE)), 0,VLOOKUP(G368,Round3_Transactions!$A$2:$F$800,3,FALSE))</f>
        <v>0</v>
      </c>
      <c r="J368" s="60">
        <f>IF(ISNA(VLOOKUP(G368,Round3_Transactions!$A$2:$F$800,4,FALSE)), 0,VLOOKUP(G368,Round3_Transactions!$A$2:$F$800,4,FALSE))</f>
        <v>0</v>
      </c>
      <c r="K368" s="60">
        <f>IF(ISNA(VLOOKUP(G368,Round3_Transactions!$A$2:$F$800,5,FALSE)), 0,VLOOKUP(G368,Round3_Transactions!$A$2:$F$800,5,FALSE))</f>
        <v>0</v>
      </c>
      <c r="L368" s="86">
        <f>IF(ISNA(VLOOKUP(G368,Round3_Transactions!$A$2:$F$800,6,FALSE)), 0,VLOOKUP(G368,Round3_Transactions!$A$2:$F$800,6,FALSE))</f>
        <v>0</v>
      </c>
      <c r="M368" s="107">
        <f t="shared" si="1"/>
        <v>0</v>
      </c>
      <c r="N368" s="107">
        <f t="shared" si="3"/>
        <v>0</v>
      </c>
      <c r="O368" s="107">
        <f t="shared" si="4"/>
        <v>0</v>
      </c>
      <c r="P368" s="107">
        <f t="shared" si="5"/>
        <v>0</v>
      </c>
      <c r="Q368" s="107">
        <f t="shared" si="6"/>
        <v>0</v>
      </c>
      <c r="R368" s="107">
        <f t="shared" si="7"/>
        <v>0</v>
      </c>
      <c r="S368" s="107">
        <f t="shared" si="8"/>
        <v>0</v>
      </c>
      <c r="T368" s="107">
        <f t="shared" si="9"/>
        <v>0</v>
      </c>
      <c r="U368" s="107">
        <f t="shared" si="10"/>
        <v>0</v>
      </c>
      <c r="V368" s="107">
        <f t="shared" si="11"/>
        <v>0</v>
      </c>
      <c r="W368" s="107">
        <f t="shared" si="12"/>
        <v>0</v>
      </c>
      <c r="X368" s="107">
        <f t="shared" si="13"/>
        <v>0</v>
      </c>
      <c r="Y368" s="107">
        <f t="shared" si="14"/>
        <v>0</v>
      </c>
      <c r="Z368" s="107">
        <f t="shared" si="67"/>
        <v>0</v>
      </c>
      <c r="AA368" s="107">
        <f t="shared" si="68"/>
        <v>0</v>
      </c>
      <c r="AB368" s="107">
        <f t="shared" si="69"/>
        <v>0</v>
      </c>
      <c r="AC368" s="107">
        <f t="shared" si="70"/>
        <v>0</v>
      </c>
      <c r="AD368" s="107">
        <f t="shared" si="71"/>
        <v>0</v>
      </c>
      <c r="AE368" s="107">
        <f t="shared" si="72"/>
        <v>0</v>
      </c>
      <c r="AF368" s="107">
        <f t="shared" si="73"/>
        <v>0</v>
      </c>
      <c r="AG368" s="107">
        <f t="shared" si="74"/>
        <v>0</v>
      </c>
      <c r="AH368" s="107">
        <f t="shared" si="75"/>
        <v>0</v>
      </c>
      <c r="AI368" s="107">
        <f t="shared" si="76"/>
        <v>0</v>
      </c>
      <c r="AJ368" s="107">
        <f t="shared" si="77"/>
        <v>0</v>
      </c>
      <c r="AK368" s="107">
        <f t="shared" si="78"/>
        <v>0</v>
      </c>
    </row>
    <row r="369">
      <c r="A369" s="107"/>
      <c r="B369" s="107"/>
      <c r="C369" s="107"/>
      <c r="D369" s="107"/>
      <c r="E369" s="107"/>
      <c r="F369" s="108">
        <f t="shared" si="66"/>
        <v>4350</v>
      </c>
      <c r="G369" s="90" t="s">
        <v>563</v>
      </c>
      <c r="H369" s="14">
        <f>IF(ISNA(VLOOKUP(G369,Round3_Transactions!$A$2:$F$800,2,FALSE)), 0,VLOOKUP(G369,Round3_Transactions!$A$2:$F$800,2,FALSE))</f>
        <v>0</v>
      </c>
      <c r="I369" s="60">
        <f>IF(ISNA(VLOOKUP(G369,Round3_Transactions!$A$2:$F$800,3,FALSE)), 0,VLOOKUP(G369,Round3_Transactions!$A$2:$F$800,3,FALSE))</f>
        <v>0</v>
      </c>
      <c r="J369" s="60">
        <f>IF(ISNA(VLOOKUP(G369,Round3_Transactions!$A$2:$F$800,4,FALSE)), 0,VLOOKUP(G369,Round3_Transactions!$A$2:$F$800,4,FALSE))</f>
        <v>0</v>
      </c>
      <c r="K369" s="60">
        <f>IF(ISNA(VLOOKUP(G369,Round3_Transactions!$A$2:$F$800,5,FALSE)), 0,VLOOKUP(G369,Round3_Transactions!$A$2:$F$800,5,FALSE))</f>
        <v>0</v>
      </c>
      <c r="L369" s="86">
        <f>IF(ISNA(VLOOKUP(G369,Round3_Transactions!$A$2:$F$800,6,FALSE)), 0,VLOOKUP(G369,Round3_Transactions!$A$2:$F$800,6,FALSE))</f>
        <v>0</v>
      </c>
      <c r="M369" s="107">
        <f t="shared" si="1"/>
        <v>0</v>
      </c>
      <c r="N369" s="107">
        <f t="shared" si="3"/>
        <v>0</v>
      </c>
      <c r="O369" s="107">
        <f t="shared" si="4"/>
        <v>0</v>
      </c>
      <c r="P369" s="107">
        <f t="shared" si="5"/>
        <v>0</v>
      </c>
      <c r="Q369" s="107">
        <f t="shared" si="6"/>
        <v>0</v>
      </c>
      <c r="R369" s="107">
        <f t="shared" si="7"/>
        <v>0</v>
      </c>
      <c r="S369" s="107">
        <f t="shared" si="8"/>
        <v>0</v>
      </c>
      <c r="T369" s="107">
        <f t="shared" si="9"/>
        <v>0</v>
      </c>
      <c r="U369" s="107">
        <f t="shared" si="10"/>
        <v>0</v>
      </c>
      <c r="V369" s="107">
        <f t="shared" si="11"/>
        <v>0</v>
      </c>
      <c r="W369" s="107">
        <f t="shared" si="12"/>
        <v>0</v>
      </c>
      <c r="X369" s="107">
        <f t="shared" si="13"/>
        <v>0</v>
      </c>
      <c r="Y369" s="107">
        <f t="shared" si="14"/>
        <v>0</v>
      </c>
      <c r="Z369" s="107">
        <f t="shared" si="67"/>
        <v>0</v>
      </c>
      <c r="AA369" s="107">
        <f t="shared" si="68"/>
        <v>0</v>
      </c>
      <c r="AB369" s="107">
        <f t="shared" si="69"/>
        <v>0</v>
      </c>
      <c r="AC369" s="107">
        <f t="shared" si="70"/>
        <v>0</v>
      </c>
      <c r="AD369" s="107">
        <f t="shared" si="71"/>
        <v>0</v>
      </c>
      <c r="AE369" s="107">
        <f t="shared" si="72"/>
        <v>0</v>
      </c>
      <c r="AF369" s="107">
        <f t="shared" si="73"/>
        <v>0</v>
      </c>
      <c r="AG369" s="107">
        <f t="shared" si="74"/>
        <v>0</v>
      </c>
      <c r="AH369" s="107">
        <f t="shared" si="75"/>
        <v>0</v>
      </c>
      <c r="AI369" s="107">
        <f t="shared" si="76"/>
        <v>0</v>
      </c>
      <c r="AJ369" s="107">
        <f t="shared" si="77"/>
        <v>0</v>
      </c>
      <c r="AK369" s="107">
        <f t="shared" si="78"/>
        <v>0</v>
      </c>
    </row>
    <row r="370">
      <c r="A370" s="107"/>
      <c r="B370" s="107"/>
      <c r="C370" s="107"/>
      <c r="D370" s="107"/>
      <c r="E370" s="107"/>
      <c r="F370" s="108">
        <f t="shared" si="66"/>
        <v>4350</v>
      </c>
      <c r="G370" s="90" t="s">
        <v>564</v>
      </c>
      <c r="H370" s="14">
        <f>IF(ISNA(VLOOKUP(G370,Round3_Transactions!$A$2:$F$800,2,FALSE)), 0,VLOOKUP(G370,Round3_Transactions!$A$2:$F$800,2,FALSE))</f>
        <v>0</v>
      </c>
      <c r="I370" s="60">
        <f>IF(ISNA(VLOOKUP(G370,Round3_Transactions!$A$2:$F$800,3,FALSE)), 0,VLOOKUP(G370,Round3_Transactions!$A$2:$F$800,3,FALSE))</f>
        <v>0</v>
      </c>
      <c r="J370" s="60">
        <f>IF(ISNA(VLOOKUP(G370,Round3_Transactions!$A$2:$F$800,4,FALSE)), 0,VLOOKUP(G370,Round3_Transactions!$A$2:$F$800,4,FALSE))</f>
        <v>0</v>
      </c>
      <c r="K370" s="60">
        <f>IF(ISNA(VLOOKUP(G370,Round3_Transactions!$A$2:$F$800,5,FALSE)), 0,VLOOKUP(G370,Round3_Transactions!$A$2:$F$800,5,FALSE))</f>
        <v>0</v>
      </c>
      <c r="L370" s="86">
        <f>IF(ISNA(VLOOKUP(G370,Round3_Transactions!$A$2:$F$800,6,FALSE)), 0,VLOOKUP(G370,Round3_Transactions!$A$2:$F$800,6,FALSE))</f>
        <v>0</v>
      </c>
      <c r="M370" s="107">
        <f t="shared" si="1"/>
        <v>0</v>
      </c>
      <c r="N370" s="107">
        <f t="shared" si="3"/>
        <v>0</v>
      </c>
      <c r="O370" s="107">
        <f t="shared" si="4"/>
        <v>0</v>
      </c>
      <c r="P370" s="107">
        <f t="shared" si="5"/>
        <v>0</v>
      </c>
      <c r="Q370" s="107">
        <f t="shared" si="6"/>
        <v>0</v>
      </c>
      <c r="R370" s="107">
        <f t="shared" si="7"/>
        <v>0</v>
      </c>
      <c r="S370" s="107">
        <f t="shared" si="8"/>
        <v>0</v>
      </c>
      <c r="T370" s="107">
        <f t="shared" si="9"/>
        <v>0</v>
      </c>
      <c r="U370" s="107">
        <f t="shared" si="10"/>
        <v>0</v>
      </c>
      <c r="V370" s="107">
        <f t="shared" si="11"/>
        <v>0</v>
      </c>
      <c r="W370" s="107">
        <f t="shared" si="12"/>
        <v>0</v>
      </c>
      <c r="X370" s="107">
        <f t="shared" si="13"/>
        <v>0</v>
      </c>
      <c r="Y370" s="107">
        <f t="shared" si="14"/>
        <v>0</v>
      </c>
      <c r="Z370" s="107">
        <f t="shared" si="67"/>
        <v>0</v>
      </c>
      <c r="AA370" s="107">
        <f t="shared" si="68"/>
        <v>0</v>
      </c>
      <c r="AB370" s="107">
        <f t="shared" si="69"/>
        <v>0</v>
      </c>
      <c r="AC370" s="107">
        <f t="shared" si="70"/>
        <v>0</v>
      </c>
      <c r="AD370" s="107">
        <f t="shared" si="71"/>
        <v>0</v>
      </c>
      <c r="AE370" s="107">
        <f t="shared" si="72"/>
        <v>0</v>
      </c>
      <c r="AF370" s="107">
        <f t="shared" si="73"/>
        <v>0</v>
      </c>
      <c r="AG370" s="107">
        <f t="shared" si="74"/>
        <v>0</v>
      </c>
      <c r="AH370" s="107">
        <f t="shared" si="75"/>
        <v>0</v>
      </c>
      <c r="AI370" s="107">
        <f t="shared" si="76"/>
        <v>0</v>
      </c>
      <c r="AJ370" s="107">
        <f t="shared" si="77"/>
        <v>0</v>
      </c>
      <c r="AK370" s="107">
        <f t="shared" si="78"/>
        <v>0</v>
      </c>
    </row>
    <row r="371">
      <c r="A371" s="107"/>
      <c r="B371" s="107"/>
      <c r="C371" s="107"/>
      <c r="D371" s="107"/>
      <c r="E371" s="107"/>
      <c r="F371" s="108">
        <f t="shared" si="66"/>
        <v>4350</v>
      </c>
      <c r="G371" s="90" t="s">
        <v>565</v>
      </c>
      <c r="H371" s="14">
        <f>IF(ISNA(VLOOKUP(G371,Round3_Transactions!$A$2:$F$800,2,FALSE)), 0,VLOOKUP(G371,Round3_Transactions!$A$2:$F$800,2,FALSE))</f>
        <v>0</v>
      </c>
      <c r="I371" s="60">
        <f>IF(ISNA(VLOOKUP(G371,Round3_Transactions!$A$2:$F$800,3,FALSE)), 0,VLOOKUP(G371,Round3_Transactions!$A$2:$F$800,3,FALSE))</f>
        <v>0</v>
      </c>
      <c r="J371" s="60">
        <f>IF(ISNA(VLOOKUP(G371,Round3_Transactions!$A$2:$F$800,4,FALSE)), 0,VLOOKUP(G371,Round3_Transactions!$A$2:$F$800,4,FALSE))</f>
        <v>0</v>
      </c>
      <c r="K371" s="60">
        <f>IF(ISNA(VLOOKUP(G371,Round3_Transactions!$A$2:$F$800,5,FALSE)), 0,VLOOKUP(G371,Round3_Transactions!$A$2:$F$800,5,FALSE))</f>
        <v>0</v>
      </c>
      <c r="L371" s="86">
        <f>IF(ISNA(VLOOKUP(G371,Round3_Transactions!$A$2:$F$800,6,FALSE)), 0,VLOOKUP(G371,Round3_Transactions!$A$2:$F$800,6,FALSE))</f>
        <v>0</v>
      </c>
      <c r="M371" s="107">
        <f t="shared" si="1"/>
        <v>0</v>
      </c>
      <c r="N371" s="107">
        <f t="shared" si="3"/>
        <v>0</v>
      </c>
      <c r="O371" s="107">
        <f t="shared" si="4"/>
        <v>0</v>
      </c>
      <c r="P371" s="107">
        <f t="shared" si="5"/>
        <v>0</v>
      </c>
      <c r="Q371" s="107">
        <f t="shared" si="6"/>
        <v>0</v>
      </c>
      <c r="R371" s="107">
        <f t="shared" si="7"/>
        <v>0</v>
      </c>
      <c r="S371" s="107">
        <f t="shared" si="8"/>
        <v>0</v>
      </c>
      <c r="T371" s="107">
        <f t="shared" si="9"/>
        <v>0</v>
      </c>
      <c r="U371" s="107">
        <f t="shared" si="10"/>
        <v>0</v>
      </c>
      <c r="V371" s="107">
        <f t="shared" si="11"/>
        <v>0</v>
      </c>
      <c r="W371" s="107">
        <f t="shared" si="12"/>
        <v>0</v>
      </c>
      <c r="X371" s="107">
        <f t="shared" si="13"/>
        <v>0</v>
      </c>
      <c r="Y371" s="107">
        <f t="shared" si="14"/>
        <v>0</v>
      </c>
      <c r="Z371" s="107">
        <f t="shared" si="67"/>
        <v>0</v>
      </c>
      <c r="AA371" s="107">
        <f t="shared" si="68"/>
        <v>0</v>
      </c>
      <c r="AB371" s="107">
        <f t="shared" si="69"/>
        <v>0</v>
      </c>
      <c r="AC371" s="107">
        <f t="shared" si="70"/>
        <v>0</v>
      </c>
      <c r="AD371" s="107">
        <f t="shared" si="71"/>
        <v>0</v>
      </c>
      <c r="AE371" s="107">
        <f t="shared" si="72"/>
        <v>0</v>
      </c>
      <c r="AF371" s="107">
        <f t="shared" si="73"/>
        <v>0</v>
      </c>
      <c r="AG371" s="107">
        <f t="shared" si="74"/>
        <v>0</v>
      </c>
      <c r="AH371" s="107">
        <f t="shared" si="75"/>
        <v>0</v>
      </c>
      <c r="AI371" s="107">
        <f t="shared" si="76"/>
        <v>0</v>
      </c>
      <c r="AJ371" s="107">
        <f t="shared" si="77"/>
        <v>0</v>
      </c>
      <c r="AK371" s="107">
        <f t="shared" si="78"/>
        <v>0</v>
      </c>
    </row>
    <row r="372">
      <c r="A372" s="107"/>
      <c r="B372" s="107"/>
      <c r="C372" s="107"/>
      <c r="D372" s="107"/>
      <c r="E372" s="107"/>
      <c r="F372" s="108">
        <f t="shared" si="66"/>
        <v>4350</v>
      </c>
      <c r="G372" s="90" t="s">
        <v>566</v>
      </c>
      <c r="H372" s="14">
        <f>IF(ISNA(VLOOKUP(G372,Round3_Transactions!$A$2:$F$800,2,FALSE)), 0,VLOOKUP(G372,Round3_Transactions!$A$2:$F$800,2,FALSE))</f>
        <v>0</v>
      </c>
      <c r="I372" s="60">
        <f>IF(ISNA(VLOOKUP(G372,Round3_Transactions!$A$2:$F$800,3,FALSE)), 0,VLOOKUP(G372,Round3_Transactions!$A$2:$F$800,3,FALSE))</f>
        <v>0</v>
      </c>
      <c r="J372" s="60">
        <f>IF(ISNA(VLOOKUP(G372,Round3_Transactions!$A$2:$F$800,4,FALSE)), 0,VLOOKUP(G372,Round3_Transactions!$A$2:$F$800,4,FALSE))</f>
        <v>0</v>
      </c>
      <c r="K372" s="60">
        <f>IF(ISNA(VLOOKUP(G372,Round3_Transactions!$A$2:$F$800,5,FALSE)), 0,VLOOKUP(G372,Round3_Transactions!$A$2:$F$800,5,FALSE))</f>
        <v>0</v>
      </c>
      <c r="L372" s="86">
        <f>IF(ISNA(VLOOKUP(G372,Round3_Transactions!$A$2:$F$800,6,FALSE)), 0,VLOOKUP(G372,Round3_Transactions!$A$2:$F$800,6,FALSE))</f>
        <v>0</v>
      </c>
      <c r="M372" s="107">
        <f t="shared" si="1"/>
        <v>0</v>
      </c>
      <c r="N372" s="107">
        <f t="shared" si="3"/>
        <v>0</v>
      </c>
      <c r="O372" s="107">
        <f t="shared" si="4"/>
        <v>0</v>
      </c>
      <c r="P372" s="107">
        <f t="shared" si="5"/>
        <v>0</v>
      </c>
      <c r="Q372" s="107">
        <f t="shared" si="6"/>
        <v>0</v>
      </c>
      <c r="R372" s="107">
        <f t="shared" si="7"/>
        <v>0</v>
      </c>
      <c r="S372" s="107">
        <f t="shared" si="8"/>
        <v>0</v>
      </c>
      <c r="T372" s="107">
        <f t="shared" si="9"/>
        <v>0</v>
      </c>
      <c r="U372" s="107">
        <f t="shared" si="10"/>
        <v>0</v>
      </c>
      <c r="V372" s="107">
        <f t="shared" si="11"/>
        <v>0</v>
      </c>
      <c r="W372" s="107">
        <f t="shared" si="12"/>
        <v>0</v>
      </c>
      <c r="X372" s="107">
        <f t="shared" si="13"/>
        <v>0</v>
      </c>
      <c r="Y372" s="107">
        <f t="shared" si="14"/>
        <v>0</v>
      </c>
      <c r="Z372" s="107">
        <f t="shared" si="67"/>
        <v>0</v>
      </c>
      <c r="AA372" s="107">
        <f t="shared" si="68"/>
        <v>0</v>
      </c>
      <c r="AB372" s="107">
        <f t="shared" si="69"/>
        <v>0</v>
      </c>
      <c r="AC372" s="107">
        <f t="shared" si="70"/>
        <v>0</v>
      </c>
      <c r="AD372" s="107">
        <f t="shared" si="71"/>
        <v>0</v>
      </c>
      <c r="AE372" s="107">
        <f t="shared" si="72"/>
        <v>0</v>
      </c>
      <c r="AF372" s="107">
        <f t="shared" si="73"/>
        <v>0</v>
      </c>
      <c r="AG372" s="107">
        <f t="shared" si="74"/>
        <v>0</v>
      </c>
      <c r="AH372" s="107">
        <f t="shared" si="75"/>
        <v>0</v>
      </c>
      <c r="AI372" s="107">
        <f t="shared" si="76"/>
        <v>0</v>
      </c>
      <c r="AJ372" s="107">
        <f t="shared" si="77"/>
        <v>0</v>
      </c>
      <c r="AK372" s="107">
        <f t="shared" si="78"/>
        <v>0</v>
      </c>
    </row>
    <row r="373">
      <c r="A373" s="107"/>
      <c r="B373" s="107"/>
      <c r="C373" s="107"/>
      <c r="D373" s="107"/>
      <c r="E373" s="107"/>
      <c r="F373" s="108">
        <f t="shared" si="66"/>
        <v>4350</v>
      </c>
      <c r="G373" s="90" t="s">
        <v>567</v>
      </c>
      <c r="H373" s="14">
        <f>IF(ISNA(VLOOKUP(G373,Round3_Transactions!$A$2:$F$800,2,FALSE)), 0,VLOOKUP(G373,Round3_Transactions!$A$2:$F$800,2,FALSE))</f>
        <v>0</v>
      </c>
      <c r="I373" s="60">
        <f>IF(ISNA(VLOOKUP(G373,Round3_Transactions!$A$2:$F$800,3,FALSE)), 0,VLOOKUP(G373,Round3_Transactions!$A$2:$F$800,3,FALSE))</f>
        <v>0</v>
      </c>
      <c r="J373" s="60">
        <f>IF(ISNA(VLOOKUP(G373,Round3_Transactions!$A$2:$F$800,4,FALSE)), 0,VLOOKUP(G373,Round3_Transactions!$A$2:$F$800,4,FALSE))</f>
        <v>0</v>
      </c>
      <c r="K373" s="60">
        <f>IF(ISNA(VLOOKUP(G373,Round3_Transactions!$A$2:$F$800,5,FALSE)), 0,VLOOKUP(G373,Round3_Transactions!$A$2:$F$800,5,FALSE))</f>
        <v>0</v>
      </c>
      <c r="L373" s="86">
        <f>IF(ISNA(VLOOKUP(G373,Round3_Transactions!$A$2:$F$800,6,FALSE)), 0,VLOOKUP(G373,Round3_Transactions!$A$2:$F$800,6,FALSE))</f>
        <v>0</v>
      </c>
      <c r="M373" s="107">
        <f t="shared" si="1"/>
        <v>0</v>
      </c>
      <c r="N373" s="107">
        <f t="shared" si="3"/>
        <v>0</v>
      </c>
      <c r="O373" s="107">
        <f t="shared" si="4"/>
        <v>0</v>
      </c>
      <c r="P373" s="107">
        <f t="shared" si="5"/>
        <v>0</v>
      </c>
      <c r="Q373" s="107">
        <f t="shared" si="6"/>
        <v>0</v>
      </c>
      <c r="R373" s="107">
        <f t="shared" si="7"/>
        <v>0</v>
      </c>
      <c r="S373" s="107">
        <f t="shared" si="8"/>
        <v>0</v>
      </c>
      <c r="T373" s="107">
        <f t="shared" si="9"/>
        <v>0</v>
      </c>
      <c r="U373" s="107">
        <f t="shared" si="10"/>
        <v>0</v>
      </c>
      <c r="V373" s="107">
        <f t="shared" si="11"/>
        <v>0</v>
      </c>
      <c r="W373" s="107">
        <f t="shared" si="12"/>
        <v>0</v>
      </c>
      <c r="X373" s="107">
        <f t="shared" si="13"/>
        <v>0</v>
      </c>
      <c r="Y373" s="107">
        <f t="shared" si="14"/>
        <v>0</v>
      </c>
      <c r="Z373" s="107">
        <f t="shared" si="67"/>
        <v>0</v>
      </c>
      <c r="AA373" s="107">
        <f t="shared" si="68"/>
        <v>0</v>
      </c>
      <c r="AB373" s="107">
        <f t="shared" si="69"/>
        <v>0</v>
      </c>
      <c r="AC373" s="107">
        <f t="shared" si="70"/>
        <v>0</v>
      </c>
      <c r="AD373" s="107">
        <f t="shared" si="71"/>
        <v>0</v>
      </c>
      <c r="AE373" s="107">
        <f t="shared" si="72"/>
        <v>0</v>
      </c>
      <c r="AF373" s="107">
        <f t="shared" si="73"/>
        <v>0</v>
      </c>
      <c r="AG373" s="107">
        <f t="shared" si="74"/>
        <v>0</v>
      </c>
      <c r="AH373" s="107">
        <f t="shared" si="75"/>
        <v>0</v>
      </c>
      <c r="AI373" s="107">
        <f t="shared" si="76"/>
        <v>0</v>
      </c>
      <c r="AJ373" s="107">
        <f t="shared" si="77"/>
        <v>0</v>
      </c>
      <c r="AK373" s="107">
        <f t="shared" si="78"/>
        <v>0</v>
      </c>
    </row>
    <row r="374">
      <c r="A374" s="107"/>
      <c r="B374" s="107"/>
      <c r="C374" s="107"/>
      <c r="D374" s="107"/>
      <c r="E374" s="107"/>
      <c r="F374" s="108">
        <f t="shared" si="66"/>
        <v>4350</v>
      </c>
      <c r="G374" s="90" t="s">
        <v>568</v>
      </c>
      <c r="H374" s="14">
        <f>IF(ISNA(VLOOKUP(G374,Round3_Transactions!$A$2:$F$800,2,FALSE)), 0,VLOOKUP(G374,Round3_Transactions!$A$2:$F$800,2,FALSE))</f>
        <v>0</v>
      </c>
      <c r="I374" s="60">
        <f>IF(ISNA(VLOOKUP(G374,Round3_Transactions!$A$2:$F$800,3,FALSE)), 0,VLOOKUP(G374,Round3_Transactions!$A$2:$F$800,3,FALSE))</f>
        <v>0</v>
      </c>
      <c r="J374" s="60">
        <f>IF(ISNA(VLOOKUP(G374,Round3_Transactions!$A$2:$F$800,4,FALSE)), 0,VLOOKUP(G374,Round3_Transactions!$A$2:$F$800,4,FALSE))</f>
        <v>0</v>
      </c>
      <c r="K374" s="60">
        <f>IF(ISNA(VLOOKUP(G374,Round3_Transactions!$A$2:$F$800,5,FALSE)), 0,VLOOKUP(G374,Round3_Transactions!$A$2:$F$800,5,FALSE))</f>
        <v>0</v>
      </c>
      <c r="L374" s="86">
        <f>IF(ISNA(VLOOKUP(G374,Round3_Transactions!$A$2:$F$800,6,FALSE)), 0,VLOOKUP(G374,Round3_Transactions!$A$2:$F$800,6,FALSE))</f>
        <v>0</v>
      </c>
      <c r="M374" s="107">
        <f t="shared" si="1"/>
        <v>0</v>
      </c>
      <c r="N374" s="107">
        <f t="shared" si="3"/>
        <v>0</v>
      </c>
      <c r="O374" s="107">
        <f t="shared" si="4"/>
        <v>0</v>
      </c>
      <c r="P374" s="107">
        <f t="shared" si="5"/>
        <v>0</v>
      </c>
      <c r="Q374" s="107">
        <f t="shared" si="6"/>
        <v>0</v>
      </c>
      <c r="R374" s="107">
        <f t="shared" si="7"/>
        <v>0</v>
      </c>
      <c r="S374" s="107">
        <f t="shared" si="8"/>
        <v>0</v>
      </c>
      <c r="T374" s="107">
        <f t="shared" si="9"/>
        <v>0</v>
      </c>
      <c r="U374" s="107">
        <f t="shared" si="10"/>
        <v>0</v>
      </c>
      <c r="V374" s="107">
        <f t="shared" si="11"/>
        <v>0</v>
      </c>
      <c r="W374" s="107">
        <f t="shared" si="12"/>
        <v>0</v>
      </c>
      <c r="X374" s="107">
        <f t="shared" si="13"/>
        <v>0</v>
      </c>
      <c r="Y374" s="107">
        <f t="shared" si="14"/>
        <v>0</v>
      </c>
      <c r="Z374" s="107">
        <f t="shared" si="67"/>
        <v>0</v>
      </c>
      <c r="AA374" s="107">
        <f t="shared" si="68"/>
        <v>0</v>
      </c>
      <c r="AB374" s="107">
        <f t="shared" si="69"/>
        <v>0</v>
      </c>
      <c r="AC374" s="107">
        <f t="shared" si="70"/>
        <v>0</v>
      </c>
      <c r="AD374" s="107">
        <f t="shared" si="71"/>
        <v>0</v>
      </c>
      <c r="AE374" s="107">
        <f t="shared" si="72"/>
        <v>0</v>
      </c>
      <c r="AF374" s="107">
        <f t="shared" si="73"/>
        <v>0</v>
      </c>
      <c r="AG374" s="107">
        <f t="shared" si="74"/>
        <v>0</v>
      </c>
      <c r="AH374" s="107">
        <f t="shared" si="75"/>
        <v>0</v>
      </c>
      <c r="AI374" s="107">
        <f t="shared" si="76"/>
        <v>0</v>
      </c>
      <c r="AJ374" s="107">
        <f t="shared" si="77"/>
        <v>0</v>
      </c>
      <c r="AK374" s="107">
        <f t="shared" si="78"/>
        <v>0</v>
      </c>
    </row>
    <row r="375">
      <c r="A375" s="107"/>
      <c r="B375" s="107"/>
      <c r="C375" s="107"/>
      <c r="D375" s="107"/>
      <c r="E375" s="107"/>
      <c r="F375" s="108">
        <f t="shared" si="66"/>
        <v>4350</v>
      </c>
      <c r="G375" s="90" t="s">
        <v>569</v>
      </c>
      <c r="H375" s="14">
        <f>IF(ISNA(VLOOKUP(G375,Round3_Transactions!$A$2:$F$800,2,FALSE)), 0,VLOOKUP(G375,Round3_Transactions!$A$2:$F$800,2,FALSE))</f>
        <v>0</v>
      </c>
      <c r="I375" s="60">
        <f>IF(ISNA(VLOOKUP(G375,Round3_Transactions!$A$2:$F$800,3,FALSE)), 0,VLOOKUP(G375,Round3_Transactions!$A$2:$F$800,3,FALSE))</f>
        <v>0</v>
      </c>
      <c r="J375" s="60">
        <f>IF(ISNA(VLOOKUP(G375,Round3_Transactions!$A$2:$F$800,4,FALSE)), 0,VLOOKUP(G375,Round3_Transactions!$A$2:$F$800,4,FALSE))</f>
        <v>0</v>
      </c>
      <c r="K375" s="60">
        <f>IF(ISNA(VLOOKUP(G375,Round3_Transactions!$A$2:$F$800,5,FALSE)), 0,VLOOKUP(G375,Round3_Transactions!$A$2:$F$800,5,FALSE))</f>
        <v>0</v>
      </c>
      <c r="L375" s="86">
        <f>IF(ISNA(VLOOKUP(G375,Round3_Transactions!$A$2:$F$800,6,FALSE)), 0,VLOOKUP(G375,Round3_Transactions!$A$2:$F$800,6,FALSE))</f>
        <v>0</v>
      </c>
      <c r="M375" s="107">
        <f t="shared" si="1"/>
        <v>0</v>
      </c>
      <c r="N375" s="107">
        <f t="shared" si="3"/>
        <v>0</v>
      </c>
      <c r="O375" s="107">
        <f t="shared" si="4"/>
        <v>0</v>
      </c>
      <c r="P375" s="107">
        <f t="shared" si="5"/>
        <v>0</v>
      </c>
      <c r="Q375" s="107">
        <f t="shared" si="6"/>
        <v>0</v>
      </c>
      <c r="R375" s="107">
        <f t="shared" si="7"/>
        <v>0</v>
      </c>
      <c r="S375" s="107">
        <f t="shared" si="8"/>
        <v>0</v>
      </c>
      <c r="T375" s="107">
        <f t="shared" si="9"/>
        <v>0</v>
      </c>
      <c r="U375" s="107">
        <f t="shared" si="10"/>
        <v>0</v>
      </c>
      <c r="V375" s="107">
        <f t="shared" si="11"/>
        <v>0</v>
      </c>
      <c r="W375" s="107">
        <f t="shared" si="12"/>
        <v>0</v>
      </c>
      <c r="X375" s="107">
        <f t="shared" si="13"/>
        <v>0</v>
      </c>
      <c r="Y375" s="107">
        <f t="shared" si="14"/>
        <v>0</v>
      </c>
      <c r="Z375" s="107">
        <f t="shared" si="67"/>
        <v>0</v>
      </c>
      <c r="AA375" s="107">
        <f t="shared" si="68"/>
        <v>0</v>
      </c>
      <c r="AB375" s="107">
        <f t="shared" si="69"/>
        <v>0</v>
      </c>
      <c r="AC375" s="107">
        <f t="shared" si="70"/>
        <v>0</v>
      </c>
      <c r="AD375" s="107">
        <f t="shared" si="71"/>
        <v>0</v>
      </c>
      <c r="AE375" s="107">
        <f t="shared" si="72"/>
        <v>0</v>
      </c>
      <c r="AF375" s="107">
        <f t="shared" si="73"/>
        <v>0</v>
      </c>
      <c r="AG375" s="107">
        <f t="shared" si="74"/>
        <v>0</v>
      </c>
      <c r="AH375" s="107">
        <f t="shared" si="75"/>
        <v>0</v>
      </c>
      <c r="AI375" s="107">
        <f t="shared" si="76"/>
        <v>0</v>
      </c>
      <c r="AJ375" s="107">
        <f t="shared" si="77"/>
        <v>0</v>
      </c>
      <c r="AK375" s="107">
        <f t="shared" si="78"/>
        <v>0</v>
      </c>
    </row>
    <row r="376">
      <c r="A376" s="107"/>
      <c r="B376" s="107"/>
      <c r="C376" s="107"/>
      <c r="D376" s="107"/>
      <c r="E376" s="107"/>
      <c r="F376" s="108">
        <f t="shared" si="66"/>
        <v>4350</v>
      </c>
      <c r="G376" s="90" t="s">
        <v>570</v>
      </c>
      <c r="H376" s="14">
        <f>IF(ISNA(VLOOKUP(G376,Round3_Transactions!$A$2:$F$800,2,FALSE)), 0,VLOOKUP(G376,Round3_Transactions!$A$2:$F$800,2,FALSE))</f>
        <v>0</v>
      </c>
      <c r="I376" s="60">
        <f>IF(ISNA(VLOOKUP(G376,Round3_Transactions!$A$2:$F$800,3,FALSE)), 0,VLOOKUP(G376,Round3_Transactions!$A$2:$F$800,3,FALSE))</f>
        <v>0</v>
      </c>
      <c r="J376" s="60">
        <f>IF(ISNA(VLOOKUP(G376,Round3_Transactions!$A$2:$F$800,4,FALSE)), 0,VLOOKUP(G376,Round3_Transactions!$A$2:$F$800,4,FALSE))</f>
        <v>0</v>
      </c>
      <c r="K376" s="60">
        <f>IF(ISNA(VLOOKUP(G376,Round3_Transactions!$A$2:$F$800,5,FALSE)), 0,VLOOKUP(G376,Round3_Transactions!$A$2:$F$800,5,FALSE))</f>
        <v>0</v>
      </c>
      <c r="L376" s="86">
        <f>IF(ISNA(VLOOKUP(G376,Round3_Transactions!$A$2:$F$800,6,FALSE)), 0,VLOOKUP(G376,Round3_Transactions!$A$2:$F$800,6,FALSE))</f>
        <v>0</v>
      </c>
      <c r="M376" s="107">
        <f t="shared" si="1"/>
        <v>0</v>
      </c>
      <c r="N376" s="107">
        <f t="shared" si="3"/>
        <v>0</v>
      </c>
      <c r="O376" s="107">
        <f t="shared" si="4"/>
        <v>0</v>
      </c>
      <c r="P376" s="107">
        <f t="shared" si="5"/>
        <v>0</v>
      </c>
      <c r="Q376" s="107">
        <f t="shared" si="6"/>
        <v>0</v>
      </c>
      <c r="R376" s="107">
        <f t="shared" si="7"/>
        <v>0</v>
      </c>
      <c r="S376" s="107">
        <f t="shared" si="8"/>
        <v>0</v>
      </c>
      <c r="T376" s="107">
        <f t="shared" si="9"/>
        <v>0</v>
      </c>
      <c r="U376" s="107">
        <f t="shared" si="10"/>
        <v>0</v>
      </c>
      <c r="V376" s="107">
        <f t="shared" si="11"/>
        <v>0</v>
      </c>
      <c r="W376" s="107">
        <f t="shared" si="12"/>
        <v>0</v>
      </c>
      <c r="X376" s="107">
        <f t="shared" si="13"/>
        <v>0</v>
      </c>
      <c r="Y376" s="107">
        <f t="shared" si="14"/>
        <v>0</v>
      </c>
      <c r="Z376" s="107">
        <f t="shared" si="67"/>
        <v>0</v>
      </c>
      <c r="AA376" s="107">
        <f t="shared" si="68"/>
        <v>0</v>
      </c>
      <c r="AB376" s="107">
        <f t="shared" si="69"/>
        <v>0</v>
      </c>
      <c r="AC376" s="107">
        <f t="shared" si="70"/>
        <v>0</v>
      </c>
      <c r="AD376" s="107">
        <f t="shared" si="71"/>
        <v>0</v>
      </c>
      <c r="AE376" s="107">
        <f t="shared" si="72"/>
        <v>0</v>
      </c>
      <c r="AF376" s="107">
        <f t="shared" si="73"/>
        <v>0</v>
      </c>
      <c r="AG376" s="107">
        <f t="shared" si="74"/>
        <v>0</v>
      </c>
      <c r="AH376" s="107">
        <f t="shared" si="75"/>
        <v>0</v>
      </c>
      <c r="AI376" s="107">
        <f t="shared" si="76"/>
        <v>0</v>
      </c>
      <c r="AJ376" s="107">
        <f t="shared" si="77"/>
        <v>0</v>
      </c>
      <c r="AK376" s="107">
        <f t="shared" si="78"/>
        <v>0</v>
      </c>
    </row>
    <row r="377">
      <c r="A377" s="107"/>
      <c r="B377" s="107"/>
      <c r="C377" s="107"/>
      <c r="D377" s="107"/>
      <c r="E377" s="107"/>
      <c r="F377" s="108">
        <f t="shared" si="66"/>
        <v>4350</v>
      </c>
      <c r="G377" s="90" t="s">
        <v>571</v>
      </c>
      <c r="H377" s="14">
        <f>IF(ISNA(VLOOKUP(G377,Round3_Transactions!$A$2:$F$800,2,FALSE)), 0,VLOOKUP(G377,Round3_Transactions!$A$2:$F$800,2,FALSE))</f>
        <v>0</v>
      </c>
      <c r="I377" s="60">
        <f>IF(ISNA(VLOOKUP(G377,Round3_Transactions!$A$2:$F$800,3,FALSE)), 0,VLOOKUP(G377,Round3_Transactions!$A$2:$F$800,3,FALSE))</f>
        <v>0</v>
      </c>
      <c r="J377" s="60">
        <f>IF(ISNA(VLOOKUP(G377,Round3_Transactions!$A$2:$F$800,4,FALSE)), 0,VLOOKUP(G377,Round3_Transactions!$A$2:$F$800,4,FALSE))</f>
        <v>0</v>
      </c>
      <c r="K377" s="60">
        <f>IF(ISNA(VLOOKUP(G377,Round3_Transactions!$A$2:$F$800,5,FALSE)), 0,VLOOKUP(G377,Round3_Transactions!$A$2:$F$800,5,FALSE))</f>
        <v>0</v>
      </c>
      <c r="L377" s="86">
        <f>IF(ISNA(VLOOKUP(G377,Round3_Transactions!$A$2:$F$800,6,FALSE)), 0,VLOOKUP(G377,Round3_Transactions!$A$2:$F$800,6,FALSE))</f>
        <v>0</v>
      </c>
      <c r="M377" s="107">
        <f t="shared" si="1"/>
        <v>0</v>
      </c>
      <c r="N377" s="107">
        <f t="shared" si="3"/>
        <v>0</v>
      </c>
      <c r="O377" s="107">
        <f t="shared" si="4"/>
        <v>0</v>
      </c>
      <c r="P377" s="107">
        <f t="shared" si="5"/>
        <v>0</v>
      </c>
      <c r="Q377" s="107">
        <f t="shared" si="6"/>
        <v>0</v>
      </c>
      <c r="R377" s="107">
        <f t="shared" si="7"/>
        <v>0</v>
      </c>
      <c r="S377" s="107">
        <f t="shared" si="8"/>
        <v>0</v>
      </c>
      <c r="T377" s="107">
        <f t="shared" si="9"/>
        <v>0</v>
      </c>
      <c r="U377" s="107">
        <f t="shared" si="10"/>
        <v>0</v>
      </c>
      <c r="V377" s="107">
        <f t="shared" si="11"/>
        <v>0</v>
      </c>
      <c r="W377" s="107">
        <f t="shared" si="12"/>
        <v>0</v>
      </c>
      <c r="X377" s="107">
        <f t="shared" si="13"/>
        <v>0</v>
      </c>
      <c r="Y377" s="107">
        <f t="shared" si="14"/>
        <v>0</v>
      </c>
      <c r="Z377" s="107">
        <f t="shared" si="67"/>
        <v>0</v>
      </c>
      <c r="AA377" s="107">
        <f t="shared" si="68"/>
        <v>0</v>
      </c>
      <c r="AB377" s="107">
        <f t="shared" si="69"/>
        <v>0</v>
      </c>
      <c r="AC377" s="107">
        <f t="shared" si="70"/>
        <v>0</v>
      </c>
      <c r="AD377" s="107">
        <f t="shared" si="71"/>
        <v>0</v>
      </c>
      <c r="AE377" s="107">
        <f t="shared" si="72"/>
        <v>0</v>
      </c>
      <c r="AF377" s="107">
        <f t="shared" si="73"/>
        <v>0</v>
      </c>
      <c r="AG377" s="107">
        <f t="shared" si="74"/>
        <v>0</v>
      </c>
      <c r="AH377" s="107">
        <f t="shared" si="75"/>
        <v>0</v>
      </c>
      <c r="AI377" s="107">
        <f t="shared" si="76"/>
        <v>0</v>
      </c>
      <c r="AJ377" s="107">
        <f t="shared" si="77"/>
        <v>0</v>
      </c>
      <c r="AK377" s="107">
        <f t="shared" si="78"/>
        <v>0</v>
      </c>
    </row>
    <row r="378">
      <c r="A378" s="107"/>
      <c r="B378" s="107"/>
      <c r="C378" s="107"/>
      <c r="D378" s="107"/>
      <c r="E378" s="107"/>
      <c r="F378" s="108">
        <f t="shared" si="66"/>
        <v>4350</v>
      </c>
      <c r="G378" s="90" t="s">
        <v>572</v>
      </c>
      <c r="H378" s="14">
        <f>IF(ISNA(VLOOKUP(G378,Round3_Transactions!$A$2:$F$800,2,FALSE)), 0,VLOOKUP(G378,Round3_Transactions!$A$2:$F$800,2,FALSE))</f>
        <v>0</v>
      </c>
      <c r="I378" s="60">
        <f>IF(ISNA(VLOOKUP(G378,Round3_Transactions!$A$2:$F$800,3,FALSE)), 0,VLOOKUP(G378,Round3_Transactions!$A$2:$F$800,3,FALSE))</f>
        <v>0</v>
      </c>
      <c r="J378" s="60">
        <f>IF(ISNA(VLOOKUP(G378,Round3_Transactions!$A$2:$F$800,4,FALSE)), 0,VLOOKUP(G378,Round3_Transactions!$A$2:$F$800,4,FALSE))</f>
        <v>0</v>
      </c>
      <c r="K378" s="60">
        <f>IF(ISNA(VLOOKUP(G378,Round3_Transactions!$A$2:$F$800,5,FALSE)), 0,VLOOKUP(G378,Round3_Transactions!$A$2:$F$800,5,FALSE))</f>
        <v>0</v>
      </c>
      <c r="L378" s="86">
        <f>IF(ISNA(VLOOKUP(G378,Round3_Transactions!$A$2:$F$800,6,FALSE)), 0,VLOOKUP(G378,Round3_Transactions!$A$2:$F$800,6,FALSE))</f>
        <v>0</v>
      </c>
      <c r="M378" s="107">
        <f t="shared" si="1"/>
        <v>0</v>
      </c>
      <c r="N378" s="107">
        <f t="shared" si="3"/>
        <v>0</v>
      </c>
      <c r="O378" s="107">
        <f t="shared" si="4"/>
        <v>0</v>
      </c>
      <c r="P378" s="107">
        <f t="shared" si="5"/>
        <v>0</v>
      </c>
      <c r="Q378" s="107">
        <f t="shared" si="6"/>
        <v>0</v>
      </c>
      <c r="R378" s="107">
        <f t="shared" si="7"/>
        <v>0</v>
      </c>
      <c r="S378" s="107">
        <f t="shared" si="8"/>
        <v>0</v>
      </c>
      <c r="T378" s="107">
        <f t="shared" si="9"/>
        <v>0</v>
      </c>
      <c r="U378" s="107">
        <f t="shared" si="10"/>
        <v>0</v>
      </c>
      <c r="V378" s="107">
        <f t="shared" si="11"/>
        <v>0</v>
      </c>
      <c r="W378" s="107">
        <f t="shared" si="12"/>
        <v>0</v>
      </c>
      <c r="X378" s="107">
        <f t="shared" si="13"/>
        <v>0</v>
      </c>
      <c r="Y378" s="107">
        <f t="shared" si="14"/>
        <v>0</v>
      </c>
      <c r="Z378" s="107">
        <f t="shared" si="67"/>
        <v>0</v>
      </c>
      <c r="AA378" s="107">
        <f t="shared" si="68"/>
        <v>0</v>
      </c>
      <c r="AB378" s="107">
        <f t="shared" si="69"/>
        <v>0</v>
      </c>
      <c r="AC378" s="107">
        <f t="shared" si="70"/>
        <v>0</v>
      </c>
      <c r="AD378" s="107">
        <f t="shared" si="71"/>
        <v>0</v>
      </c>
      <c r="AE378" s="107">
        <f t="shared" si="72"/>
        <v>0</v>
      </c>
      <c r="AF378" s="107">
        <f t="shared" si="73"/>
        <v>0</v>
      </c>
      <c r="AG378" s="107">
        <f t="shared" si="74"/>
        <v>0</v>
      </c>
      <c r="AH378" s="107">
        <f t="shared" si="75"/>
        <v>0</v>
      </c>
      <c r="AI378" s="107">
        <f t="shared" si="76"/>
        <v>0</v>
      </c>
      <c r="AJ378" s="107">
        <f t="shared" si="77"/>
        <v>0</v>
      </c>
      <c r="AK378" s="107">
        <f t="shared" si="78"/>
        <v>0</v>
      </c>
    </row>
    <row r="379">
      <c r="A379" s="107"/>
      <c r="B379" s="107"/>
      <c r="C379" s="107"/>
      <c r="D379" s="107"/>
      <c r="E379" s="107"/>
      <c r="F379" s="108">
        <f t="shared" si="66"/>
        <v>4350</v>
      </c>
      <c r="G379" s="90" t="s">
        <v>573</v>
      </c>
      <c r="H379" s="14">
        <f>IF(ISNA(VLOOKUP(G379,Round3_Transactions!$A$2:$F$800,2,FALSE)), 0,VLOOKUP(G379,Round3_Transactions!$A$2:$F$800,2,FALSE))</f>
        <v>0</v>
      </c>
      <c r="I379" s="60">
        <f>IF(ISNA(VLOOKUP(G379,Round3_Transactions!$A$2:$F$800,3,FALSE)), 0,VLOOKUP(G379,Round3_Transactions!$A$2:$F$800,3,FALSE))</f>
        <v>0</v>
      </c>
      <c r="J379" s="60">
        <f>IF(ISNA(VLOOKUP(G379,Round3_Transactions!$A$2:$F$800,4,FALSE)), 0,VLOOKUP(G379,Round3_Transactions!$A$2:$F$800,4,FALSE))</f>
        <v>0</v>
      </c>
      <c r="K379" s="60">
        <f>IF(ISNA(VLOOKUP(G379,Round3_Transactions!$A$2:$F$800,5,FALSE)), 0,VLOOKUP(G379,Round3_Transactions!$A$2:$F$800,5,FALSE))</f>
        <v>0</v>
      </c>
      <c r="L379" s="86">
        <f>IF(ISNA(VLOOKUP(G379,Round3_Transactions!$A$2:$F$800,6,FALSE)), 0,VLOOKUP(G379,Round3_Transactions!$A$2:$F$800,6,FALSE))</f>
        <v>0</v>
      </c>
      <c r="M379" s="107">
        <f t="shared" si="1"/>
        <v>0</v>
      </c>
      <c r="N379" s="107">
        <f t="shared" si="3"/>
        <v>0</v>
      </c>
      <c r="O379" s="107">
        <f t="shared" si="4"/>
        <v>0</v>
      </c>
      <c r="P379" s="107">
        <f t="shared" si="5"/>
        <v>0</v>
      </c>
      <c r="Q379" s="107">
        <f t="shared" si="6"/>
        <v>0</v>
      </c>
      <c r="R379" s="107">
        <f t="shared" si="7"/>
        <v>0</v>
      </c>
      <c r="S379" s="107">
        <f t="shared" si="8"/>
        <v>0</v>
      </c>
      <c r="T379" s="107">
        <f t="shared" si="9"/>
        <v>0</v>
      </c>
      <c r="U379" s="107">
        <f t="shared" si="10"/>
        <v>0</v>
      </c>
      <c r="V379" s="107">
        <f t="shared" si="11"/>
        <v>0</v>
      </c>
      <c r="W379" s="107">
        <f t="shared" si="12"/>
        <v>0</v>
      </c>
      <c r="X379" s="107">
        <f t="shared" si="13"/>
        <v>0</v>
      </c>
      <c r="Y379" s="107">
        <f t="shared" si="14"/>
        <v>0</v>
      </c>
      <c r="Z379" s="107">
        <f t="shared" si="67"/>
        <v>0</v>
      </c>
      <c r="AA379" s="107">
        <f t="shared" si="68"/>
        <v>0</v>
      </c>
      <c r="AB379" s="107">
        <f t="shared" si="69"/>
        <v>0</v>
      </c>
      <c r="AC379" s="107">
        <f t="shared" si="70"/>
        <v>0</v>
      </c>
      <c r="AD379" s="107">
        <f t="shared" si="71"/>
        <v>0</v>
      </c>
      <c r="AE379" s="107">
        <f t="shared" si="72"/>
        <v>0</v>
      </c>
      <c r="AF379" s="107">
        <f t="shared" si="73"/>
        <v>0</v>
      </c>
      <c r="AG379" s="107">
        <f t="shared" si="74"/>
        <v>0</v>
      </c>
      <c r="AH379" s="107">
        <f t="shared" si="75"/>
        <v>0</v>
      </c>
      <c r="AI379" s="107">
        <f t="shared" si="76"/>
        <v>0</v>
      </c>
      <c r="AJ379" s="107">
        <f t="shared" si="77"/>
        <v>0</v>
      </c>
      <c r="AK379" s="107">
        <f t="shared" si="78"/>
        <v>0</v>
      </c>
    </row>
    <row r="380">
      <c r="A380" s="107"/>
      <c r="B380" s="107"/>
      <c r="C380" s="107"/>
      <c r="D380" s="107"/>
      <c r="E380" s="107"/>
      <c r="F380" s="108">
        <f t="shared" si="66"/>
        <v>4350</v>
      </c>
      <c r="G380" s="90" t="s">
        <v>574</v>
      </c>
      <c r="H380" s="14">
        <f>IF(ISNA(VLOOKUP(G380,Round3_Transactions!$A$2:$F$800,2,FALSE)), 0,VLOOKUP(G380,Round3_Transactions!$A$2:$F$800,2,FALSE))</f>
        <v>0</v>
      </c>
      <c r="I380" s="60">
        <f>IF(ISNA(VLOOKUP(G380,Round3_Transactions!$A$2:$F$800,3,FALSE)), 0,VLOOKUP(G380,Round3_Transactions!$A$2:$F$800,3,FALSE))</f>
        <v>0</v>
      </c>
      <c r="J380" s="60">
        <f>IF(ISNA(VLOOKUP(G380,Round3_Transactions!$A$2:$F$800,4,FALSE)), 0,VLOOKUP(G380,Round3_Transactions!$A$2:$F$800,4,FALSE))</f>
        <v>0</v>
      </c>
      <c r="K380" s="60">
        <f>IF(ISNA(VLOOKUP(G380,Round3_Transactions!$A$2:$F$800,5,FALSE)), 0,VLOOKUP(G380,Round3_Transactions!$A$2:$F$800,5,FALSE))</f>
        <v>0</v>
      </c>
      <c r="L380" s="86">
        <f>IF(ISNA(VLOOKUP(G380,Round3_Transactions!$A$2:$F$800,6,FALSE)), 0,VLOOKUP(G380,Round3_Transactions!$A$2:$F$800,6,FALSE))</f>
        <v>0</v>
      </c>
      <c r="M380" s="107">
        <f t="shared" si="1"/>
        <v>0</v>
      </c>
      <c r="N380" s="107">
        <f t="shared" si="3"/>
        <v>0</v>
      </c>
      <c r="O380" s="107">
        <f t="shared" si="4"/>
        <v>0</v>
      </c>
      <c r="P380" s="107">
        <f t="shared" si="5"/>
        <v>0</v>
      </c>
      <c r="Q380" s="107">
        <f t="shared" si="6"/>
        <v>0</v>
      </c>
      <c r="R380" s="107">
        <f t="shared" si="7"/>
        <v>0</v>
      </c>
      <c r="S380" s="107">
        <f t="shared" si="8"/>
        <v>0</v>
      </c>
      <c r="T380" s="107">
        <f t="shared" si="9"/>
        <v>0</v>
      </c>
      <c r="U380" s="107">
        <f t="shared" si="10"/>
        <v>0</v>
      </c>
      <c r="V380" s="107">
        <f t="shared" si="11"/>
        <v>0</v>
      </c>
      <c r="W380" s="107">
        <f t="shared" si="12"/>
        <v>0</v>
      </c>
      <c r="X380" s="107">
        <f t="shared" si="13"/>
        <v>0</v>
      </c>
      <c r="Y380" s="107">
        <f t="shared" si="14"/>
        <v>0</v>
      </c>
      <c r="Z380" s="107">
        <f t="shared" si="67"/>
        <v>0</v>
      </c>
      <c r="AA380" s="107">
        <f t="shared" si="68"/>
        <v>0</v>
      </c>
      <c r="AB380" s="107">
        <f t="shared" si="69"/>
        <v>0</v>
      </c>
      <c r="AC380" s="107">
        <f t="shared" si="70"/>
        <v>0</v>
      </c>
      <c r="AD380" s="107">
        <f t="shared" si="71"/>
        <v>0</v>
      </c>
      <c r="AE380" s="107">
        <f t="shared" si="72"/>
        <v>0</v>
      </c>
      <c r="AF380" s="107">
        <f t="shared" si="73"/>
        <v>0</v>
      </c>
      <c r="AG380" s="107">
        <f t="shared" si="74"/>
        <v>0</v>
      </c>
      <c r="AH380" s="107">
        <f t="shared" si="75"/>
        <v>0</v>
      </c>
      <c r="AI380" s="107">
        <f t="shared" si="76"/>
        <v>0</v>
      </c>
      <c r="AJ380" s="107">
        <f t="shared" si="77"/>
        <v>0</v>
      </c>
      <c r="AK380" s="107">
        <f t="shared" si="78"/>
        <v>0</v>
      </c>
    </row>
    <row r="381">
      <c r="A381" s="107"/>
      <c r="B381" s="107"/>
      <c r="C381" s="107"/>
      <c r="D381" s="107"/>
      <c r="E381" s="107"/>
      <c r="F381" s="108">
        <f t="shared" si="66"/>
        <v>4350</v>
      </c>
      <c r="G381" s="90" t="s">
        <v>575</v>
      </c>
      <c r="H381" s="14">
        <f>IF(ISNA(VLOOKUP(G381,Round3_Transactions!$A$2:$F$800,2,FALSE)), 0,VLOOKUP(G381,Round3_Transactions!$A$2:$F$800,2,FALSE))</f>
        <v>0</v>
      </c>
      <c r="I381" s="60">
        <f>IF(ISNA(VLOOKUP(G381,Round3_Transactions!$A$2:$F$800,3,FALSE)), 0,VLOOKUP(G381,Round3_Transactions!$A$2:$F$800,3,FALSE))</f>
        <v>0</v>
      </c>
      <c r="J381" s="60">
        <f>IF(ISNA(VLOOKUP(G381,Round3_Transactions!$A$2:$F$800,4,FALSE)), 0,VLOOKUP(G381,Round3_Transactions!$A$2:$F$800,4,FALSE))</f>
        <v>0</v>
      </c>
      <c r="K381" s="60">
        <f>IF(ISNA(VLOOKUP(G381,Round3_Transactions!$A$2:$F$800,5,FALSE)), 0,VLOOKUP(G381,Round3_Transactions!$A$2:$F$800,5,FALSE))</f>
        <v>0</v>
      </c>
      <c r="L381" s="86">
        <f>IF(ISNA(VLOOKUP(G381,Round3_Transactions!$A$2:$F$800,6,FALSE)), 0,VLOOKUP(G381,Round3_Transactions!$A$2:$F$800,6,FALSE))</f>
        <v>0</v>
      </c>
      <c r="M381" s="107">
        <f t="shared" si="1"/>
        <v>0</v>
      </c>
      <c r="N381" s="107">
        <f t="shared" si="3"/>
        <v>0</v>
      </c>
      <c r="O381" s="107">
        <f t="shared" si="4"/>
        <v>0</v>
      </c>
      <c r="P381" s="107">
        <f t="shared" si="5"/>
        <v>0</v>
      </c>
      <c r="Q381" s="107">
        <f t="shared" si="6"/>
        <v>0</v>
      </c>
      <c r="R381" s="107">
        <f t="shared" si="7"/>
        <v>0</v>
      </c>
      <c r="S381" s="107">
        <f t="shared" si="8"/>
        <v>0</v>
      </c>
      <c r="T381" s="107">
        <f t="shared" si="9"/>
        <v>0</v>
      </c>
      <c r="U381" s="107">
        <f t="shared" si="10"/>
        <v>0</v>
      </c>
      <c r="V381" s="107">
        <f t="shared" si="11"/>
        <v>0</v>
      </c>
      <c r="W381" s="107">
        <f t="shared" si="12"/>
        <v>0</v>
      </c>
      <c r="X381" s="107">
        <f t="shared" si="13"/>
        <v>0</v>
      </c>
      <c r="Y381" s="107">
        <f t="shared" si="14"/>
        <v>0</v>
      </c>
      <c r="Z381" s="107">
        <f t="shared" si="67"/>
        <v>0</v>
      </c>
      <c r="AA381" s="107">
        <f t="shared" si="68"/>
        <v>0</v>
      </c>
      <c r="AB381" s="107">
        <f t="shared" si="69"/>
        <v>0</v>
      </c>
      <c r="AC381" s="107">
        <f t="shared" si="70"/>
        <v>0</v>
      </c>
      <c r="AD381" s="107">
        <f t="shared" si="71"/>
        <v>0</v>
      </c>
      <c r="AE381" s="107">
        <f t="shared" si="72"/>
        <v>0</v>
      </c>
      <c r="AF381" s="107">
        <f t="shared" si="73"/>
        <v>0</v>
      </c>
      <c r="AG381" s="107">
        <f t="shared" si="74"/>
        <v>0</v>
      </c>
      <c r="AH381" s="107">
        <f t="shared" si="75"/>
        <v>0</v>
      </c>
      <c r="AI381" s="107">
        <f t="shared" si="76"/>
        <v>0</v>
      </c>
      <c r="AJ381" s="107">
        <f t="shared" si="77"/>
        <v>0</v>
      </c>
      <c r="AK381" s="107">
        <f t="shared" si="78"/>
        <v>0</v>
      </c>
    </row>
    <row r="382">
      <c r="A382" s="107"/>
      <c r="B382" s="107"/>
      <c r="C382" s="107"/>
      <c r="D382" s="107"/>
      <c r="E382" s="107"/>
      <c r="F382" s="108">
        <f t="shared" si="66"/>
        <v>4350</v>
      </c>
      <c r="G382" s="90" t="s">
        <v>576</v>
      </c>
      <c r="H382" s="14">
        <f>IF(ISNA(VLOOKUP(G382,Round3_Transactions!$A$2:$F$800,2,FALSE)), 0,VLOOKUP(G382,Round3_Transactions!$A$2:$F$800,2,FALSE))</f>
        <v>0</v>
      </c>
      <c r="I382" s="60">
        <f>IF(ISNA(VLOOKUP(G382,Round3_Transactions!$A$2:$F$800,3,FALSE)), 0,VLOOKUP(G382,Round3_Transactions!$A$2:$F$800,3,FALSE))</f>
        <v>0</v>
      </c>
      <c r="J382" s="60">
        <f>IF(ISNA(VLOOKUP(G382,Round3_Transactions!$A$2:$F$800,4,FALSE)), 0,VLOOKUP(G382,Round3_Transactions!$A$2:$F$800,4,FALSE))</f>
        <v>0</v>
      </c>
      <c r="K382" s="60">
        <f>IF(ISNA(VLOOKUP(G382,Round3_Transactions!$A$2:$F$800,5,FALSE)), 0,VLOOKUP(G382,Round3_Transactions!$A$2:$F$800,5,FALSE))</f>
        <v>0</v>
      </c>
      <c r="L382" s="86">
        <f>IF(ISNA(VLOOKUP(G382,Round3_Transactions!$A$2:$F$800,6,FALSE)), 0,VLOOKUP(G382,Round3_Transactions!$A$2:$F$800,6,FALSE))</f>
        <v>0</v>
      </c>
      <c r="M382" s="107">
        <f t="shared" si="1"/>
        <v>0</v>
      </c>
      <c r="N382" s="107">
        <f t="shared" si="3"/>
        <v>0</v>
      </c>
      <c r="O382" s="107">
        <f t="shared" si="4"/>
        <v>0</v>
      </c>
      <c r="P382" s="107">
        <f t="shared" si="5"/>
        <v>0</v>
      </c>
      <c r="Q382" s="107">
        <f t="shared" si="6"/>
        <v>0</v>
      </c>
      <c r="R382" s="107">
        <f t="shared" si="7"/>
        <v>0</v>
      </c>
      <c r="S382" s="107">
        <f t="shared" si="8"/>
        <v>0</v>
      </c>
      <c r="T382" s="107">
        <f t="shared" si="9"/>
        <v>0</v>
      </c>
      <c r="U382" s="107">
        <f t="shared" si="10"/>
        <v>0</v>
      </c>
      <c r="V382" s="107">
        <f t="shared" si="11"/>
        <v>0</v>
      </c>
      <c r="W382" s="107">
        <f t="shared" si="12"/>
        <v>0</v>
      </c>
      <c r="X382" s="107">
        <f t="shared" si="13"/>
        <v>0</v>
      </c>
      <c r="Y382" s="107">
        <f t="shared" si="14"/>
        <v>0</v>
      </c>
      <c r="Z382" s="107">
        <f t="shared" si="67"/>
        <v>0</v>
      </c>
      <c r="AA382" s="107">
        <f t="shared" si="68"/>
        <v>0</v>
      </c>
      <c r="AB382" s="107">
        <f t="shared" si="69"/>
        <v>0</v>
      </c>
      <c r="AC382" s="107">
        <f t="shared" si="70"/>
        <v>0</v>
      </c>
      <c r="AD382" s="107">
        <f t="shared" si="71"/>
        <v>0</v>
      </c>
      <c r="AE382" s="107">
        <f t="shared" si="72"/>
        <v>0</v>
      </c>
      <c r="AF382" s="107">
        <f t="shared" si="73"/>
        <v>0</v>
      </c>
      <c r="AG382" s="107">
        <f t="shared" si="74"/>
        <v>0</v>
      </c>
      <c r="AH382" s="107">
        <f t="shared" si="75"/>
        <v>0</v>
      </c>
      <c r="AI382" s="107">
        <f t="shared" si="76"/>
        <v>0</v>
      </c>
      <c r="AJ382" s="107">
        <f t="shared" si="77"/>
        <v>0</v>
      </c>
      <c r="AK382" s="107">
        <f t="shared" si="78"/>
        <v>0</v>
      </c>
    </row>
    <row r="383">
      <c r="A383" s="107"/>
      <c r="B383" s="107"/>
      <c r="C383" s="107"/>
      <c r="D383" s="107"/>
      <c r="E383" s="107"/>
      <c r="F383" s="108">
        <f t="shared" si="66"/>
        <v>4350</v>
      </c>
      <c r="G383" s="90" t="s">
        <v>577</v>
      </c>
      <c r="H383" s="14">
        <f>IF(ISNA(VLOOKUP(G383,Round3_Transactions!$A$2:$F$800,2,FALSE)), 0,VLOOKUP(G383,Round3_Transactions!$A$2:$F$800,2,FALSE))</f>
        <v>0</v>
      </c>
      <c r="I383" s="60">
        <f>IF(ISNA(VLOOKUP(G383,Round3_Transactions!$A$2:$F$800,3,FALSE)), 0,VLOOKUP(G383,Round3_Transactions!$A$2:$F$800,3,FALSE))</f>
        <v>0</v>
      </c>
      <c r="J383" s="60">
        <f>IF(ISNA(VLOOKUP(G383,Round3_Transactions!$A$2:$F$800,4,FALSE)), 0,VLOOKUP(G383,Round3_Transactions!$A$2:$F$800,4,FALSE))</f>
        <v>0</v>
      </c>
      <c r="K383" s="60">
        <f>IF(ISNA(VLOOKUP(G383,Round3_Transactions!$A$2:$F$800,5,FALSE)), 0,VLOOKUP(G383,Round3_Transactions!$A$2:$F$800,5,FALSE))</f>
        <v>0</v>
      </c>
      <c r="L383" s="86">
        <f>IF(ISNA(VLOOKUP(G383,Round3_Transactions!$A$2:$F$800,6,FALSE)), 0,VLOOKUP(G383,Round3_Transactions!$A$2:$F$800,6,FALSE))</f>
        <v>0</v>
      </c>
      <c r="M383" s="107">
        <f t="shared" si="1"/>
        <v>0</v>
      </c>
      <c r="N383" s="107">
        <f t="shared" si="3"/>
        <v>0</v>
      </c>
      <c r="O383" s="107">
        <f t="shared" si="4"/>
        <v>0</v>
      </c>
      <c r="P383" s="107">
        <f t="shared" si="5"/>
        <v>0</v>
      </c>
      <c r="Q383" s="107">
        <f t="shared" si="6"/>
        <v>0</v>
      </c>
      <c r="R383" s="107">
        <f t="shared" si="7"/>
        <v>0</v>
      </c>
      <c r="S383" s="107">
        <f t="shared" si="8"/>
        <v>0</v>
      </c>
      <c r="T383" s="107">
        <f t="shared" si="9"/>
        <v>0</v>
      </c>
      <c r="U383" s="107">
        <f t="shared" si="10"/>
        <v>0</v>
      </c>
      <c r="V383" s="107">
        <f t="shared" si="11"/>
        <v>0</v>
      </c>
      <c r="W383" s="107">
        <f t="shared" si="12"/>
        <v>0</v>
      </c>
      <c r="X383" s="107">
        <f t="shared" si="13"/>
        <v>0</v>
      </c>
      <c r="Y383" s="107">
        <f t="shared" si="14"/>
        <v>0</v>
      </c>
      <c r="Z383" s="107">
        <f t="shared" si="67"/>
        <v>0</v>
      </c>
      <c r="AA383" s="107">
        <f t="shared" si="68"/>
        <v>0</v>
      </c>
      <c r="AB383" s="107">
        <f t="shared" si="69"/>
        <v>0</v>
      </c>
      <c r="AC383" s="107">
        <f t="shared" si="70"/>
        <v>0</v>
      </c>
      <c r="AD383" s="107">
        <f t="shared" si="71"/>
        <v>0</v>
      </c>
      <c r="AE383" s="107">
        <f t="shared" si="72"/>
        <v>0</v>
      </c>
      <c r="AF383" s="107">
        <f t="shared" si="73"/>
        <v>0</v>
      </c>
      <c r="AG383" s="107">
        <f t="shared" si="74"/>
        <v>0</v>
      </c>
      <c r="AH383" s="107">
        <f t="shared" si="75"/>
        <v>0</v>
      </c>
      <c r="AI383" s="107">
        <f t="shared" si="76"/>
        <v>0</v>
      </c>
      <c r="AJ383" s="107">
        <f t="shared" si="77"/>
        <v>0</v>
      </c>
      <c r="AK383" s="107">
        <f t="shared" si="78"/>
        <v>0</v>
      </c>
    </row>
    <row r="384">
      <c r="A384" s="107"/>
      <c r="B384" s="107"/>
      <c r="C384" s="107"/>
      <c r="D384" s="107"/>
      <c r="E384" s="107"/>
      <c r="F384" s="108">
        <f t="shared" si="66"/>
        <v>4350</v>
      </c>
      <c r="G384" s="90" t="s">
        <v>578</v>
      </c>
      <c r="H384" s="14">
        <f>IF(ISNA(VLOOKUP(G384,Round3_Transactions!$A$2:$F$800,2,FALSE)), 0,VLOOKUP(G384,Round3_Transactions!$A$2:$F$800,2,FALSE))</f>
        <v>0</v>
      </c>
      <c r="I384" s="60">
        <f>IF(ISNA(VLOOKUP(G384,Round3_Transactions!$A$2:$F$800,3,FALSE)), 0,VLOOKUP(G384,Round3_Transactions!$A$2:$F$800,3,FALSE))</f>
        <v>0</v>
      </c>
      <c r="J384" s="60">
        <f>IF(ISNA(VLOOKUP(G384,Round3_Transactions!$A$2:$F$800,4,FALSE)), 0,VLOOKUP(G384,Round3_Transactions!$A$2:$F$800,4,FALSE))</f>
        <v>0</v>
      </c>
      <c r="K384" s="60">
        <f>IF(ISNA(VLOOKUP(G384,Round3_Transactions!$A$2:$F$800,5,FALSE)), 0,VLOOKUP(G384,Round3_Transactions!$A$2:$F$800,5,FALSE))</f>
        <v>0</v>
      </c>
      <c r="L384" s="86">
        <f>IF(ISNA(VLOOKUP(G384,Round3_Transactions!$A$2:$F$800,6,FALSE)), 0,VLOOKUP(G384,Round3_Transactions!$A$2:$F$800,6,FALSE))</f>
        <v>0</v>
      </c>
      <c r="M384" s="107">
        <f t="shared" si="1"/>
        <v>0</v>
      </c>
      <c r="N384" s="107">
        <f t="shared" si="3"/>
        <v>0</v>
      </c>
      <c r="O384" s="107">
        <f t="shared" si="4"/>
        <v>0</v>
      </c>
      <c r="P384" s="107">
        <f t="shared" si="5"/>
        <v>0</v>
      </c>
      <c r="Q384" s="107">
        <f t="shared" si="6"/>
        <v>0</v>
      </c>
      <c r="R384" s="107">
        <f t="shared" si="7"/>
        <v>0</v>
      </c>
      <c r="S384" s="107">
        <f t="shared" si="8"/>
        <v>0</v>
      </c>
      <c r="T384" s="107">
        <f t="shared" si="9"/>
        <v>0</v>
      </c>
      <c r="U384" s="107">
        <f t="shared" si="10"/>
        <v>0</v>
      </c>
      <c r="V384" s="107">
        <f t="shared" si="11"/>
        <v>0</v>
      </c>
      <c r="W384" s="107">
        <f t="shared" si="12"/>
        <v>0</v>
      </c>
      <c r="X384" s="107">
        <f t="shared" si="13"/>
        <v>0</v>
      </c>
      <c r="Y384" s="107">
        <f t="shared" si="14"/>
        <v>0</v>
      </c>
      <c r="Z384" s="107">
        <f t="shared" si="67"/>
        <v>0</v>
      </c>
      <c r="AA384" s="107">
        <f t="shared" si="68"/>
        <v>0</v>
      </c>
      <c r="AB384" s="107">
        <f t="shared" si="69"/>
        <v>0</v>
      </c>
      <c r="AC384" s="107">
        <f t="shared" si="70"/>
        <v>0</v>
      </c>
      <c r="AD384" s="107">
        <f t="shared" si="71"/>
        <v>0</v>
      </c>
      <c r="AE384" s="107">
        <f t="shared" si="72"/>
        <v>0</v>
      </c>
      <c r="AF384" s="107">
        <f t="shared" si="73"/>
        <v>0</v>
      </c>
      <c r="AG384" s="107">
        <f t="shared" si="74"/>
        <v>0</v>
      </c>
      <c r="AH384" s="107">
        <f t="shared" si="75"/>
        <v>0</v>
      </c>
      <c r="AI384" s="107">
        <f t="shared" si="76"/>
        <v>0</v>
      </c>
      <c r="AJ384" s="107">
        <f t="shared" si="77"/>
        <v>0</v>
      </c>
      <c r="AK384" s="107">
        <f t="shared" si="78"/>
        <v>0</v>
      </c>
    </row>
    <row r="385">
      <c r="A385" s="107"/>
      <c r="B385" s="107"/>
      <c r="C385" s="107"/>
      <c r="D385" s="107"/>
      <c r="E385" s="107"/>
      <c r="F385" s="108">
        <f t="shared" si="66"/>
        <v>4350</v>
      </c>
      <c r="G385" s="90" t="s">
        <v>579</v>
      </c>
      <c r="H385" s="14">
        <f>IF(ISNA(VLOOKUP(G385,Round3_Transactions!$A$2:$F$800,2,FALSE)), 0,VLOOKUP(G385,Round3_Transactions!$A$2:$F$800,2,FALSE))</f>
        <v>0</v>
      </c>
      <c r="I385" s="60">
        <f>IF(ISNA(VLOOKUP(G385,Round3_Transactions!$A$2:$F$800,3,FALSE)), 0,VLOOKUP(G385,Round3_Transactions!$A$2:$F$800,3,FALSE))</f>
        <v>0</v>
      </c>
      <c r="J385" s="60">
        <f>IF(ISNA(VLOOKUP(G385,Round3_Transactions!$A$2:$F$800,4,FALSE)), 0,VLOOKUP(G385,Round3_Transactions!$A$2:$F$800,4,FALSE))</f>
        <v>0</v>
      </c>
      <c r="K385" s="60">
        <f>IF(ISNA(VLOOKUP(G385,Round3_Transactions!$A$2:$F$800,5,FALSE)), 0,VLOOKUP(G385,Round3_Transactions!$A$2:$F$800,5,FALSE))</f>
        <v>0</v>
      </c>
      <c r="L385" s="86">
        <f>IF(ISNA(VLOOKUP(G385,Round3_Transactions!$A$2:$F$800,6,FALSE)), 0,VLOOKUP(G385,Round3_Transactions!$A$2:$F$800,6,FALSE))</f>
        <v>0</v>
      </c>
      <c r="M385" s="107">
        <f t="shared" si="1"/>
        <v>0</v>
      </c>
      <c r="N385" s="107">
        <f t="shared" si="3"/>
        <v>0</v>
      </c>
      <c r="O385" s="107">
        <f t="shared" si="4"/>
        <v>0</v>
      </c>
      <c r="P385" s="107">
        <f t="shared" si="5"/>
        <v>0</v>
      </c>
      <c r="Q385" s="107">
        <f t="shared" si="6"/>
        <v>0</v>
      </c>
      <c r="R385" s="107">
        <f t="shared" si="7"/>
        <v>0</v>
      </c>
      <c r="S385" s="107">
        <f t="shared" si="8"/>
        <v>0</v>
      </c>
      <c r="T385" s="107">
        <f t="shared" si="9"/>
        <v>0</v>
      </c>
      <c r="U385" s="107">
        <f t="shared" si="10"/>
        <v>0</v>
      </c>
      <c r="V385" s="107">
        <f t="shared" si="11"/>
        <v>0</v>
      </c>
      <c r="W385" s="107">
        <f t="shared" si="12"/>
        <v>0</v>
      </c>
      <c r="X385" s="107">
        <f t="shared" si="13"/>
        <v>0</v>
      </c>
      <c r="Y385" s="107">
        <f t="shared" si="14"/>
        <v>0</v>
      </c>
      <c r="Z385" s="107">
        <f t="shared" si="67"/>
        <v>0</v>
      </c>
      <c r="AA385" s="107">
        <f t="shared" si="68"/>
        <v>0</v>
      </c>
      <c r="AB385" s="107">
        <f t="shared" si="69"/>
        <v>0</v>
      </c>
      <c r="AC385" s="107">
        <f t="shared" si="70"/>
        <v>0</v>
      </c>
      <c r="AD385" s="107">
        <f t="shared" si="71"/>
        <v>0</v>
      </c>
      <c r="AE385" s="107">
        <f t="shared" si="72"/>
        <v>0</v>
      </c>
      <c r="AF385" s="107">
        <f t="shared" si="73"/>
        <v>0</v>
      </c>
      <c r="AG385" s="107">
        <f t="shared" si="74"/>
        <v>0</v>
      </c>
      <c r="AH385" s="107">
        <f t="shared" si="75"/>
        <v>0</v>
      </c>
      <c r="AI385" s="107">
        <f t="shared" si="76"/>
        <v>0</v>
      </c>
      <c r="AJ385" s="107">
        <f t="shared" si="77"/>
        <v>0</v>
      </c>
      <c r="AK385" s="107">
        <f t="shared" si="78"/>
        <v>0</v>
      </c>
    </row>
    <row r="386">
      <c r="A386" s="107"/>
      <c r="B386" s="107"/>
      <c r="C386" s="107"/>
      <c r="D386" s="107"/>
      <c r="E386" s="107"/>
      <c r="F386" s="108">
        <f t="shared" si="66"/>
        <v>4350</v>
      </c>
      <c r="G386" s="90" t="s">
        <v>580</v>
      </c>
      <c r="H386" s="14">
        <f>IF(ISNA(VLOOKUP(G386,Round3_Transactions!$A$2:$F$800,2,FALSE)), 0,VLOOKUP(G386,Round3_Transactions!$A$2:$F$800,2,FALSE))</f>
        <v>0</v>
      </c>
      <c r="I386" s="60">
        <f>IF(ISNA(VLOOKUP(G386,Round3_Transactions!$A$2:$F$800,3,FALSE)), 0,VLOOKUP(G386,Round3_Transactions!$A$2:$F$800,3,FALSE))</f>
        <v>0</v>
      </c>
      <c r="J386" s="60">
        <f>IF(ISNA(VLOOKUP(G386,Round3_Transactions!$A$2:$F$800,4,FALSE)), 0,VLOOKUP(G386,Round3_Transactions!$A$2:$F$800,4,FALSE))</f>
        <v>0</v>
      </c>
      <c r="K386" s="60">
        <f>IF(ISNA(VLOOKUP(G386,Round3_Transactions!$A$2:$F$800,5,FALSE)), 0,VLOOKUP(G386,Round3_Transactions!$A$2:$F$800,5,FALSE))</f>
        <v>0</v>
      </c>
      <c r="L386" s="86">
        <f>IF(ISNA(VLOOKUP(G386,Round3_Transactions!$A$2:$F$800,6,FALSE)), 0,VLOOKUP(G386,Round3_Transactions!$A$2:$F$800,6,FALSE))</f>
        <v>0</v>
      </c>
      <c r="M386" s="107">
        <f t="shared" si="1"/>
        <v>0</v>
      </c>
      <c r="N386" s="107">
        <f t="shared" si="3"/>
        <v>0</v>
      </c>
      <c r="O386" s="107">
        <f t="shared" si="4"/>
        <v>0</v>
      </c>
      <c r="P386" s="107">
        <f t="shared" si="5"/>
        <v>0</v>
      </c>
      <c r="Q386" s="107">
        <f t="shared" si="6"/>
        <v>0</v>
      </c>
      <c r="R386" s="107">
        <f t="shared" si="7"/>
        <v>0</v>
      </c>
      <c r="S386" s="107">
        <f t="shared" si="8"/>
        <v>0</v>
      </c>
      <c r="T386" s="107">
        <f t="shared" si="9"/>
        <v>0</v>
      </c>
      <c r="U386" s="107">
        <f t="shared" si="10"/>
        <v>0</v>
      </c>
      <c r="V386" s="107">
        <f t="shared" si="11"/>
        <v>0</v>
      </c>
      <c r="W386" s="107">
        <f t="shared" si="12"/>
        <v>0</v>
      </c>
      <c r="X386" s="107">
        <f t="shared" si="13"/>
        <v>0</v>
      </c>
      <c r="Y386" s="107">
        <f t="shared" si="14"/>
        <v>0</v>
      </c>
      <c r="Z386" s="107">
        <f t="shared" si="67"/>
        <v>0</v>
      </c>
      <c r="AA386" s="107">
        <f t="shared" si="68"/>
        <v>0</v>
      </c>
      <c r="AB386" s="107">
        <f t="shared" si="69"/>
        <v>0</v>
      </c>
      <c r="AC386" s="107">
        <f t="shared" si="70"/>
        <v>0</v>
      </c>
      <c r="AD386" s="107">
        <f t="shared" si="71"/>
        <v>0</v>
      </c>
      <c r="AE386" s="107">
        <f t="shared" si="72"/>
        <v>0</v>
      </c>
      <c r="AF386" s="107">
        <f t="shared" si="73"/>
        <v>0</v>
      </c>
      <c r="AG386" s="107">
        <f t="shared" si="74"/>
        <v>0</v>
      </c>
      <c r="AH386" s="107">
        <f t="shared" si="75"/>
        <v>0</v>
      </c>
      <c r="AI386" s="107">
        <f t="shared" si="76"/>
        <v>0</v>
      </c>
      <c r="AJ386" s="107">
        <f t="shared" si="77"/>
        <v>0</v>
      </c>
      <c r="AK386" s="107">
        <f t="shared" si="78"/>
        <v>0</v>
      </c>
    </row>
    <row r="387">
      <c r="A387" s="107"/>
      <c r="B387" s="107"/>
      <c r="C387" s="107"/>
      <c r="D387" s="107"/>
      <c r="E387" s="107"/>
      <c r="F387" s="108">
        <f t="shared" si="66"/>
        <v>4350</v>
      </c>
      <c r="G387" s="90" t="s">
        <v>581</v>
      </c>
      <c r="H387" s="14">
        <f>IF(ISNA(VLOOKUP(G387,Round3_Transactions!$A$2:$F$800,2,FALSE)), 0,VLOOKUP(G387,Round3_Transactions!$A$2:$F$800,2,FALSE))</f>
        <v>0</v>
      </c>
      <c r="I387" s="60">
        <f>IF(ISNA(VLOOKUP(G387,Round3_Transactions!$A$2:$F$800,3,FALSE)), 0,VLOOKUP(G387,Round3_Transactions!$A$2:$F$800,3,FALSE))</f>
        <v>0</v>
      </c>
      <c r="J387" s="60">
        <f>IF(ISNA(VLOOKUP(G387,Round3_Transactions!$A$2:$F$800,4,FALSE)), 0,VLOOKUP(G387,Round3_Transactions!$A$2:$F$800,4,FALSE))</f>
        <v>0</v>
      </c>
      <c r="K387" s="60">
        <f>IF(ISNA(VLOOKUP(G387,Round3_Transactions!$A$2:$F$800,5,FALSE)), 0,VLOOKUP(G387,Round3_Transactions!$A$2:$F$800,5,FALSE))</f>
        <v>0</v>
      </c>
      <c r="L387" s="86">
        <f>IF(ISNA(VLOOKUP(G387,Round3_Transactions!$A$2:$F$800,6,FALSE)), 0,VLOOKUP(G387,Round3_Transactions!$A$2:$F$800,6,FALSE))</f>
        <v>0</v>
      </c>
      <c r="M387" s="107">
        <f t="shared" si="1"/>
        <v>0</v>
      </c>
      <c r="N387" s="107">
        <f t="shared" si="3"/>
        <v>0</v>
      </c>
      <c r="O387" s="107">
        <f t="shared" si="4"/>
        <v>0</v>
      </c>
      <c r="P387" s="107">
        <f t="shared" si="5"/>
        <v>0</v>
      </c>
      <c r="Q387" s="107">
        <f t="shared" si="6"/>
        <v>0</v>
      </c>
      <c r="R387" s="107">
        <f t="shared" si="7"/>
        <v>0</v>
      </c>
      <c r="S387" s="107">
        <f t="shared" si="8"/>
        <v>0</v>
      </c>
      <c r="T387" s="107">
        <f t="shared" si="9"/>
        <v>0</v>
      </c>
      <c r="U387" s="107">
        <f t="shared" si="10"/>
        <v>0</v>
      </c>
      <c r="V387" s="107">
        <f t="shared" si="11"/>
        <v>0</v>
      </c>
      <c r="W387" s="107">
        <f t="shared" si="12"/>
        <v>0</v>
      </c>
      <c r="X387" s="107">
        <f t="shared" si="13"/>
        <v>0</v>
      </c>
      <c r="Y387" s="107">
        <f t="shared" si="14"/>
        <v>0</v>
      </c>
      <c r="Z387" s="107">
        <f t="shared" si="67"/>
        <v>0</v>
      </c>
      <c r="AA387" s="107">
        <f t="shared" si="68"/>
        <v>0</v>
      </c>
      <c r="AB387" s="107">
        <f t="shared" si="69"/>
        <v>0</v>
      </c>
      <c r="AC387" s="107">
        <f t="shared" si="70"/>
        <v>0</v>
      </c>
      <c r="AD387" s="107">
        <f t="shared" si="71"/>
        <v>0</v>
      </c>
      <c r="AE387" s="107">
        <f t="shared" si="72"/>
        <v>0</v>
      </c>
      <c r="AF387" s="107">
        <f t="shared" si="73"/>
        <v>0</v>
      </c>
      <c r="AG387" s="107">
        <f t="shared" si="74"/>
        <v>0</v>
      </c>
      <c r="AH387" s="107">
        <f t="shared" si="75"/>
        <v>0</v>
      </c>
      <c r="AI387" s="107">
        <f t="shared" si="76"/>
        <v>0</v>
      </c>
      <c r="AJ387" s="107">
        <f t="shared" si="77"/>
        <v>0</v>
      </c>
      <c r="AK387" s="107">
        <f t="shared" si="78"/>
        <v>0</v>
      </c>
    </row>
    <row r="388">
      <c r="A388" s="107"/>
      <c r="B388" s="107"/>
      <c r="C388" s="107"/>
      <c r="D388" s="107"/>
      <c r="E388" s="107"/>
      <c r="F388" s="108">
        <f t="shared" si="66"/>
        <v>4350</v>
      </c>
      <c r="G388" s="90" t="s">
        <v>582</v>
      </c>
      <c r="H388" s="14">
        <f>IF(ISNA(VLOOKUP(G388,Round3_Transactions!$A$2:$F$800,2,FALSE)), 0,VLOOKUP(G388,Round3_Transactions!$A$2:$F$800,2,FALSE))</f>
        <v>0</v>
      </c>
      <c r="I388" s="60">
        <f>IF(ISNA(VLOOKUP(G388,Round3_Transactions!$A$2:$F$800,3,FALSE)), 0,VLOOKUP(G388,Round3_Transactions!$A$2:$F$800,3,FALSE))</f>
        <v>0</v>
      </c>
      <c r="J388" s="60">
        <f>IF(ISNA(VLOOKUP(G388,Round3_Transactions!$A$2:$F$800,4,FALSE)), 0,VLOOKUP(G388,Round3_Transactions!$A$2:$F$800,4,FALSE))</f>
        <v>0</v>
      </c>
      <c r="K388" s="60">
        <f>IF(ISNA(VLOOKUP(G388,Round3_Transactions!$A$2:$F$800,5,FALSE)), 0,VLOOKUP(G388,Round3_Transactions!$A$2:$F$800,5,FALSE))</f>
        <v>0</v>
      </c>
      <c r="L388" s="86">
        <f>IF(ISNA(VLOOKUP(G388,Round3_Transactions!$A$2:$F$800,6,FALSE)), 0,VLOOKUP(G388,Round3_Transactions!$A$2:$F$800,6,FALSE))</f>
        <v>0</v>
      </c>
      <c r="M388" s="107">
        <f t="shared" si="1"/>
        <v>0</v>
      </c>
      <c r="N388" s="107">
        <f t="shared" si="3"/>
        <v>0</v>
      </c>
      <c r="O388" s="107">
        <f t="shared" si="4"/>
        <v>0</v>
      </c>
      <c r="P388" s="107">
        <f t="shared" si="5"/>
        <v>0</v>
      </c>
      <c r="Q388" s="107">
        <f t="shared" si="6"/>
        <v>0</v>
      </c>
      <c r="R388" s="107">
        <f t="shared" si="7"/>
        <v>0</v>
      </c>
      <c r="S388" s="107">
        <f t="shared" si="8"/>
        <v>0</v>
      </c>
      <c r="T388" s="107">
        <f t="shared" si="9"/>
        <v>0</v>
      </c>
      <c r="U388" s="107">
        <f t="shared" si="10"/>
        <v>0</v>
      </c>
      <c r="V388" s="107">
        <f t="shared" si="11"/>
        <v>0</v>
      </c>
      <c r="W388" s="107">
        <f t="shared" si="12"/>
        <v>0</v>
      </c>
      <c r="X388" s="107">
        <f t="shared" si="13"/>
        <v>0</v>
      </c>
      <c r="Y388" s="107">
        <f t="shared" si="14"/>
        <v>0</v>
      </c>
      <c r="Z388" s="107">
        <f t="shared" si="67"/>
        <v>0</v>
      </c>
      <c r="AA388" s="107">
        <f t="shared" si="68"/>
        <v>0</v>
      </c>
      <c r="AB388" s="107">
        <f t="shared" si="69"/>
        <v>0</v>
      </c>
      <c r="AC388" s="107">
        <f t="shared" si="70"/>
        <v>0</v>
      </c>
      <c r="AD388" s="107">
        <f t="shared" si="71"/>
        <v>0</v>
      </c>
      <c r="AE388" s="107">
        <f t="shared" si="72"/>
        <v>0</v>
      </c>
      <c r="AF388" s="107">
        <f t="shared" si="73"/>
        <v>0</v>
      </c>
      <c r="AG388" s="107">
        <f t="shared" si="74"/>
        <v>0</v>
      </c>
      <c r="AH388" s="107">
        <f t="shared" si="75"/>
        <v>0</v>
      </c>
      <c r="AI388" s="107">
        <f t="shared" si="76"/>
        <v>0</v>
      </c>
      <c r="AJ388" s="107">
        <f t="shared" si="77"/>
        <v>0</v>
      </c>
      <c r="AK388" s="107">
        <f t="shared" si="78"/>
        <v>0</v>
      </c>
    </row>
    <row r="389">
      <c r="A389" s="107"/>
      <c r="B389" s="107"/>
      <c r="C389" s="107"/>
      <c r="D389" s="107"/>
      <c r="E389" s="107"/>
      <c r="F389" s="108">
        <f t="shared" si="66"/>
        <v>4350</v>
      </c>
      <c r="G389" s="90" t="s">
        <v>583</v>
      </c>
      <c r="H389" s="14">
        <f>IF(ISNA(VLOOKUP(G389,Round3_Transactions!$A$2:$F$800,2,FALSE)), 0,VLOOKUP(G389,Round3_Transactions!$A$2:$F$800,2,FALSE))</f>
        <v>0</v>
      </c>
      <c r="I389" s="60">
        <f>IF(ISNA(VLOOKUP(G389,Round3_Transactions!$A$2:$F$800,3,FALSE)), 0,VLOOKUP(G389,Round3_Transactions!$A$2:$F$800,3,FALSE))</f>
        <v>0</v>
      </c>
      <c r="J389" s="60">
        <f>IF(ISNA(VLOOKUP(G389,Round3_Transactions!$A$2:$F$800,4,FALSE)), 0,VLOOKUP(G389,Round3_Transactions!$A$2:$F$800,4,FALSE))</f>
        <v>0</v>
      </c>
      <c r="K389" s="60">
        <f>IF(ISNA(VLOOKUP(G389,Round3_Transactions!$A$2:$F$800,5,FALSE)), 0,VLOOKUP(G389,Round3_Transactions!$A$2:$F$800,5,FALSE))</f>
        <v>0</v>
      </c>
      <c r="L389" s="86">
        <f>IF(ISNA(VLOOKUP(G389,Round3_Transactions!$A$2:$F$800,6,FALSE)), 0,VLOOKUP(G389,Round3_Transactions!$A$2:$F$800,6,FALSE))</f>
        <v>0</v>
      </c>
      <c r="M389" s="107">
        <f t="shared" si="1"/>
        <v>0</v>
      </c>
      <c r="N389" s="107">
        <f t="shared" si="3"/>
        <v>0</v>
      </c>
      <c r="O389" s="107">
        <f t="shared" si="4"/>
        <v>0</v>
      </c>
      <c r="P389" s="107">
        <f t="shared" si="5"/>
        <v>0</v>
      </c>
      <c r="Q389" s="107">
        <f t="shared" si="6"/>
        <v>0</v>
      </c>
      <c r="R389" s="107">
        <f t="shared" si="7"/>
        <v>0</v>
      </c>
      <c r="S389" s="107">
        <f t="shared" si="8"/>
        <v>0</v>
      </c>
      <c r="T389" s="107">
        <f t="shared" si="9"/>
        <v>0</v>
      </c>
      <c r="U389" s="107">
        <f t="shared" si="10"/>
        <v>0</v>
      </c>
      <c r="V389" s="107">
        <f t="shared" si="11"/>
        <v>0</v>
      </c>
      <c r="W389" s="107">
        <f t="shared" si="12"/>
        <v>0</v>
      </c>
      <c r="X389" s="107">
        <f t="shared" si="13"/>
        <v>0</v>
      </c>
      <c r="Y389" s="107">
        <f t="shared" si="14"/>
        <v>0</v>
      </c>
      <c r="Z389" s="107">
        <f t="shared" si="67"/>
        <v>0</v>
      </c>
      <c r="AA389" s="107">
        <f t="shared" si="68"/>
        <v>0</v>
      </c>
      <c r="AB389" s="107">
        <f t="shared" si="69"/>
        <v>0</v>
      </c>
      <c r="AC389" s="107">
        <f t="shared" si="70"/>
        <v>0</v>
      </c>
      <c r="AD389" s="107">
        <f t="shared" si="71"/>
        <v>0</v>
      </c>
      <c r="AE389" s="107">
        <f t="shared" si="72"/>
        <v>0</v>
      </c>
      <c r="AF389" s="107">
        <f t="shared" si="73"/>
        <v>0</v>
      </c>
      <c r="AG389" s="107">
        <f t="shared" si="74"/>
        <v>0</v>
      </c>
      <c r="AH389" s="107">
        <f t="shared" si="75"/>
        <v>0</v>
      </c>
      <c r="AI389" s="107">
        <f t="shared" si="76"/>
        <v>0</v>
      </c>
      <c r="AJ389" s="107">
        <f t="shared" si="77"/>
        <v>0</v>
      </c>
      <c r="AK389" s="107">
        <f t="shared" si="78"/>
        <v>0</v>
      </c>
    </row>
    <row r="390">
      <c r="A390" s="107"/>
      <c r="B390" s="107"/>
      <c r="C390" s="107"/>
      <c r="D390" s="107"/>
      <c r="E390" s="107"/>
      <c r="F390" s="108">
        <f t="shared" si="66"/>
        <v>4350</v>
      </c>
      <c r="G390" s="90" t="s">
        <v>584</v>
      </c>
      <c r="H390" s="14">
        <f>IF(ISNA(VLOOKUP(G390,Round3_Transactions!$A$2:$F$800,2,FALSE)), 0,VLOOKUP(G390,Round3_Transactions!$A$2:$F$800,2,FALSE))</f>
        <v>0</v>
      </c>
      <c r="I390" s="60">
        <f>IF(ISNA(VLOOKUP(G390,Round3_Transactions!$A$2:$F$800,3,FALSE)), 0,VLOOKUP(G390,Round3_Transactions!$A$2:$F$800,3,FALSE))</f>
        <v>0</v>
      </c>
      <c r="J390" s="60">
        <f>IF(ISNA(VLOOKUP(G390,Round3_Transactions!$A$2:$F$800,4,FALSE)), 0,VLOOKUP(G390,Round3_Transactions!$A$2:$F$800,4,FALSE))</f>
        <v>0</v>
      </c>
      <c r="K390" s="60">
        <f>IF(ISNA(VLOOKUP(G390,Round3_Transactions!$A$2:$F$800,5,FALSE)), 0,VLOOKUP(G390,Round3_Transactions!$A$2:$F$800,5,FALSE))</f>
        <v>0</v>
      </c>
      <c r="L390" s="86">
        <f>IF(ISNA(VLOOKUP(G390,Round3_Transactions!$A$2:$F$800,6,FALSE)), 0,VLOOKUP(G390,Round3_Transactions!$A$2:$F$800,6,FALSE))</f>
        <v>0</v>
      </c>
      <c r="M390" s="107">
        <f t="shared" si="1"/>
        <v>0</v>
      </c>
      <c r="N390" s="107">
        <f t="shared" si="3"/>
        <v>0</v>
      </c>
      <c r="O390" s="107">
        <f t="shared" si="4"/>
        <v>0</v>
      </c>
      <c r="P390" s="107">
        <f t="shared" si="5"/>
        <v>0</v>
      </c>
      <c r="Q390" s="107">
        <f t="shared" si="6"/>
        <v>0</v>
      </c>
      <c r="R390" s="107">
        <f t="shared" si="7"/>
        <v>0</v>
      </c>
      <c r="S390" s="107">
        <f t="shared" si="8"/>
        <v>0</v>
      </c>
      <c r="T390" s="107">
        <f t="shared" si="9"/>
        <v>0</v>
      </c>
      <c r="U390" s="107">
        <f t="shared" si="10"/>
        <v>0</v>
      </c>
      <c r="V390" s="107">
        <f t="shared" si="11"/>
        <v>0</v>
      </c>
      <c r="W390" s="107">
        <f t="shared" si="12"/>
        <v>0</v>
      </c>
      <c r="X390" s="107">
        <f t="shared" si="13"/>
        <v>0</v>
      </c>
      <c r="Y390" s="107">
        <f t="shared" si="14"/>
        <v>0</v>
      </c>
      <c r="Z390" s="107">
        <f t="shared" si="67"/>
        <v>0</v>
      </c>
      <c r="AA390" s="107">
        <f t="shared" si="68"/>
        <v>0</v>
      </c>
      <c r="AB390" s="107">
        <f t="shared" si="69"/>
        <v>0</v>
      </c>
      <c r="AC390" s="107">
        <f t="shared" si="70"/>
        <v>0</v>
      </c>
      <c r="AD390" s="107">
        <f t="shared" si="71"/>
        <v>0</v>
      </c>
      <c r="AE390" s="107">
        <f t="shared" si="72"/>
        <v>0</v>
      </c>
      <c r="AF390" s="107">
        <f t="shared" si="73"/>
        <v>0</v>
      </c>
      <c r="AG390" s="107">
        <f t="shared" si="74"/>
        <v>0</v>
      </c>
      <c r="AH390" s="107">
        <f t="shared" si="75"/>
        <v>0</v>
      </c>
      <c r="AI390" s="107">
        <f t="shared" si="76"/>
        <v>0</v>
      </c>
      <c r="AJ390" s="107">
        <f t="shared" si="77"/>
        <v>0</v>
      </c>
      <c r="AK390" s="107">
        <f t="shared" si="78"/>
        <v>0</v>
      </c>
    </row>
    <row r="391">
      <c r="A391" s="107"/>
      <c r="B391" s="107"/>
      <c r="C391" s="107"/>
      <c r="D391" s="107"/>
      <c r="E391" s="107"/>
      <c r="F391" s="108">
        <f t="shared" si="66"/>
        <v>4350</v>
      </c>
      <c r="G391" s="90" t="s">
        <v>585</v>
      </c>
      <c r="H391" s="14">
        <f>IF(ISNA(VLOOKUP(G391,Round3_Transactions!$A$2:$F$800,2,FALSE)), 0,VLOOKUP(G391,Round3_Transactions!$A$2:$F$800,2,FALSE))</f>
        <v>0</v>
      </c>
      <c r="I391" s="60">
        <f>IF(ISNA(VLOOKUP(G391,Round3_Transactions!$A$2:$F$800,3,FALSE)), 0,VLOOKUP(G391,Round3_Transactions!$A$2:$F$800,3,FALSE))</f>
        <v>0</v>
      </c>
      <c r="J391" s="60">
        <f>IF(ISNA(VLOOKUP(G391,Round3_Transactions!$A$2:$F$800,4,FALSE)), 0,VLOOKUP(G391,Round3_Transactions!$A$2:$F$800,4,FALSE))</f>
        <v>0</v>
      </c>
      <c r="K391" s="60">
        <f>IF(ISNA(VLOOKUP(G391,Round3_Transactions!$A$2:$F$800,5,FALSE)), 0,VLOOKUP(G391,Round3_Transactions!$A$2:$F$800,5,FALSE))</f>
        <v>0</v>
      </c>
      <c r="L391" s="86">
        <f>IF(ISNA(VLOOKUP(G391,Round3_Transactions!$A$2:$F$800,6,FALSE)), 0,VLOOKUP(G391,Round3_Transactions!$A$2:$F$800,6,FALSE))</f>
        <v>0</v>
      </c>
      <c r="M391" s="107">
        <f t="shared" si="1"/>
        <v>0</v>
      </c>
      <c r="N391" s="107">
        <f t="shared" si="3"/>
        <v>0</v>
      </c>
      <c r="O391" s="107">
        <f t="shared" si="4"/>
        <v>0</v>
      </c>
      <c r="P391" s="107">
        <f t="shared" si="5"/>
        <v>0</v>
      </c>
      <c r="Q391" s="107">
        <f t="shared" si="6"/>
        <v>0</v>
      </c>
      <c r="R391" s="107">
        <f t="shared" si="7"/>
        <v>0</v>
      </c>
      <c r="S391" s="107">
        <f t="shared" si="8"/>
        <v>0</v>
      </c>
      <c r="T391" s="107">
        <f t="shared" si="9"/>
        <v>0</v>
      </c>
      <c r="U391" s="107">
        <f t="shared" si="10"/>
        <v>0</v>
      </c>
      <c r="V391" s="107">
        <f t="shared" si="11"/>
        <v>0</v>
      </c>
      <c r="W391" s="107">
        <f t="shared" si="12"/>
        <v>0</v>
      </c>
      <c r="X391" s="107">
        <f t="shared" si="13"/>
        <v>0</v>
      </c>
      <c r="Y391" s="107">
        <f t="shared" si="14"/>
        <v>0</v>
      </c>
      <c r="Z391" s="107">
        <f t="shared" si="67"/>
        <v>0</v>
      </c>
      <c r="AA391" s="107">
        <f t="shared" si="68"/>
        <v>0</v>
      </c>
      <c r="AB391" s="107">
        <f t="shared" si="69"/>
        <v>0</v>
      </c>
      <c r="AC391" s="107">
        <f t="shared" si="70"/>
        <v>0</v>
      </c>
      <c r="AD391" s="107">
        <f t="shared" si="71"/>
        <v>0</v>
      </c>
      <c r="AE391" s="107">
        <f t="shared" si="72"/>
        <v>0</v>
      </c>
      <c r="AF391" s="107">
        <f t="shared" si="73"/>
        <v>0</v>
      </c>
      <c r="AG391" s="107">
        <f t="shared" si="74"/>
        <v>0</v>
      </c>
      <c r="AH391" s="107">
        <f t="shared" si="75"/>
        <v>0</v>
      </c>
      <c r="AI391" s="107">
        <f t="shared" si="76"/>
        <v>0</v>
      </c>
      <c r="AJ391" s="107">
        <f t="shared" si="77"/>
        <v>0</v>
      </c>
      <c r="AK391" s="107">
        <f t="shared" si="78"/>
        <v>0</v>
      </c>
    </row>
    <row r="392">
      <c r="A392" s="107"/>
      <c r="B392" s="107"/>
      <c r="C392" s="107"/>
      <c r="D392" s="107"/>
      <c r="E392" s="107"/>
      <c r="F392" s="108">
        <f t="shared" si="66"/>
        <v>4350</v>
      </c>
      <c r="G392" s="90" t="s">
        <v>586</v>
      </c>
      <c r="H392" s="14">
        <f>IF(ISNA(VLOOKUP(G392,Round3_Transactions!$A$2:$F$800,2,FALSE)), 0,VLOOKUP(G392,Round3_Transactions!$A$2:$F$800,2,FALSE))</f>
        <v>0</v>
      </c>
      <c r="I392" s="60">
        <f>IF(ISNA(VLOOKUP(G392,Round3_Transactions!$A$2:$F$800,3,FALSE)), 0,VLOOKUP(G392,Round3_Transactions!$A$2:$F$800,3,FALSE))</f>
        <v>0</v>
      </c>
      <c r="J392" s="60">
        <f>IF(ISNA(VLOOKUP(G392,Round3_Transactions!$A$2:$F$800,4,FALSE)), 0,VLOOKUP(G392,Round3_Transactions!$A$2:$F$800,4,FALSE))</f>
        <v>0</v>
      </c>
      <c r="K392" s="60">
        <f>IF(ISNA(VLOOKUP(G392,Round3_Transactions!$A$2:$F$800,5,FALSE)), 0,VLOOKUP(G392,Round3_Transactions!$A$2:$F$800,5,FALSE))</f>
        <v>0</v>
      </c>
      <c r="L392" s="86">
        <f>IF(ISNA(VLOOKUP(G392,Round3_Transactions!$A$2:$F$800,6,FALSE)), 0,VLOOKUP(G392,Round3_Transactions!$A$2:$F$800,6,FALSE))</f>
        <v>0</v>
      </c>
      <c r="M392" s="107">
        <f t="shared" si="1"/>
        <v>0</v>
      </c>
      <c r="N392" s="107">
        <f t="shared" si="3"/>
        <v>0</v>
      </c>
      <c r="O392" s="107">
        <f t="shared" si="4"/>
        <v>0</v>
      </c>
      <c r="P392" s="107">
        <f t="shared" si="5"/>
        <v>0</v>
      </c>
      <c r="Q392" s="107">
        <f t="shared" si="6"/>
        <v>0</v>
      </c>
      <c r="R392" s="107">
        <f t="shared" si="7"/>
        <v>0</v>
      </c>
      <c r="S392" s="107">
        <f t="shared" si="8"/>
        <v>0</v>
      </c>
      <c r="T392" s="107">
        <f t="shared" si="9"/>
        <v>0</v>
      </c>
      <c r="U392" s="107">
        <f t="shared" si="10"/>
        <v>0</v>
      </c>
      <c r="V392" s="107">
        <f t="shared" si="11"/>
        <v>0</v>
      </c>
      <c r="W392" s="107">
        <f t="shared" si="12"/>
        <v>0</v>
      </c>
      <c r="X392" s="107">
        <f t="shared" si="13"/>
        <v>0</v>
      </c>
      <c r="Y392" s="107">
        <f t="shared" si="14"/>
        <v>0</v>
      </c>
      <c r="Z392" s="107">
        <f t="shared" si="67"/>
        <v>0</v>
      </c>
      <c r="AA392" s="107">
        <f t="shared" si="68"/>
        <v>0</v>
      </c>
      <c r="AB392" s="107">
        <f t="shared" si="69"/>
        <v>0</v>
      </c>
      <c r="AC392" s="107">
        <f t="shared" si="70"/>
        <v>0</v>
      </c>
      <c r="AD392" s="107">
        <f t="shared" si="71"/>
        <v>0</v>
      </c>
      <c r="AE392" s="107">
        <f t="shared" si="72"/>
        <v>0</v>
      </c>
      <c r="AF392" s="107">
        <f t="shared" si="73"/>
        <v>0</v>
      </c>
      <c r="AG392" s="107">
        <f t="shared" si="74"/>
        <v>0</v>
      </c>
      <c r="AH392" s="107">
        <f t="shared" si="75"/>
        <v>0</v>
      </c>
      <c r="AI392" s="107">
        <f t="shared" si="76"/>
        <v>0</v>
      </c>
      <c r="AJ392" s="107">
        <f t="shared" si="77"/>
        <v>0</v>
      </c>
      <c r="AK392" s="107">
        <f t="shared" si="78"/>
        <v>0</v>
      </c>
    </row>
    <row r="393">
      <c r="A393" s="107"/>
      <c r="B393" s="107"/>
      <c r="C393" s="107"/>
      <c r="D393" s="107"/>
      <c r="E393" s="107"/>
      <c r="F393" s="108">
        <f t="shared" si="66"/>
        <v>4350</v>
      </c>
      <c r="G393" s="90" t="s">
        <v>587</v>
      </c>
      <c r="H393" s="14">
        <f>IF(ISNA(VLOOKUP(G393,Round3_Transactions!$A$2:$F$800,2,FALSE)), 0,VLOOKUP(G393,Round3_Transactions!$A$2:$F$800,2,FALSE))</f>
        <v>0</v>
      </c>
      <c r="I393" s="60">
        <f>IF(ISNA(VLOOKUP(G393,Round3_Transactions!$A$2:$F$800,3,FALSE)), 0,VLOOKUP(G393,Round3_Transactions!$A$2:$F$800,3,FALSE))</f>
        <v>0</v>
      </c>
      <c r="J393" s="60">
        <f>IF(ISNA(VLOOKUP(G393,Round3_Transactions!$A$2:$F$800,4,FALSE)), 0,VLOOKUP(G393,Round3_Transactions!$A$2:$F$800,4,FALSE))</f>
        <v>0</v>
      </c>
      <c r="K393" s="60">
        <f>IF(ISNA(VLOOKUP(G393,Round3_Transactions!$A$2:$F$800,5,FALSE)), 0,VLOOKUP(G393,Round3_Transactions!$A$2:$F$800,5,FALSE))</f>
        <v>0</v>
      </c>
      <c r="L393" s="86">
        <f>IF(ISNA(VLOOKUP(G393,Round3_Transactions!$A$2:$F$800,6,FALSE)), 0,VLOOKUP(G393,Round3_Transactions!$A$2:$F$800,6,FALSE))</f>
        <v>0</v>
      </c>
      <c r="M393" s="107">
        <f t="shared" si="1"/>
        <v>0</v>
      </c>
      <c r="N393" s="107">
        <f t="shared" si="3"/>
        <v>0</v>
      </c>
      <c r="O393" s="107">
        <f t="shared" si="4"/>
        <v>0</v>
      </c>
      <c r="P393" s="107">
        <f t="shared" si="5"/>
        <v>0</v>
      </c>
      <c r="Q393" s="107">
        <f t="shared" si="6"/>
        <v>0</v>
      </c>
      <c r="R393" s="107">
        <f t="shared" si="7"/>
        <v>0</v>
      </c>
      <c r="S393" s="107">
        <f t="shared" si="8"/>
        <v>0</v>
      </c>
      <c r="T393" s="107">
        <f t="shared" si="9"/>
        <v>0</v>
      </c>
      <c r="U393" s="107">
        <f t="shared" si="10"/>
        <v>0</v>
      </c>
      <c r="V393" s="107">
        <f t="shared" si="11"/>
        <v>0</v>
      </c>
      <c r="W393" s="107">
        <f t="shared" si="12"/>
        <v>0</v>
      </c>
      <c r="X393" s="107">
        <f t="shared" si="13"/>
        <v>0</v>
      </c>
      <c r="Y393" s="107">
        <f t="shared" si="14"/>
        <v>0</v>
      </c>
      <c r="Z393" s="107">
        <f t="shared" si="67"/>
        <v>0</v>
      </c>
      <c r="AA393" s="107">
        <f t="shared" si="68"/>
        <v>0</v>
      </c>
      <c r="AB393" s="107">
        <f t="shared" si="69"/>
        <v>0</v>
      </c>
      <c r="AC393" s="107">
        <f t="shared" si="70"/>
        <v>0</v>
      </c>
      <c r="AD393" s="107">
        <f t="shared" si="71"/>
        <v>0</v>
      </c>
      <c r="AE393" s="107">
        <f t="shared" si="72"/>
        <v>0</v>
      </c>
      <c r="AF393" s="107">
        <f t="shared" si="73"/>
        <v>0</v>
      </c>
      <c r="AG393" s="107">
        <f t="shared" si="74"/>
        <v>0</v>
      </c>
      <c r="AH393" s="107">
        <f t="shared" si="75"/>
        <v>0</v>
      </c>
      <c r="AI393" s="107">
        <f t="shared" si="76"/>
        <v>0</v>
      </c>
      <c r="AJ393" s="107">
        <f t="shared" si="77"/>
        <v>0</v>
      </c>
      <c r="AK393" s="107">
        <f t="shared" si="78"/>
        <v>0</v>
      </c>
    </row>
    <row r="394">
      <c r="A394" s="107"/>
      <c r="B394" s="107"/>
      <c r="C394" s="107"/>
      <c r="D394" s="107"/>
      <c r="E394" s="107"/>
      <c r="F394" s="108">
        <f t="shared" si="66"/>
        <v>4350</v>
      </c>
      <c r="G394" s="90" t="s">
        <v>588</v>
      </c>
      <c r="H394" s="14">
        <f>IF(ISNA(VLOOKUP(G394,Round3_Transactions!$A$2:$F$800,2,FALSE)), 0,VLOOKUP(G394,Round3_Transactions!$A$2:$F$800,2,FALSE))</f>
        <v>0</v>
      </c>
      <c r="I394" s="60">
        <f>IF(ISNA(VLOOKUP(G394,Round3_Transactions!$A$2:$F$800,3,FALSE)), 0,VLOOKUP(G394,Round3_Transactions!$A$2:$F$800,3,FALSE))</f>
        <v>0</v>
      </c>
      <c r="J394" s="60">
        <f>IF(ISNA(VLOOKUP(G394,Round3_Transactions!$A$2:$F$800,4,FALSE)), 0,VLOOKUP(G394,Round3_Transactions!$A$2:$F$800,4,FALSE))</f>
        <v>0</v>
      </c>
      <c r="K394" s="60">
        <f>IF(ISNA(VLOOKUP(G394,Round3_Transactions!$A$2:$F$800,5,FALSE)), 0,VLOOKUP(G394,Round3_Transactions!$A$2:$F$800,5,FALSE))</f>
        <v>0</v>
      </c>
      <c r="L394" s="86">
        <f>IF(ISNA(VLOOKUP(G394,Round3_Transactions!$A$2:$F$800,6,FALSE)), 0,VLOOKUP(G394,Round3_Transactions!$A$2:$F$800,6,FALSE))</f>
        <v>0</v>
      </c>
      <c r="M394" s="107">
        <f t="shared" si="1"/>
        <v>0</v>
      </c>
      <c r="N394" s="107">
        <f t="shared" si="3"/>
        <v>0</v>
      </c>
      <c r="O394" s="107">
        <f t="shared" si="4"/>
        <v>0</v>
      </c>
      <c r="P394" s="107">
        <f t="shared" si="5"/>
        <v>0</v>
      </c>
      <c r="Q394" s="107">
        <f t="shared" si="6"/>
        <v>0</v>
      </c>
      <c r="R394" s="107">
        <f t="shared" si="7"/>
        <v>0</v>
      </c>
      <c r="S394" s="107">
        <f t="shared" si="8"/>
        <v>0</v>
      </c>
      <c r="T394" s="107">
        <f t="shared" si="9"/>
        <v>0</v>
      </c>
      <c r="U394" s="107">
        <f t="shared" si="10"/>
        <v>0</v>
      </c>
      <c r="V394" s="107">
        <f t="shared" si="11"/>
        <v>0</v>
      </c>
      <c r="W394" s="107">
        <f t="shared" si="12"/>
        <v>0</v>
      </c>
      <c r="X394" s="107">
        <f t="shared" si="13"/>
        <v>0</v>
      </c>
      <c r="Y394" s="107">
        <f t="shared" si="14"/>
        <v>0</v>
      </c>
      <c r="Z394" s="107">
        <f t="shared" si="67"/>
        <v>0</v>
      </c>
      <c r="AA394" s="107">
        <f t="shared" si="68"/>
        <v>0</v>
      </c>
      <c r="AB394" s="107">
        <f t="shared" si="69"/>
        <v>0</v>
      </c>
      <c r="AC394" s="107">
        <f t="shared" si="70"/>
        <v>0</v>
      </c>
      <c r="AD394" s="107">
        <f t="shared" si="71"/>
        <v>0</v>
      </c>
      <c r="AE394" s="107">
        <f t="shared" si="72"/>
        <v>0</v>
      </c>
      <c r="AF394" s="107">
        <f t="shared" si="73"/>
        <v>0</v>
      </c>
      <c r="AG394" s="107">
        <f t="shared" si="74"/>
        <v>0</v>
      </c>
      <c r="AH394" s="107">
        <f t="shared" si="75"/>
        <v>0</v>
      </c>
      <c r="AI394" s="107">
        <f t="shared" si="76"/>
        <v>0</v>
      </c>
      <c r="AJ394" s="107">
        <f t="shared" si="77"/>
        <v>0</v>
      </c>
      <c r="AK394" s="107">
        <f t="shared" si="78"/>
        <v>0</v>
      </c>
    </row>
    <row r="395">
      <c r="A395" s="107"/>
      <c r="B395" s="107"/>
      <c r="C395" s="107"/>
      <c r="D395" s="107"/>
      <c r="E395" s="107"/>
      <c r="F395" s="108">
        <f t="shared" si="66"/>
        <v>4350</v>
      </c>
      <c r="G395" s="90" t="s">
        <v>589</v>
      </c>
      <c r="H395" s="14">
        <f>IF(ISNA(VLOOKUP(G395,Round3_Transactions!$A$2:$F$800,2,FALSE)), 0,VLOOKUP(G395,Round3_Transactions!$A$2:$F$800,2,FALSE))</f>
        <v>0</v>
      </c>
      <c r="I395" s="60">
        <f>IF(ISNA(VLOOKUP(G395,Round3_Transactions!$A$2:$F$800,3,FALSE)), 0,VLOOKUP(G395,Round3_Transactions!$A$2:$F$800,3,FALSE))</f>
        <v>0</v>
      </c>
      <c r="J395" s="60">
        <f>IF(ISNA(VLOOKUP(G395,Round3_Transactions!$A$2:$F$800,4,FALSE)), 0,VLOOKUP(G395,Round3_Transactions!$A$2:$F$800,4,FALSE))</f>
        <v>0</v>
      </c>
      <c r="K395" s="60">
        <f>IF(ISNA(VLOOKUP(G395,Round3_Transactions!$A$2:$F$800,5,FALSE)), 0,VLOOKUP(G395,Round3_Transactions!$A$2:$F$800,5,FALSE))</f>
        <v>0</v>
      </c>
      <c r="L395" s="86">
        <f>IF(ISNA(VLOOKUP(G395,Round3_Transactions!$A$2:$F$800,6,FALSE)), 0,VLOOKUP(G395,Round3_Transactions!$A$2:$F$800,6,FALSE))</f>
        <v>0</v>
      </c>
      <c r="M395" s="107">
        <f t="shared" si="1"/>
        <v>0</v>
      </c>
      <c r="N395" s="107">
        <f t="shared" si="3"/>
        <v>0</v>
      </c>
      <c r="O395" s="107">
        <f t="shared" si="4"/>
        <v>0</v>
      </c>
      <c r="P395" s="107">
        <f t="shared" si="5"/>
        <v>0</v>
      </c>
      <c r="Q395" s="107">
        <f t="shared" si="6"/>
        <v>0</v>
      </c>
      <c r="R395" s="107">
        <f t="shared" si="7"/>
        <v>0</v>
      </c>
      <c r="S395" s="107">
        <f t="shared" si="8"/>
        <v>0</v>
      </c>
      <c r="T395" s="107">
        <f t="shared" si="9"/>
        <v>0</v>
      </c>
      <c r="U395" s="107">
        <f t="shared" si="10"/>
        <v>0</v>
      </c>
      <c r="V395" s="107">
        <f t="shared" si="11"/>
        <v>0</v>
      </c>
      <c r="W395" s="107">
        <f t="shared" si="12"/>
        <v>0</v>
      </c>
      <c r="X395" s="107">
        <f t="shared" si="13"/>
        <v>0</v>
      </c>
      <c r="Y395" s="107">
        <f t="shared" si="14"/>
        <v>0</v>
      </c>
      <c r="Z395" s="107">
        <f t="shared" si="67"/>
        <v>0</v>
      </c>
      <c r="AA395" s="107">
        <f t="shared" si="68"/>
        <v>0</v>
      </c>
      <c r="AB395" s="107">
        <f t="shared" si="69"/>
        <v>0</v>
      </c>
      <c r="AC395" s="107">
        <f t="shared" si="70"/>
        <v>0</v>
      </c>
      <c r="AD395" s="107">
        <f t="shared" si="71"/>
        <v>0</v>
      </c>
      <c r="AE395" s="107">
        <f t="shared" si="72"/>
        <v>0</v>
      </c>
      <c r="AF395" s="107">
        <f t="shared" si="73"/>
        <v>0</v>
      </c>
      <c r="AG395" s="107">
        <f t="shared" si="74"/>
        <v>0</v>
      </c>
      <c r="AH395" s="107">
        <f t="shared" si="75"/>
        <v>0</v>
      </c>
      <c r="AI395" s="107">
        <f t="shared" si="76"/>
        <v>0</v>
      </c>
      <c r="AJ395" s="107">
        <f t="shared" si="77"/>
        <v>0</v>
      </c>
      <c r="AK395" s="107">
        <f t="shared" si="78"/>
        <v>0</v>
      </c>
    </row>
    <row r="396">
      <c r="A396" s="107"/>
      <c r="B396" s="107"/>
      <c r="C396" s="107"/>
      <c r="D396" s="107"/>
      <c r="E396" s="107"/>
      <c r="F396" s="108">
        <f t="shared" si="66"/>
        <v>4350</v>
      </c>
      <c r="G396" s="90" t="s">
        <v>590</v>
      </c>
      <c r="H396" s="14">
        <f>IF(ISNA(VLOOKUP(G396,Round3_Transactions!$A$2:$F$800,2,FALSE)), 0,VLOOKUP(G396,Round3_Transactions!$A$2:$F$800,2,FALSE))</f>
        <v>0</v>
      </c>
      <c r="I396" s="60">
        <f>IF(ISNA(VLOOKUP(G396,Round3_Transactions!$A$2:$F$800,3,FALSE)), 0,VLOOKUP(G396,Round3_Transactions!$A$2:$F$800,3,FALSE))</f>
        <v>0</v>
      </c>
      <c r="J396" s="60">
        <f>IF(ISNA(VLOOKUP(G396,Round3_Transactions!$A$2:$F$800,4,FALSE)), 0,VLOOKUP(G396,Round3_Transactions!$A$2:$F$800,4,FALSE))</f>
        <v>0</v>
      </c>
      <c r="K396" s="60">
        <f>IF(ISNA(VLOOKUP(G396,Round3_Transactions!$A$2:$F$800,5,FALSE)), 0,VLOOKUP(G396,Round3_Transactions!$A$2:$F$800,5,FALSE))</f>
        <v>0</v>
      </c>
      <c r="L396" s="86">
        <f>IF(ISNA(VLOOKUP(G396,Round3_Transactions!$A$2:$F$800,6,FALSE)), 0,VLOOKUP(G396,Round3_Transactions!$A$2:$F$800,6,FALSE))</f>
        <v>0</v>
      </c>
      <c r="M396" s="107">
        <f t="shared" si="1"/>
        <v>0</v>
      </c>
      <c r="N396" s="107">
        <f t="shared" si="3"/>
        <v>0</v>
      </c>
      <c r="O396" s="107">
        <f t="shared" si="4"/>
        <v>0</v>
      </c>
      <c r="P396" s="107">
        <f t="shared" si="5"/>
        <v>0</v>
      </c>
      <c r="Q396" s="107">
        <f t="shared" si="6"/>
        <v>0</v>
      </c>
      <c r="R396" s="107">
        <f t="shared" si="7"/>
        <v>0</v>
      </c>
      <c r="S396" s="107">
        <f t="shared" si="8"/>
        <v>0</v>
      </c>
      <c r="T396" s="107">
        <f t="shared" si="9"/>
        <v>0</v>
      </c>
      <c r="U396" s="107">
        <f t="shared" si="10"/>
        <v>0</v>
      </c>
      <c r="V396" s="107">
        <f t="shared" si="11"/>
        <v>0</v>
      </c>
      <c r="W396" s="107">
        <f t="shared" si="12"/>
        <v>0</v>
      </c>
      <c r="X396" s="107">
        <f t="shared" si="13"/>
        <v>0</v>
      </c>
      <c r="Y396" s="107">
        <f t="shared" si="14"/>
        <v>0</v>
      </c>
      <c r="Z396" s="107">
        <f t="shared" si="67"/>
        <v>0</v>
      </c>
      <c r="AA396" s="107">
        <f t="shared" si="68"/>
        <v>0</v>
      </c>
      <c r="AB396" s="107">
        <f t="shared" si="69"/>
        <v>0</v>
      </c>
      <c r="AC396" s="107">
        <f t="shared" si="70"/>
        <v>0</v>
      </c>
      <c r="AD396" s="107">
        <f t="shared" si="71"/>
        <v>0</v>
      </c>
      <c r="AE396" s="107">
        <f t="shared" si="72"/>
        <v>0</v>
      </c>
      <c r="AF396" s="107">
        <f t="shared" si="73"/>
        <v>0</v>
      </c>
      <c r="AG396" s="107">
        <f t="shared" si="74"/>
        <v>0</v>
      </c>
      <c r="AH396" s="107">
        <f t="shared" si="75"/>
        <v>0</v>
      </c>
      <c r="AI396" s="107">
        <f t="shared" si="76"/>
        <v>0</v>
      </c>
      <c r="AJ396" s="107">
        <f t="shared" si="77"/>
        <v>0</v>
      </c>
      <c r="AK396" s="107">
        <f t="shared" si="78"/>
        <v>0</v>
      </c>
    </row>
    <row r="397">
      <c r="A397" s="107"/>
      <c r="B397" s="107"/>
      <c r="C397" s="107"/>
      <c r="D397" s="107"/>
      <c r="E397" s="107"/>
      <c r="F397" s="108">
        <f t="shared" si="66"/>
        <v>4350</v>
      </c>
      <c r="G397" s="90" t="s">
        <v>591</v>
      </c>
      <c r="H397" s="14">
        <f>IF(ISNA(VLOOKUP(G397,Round3_Transactions!$A$2:$F$800,2,FALSE)), 0,VLOOKUP(G397,Round3_Transactions!$A$2:$F$800,2,FALSE))</f>
        <v>0</v>
      </c>
      <c r="I397" s="60">
        <f>IF(ISNA(VLOOKUP(G397,Round3_Transactions!$A$2:$F$800,3,FALSE)), 0,VLOOKUP(G397,Round3_Transactions!$A$2:$F$800,3,FALSE))</f>
        <v>0</v>
      </c>
      <c r="J397" s="60">
        <f>IF(ISNA(VLOOKUP(G397,Round3_Transactions!$A$2:$F$800,4,FALSE)), 0,VLOOKUP(G397,Round3_Transactions!$A$2:$F$800,4,FALSE))</f>
        <v>0</v>
      </c>
      <c r="K397" s="60">
        <f>IF(ISNA(VLOOKUP(G397,Round3_Transactions!$A$2:$F$800,5,FALSE)), 0,VLOOKUP(G397,Round3_Transactions!$A$2:$F$800,5,FALSE))</f>
        <v>0</v>
      </c>
      <c r="L397" s="86">
        <f>IF(ISNA(VLOOKUP(G397,Round3_Transactions!$A$2:$F$800,6,FALSE)), 0,VLOOKUP(G397,Round3_Transactions!$A$2:$F$800,6,FALSE))</f>
        <v>0</v>
      </c>
      <c r="M397" s="107">
        <f t="shared" si="1"/>
        <v>0</v>
      </c>
      <c r="N397" s="107">
        <f t="shared" si="3"/>
        <v>0</v>
      </c>
      <c r="O397" s="107">
        <f t="shared" si="4"/>
        <v>0</v>
      </c>
      <c r="P397" s="107">
        <f t="shared" si="5"/>
        <v>0</v>
      </c>
      <c r="Q397" s="107">
        <f t="shared" si="6"/>
        <v>0</v>
      </c>
      <c r="R397" s="107">
        <f t="shared" si="7"/>
        <v>0</v>
      </c>
      <c r="S397" s="107">
        <f t="shared" si="8"/>
        <v>0</v>
      </c>
      <c r="T397" s="107">
        <f t="shared" si="9"/>
        <v>0</v>
      </c>
      <c r="U397" s="107">
        <f t="shared" si="10"/>
        <v>0</v>
      </c>
      <c r="V397" s="107">
        <f t="shared" si="11"/>
        <v>0</v>
      </c>
      <c r="W397" s="107">
        <f t="shared" si="12"/>
        <v>0</v>
      </c>
      <c r="X397" s="107">
        <f t="shared" si="13"/>
        <v>0</v>
      </c>
      <c r="Y397" s="107">
        <f t="shared" si="14"/>
        <v>0</v>
      </c>
      <c r="Z397" s="107">
        <f t="shared" si="67"/>
        <v>0</v>
      </c>
      <c r="AA397" s="107">
        <f t="shared" si="68"/>
        <v>0</v>
      </c>
      <c r="AB397" s="107">
        <f t="shared" si="69"/>
        <v>0</v>
      </c>
      <c r="AC397" s="107">
        <f t="shared" si="70"/>
        <v>0</v>
      </c>
      <c r="AD397" s="107">
        <f t="shared" si="71"/>
        <v>0</v>
      </c>
      <c r="AE397" s="107">
        <f t="shared" si="72"/>
        <v>0</v>
      </c>
      <c r="AF397" s="107">
        <f t="shared" si="73"/>
        <v>0</v>
      </c>
      <c r="AG397" s="107">
        <f t="shared" si="74"/>
        <v>0</v>
      </c>
      <c r="AH397" s="107">
        <f t="shared" si="75"/>
        <v>0</v>
      </c>
      <c r="AI397" s="107">
        <f t="shared" si="76"/>
        <v>0</v>
      </c>
      <c r="AJ397" s="107">
        <f t="shared" si="77"/>
        <v>0</v>
      </c>
      <c r="AK397" s="107">
        <f t="shared" si="78"/>
        <v>0</v>
      </c>
    </row>
    <row r="398">
      <c r="A398" s="107"/>
      <c r="B398" s="107"/>
      <c r="C398" s="107"/>
      <c r="D398" s="107"/>
      <c r="E398" s="107"/>
      <c r="F398" s="108">
        <f t="shared" si="66"/>
        <v>4350</v>
      </c>
      <c r="G398" s="90" t="s">
        <v>592</v>
      </c>
      <c r="H398" s="14">
        <f>IF(ISNA(VLOOKUP(G398,Round3_Transactions!$A$2:$F$800,2,FALSE)), 0,VLOOKUP(G398,Round3_Transactions!$A$2:$F$800,2,FALSE))</f>
        <v>0</v>
      </c>
      <c r="I398" s="60">
        <f>IF(ISNA(VLOOKUP(G398,Round3_Transactions!$A$2:$F$800,3,FALSE)), 0,VLOOKUP(G398,Round3_Transactions!$A$2:$F$800,3,FALSE))</f>
        <v>0</v>
      </c>
      <c r="J398" s="60">
        <f>IF(ISNA(VLOOKUP(G398,Round3_Transactions!$A$2:$F$800,4,FALSE)), 0,VLOOKUP(G398,Round3_Transactions!$A$2:$F$800,4,FALSE))</f>
        <v>0</v>
      </c>
      <c r="K398" s="60">
        <f>IF(ISNA(VLOOKUP(G398,Round3_Transactions!$A$2:$F$800,5,FALSE)), 0,VLOOKUP(G398,Round3_Transactions!$A$2:$F$800,5,FALSE))</f>
        <v>0</v>
      </c>
      <c r="L398" s="86">
        <f>IF(ISNA(VLOOKUP(G398,Round3_Transactions!$A$2:$F$800,6,FALSE)), 0,VLOOKUP(G398,Round3_Transactions!$A$2:$F$800,6,FALSE))</f>
        <v>0</v>
      </c>
      <c r="M398" s="107">
        <f t="shared" si="1"/>
        <v>0</v>
      </c>
      <c r="N398" s="107">
        <f t="shared" si="3"/>
        <v>0</v>
      </c>
      <c r="O398" s="107">
        <f t="shared" si="4"/>
        <v>0</v>
      </c>
      <c r="P398" s="107">
        <f t="shared" si="5"/>
        <v>0</v>
      </c>
      <c r="Q398" s="107">
        <f t="shared" si="6"/>
        <v>0</v>
      </c>
      <c r="R398" s="107">
        <f t="shared" si="7"/>
        <v>0</v>
      </c>
      <c r="S398" s="107">
        <f t="shared" si="8"/>
        <v>0</v>
      </c>
      <c r="T398" s="107">
        <f t="shared" si="9"/>
        <v>0</v>
      </c>
      <c r="U398" s="107">
        <f t="shared" si="10"/>
        <v>0</v>
      </c>
      <c r="V398" s="107">
        <f t="shared" si="11"/>
        <v>0</v>
      </c>
      <c r="W398" s="107">
        <f t="shared" si="12"/>
        <v>0</v>
      </c>
      <c r="X398" s="107">
        <f t="shared" si="13"/>
        <v>0</v>
      </c>
      <c r="Y398" s="107">
        <f t="shared" si="14"/>
        <v>0</v>
      </c>
      <c r="Z398" s="107">
        <f t="shared" si="67"/>
        <v>0</v>
      </c>
      <c r="AA398" s="107">
        <f t="shared" si="68"/>
        <v>0</v>
      </c>
      <c r="AB398" s="107">
        <f t="shared" si="69"/>
        <v>0</v>
      </c>
      <c r="AC398" s="107">
        <f t="shared" si="70"/>
        <v>0</v>
      </c>
      <c r="AD398" s="107">
        <f t="shared" si="71"/>
        <v>0</v>
      </c>
      <c r="AE398" s="107">
        <f t="shared" si="72"/>
        <v>0</v>
      </c>
      <c r="AF398" s="107">
        <f t="shared" si="73"/>
        <v>0</v>
      </c>
      <c r="AG398" s="107">
        <f t="shared" si="74"/>
        <v>0</v>
      </c>
      <c r="AH398" s="107">
        <f t="shared" si="75"/>
        <v>0</v>
      </c>
      <c r="AI398" s="107">
        <f t="shared" si="76"/>
        <v>0</v>
      </c>
      <c r="AJ398" s="107">
        <f t="shared" si="77"/>
        <v>0</v>
      </c>
      <c r="AK398" s="107">
        <f t="shared" si="78"/>
        <v>0</v>
      </c>
    </row>
    <row r="399">
      <c r="A399" s="107"/>
      <c r="B399" s="107"/>
      <c r="C399" s="107"/>
      <c r="D399" s="107"/>
      <c r="E399" s="107"/>
      <c r="F399" s="108">
        <f t="shared" si="66"/>
        <v>4350</v>
      </c>
      <c r="G399" s="90" t="s">
        <v>593</v>
      </c>
      <c r="H399" s="14">
        <f>IF(ISNA(VLOOKUP(G399,Round3_Transactions!$A$2:$F$800,2,FALSE)), 0,VLOOKUP(G399,Round3_Transactions!$A$2:$F$800,2,FALSE))</f>
        <v>0</v>
      </c>
      <c r="I399" s="60">
        <f>IF(ISNA(VLOOKUP(G399,Round3_Transactions!$A$2:$F$800,3,FALSE)), 0,VLOOKUP(G399,Round3_Transactions!$A$2:$F$800,3,FALSE))</f>
        <v>0</v>
      </c>
      <c r="J399" s="60">
        <f>IF(ISNA(VLOOKUP(G399,Round3_Transactions!$A$2:$F$800,4,FALSE)), 0,VLOOKUP(G399,Round3_Transactions!$A$2:$F$800,4,FALSE))</f>
        <v>0</v>
      </c>
      <c r="K399" s="60">
        <f>IF(ISNA(VLOOKUP(G399,Round3_Transactions!$A$2:$F$800,5,FALSE)), 0,VLOOKUP(G399,Round3_Transactions!$A$2:$F$800,5,FALSE))</f>
        <v>0</v>
      </c>
      <c r="L399" s="86">
        <f>IF(ISNA(VLOOKUP(G399,Round3_Transactions!$A$2:$F$800,6,FALSE)), 0,VLOOKUP(G399,Round3_Transactions!$A$2:$F$800,6,FALSE))</f>
        <v>0</v>
      </c>
      <c r="M399" s="107">
        <f t="shared" si="1"/>
        <v>0</v>
      </c>
      <c r="N399" s="107">
        <f t="shared" si="3"/>
        <v>0</v>
      </c>
      <c r="O399" s="107">
        <f t="shared" si="4"/>
        <v>0</v>
      </c>
      <c r="P399" s="107">
        <f t="shared" si="5"/>
        <v>0</v>
      </c>
      <c r="Q399" s="107">
        <f t="shared" si="6"/>
        <v>0</v>
      </c>
      <c r="R399" s="107">
        <f t="shared" si="7"/>
        <v>0</v>
      </c>
      <c r="S399" s="107">
        <f t="shared" si="8"/>
        <v>0</v>
      </c>
      <c r="T399" s="107">
        <f t="shared" si="9"/>
        <v>0</v>
      </c>
      <c r="U399" s="107">
        <f t="shared" si="10"/>
        <v>0</v>
      </c>
      <c r="V399" s="107">
        <f t="shared" si="11"/>
        <v>0</v>
      </c>
      <c r="W399" s="107">
        <f t="shared" si="12"/>
        <v>0</v>
      </c>
      <c r="X399" s="107">
        <f t="shared" si="13"/>
        <v>0</v>
      </c>
      <c r="Y399" s="107">
        <f t="shared" si="14"/>
        <v>0</v>
      </c>
      <c r="Z399" s="107">
        <f t="shared" si="67"/>
        <v>0</v>
      </c>
      <c r="AA399" s="107">
        <f t="shared" si="68"/>
        <v>0</v>
      </c>
      <c r="AB399" s="107">
        <f t="shared" si="69"/>
        <v>0</v>
      </c>
      <c r="AC399" s="107">
        <f t="shared" si="70"/>
        <v>0</v>
      </c>
      <c r="AD399" s="107">
        <f t="shared" si="71"/>
        <v>0</v>
      </c>
      <c r="AE399" s="107">
        <f t="shared" si="72"/>
        <v>0</v>
      </c>
      <c r="AF399" s="107">
        <f t="shared" si="73"/>
        <v>0</v>
      </c>
      <c r="AG399" s="107">
        <f t="shared" si="74"/>
        <v>0</v>
      </c>
      <c r="AH399" s="107">
        <f t="shared" si="75"/>
        <v>0</v>
      </c>
      <c r="AI399" s="107">
        <f t="shared" si="76"/>
        <v>0</v>
      </c>
      <c r="AJ399" s="107">
        <f t="shared" si="77"/>
        <v>0</v>
      </c>
      <c r="AK399" s="107">
        <f t="shared" si="78"/>
        <v>0</v>
      </c>
    </row>
    <row r="400">
      <c r="A400" s="107"/>
      <c r="B400" s="107"/>
      <c r="C400" s="107"/>
      <c r="D400" s="107"/>
      <c r="E400" s="107"/>
      <c r="F400" s="108">
        <f t="shared" si="66"/>
        <v>4350</v>
      </c>
      <c r="G400" s="90" t="s">
        <v>594</v>
      </c>
      <c r="H400" s="14">
        <f>IF(ISNA(VLOOKUP(G400,Round3_Transactions!$A$2:$F$800,2,FALSE)), 0,VLOOKUP(G400,Round3_Transactions!$A$2:$F$800,2,FALSE))</f>
        <v>0</v>
      </c>
      <c r="I400" s="60">
        <f>IF(ISNA(VLOOKUP(G400,Round3_Transactions!$A$2:$F$800,3,FALSE)), 0,VLOOKUP(G400,Round3_Transactions!$A$2:$F$800,3,FALSE))</f>
        <v>0</v>
      </c>
      <c r="J400" s="60">
        <f>IF(ISNA(VLOOKUP(G400,Round3_Transactions!$A$2:$F$800,4,FALSE)), 0,VLOOKUP(G400,Round3_Transactions!$A$2:$F$800,4,FALSE))</f>
        <v>0</v>
      </c>
      <c r="K400" s="60">
        <f>IF(ISNA(VLOOKUP(G400,Round3_Transactions!$A$2:$F$800,5,FALSE)), 0,VLOOKUP(G400,Round3_Transactions!$A$2:$F$800,5,FALSE))</f>
        <v>0</v>
      </c>
      <c r="L400" s="86">
        <f>IF(ISNA(VLOOKUP(G400,Round3_Transactions!$A$2:$F$800,6,FALSE)), 0,VLOOKUP(G400,Round3_Transactions!$A$2:$F$800,6,FALSE))</f>
        <v>0</v>
      </c>
      <c r="M400" s="107">
        <f t="shared" si="1"/>
        <v>0</v>
      </c>
      <c r="N400" s="107">
        <f t="shared" si="3"/>
        <v>0</v>
      </c>
      <c r="O400" s="107">
        <f t="shared" si="4"/>
        <v>0</v>
      </c>
      <c r="P400" s="107">
        <f t="shared" si="5"/>
        <v>0</v>
      </c>
      <c r="Q400" s="107">
        <f t="shared" si="6"/>
        <v>0</v>
      </c>
      <c r="R400" s="107">
        <f t="shared" si="7"/>
        <v>0</v>
      </c>
      <c r="S400" s="107">
        <f t="shared" si="8"/>
        <v>0</v>
      </c>
      <c r="T400" s="107">
        <f t="shared" si="9"/>
        <v>0</v>
      </c>
      <c r="U400" s="107">
        <f t="shared" si="10"/>
        <v>0</v>
      </c>
      <c r="V400" s="107">
        <f t="shared" si="11"/>
        <v>0</v>
      </c>
      <c r="W400" s="107">
        <f t="shared" si="12"/>
        <v>0</v>
      </c>
      <c r="X400" s="107">
        <f t="shared" si="13"/>
        <v>0</v>
      </c>
      <c r="Y400" s="107">
        <f t="shared" si="14"/>
        <v>0</v>
      </c>
      <c r="Z400" s="107">
        <f t="shared" si="67"/>
        <v>0</v>
      </c>
      <c r="AA400" s="107">
        <f t="shared" si="68"/>
        <v>0</v>
      </c>
      <c r="AB400" s="107">
        <f t="shared" si="69"/>
        <v>0</v>
      </c>
      <c r="AC400" s="107">
        <f t="shared" si="70"/>
        <v>0</v>
      </c>
      <c r="AD400" s="107">
        <f t="shared" si="71"/>
        <v>0</v>
      </c>
      <c r="AE400" s="107">
        <f t="shared" si="72"/>
        <v>0</v>
      </c>
      <c r="AF400" s="107">
        <f t="shared" si="73"/>
        <v>0</v>
      </c>
      <c r="AG400" s="107">
        <f t="shared" si="74"/>
        <v>0</v>
      </c>
      <c r="AH400" s="107">
        <f t="shared" si="75"/>
        <v>0</v>
      </c>
      <c r="AI400" s="107">
        <f t="shared" si="76"/>
        <v>0</v>
      </c>
      <c r="AJ400" s="107">
        <f t="shared" si="77"/>
        <v>0</v>
      </c>
      <c r="AK400" s="107">
        <f t="shared" si="78"/>
        <v>0</v>
      </c>
    </row>
    <row r="401">
      <c r="A401" s="115"/>
      <c r="B401" s="115"/>
      <c r="C401" s="115"/>
      <c r="D401" s="115"/>
      <c r="E401" s="115"/>
      <c r="F401" s="116"/>
      <c r="G401" s="122"/>
      <c r="H401" s="14" t="str">
        <f>IF(ISNA(VLOOKUP(G401,Round3_Transactions!$A$2:$F$800,2,FALSE)), 0,VLOOKUP(G401,Round3_Transactions!$A$2:$F$800,2,FALSE))</f>
        <v/>
      </c>
      <c r="I401" s="60" t="str">
        <f>IF(ISNA(VLOOKUP(G401,Round3_Transactions!$A$2:$F$800,3,FALSE)), 0,VLOOKUP(G401,Round3_Transactions!$A$2:$F$800,3,FALSE))</f>
        <v/>
      </c>
      <c r="J401" s="60" t="str">
        <f>IF(ISNA(VLOOKUP(G401,Round3_Transactions!$A$2:$F$800,4,FALSE)), 0,VLOOKUP(G401,Round3_Transactions!$A$2:$F$800,4,FALSE))</f>
        <v/>
      </c>
      <c r="K401" s="60" t="str">
        <f>IF(ISNA(VLOOKUP(G401,Round3_Transactions!$A$2:$F$800,5,FALSE)), 0,VLOOKUP(G401,Round3_Transactions!$A$2:$F$800,5,FALSE))</f>
        <v/>
      </c>
      <c r="L401" s="86" t="str">
        <f>IF(ISNA(VLOOKUP(G401,Round3_Transactions!$A$2:$F$800,6,FALSE)), 0,VLOOKUP(G401,Round3_Transactions!$A$2:$F$800,6,FALSE))</f>
        <v/>
      </c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  <c r="AA401" s="115"/>
      <c r="AB401" s="115"/>
      <c r="AC401" s="115"/>
      <c r="AD401" s="115"/>
      <c r="AE401" s="115"/>
      <c r="AF401" s="115"/>
      <c r="AG401" s="115"/>
      <c r="AH401" s="115"/>
      <c r="AI401" s="115"/>
      <c r="AJ401" s="115"/>
      <c r="AK401" s="115"/>
      <c r="AL401" s="117"/>
      <c r="AM401" s="117"/>
      <c r="AN401" s="117"/>
      <c r="AO401" s="117"/>
      <c r="AP401" s="117"/>
    </row>
    <row r="402">
      <c r="A402" s="102" t="str">
        <f>Stock_Prices!A22</f>
        <v>SOFT</v>
      </c>
      <c r="B402" s="102" t="str">
        <f>Stock_Prices!B22</f>
        <v>SoftBank</v>
      </c>
      <c r="C402" s="103">
        <f>Stock_Prices!C22-D402</f>
        <v>100000</v>
      </c>
      <c r="D402" s="104">
        <f>SUM(H402:H480)-SUM(J402:J480)</f>
        <v>0</v>
      </c>
      <c r="E402" s="118">
        <f>Stock_Prices!I22</f>
        <v>0.3</v>
      </c>
      <c r="F402" s="106">
        <f>Stock_Prices!J22</f>
        <v>5311</v>
      </c>
      <c r="G402" s="90" t="s">
        <v>595</v>
      </c>
      <c r="H402" s="14">
        <f>IF(ISNA(VLOOKUP(G402,Round3_Transactions!$A$2:$F$800,2,FALSE)), 0,VLOOKUP(G402,Round3_Transactions!$A$2:$F$800,2,FALSE))</f>
        <v>0</v>
      </c>
      <c r="I402" s="60">
        <f>IF(ISNA(VLOOKUP(G402,Round3_Transactions!$A$2:$F$800,3,FALSE)), 0,VLOOKUP(G402,Round3_Transactions!$A$2:$F$800,3,FALSE))</f>
        <v>0</v>
      </c>
      <c r="J402" s="60">
        <f>IF(ISNA(VLOOKUP(G402,Round3_Transactions!$A$2:$F$800,4,FALSE)), 0,VLOOKUP(G402,Round3_Transactions!$A$2:$F$800,4,FALSE))</f>
        <v>0</v>
      </c>
      <c r="K402" s="60">
        <f>IF(ISNA(VLOOKUP(G402,Round3_Transactions!$A$2:$F$800,5,FALSE)), 0,VLOOKUP(G402,Round3_Transactions!$A$2:$F$800,5,FALSE))</f>
        <v>0</v>
      </c>
      <c r="L402" s="86">
        <f>IF(ISNA(VLOOKUP(G402,Round3_Transactions!$A$2:$F$800,6,FALSE)), 0,VLOOKUP(G402,Round3_Transactions!$A$2:$F$800,6,FALSE))</f>
        <v>0</v>
      </c>
      <c r="M402" s="107">
        <f t="shared" ref="M402:M800" si="79">-I402*H402+J402*K402</f>
        <v>0</v>
      </c>
      <c r="N402" s="107">
        <f>if($L402=1,$M402,0)</f>
        <v>0</v>
      </c>
      <c r="O402" s="107">
        <f>if($L402=2,$M402,0)</f>
        <v>0</v>
      </c>
      <c r="P402" s="107">
        <f>if($L402=3,$M402,0)</f>
        <v>0</v>
      </c>
      <c r="Q402" s="107">
        <f>if($L402=4,$M402,0)</f>
        <v>0</v>
      </c>
      <c r="R402" s="107">
        <f>if($L402=5,$M402,0)</f>
        <v>0</v>
      </c>
      <c r="S402" s="107">
        <f>if($L402=6,$M402,0)</f>
        <v>0</v>
      </c>
      <c r="T402" s="107">
        <f>if($L402=7,$M402,0)</f>
        <v>0</v>
      </c>
      <c r="U402" s="107">
        <f>if($L402=8,$M402,0)</f>
        <v>0</v>
      </c>
      <c r="V402" s="107">
        <f>if($L402=9,$M402,0)</f>
        <v>0</v>
      </c>
      <c r="W402" s="107">
        <f>if($L402=10,$M402,0)</f>
        <v>0</v>
      </c>
      <c r="X402" s="107">
        <f>if($L402=11,$M402,0)</f>
        <v>0</v>
      </c>
      <c r="Y402" s="107">
        <f>if($L402=12,$M402,0)</f>
        <v>0</v>
      </c>
      <c r="Z402" s="107">
        <f>if($L402=1,$H402-$J402,0)</f>
        <v>0</v>
      </c>
      <c r="AA402" s="107">
        <f>if($L402=2,$H402-$J402,0)</f>
        <v>0</v>
      </c>
      <c r="AB402" s="107">
        <f>if($L402=3,$H402-$J402,0)</f>
        <v>0</v>
      </c>
      <c r="AC402" s="107">
        <f>if($L402=4,$H402-$J402,0)</f>
        <v>0</v>
      </c>
      <c r="AD402" s="107">
        <f>if($L402=5,$H402-$J402,0)</f>
        <v>0</v>
      </c>
      <c r="AE402" s="107">
        <f>if($L402=6,$H402-$J402,0)</f>
        <v>0</v>
      </c>
      <c r="AF402" s="107">
        <f>if($L402=7,$H402-$J402,0)</f>
        <v>0</v>
      </c>
      <c r="AG402" s="107">
        <f>if($L402=8,$H402-$J402,0)</f>
        <v>0</v>
      </c>
      <c r="AH402" s="107">
        <f>if($L402=9,$H402-$J402,0)</f>
        <v>0</v>
      </c>
      <c r="AI402" s="107">
        <f>if($L402=10,$H402-$J402,0)</f>
        <v>0</v>
      </c>
      <c r="AJ402" s="107">
        <f>if($L402=11,$H402-$J402,0)</f>
        <v>0</v>
      </c>
      <c r="AK402" s="107">
        <f>if($L402=12,$H402-$J402,0)</f>
        <v>0</v>
      </c>
    </row>
    <row r="403">
      <c r="A403" s="107"/>
      <c r="B403" s="107"/>
      <c r="C403" s="107"/>
      <c r="D403" s="107"/>
      <c r="E403" s="107"/>
      <c r="F403" s="108">
        <f t="shared" ref="F403:F480" si="80">if(H402&gt;0,I402+$E$402*(I402-F402)+$E$402,if(J402&gt;0,K402+$E$402*(K402-F402)-$E$402,F402))</f>
        <v>5311</v>
      </c>
      <c r="G403" s="90" t="s">
        <v>596</v>
      </c>
      <c r="H403" s="14">
        <f>IF(ISNA(VLOOKUP(G403,Round3_Transactions!$A$2:$F$800,2,FALSE)), 0,VLOOKUP(G403,Round3_Transactions!$A$2:$F$800,2,FALSE))</f>
        <v>0</v>
      </c>
      <c r="I403" s="60">
        <f>IF(ISNA(VLOOKUP(G403,Round3_Transactions!$A$2:$F$800,3,FALSE)), 0,VLOOKUP(G403,Round3_Transactions!$A$2:$F$800,3,FALSE))</f>
        <v>0</v>
      </c>
      <c r="J403" s="60">
        <f>IF(ISNA(VLOOKUP(G403,Round3_Transactions!$A$2:$F$800,4,FALSE)), 0,VLOOKUP(G403,Round3_Transactions!$A$2:$F$800,4,FALSE))</f>
        <v>0</v>
      </c>
      <c r="K403" s="60">
        <f>IF(ISNA(VLOOKUP(G403,Round3_Transactions!$A$2:$F$800,5,FALSE)), 0,VLOOKUP(G403,Round3_Transactions!$A$2:$F$800,5,FALSE))</f>
        <v>0</v>
      </c>
      <c r="L403" s="86">
        <f>IF(ISNA(VLOOKUP(G403,Round3_Transactions!$A$2:$F$800,6,FALSE)), 0,VLOOKUP(G403,Round3_Transactions!$A$2:$F$800,6,FALSE))</f>
        <v>0</v>
      </c>
      <c r="M403" s="107">
        <f t="shared" si="79"/>
        <v>0</v>
      </c>
      <c r="N403" s="107">
        <f t="shared" ref="N403:N800" si="81">if($L403=1,$M403+N402,N402)</f>
        <v>0</v>
      </c>
      <c r="O403" s="107">
        <f t="shared" ref="O403:O800" si="82">if($L403=2,$M403+O402,O402)</f>
        <v>0</v>
      </c>
      <c r="P403" s="107">
        <f t="shared" ref="P403:P800" si="83">if($L403=3,$M403+P402,P402)</f>
        <v>0</v>
      </c>
      <c r="Q403" s="107">
        <f t="shared" ref="Q403:Q800" si="84">if($L403=4,$M403+Q402,Q402)</f>
        <v>0</v>
      </c>
      <c r="R403" s="107">
        <f t="shared" ref="R403:R800" si="85">if($L403=5,$M403+R402,R402)</f>
        <v>0</v>
      </c>
      <c r="S403" s="107">
        <f t="shared" ref="S403:S800" si="86">if($L403=6,$M403+S402,S402)</f>
        <v>0</v>
      </c>
      <c r="T403" s="107">
        <f t="shared" ref="T403:T800" si="87">if($L403=7,$M403+T402,T402)</f>
        <v>0</v>
      </c>
      <c r="U403" s="107">
        <f t="shared" ref="U403:U800" si="88">if($L403=8,$M403+U402,U402)</f>
        <v>0</v>
      </c>
      <c r="V403" s="107">
        <f t="shared" ref="V403:V800" si="89">if($L403=9,$M403+V402,V402)</f>
        <v>0</v>
      </c>
      <c r="W403" s="107">
        <f t="shared" ref="W403:W800" si="90">if($L403=10,$M403+W402,W402)</f>
        <v>0</v>
      </c>
      <c r="X403" s="107">
        <f t="shared" ref="X403:X800" si="91">if($L403=11,$M403+X402,X402)</f>
        <v>0</v>
      </c>
      <c r="Y403" s="107">
        <f t="shared" ref="Y403:Y800" si="92">if($L403=12,$M403+Y402,Y402)</f>
        <v>0</v>
      </c>
      <c r="Z403" s="107">
        <f t="shared" ref="Z403:Z480" si="93">if($L403=1,$H403-$J403+Z402,Z402)</f>
        <v>0</v>
      </c>
      <c r="AA403" s="107">
        <f t="shared" ref="AA403:AA480" si="94">if($L403=2,$H403-$J403+AA402,AA402)</f>
        <v>0</v>
      </c>
      <c r="AB403" s="107">
        <f t="shared" ref="AB403:AB480" si="95">if($L403=3,$H403-$J403+AB402,AB402)</f>
        <v>0</v>
      </c>
      <c r="AC403" s="107">
        <f t="shared" ref="AC403:AC480" si="96">if($L403=4,$H403-$J403+AC402,AC402)</f>
        <v>0</v>
      </c>
      <c r="AD403" s="107">
        <f t="shared" ref="AD403:AD480" si="97">if($L403=5,$H403-$J403+AD402,AD402)</f>
        <v>0</v>
      </c>
      <c r="AE403" s="107">
        <f t="shared" ref="AE403:AE480" si="98">if($L403=6,$H403-$J403+AE402,AE402)</f>
        <v>0</v>
      </c>
      <c r="AF403" s="107">
        <f t="shared" ref="AF403:AF480" si="99">if($L403=7,$H403-$J403+AF402,AF402)</f>
        <v>0</v>
      </c>
      <c r="AG403" s="107">
        <f t="shared" ref="AG403:AG480" si="100">if($L403=8,$H403-$J403+AG402,AG402)</f>
        <v>0</v>
      </c>
      <c r="AH403" s="107">
        <f t="shared" ref="AH403:AH480" si="101">if($L403=9,$H403-$J403+AH402,AH402)</f>
        <v>0</v>
      </c>
      <c r="AI403" s="107">
        <f t="shared" ref="AI403:AI480" si="102">if($L403=10,$H403-$J403+AI402,AI402)</f>
        <v>0</v>
      </c>
      <c r="AJ403" s="107">
        <f t="shared" ref="AJ403:AJ480" si="103">if($L403=11,$H403-$J403+AJ402,AJ402)</f>
        <v>0</v>
      </c>
      <c r="AK403" s="107">
        <f t="shared" ref="AK403:AK480" si="104">if($L403=12,$H403-$J403+AK402,AK402)</f>
        <v>0</v>
      </c>
    </row>
    <row r="404">
      <c r="A404" s="107"/>
      <c r="B404" s="107"/>
      <c r="C404" s="107"/>
      <c r="D404" s="107"/>
      <c r="E404" s="107"/>
      <c r="F404" s="108">
        <f t="shared" si="80"/>
        <v>5311</v>
      </c>
      <c r="G404" s="90" t="s">
        <v>597</v>
      </c>
      <c r="H404" s="14">
        <f>IF(ISNA(VLOOKUP(G404,Round3_Transactions!$A$2:$F$800,2,FALSE)), 0,VLOOKUP(G404,Round3_Transactions!$A$2:$F$800,2,FALSE))</f>
        <v>0</v>
      </c>
      <c r="I404" s="60">
        <f>IF(ISNA(VLOOKUP(G404,Round3_Transactions!$A$2:$F$800,3,FALSE)), 0,VLOOKUP(G404,Round3_Transactions!$A$2:$F$800,3,FALSE))</f>
        <v>0</v>
      </c>
      <c r="J404" s="60">
        <f>IF(ISNA(VLOOKUP(G404,Round3_Transactions!$A$2:$F$800,4,FALSE)), 0,VLOOKUP(G404,Round3_Transactions!$A$2:$F$800,4,FALSE))</f>
        <v>0</v>
      </c>
      <c r="K404" s="60">
        <f>IF(ISNA(VLOOKUP(G404,Round3_Transactions!$A$2:$F$800,5,FALSE)), 0,VLOOKUP(G404,Round3_Transactions!$A$2:$F$800,5,FALSE))</f>
        <v>0</v>
      </c>
      <c r="L404" s="86">
        <f>IF(ISNA(VLOOKUP(G404,Round3_Transactions!$A$2:$F$800,6,FALSE)), 0,VLOOKUP(G404,Round3_Transactions!$A$2:$F$800,6,FALSE))</f>
        <v>0</v>
      </c>
      <c r="M404" s="107">
        <f t="shared" si="79"/>
        <v>0</v>
      </c>
      <c r="N404" s="107">
        <f t="shared" si="81"/>
        <v>0</v>
      </c>
      <c r="O404" s="107">
        <f t="shared" si="82"/>
        <v>0</v>
      </c>
      <c r="P404" s="107">
        <f t="shared" si="83"/>
        <v>0</v>
      </c>
      <c r="Q404" s="107">
        <f t="shared" si="84"/>
        <v>0</v>
      </c>
      <c r="R404" s="107">
        <f t="shared" si="85"/>
        <v>0</v>
      </c>
      <c r="S404" s="107">
        <f t="shared" si="86"/>
        <v>0</v>
      </c>
      <c r="T404" s="107">
        <f t="shared" si="87"/>
        <v>0</v>
      </c>
      <c r="U404" s="107">
        <f t="shared" si="88"/>
        <v>0</v>
      </c>
      <c r="V404" s="107">
        <f t="shared" si="89"/>
        <v>0</v>
      </c>
      <c r="W404" s="107">
        <f t="shared" si="90"/>
        <v>0</v>
      </c>
      <c r="X404" s="107">
        <f t="shared" si="91"/>
        <v>0</v>
      </c>
      <c r="Y404" s="107">
        <f t="shared" si="92"/>
        <v>0</v>
      </c>
      <c r="Z404" s="107">
        <f t="shared" si="93"/>
        <v>0</v>
      </c>
      <c r="AA404" s="107">
        <f t="shared" si="94"/>
        <v>0</v>
      </c>
      <c r="AB404" s="107">
        <f t="shared" si="95"/>
        <v>0</v>
      </c>
      <c r="AC404" s="107">
        <f t="shared" si="96"/>
        <v>0</v>
      </c>
      <c r="AD404" s="107">
        <f t="shared" si="97"/>
        <v>0</v>
      </c>
      <c r="AE404" s="107">
        <f t="shared" si="98"/>
        <v>0</v>
      </c>
      <c r="AF404" s="107">
        <f t="shared" si="99"/>
        <v>0</v>
      </c>
      <c r="AG404" s="107">
        <f t="shared" si="100"/>
        <v>0</v>
      </c>
      <c r="AH404" s="107">
        <f t="shared" si="101"/>
        <v>0</v>
      </c>
      <c r="AI404" s="107">
        <f t="shared" si="102"/>
        <v>0</v>
      </c>
      <c r="AJ404" s="107">
        <f t="shared" si="103"/>
        <v>0</v>
      </c>
      <c r="AK404" s="107">
        <f t="shared" si="104"/>
        <v>0</v>
      </c>
    </row>
    <row r="405">
      <c r="A405" s="107"/>
      <c r="B405" s="107"/>
      <c r="C405" s="107"/>
      <c r="D405" s="107"/>
      <c r="E405" s="107"/>
      <c r="F405" s="108">
        <f t="shared" si="80"/>
        <v>5311</v>
      </c>
      <c r="G405" s="90" t="s">
        <v>598</v>
      </c>
      <c r="H405" s="14">
        <f>IF(ISNA(VLOOKUP(G405,Round3_Transactions!$A$2:$F$800,2,FALSE)), 0,VLOOKUP(G405,Round3_Transactions!$A$2:$F$800,2,FALSE))</f>
        <v>0</v>
      </c>
      <c r="I405" s="60">
        <f>IF(ISNA(VLOOKUP(G405,Round3_Transactions!$A$2:$F$800,3,FALSE)), 0,VLOOKUP(G405,Round3_Transactions!$A$2:$F$800,3,FALSE))</f>
        <v>0</v>
      </c>
      <c r="J405" s="60">
        <f>IF(ISNA(VLOOKUP(G405,Round3_Transactions!$A$2:$F$800,4,FALSE)), 0,VLOOKUP(G405,Round3_Transactions!$A$2:$F$800,4,FALSE))</f>
        <v>0</v>
      </c>
      <c r="K405" s="60">
        <f>IF(ISNA(VLOOKUP(G405,Round3_Transactions!$A$2:$F$800,5,FALSE)), 0,VLOOKUP(G405,Round3_Transactions!$A$2:$F$800,5,FALSE))</f>
        <v>0</v>
      </c>
      <c r="L405" s="86">
        <f>IF(ISNA(VLOOKUP(G405,Round3_Transactions!$A$2:$F$800,6,FALSE)), 0,VLOOKUP(G405,Round3_Transactions!$A$2:$F$800,6,FALSE))</f>
        <v>0</v>
      </c>
      <c r="M405" s="107">
        <f t="shared" si="79"/>
        <v>0</v>
      </c>
      <c r="N405" s="107">
        <f t="shared" si="81"/>
        <v>0</v>
      </c>
      <c r="O405" s="107">
        <f t="shared" si="82"/>
        <v>0</v>
      </c>
      <c r="P405" s="107">
        <f t="shared" si="83"/>
        <v>0</v>
      </c>
      <c r="Q405" s="107">
        <f t="shared" si="84"/>
        <v>0</v>
      </c>
      <c r="R405" s="107">
        <f t="shared" si="85"/>
        <v>0</v>
      </c>
      <c r="S405" s="107">
        <f t="shared" si="86"/>
        <v>0</v>
      </c>
      <c r="T405" s="107">
        <f t="shared" si="87"/>
        <v>0</v>
      </c>
      <c r="U405" s="107">
        <f t="shared" si="88"/>
        <v>0</v>
      </c>
      <c r="V405" s="107">
        <f t="shared" si="89"/>
        <v>0</v>
      </c>
      <c r="W405" s="107">
        <f t="shared" si="90"/>
        <v>0</v>
      </c>
      <c r="X405" s="107">
        <f t="shared" si="91"/>
        <v>0</v>
      </c>
      <c r="Y405" s="107">
        <f t="shared" si="92"/>
        <v>0</v>
      </c>
      <c r="Z405" s="107">
        <f t="shared" si="93"/>
        <v>0</v>
      </c>
      <c r="AA405" s="107">
        <f t="shared" si="94"/>
        <v>0</v>
      </c>
      <c r="AB405" s="107">
        <f t="shared" si="95"/>
        <v>0</v>
      </c>
      <c r="AC405" s="107">
        <f t="shared" si="96"/>
        <v>0</v>
      </c>
      <c r="AD405" s="107">
        <f t="shared" si="97"/>
        <v>0</v>
      </c>
      <c r="AE405" s="107">
        <f t="shared" si="98"/>
        <v>0</v>
      </c>
      <c r="AF405" s="107">
        <f t="shared" si="99"/>
        <v>0</v>
      </c>
      <c r="AG405" s="107">
        <f t="shared" si="100"/>
        <v>0</v>
      </c>
      <c r="AH405" s="107">
        <f t="shared" si="101"/>
        <v>0</v>
      </c>
      <c r="AI405" s="107">
        <f t="shared" si="102"/>
        <v>0</v>
      </c>
      <c r="AJ405" s="107">
        <f t="shared" si="103"/>
        <v>0</v>
      </c>
      <c r="AK405" s="107">
        <f t="shared" si="104"/>
        <v>0</v>
      </c>
    </row>
    <row r="406">
      <c r="A406" s="107"/>
      <c r="B406" s="107"/>
      <c r="C406" s="107"/>
      <c r="D406" s="107"/>
      <c r="E406" s="107"/>
      <c r="F406" s="108">
        <f t="shared" si="80"/>
        <v>5311</v>
      </c>
      <c r="G406" s="90" t="s">
        <v>599</v>
      </c>
      <c r="H406" s="14">
        <f>IF(ISNA(VLOOKUP(G406,Round3_Transactions!$A$2:$F$800,2,FALSE)), 0,VLOOKUP(G406,Round3_Transactions!$A$2:$F$800,2,FALSE))</f>
        <v>0</v>
      </c>
      <c r="I406" s="60">
        <f>IF(ISNA(VLOOKUP(G406,Round3_Transactions!$A$2:$F$800,3,FALSE)), 0,VLOOKUP(G406,Round3_Transactions!$A$2:$F$800,3,FALSE))</f>
        <v>0</v>
      </c>
      <c r="J406" s="60">
        <f>IF(ISNA(VLOOKUP(G406,Round3_Transactions!$A$2:$F$800,4,FALSE)), 0,VLOOKUP(G406,Round3_Transactions!$A$2:$F$800,4,FALSE))</f>
        <v>0</v>
      </c>
      <c r="K406" s="60">
        <f>IF(ISNA(VLOOKUP(G406,Round3_Transactions!$A$2:$F$800,5,FALSE)), 0,VLOOKUP(G406,Round3_Transactions!$A$2:$F$800,5,FALSE))</f>
        <v>0</v>
      </c>
      <c r="L406" s="86">
        <f>IF(ISNA(VLOOKUP(G406,Round3_Transactions!$A$2:$F$800,6,FALSE)), 0,VLOOKUP(G406,Round3_Transactions!$A$2:$F$800,6,FALSE))</f>
        <v>0</v>
      </c>
      <c r="M406" s="107">
        <f t="shared" si="79"/>
        <v>0</v>
      </c>
      <c r="N406" s="107">
        <f t="shared" si="81"/>
        <v>0</v>
      </c>
      <c r="O406" s="107">
        <f t="shared" si="82"/>
        <v>0</v>
      </c>
      <c r="P406" s="107">
        <f t="shared" si="83"/>
        <v>0</v>
      </c>
      <c r="Q406" s="107">
        <f t="shared" si="84"/>
        <v>0</v>
      </c>
      <c r="R406" s="107">
        <f t="shared" si="85"/>
        <v>0</v>
      </c>
      <c r="S406" s="107">
        <f t="shared" si="86"/>
        <v>0</v>
      </c>
      <c r="T406" s="107">
        <f t="shared" si="87"/>
        <v>0</v>
      </c>
      <c r="U406" s="107">
        <f t="shared" si="88"/>
        <v>0</v>
      </c>
      <c r="V406" s="107">
        <f t="shared" si="89"/>
        <v>0</v>
      </c>
      <c r="W406" s="107">
        <f t="shared" si="90"/>
        <v>0</v>
      </c>
      <c r="X406" s="107">
        <f t="shared" si="91"/>
        <v>0</v>
      </c>
      <c r="Y406" s="107">
        <f t="shared" si="92"/>
        <v>0</v>
      </c>
      <c r="Z406" s="107">
        <f t="shared" si="93"/>
        <v>0</v>
      </c>
      <c r="AA406" s="107">
        <f t="shared" si="94"/>
        <v>0</v>
      </c>
      <c r="AB406" s="107">
        <f t="shared" si="95"/>
        <v>0</v>
      </c>
      <c r="AC406" s="107">
        <f t="shared" si="96"/>
        <v>0</v>
      </c>
      <c r="AD406" s="107">
        <f t="shared" si="97"/>
        <v>0</v>
      </c>
      <c r="AE406" s="107">
        <f t="shared" si="98"/>
        <v>0</v>
      </c>
      <c r="AF406" s="107">
        <f t="shared" si="99"/>
        <v>0</v>
      </c>
      <c r="AG406" s="107">
        <f t="shared" si="100"/>
        <v>0</v>
      </c>
      <c r="AH406" s="107">
        <f t="shared" si="101"/>
        <v>0</v>
      </c>
      <c r="AI406" s="107">
        <f t="shared" si="102"/>
        <v>0</v>
      </c>
      <c r="AJ406" s="107">
        <f t="shared" si="103"/>
        <v>0</v>
      </c>
      <c r="AK406" s="107">
        <f t="shared" si="104"/>
        <v>0</v>
      </c>
    </row>
    <row r="407">
      <c r="A407" s="107"/>
      <c r="B407" s="107"/>
      <c r="C407" s="107"/>
      <c r="D407" s="107"/>
      <c r="E407" s="107"/>
      <c r="F407" s="108">
        <f t="shared" si="80"/>
        <v>5311</v>
      </c>
      <c r="G407" s="90" t="s">
        <v>600</v>
      </c>
      <c r="H407" s="14">
        <f>IF(ISNA(VLOOKUP(G407,Round3_Transactions!$A$2:$F$800,2,FALSE)), 0,VLOOKUP(G407,Round3_Transactions!$A$2:$F$800,2,FALSE))</f>
        <v>0</v>
      </c>
      <c r="I407" s="60">
        <f>IF(ISNA(VLOOKUP(G407,Round3_Transactions!$A$2:$F$800,3,FALSE)), 0,VLOOKUP(G407,Round3_Transactions!$A$2:$F$800,3,FALSE))</f>
        <v>0</v>
      </c>
      <c r="J407" s="60">
        <f>IF(ISNA(VLOOKUP(G407,Round3_Transactions!$A$2:$F$800,4,FALSE)), 0,VLOOKUP(G407,Round3_Transactions!$A$2:$F$800,4,FALSE))</f>
        <v>0</v>
      </c>
      <c r="K407" s="60">
        <f>IF(ISNA(VLOOKUP(G407,Round3_Transactions!$A$2:$F$800,5,FALSE)), 0,VLOOKUP(G407,Round3_Transactions!$A$2:$F$800,5,FALSE))</f>
        <v>0</v>
      </c>
      <c r="L407" s="86">
        <f>IF(ISNA(VLOOKUP(G407,Round3_Transactions!$A$2:$F$800,6,FALSE)), 0,VLOOKUP(G407,Round3_Transactions!$A$2:$F$800,6,FALSE))</f>
        <v>0</v>
      </c>
      <c r="M407" s="107">
        <f t="shared" si="79"/>
        <v>0</v>
      </c>
      <c r="N407" s="107">
        <f t="shared" si="81"/>
        <v>0</v>
      </c>
      <c r="O407" s="107">
        <f t="shared" si="82"/>
        <v>0</v>
      </c>
      <c r="P407" s="107">
        <f t="shared" si="83"/>
        <v>0</v>
      </c>
      <c r="Q407" s="107">
        <f t="shared" si="84"/>
        <v>0</v>
      </c>
      <c r="R407" s="107">
        <f t="shared" si="85"/>
        <v>0</v>
      </c>
      <c r="S407" s="107">
        <f t="shared" si="86"/>
        <v>0</v>
      </c>
      <c r="T407" s="107">
        <f t="shared" si="87"/>
        <v>0</v>
      </c>
      <c r="U407" s="107">
        <f t="shared" si="88"/>
        <v>0</v>
      </c>
      <c r="V407" s="107">
        <f t="shared" si="89"/>
        <v>0</v>
      </c>
      <c r="W407" s="107">
        <f t="shared" si="90"/>
        <v>0</v>
      </c>
      <c r="X407" s="107">
        <f t="shared" si="91"/>
        <v>0</v>
      </c>
      <c r="Y407" s="107">
        <f t="shared" si="92"/>
        <v>0</v>
      </c>
      <c r="Z407" s="107">
        <f t="shared" si="93"/>
        <v>0</v>
      </c>
      <c r="AA407" s="107">
        <f t="shared" si="94"/>
        <v>0</v>
      </c>
      <c r="AB407" s="107">
        <f t="shared" si="95"/>
        <v>0</v>
      </c>
      <c r="AC407" s="107">
        <f t="shared" si="96"/>
        <v>0</v>
      </c>
      <c r="AD407" s="107">
        <f t="shared" si="97"/>
        <v>0</v>
      </c>
      <c r="AE407" s="107">
        <f t="shared" si="98"/>
        <v>0</v>
      </c>
      <c r="AF407" s="107">
        <f t="shared" si="99"/>
        <v>0</v>
      </c>
      <c r="AG407" s="107">
        <f t="shared" si="100"/>
        <v>0</v>
      </c>
      <c r="AH407" s="107">
        <f t="shared" si="101"/>
        <v>0</v>
      </c>
      <c r="AI407" s="107">
        <f t="shared" si="102"/>
        <v>0</v>
      </c>
      <c r="AJ407" s="107">
        <f t="shared" si="103"/>
        <v>0</v>
      </c>
      <c r="AK407" s="107">
        <f t="shared" si="104"/>
        <v>0</v>
      </c>
    </row>
    <row r="408">
      <c r="A408" s="107"/>
      <c r="B408" s="107"/>
      <c r="C408" s="107"/>
      <c r="D408" s="107"/>
      <c r="E408" s="107"/>
      <c r="F408" s="108">
        <f t="shared" si="80"/>
        <v>5311</v>
      </c>
      <c r="G408" s="90" t="s">
        <v>601</v>
      </c>
      <c r="H408" s="14">
        <f>IF(ISNA(VLOOKUP(G408,Round3_Transactions!$A$2:$F$800,2,FALSE)), 0,VLOOKUP(G408,Round3_Transactions!$A$2:$F$800,2,FALSE))</f>
        <v>0</v>
      </c>
      <c r="I408" s="60">
        <f>IF(ISNA(VLOOKUP(G408,Round3_Transactions!$A$2:$F$800,3,FALSE)), 0,VLOOKUP(G408,Round3_Transactions!$A$2:$F$800,3,FALSE))</f>
        <v>0</v>
      </c>
      <c r="J408" s="60">
        <f>IF(ISNA(VLOOKUP(G408,Round3_Transactions!$A$2:$F$800,4,FALSE)), 0,VLOOKUP(G408,Round3_Transactions!$A$2:$F$800,4,FALSE))</f>
        <v>0</v>
      </c>
      <c r="K408" s="60">
        <f>IF(ISNA(VLOOKUP(G408,Round3_Transactions!$A$2:$F$800,5,FALSE)), 0,VLOOKUP(G408,Round3_Transactions!$A$2:$F$800,5,FALSE))</f>
        <v>0</v>
      </c>
      <c r="L408" s="86">
        <f>IF(ISNA(VLOOKUP(G408,Round3_Transactions!$A$2:$F$800,6,FALSE)), 0,VLOOKUP(G408,Round3_Transactions!$A$2:$F$800,6,FALSE))</f>
        <v>0</v>
      </c>
      <c r="M408" s="107">
        <f t="shared" si="79"/>
        <v>0</v>
      </c>
      <c r="N408" s="107">
        <f t="shared" si="81"/>
        <v>0</v>
      </c>
      <c r="O408" s="107">
        <f t="shared" si="82"/>
        <v>0</v>
      </c>
      <c r="P408" s="107">
        <f t="shared" si="83"/>
        <v>0</v>
      </c>
      <c r="Q408" s="107">
        <f t="shared" si="84"/>
        <v>0</v>
      </c>
      <c r="R408" s="107">
        <f t="shared" si="85"/>
        <v>0</v>
      </c>
      <c r="S408" s="107">
        <f t="shared" si="86"/>
        <v>0</v>
      </c>
      <c r="T408" s="107">
        <f t="shared" si="87"/>
        <v>0</v>
      </c>
      <c r="U408" s="107">
        <f t="shared" si="88"/>
        <v>0</v>
      </c>
      <c r="V408" s="107">
        <f t="shared" si="89"/>
        <v>0</v>
      </c>
      <c r="W408" s="107">
        <f t="shared" si="90"/>
        <v>0</v>
      </c>
      <c r="X408" s="107">
        <f t="shared" si="91"/>
        <v>0</v>
      </c>
      <c r="Y408" s="107">
        <f t="shared" si="92"/>
        <v>0</v>
      </c>
      <c r="Z408" s="107">
        <f t="shared" si="93"/>
        <v>0</v>
      </c>
      <c r="AA408" s="107">
        <f t="shared" si="94"/>
        <v>0</v>
      </c>
      <c r="AB408" s="107">
        <f t="shared" si="95"/>
        <v>0</v>
      </c>
      <c r="AC408" s="107">
        <f t="shared" si="96"/>
        <v>0</v>
      </c>
      <c r="AD408" s="107">
        <f t="shared" si="97"/>
        <v>0</v>
      </c>
      <c r="AE408" s="107">
        <f t="shared" si="98"/>
        <v>0</v>
      </c>
      <c r="AF408" s="107">
        <f t="shared" si="99"/>
        <v>0</v>
      </c>
      <c r="AG408" s="107">
        <f t="shared" si="100"/>
        <v>0</v>
      </c>
      <c r="AH408" s="107">
        <f t="shared" si="101"/>
        <v>0</v>
      </c>
      <c r="AI408" s="107">
        <f t="shared" si="102"/>
        <v>0</v>
      </c>
      <c r="AJ408" s="107">
        <f t="shared" si="103"/>
        <v>0</v>
      </c>
      <c r="AK408" s="107">
        <f t="shared" si="104"/>
        <v>0</v>
      </c>
    </row>
    <row r="409">
      <c r="A409" s="107"/>
      <c r="B409" s="107"/>
      <c r="C409" s="107"/>
      <c r="D409" s="107"/>
      <c r="E409" s="107"/>
      <c r="F409" s="108">
        <f t="shared" si="80"/>
        <v>5311</v>
      </c>
      <c r="G409" s="90" t="s">
        <v>602</v>
      </c>
      <c r="H409" s="14">
        <f>IF(ISNA(VLOOKUP(G409,Round3_Transactions!$A$2:$F$800,2,FALSE)), 0,VLOOKUP(G409,Round3_Transactions!$A$2:$F$800,2,FALSE))</f>
        <v>0</v>
      </c>
      <c r="I409" s="60">
        <f>IF(ISNA(VLOOKUP(G409,Round3_Transactions!$A$2:$F$800,3,FALSE)), 0,VLOOKUP(G409,Round3_Transactions!$A$2:$F$800,3,FALSE))</f>
        <v>0</v>
      </c>
      <c r="J409" s="60">
        <f>IF(ISNA(VLOOKUP(G409,Round3_Transactions!$A$2:$F$800,4,FALSE)), 0,VLOOKUP(G409,Round3_Transactions!$A$2:$F$800,4,FALSE))</f>
        <v>0</v>
      </c>
      <c r="K409" s="60">
        <f>IF(ISNA(VLOOKUP(G409,Round3_Transactions!$A$2:$F$800,5,FALSE)), 0,VLOOKUP(G409,Round3_Transactions!$A$2:$F$800,5,FALSE))</f>
        <v>0</v>
      </c>
      <c r="L409" s="86">
        <f>IF(ISNA(VLOOKUP(G409,Round3_Transactions!$A$2:$F$800,6,FALSE)), 0,VLOOKUP(G409,Round3_Transactions!$A$2:$F$800,6,FALSE))</f>
        <v>0</v>
      </c>
      <c r="M409" s="107">
        <f t="shared" si="79"/>
        <v>0</v>
      </c>
      <c r="N409" s="107">
        <f t="shared" si="81"/>
        <v>0</v>
      </c>
      <c r="O409" s="107">
        <f t="shared" si="82"/>
        <v>0</v>
      </c>
      <c r="P409" s="107">
        <f t="shared" si="83"/>
        <v>0</v>
      </c>
      <c r="Q409" s="107">
        <f t="shared" si="84"/>
        <v>0</v>
      </c>
      <c r="R409" s="107">
        <f t="shared" si="85"/>
        <v>0</v>
      </c>
      <c r="S409" s="107">
        <f t="shared" si="86"/>
        <v>0</v>
      </c>
      <c r="T409" s="107">
        <f t="shared" si="87"/>
        <v>0</v>
      </c>
      <c r="U409" s="107">
        <f t="shared" si="88"/>
        <v>0</v>
      </c>
      <c r="V409" s="107">
        <f t="shared" si="89"/>
        <v>0</v>
      </c>
      <c r="W409" s="107">
        <f t="shared" si="90"/>
        <v>0</v>
      </c>
      <c r="X409" s="107">
        <f t="shared" si="91"/>
        <v>0</v>
      </c>
      <c r="Y409" s="107">
        <f t="shared" si="92"/>
        <v>0</v>
      </c>
      <c r="Z409" s="107">
        <f t="shared" si="93"/>
        <v>0</v>
      </c>
      <c r="AA409" s="107">
        <f t="shared" si="94"/>
        <v>0</v>
      </c>
      <c r="AB409" s="107">
        <f t="shared" si="95"/>
        <v>0</v>
      </c>
      <c r="AC409" s="107">
        <f t="shared" si="96"/>
        <v>0</v>
      </c>
      <c r="AD409" s="107">
        <f t="shared" si="97"/>
        <v>0</v>
      </c>
      <c r="AE409" s="107">
        <f t="shared" si="98"/>
        <v>0</v>
      </c>
      <c r="AF409" s="107">
        <f t="shared" si="99"/>
        <v>0</v>
      </c>
      <c r="AG409" s="107">
        <f t="shared" si="100"/>
        <v>0</v>
      </c>
      <c r="AH409" s="107">
        <f t="shared" si="101"/>
        <v>0</v>
      </c>
      <c r="AI409" s="107">
        <f t="shared" si="102"/>
        <v>0</v>
      </c>
      <c r="AJ409" s="107">
        <f t="shared" si="103"/>
        <v>0</v>
      </c>
      <c r="AK409" s="107">
        <f t="shared" si="104"/>
        <v>0</v>
      </c>
    </row>
    <row r="410">
      <c r="A410" s="107"/>
      <c r="B410" s="107"/>
      <c r="C410" s="107"/>
      <c r="D410" s="107"/>
      <c r="E410" s="107"/>
      <c r="F410" s="108">
        <f t="shared" si="80"/>
        <v>5311</v>
      </c>
      <c r="G410" s="90" t="s">
        <v>603</v>
      </c>
      <c r="H410" s="14">
        <f>IF(ISNA(VLOOKUP(G410,Round3_Transactions!$A$2:$F$800,2,FALSE)), 0,VLOOKUP(G410,Round3_Transactions!$A$2:$F$800,2,FALSE))</f>
        <v>0</v>
      </c>
      <c r="I410" s="60">
        <f>IF(ISNA(VLOOKUP(G410,Round3_Transactions!$A$2:$F$800,3,FALSE)), 0,VLOOKUP(G410,Round3_Transactions!$A$2:$F$800,3,FALSE))</f>
        <v>0</v>
      </c>
      <c r="J410" s="60">
        <f>IF(ISNA(VLOOKUP(G410,Round3_Transactions!$A$2:$F$800,4,FALSE)), 0,VLOOKUP(G410,Round3_Transactions!$A$2:$F$800,4,FALSE))</f>
        <v>0</v>
      </c>
      <c r="K410" s="60">
        <f>IF(ISNA(VLOOKUP(G410,Round3_Transactions!$A$2:$F$800,5,FALSE)), 0,VLOOKUP(G410,Round3_Transactions!$A$2:$F$800,5,FALSE))</f>
        <v>0</v>
      </c>
      <c r="L410" s="86">
        <f>IF(ISNA(VLOOKUP(G410,Round3_Transactions!$A$2:$F$800,6,FALSE)), 0,VLOOKUP(G410,Round3_Transactions!$A$2:$F$800,6,FALSE))</f>
        <v>0</v>
      </c>
      <c r="M410" s="107">
        <f t="shared" si="79"/>
        <v>0</v>
      </c>
      <c r="N410" s="107">
        <f t="shared" si="81"/>
        <v>0</v>
      </c>
      <c r="O410" s="107">
        <f t="shared" si="82"/>
        <v>0</v>
      </c>
      <c r="P410" s="107">
        <f t="shared" si="83"/>
        <v>0</v>
      </c>
      <c r="Q410" s="107">
        <f t="shared" si="84"/>
        <v>0</v>
      </c>
      <c r="R410" s="107">
        <f t="shared" si="85"/>
        <v>0</v>
      </c>
      <c r="S410" s="107">
        <f t="shared" si="86"/>
        <v>0</v>
      </c>
      <c r="T410" s="107">
        <f t="shared" si="87"/>
        <v>0</v>
      </c>
      <c r="U410" s="107">
        <f t="shared" si="88"/>
        <v>0</v>
      </c>
      <c r="V410" s="107">
        <f t="shared" si="89"/>
        <v>0</v>
      </c>
      <c r="W410" s="107">
        <f t="shared" si="90"/>
        <v>0</v>
      </c>
      <c r="X410" s="107">
        <f t="shared" si="91"/>
        <v>0</v>
      </c>
      <c r="Y410" s="107">
        <f t="shared" si="92"/>
        <v>0</v>
      </c>
      <c r="Z410" s="107">
        <f t="shared" si="93"/>
        <v>0</v>
      </c>
      <c r="AA410" s="107">
        <f t="shared" si="94"/>
        <v>0</v>
      </c>
      <c r="AB410" s="107">
        <f t="shared" si="95"/>
        <v>0</v>
      </c>
      <c r="AC410" s="107">
        <f t="shared" si="96"/>
        <v>0</v>
      </c>
      <c r="AD410" s="107">
        <f t="shared" si="97"/>
        <v>0</v>
      </c>
      <c r="AE410" s="107">
        <f t="shared" si="98"/>
        <v>0</v>
      </c>
      <c r="AF410" s="107">
        <f t="shared" si="99"/>
        <v>0</v>
      </c>
      <c r="AG410" s="107">
        <f t="shared" si="100"/>
        <v>0</v>
      </c>
      <c r="AH410" s="107">
        <f t="shared" si="101"/>
        <v>0</v>
      </c>
      <c r="AI410" s="107">
        <f t="shared" si="102"/>
        <v>0</v>
      </c>
      <c r="AJ410" s="107">
        <f t="shared" si="103"/>
        <v>0</v>
      </c>
      <c r="AK410" s="107">
        <f t="shared" si="104"/>
        <v>0</v>
      </c>
    </row>
    <row r="411">
      <c r="A411" s="107"/>
      <c r="B411" s="107"/>
      <c r="C411" s="107"/>
      <c r="D411" s="109"/>
      <c r="E411" s="107"/>
      <c r="F411" s="108">
        <f t="shared" si="80"/>
        <v>5311</v>
      </c>
      <c r="G411" s="90" t="s">
        <v>604</v>
      </c>
      <c r="H411" s="14">
        <f>IF(ISNA(VLOOKUP(G411,Round3_Transactions!$A$2:$F$800,2,FALSE)), 0,VLOOKUP(G411,Round3_Transactions!$A$2:$F$800,2,FALSE))</f>
        <v>0</v>
      </c>
      <c r="I411" s="60">
        <f>IF(ISNA(VLOOKUP(G411,Round3_Transactions!$A$2:$F$800,3,FALSE)), 0,VLOOKUP(G411,Round3_Transactions!$A$2:$F$800,3,FALSE))</f>
        <v>0</v>
      </c>
      <c r="J411" s="60">
        <f>IF(ISNA(VLOOKUP(G411,Round3_Transactions!$A$2:$F$800,4,FALSE)), 0,VLOOKUP(G411,Round3_Transactions!$A$2:$F$800,4,FALSE))</f>
        <v>0</v>
      </c>
      <c r="K411" s="60">
        <f>IF(ISNA(VLOOKUP(G411,Round3_Transactions!$A$2:$F$800,5,FALSE)), 0,VLOOKUP(G411,Round3_Transactions!$A$2:$F$800,5,FALSE))</f>
        <v>0</v>
      </c>
      <c r="L411" s="86">
        <f>IF(ISNA(VLOOKUP(G411,Round3_Transactions!$A$2:$F$800,6,FALSE)), 0,VLOOKUP(G411,Round3_Transactions!$A$2:$F$800,6,FALSE))</f>
        <v>0</v>
      </c>
      <c r="M411" s="107">
        <f t="shared" si="79"/>
        <v>0</v>
      </c>
      <c r="N411" s="107">
        <f t="shared" si="81"/>
        <v>0</v>
      </c>
      <c r="O411" s="107">
        <f t="shared" si="82"/>
        <v>0</v>
      </c>
      <c r="P411" s="107">
        <f t="shared" si="83"/>
        <v>0</v>
      </c>
      <c r="Q411" s="107">
        <f t="shared" si="84"/>
        <v>0</v>
      </c>
      <c r="R411" s="107">
        <f t="shared" si="85"/>
        <v>0</v>
      </c>
      <c r="S411" s="107">
        <f t="shared" si="86"/>
        <v>0</v>
      </c>
      <c r="T411" s="107">
        <f t="shared" si="87"/>
        <v>0</v>
      </c>
      <c r="U411" s="107">
        <f t="shared" si="88"/>
        <v>0</v>
      </c>
      <c r="V411" s="107">
        <f t="shared" si="89"/>
        <v>0</v>
      </c>
      <c r="W411" s="107">
        <f t="shared" si="90"/>
        <v>0</v>
      </c>
      <c r="X411" s="107">
        <f t="shared" si="91"/>
        <v>0</v>
      </c>
      <c r="Y411" s="107">
        <f t="shared" si="92"/>
        <v>0</v>
      </c>
      <c r="Z411" s="107">
        <f t="shared" si="93"/>
        <v>0</v>
      </c>
      <c r="AA411" s="107">
        <f t="shared" si="94"/>
        <v>0</v>
      </c>
      <c r="AB411" s="107">
        <f t="shared" si="95"/>
        <v>0</v>
      </c>
      <c r="AC411" s="107">
        <f t="shared" si="96"/>
        <v>0</v>
      </c>
      <c r="AD411" s="107">
        <f t="shared" si="97"/>
        <v>0</v>
      </c>
      <c r="AE411" s="107">
        <f t="shared" si="98"/>
        <v>0</v>
      </c>
      <c r="AF411" s="107">
        <f t="shared" si="99"/>
        <v>0</v>
      </c>
      <c r="AG411" s="107">
        <f t="shared" si="100"/>
        <v>0</v>
      </c>
      <c r="AH411" s="107">
        <f t="shared" si="101"/>
        <v>0</v>
      </c>
      <c r="AI411" s="107">
        <f t="shared" si="102"/>
        <v>0</v>
      </c>
      <c r="AJ411" s="107">
        <f t="shared" si="103"/>
        <v>0</v>
      </c>
      <c r="AK411" s="107">
        <f t="shared" si="104"/>
        <v>0</v>
      </c>
    </row>
    <row r="412">
      <c r="A412" s="107"/>
      <c r="B412" s="107"/>
      <c r="C412" s="107"/>
      <c r="D412" s="107"/>
      <c r="E412" s="107"/>
      <c r="F412" s="108">
        <f t="shared" si="80"/>
        <v>5311</v>
      </c>
      <c r="G412" s="90" t="s">
        <v>605</v>
      </c>
      <c r="H412" s="14">
        <f>IF(ISNA(VLOOKUP(G412,Round3_Transactions!$A$2:$F$800,2,FALSE)), 0,VLOOKUP(G412,Round3_Transactions!$A$2:$F$800,2,FALSE))</f>
        <v>0</v>
      </c>
      <c r="I412" s="60">
        <f>IF(ISNA(VLOOKUP(G412,Round3_Transactions!$A$2:$F$800,3,FALSE)), 0,VLOOKUP(G412,Round3_Transactions!$A$2:$F$800,3,FALSE))</f>
        <v>0</v>
      </c>
      <c r="J412" s="60">
        <f>IF(ISNA(VLOOKUP(G412,Round3_Transactions!$A$2:$F$800,4,FALSE)), 0,VLOOKUP(G412,Round3_Transactions!$A$2:$F$800,4,FALSE))</f>
        <v>0</v>
      </c>
      <c r="K412" s="60">
        <f>IF(ISNA(VLOOKUP(G412,Round3_Transactions!$A$2:$F$800,5,FALSE)), 0,VLOOKUP(G412,Round3_Transactions!$A$2:$F$800,5,FALSE))</f>
        <v>0</v>
      </c>
      <c r="L412" s="86">
        <f>IF(ISNA(VLOOKUP(G412,Round3_Transactions!$A$2:$F$800,6,FALSE)), 0,VLOOKUP(G412,Round3_Transactions!$A$2:$F$800,6,FALSE))</f>
        <v>0</v>
      </c>
      <c r="M412" s="107">
        <f t="shared" si="79"/>
        <v>0</v>
      </c>
      <c r="N412" s="107">
        <f t="shared" si="81"/>
        <v>0</v>
      </c>
      <c r="O412" s="107">
        <f t="shared" si="82"/>
        <v>0</v>
      </c>
      <c r="P412" s="107">
        <f t="shared" si="83"/>
        <v>0</v>
      </c>
      <c r="Q412" s="107">
        <f t="shared" si="84"/>
        <v>0</v>
      </c>
      <c r="R412" s="107">
        <f t="shared" si="85"/>
        <v>0</v>
      </c>
      <c r="S412" s="107">
        <f t="shared" si="86"/>
        <v>0</v>
      </c>
      <c r="T412" s="107">
        <f t="shared" si="87"/>
        <v>0</v>
      </c>
      <c r="U412" s="107">
        <f t="shared" si="88"/>
        <v>0</v>
      </c>
      <c r="V412" s="107">
        <f t="shared" si="89"/>
        <v>0</v>
      </c>
      <c r="W412" s="107">
        <f t="shared" si="90"/>
        <v>0</v>
      </c>
      <c r="X412" s="107">
        <f t="shared" si="91"/>
        <v>0</v>
      </c>
      <c r="Y412" s="107">
        <f t="shared" si="92"/>
        <v>0</v>
      </c>
      <c r="Z412" s="107">
        <f t="shared" si="93"/>
        <v>0</v>
      </c>
      <c r="AA412" s="107">
        <f t="shared" si="94"/>
        <v>0</v>
      </c>
      <c r="AB412" s="107">
        <f t="shared" si="95"/>
        <v>0</v>
      </c>
      <c r="AC412" s="107">
        <f t="shared" si="96"/>
        <v>0</v>
      </c>
      <c r="AD412" s="107">
        <f t="shared" si="97"/>
        <v>0</v>
      </c>
      <c r="AE412" s="107">
        <f t="shared" si="98"/>
        <v>0</v>
      </c>
      <c r="AF412" s="107">
        <f t="shared" si="99"/>
        <v>0</v>
      </c>
      <c r="AG412" s="107">
        <f t="shared" si="100"/>
        <v>0</v>
      </c>
      <c r="AH412" s="107">
        <f t="shared" si="101"/>
        <v>0</v>
      </c>
      <c r="AI412" s="107">
        <f t="shared" si="102"/>
        <v>0</v>
      </c>
      <c r="AJ412" s="107">
        <f t="shared" si="103"/>
        <v>0</v>
      </c>
      <c r="AK412" s="107">
        <f t="shared" si="104"/>
        <v>0</v>
      </c>
    </row>
    <row r="413">
      <c r="A413" s="107"/>
      <c r="B413" s="107"/>
      <c r="C413" s="107"/>
      <c r="D413" s="107"/>
      <c r="E413" s="107"/>
      <c r="F413" s="108">
        <f t="shared" si="80"/>
        <v>5311</v>
      </c>
      <c r="G413" s="90" t="s">
        <v>606</v>
      </c>
      <c r="H413" s="14">
        <f>IF(ISNA(VLOOKUP(G413,Round3_Transactions!$A$2:$F$800,2,FALSE)), 0,VLOOKUP(G413,Round3_Transactions!$A$2:$F$800,2,FALSE))</f>
        <v>0</v>
      </c>
      <c r="I413" s="60">
        <f>IF(ISNA(VLOOKUP(G413,Round3_Transactions!$A$2:$F$800,3,FALSE)), 0,VLOOKUP(G413,Round3_Transactions!$A$2:$F$800,3,FALSE))</f>
        <v>0</v>
      </c>
      <c r="J413" s="60">
        <f>IF(ISNA(VLOOKUP(G413,Round3_Transactions!$A$2:$F$800,4,FALSE)), 0,VLOOKUP(G413,Round3_Transactions!$A$2:$F$800,4,FALSE))</f>
        <v>0</v>
      </c>
      <c r="K413" s="60">
        <f>IF(ISNA(VLOOKUP(G413,Round3_Transactions!$A$2:$F$800,5,FALSE)), 0,VLOOKUP(G413,Round3_Transactions!$A$2:$F$800,5,FALSE))</f>
        <v>0</v>
      </c>
      <c r="L413" s="86">
        <f>IF(ISNA(VLOOKUP(G413,Round3_Transactions!$A$2:$F$800,6,FALSE)), 0,VLOOKUP(G413,Round3_Transactions!$A$2:$F$800,6,FALSE))</f>
        <v>0</v>
      </c>
      <c r="M413" s="107">
        <f t="shared" si="79"/>
        <v>0</v>
      </c>
      <c r="N413" s="107">
        <f t="shared" si="81"/>
        <v>0</v>
      </c>
      <c r="O413" s="107">
        <f t="shared" si="82"/>
        <v>0</v>
      </c>
      <c r="P413" s="107">
        <f t="shared" si="83"/>
        <v>0</v>
      </c>
      <c r="Q413" s="107">
        <f t="shared" si="84"/>
        <v>0</v>
      </c>
      <c r="R413" s="107">
        <f t="shared" si="85"/>
        <v>0</v>
      </c>
      <c r="S413" s="107">
        <f t="shared" si="86"/>
        <v>0</v>
      </c>
      <c r="T413" s="107">
        <f t="shared" si="87"/>
        <v>0</v>
      </c>
      <c r="U413" s="107">
        <f t="shared" si="88"/>
        <v>0</v>
      </c>
      <c r="V413" s="107">
        <f t="shared" si="89"/>
        <v>0</v>
      </c>
      <c r="W413" s="107">
        <f t="shared" si="90"/>
        <v>0</v>
      </c>
      <c r="X413" s="107">
        <f t="shared" si="91"/>
        <v>0</v>
      </c>
      <c r="Y413" s="107">
        <f t="shared" si="92"/>
        <v>0</v>
      </c>
      <c r="Z413" s="107">
        <f t="shared" si="93"/>
        <v>0</v>
      </c>
      <c r="AA413" s="107">
        <f t="shared" si="94"/>
        <v>0</v>
      </c>
      <c r="AB413" s="107">
        <f t="shared" si="95"/>
        <v>0</v>
      </c>
      <c r="AC413" s="107">
        <f t="shared" si="96"/>
        <v>0</v>
      </c>
      <c r="AD413" s="107">
        <f t="shared" si="97"/>
        <v>0</v>
      </c>
      <c r="AE413" s="107">
        <f t="shared" si="98"/>
        <v>0</v>
      </c>
      <c r="AF413" s="107">
        <f t="shared" si="99"/>
        <v>0</v>
      </c>
      <c r="AG413" s="107">
        <f t="shared" si="100"/>
        <v>0</v>
      </c>
      <c r="AH413" s="107">
        <f t="shared" si="101"/>
        <v>0</v>
      </c>
      <c r="AI413" s="107">
        <f t="shared" si="102"/>
        <v>0</v>
      </c>
      <c r="AJ413" s="107">
        <f t="shared" si="103"/>
        <v>0</v>
      </c>
      <c r="AK413" s="107">
        <f t="shared" si="104"/>
        <v>0</v>
      </c>
    </row>
    <row r="414">
      <c r="A414" s="107"/>
      <c r="B414" s="107"/>
      <c r="C414" s="107"/>
      <c r="D414" s="107"/>
      <c r="E414" s="107"/>
      <c r="F414" s="108">
        <f t="shared" si="80"/>
        <v>5311</v>
      </c>
      <c r="G414" s="90" t="s">
        <v>607</v>
      </c>
      <c r="H414" s="14">
        <f>IF(ISNA(VLOOKUP(G414,Round3_Transactions!$A$2:$F$800,2,FALSE)), 0,VLOOKUP(G414,Round3_Transactions!$A$2:$F$800,2,FALSE))</f>
        <v>0</v>
      </c>
      <c r="I414" s="60">
        <f>IF(ISNA(VLOOKUP(G414,Round3_Transactions!$A$2:$F$800,3,FALSE)), 0,VLOOKUP(G414,Round3_Transactions!$A$2:$F$800,3,FALSE))</f>
        <v>0</v>
      </c>
      <c r="J414" s="60">
        <f>IF(ISNA(VLOOKUP(G414,Round3_Transactions!$A$2:$F$800,4,FALSE)), 0,VLOOKUP(G414,Round3_Transactions!$A$2:$F$800,4,FALSE))</f>
        <v>0</v>
      </c>
      <c r="K414" s="60">
        <f>IF(ISNA(VLOOKUP(G414,Round3_Transactions!$A$2:$F$800,5,FALSE)), 0,VLOOKUP(G414,Round3_Transactions!$A$2:$F$800,5,FALSE))</f>
        <v>0</v>
      </c>
      <c r="L414" s="86">
        <f>IF(ISNA(VLOOKUP(G414,Round3_Transactions!$A$2:$F$800,6,FALSE)), 0,VLOOKUP(G414,Round3_Transactions!$A$2:$F$800,6,FALSE))</f>
        <v>0</v>
      </c>
      <c r="M414" s="107">
        <f t="shared" si="79"/>
        <v>0</v>
      </c>
      <c r="N414" s="107">
        <f t="shared" si="81"/>
        <v>0</v>
      </c>
      <c r="O414" s="107">
        <f t="shared" si="82"/>
        <v>0</v>
      </c>
      <c r="P414" s="107">
        <f t="shared" si="83"/>
        <v>0</v>
      </c>
      <c r="Q414" s="107">
        <f t="shared" si="84"/>
        <v>0</v>
      </c>
      <c r="R414" s="107">
        <f t="shared" si="85"/>
        <v>0</v>
      </c>
      <c r="S414" s="107">
        <f t="shared" si="86"/>
        <v>0</v>
      </c>
      <c r="T414" s="107">
        <f t="shared" si="87"/>
        <v>0</v>
      </c>
      <c r="U414" s="107">
        <f t="shared" si="88"/>
        <v>0</v>
      </c>
      <c r="V414" s="107">
        <f t="shared" si="89"/>
        <v>0</v>
      </c>
      <c r="W414" s="107">
        <f t="shared" si="90"/>
        <v>0</v>
      </c>
      <c r="X414" s="107">
        <f t="shared" si="91"/>
        <v>0</v>
      </c>
      <c r="Y414" s="107">
        <f t="shared" si="92"/>
        <v>0</v>
      </c>
      <c r="Z414" s="107">
        <f t="shared" si="93"/>
        <v>0</v>
      </c>
      <c r="AA414" s="107">
        <f t="shared" si="94"/>
        <v>0</v>
      </c>
      <c r="AB414" s="107">
        <f t="shared" si="95"/>
        <v>0</v>
      </c>
      <c r="AC414" s="107">
        <f t="shared" si="96"/>
        <v>0</v>
      </c>
      <c r="AD414" s="107">
        <f t="shared" si="97"/>
        <v>0</v>
      </c>
      <c r="AE414" s="107">
        <f t="shared" si="98"/>
        <v>0</v>
      </c>
      <c r="AF414" s="107">
        <f t="shared" si="99"/>
        <v>0</v>
      </c>
      <c r="AG414" s="107">
        <f t="shared" si="100"/>
        <v>0</v>
      </c>
      <c r="AH414" s="107">
        <f t="shared" si="101"/>
        <v>0</v>
      </c>
      <c r="AI414" s="107">
        <f t="shared" si="102"/>
        <v>0</v>
      </c>
      <c r="AJ414" s="107">
        <f t="shared" si="103"/>
        <v>0</v>
      </c>
      <c r="AK414" s="107">
        <f t="shared" si="104"/>
        <v>0</v>
      </c>
    </row>
    <row r="415">
      <c r="A415" s="107"/>
      <c r="B415" s="107"/>
      <c r="C415" s="107"/>
      <c r="D415" s="107"/>
      <c r="E415" s="107"/>
      <c r="F415" s="108">
        <f t="shared" si="80"/>
        <v>5311</v>
      </c>
      <c r="G415" s="90" t="s">
        <v>608</v>
      </c>
      <c r="H415" s="14">
        <f>IF(ISNA(VLOOKUP(G415,Round3_Transactions!$A$2:$F$800,2,FALSE)), 0,VLOOKUP(G415,Round3_Transactions!$A$2:$F$800,2,FALSE))</f>
        <v>0</v>
      </c>
      <c r="I415" s="60">
        <f>IF(ISNA(VLOOKUP(G415,Round3_Transactions!$A$2:$F$800,3,FALSE)), 0,VLOOKUP(G415,Round3_Transactions!$A$2:$F$800,3,FALSE))</f>
        <v>0</v>
      </c>
      <c r="J415" s="60">
        <f>IF(ISNA(VLOOKUP(G415,Round3_Transactions!$A$2:$F$800,4,FALSE)), 0,VLOOKUP(G415,Round3_Transactions!$A$2:$F$800,4,FALSE))</f>
        <v>0</v>
      </c>
      <c r="K415" s="60">
        <f>IF(ISNA(VLOOKUP(G415,Round3_Transactions!$A$2:$F$800,5,FALSE)), 0,VLOOKUP(G415,Round3_Transactions!$A$2:$F$800,5,FALSE))</f>
        <v>0</v>
      </c>
      <c r="L415" s="86">
        <f>IF(ISNA(VLOOKUP(G415,Round3_Transactions!$A$2:$F$800,6,FALSE)), 0,VLOOKUP(G415,Round3_Transactions!$A$2:$F$800,6,FALSE))</f>
        <v>0</v>
      </c>
      <c r="M415" s="107">
        <f t="shared" si="79"/>
        <v>0</v>
      </c>
      <c r="N415" s="107">
        <f t="shared" si="81"/>
        <v>0</v>
      </c>
      <c r="O415" s="107">
        <f t="shared" si="82"/>
        <v>0</v>
      </c>
      <c r="P415" s="107">
        <f t="shared" si="83"/>
        <v>0</v>
      </c>
      <c r="Q415" s="107">
        <f t="shared" si="84"/>
        <v>0</v>
      </c>
      <c r="R415" s="107">
        <f t="shared" si="85"/>
        <v>0</v>
      </c>
      <c r="S415" s="107">
        <f t="shared" si="86"/>
        <v>0</v>
      </c>
      <c r="T415" s="107">
        <f t="shared" si="87"/>
        <v>0</v>
      </c>
      <c r="U415" s="107">
        <f t="shared" si="88"/>
        <v>0</v>
      </c>
      <c r="V415" s="107">
        <f t="shared" si="89"/>
        <v>0</v>
      </c>
      <c r="W415" s="107">
        <f t="shared" si="90"/>
        <v>0</v>
      </c>
      <c r="X415" s="107">
        <f t="shared" si="91"/>
        <v>0</v>
      </c>
      <c r="Y415" s="107">
        <f t="shared" si="92"/>
        <v>0</v>
      </c>
      <c r="Z415" s="107">
        <f t="shared" si="93"/>
        <v>0</v>
      </c>
      <c r="AA415" s="107">
        <f t="shared" si="94"/>
        <v>0</v>
      </c>
      <c r="AB415" s="107">
        <f t="shared" si="95"/>
        <v>0</v>
      </c>
      <c r="AC415" s="107">
        <f t="shared" si="96"/>
        <v>0</v>
      </c>
      <c r="AD415" s="107">
        <f t="shared" si="97"/>
        <v>0</v>
      </c>
      <c r="AE415" s="107">
        <f t="shared" si="98"/>
        <v>0</v>
      </c>
      <c r="AF415" s="107">
        <f t="shared" si="99"/>
        <v>0</v>
      </c>
      <c r="AG415" s="107">
        <f t="shared" si="100"/>
        <v>0</v>
      </c>
      <c r="AH415" s="107">
        <f t="shared" si="101"/>
        <v>0</v>
      </c>
      <c r="AI415" s="107">
        <f t="shared" si="102"/>
        <v>0</v>
      </c>
      <c r="AJ415" s="107">
        <f t="shared" si="103"/>
        <v>0</v>
      </c>
      <c r="AK415" s="107">
        <f t="shared" si="104"/>
        <v>0</v>
      </c>
    </row>
    <row r="416">
      <c r="A416" s="107"/>
      <c r="B416" s="107"/>
      <c r="C416" s="107"/>
      <c r="D416" s="107"/>
      <c r="E416" s="107"/>
      <c r="F416" s="108">
        <f t="shared" si="80"/>
        <v>5311</v>
      </c>
      <c r="G416" s="90" t="s">
        <v>609</v>
      </c>
      <c r="H416" s="14">
        <f>IF(ISNA(VLOOKUP(G416,Round3_Transactions!$A$2:$F$800,2,FALSE)), 0,VLOOKUP(G416,Round3_Transactions!$A$2:$F$800,2,FALSE))</f>
        <v>0</v>
      </c>
      <c r="I416" s="60">
        <f>IF(ISNA(VLOOKUP(G416,Round3_Transactions!$A$2:$F$800,3,FALSE)), 0,VLOOKUP(G416,Round3_Transactions!$A$2:$F$800,3,FALSE))</f>
        <v>0</v>
      </c>
      <c r="J416" s="60">
        <f>IF(ISNA(VLOOKUP(G416,Round3_Transactions!$A$2:$F$800,4,FALSE)), 0,VLOOKUP(G416,Round3_Transactions!$A$2:$F$800,4,FALSE))</f>
        <v>0</v>
      </c>
      <c r="K416" s="60">
        <f>IF(ISNA(VLOOKUP(G416,Round3_Transactions!$A$2:$F$800,5,FALSE)), 0,VLOOKUP(G416,Round3_Transactions!$A$2:$F$800,5,FALSE))</f>
        <v>0</v>
      </c>
      <c r="L416" s="86">
        <f>IF(ISNA(VLOOKUP(G416,Round3_Transactions!$A$2:$F$800,6,FALSE)), 0,VLOOKUP(G416,Round3_Transactions!$A$2:$F$800,6,FALSE))</f>
        <v>0</v>
      </c>
      <c r="M416" s="107">
        <f t="shared" si="79"/>
        <v>0</v>
      </c>
      <c r="N416" s="107">
        <f t="shared" si="81"/>
        <v>0</v>
      </c>
      <c r="O416" s="107">
        <f t="shared" si="82"/>
        <v>0</v>
      </c>
      <c r="P416" s="107">
        <f t="shared" si="83"/>
        <v>0</v>
      </c>
      <c r="Q416" s="107">
        <f t="shared" si="84"/>
        <v>0</v>
      </c>
      <c r="R416" s="107">
        <f t="shared" si="85"/>
        <v>0</v>
      </c>
      <c r="S416" s="107">
        <f t="shared" si="86"/>
        <v>0</v>
      </c>
      <c r="T416" s="107">
        <f t="shared" si="87"/>
        <v>0</v>
      </c>
      <c r="U416" s="107">
        <f t="shared" si="88"/>
        <v>0</v>
      </c>
      <c r="V416" s="107">
        <f t="shared" si="89"/>
        <v>0</v>
      </c>
      <c r="W416" s="107">
        <f t="shared" si="90"/>
        <v>0</v>
      </c>
      <c r="X416" s="107">
        <f t="shared" si="91"/>
        <v>0</v>
      </c>
      <c r="Y416" s="107">
        <f t="shared" si="92"/>
        <v>0</v>
      </c>
      <c r="Z416" s="107">
        <f t="shared" si="93"/>
        <v>0</v>
      </c>
      <c r="AA416" s="107">
        <f t="shared" si="94"/>
        <v>0</v>
      </c>
      <c r="AB416" s="107">
        <f t="shared" si="95"/>
        <v>0</v>
      </c>
      <c r="AC416" s="107">
        <f t="shared" si="96"/>
        <v>0</v>
      </c>
      <c r="AD416" s="107">
        <f t="shared" si="97"/>
        <v>0</v>
      </c>
      <c r="AE416" s="107">
        <f t="shared" si="98"/>
        <v>0</v>
      </c>
      <c r="AF416" s="107">
        <f t="shared" si="99"/>
        <v>0</v>
      </c>
      <c r="AG416" s="107">
        <f t="shared" si="100"/>
        <v>0</v>
      </c>
      <c r="AH416" s="107">
        <f t="shared" si="101"/>
        <v>0</v>
      </c>
      <c r="AI416" s="107">
        <f t="shared" si="102"/>
        <v>0</v>
      </c>
      <c r="AJ416" s="107">
        <f t="shared" si="103"/>
        <v>0</v>
      </c>
      <c r="AK416" s="107">
        <f t="shared" si="104"/>
        <v>0</v>
      </c>
    </row>
    <row r="417">
      <c r="A417" s="107"/>
      <c r="B417" s="107"/>
      <c r="C417" s="107"/>
      <c r="D417" s="107"/>
      <c r="E417" s="107"/>
      <c r="F417" s="108">
        <f t="shared" si="80"/>
        <v>5311</v>
      </c>
      <c r="G417" s="90" t="s">
        <v>610</v>
      </c>
      <c r="H417" s="14">
        <f>IF(ISNA(VLOOKUP(G417,Round3_Transactions!$A$2:$F$800,2,FALSE)), 0,VLOOKUP(G417,Round3_Transactions!$A$2:$F$800,2,FALSE))</f>
        <v>0</v>
      </c>
      <c r="I417" s="60">
        <f>IF(ISNA(VLOOKUP(G417,Round3_Transactions!$A$2:$F$800,3,FALSE)), 0,VLOOKUP(G417,Round3_Transactions!$A$2:$F$800,3,FALSE))</f>
        <v>0</v>
      </c>
      <c r="J417" s="60">
        <f>IF(ISNA(VLOOKUP(G417,Round3_Transactions!$A$2:$F$800,4,FALSE)), 0,VLOOKUP(G417,Round3_Transactions!$A$2:$F$800,4,FALSE))</f>
        <v>0</v>
      </c>
      <c r="K417" s="60">
        <f>IF(ISNA(VLOOKUP(G417,Round3_Transactions!$A$2:$F$800,5,FALSE)), 0,VLOOKUP(G417,Round3_Transactions!$A$2:$F$800,5,FALSE))</f>
        <v>0</v>
      </c>
      <c r="L417" s="86">
        <f>IF(ISNA(VLOOKUP(G417,Round3_Transactions!$A$2:$F$800,6,FALSE)), 0,VLOOKUP(G417,Round3_Transactions!$A$2:$F$800,6,FALSE))</f>
        <v>0</v>
      </c>
      <c r="M417" s="107">
        <f t="shared" si="79"/>
        <v>0</v>
      </c>
      <c r="N417" s="107">
        <f t="shared" si="81"/>
        <v>0</v>
      </c>
      <c r="O417" s="107">
        <f t="shared" si="82"/>
        <v>0</v>
      </c>
      <c r="P417" s="107">
        <f t="shared" si="83"/>
        <v>0</v>
      </c>
      <c r="Q417" s="107">
        <f t="shared" si="84"/>
        <v>0</v>
      </c>
      <c r="R417" s="107">
        <f t="shared" si="85"/>
        <v>0</v>
      </c>
      <c r="S417" s="107">
        <f t="shared" si="86"/>
        <v>0</v>
      </c>
      <c r="T417" s="107">
        <f t="shared" si="87"/>
        <v>0</v>
      </c>
      <c r="U417" s="107">
        <f t="shared" si="88"/>
        <v>0</v>
      </c>
      <c r="V417" s="107">
        <f t="shared" si="89"/>
        <v>0</v>
      </c>
      <c r="W417" s="107">
        <f t="shared" si="90"/>
        <v>0</v>
      </c>
      <c r="X417" s="107">
        <f t="shared" si="91"/>
        <v>0</v>
      </c>
      <c r="Y417" s="107">
        <f t="shared" si="92"/>
        <v>0</v>
      </c>
      <c r="Z417" s="107">
        <f t="shared" si="93"/>
        <v>0</v>
      </c>
      <c r="AA417" s="107">
        <f t="shared" si="94"/>
        <v>0</v>
      </c>
      <c r="AB417" s="107">
        <f t="shared" si="95"/>
        <v>0</v>
      </c>
      <c r="AC417" s="107">
        <f t="shared" si="96"/>
        <v>0</v>
      </c>
      <c r="AD417" s="107">
        <f t="shared" si="97"/>
        <v>0</v>
      </c>
      <c r="AE417" s="107">
        <f t="shared" si="98"/>
        <v>0</v>
      </c>
      <c r="AF417" s="107">
        <f t="shared" si="99"/>
        <v>0</v>
      </c>
      <c r="AG417" s="107">
        <f t="shared" si="100"/>
        <v>0</v>
      </c>
      <c r="AH417" s="107">
        <f t="shared" si="101"/>
        <v>0</v>
      </c>
      <c r="AI417" s="107">
        <f t="shared" si="102"/>
        <v>0</v>
      </c>
      <c r="AJ417" s="107">
        <f t="shared" si="103"/>
        <v>0</v>
      </c>
      <c r="AK417" s="107">
        <f t="shared" si="104"/>
        <v>0</v>
      </c>
    </row>
    <row r="418">
      <c r="A418" s="107"/>
      <c r="B418" s="107"/>
      <c r="C418" s="107"/>
      <c r="D418" s="107"/>
      <c r="E418" s="107"/>
      <c r="F418" s="108">
        <f t="shared" si="80"/>
        <v>5311</v>
      </c>
      <c r="G418" s="90" t="s">
        <v>611</v>
      </c>
      <c r="H418" s="14">
        <f>IF(ISNA(VLOOKUP(G418,Round3_Transactions!$A$2:$F$800,2,FALSE)), 0,VLOOKUP(G418,Round3_Transactions!$A$2:$F$800,2,FALSE))</f>
        <v>0</v>
      </c>
      <c r="I418" s="60">
        <f>IF(ISNA(VLOOKUP(G418,Round3_Transactions!$A$2:$F$800,3,FALSE)), 0,VLOOKUP(G418,Round3_Transactions!$A$2:$F$800,3,FALSE))</f>
        <v>0</v>
      </c>
      <c r="J418" s="60">
        <f>IF(ISNA(VLOOKUP(G418,Round3_Transactions!$A$2:$F$800,4,FALSE)), 0,VLOOKUP(G418,Round3_Transactions!$A$2:$F$800,4,FALSE))</f>
        <v>0</v>
      </c>
      <c r="K418" s="60">
        <f>IF(ISNA(VLOOKUP(G418,Round3_Transactions!$A$2:$F$800,5,FALSE)), 0,VLOOKUP(G418,Round3_Transactions!$A$2:$F$800,5,FALSE))</f>
        <v>0</v>
      </c>
      <c r="L418" s="86">
        <f>IF(ISNA(VLOOKUP(G418,Round3_Transactions!$A$2:$F$800,6,FALSE)), 0,VLOOKUP(G418,Round3_Transactions!$A$2:$F$800,6,FALSE))</f>
        <v>0</v>
      </c>
      <c r="M418" s="107">
        <f t="shared" si="79"/>
        <v>0</v>
      </c>
      <c r="N418" s="107">
        <f t="shared" si="81"/>
        <v>0</v>
      </c>
      <c r="O418" s="107">
        <f t="shared" si="82"/>
        <v>0</v>
      </c>
      <c r="P418" s="107">
        <f t="shared" si="83"/>
        <v>0</v>
      </c>
      <c r="Q418" s="107">
        <f t="shared" si="84"/>
        <v>0</v>
      </c>
      <c r="R418" s="107">
        <f t="shared" si="85"/>
        <v>0</v>
      </c>
      <c r="S418" s="107">
        <f t="shared" si="86"/>
        <v>0</v>
      </c>
      <c r="T418" s="107">
        <f t="shared" si="87"/>
        <v>0</v>
      </c>
      <c r="U418" s="107">
        <f t="shared" si="88"/>
        <v>0</v>
      </c>
      <c r="V418" s="107">
        <f t="shared" si="89"/>
        <v>0</v>
      </c>
      <c r="W418" s="107">
        <f t="shared" si="90"/>
        <v>0</v>
      </c>
      <c r="X418" s="107">
        <f t="shared" si="91"/>
        <v>0</v>
      </c>
      <c r="Y418" s="107">
        <f t="shared" si="92"/>
        <v>0</v>
      </c>
      <c r="Z418" s="107">
        <f t="shared" si="93"/>
        <v>0</v>
      </c>
      <c r="AA418" s="107">
        <f t="shared" si="94"/>
        <v>0</v>
      </c>
      <c r="AB418" s="107">
        <f t="shared" si="95"/>
        <v>0</v>
      </c>
      <c r="AC418" s="107">
        <f t="shared" si="96"/>
        <v>0</v>
      </c>
      <c r="AD418" s="107">
        <f t="shared" si="97"/>
        <v>0</v>
      </c>
      <c r="AE418" s="107">
        <f t="shared" si="98"/>
        <v>0</v>
      </c>
      <c r="AF418" s="107">
        <f t="shared" si="99"/>
        <v>0</v>
      </c>
      <c r="AG418" s="107">
        <f t="shared" si="100"/>
        <v>0</v>
      </c>
      <c r="AH418" s="107">
        <f t="shared" si="101"/>
        <v>0</v>
      </c>
      <c r="AI418" s="107">
        <f t="shared" si="102"/>
        <v>0</v>
      </c>
      <c r="AJ418" s="107">
        <f t="shared" si="103"/>
        <v>0</v>
      </c>
      <c r="AK418" s="107">
        <f t="shared" si="104"/>
        <v>0</v>
      </c>
    </row>
    <row r="419">
      <c r="A419" s="107"/>
      <c r="B419" s="107"/>
      <c r="C419" s="107"/>
      <c r="D419" s="107"/>
      <c r="E419" s="107"/>
      <c r="F419" s="108">
        <f t="shared" si="80"/>
        <v>5311</v>
      </c>
      <c r="G419" s="90" t="s">
        <v>612</v>
      </c>
      <c r="H419" s="14">
        <f>IF(ISNA(VLOOKUP(G419,Round3_Transactions!$A$2:$F$800,2,FALSE)), 0,VLOOKUP(G419,Round3_Transactions!$A$2:$F$800,2,FALSE))</f>
        <v>0</v>
      </c>
      <c r="I419" s="60">
        <f>IF(ISNA(VLOOKUP(G419,Round3_Transactions!$A$2:$F$800,3,FALSE)), 0,VLOOKUP(G419,Round3_Transactions!$A$2:$F$800,3,FALSE))</f>
        <v>0</v>
      </c>
      <c r="J419" s="60">
        <f>IF(ISNA(VLOOKUP(G419,Round3_Transactions!$A$2:$F$800,4,FALSE)), 0,VLOOKUP(G419,Round3_Transactions!$A$2:$F$800,4,FALSE))</f>
        <v>0</v>
      </c>
      <c r="K419" s="60">
        <f>IF(ISNA(VLOOKUP(G419,Round3_Transactions!$A$2:$F$800,5,FALSE)), 0,VLOOKUP(G419,Round3_Transactions!$A$2:$F$800,5,FALSE))</f>
        <v>0</v>
      </c>
      <c r="L419" s="86">
        <f>IF(ISNA(VLOOKUP(G419,Round3_Transactions!$A$2:$F$800,6,FALSE)), 0,VLOOKUP(G419,Round3_Transactions!$A$2:$F$800,6,FALSE))</f>
        <v>0</v>
      </c>
      <c r="M419" s="107">
        <f t="shared" si="79"/>
        <v>0</v>
      </c>
      <c r="N419" s="107">
        <f t="shared" si="81"/>
        <v>0</v>
      </c>
      <c r="O419" s="107">
        <f t="shared" si="82"/>
        <v>0</v>
      </c>
      <c r="P419" s="107">
        <f t="shared" si="83"/>
        <v>0</v>
      </c>
      <c r="Q419" s="107">
        <f t="shared" si="84"/>
        <v>0</v>
      </c>
      <c r="R419" s="107">
        <f t="shared" si="85"/>
        <v>0</v>
      </c>
      <c r="S419" s="107">
        <f t="shared" si="86"/>
        <v>0</v>
      </c>
      <c r="T419" s="107">
        <f t="shared" si="87"/>
        <v>0</v>
      </c>
      <c r="U419" s="107">
        <f t="shared" si="88"/>
        <v>0</v>
      </c>
      <c r="V419" s="107">
        <f t="shared" si="89"/>
        <v>0</v>
      </c>
      <c r="W419" s="107">
        <f t="shared" si="90"/>
        <v>0</v>
      </c>
      <c r="X419" s="107">
        <f t="shared" si="91"/>
        <v>0</v>
      </c>
      <c r="Y419" s="107">
        <f t="shared" si="92"/>
        <v>0</v>
      </c>
      <c r="Z419" s="107">
        <f t="shared" si="93"/>
        <v>0</v>
      </c>
      <c r="AA419" s="107">
        <f t="shared" si="94"/>
        <v>0</v>
      </c>
      <c r="AB419" s="107">
        <f t="shared" si="95"/>
        <v>0</v>
      </c>
      <c r="AC419" s="107">
        <f t="shared" si="96"/>
        <v>0</v>
      </c>
      <c r="AD419" s="107">
        <f t="shared" si="97"/>
        <v>0</v>
      </c>
      <c r="AE419" s="107">
        <f t="shared" si="98"/>
        <v>0</v>
      </c>
      <c r="AF419" s="107">
        <f t="shared" si="99"/>
        <v>0</v>
      </c>
      <c r="AG419" s="107">
        <f t="shared" si="100"/>
        <v>0</v>
      </c>
      <c r="AH419" s="107">
        <f t="shared" si="101"/>
        <v>0</v>
      </c>
      <c r="AI419" s="107">
        <f t="shared" si="102"/>
        <v>0</v>
      </c>
      <c r="AJ419" s="107">
        <f t="shared" si="103"/>
        <v>0</v>
      </c>
      <c r="AK419" s="107">
        <f t="shared" si="104"/>
        <v>0</v>
      </c>
    </row>
    <row r="420">
      <c r="A420" s="107"/>
      <c r="B420" s="107"/>
      <c r="C420" s="107"/>
      <c r="D420" s="107"/>
      <c r="E420" s="107"/>
      <c r="F420" s="108">
        <f t="shared" si="80"/>
        <v>5311</v>
      </c>
      <c r="G420" s="90" t="s">
        <v>613</v>
      </c>
      <c r="H420" s="14">
        <f>IF(ISNA(VLOOKUP(G420,Round3_Transactions!$A$2:$F$800,2,FALSE)), 0,VLOOKUP(G420,Round3_Transactions!$A$2:$F$800,2,FALSE))</f>
        <v>0</v>
      </c>
      <c r="I420" s="60">
        <f>IF(ISNA(VLOOKUP(G420,Round3_Transactions!$A$2:$F$800,3,FALSE)), 0,VLOOKUP(G420,Round3_Transactions!$A$2:$F$800,3,FALSE))</f>
        <v>0</v>
      </c>
      <c r="J420" s="60">
        <f>IF(ISNA(VLOOKUP(G420,Round3_Transactions!$A$2:$F$800,4,FALSE)), 0,VLOOKUP(G420,Round3_Transactions!$A$2:$F$800,4,FALSE))</f>
        <v>0</v>
      </c>
      <c r="K420" s="60">
        <f>IF(ISNA(VLOOKUP(G420,Round3_Transactions!$A$2:$F$800,5,FALSE)), 0,VLOOKUP(G420,Round3_Transactions!$A$2:$F$800,5,FALSE))</f>
        <v>0</v>
      </c>
      <c r="L420" s="86">
        <f>IF(ISNA(VLOOKUP(G420,Round3_Transactions!$A$2:$F$800,6,FALSE)), 0,VLOOKUP(G420,Round3_Transactions!$A$2:$F$800,6,FALSE))</f>
        <v>0</v>
      </c>
      <c r="M420" s="107">
        <f t="shared" si="79"/>
        <v>0</v>
      </c>
      <c r="N420" s="107">
        <f t="shared" si="81"/>
        <v>0</v>
      </c>
      <c r="O420" s="107">
        <f t="shared" si="82"/>
        <v>0</v>
      </c>
      <c r="P420" s="107">
        <f t="shared" si="83"/>
        <v>0</v>
      </c>
      <c r="Q420" s="107">
        <f t="shared" si="84"/>
        <v>0</v>
      </c>
      <c r="R420" s="107">
        <f t="shared" si="85"/>
        <v>0</v>
      </c>
      <c r="S420" s="107">
        <f t="shared" si="86"/>
        <v>0</v>
      </c>
      <c r="T420" s="107">
        <f t="shared" si="87"/>
        <v>0</v>
      </c>
      <c r="U420" s="107">
        <f t="shared" si="88"/>
        <v>0</v>
      </c>
      <c r="V420" s="107">
        <f t="shared" si="89"/>
        <v>0</v>
      </c>
      <c r="W420" s="107">
        <f t="shared" si="90"/>
        <v>0</v>
      </c>
      <c r="X420" s="107">
        <f t="shared" si="91"/>
        <v>0</v>
      </c>
      <c r="Y420" s="107">
        <f t="shared" si="92"/>
        <v>0</v>
      </c>
      <c r="Z420" s="107">
        <f t="shared" si="93"/>
        <v>0</v>
      </c>
      <c r="AA420" s="107">
        <f t="shared" si="94"/>
        <v>0</v>
      </c>
      <c r="AB420" s="107">
        <f t="shared" si="95"/>
        <v>0</v>
      </c>
      <c r="AC420" s="107">
        <f t="shared" si="96"/>
        <v>0</v>
      </c>
      <c r="AD420" s="107">
        <f t="shared" si="97"/>
        <v>0</v>
      </c>
      <c r="AE420" s="107">
        <f t="shared" si="98"/>
        <v>0</v>
      </c>
      <c r="AF420" s="107">
        <f t="shared" si="99"/>
        <v>0</v>
      </c>
      <c r="AG420" s="107">
        <f t="shared" si="100"/>
        <v>0</v>
      </c>
      <c r="AH420" s="107">
        <f t="shared" si="101"/>
        <v>0</v>
      </c>
      <c r="AI420" s="107">
        <f t="shared" si="102"/>
        <v>0</v>
      </c>
      <c r="AJ420" s="107">
        <f t="shared" si="103"/>
        <v>0</v>
      </c>
      <c r="AK420" s="107">
        <f t="shared" si="104"/>
        <v>0</v>
      </c>
    </row>
    <row r="421">
      <c r="A421" s="107"/>
      <c r="B421" s="107"/>
      <c r="C421" s="107"/>
      <c r="D421" s="107"/>
      <c r="E421" s="107"/>
      <c r="F421" s="108">
        <f t="shared" si="80"/>
        <v>5311</v>
      </c>
      <c r="G421" s="90" t="s">
        <v>614</v>
      </c>
      <c r="H421" s="14">
        <f>IF(ISNA(VLOOKUP(G421,Round3_Transactions!$A$2:$F$800,2,FALSE)), 0,VLOOKUP(G421,Round3_Transactions!$A$2:$F$800,2,FALSE))</f>
        <v>0</v>
      </c>
      <c r="I421" s="60">
        <f>IF(ISNA(VLOOKUP(G421,Round3_Transactions!$A$2:$F$800,3,FALSE)), 0,VLOOKUP(G421,Round3_Transactions!$A$2:$F$800,3,FALSE))</f>
        <v>0</v>
      </c>
      <c r="J421" s="60">
        <f>IF(ISNA(VLOOKUP(G421,Round3_Transactions!$A$2:$F$800,4,FALSE)), 0,VLOOKUP(G421,Round3_Transactions!$A$2:$F$800,4,FALSE))</f>
        <v>0</v>
      </c>
      <c r="K421" s="60">
        <f>IF(ISNA(VLOOKUP(G421,Round3_Transactions!$A$2:$F$800,5,FALSE)), 0,VLOOKUP(G421,Round3_Transactions!$A$2:$F$800,5,FALSE))</f>
        <v>0</v>
      </c>
      <c r="L421" s="86">
        <f>IF(ISNA(VLOOKUP(G421,Round3_Transactions!$A$2:$F$800,6,FALSE)), 0,VLOOKUP(G421,Round3_Transactions!$A$2:$F$800,6,FALSE))</f>
        <v>0</v>
      </c>
      <c r="M421" s="107">
        <f t="shared" si="79"/>
        <v>0</v>
      </c>
      <c r="N421" s="107">
        <f t="shared" si="81"/>
        <v>0</v>
      </c>
      <c r="O421" s="107">
        <f t="shared" si="82"/>
        <v>0</v>
      </c>
      <c r="P421" s="107">
        <f t="shared" si="83"/>
        <v>0</v>
      </c>
      <c r="Q421" s="107">
        <f t="shared" si="84"/>
        <v>0</v>
      </c>
      <c r="R421" s="107">
        <f t="shared" si="85"/>
        <v>0</v>
      </c>
      <c r="S421" s="107">
        <f t="shared" si="86"/>
        <v>0</v>
      </c>
      <c r="T421" s="107">
        <f t="shared" si="87"/>
        <v>0</v>
      </c>
      <c r="U421" s="107">
        <f t="shared" si="88"/>
        <v>0</v>
      </c>
      <c r="V421" s="107">
        <f t="shared" si="89"/>
        <v>0</v>
      </c>
      <c r="W421" s="107">
        <f t="shared" si="90"/>
        <v>0</v>
      </c>
      <c r="X421" s="107">
        <f t="shared" si="91"/>
        <v>0</v>
      </c>
      <c r="Y421" s="107">
        <f t="shared" si="92"/>
        <v>0</v>
      </c>
      <c r="Z421" s="107">
        <f t="shared" si="93"/>
        <v>0</v>
      </c>
      <c r="AA421" s="107">
        <f t="shared" si="94"/>
        <v>0</v>
      </c>
      <c r="AB421" s="107">
        <f t="shared" si="95"/>
        <v>0</v>
      </c>
      <c r="AC421" s="107">
        <f t="shared" si="96"/>
        <v>0</v>
      </c>
      <c r="AD421" s="107">
        <f t="shared" si="97"/>
        <v>0</v>
      </c>
      <c r="AE421" s="107">
        <f t="shared" si="98"/>
        <v>0</v>
      </c>
      <c r="AF421" s="107">
        <f t="shared" si="99"/>
        <v>0</v>
      </c>
      <c r="AG421" s="107">
        <f t="shared" si="100"/>
        <v>0</v>
      </c>
      <c r="AH421" s="107">
        <f t="shared" si="101"/>
        <v>0</v>
      </c>
      <c r="AI421" s="107">
        <f t="shared" si="102"/>
        <v>0</v>
      </c>
      <c r="AJ421" s="107">
        <f t="shared" si="103"/>
        <v>0</v>
      </c>
      <c r="AK421" s="107">
        <f t="shared" si="104"/>
        <v>0</v>
      </c>
    </row>
    <row r="422">
      <c r="A422" s="107"/>
      <c r="B422" s="107"/>
      <c r="C422" s="107"/>
      <c r="D422" s="107"/>
      <c r="E422" s="107"/>
      <c r="F422" s="108">
        <f t="shared" si="80"/>
        <v>5311</v>
      </c>
      <c r="G422" s="90" t="s">
        <v>615</v>
      </c>
      <c r="H422" s="14">
        <f>IF(ISNA(VLOOKUP(G422,Round3_Transactions!$A$2:$F$800,2,FALSE)), 0,VLOOKUP(G422,Round3_Transactions!$A$2:$F$800,2,FALSE))</f>
        <v>0</v>
      </c>
      <c r="I422" s="60">
        <f>IF(ISNA(VLOOKUP(G422,Round3_Transactions!$A$2:$F$800,3,FALSE)), 0,VLOOKUP(G422,Round3_Transactions!$A$2:$F$800,3,FALSE))</f>
        <v>0</v>
      </c>
      <c r="J422" s="60">
        <f>IF(ISNA(VLOOKUP(G422,Round3_Transactions!$A$2:$F$800,4,FALSE)), 0,VLOOKUP(G422,Round3_Transactions!$A$2:$F$800,4,FALSE))</f>
        <v>0</v>
      </c>
      <c r="K422" s="60">
        <f>IF(ISNA(VLOOKUP(G422,Round3_Transactions!$A$2:$F$800,5,FALSE)), 0,VLOOKUP(G422,Round3_Transactions!$A$2:$F$800,5,FALSE))</f>
        <v>0</v>
      </c>
      <c r="L422" s="86">
        <f>IF(ISNA(VLOOKUP(G422,Round3_Transactions!$A$2:$F$800,6,FALSE)), 0,VLOOKUP(G422,Round3_Transactions!$A$2:$F$800,6,FALSE))</f>
        <v>0</v>
      </c>
      <c r="M422" s="107">
        <f t="shared" si="79"/>
        <v>0</v>
      </c>
      <c r="N422" s="107">
        <f t="shared" si="81"/>
        <v>0</v>
      </c>
      <c r="O422" s="107">
        <f t="shared" si="82"/>
        <v>0</v>
      </c>
      <c r="P422" s="107">
        <f t="shared" si="83"/>
        <v>0</v>
      </c>
      <c r="Q422" s="107">
        <f t="shared" si="84"/>
        <v>0</v>
      </c>
      <c r="R422" s="107">
        <f t="shared" si="85"/>
        <v>0</v>
      </c>
      <c r="S422" s="107">
        <f t="shared" si="86"/>
        <v>0</v>
      </c>
      <c r="T422" s="107">
        <f t="shared" si="87"/>
        <v>0</v>
      </c>
      <c r="U422" s="107">
        <f t="shared" si="88"/>
        <v>0</v>
      </c>
      <c r="V422" s="107">
        <f t="shared" si="89"/>
        <v>0</v>
      </c>
      <c r="W422" s="107">
        <f t="shared" si="90"/>
        <v>0</v>
      </c>
      <c r="X422" s="107">
        <f t="shared" si="91"/>
        <v>0</v>
      </c>
      <c r="Y422" s="107">
        <f t="shared" si="92"/>
        <v>0</v>
      </c>
      <c r="Z422" s="107">
        <f t="shared" si="93"/>
        <v>0</v>
      </c>
      <c r="AA422" s="107">
        <f t="shared" si="94"/>
        <v>0</v>
      </c>
      <c r="AB422" s="107">
        <f t="shared" si="95"/>
        <v>0</v>
      </c>
      <c r="AC422" s="107">
        <f t="shared" si="96"/>
        <v>0</v>
      </c>
      <c r="AD422" s="107">
        <f t="shared" si="97"/>
        <v>0</v>
      </c>
      <c r="AE422" s="107">
        <f t="shared" si="98"/>
        <v>0</v>
      </c>
      <c r="AF422" s="107">
        <f t="shared" si="99"/>
        <v>0</v>
      </c>
      <c r="AG422" s="107">
        <f t="shared" si="100"/>
        <v>0</v>
      </c>
      <c r="AH422" s="107">
        <f t="shared" si="101"/>
        <v>0</v>
      </c>
      <c r="AI422" s="107">
        <f t="shared" si="102"/>
        <v>0</v>
      </c>
      <c r="AJ422" s="107">
        <f t="shared" si="103"/>
        <v>0</v>
      </c>
      <c r="AK422" s="107">
        <f t="shared" si="104"/>
        <v>0</v>
      </c>
    </row>
    <row r="423">
      <c r="A423" s="107"/>
      <c r="B423" s="107"/>
      <c r="C423" s="107"/>
      <c r="D423" s="107"/>
      <c r="E423" s="107"/>
      <c r="F423" s="108">
        <f t="shared" si="80"/>
        <v>5311</v>
      </c>
      <c r="G423" s="90" t="s">
        <v>616</v>
      </c>
      <c r="H423" s="14">
        <f>IF(ISNA(VLOOKUP(G423,Round3_Transactions!$A$2:$F$800,2,FALSE)), 0,VLOOKUP(G423,Round3_Transactions!$A$2:$F$800,2,FALSE))</f>
        <v>0</v>
      </c>
      <c r="I423" s="60">
        <f>IF(ISNA(VLOOKUP(G423,Round3_Transactions!$A$2:$F$800,3,FALSE)), 0,VLOOKUP(G423,Round3_Transactions!$A$2:$F$800,3,FALSE))</f>
        <v>0</v>
      </c>
      <c r="J423" s="60">
        <f>IF(ISNA(VLOOKUP(G423,Round3_Transactions!$A$2:$F$800,4,FALSE)), 0,VLOOKUP(G423,Round3_Transactions!$A$2:$F$800,4,FALSE))</f>
        <v>0</v>
      </c>
      <c r="K423" s="60">
        <f>IF(ISNA(VLOOKUP(G423,Round3_Transactions!$A$2:$F$800,5,FALSE)), 0,VLOOKUP(G423,Round3_Transactions!$A$2:$F$800,5,FALSE))</f>
        <v>0</v>
      </c>
      <c r="L423" s="86">
        <f>IF(ISNA(VLOOKUP(G423,Round3_Transactions!$A$2:$F$800,6,FALSE)), 0,VLOOKUP(G423,Round3_Transactions!$A$2:$F$800,6,FALSE))</f>
        <v>0</v>
      </c>
      <c r="M423" s="107">
        <f t="shared" si="79"/>
        <v>0</v>
      </c>
      <c r="N423" s="107">
        <f t="shared" si="81"/>
        <v>0</v>
      </c>
      <c r="O423" s="107">
        <f t="shared" si="82"/>
        <v>0</v>
      </c>
      <c r="P423" s="107">
        <f t="shared" si="83"/>
        <v>0</v>
      </c>
      <c r="Q423" s="107">
        <f t="shared" si="84"/>
        <v>0</v>
      </c>
      <c r="R423" s="107">
        <f t="shared" si="85"/>
        <v>0</v>
      </c>
      <c r="S423" s="107">
        <f t="shared" si="86"/>
        <v>0</v>
      </c>
      <c r="T423" s="107">
        <f t="shared" si="87"/>
        <v>0</v>
      </c>
      <c r="U423" s="107">
        <f t="shared" si="88"/>
        <v>0</v>
      </c>
      <c r="V423" s="107">
        <f t="shared" si="89"/>
        <v>0</v>
      </c>
      <c r="W423" s="107">
        <f t="shared" si="90"/>
        <v>0</v>
      </c>
      <c r="X423" s="107">
        <f t="shared" si="91"/>
        <v>0</v>
      </c>
      <c r="Y423" s="107">
        <f t="shared" si="92"/>
        <v>0</v>
      </c>
      <c r="Z423" s="107">
        <f t="shared" si="93"/>
        <v>0</v>
      </c>
      <c r="AA423" s="107">
        <f t="shared" si="94"/>
        <v>0</v>
      </c>
      <c r="AB423" s="107">
        <f t="shared" si="95"/>
        <v>0</v>
      </c>
      <c r="AC423" s="107">
        <f t="shared" si="96"/>
        <v>0</v>
      </c>
      <c r="AD423" s="107">
        <f t="shared" si="97"/>
        <v>0</v>
      </c>
      <c r="AE423" s="107">
        <f t="shared" si="98"/>
        <v>0</v>
      </c>
      <c r="AF423" s="107">
        <f t="shared" si="99"/>
        <v>0</v>
      </c>
      <c r="AG423" s="107">
        <f t="shared" si="100"/>
        <v>0</v>
      </c>
      <c r="AH423" s="107">
        <f t="shared" si="101"/>
        <v>0</v>
      </c>
      <c r="AI423" s="107">
        <f t="shared" si="102"/>
        <v>0</v>
      </c>
      <c r="AJ423" s="107">
        <f t="shared" si="103"/>
        <v>0</v>
      </c>
      <c r="AK423" s="107">
        <f t="shared" si="104"/>
        <v>0</v>
      </c>
    </row>
    <row r="424">
      <c r="A424" s="107"/>
      <c r="B424" s="107"/>
      <c r="C424" s="107"/>
      <c r="D424" s="107"/>
      <c r="E424" s="107"/>
      <c r="F424" s="108">
        <f t="shared" si="80"/>
        <v>5311</v>
      </c>
      <c r="G424" s="90" t="s">
        <v>617</v>
      </c>
      <c r="H424" s="14">
        <f>IF(ISNA(VLOOKUP(G424,Round3_Transactions!$A$2:$F$800,2,FALSE)), 0,VLOOKUP(G424,Round3_Transactions!$A$2:$F$800,2,FALSE))</f>
        <v>0</v>
      </c>
      <c r="I424" s="60">
        <f>IF(ISNA(VLOOKUP(G424,Round3_Transactions!$A$2:$F$800,3,FALSE)), 0,VLOOKUP(G424,Round3_Transactions!$A$2:$F$800,3,FALSE))</f>
        <v>0</v>
      </c>
      <c r="J424" s="60">
        <f>IF(ISNA(VLOOKUP(G424,Round3_Transactions!$A$2:$F$800,4,FALSE)), 0,VLOOKUP(G424,Round3_Transactions!$A$2:$F$800,4,FALSE))</f>
        <v>0</v>
      </c>
      <c r="K424" s="60">
        <f>IF(ISNA(VLOOKUP(G424,Round3_Transactions!$A$2:$F$800,5,FALSE)), 0,VLOOKUP(G424,Round3_Transactions!$A$2:$F$800,5,FALSE))</f>
        <v>0</v>
      </c>
      <c r="L424" s="86">
        <f>IF(ISNA(VLOOKUP(G424,Round3_Transactions!$A$2:$F$800,6,FALSE)), 0,VLOOKUP(G424,Round3_Transactions!$A$2:$F$800,6,FALSE))</f>
        <v>0</v>
      </c>
      <c r="M424" s="107">
        <f t="shared" si="79"/>
        <v>0</v>
      </c>
      <c r="N424" s="107">
        <f t="shared" si="81"/>
        <v>0</v>
      </c>
      <c r="O424" s="107">
        <f t="shared" si="82"/>
        <v>0</v>
      </c>
      <c r="P424" s="107">
        <f t="shared" si="83"/>
        <v>0</v>
      </c>
      <c r="Q424" s="107">
        <f t="shared" si="84"/>
        <v>0</v>
      </c>
      <c r="R424" s="107">
        <f t="shared" si="85"/>
        <v>0</v>
      </c>
      <c r="S424" s="107">
        <f t="shared" si="86"/>
        <v>0</v>
      </c>
      <c r="T424" s="107">
        <f t="shared" si="87"/>
        <v>0</v>
      </c>
      <c r="U424" s="107">
        <f t="shared" si="88"/>
        <v>0</v>
      </c>
      <c r="V424" s="107">
        <f t="shared" si="89"/>
        <v>0</v>
      </c>
      <c r="W424" s="107">
        <f t="shared" si="90"/>
        <v>0</v>
      </c>
      <c r="X424" s="107">
        <f t="shared" si="91"/>
        <v>0</v>
      </c>
      <c r="Y424" s="107">
        <f t="shared" si="92"/>
        <v>0</v>
      </c>
      <c r="Z424" s="107">
        <f t="shared" si="93"/>
        <v>0</v>
      </c>
      <c r="AA424" s="107">
        <f t="shared" si="94"/>
        <v>0</v>
      </c>
      <c r="AB424" s="107">
        <f t="shared" si="95"/>
        <v>0</v>
      </c>
      <c r="AC424" s="107">
        <f t="shared" si="96"/>
        <v>0</v>
      </c>
      <c r="AD424" s="107">
        <f t="shared" si="97"/>
        <v>0</v>
      </c>
      <c r="AE424" s="107">
        <f t="shared" si="98"/>
        <v>0</v>
      </c>
      <c r="AF424" s="107">
        <f t="shared" si="99"/>
        <v>0</v>
      </c>
      <c r="AG424" s="107">
        <f t="shared" si="100"/>
        <v>0</v>
      </c>
      <c r="AH424" s="107">
        <f t="shared" si="101"/>
        <v>0</v>
      </c>
      <c r="AI424" s="107">
        <f t="shared" si="102"/>
        <v>0</v>
      </c>
      <c r="AJ424" s="107">
        <f t="shared" si="103"/>
        <v>0</v>
      </c>
      <c r="AK424" s="107">
        <f t="shared" si="104"/>
        <v>0</v>
      </c>
    </row>
    <row r="425">
      <c r="A425" s="107"/>
      <c r="B425" s="107"/>
      <c r="C425" s="107"/>
      <c r="D425" s="107"/>
      <c r="E425" s="107"/>
      <c r="F425" s="108">
        <f t="shared" si="80"/>
        <v>5311</v>
      </c>
      <c r="G425" s="90" t="s">
        <v>618</v>
      </c>
      <c r="H425" s="14">
        <f>IF(ISNA(VLOOKUP(G425,Round3_Transactions!$A$2:$F$800,2,FALSE)), 0,VLOOKUP(G425,Round3_Transactions!$A$2:$F$800,2,FALSE))</f>
        <v>0</v>
      </c>
      <c r="I425" s="60">
        <f>IF(ISNA(VLOOKUP(G425,Round3_Transactions!$A$2:$F$800,3,FALSE)), 0,VLOOKUP(G425,Round3_Transactions!$A$2:$F$800,3,FALSE))</f>
        <v>0</v>
      </c>
      <c r="J425" s="60">
        <f>IF(ISNA(VLOOKUP(G425,Round3_Transactions!$A$2:$F$800,4,FALSE)), 0,VLOOKUP(G425,Round3_Transactions!$A$2:$F$800,4,FALSE))</f>
        <v>0</v>
      </c>
      <c r="K425" s="60">
        <f>IF(ISNA(VLOOKUP(G425,Round3_Transactions!$A$2:$F$800,5,FALSE)), 0,VLOOKUP(G425,Round3_Transactions!$A$2:$F$800,5,FALSE))</f>
        <v>0</v>
      </c>
      <c r="L425" s="86">
        <f>IF(ISNA(VLOOKUP(G425,Round3_Transactions!$A$2:$F$800,6,FALSE)), 0,VLOOKUP(G425,Round3_Transactions!$A$2:$F$800,6,FALSE))</f>
        <v>0</v>
      </c>
      <c r="M425" s="107">
        <f t="shared" si="79"/>
        <v>0</v>
      </c>
      <c r="N425" s="107">
        <f t="shared" si="81"/>
        <v>0</v>
      </c>
      <c r="O425" s="107">
        <f t="shared" si="82"/>
        <v>0</v>
      </c>
      <c r="P425" s="107">
        <f t="shared" si="83"/>
        <v>0</v>
      </c>
      <c r="Q425" s="107">
        <f t="shared" si="84"/>
        <v>0</v>
      </c>
      <c r="R425" s="107">
        <f t="shared" si="85"/>
        <v>0</v>
      </c>
      <c r="S425" s="107">
        <f t="shared" si="86"/>
        <v>0</v>
      </c>
      <c r="T425" s="107">
        <f t="shared" si="87"/>
        <v>0</v>
      </c>
      <c r="U425" s="107">
        <f t="shared" si="88"/>
        <v>0</v>
      </c>
      <c r="V425" s="107">
        <f t="shared" si="89"/>
        <v>0</v>
      </c>
      <c r="W425" s="107">
        <f t="shared" si="90"/>
        <v>0</v>
      </c>
      <c r="X425" s="107">
        <f t="shared" si="91"/>
        <v>0</v>
      </c>
      <c r="Y425" s="107">
        <f t="shared" si="92"/>
        <v>0</v>
      </c>
      <c r="Z425" s="107">
        <f t="shared" si="93"/>
        <v>0</v>
      </c>
      <c r="AA425" s="107">
        <f t="shared" si="94"/>
        <v>0</v>
      </c>
      <c r="AB425" s="107">
        <f t="shared" si="95"/>
        <v>0</v>
      </c>
      <c r="AC425" s="107">
        <f t="shared" si="96"/>
        <v>0</v>
      </c>
      <c r="AD425" s="107">
        <f t="shared" si="97"/>
        <v>0</v>
      </c>
      <c r="AE425" s="107">
        <f t="shared" si="98"/>
        <v>0</v>
      </c>
      <c r="AF425" s="107">
        <f t="shared" si="99"/>
        <v>0</v>
      </c>
      <c r="AG425" s="107">
        <f t="shared" si="100"/>
        <v>0</v>
      </c>
      <c r="AH425" s="107">
        <f t="shared" si="101"/>
        <v>0</v>
      </c>
      <c r="AI425" s="107">
        <f t="shared" si="102"/>
        <v>0</v>
      </c>
      <c r="AJ425" s="107">
        <f t="shared" si="103"/>
        <v>0</v>
      </c>
      <c r="AK425" s="107">
        <f t="shared" si="104"/>
        <v>0</v>
      </c>
    </row>
    <row r="426">
      <c r="A426" s="107"/>
      <c r="B426" s="107"/>
      <c r="C426" s="107"/>
      <c r="D426" s="107"/>
      <c r="E426" s="107"/>
      <c r="F426" s="108">
        <f t="shared" si="80"/>
        <v>5311</v>
      </c>
      <c r="G426" s="90" t="s">
        <v>619</v>
      </c>
      <c r="H426" s="14">
        <f>IF(ISNA(VLOOKUP(G426,Round3_Transactions!$A$2:$F$800,2,FALSE)), 0,VLOOKUP(G426,Round3_Transactions!$A$2:$F$800,2,FALSE))</f>
        <v>0</v>
      </c>
      <c r="I426" s="60">
        <f>IF(ISNA(VLOOKUP(G426,Round3_Transactions!$A$2:$F$800,3,FALSE)), 0,VLOOKUP(G426,Round3_Transactions!$A$2:$F$800,3,FALSE))</f>
        <v>0</v>
      </c>
      <c r="J426" s="60">
        <f>IF(ISNA(VLOOKUP(G426,Round3_Transactions!$A$2:$F$800,4,FALSE)), 0,VLOOKUP(G426,Round3_Transactions!$A$2:$F$800,4,FALSE))</f>
        <v>0</v>
      </c>
      <c r="K426" s="60">
        <f>IF(ISNA(VLOOKUP(G426,Round3_Transactions!$A$2:$F$800,5,FALSE)), 0,VLOOKUP(G426,Round3_Transactions!$A$2:$F$800,5,FALSE))</f>
        <v>0</v>
      </c>
      <c r="L426" s="86">
        <f>IF(ISNA(VLOOKUP(G426,Round3_Transactions!$A$2:$F$800,6,FALSE)), 0,VLOOKUP(G426,Round3_Transactions!$A$2:$F$800,6,FALSE))</f>
        <v>0</v>
      </c>
      <c r="M426" s="107">
        <f t="shared" si="79"/>
        <v>0</v>
      </c>
      <c r="N426" s="107">
        <f t="shared" si="81"/>
        <v>0</v>
      </c>
      <c r="O426" s="107">
        <f t="shared" si="82"/>
        <v>0</v>
      </c>
      <c r="P426" s="107">
        <f t="shared" si="83"/>
        <v>0</v>
      </c>
      <c r="Q426" s="107">
        <f t="shared" si="84"/>
        <v>0</v>
      </c>
      <c r="R426" s="107">
        <f t="shared" si="85"/>
        <v>0</v>
      </c>
      <c r="S426" s="107">
        <f t="shared" si="86"/>
        <v>0</v>
      </c>
      <c r="T426" s="107">
        <f t="shared" si="87"/>
        <v>0</v>
      </c>
      <c r="U426" s="107">
        <f t="shared" si="88"/>
        <v>0</v>
      </c>
      <c r="V426" s="107">
        <f t="shared" si="89"/>
        <v>0</v>
      </c>
      <c r="W426" s="107">
        <f t="shared" si="90"/>
        <v>0</v>
      </c>
      <c r="X426" s="107">
        <f t="shared" si="91"/>
        <v>0</v>
      </c>
      <c r="Y426" s="107">
        <f t="shared" si="92"/>
        <v>0</v>
      </c>
      <c r="Z426" s="107">
        <f t="shared" si="93"/>
        <v>0</v>
      </c>
      <c r="AA426" s="107">
        <f t="shared" si="94"/>
        <v>0</v>
      </c>
      <c r="AB426" s="107">
        <f t="shared" si="95"/>
        <v>0</v>
      </c>
      <c r="AC426" s="107">
        <f t="shared" si="96"/>
        <v>0</v>
      </c>
      <c r="AD426" s="107">
        <f t="shared" si="97"/>
        <v>0</v>
      </c>
      <c r="AE426" s="107">
        <f t="shared" si="98"/>
        <v>0</v>
      </c>
      <c r="AF426" s="107">
        <f t="shared" si="99"/>
        <v>0</v>
      </c>
      <c r="AG426" s="107">
        <f t="shared" si="100"/>
        <v>0</v>
      </c>
      <c r="AH426" s="107">
        <f t="shared" si="101"/>
        <v>0</v>
      </c>
      <c r="AI426" s="107">
        <f t="shared" si="102"/>
        <v>0</v>
      </c>
      <c r="AJ426" s="107">
        <f t="shared" si="103"/>
        <v>0</v>
      </c>
      <c r="AK426" s="107">
        <f t="shared" si="104"/>
        <v>0</v>
      </c>
    </row>
    <row r="427">
      <c r="A427" s="107"/>
      <c r="B427" s="107"/>
      <c r="C427" s="107"/>
      <c r="D427" s="107"/>
      <c r="E427" s="107"/>
      <c r="F427" s="108">
        <f t="shared" si="80"/>
        <v>5311</v>
      </c>
      <c r="G427" s="90" t="s">
        <v>620</v>
      </c>
      <c r="H427" s="14">
        <f>IF(ISNA(VLOOKUP(G427,Round3_Transactions!$A$2:$F$800,2,FALSE)), 0,VLOOKUP(G427,Round3_Transactions!$A$2:$F$800,2,FALSE))</f>
        <v>0</v>
      </c>
      <c r="I427" s="60">
        <f>IF(ISNA(VLOOKUP(G427,Round3_Transactions!$A$2:$F$800,3,FALSE)), 0,VLOOKUP(G427,Round3_Transactions!$A$2:$F$800,3,FALSE))</f>
        <v>0</v>
      </c>
      <c r="J427" s="60">
        <f>IF(ISNA(VLOOKUP(G427,Round3_Transactions!$A$2:$F$800,4,FALSE)), 0,VLOOKUP(G427,Round3_Transactions!$A$2:$F$800,4,FALSE))</f>
        <v>0</v>
      </c>
      <c r="K427" s="60">
        <f>IF(ISNA(VLOOKUP(G427,Round3_Transactions!$A$2:$F$800,5,FALSE)), 0,VLOOKUP(G427,Round3_Transactions!$A$2:$F$800,5,FALSE))</f>
        <v>0</v>
      </c>
      <c r="L427" s="86">
        <f>IF(ISNA(VLOOKUP(G427,Round3_Transactions!$A$2:$F$800,6,FALSE)), 0,VLOOKUP(G427,Round3_Transactions!$A$2:$F$800,6,FALSE))</f>
        <v>0</v>
      </c>
      <c r="M427" s="107">
        <f t="shared" si="79"/>
        <v>0</v>
      </c>
      <c r="N427" s="107">
        <f t="shared" si="81"/>
        <v>0</v>
      </c>
      <c r="O427" s="107">
        <f t="shared" si="82"/>
        <v>0</v>
      </c>
      <c r="P427" s="107">
        <f t="shared" si="83"/>
        <v>0</v>
      </c>
      <c r="Q427" s="107">
        <f t="shared" si="84"/>
        <v>0</v>
      </c>
      <c r="R427" s="107">
        <f t="shared" si="85"/>
        <v>0</v>
      </c>
      <c r="S427" s="107">
        <f t="shared" si="86"/>
        <v>0</v>
      </c>
      <c r="T427" s="107">
        <f t="shared" si="87"/>
        <v>0</v>
      </c>
      <c r="U427" s="107">
        <f t="shared" si="88"/>
        <v>0</v>
      </c>
      <c r="V427" s="107">
        <f t="shared" si="89"/>
        <v>0</v>
      </c>
      <c r="W427" s="107">
        <f t="shared" si="90"/>
        <v>0</v>
      </c>
      <c r="X427" s="107">
        <f t="shared" si="91"/>
        <v>0</v>
      </c>
      <c r="Y427" s="107">
        <f t="shared" si="92"/>
        <v>0</v>
      </c>
      <c r="Z427" s="107">
        <f t="shared" si="93"/>
        <v>0</v>
      </c>
      <c r="AA427" s="107">
        <f t="shared" si="94"/>
        <v>0</v>
      </c>
      <c r="AB427" s="107">
        <f t="shared" si="95"/>
        <v>0</v>
      </c>
      <c r="AC427" s="107">
        <f t="shared" si="96"/>
        <v>0</v>
      </c>
      <c r="AD427" s="107">
        <f t="shared" si="97"/>
        <v>0</v>
      </c>
      <c r="AE427" s="107">
        <f t="shared" si="98"/>
        <v>0</v>
      </c>
      <c r="AF427" s="107">
        <f t="shared" si="99"/>
        <v>0</v>
      </c>
      <c r="AG427" s="107">
        <f t="shared" si="100"/>
        <v>0</v>
      </c>
      <c r="AH427" s="107">
        <f t="shared" si="101"/>
        <v>0</v>
      </c>
      <c r="AI427" s="107">
        <f t="shared" si="102"/>
        <v>0</v>
      </c>
      <c r="AJ427" s="107">
        <f t="shared" si="103"/>
        <v>0</v>
      </c>
      <c r="AK427" s="107">
        <f t="shared" si="104"/>
        <v>0</v>
      </c>
    </row>
    <row r="428">
      <c r="A428" s="107"/>
      <c r="B428" s="107"/>
      <c r="C428" s="107"/>
      <c r="D428" s="107"/>
      <c r="E428" s="107"/>
      <c r="F428" s="108">
        <f t="shared" si="80"/>
        <v>5311</v>
      </c>
      <c r="G428" s="90" t="s">
        <v>621</v>
      </c>
      <c r="H428" s="14">
        <f>IF(ISNA(VLOOKUP(G428,Round3_Transactions!$A$2:$F$800,2,FALSE)), 0,VLOOKUP(G428,Round3_Transactions!$A$2:$F$800,2,FALSE))</f>
        <v>0</v>
      </c>
      <c r="I428" s="60">
        <f>IF(ISNA(VLOOKUP(G428,Round3_Transactions!$A$2:$F$800,3,FALSE)), 0,VLOOKUP(G428,Round3_Transactions!$A$2:$F$800,3,FALSE))</f>
        <v>0</v>
      </c>
      <c r="J428" s="60">
        <f>IF(ISNA(VLOOKUP(G428,Round3_Transactions!$A$2:$F$800,4,FALSE)), 0,VLOOKUP(G428,Round3_Transactions!$A$2:$F$800,4,FALSE))</f>
        <v>0</v>
      </c>
      <c r="K428" s="60">
        <f>IF(ISNA(VLOOKUP(G428,Round3_Transactions!$A$2:$F$800,5,FALSE)), 0,VLOOKUP(G428,Round3_Transactions!$A$2:$F$800,5,FALSE))</f>
        <v>0</v>
      </c>
      <c r="L428" s="86">
        <f>IF(ISNA(VLOOKUP(G428,Round3_Transactions!$A$2:$F$800,6,FALSE)), 0,VLOOKUP(G428,Round3_Transactions!$A$2:$F$800,6,FALSE))</f>
        <v>0</v>
      </c>
      <c r="M428" s="107">
        <f t="shared" si="79"/>
        <v>0</v>
      </c>
      <c r="N428" s="107">
        <f t="shared" si="81"/>
        <v>0</v>
      </c>
      <c r="O428" s="107">
        <f t="shared" si="82"/>
        <v>0</v>
      </c>
      <c r="P428" s="107">
        <f t="shared" si="83"/>
        <v>0</v>
      </c>
      <c r="Q428" s="107">
        <f t="shared" si="84"/>
        <v>0</v>
      </c>
      <c r="R428" s="107">
        <f t="shared" si="85"/>
        <v>0</v>
      </c>
      <c r="S428" s="107">
        <f t="shared" si="86"/>
        <v>0</v>
      </c>
      <c r="T428" s="107">
        <f t="shared" si="87"/>
        <v>0</v>
      </c>
      <c r="U428" s="107">
        <f t="shared" si="88"/>
        <v>0</v>
      </c>
      <c r="V428" s="107">
        <f t="shared" si="89"/>
        <v>0</v>
      </c>
      <c r="W428" s="107">
        <f t="shared" si="90"/>
        <v>0</v>
      </c>
      <c r="X428" s="107">
        <f t="shared" si="91"/>
        <v>0</v>
      </c>
      <c r="Y428" s="107">
        <f t="shared" si="92"/>
        <v>0</v>
      </c>
      <c r="Z428" s="107">
        <f t="shared" si="93"/>
        <v>0</v>
      </c>
      <c r="AA428" s="107">
        <f t="shared" si="94"/>
        <v>0</v>
      </c>
      <c r="AB428" s="107">
        <f t="shared" si="95"/>
        <v>0</v>
      </c>
      <c r="AC428" s="107">
        <f t="shared" si="96"/>
        <v>0</v>
      </c>
      <c r="AD428" s="107">
        <f t="shared" si="97"/>
        <v>0</v>
      </c>
      <c r="AE428" s="107">
        <f t="shared" si="98"/>
        <v>0</v>
      </c>
      <c r="AF428" s="107">
        <f t="shared" si="99"/>
        <v>0</v>
      </c>
      <c r="AG428" s="107">
        <f t="shared" si="100"/>
        <v>0</v>
      </c>
      <c r="AH428" s="107">
        <f t="shared" si="101"/>
        <v>0</v>
      </c>
      <c r="AI428" s="107">
        <f t="shared" si="102"/>
        <v>0</v>
      </c>
      <c r="AJ428" s="107">
        <f t="shared" si="103"/>
        <v>0</v>
      </c>
      <c r="AK428" s="107">
        <f t="shared" si="104"/>
        <v>0</v>
      </c>
    </row>
    <row r="429">
      <c r="A429" s="107"/>
      <c r="B429" s="107"/>
      <c r="C429" s="107"/>
      <c r="D429" s="107"/>
      <c r="E429" s="107"/>
      <c r="F429" s="108">
        <f t="shared" si="80"/>
        <v>5311</v>
      </c>
      <c r="G429" s="90" t="s">
        <v>622</v>
      </c>
      <c r="H429" s="14">
        <f>IF(ISNA(VLOOKUP(G429,Round3_Transactions!$A$2:$F$800,2,FALSE)), 0,VLOOKUP(G429,Round3_Transactions!$A$2:$F$800,2,FALSE))</f>
        <v>0</v>
      </c>
      <c r="I429" s="60">
        <f>IF(ISNA(VLOOKUP(G429,Round3_Transactions!$A$2:$F$800,3,FALSE)), 0,VLOOKUP(G429,Round3_Transactions!$A$2:$F$800,3,FALSE))</f>
        <v>0</v>
      </c>
      <c r="J429" s="60">
        <f>IF(ISNA(VLOOKUP(G429,Round3_Transactions!$A$2:$F$800,4,FALSE)), 0,VLOOKUP(G429,Round3_Transactions!$A$2:$F$800,4,FALSE))</f>
        <v>0</v>
      </c>
      <c r="K429" s="60">
        <f>IF(ISNA(VLOOKUP(G429,Round3_Transactions!$A$2:$F$800,5,FALSE)), 0,VLOOKUP(G429,Round3_Transactions!$A$2:$F$800,5,FALSE))</f>
        <v>0</v>
      </c>
      <c r="L429" s="86">
        <f>IF(ISNA(VLOOKUP(G429,Round3_Transactions!$A$2:$F$800,6,FALSE)), 0,VLOOKUP(G429,Round3_Transactions!$A$2:$F$800,6,FALSE))</f>
        <v>0</v>
      </c>
      <c r="M429" s="107">
        <f t="shared" si="79"/>
        <v>0</v>
      </c>
      <c r="N429" s="107">
        <f t="shared" si="81"/>
        <v>0</v>
      </c>
      <c r="O429" s="107">
        <f t="shared" si="82"/>
        <v>0</v>
      </c>
      <c r="P429" s="107">
        <f t="shared" si="83"/>
        <v>0</v>
      </c>
      <c r="Q429" s="107">
        <f t="shared" si="84"/>
        <v>0</v>
      </c>
      <c r="R429" s="107">
        <f t="shared" si="85"/>
        <v>0</v>
      </c>
      <c r="S429" s="107">
        <f t="shared" si="86"/>
        <v>0</v>
      </c>
      <c r="T429" s="107">
        <f t="shared" si="87"/>
        <v>0</v>
      </c>
      <c r="U429" s="107">
        <f t="shared" si="88"/>
        <v>0</v>
      </c>
      <c r="V429" s="107">
        <f t="shared" si="89"/>
        <v>0</v>
      </c>
      <c r="W429" s="107">
        <f t="shared" si="90"/>
        <v>0</v>
      </c>
      <c r="X429" s="107">
        <f t="shared" si="91"/>
        <v>0</v>
      </c>
      <c r="Y429" s="107">
        <f t="shared" si="92"/>
        <v>0</v>
      </c>
      <c r="Z429" s="107">
        <f t="shared" si="93"/>
        <v>0</v>
      </c>
      <c r="AA429" s="107">
        <f t="shared" si="94"/>
        <v>0</v>
      </c>
      <c r="AB429" s="107">
        <f t="shared" si="95"/>
        <v>0</v>
      </c>
      <c r="AC429" s="107">
        <f t="shared" si="96"/>
        <v>0</v>
      </c>
      <c r="AD429" s="107">
        <f t="shared" si="97"/>
        <v>0</v>
      </c>
      <c r="AE429" s="107">
        <f t="shared" si="98"/>
        <v>0</v>
      </c>
      <c r="AF429" s="107">
        <f t="shared" si="99"/>
        <v>0</v>
      </c>
      <c r="AG429" s="107">
        <f t="shared" si="100"/>
        <v>0</v>
      </c>
      <c r="AH429" s="107">
        <f t="shared" si="101"/>
        <v>0</v>
      </c>
      <c r="AI429" s="107">
        <f t="shared" si="102"/>
        <v>0</v>
      </c>
      <c r="AJ429" s="107">
        <f t="shared" si="103"/>
        <v>0</v>
      </c>
      <c r="AK429" s="107">
        <f t="shared" si="104"/>
        <v>0</v>
      </c>
    </row>
    <row r="430">
      <c r="A430" s="107"/>
      <c r="B430" s="107"/>
      <c r="C430" s="107"/>
      <c r="D430" s="107"/>
      <c r="E430" s="107"/>
      <c r="F430" s="108">
        <f t="shared" si="80"/>
        <v>5311</v>
      </c>
      <c r="G430" s="90" t="s">
        <v>623</v>
      </c>
      <c r="H430" s="14">
        <f>IF(ISNA(VLOOKUP(G430,Round3_Transactions!$A$2:$F$800,2,FALSE)), 0,VLOOKUP(G430,Round3_Transactions!$A$2:$F$800,2,FALSE))</f>
        <v>0</v>
      </c>
      <c r="I430" s="60">
        <f>IF(ISNA(VLOOKUP(G430,Round3_Transactions!$A$2:$F$800,3,FALSE)), 0,VLOOKUP(G430,Round3_Transactions!$A$2:$F$800,3,FALSE))</f>
        <v>0</v>
      </c>
      <c r="J430" s="60">
        <f>IF(ISNA(VLOOKUP(G430,Round3_Transactions!$A$2:$F$800,4,FALSE)), 0,VLOOKUP(G430,Round3_Transactions!$A$2:$F$800,4,FALSE))</f>
        <v>0</v>
      </c>
      <c r="K430" s="60">
        <f>IF(ISNA(VLOOKUP(G430,Round3_Transactions!$A$2:$F$800,5,FALSE)), 0,VLOOKUP(G430,Round3_Transactions!$A$2:$F$800,5,FALSE))</f>
        <v>0</v>
      </c>
      <c r="L430" s="86">
        <f>IF(ISNA(VLOOKUP(G430,Round3_Transactions!$A$2:$F$800,6,FALSE)), 0,VLOOKUP(G430,Round3_Transactions!$A$2:$F$800,6,FALSE))</f>
        <v>0</v>
      </c>
      <c r="M430" s="107">
        <f t="shared" si="79"/>
        <v>0</v>
      </c>
      <c r="N430" s="107">
        <f t="shared" si="81"/>
        <v>0</v>
      </c>
      <c r="O430" s="107">
        <f t="shared" si="82"/>
        <v>0</v>
      </c>
      <c r="P430" s="107">
        <f t="shared" si="83"/>
        <v>0</v>
      </c>
      <c r="Q430" s="107">
        <f t="shared" si="84"/>
        <v>0</v>
      </c>
      <c r="R430" s="107">
        <f t="shared" si="85"/>
        <v>0</v>
      </c>
      <c r="S430" s="107">
        <f t="shared" si="86"/>
        <v>0</v>
      </c>
      <c r="T430" s="107">
        <f t="shared" si="87"/>
        <v>0</v>
      </c>
      <c r="U430" s="107">
        <f t="shared" si="88"/>
        <v>0</v>
      </c>
      <c r="V430" s="107">
        <f t="shared" si="89"/>
        <v>0</v>
      </c>
      <c r="W430" s="107">
        <f t="shared" si="90"/>
        <v>0</v>
      </c>
      <c r="X430" s="107">
        <f t="shared" si="91"/>
        <v>0</v>
      </c>
      <c r="Y430" s="107">
        <f t="shared" si="92"/>
        <v>0</v>
      </c>
      <c r="Z430" s="107">
        <f t="shared" si="93"/>
        <v>0</v>
      </c>
      <c r="AA430" s="107">
        <f t="shared" si="94"/>
        <v>0</v>
      </c>
      <c r="AB430" s="107">
        <f t="shared" si="95"/>
        <v>0</v>
      </c>
      <c r="AC430" s="107">
        <f t="shared" si="96"/>
        <v>0</v>
      </c>
      <c r="AD430" s="107">
        <f t="shared" si="97"/>
        <v>0</v>
      </c>
      <c r="AE430" s="107">
        <f t="shared" si="98"/>
        <v>0</v>
      </c>
      <c r="AF430" s="107">
        <f t="shared" si="99"/>
        <v>0</v>
      </c>
      <c r="AG430" s="107">
        <f t="shared" si="100"/>
        <v>0</v>
      </c>
      <c r="AH430" s="107">
        <f t="shared" si="101"/>
        <v>0</v>
      </c>
      <c r="AI430" s="107">
        <f t="shared" si="102"/>
        <v>0</v>
      </c>
      <c r="AJ430" s="107">
        <f t="shared" si="103"/>
        <v>0</v>
      </c>
      <c r="AK430" s="107">
        <f t="shared" si="104"/>
        <v>0</v>
      </c>
    </row>
    <row r="431">
      <c r="A431" s="107"/>
      <c r="B431" s="107"/>
      <c r="C431" s="107"/>
      <c r="D431" s="107"/>
      <c r="E431" s="107"/>
      <c r="F431" s="108">
        <f t="shared" si="80"/>
        <v>5311</v>
      </c>
      <c r="G431" s="90" t="s">
        <v>624</v>
      </c>
      <c r="H431" s="14">
        <f>IF(ISNA(VLOOKUP(G431,Round3_Transactions!$A$2:$F$800,2,FALSE)), 0,VLOOKUP(G431,Round3_Transactions!$A$2:$F$800,2,FALSE))</f>
        <v>0</v>
      </c>
      <c r="I431" s="60">
        <f>IF(ISNA(VLOOKUP(G431,Round3_Transactions!$A$2:$F$800,3,FALSE)), 0,VLOOKUP(G431,Round3_Transactions!$A$2:$F$800,3,FALSE))</f>
        <v>0</v>
      </c>
      <c r="J431" s="60">
        <f>IF(ISNA(VLOOKUP(G431,Round3_Transactions!$A$2:$F$800,4,FALSE)), 0,VLOOKUP(G431,Round3_Transactions!$A$2:$F$800,4,FALSE))</f>
        <v>0</v>
      </c>
      <c r="K431" s="60">
        <f>IF(ISNA(VLOOKUP(G431,Round3_Transactions!$A$2:$F$800,5,FALSE)), 0,VLOOKUP(G431,Round3_Transactions!$A$2:$F$800,5,FALSE))</f>
        <v>0</v>
      </c>
      <c r="L431" s="86">
        <f>IF(ISNA(VLOOKUP(G431,Round3_Transactions!$A$2:$F$800,6,FALSE)), 0,VLOOKUP(G431,Round3_Transactions!$A$2:$F$800,6,FALSE))</f>
        <v>0</v>
      </c>
      <c r="M431" s="107">
        <f t="shared" si="79"/>
        <v>0</v>
      </c>
      <c r="N431" s="107">
        <f t="shared" si="81"/>
        <v>0</v>
      </c>
      <c r="O431" s="107">
        <f t="shared" si="82"/>
        <v>0</v>
      </c>
      <c r="P431" s="107">
        <f t="shared" si="83"/>
        <v>0</v>
      </c>
      <c r="Q431" s="107">
        <f t="shared" si="84"/>
        <v>0</v>
      </c>
      <c r="R431" s="107">
        <f t="shared" si="85"/>
        <v>0</v>
      </c>
      <c r="S431" s="107">
        <f t="shared" si="86"/>
        <v>0</v>
      </c>
      <c r="T431" s="107">
        <f t="shared" si="87"/>
        <v>0</v>
      </c>
      <c r="U431" s="107">
        <f t="shared" si="88"/>
        <v>0</v>
      </c>
      <c r="V431" s="107">
        <f t="shared" si="89"/>
        <v>0</v>
      </c>
      <c r="W431" s="107">
        <f t="shared" si="90"/>
        <v>0</v>
      </c>
      <c r="X431" s="107">
        <f t="shared" si="91"/>
        <v>0</v>
      </c>
      <c r="Y431" s="107">
        <f t="shared" si="92"/>
        <v>0</v>
      </c>
      <c r="Z431" s="107">
        <f t="shared" si="93"/>
        <v>0</v>
      </c>
      <c r="AA431" s="107">
        <f t="shared" si="94"/>
        <v>0</v>
      </c>
      <c r="AB431" s="107">
        <f t="shared" si="95"/>
        <v>0</v>
      </c>
      <c r="AC431" s="107">
        <f t="shared" si="96"/>
        <v>0</v>
      </c>
      <c r="AD431" s="107">
        <f t="shared" si="97"/>
        <v>0</v>
      </c>
      <c r="AE431" s="107">
        <f t="shared" si="98"/>
        <v>0</v>
      </c>
      <c r="AF431" s="107">
        <f t="shared" si="99"/>
        <v>0</v>
      </c>
      <c r="AG431" s="107">
        <f t="shared" si="100"/>
        <v>0</v>
      </c>
      <c r="AH431" s="107">
        <f t="shared" si="101"/>
        <v>0</v>
      </c>
      <c r="AI431" s="107">
        <f t="shared" si="102"/>
        <v>0</v>
      </c>
      <c r="AJ431" s="107">
        <f t="shared" si="103"/>
        <v>0</v>
      </c>
      <c r="AK431" s="107">
        <f t="shared" si="104"/>
        <v>0</v>
      </c>
    </row>
    <row r="432">
      <c r="A432" s="107"/>
      <c r="B432" s="107"/>
      <c r="C432" s="107"/>
      <c r="D432" s="107"/>
      <c r="E432" s="107"/>
      <c r="F432" s="108">
        <f t="shared" si="80"/>
        <v>5311</v>
      </c>
      <c r="G432" s="90" t="s">
        <v>625</v>
      </c>
      <c r="H432" s="14">
        <f>IF(ISNA(VLOOKUP(G432,Round3_Transactions!$A$2:$F$800,2,FALSE)), 0,VLOOKUP(G432,Round3_Transactions!$A$2:$F$800,2,FALSE))</f>
        <v>0</v>
      </c>
      <c r="I432" s="60">
        <f>IF(ISNA(VLOOKUP(G432,Round3_Transactions!$A$2:$F$800,3,FALSE)), 0,VLOOKUP(G432,Round3_Transactions!$A$2:$F$800,3,FALSE))</f>
        <v>0</v>
      </c>
      <c r="J432" s="60">
        <f>IF(ISNA(VLOOKUP(G432,Round3_Transactions!$A$2:$F$800,4,FALSE)), 0,VLOOKUP(G432,Round3_Transactions!$A$2:$F$800,4,FALSE))</f>
        <v>0</v>
      </c>
      <c r="K432" s="60">
        <f>IF(ISNA(VLOOKUP(G432,Round3_Transactions!$A$2:$F$800,5,FALSE)), 0,VLOOKUP(G432,Round3_Transactions!$A$2:$F$800,5,FALSE))</f>
        <v>0</v>
      </c>
      <c r="L432" s="86">
        <f>IF(ISNA(VLOOKUP(G432,Round3_Transactions!$A$2:$F$800,6,FALSE)), 0,VLOOKUP(G432,Round3_Transactions!$A$2:$F$800,6,FALSE))</f>
        <v>0</v>
      </c>
      <c r="M432" s="107">
        <f t="shared" si="79"/>
        <v>0</v>
      </c>
      <c r="N432" s="107">
        <f t="shared" si="81"/>
        <v>0</v>
      </c>
      <c r="O432" s="107">
        <f t="shared" si="82"/>
        <v>0</v>
      </c>
      <c r="P432" s="107">
        <f t="shared" si="83"/>
        <v>0</v>
      </c>
      <c r="Q432" s="107">
        <f t="shared" si="84"/>
        <v>0</v>
      </c>
      <c r="R432" s="107">
        <f t="shared" si="85"/>
        <v>0</v>
      </c>
      <c r="S432" s="107">
        <f t="shared" si="86"/>
        <v>0</v>
      </c>
      <c r="T432" s="107">
        <f t="shared" si="87"/>
        <v>0</v>
      </c>
      <c r="U432" s="107">
        <f t="shared" si="88"/>
        <v>0</v>
      </c>
      <c r="V432" s="107">
        <f t="shared" si="89"/>
        <v>0</v>
      </c>
      <c r="W432" s="107">
        <f t="shared" si="90"/>
        <v>0</v>
      </c>
      <c r="X432" s="107">
        <f t="shared" si="91"/>
        <v>0</v>
      </c>
      <c r="Y432" s="107">
        <f t="shared" si="92"/>
        <v>0</v>
      </c>
      <c r="Z432" s="107">
        <f t="shared" si="93"/>
        <v>0</v>
      </c>
      <c r="AA432" s="107">
        <f t="shared" si="94"/>
        <v>0</v>
      </c>
      <c r="AB432" s="107">
        <f t="shared" si="95"/>
        <v>0</v>
      </c>
      <c r="AC432" s="107">
        <f t="shared" si="96"/>
        <v>0</v>
      </c>
      <c r="AD432" s="107">
        <f t="shared" si="97"/>
        <v>0</v>
      </c>
      <c r="AE432" s="107">
        <f t="shared" si="98"/>
        <v>0</v>
      </c>
      <c r="AF432" s="107">
        <f t="shared" si="99"/>
        <v>0</v>
      </c>
      <c r="AG432" s="107">
        <f t="shared" si="100"/>
        <v>0</v>
      </c>
      <c r="AH432" s="107">
        <f t="shared" si="101"/>
        <v>0</v>
      </c>
      <c r="AI432" s="107">
        <f t="shared" si="102"/>
        <v>0</v>
      </c>
      <c r="AJ432" s="107">
        <f t="shared" si="103"/>
        <v>0</v>
      </c>
      <c r="AK432" s="107">
        <f t="shared" si="104"/>
        <v>0</v>
      </c>
    </row>
    <row r="433">
      <c r="A433" s="107"/>
      <c r="B433" s="107"/>
      <c r="C433" s="107"/>
      <c r="D433" s="107"/>
      <c r="E433" s="107"/>
      <c r="F433" s="108">
        <f t="shared" si="80"/>
        <v>5311</v>
      </c>
      <c r="G433" s="90" t="s">
        <v>626</v>
      </c>
      <c r="H433" s="14">
        <f>IF(ISNA(VLOOKUP(G433,Round3_Transactions!$A$2:$F$800,2,FALSE)), 0,VLOOKUP(G433,Round3_Transactions!$A$2:$F$800,2,FALSE))</f>
        <v>0</v>
      </c>
      <c r="I433" s="60">
        <f>IF(ISNA(VLOOKUP(G433,Round3_Transactions!$A$2:$F$800,3,FALSE)), 0,VLOOKUP(G433,Round3_Transactions!$A$2:$F$800,3,FALSE))</f>
        <v>0</v>
      </c>
      <c r="J433" s="60">
        <f>IF(ISNA(VLOOKUP(G433,Round3_Transactions!$A$2:$F$800,4,FALSE)), 0,VLOOKUP(G433,Round3_Transactions!$A$2:$F$800,4,FALSE))</f>
        <v>0</v>
      </c>
      <c r="K433" s="60">
        <f>IF(ISNA(VLOOKUP(G433,Round3_Transactions!$A$2:$F$800,5,FALSE)), 0,VLOOKUP(G433,Round3_Transactions!$A$2:$F$800,5,FALSE))</f>
        <v>0</v>
      </c>
      <c r="L433" s="86">
        <f>IF(ISNA(VLOOKUP(G433,Round3_Transactions!$A$2:$F$800,6,FALSE)), 0,VLOOKUP(G433,Round3_Transactions!$A$2:$F$800,6,FALSE))</f>
        <v>0</v>
      </c>
      <c r="M433" s="107">
        <f t="shared" si="79"/>
        <v>0</v>
      </c>
      <c r="N433" s="107">
        <f t="shared" si="81"/>
        <v>0</v>
      </c>
      <c r="O433" s="107">
        <f t="shared" si="82"/>
        <v>0</v>
      </c>
      <c r="P433" s="107">
        <f t="shared" si="83"/>
        <v>0</v>
      </c>
      <c r="Q433" s="107">
        <f t="shared" si="84"/>
        <v>0</v>
      </c>
      <c r="R433" s="107">
        <f t="shared" si="85"/>
        <v>0</v>
      </c>
      <c r="S433" s="107">
        <f t="shared" si="86"/>
        <v>0</v>
      </c>
      <c r="T433" s="107">
        <f t="shared" si="87"/>
        <v>0</v>
      </c>
      <c r="U433" s="107">
        <f t="shared" si="88"/>
        <v>0</v>
      </c>
      <c r="V433" s="107">
        <f t="shared" si="89"/>
        <v>0</v>
      </c>
      <c r="W433" s="107">
        <f t="shared" si="90"/>
        <v>0</v>
      </c>
      <c r="X433" s="107">
        <f t="shared" si="91"/>
        <v>0</v>
      </c>
      <c r="Y433" s="107">
        <f t="shared" si="92"/>
        <v>0</v>
      </c>
      <c r="Z433" s="107">
        <f t="shared" si="93"/>
        <v>0</v>
      </c>
      <c r="AA433" s="107">
        <f t="shared" si="94"/>
        <v>0</v>
      </c>
      <c r="AB433" s="107">
        <f t="shared" si="95"/>
        <v>0</v>
      </c>
      <c r="AC433" s="107">
        <f t="shared" si="96"/>
        <v>0</v>
      </c>
      <c r="AD433" s="107">
        <f t="shared" si="97"/>
        <v>0</v>
      </c>
      <c r="AE433" s="107">
        <f t="shared" si="98"/>
        <v>0</v>
      </c>
      <c r="AF433" s="107">
        <f t="shared" si="99"/>
        <v>0</v>
      </c>
      <c r="AG433" s="107">
        <f t="shared" si="100"/>
        <v>0</v>
      </c>
      <c r="AH433" s="107">
        <f t="shared" si="101"/>
        <v>0</v>
      </c>
      <c r="AI433" s="107">
        <f t="shared" si="102"/>
        <v>0</v>
      </c>
      <c r="AJ433" s="107">
        <f t="shared" si="103"/>
        <v>0</v>
      </c>
      <c r="AK433" s="107">
        <f t="shared" si="104"/>
        <v>0</v>
      </c>
    </row>
    <row r="434">
      <c r="A434" s="107"/>
      <c r="B434" s="107"/>
      <c r="C434" s="107"/>
      <c r="D434" s="107"/>
      <c r="E434" s="107"/>
      <c r="F434" s="108">
        <f t="shared" si="80"/>
        <v>5311</v>
      </c>
      <c r="G434" s="90" t="s">
        <v>627</v>
      </c>
      <c r="H434" s="14">
        <f>IF(ISNA(VLOOKUP(G434,Round3_Transactions!$A$2:$F$800,2,FALSE)), 0,VLOOKUP(G434,Round3_Transactions!$A$2:$F$800,2,FALSE))</f>
        <v>0</v>
      </c>
      <c r="I434" s="60">
        <f>IF(ISNA(VLOOKUP(G434,Round3_Transactions!$A$2:$F$800,3,FALSE)), 0,VLOOKUP(G434,Round3_Transactions!$A$2:$F$800,3,FALSE))</f>
        <v>0</v>
      </c>
      <c r="J434" s="60">
        <f>IF(ISNA(VLOOKUP(G434,Round3_Transactions!$A$2:$F$800,4,FALSE)), 0,VLOOKUP(G434,Round3_Transactions!$A$2:$F$800,4,FALSE))</f>
        <v>0</v>
      </c>
      <c r="K434" s="60">
        <f>IF(ISNA(VLOOKUP(G434,Round3_Transactions!$A$2:$F$800,5,FALSE)), 0,VLOOKUP(G434,Round3_Transactions!$A$2:$F$800,5,FALSE))</f>
        <v>0</v>
      </c>
      <c r="L434" s="86">
        <f>IF(ISNA(VLOOKUP(G434,Round3_Transactions!$A$2:$F$800,6,FALSE)), 0,VLOOKUP(G434,Round3_Transactions!$A$2:$F$800,6,FALSE))</f>
        <v>0</v>
      </c>
      <c r="M434" s="107">
        <f t="shared" si="79"/>
        <v>0</v>
      </c>
      <c r="N434" s="107">
        <f t="shared" si="81"/>
        <v>0</v>
      </c>
      <c r="O434" s="107">
        <f t="shared" si="82"/>
        <v>0</v>
      </c>
      <c r="P434" s="107">
        <f t="shared" si="83"/>
        <v>0</v>
      </c>
      <c r="Q434" s="107">
        <f t="shared" si="84"/>
        <v>0</v>
      </c>
      <c r="R434" s="107">
        <f t="shared" si="85"/>
        <v>0</v>
      </c>
      <c r="S434" s="107">
        <f t="shared" si="86"/>
        <v>0</v>
      </c>
      <c r="T434" s="107">
        <f t="shared" si="87"/>
        <v>0</v>
      </c>
      <c r="U434" s="107">
        <f t="shared" si="88"/>
        <v>0</v>
      </c>
      <c r="V434" s="107">
        <f t="shared" si="89"/>
        <v>0</v>
      </c>
      <c r="W434" s="107">
        <f t="shared" si="90"/>
        <v>0</v>
      </c>
      <c r="X434" s="107">
        <f t="shared" si="91"/>
        <v>0</v>
      </c>
      <c r="Y434" s="107">
        <f t="shared" si="92"/>
        <v>0</v>
      </c>
      <c r="Z434" s="107">
        <f t="shared" si="93"/>
        <v>0</v>
      </c>
      <c r="AA434" s="107">
        <f t="shared" si="94"/>
        <v>0</v>
      </c>
      <c r="AB434" s="107">
        <f t="shared" si="95"/>
        <v>0</v>
      </c>
      <c r="AC434" s="107">
        <f t="shared" si="96"/>
        <v>0</v>
      </c>
      <c r="AD434" s="107">
        <f t="shared" si="97"/>
        <v>0</v>
      </c>
      <c r="AE434" s="107">
        <f t="shared" si="98"/>
        <v>0</v>
      </c>
      <c r="AF434" s="107">
        <f t="shared" si="99"/>
        <v>0</v>
      </c>
      <c r="AG434" s="107">
        <f t="shared" si="100"/>
        <v>0</v>
      </c>
      <c r="AH434" s="107">
        <f t="shared" si="101"/>
        <v>0</v>
      </c>
      <c r="AI434" s="107">
        <f t="shared" si="102"/>
        <v>0</v>
      </c>
      <c r="AJ434" s="107">
        <f t="shared" si="103"/>
        <v>0</v>
      </c>
      <c r="AK434" s="107">
        <f t="shared" si="104"/>
        <v>0</v>
      </c>
    </row>
    <row r="435">
      <c r="A435" s="107"/>
      <c r="B435" s="107"/>
      <c r="C435" s="107"/>
      <c r="D435" s="107"/>
      <c r="E435" s="107"/>
      <c r="F435" s="108">
        <f t="shared" si="80"/>
        <v>5311</v>
      </c>
      <c r="G435" s="90" t="s">
        <v>628</v>
      </c>
      <c r="H435" s="14">
        <f>IF(ISNA(VLOOKUP(G435,Round3_Transactions!$A$2:$F$800,2,FALSE)), 0,VLOOKUP(G435,Round3_Transactions!$A$2:$F$800,2,FALSE))</f>
        <v>0</v>
      </c>
      <c r="I435" s="60">
        <f>IF(ISNA(VLOOKUP(G435,Round3_Transactions!$A$2:$F$800,3,FALSE)), 0,VLOOKUP(G435,Round3_Transactions!$A$2:$F$800,3,FALSE))</f>
        <v>0</v>
      </c>
      <c r="J435" s="60">
        <f>IF(ISNA(VLOOKUP(G435,Round3_Transactions!$A$2:$F$800,4,FALSE)), 0,VLOOKUP(G435,Round3_Transactions!$A$2:$F$800,4,FALSE))</f>
        <v>0</v>
      </c>
      <c r="K435" s="60">
        <f>IF(ISNA(VLOOKUP(G435,Round3_Transactions!$A$2:$F$800,5,FALSE)), 0,VLOOKUP(G435,Round3_Transactions!$A$2:$F$800,5,FALSE))</f>
        <v>0</v>
      </c>
      <c r="L435" s="86">
        <f>IF(ISNA(VLOOKUP(G435,Round3_Transactions!$A$2:$F$800,6,FALSE)), 0,VLOOKUP(G435,Round3_Transactions!$A$2:$F$800,6,FALSE))</f>
        <v>0</v>
      </c>
      <c r="M435" s="107">
        <f t="shared" si="79"/>
        <v>0</v>
      </c>
      <c r="N435" s="107">
        <f t="shared" si="81"/>
        <v>0</v>
      </c>
      <c r="O435" s="107">
        <f t="shared" si="82"/>
        <v>0</v>
      </c>
      <c r="P435" s="107">
        <f t="shared" si="83"/>
        <v>0</v>
      </c>
      <c r="Q435" s="107">
        <f t="shared" si="84"/>
        <v>0</v>
      </c>
      <c r="R435" s="107">
        <f t="shared" si="85"/>
        <v>0</v>
      </c>
      <c r="S435" s="107">
        <f t="shared" si="86"/>
        <v>0</v>
      </c>
      <c r="T435" s="107">
        <f t="shared" si="87"/>
        <v>0</v>
      </c>
      <c r="U435" s="107">
        <f t="shared" si="88"/>
        <v>0</v>
      </c>
      <c r="V435" s="107">
        <f t="shared" si="89"/>
        <v>0</v>
      </c>
      <c r="W435" s="107">
        <f t="shared" si="90"/>
        <v>0</v>
      </c>
      <c r="X435" s="107">
        <f t="shared" si="91"/>
        <v>0</v>
      </c>
      <c r="Y435" s="107">
        <f t="shared" si="92"/>
        <v>0</v>
      </c>
      <c r="Z435" s="107">
        <f t="shared" si="93"/>
        <v>0</v>
      </c>
      <c r="AA435" s="107">
        <f t="shared" si="94"/>
        <v>0</v>
      </c>
      <c r="AB435" s="107">
        <f t="shared" si="95"/>
        <v>0</v>
      </c>
      <c r="AC435" s="107">
        <f t="shared" si="96"/>
        <v>0</v>
      </c>
      <c r="AD435" s="107">
        <f t="shared" si="97"/>
        <v>0</v>
      </c>
      <c r="AE435" s="107">
        <f t="shared" si="98"/>
        <v>0</v>
      </c>
      <c r="AF435" s="107">
        <f t="shared" si="99"/>
        <v>0</v>
      </c>
      <c r="AG435" s="107">
        <f t="shared" si="100"/>
        <v>0</v>
      </c>
      <c r="AH435" s="107">
        <f t="shared" si="101"/>
        <v>0</v>
      </c>
      <c r="AI435" s="107">
        <f t="shared" si="102"/>
        <v>0</v>
      </c>
      <c r="AJ435" s="107">
        <f t="shared" si="103"/>
        <v>0</v>
      </c>
      <c r="AK435" s="107">
        <f t="shared" si="104"/>
        <v>0</v>
      </c>
    </row>
    <row r="436">
      <c r="A436" s="107"/>
      <c r="B436" s="107"/>
      <c r="C436" s="107"/>
      <c r="D436" s="107"/>
      <c r="E436" s="107"/>
      <c r="F436" s="108">
        <f t="shared" si="80"/>
        <v>5311</v>
      </c>
      <c r="G436" s="90" t="s">
        <v>629</v>
      </c>
      <c r="H436" s="14">
        <f>IF(ISNA(VLOOKUP(G436,Round3_Transactions!$A$2:$F$800,2,FALSE)), 0,VLOOKUP(G436,Round3_Transactions!$A$2:$F$800,2,FALSE))</f>
        <v>0</v>
      </c>
      <c r="I436" s="60">
        <f>IF(ISNA(VLOOKUP(G436,Round3_Transactions!$A$2:$F$800,3,FALSE)), 0,VLOOKUP(G436,Round3_Transactions!$A$2:$F$800,3,FALSE))</f>
        <v>0</v>
      </c>
      <c r="J436" s="60">
        <f>IF(ISNA(VLOOKUP(G436,Round3_Transactions!$A$2:$F$800,4,FALSE)), 0,VLOOKUP(G436,Round3_Transactions!$A$2:$F$800,4,FALSE))</f>
        <v>0</v>
      </c>
      <c r="K436" s="60">
        <f>IF(ISNA(VLOOKUP(G436,Round3_Transactions!$A$2:$F$800,5,FALSE)), 0,VLOOKUP(G436,Round3_Transactions!$A$2:$F$800,5,FALSE))</f>
        <v>0</v>
      </c>
      <c r="L436" s="86">
        <f>IF(ISNA(VLOOKUP(G436,Round3_Transactions!$A$2:$F$800,6,FALSE)), 0,VLOOKUP(G436,Round3_Transactions!$A$2:$F$800,6,FALSE))</f>
        <v>0</v>
      </c>
      <c r="M436" s="107">
        <f t="shared" si="79"/>
        <v>0</v>
      </c>
      <c r="N436" s="107">
        <f t="shared" si="81"/>
        <v>0</v>
      </c>
      <c r="O436" s="107">
        <f t="shared" si="82"/>
        <v>0</v>
      </c>
      <c r="P436" s="107">
        <f t="shared" si="83"/>
        <v>0</v>
      </c>
      <c r="Q436" s="107">
        <f t="shared" si="84"/>
        <v>0</v>
      </c>
      <c r="R436" s="107">
        <f t="shared" si="85"/>
        <v>0</v>
      </c>
      <c r="S436" s="107">
        <f t="shared" si="86"/>
        <v>0</v>
      </c>
      <c r="T436" s="107">
        <f t="shared" si="87"/>
        <v>0</v>
      </c>
      <c r="U436" s="107">
        <f t="shared" si="88"/>
        <v>0</v>
      </c>
      <c r="V436" s="107">
        <f t="shared" si="89"/>
        <v>0</v>
      </c>
      <c r="W436" s="107">
        <f t="shared" si="90"/>
        <v>0</v>
      </c>
      <c r="X436" s="107">
        <f t="shared" si="91"/>
        <v>0</v>
      </c>
      <c r="Y436" s="107">
        <f t="shared" si="92"/>
        <v>0</v>
      </c>
      <c r="Z436" s="107">
        <f t="shared" si="93"/>
        <v>0</v>
      </c>
      <c r="AA436" s="107">
        <f t="shared" si="94"/>
        <v>0</v>
      </c>
      <c r="AB436" s="107">
        <f t="shared" si="95"/>
        <v>0</v>
      </c>
      <c r="AC436" s="107">
        <f t="shared" si="96"/>
        <v>0</v>
      </c>
      <c r="AD436" s="107">
        <f t="shared" si="97"/>
        <v>0</v>
      </c>
      <c r="AE436" s="107">
        <f t="shared" si="98"/>
        <v>0</v>
      </c>
      <c r="AF436" s="107">
        <f t="shared" si="99"/>
        <v>0</v>
      </c>
      <c r="AG436" s="107">
        <f t="shared" si="100"/>
        <v>0</v>
      </c>
      <c r="AH436" s="107">
        <f t="shared" si="101"/>
        <v>0</v>
      </c>
      <c r="AI436" s="107">
        <f t="shared" si="102"/>
        <v>0</v>
      </c>
      <c r="AJ436" s="107">
        <f t="shared" si="103"/>
        <v>0</v>
      </c>
      <c r="AK436" s="107">
        <f t="shared" si="104"/>
        <v>0</v>
      </c>
    </row>
    <row r="437">
      <c r="A437" s="107"/>
      <c r="B437" s="107"/>
      <c r="C437" s="107"/>
      <c r="D437" s="107"/>
      <c r="E437" s="107"/>
      <c r="F437" s="108">
        <f t="shared" si="80"/>
        <v>5311</v>
      </c>
      <c r="G437" s="90" t="s">
        <v>630</v>
      </c>
      <c r="H437" s="14">
        <f>IF(ISNA(VLOOKUP(G437,Round3_Transactions!$A$2:$F$800,2,FALSE)), 0,VLOOKUP(G437,Round3_Transactions!$A$2:$F$800,2,FALSE))</f>
        <v>0</v>
      </c>
      <c r="I437" s="60">
        <f>IF(ISNA(VLOOKUP(G437,Round3_Transactions!$A$2:$F$800,3,FALSE)), 0,VLOOKUP(G437,Round3_Transactions!$A$2:$F$800,3,FALSE))</f>
        <v>0</v>
      </c>
      <c r="J437" s="60">
        <f>IF(ISNA(VLOOKUP(G437,Round3_Transactions!$A$2:$F$800,4,FALSE)), 0,VLOOKUP(G437,Round3_Transactions!$A$2:$F$800,4,FALSE))</f>
        <v>0</v>
      </c>
      <c r="K437" s="60">
        <f>IF(ISNA(VLOOKUP(G437,Round3_Transactions!$A$2:$F$800,5,FALSE)), 0,VLOOKUP(G437,Round3_Transactions!$A$2:$F$800,5,FALSE))</f>
        <v>0</v>
      </c>
      <c r="L437" s="86">
        <f>IF(ISNA(VLOOKUP(G437,Round3_Transactions!$A$2:$F$800,6,FALSE)), 0,VLOOKUP(G437,Round3_Transactions!$A$2:$F$800,6,FALSE))</f>
        <v>0</v>
      </c>
      <c r="M437" s="107">
        <f t="shared" si="79"/>
        <v>0</v>
      </c>
      <c r="N437" s="107">
        <f t="shared" si="81"/>
        <v>0</v>
      </c>
      <c r="O437" s="107">
        <f t="shared" si="82"/>
        <v>0</v>
      </c>
      <c r="P437" s="107">
        <f t="shared" si="83"/>
        <v>0</v>
      </c>
      <c r="Q437" s="107">
        <f t="shared" si="84"/>
        <v>0</v>
      </c>
      <c r="R437" s="107">
        <f t="shared" si="85"/>
        <v>0</v>
      </c>
      <c r="S437" s="107">
        <f t="shared" si="86"/>
        <v>0</v>
      </c>
      <c r="T437" s="107">
        <f t="shared" si="87"/>
        <v>0</v>
      </c>
      <c r="U437" s="107">
        <f t="shared" si="88"/>
        <v>0</v>
      </c>
      <c r="V437" s="107">
        <f t="shared" si="89"/>
        <v>0</v>
      </c>
      <c r="W437" s="107">
        <f t="shared" si="90"/>
        <v>0</v>
      </c>
      <c r="X437" s="107">
        <f t="shared" si="91"/>
        <v>0</v>
      </c>
      <c r="Y437" s="107">
        <f t="shared" si="92"/>
        <v>0</v>
      </c>
      <c r="Z437" s="107">
        <f t="shared" si="93"/>
        <v>0</v>
      </c>
      <c r="AA437" s="107">
        <f t="shared" si="94"/>
        <v>0</v>
      </c>
      <c r="AB437" s="107">
        <f t="shared" si="95"/>
        <v>0</v>
      </c>
      <c r="AC437" s="107">
        <f t="shared" si="96"/>
        <v>0</v>
      </c>
      <c r="AD437" s="107">
        <f t="shared" si="97"/>
        <v>0</v>
      </c>
      <c r="AE437" s="107">
        <f t="shared" si="98"/>
        <v>0</v>
      </c>
      <c r="AF437" s="107">
        <f t="shared" si="99"/>
        <v>0</v>
      </c>
      <c r="AG437" s="107">
        <f t="shared" si="100"/>
        <v>0</v>
      </c>
      <c r="AH437" s="107">
        <f t="shared" si="101"/>
        <v>0</v>
      </c>
      <c r="AI437" s="107">
        <f t="shared" si="102"/>
        <v>0</v>
      </c>
      <c r="AJ437" s="107">
        <f t="shared" si="103"/>
        <v>0</v>
      </c>
      <c r="AK437" s="107">
        <f t="shared" si="104"/>
        <v>0</v>
      </c>
    </row>
    <row r="438">
      <c r="A438" s="107"/>
      <c r="B438" s="107"/>
      <c r="C438" s="107"/>
      <c r="D438" s="107"/>
      <c r="E438" s="107"/>
      <c r="F438" s="108">
        <f t="shared" si="80"/>
        <v>5311</v>
      </c>
      <c r="G438" s="90" t="s">
        <v>631</v>
      </c>
      <c r="H438" s="14">
        <f>IF(ISNA(VLOOKUP(G438,Round3_Transactions!$A$2:$F$800,2,FALSE)), 0,VLOOKUP(G438,Round3_Transactions!$A$2:$F$800,2,FALSE))</f>
        <v>0</v>
      </c>
      <c r="I438" s="60">
        <f>IF(ISNA(VLOOKUP(G438,Round3_Transactions!$A$2:$F$800,3,FALSE)), 0,VLOOKUP(G438,Round3_Transactions!$A$2:$F$800,3,FALSE))</f>
        <v>0</v>
      </c>
      <c r="J438" s="60">
        <f>IF(ISNA(VLOOKUP(G438,Round3_Transactions!$A$2:$F$800,4,FALSE)), 0,VLOOKUP(G438,Round3_Transactions!$A$2:$F$800,4,FALSE))</f>
        <v>0</v>
      </c>
      <c r="K438" s="60">
        <f>IF(ISNA(VLOOKUP(G438,Round3_Transactions!$A$2:$F$800,5,FALSE)), 0,VLOOKUP(G438,Round3_Transactions!$A$2:$F$800,5,FALSE))</f>
        <v>0</v>
      </c>
      <c r="L438" s="86">
        <f>IF(ISNA(VLOOKUP(G438,Round3_Transactions!$A$2:$F$800,6,FALSE)), 0,VLOOKUP(G438,Round3_Transactions!$A$2:$F$800,6,FALSE))</f>
        <v>0</v>
      </c>
      <c r="M438" s="107">
        <f t="shared" si="79"/>
        <v>0</v>
      </c>
      <c r="N438" s="107">
        <f t="shared" si="81"/>
        <v>0</v>
      </c>
      <c r="O438" s="107">
        <f t="shared" si="82"/>
        <v>0</v>
      </c>
      <c r="P438" s="107">
        <f t="shared" si="83"/>
        <v>0</v>
      </c>
      <c r="Q438" s="107">
        <f t="shared" si="84"/>
        <v>0</v>
      </c>
      <c r="R438" s="107">
        <f t="shared" si="85"/>
        <v>0</v>
      </c>
      <c r="S438" s="107">
        <f t="shared" si="86"/>
        <v>0</v>
      </c>
      <c r="T438" s="107">
        <f t="shared" si="87"/>
        <v>0</v>
      </c>
      <c r="U438" s="107">
        <f t="shared" si="88"/>
        <v>0</v>
      </c>
      <c r="V438" s="107">
        <f t="shared" si="89"/>
        <v>0</v>
      </c>
      <c r="W438" s="107">
        <f t="shared" si="90"/>
        <v>0</v>
      </c>
      <c r="X438" s="107">
        <f t="shared" si="91"/>
        <v>0</v>
      </c>
      <c r="Y438" s="107">
        <f t="shared" si="92"/>
        <v>0</v>
      </c>
      <c r="Z438" s="107">
        <f t="shared" si="93"/>
        <v>0</v>
      </c>
      <c r="AA438" s="107">
        <f t="shared" si="94"/>
        <v>0</v>
      </c>
      <c r="AB438" s="107">
        <f t="shared" si="95"/>
        <v>0</v>
      </c>
      <c r="AC438" s="107">
        <f t="shared" si="96"/>
        <v>0</v>
      </c>
      <c r="AD438" s="107">
        <f t="shared" si="97"/>
        <v>0</v>
      </c>
      <c r="AE438" s="107">
        <f t="shared" si="98"/>
        <v>0</v>
      </c>
      <c r="AF438" s="107">
        <f t="shared" si="99"/>
        <v>0</v>
      </c>
      <c r="AG438" s="107">
        <f t="shared" si="100"/>
        <v>0</v>
      </c>
      <c r="AH438" s="107">
        <f t="shared" si="101"/>
        <v>0</v>
      </c>
      <c r="AI438" s="107">
        <f t="shared" si="102"/>
        <v>0</v>
      </c>
      <c r="AJ438" s="107">
        <f t="shared" si="103"/>
        <v>0</v>
      </c>
      <c r="AK438" s="107">
        <f t="shared" si="104"/>
        <v>0</v>
      </c>
    </row>
    <row r="439">
      <c r="A439" s="107"/>
      <c r="B439" s="107"/>
      <c r="C439" s="107"/>
      <c r="D439" s="107"/>
      <c r="E439" s="107"/>
      <c r="F439" s="108">
        <f t="shared" si="80"/>
        <v>5311</v>
      </c>
      <c r="G439" s="90" t="s">
        <v>632</v>
      </c>
      <c r="H439" s="14">
        <f>IF(ISNA(VLOOKUP(G439,Round3_Transactions!$A$2:$F$800,2,FALSE)), 0,VLOOKUP(G439,Round3_Transactions!$A$2:$F$800,2,FALSE))</f>
        <v>0</v>
      </c>
      <c r="I439" s="60">
        <f>IF(ISNA(VLOOKUP(G439,Round3_Transactions!$A$2:$F$800,3,FALSE)), 0,VLOOKUP(G439,Round3_Transactions!$A$2:$F$800,3,FALSE))</f>
        <v>0</v>
      </c>
      <c r="J439" s="60">
        <f>IF(ISNA(VLOOKUP(G439,Round3_Transactions!$A$2:$F$800,4,FALSE)), 0,VLOOKUP(G439,Round3_Transactions!$A$2:$F$800,4,FALSE))</f>
        <v>0</v>
      </c>
      <c r="K439" s="60">
        <f>IF(ISNA(VLOOKUP(G439,Round3_Transactions!$A$2:$F$800,5,FALSE)), 0,VLOOKUP(G439,Round3_Transactions!$A$2:$F$800,5,FALSE))</f>
        <v>0</v>
      </c>
      <c r="L439" s="86">
        <f>IF(ISNA(VLOOKUP(G439,Round3_Transactions!$A$2:$F$800,6,FALSE)), 0,VLOOKUP(G439,Round3_Transactions!$A$2:$F$800,6,FALSE))</f>
        <v>0</v>
      </c>
      <c r="M439" s="107">
        <f t="shared" si="79"/>
        <v>0</v>
      </c>
      <c r="N439" s="107">
        <f t="shared" si="81"/>
        <v>0</v>
      </c>
      <c r="O439" s="107">
        <f t="shared" si="82"/>
        <v>0</v>
      </c>
      <c r="P439" s="107">
        <f t="shared" si="83"/>
        <v>0</v>
      </c>
      <c r="Q439" s="107">
        <f t="shared" si="84"/>
        <v>0</v>
      </c>
      <c r="R439" s="107">
        <f t="shared" si="85"/>
        <v>0</v>
      </c>
      <c r="S439" s="107">
        <f t="shared" si="86"/>
        <v>0</v>
      </c>
      <c r="T439" s="107">
        <f t="shared" si="87"/>
        <v>0</v>
      </c>
      <c r="U439" s="107">
        <f t="shared" si="88"/>
        <v>0</v>
      </c>
      <c r="V439" s="107">
        <f t="shared" si="89"/>
        <v>0</v>
      </c>
      <c r="W439" s="107">
        <f t="shared" si="90"/>
        <v>0</v>
      </c>
      <c r="X439" s="107">
        <f t="shared" si="91"/>
        <v>0</v>
      </c>
      <c r="Y439" s="107">
        <f t="shared" si="92"/>
        <v>0</v>
      </c>
      <c r="Z439" s="107">
        <f t="shared" si="93"/>
        <v>0</v>
      </c>
      <c r="AA439" s="107">
        <f t="shared" si="94"/>
        <v>0</v>
      </c>
      <c r="AB439" s="107">
        <f t="shared" si="95"/>
        <v>0</v>
      </c>
      <c r="AC439" s="107">
        <f t="shared" si="96"/>
        <v>0</v>
      </c>
      <c r="AD439" s="107">
        <f t="shared" si="97"/>
        <v>0</v>
      </c>
      <c r="AE439" s="107">
        <f t="shared" si="98"/>
        <v>0</v>
      </c>
      <c r="AF439" s="107">
        <f t="shared" si="99"/>
        <v>0</v>
      </c>
      <c r="AG439" s="107">
        <f t="shared" si="100"/>
        <v>0</v>
      </c>
      <c r="AH439" s="107">
        <f t="shared" si="101"/>
        <v>0</v>
      </c>
      <c r="AI439" s="107">
        <f t="shared" si="102"/>
        <v>0</v>
      </c>
      <c r="AJ439" s="107">
        <f t="shared" si="103"/>
        <v>0</v>
      </c>
      <c r="AK439" s="107">
        <f t="shared" si="104"/>
        <v>0</v>
      </c>
    </row>
    <row r="440">
      <c r="A440" s="107"/>
      <c r="B440" s="107"/>
      <c r="C440" s="107"/>
      <c r="D440" s="107"/>
      <c r="E440" s="107"/>
      <c r="F440" s="108">
        <f t="shared" si="80"/>
        <v>5311</v>
      </c>
      <c r="G440" s="90" t="s">
        <v>633</v>
      </c>
      <c r="H440" s="14">
        <f>IF(ISNA(VLOOKUP(G440,Round3_Transactions!$A$2:$F$800,2,FALSE)), 0,VLOOKUP(G440,Round3_Transactions!$A$2:$F$800,2,FALSE))</f>
        <v>0</v>
      </c>
      <c r="I440" s="60">
        <f>IF(ISNA(VLOOKUP(G440,Round3_Transactions!$A$2:$F$800,3,FALSE)), 0,VLOOKUP(G440,Round3_Transactions!$A$2:$F$800,3,FALSE))</f>
        <v>0</v>
      </c>
      <c r="J440" s="60">
        <f>IF(ISNA(VLOOKUP(G440,Round3_Transactions!$A$2:$F$800,4,FALSE)), 0,VLOOKUP(G440,Round3_Transactions!$A$2:$F$800,4,FALSE))</f>
        <v>0</v>
      </c>
      <c r="K440" s="60">
        <f>IF(ISNA(VLOOKUP(G440,Round3_Transactions!$A$2:$F$800,5,FALSE)), 0,VLOOKUP(G440,Round3_Transactions!$A$2:$F$800,5,FALSE))</f>
        <v>0</v>
      </c>
      <c r="L440" s="86">
        <f>IF(ISNA(VLOOKUP(G440,Round3_Transactions!$A$2:$F$800,6,FALSE)), 0,VLOOKUP(G440,Round3_Transactions!$A$2:$F$800,6,FALSE))</f>
        <v>0</v>
      </c>
      <c r="M440" s="107">
        <f t="shared" si="79"/>
        <v>0</v>
      </c>
      <c r="N440" s="107">
        <f t="shared" si="81"/>
        <v>0</v>
      </c>
      <c r="O440" s="107">
        <f t="shared" si="82"/>
        <v>0</v>
      </c>
      <c r="P440" s="107">
        <f t="shared" si="83"/>
        <v>0</v>
      </c>
      <c r="Q440" s="107">
        <f t="shared" si="84"/>
        <v>0</v>
      </c>
      <c r="R440" s="107">
        <f t="shared" si="85"/>
        <v>0</v>
      </c>
      <c r="S440" s="107">
        <f t="shared" si="86"/>
        <v>0</v>
      </c>
      <c r="T440" s="107">
        <f t="shared" si="87"/>
        <v>0</v>
      </c>
      <c r="U440" s="107">
        <f t="shared" si="88"/>
        <v>0</v>
      </c>
      <c r="V440" s="107">
        <f t="shared" si="89"/>
        <v>0</v>
      </c>
      <c r="W440" s="107">
        <f t="shared" si="90"/>
        <v>0</v>
      </c>
      <c r="X440" s="107">
        <f t="shared" si="91"/>
        <v>0</v>
      </c>
      <c r="Y440" s="107">
        <f t="shared" si="92"/>
        <v>0</v>
      </c>
      <c r="Z440" s="107">
        <f t="shared" si="93"/>
        <v>0</v>
      </c>
      <c r="AA440" s="107">
        <f t="shared" si="94"/>
        <v>0</v>
      </c>
      <c r="AB440" s="107">
        <f t="shared" si="95"/>
        <v>0</v>
      </c>
      <c r="AC440" s="107">
        <f t="shared" si="96"/>
        <v>0</v>
      </c>
      <c r="AD440" s="107">
        <f t="shared" si="97"/>
        <v>0</v>
      </c>
      <c r="AE440" s="107">
        <f t="shared" si="98"/>
        <v>0</v>
      </c>
      <c r="AF440" s="107">
        <f t="shared" si="99"/>
        <v>0</v>
      </c>
      <c r="AG440" s="107">
        <f t="shared" si="100"/>
        <v>0</v>
      </c>
      <c r="AH440" s="107">
        <f t="shared" si="101"/>
        <v>0</v>
      </c>
      <c r="AI440" s="107">
        <f t="shared" si="102"/>
        <v>0</v>
      </c>
      <c r="AJ440" s="107">
        <f t="shared" si="103"/>
        <v>0</v>
      </c>
      <c r="AK440" s="107">
        <f t="shared" si="104"/>
        <v>0</v>
      </c>
    </row>
    <row r="441">
      <c r="A441" s="107"/>
      <c r="B441" s="107"/>
      <c r="C441" s="107"/>
      <c r="D441" s="107"/>
      <c r="E441" s="107"/>
      <c r="F441" s="108">
        <f t="shared" si="80"/>
        <v>5311</v>
      </c>
      <c r="G441" s="90" t="s">
        <v>634</v>
      </c>
      <c r="H441" s="14">
        <f>IF(ISNA(VLOOKUP(G441,Round3_Transactions!$A$2:$F$800,2,FALSE)), 0,VLOOKUP(G441,Round3_Transactions!$A$2:$F$800,2,FALSE))</f>
        <v>0</v>
      </c>
      <c r="I441" s="60">
        <f>IF(ISNA(VLOOKUP(G441,Round3_Transactions!$A$2:$F$800,3,FALSE)), 0,VLOOKUP(G441,Round3_Transactions!$A$2:$F$800,3,FALSE))</f>
        <v>0</v>
      </c>
      <c r="J441" s="60">
        <f>IF(ISNA(VLOOKUP(G441,Round3_Transactions!$A$2:$F$800,4,FALSE)), 0,VLOOKUP(G441,Round3_Transactions!$A$2:$F$800,4,FALSE))</f>
        <v>0</v>
      </c>
      <c r="K441" s="60">
        <f>IF(ISNA(VLOOKUP(G441,Round3_Transactions!$A$2:$F$800,5,FALSE)), 0,VLOOKUP(G441,Round3_Transactions!$A$2:$F$800,5,FALSE))</f>
        <v>0</v>
      </c>
      <c r="L441" s="86">
        <f>IF(ISNA(VLOOKUP(G441,Round3_Transactions!$A$2:$F$800,6,FALSE)), 0,VLOOKUP(G441,Round3_Transactions!$A$2:$F$800,6,FALSE))</f>
        <v>0</v>
      </c>
      <c r="M441" s="107">
        <f t="shared" si="79"/>
        <v>0</v>
      </c>
      <c r="N441" s="107">
        <f t="shared" si="81"/>
        <v>0</v>
      </c>
      <c r="O441" s="107">
        <f t="shared" si="82"/>
        <v>0</v>
      </c>
      <c r="P441" s="107">
        <f t="shared" si="83"/>
        <v>0</v>
      </c>
      <c r="Q441" s="107">
        <f t="shared" si="84"/>
        <v>0</v>
      </c>
      <c r="R441" s="107">
        <f t="shared" si="85"/>
        <v>0</v>
      </c>
      <c r="S441" s="107">
        <f t="shared" si="86"/>
        <v>0</v>
      </c>
      <c r="T441" s="107">
        <f t="shared" si="87"/>
        <v>0</v>
      </c>
      <c r="U441" s="107">
        <f t="shared" si="88"/>
        <v>0</v>
      </c>
      <c r="V441" s="107">
        <f t="shared" si="89"/>
        <v>0</v>
      </c>
      <c r="W441" s="107">
        <f t="shared" si="90"/>
        <v>0</v>
      </c>
      <c r="X441" s="107">
        <f t="shared" si="91"/>
        <v>0</v>
      </c>
      <c r="Y441" s="107">
        <f t="shared" si="92"/>
        <v>0</v>
      </c>
      <c r="Z441" s="107">
        <f t="shared" si="93"/>
        <v>0</v>
      </c>
      <c r="AA441" s="107">
        <f t="shared" si="94"/>
        <v>0</v>
      </c>
      <c r="AB441" s="107">
        <f t="shared" si="95"/>
        <v>0</v>
      </c>
      <c r="AC441" s="107">
        <f t="shared" si="96"/>
        <v>0</v>
      </c>
      <c r="AD441" s="107">
        <f t="shared" si="97"/>
        <v>0</v>
      </c>
      <c r="AE441" s="107">
        <f t="shared" si="98"/>
        <v>0</v>
      </c>
      <c r="AF441" s="107">
        <f t="shared" si="99"/>
        <v>0</v>
      </c>
      <c r="AG441" s="107">
        <f t="shared" si="100"/>
        <v>0</v>
      </c>
      <c r="AH441" s="107">
        <f t="shared" si="101"/>
        <v>0</v>
      </c>
      <c r="AI441" s="107">
        <f t="shared" si="102"/>
        <v>0</v>
      </c>
      <c r="AJ441" s="107">
        <f t="shared" si="103"/>
        <v>0</v>
      </c>
      <c r="AK441" s="107">
        <f t="shared" si="104"/>
        <v>0</v>
      </c>
    </row>
    <row r="442">
      <c r="A442" s="107"/>
      <c r="B442" s="107"/>
      <c r="C442" s="107"/>
      <c r="D442" s="107"/>
      <c r="E442" s="107"/>
      <c r="F442" s="108">
        <f t="shared" si="80"/>
        <v>5311</v>
      </c>
      <c r="G442" s="90" t="s">
        <v>635</v>
      </c>
      <c r="H442" s="14">
        <f>IF(ISNA(VLOOKUP(G442,Round3_Transactions!$A$2:$F$800,2,FALSE)), 0,VLOOKUP(G442,Round3_Transactions!$A$2:$F$800,2,FALSE))</f>
        <v>0</v>
      </c>
      <c r="I442" s="60">
        <f>IF(ISNA(VLOOKUP(G442,Round3_Transactions!$A$2:$F$800,3,FALSE)), 0,VLOOKUP(G442,Round3_Transactions!$A$2:$F$800,3,FALSE))</f>
        <v>0</v>
      </c>
      <c r="J442" s="60">
        <f>IF(ISNA(VLOOKUP(G442,Round3_Transactions!$A$2:$F$800,4,FALSE)), 0,VLOOKUP(G442,Round3_Transactions!$A$2:$F$800,4,FALSE))</f>
        <v>0</v>
      </c>
      <c r="K442" s="60">
        <f>IF(ISNA(VLOOKUP(G442,Round3_Transactions!$A$2:$F$800,5,FALSE)), 0,VLOOKUP(G442,Round3_Transactions!$A$2:$F$800,5,FALSE))</f>
        <v>0</v>
      </c>
      <c r="L442" s="86">
        <f>IF(ISNA(VLOOKUP(G442,Round3_Transactions!$A$2:$F$800,6,FALSE)), 0,VLOOKUP(G442,Round3_Transactions!$A$2:$F$800,6,FALSE))</f>
        <v>0</v>
      </c>
      <c r="M442" s="107">
        <f t="shared" si="79"/>
        <v>0</v>
      </c>
      <c r="N442" s="107">
        <f t="shared" si="81"/>
        <v>0</v>
      </c>
      <c r="O442" s="107">
        <f t="shared" si="82"/>
        <v>0</v>
      </c>
      <c r="P442" s="107">
        <f t="shared" si="83"/>
        <v>0</v>
      </c>
      <c r="Q442" s="107">
        <f t="shared" si="84"/>
        <v>0</v>
      </c>
      <c r="R442" s="107">
        <f t="shared" si="85"/>
        <v>0</v>
      </c>
      <c r="S442" s="107">
        <f t="shared" si="86"/>
        <v>0</v>
      </c>
      <c r="T442" s="107">
        <f t="shared" si="87"/>
        <v>0</v>
      </c>
      <c r="U442" s="107">
        <f t="shared" si="88"/>
        <v>0</v>
      </c>
      <c r="V442" s="107">
        <f t="shared" si="89"/>
        <v>0</v>
      </c>
      <c r="W442" s="107">
        <f t="shared" si="90"/>
        <v>0</v>
      </c>
      <c r="X442" s="107">
        <f t="shared" si="91"/>
        <v>0</v>
      </c>
      <c r="Y442" s="107">
        <f t="shared" si="92"/>
        <v>0</v>
      </c>
      <c r="Z442" s="107">
        <f t="shared" si="93"/>
        <v>0</v>
      </c>
      <c r="AA442" s="107">
        <f t="shared" si="94"/>
        <v>0</v>
      </c>
      <c r="AB442" s="107">
        <f t="shared" si="95"/>
        <v>0</v>
      </c>
      <c r="AC442" s="107">
        <f t="shared" si="96"/>
        <v>0</v>
      </c>
      <c r="AD442" s="107">
        <f t="shared" si="97"/>
        <v>0</v>
      </c>
      <c r="AE442" s="107">
        <f t="shared" si="98"/>
        <v>0</v>
      </c>
      <c r="AF442" s="107">
        <f t="shared" si="99"/>
        <v>0</v>
      </c>
      <c r="AG442" s="107">
        <f t="shared" si="100"/>
        <v>0</v>
      </c>
      <c r="AH442" s="107">
        <f t="shared" si="101"/>
        <v>0</v>
      </c>
      <c r="AI442" s="107">
        <f t="shared" si="102"/>
        <v>0</v>
      </c>
      <c r="AJ442" s="107">
        <f t="shared" si="103"/>
        <v>0</v>
      </c>
      <c r="AK442" s="107">
        <f t="shared" si="104"/>
        <v>0</v>
      </c>
    </row>
    <row r="443">
      <c r="A443" s="107"/>
      <c r="B443" s="107"/>
      <c r="C443" s="107"/>
      <c r="D443" s="107"/>
      <c r="E443" s="107"/>
      <c r="F443" s="108">
        <f t="shared" si="80"/>
        <v>5311</v>
      </c>
      <c r="G443" s="90" t="s">
        <v>636</v>
      </c>
      <c r="H443" s="14">
        <f>IF(ISNA(VLOOKUP(G443,Round3_Transactions!$A$2:$F$800,2,FALSE)), 0,VLOOKUP(G443,Round3_Transactions!$A$2:$F$800,2,FALSE))</f>
        <v>0</v>
      </c>
      <c r="I443" s="60">
        <f>IF(ISNA(VLOOKUP(G443,Round3_Transactions!$A$2:$F$800,3,FALSE)), 0,VLOOKUP(G443,Round3_Transactions!$A$2:$F$800,3,FALSE))</f>
        <v>0</v>
      </c>
      <c r="J443" s="60">
        <f>IF(ISNA(VLOOKUP(G443,Round3_Transactions!$A$2:$F$800,4,FALSE)), 0,VLOOKUP(G443,Round3_Transactions!$A$2:$F$800,4,FALSE))</f>
        <v>0</v>
      </c>
      <c r="K443" s="60">
        <f>IF(ISNA(VLOOKUP(G443,Round3_Transactions!$A$2:$F$800,5,FALSE)), 0,VLOOKUP(G443,Round3_Transactions!$A$2:$F$800,5,FALSE))</f>
        <v>0</v>
      </c>
      <c r="L443" s="86">
        <f>IF(ISNA(VLOOKUP(G443,Round3_Transactions!$A$2:$F$800,6,FALSE)), 0,VLOOKUP(G443,Round3_Transactions!$A$2:$F$800,6,FALSE))</f>
        <v>0</v>
      </c>
      <c r="M443" s="107">
        <f t="shared" si="79"/>
        <v>0</v>
      </c>
      <c r="N443" s="107">
        <f t="shared" si="81"/>
        <v>0</v>
      </c>
      <c r="O443" s="107">
        <f t="shared" si="82"/>
        <v>0</v>
      </c>
      <c r="P443" s="107">
        <f t="shared" si="83"/>
        <v>0</v>
      </c>
      <c r="Q443" s="107">
        <f t="shared" si="84"/>
        <v>0</v>
      </c>
      <c r="R443" s="107">
        <f t="shared" si="85"/>
        <v>0</v>
      </c>
      <c r="S443" s="107">
        <f t="shared" si="86"/>
        <v>0</v>
      </c>
      <c r="T443" s="107">
        <f t="shared" si="87"/>
        <v>0</v>
      </c>
      <c r="U443" s="107">
        <f t="shared" si="88"/>
        <v>0</v>
      </c>
      <c r="V443" s="107">
        <f t="shared" si="89"/>
        <v>0</v>
      </c>
      <c r="W443" s="107">
        <f t="shared" si="90"/>
        <v>0</v>
      </c>
      <c r="X443" s="107">
        <f t="shared" si="91"/>
        <v>0</v>
      </c>
      <c r="Y443" s="107">
        <f t="shared" si="92"/>
        <v>0</v>
      </c>
      <c r="Z443" s="107">
        <f t="shared" si="93"/>
        <v>0</v>
      </c>
      <c r="AA443" s="107">
        <f t="shared" si="94"/>
        <v>0</v>
      </c>
      <c r="AB443" s="107">
        <f t="shared" si="95"/>
        <v>0</v>
      </c>
      <c r="AC443" s="107">
        <f t="shared" si="96"/>
        <v>0</v>
      </c>
      <c r="AD443" s="107">
        <f t="shared" si="97"/>
        <v>0</v>
      </c>
      <c r="AE443" s="107">
        <f t="shared" si="98"/>
        <v>0</v>
      </c>
      <c r="AF443" s="107">
        <f t="shared" si="99"/>
        <v>0</v>
      </c>
      <c r="AG443" s="107">
        <f t="shared" si="100"/>
        <v>0</v>
      </c>
      <c r="AH443" s="107">
        <f t="shared" si="101"/>
        <v>0</v>
      </c>
      <c r="AI443" s="107">
        <f t="shared" si="102"/>
        <v>0</v>
      </c>
      <c r="AJ443" s="107">
        <f t="shared" si="103"/>
        <v>0</v>
      </c>
      <c r="AK443" s="107">
        <f t="shared" si="104"/>
        <v>0</v>
      </c>
    </row>
    <row r="444">
      <c r="A444" s="107"/>
      <c r="B444" s="107"/>
      <c r="C444" s="107"/>
      <c r="D444" s="107"/>
      <c r="E444" s="107"/>
      <c r="F444" s="108">
        <f t="shared" si="80"/>
        <v>5311</v>
      </c>
      <c r="G444" s="90" t="s">
        <v>637</v>
      </c>
      <c r="H444" s="14">
        <f>IF(ISNA(VLOOKUP(G444,Round3_Transactions!$A$2:$F$800,2,FALSE)), 0,VLOOKUP(G444,Round3_Transactions!$A$2:$F$800,2,FALSE))</f>
        <v>0</v>
      </c>
      <c r="I444" s="60">
        <f>IF(ISNA(VLOOKUP(G444,Round3_Transactions!$A$2:$F$800,3,FALSE)), 0,VLOOKUP(G444,Round3_Transactions!$A$2:$F$800,3,FALSE))</f>
        <v>0</v>
      </c>
      <c r="J444" s="60">
        <f>IF(ISNA(VLOOKUP(G444,Round3_Transactions!$A$2:$F$800,4,FALSE)), 0,VLOOKUP(G444,Round3_Transactions!$A$2:$F$800,4,FALSE))</f>
        <v>0</v>
      </c>
      <c r="K444" s="60">
        <f>IF(ISNA(VLOOKUP(G444,Round3_Transactions!$A$2:$F$800,5,FALSE)), 0,VLOOKUP(G444,Round3_Transactions!$A$2:$F$800,5,FALSE))</f>
        <v>0</v>
      </c>
      <c r="L444" s="86">
        <f>IF(ISNA(VLOOKUP(G444,Round3_Transactions!$A$2:$F$800,6,FALSE)), 0,VLOOKUP(G444,Round3_Transactions!$A$2:$F$800,6,FALSE))</f>
        <v>0</v>
      </c>
      <c r="M444" s="107">
        <f t="shared" si="79"/>
        <v>0</v>
      </c>
      <c r="N444" s="107">
        <f t="shared" si="81"/>
        <v>0</v>
      </c>
      <c r="O444" s="107">
        <f t="shared" si="82"/>
        <v>0</v>
      </c>
      <c r="P444" s="107">
        <f t="shared" si="83"/>
        <v>0</v>
      </c>
      <c r="Q444" s="107">
        <f t="shared" si="84"/>
        <v>0</v>
      </c>
      <c r="R444" s="107">
        <f t="shared" si="85"/>
        <v>0</v>
      </c>
      <c r="S444" s="107">
        <f t="shared" si="86"/>
        <v>0</v>
      </c>
      <c r="T444" s="107">
        <f t="shared" si="87"/>
        <v>0</v>
      </c>
      <c r="U444" s="107">
        <f t="shared" si="88"/>
        <v>0</v>
      </c>
      <c r="V444" s="107">
        <f t="shared" si="89"/>
        <v>0</v>
      </c>
      <c r="W444" s="107">
        <f t="shared" si="90"/>
        <v>0</v>
      </c>
      <c r="X444" s="107">
        <f t="shared" si="91"/>
        <v>0</v>
      </c>
      <c r="Y444" s="107">
        <f t="shared" si="92"/>
        <v>0</v>
      </c>
      <c r="Z444" s="107">
        <f t="shared" si="93"/>
        <v>0</v>
      </c>
      <c r="AA444" s="107">
        <f t="shared" si="94"/>
        <v>0</v>
      </c>
      <c r="AB444" s="107">
        <f t="shared" si="95"/>
        <v>0</v>
      </c>
      <c r="AC444" s="107">
        <f t="shared" si="96"/>
        <v>0</v>
      </c>
      <c r="AD444" s="107">
        <f t="shared" si="97"/>
        <v>0</v>
      </c>
      <c r="AE444" s="107">
        <f t="shared" si="98"/>
        <v>0</v>
      </c>
      <c r="AF444" s="107">
        <f t="shared" si="99"/>
        <v>0</v>
      </c>
      <c r="AG444" s="107">
        <f t="shared" si="100"/>
        <v>0</v>
      </c>
      <c r="AH444" s="107">
        <f t="shared" si="101"/>
        <v>0</v>
      </c>
      <c r="AI444" s="107">
        <f t="shared" si="102"/>
        <v>0</v>
      </c>
      <c r="AJ444" s="107">
        <f t="shared" si="103"/>
        <v>0</v>
      </c>
      <c r="AK444" s="107">
        <f t="shared" si="104"/>
        <v>0</v>
      </c>
    </row>
    <row r="445">
      <c r="A445" s="107"/>
      <c r="B445" s="107"/>
      <c r="C445" s="107"/>
      <c r="D445" s="107"/>
      <c r="E445" s="107"/>
      <c r="F445" s="108">
        <f t="shared" si="80"/>
        <v>5311</v>
      </c>
      <c r="G445" s="90" t="s">
        <v>638</v>
      </c>
      <c r="H445" s="14">
        <f>IF(ISNA(VLOOKUP(G445,Round3_Transactions!$A$2:$F$800,2,FALSE)), 0,VLOOKUP(G445,Round3_Transactions!$A$2:$F$800,2,FALSE))</f>
        <v>0</v>
      </c>
      <c r="I445" s="60">
        <f>IF(ISNA(VLOOKUP(G445,Round3_Transactions!$A$2:$F$800,3,FALSE)), 0,VLOOKUP(G445,Round3_Transactions!$A$2:$F$800,3,FALSE))</f>
        <v>0</v>
      </c>
      <c r="J445" s="60">
        <f>IF(ISNA(VLOOKUP(G445,Round3_Transactions!$A$2:$F$800,4,FALSE)), 0,VLOOKUP(G445,Round3_Transactions!$A$2:$F$800,4,FALSE))</f>
        <v>0</v>
      </c>
      <c r="K445" s="60">
        <f>IF(ISNA(VLOOKUP(G445,Round3_Transactions!$A$2:$F$800,5,FALSE)), 0,VLOOKUP(G445,Round3_Transactions!$A$2:$F$800,5,FALSE))</f>
        <v>0</v>
      </c>
      <c r="L445" s="86">
        <f>IF(ISNA(VLOOKUP(G445,Round3_Transactions!$A$2:$F$800,6,FALSE)), 0,VLOOKUP(G445,Round3_Transactions!$A$2:$F$800,6,FALSE))</f>
        <v>0</v>
      </c>
      <c r="M445" s="107">
        <f t="shared" si="79"/>
        <v>0</v>
      </c>
      <c r="N445" s="107">
        <f t="shared" si="81"/>
        <v>0</v>
      </c>
      <c r="O445" s="107">
        <f t="shared" si="82"/>
        <v>0</v>
      </c>
      <c r="P445" s="107">
        <f t="shared" si="83"/>
        <v>0</v>
      </c>
      <c r="Q445" s="107">
        <f t="shared" si="84"/>
        <v>0</v>
      </c>
      <c r="R445" s="107">
        <f t="shared" si="85"/>
        <v>0</v>
      </c>
      <c r="S445" s="107">
        <f t="shared" si="86"/>
        <v>0</v>
      </c>
      <c r="T445" s="107">
        <f t="shared" si="87"/>
        <v>0</v>
      </c>
      <c r="U445" s="107">
        <f t="shared" si="88"/>
        <v>0</v>
      </c>
      <c r="V445" s="107">
        <f t="shared" si="89"/>
        <v>0</v>
      </c>
      <c r="W445" s="107">
        <f t="shared" si="90"/>
        <v>0</v>
      </c>
      <c r="X445" s="107">
        <f t="shared" si="91"/>
        <v>0</v>
      </c>
      <c r="Y445" s="107">
        <f t="shared" si="92"/>
        <v>0</v>
      </c>
      <c r="Z445" s="107">
        <f t="shared" si="93"/>
        <v>0</v>
      </c>
      <c r="AA445" s="107">
        <f t="shared" si="94"/>
        <v>0</v>
      </c>
      <c r="AB445" s="107">
        <f t="shared" si="95"/>
        <v>0</v>
      </c>
      <c r="AC445" s="107">
        <f t="shared" si="96"/>
        <v>0</v>
      </c>
      <c r="AD445" s="107">
        <f t="shared" si="97"/>
        <v>0</v>
      </c>
      <c r="AE445" s="107">
        <f t="shared" si="98"/>
        <v>0</v>
      </c>
      <c r="AF445" s="107">
        <f t="shared" si="99"/>
        <v>0</v>
      </c>
      <c r="AG445" s="107">
        <f t="shared" si="100"/>
        <v>0</v>
      </c>
      <c r="AH445" s="107">
        <f t="shared" si="101"/>
        <v>0</v>
      </c>
      <c r="AI445" s="107">
        <f t="shared" si="102"/>
        <v>0</v>
      </c>
      <c r="AJ445" s="107">
        <f t="shared" si="103"/>
        <v>0</v>
      </c>
      <c r="AK445" s="107">
        <f t="shared" si="104"/>
        <v>0</v>
      </c>
    </row>
    <row r="446">
      <c r="A446" s="107"/>
      <c r="B446" s="107"/>
      <c r="C446" s="107"/>
      <c r="D446" s="107"/>
      <c r="E446" s="107"/>
      <c r="F446" s="108">
        <f t="shared" si="80"/>
        <v>5311</v>
      </c>
      <c r="G446" s="90" t="s">
        <v>639</v>
      </c>
      <c r="H446" s="14">
        <f>IF(ISNA(VLOOKUP(G446,Round3_Transactions!$A$2:$F$800,2,FALSE)), 0,VLOOKUP(G446,Round3_Transactions!$A$2:$F$800,2,FALSE))</f>
        <v>0</v>
      </c>
      <c r="I446" s="60">
        <f>IF(ISNA(VLOOKUP(G446,Round3_Transactions!$A$2:$F$800,3,FALSE)), 0,VLOOKUP(G446,Round3_Transactions!$A$2:$F$800,3,FALSE))</f>
        <v>0</v>
      </c>
      <c r="J446" s="60">
        <f>IF(ISNA(VLOOKUP(G446,Round3_Transactions!$A$2:$F$800,4,FALSE)), 0,VLOOKUP(G446,Round3_Transactions!$A$2:$F$800,4,FALSE))</f>
        <v>0</v>
      </c>
      <c r="K446" s="60">
        <f>IF(ISNA(VLOOKUP(G446,Round3_Transactions!$A$2:$F$800,5,FALSE)), 0,VLOOKUP(G446,Round3_Transactions!$A$2:$F$800,5,FALSE))</f>
        <v>0</v>
      </c>
      <c r="L446" s="86">
        <f>IF(ISNA(VLOOKUP(G446,Round3_Transactions!$A$2:$F$800,6,FALSE)), 0,VLOOKUP(G446,Round3_Transactions!$A$2:$F$800,6,FALSE))</f>
        <v>0</v>
      </c>
      <c r="M446" s="107">
        <f t="shared" si="79"/>
        <v>0</v>
      </c>
      <c r="N446" s="107">
        <f t="shared" si="81"/>
        <v>0</v>
      </c>
      <c r="O446" s="107">
        <f t="shared" si="82"/>
        <v>0</v>
      </c>
      <c r="P446" s="107">
        <f t="shared" si="83"/>
        <v>0</v>
      </c>
      <c r="Q446" s="107">
        <f t="shared" si="84"/>
        <v>0</v>
      </c>
      <c r="R446" s="107">
        <f t="shared" si="85"/>
        <v>0</v>
      </c>
      <c r="S446" s="107">
        <f t="shared" si="86"/>
        <v>0</v>
      </c>
      <c r="T446" s="107">
        <f t="shared" si="87"/>
        <v>0</v>
      </c>
      <c r="U446" s="107">
        <f t="shared" si="88"/>
        <v>0</v>
      </c>
      <c r="V446" s="107">
        <f t="shared" si="89"/>
        <v>0</v>
      </c>
      <c r="W446" s="107">
        <f t="shared" si="90"/>
        <v>0</v>
      </c>
      <c r="X446" s="107">
        <f t="shared" si="91"/>
        <v>0</v>
      </c>
      <c r="Y446" s="107">
        <f t="shared" si="92"/>
        <v>0</v>
      </c>
      <c r="Z446" s="107">
        <f t="shared" si="93"/>
        <v>0</v>
      </c>
      <c r="AA446" s="107">
        <f t="shared" si="94"/>
        <v>0</v>
      </c>
      <c r="AB446" s="107">
        <f t="shared" si="95"/>
        <v>0</v>
      </c>
      <c r="AC446" s="107">
        <f t="shared" si="96"/>
        <v>0</v>
      </c>
      <c r="AD446" s="107">
        <f t="shared" si="97"/>
        <v>0</v>
      </c>
      <c r="AE446" s="107">
        <f t="shared" si="98"/>
        <v>0</v>
      </c>
      <c r="AF446" s="107">
        <f t="shared" si="99"/>
        <v>0</v>
      </c>
      <c r="AG446" s="107">
        <f t="shared" si="100"/>
        <v>0</v>
      </c>
      <c r="AH446" s="107">
        <f t="shared" si="101"/>
        <v>0</v>
      </c>
      <c r="AI446" s="107">
        <f t="shared" si="102"/>
        <v>0</v>
      </c>
      <c r="AJ446" s="107">
        <f t="shared" si="103"/>
        <v>0</v>
      </c>
      <c r="AK446" s="107">
        <f t="shared" si="104"/>
        <v>0</v>
      </c>
    </row>
    <row r="447">
      <c r="A447" s="107"/>
      <c r="B447" s="107"/>
      <c r="C447" s="107"/>
      <c r="D447" s="107"/>
      <c r="E447" s="107"/>
      <c r="F447" s="108">
        <f t="shared" si="80"/>
        <v>5311</v>
      </c>
      <c r="G447" s="90" t="s">
        <v>640</v>
      </c>
      <c r="H447" s="14">
        <f>IF(ISNA(VLOOKUP(G447,Round3_Transactions!$A$2:$F$800,2,FALSE)), 0,VLOOKUP(G447,Round3_Transactions!$A$2:$F$800,2,FALSE))</f>
        <v>0</v>
      </c>
      <c r="I447" s="60">
        <f>IF(ISNA(VLOOKUP(G447,Round3_Transactions!$A$2:$F$800,3,FALSE)), 0,VLOOKUP(G447,Round3_Transactions!$A$2:$F$800,3,FALSE))</f>
        <v>0</v>
      </c>
      <c r="J447" s="60">
        <f>IF(ISNA(VLOOKUP(G447,Round3_Transactions!$A$2:$F$800,4,FALSE)), 0,VLOOKUP(G447,Round3_Transactions!$A$2:$F$800,4,FALSE))</f>
        <v>0</v>
      </c>
      <c r="K447" s="60">
        <f>IF(ISNA(VLOOKUP(G447,Round3_Transactions!$A$2:$F$800,5,FALSE)), 0,VLOOKUP(G447,Round3_Transactions!$A$2:$F$800,5,FALSE))</f>
        <v>0</v>
      </c>
      <c r="L447" s="86">
        <f>IF(ISNA(VLOOKUP(G447,Round3_Transactions!$A$2:$F$800,6,FALSE)), 0,VLOOKUP(G447,Round3_Transactions!$A$2:$F$800,6,FALSE))</f>
        <v>0</v>
      </c>
      <c r="M447" s="107">
        <f t="shared" si="79"/>
        <v>0</v>
      </c>
      <c r="N447" s="107">
        <f t="shared" si="81"/>
        <v>0</v>
      </c>
      <c r="O447" s="107">
        <f t="shared" si="82"/>
        <v>0</v>
      </c>
      <c r="P447" s="107">
        <f t="shared" si="83"/>
        <v>0</v>
      </c>
      <c r="Q447" s="107">
        <f t="shared" si="84"/>
        <v>0</v>
      </c>
      <c r="R447" s="107">
        <f t="shared" si="85"/>
        <v>0</v>
      </c>
      <c r="S447" s="107">
        <f t="shared" si="86"/>
        <v>0</v>
      </c>
      <c r="T447" s="107">
        <f t="shared" si="87"/>
        <v>0</v>
      </c>
      <c r="U447" s="107">
        <f t="shared" si="88"/>
        <v>0</v>
      </c>
      <c r="V447" s="107">
        <f t="shared" si="89"/>
        <v>0</v>
      </c>
      <c r="W447" s="107">
        <f t="shared" si="90"/>
        <v>0</v>
      </c>
      <c r="X447" s="107">
        <f t="shared" si="91"/>
        <v>0</v>
      </c>
      <c r="Y447" s="107">
        <f t="shared" si="92"/>
        <v>0</v>
      </c>
      <c r="Z447" s="107">
        <f t="shared" si="93"/>
        <v>0</v>
      </c>
      <c r="AA447" s="107">
        <f t="shared" si="94"/>
        <v>0</v>
      </c>
      <c r="AB447" s="107">
        <f t="shared" si="95"/>
        <v>0</v>
      </c>
      <c r="AC447" s="107">
        <f t="shared" si="96"/>
        <v>0</v>
      </c>
      <c r="AD447" s="107">
        <f t="shared" si="97"/>
        <v>0</v>
      </c>
      <c r="AE447" s="107">
        <f t="shared" si="98"/>
        <v>0</v>
      </c>
      <c r="AF447" s="107">
        <f t="shared" si="99"/>
        <v>0</v>
      </c>
      <c r="AG447" s="107">
        <f t="shared" si="100"/>
        <v>0</v>
      </c>
      <c r="AH447" s="107">
        <f t="shared" si="101"/>
        <v>0</v>
      </c>
      <c r="AI447" s="107">
        <f t="shared" si="102"/>
        <v>0</v>
      </c>
      <c r="AJ447" s="107">
        <f t="shared" si="103"/>
        <v>0</v>
      </c>
      <c r="AK447" s="107">
        <f t="shared" si="104"/>
        <v>0</v>
      </c>
    </row>
    <row r="448">
      <c r="A448" s="107"/>
      <c r="B448" s="107"/>
      <c r="C448" s="107"/>
      <c r="D448" s="107"/>
      <c r="E448" s="107"/>
      <c r="F448" s="108">
        <f t="shared" si="80"/>
        <v>5311</v>
      </c>
      <c r="G448" s="90" t="s">
        <v>641</v>
      </c>
      <c r="H448" s="14">
        <f>IF(ISNA(VLOOKUP(G448,Round3_Transactions!$A$2:$F$800,2,FALSE)), 0,VLOOKUP(G448,Round3_Transactions!$A$2:$F$800,2,FALSE))</f>
        <v>0</v>
      </c>
      <c r="I448" s="60">
        <f>IF(ISNA(VLOOKUP(G448,Round3_Transactions!$A$2:$F$800,3,FALSE)), 0,VLOOKUP(G448,Round3_Transactions!$A$2:$F$800,3,FALSE))</f>
        <v>0</v>
      </c>
      <c r="J448" s="60">
        <f>IF(ISNA(VLOOKUP(G448,Round3_Transactions!$A$2:$F$800,4,FALSE)), 0,VLOOKUP(G448,Round3_Transactions!$A$2:$F$800,4,FALSE))</f>
        <v>0</v>
      </c>
      <c r="K448" s="60">
        <f>IF(ISNA(VLOOKUP(G448,Round3_Transactions!$A$2:$F$800,5,FALSE)), 0,VLOOKUP(G448,Round3_Transactions!$A$2:$F$800,5,FALSE))</f>
        <v>0</v>
      </c>
      <c r="L448" s="86">
        <f>IF(ISNA(VLOOKUP(G448,Round3_Transactions!$A$2:$F$800,6,FALSE)), 0,VLOOKUP(G448,Round3_Transactions!$A$2:$F$800,6,FALSE))</f>
        <v>0</v>
      </c>
      <c r="M448" s="107">
        <f t="shared" si="79"/>
        <v>0</v>
      </c>
      <c r="N448" s="107">
        <f t="shared" si="81"/>
        <v>0</v>
      </c>
      <c r="O448" s="107">
        <f t="shared" si="82"/>
        <v>0</v>
      </c>
      <c r="P448" s="107">
        <f t="shared" si="83"/>
        <v>0</v>
      </c>
      <c r="Q448" s="107">
        <f t="shared" si="84"/>
        <v>0</v>
      </c>
      <c r="R448" s="107">
        <f t="shared" si="85"/>
        <v>0</v>
      </c>
      <c r="S448" s="107">
        <f t="shared" si="86"/>
        <v>0</v>
      </c>
      <c r="T448" s="107">
        <f t="shared" si="87"/>
        <v>0</v>
      </c>
      <c r="U448" s="107">
        <f t="shared" si="88"/>
        <v>0</v>
      </c>
      <c r="V448" s="107">
        <f t="shared" si="89"/>
        <v>0</v>
      </c>
      <c r="W448" s="107">
        <f t="shared" si="90"/>
        <v>0</v>
      </c>
      <c r="X448" s="107">
        <f t="shared" si="91"/>
        <v>0</v>
      </c>
      <c r="Y448" s="107">
        <f t="shared" si="92"/>
        <v>0</v>
      </c>
      <c r="Z448" s="107">
        <f t="shared" si="93"/>
        <v>0</v>
      </c>
      <c r="AA448" s="107">
        <f t="shared" si="94"/>
        <v>0</v>
      </c>
      <c r="AB448" s="107">
        <f t="shared" si="95"/>
        <v>0</v>
      </c>
      <c r="AC448" s="107">
        <f t="shared" si="96"/>
        <v>0</v>
      </c>
      <c r="AD448" s="107">
        <f t="shared" si="97"/>
        <v>0</v>
      </c>
      <c r="AE448" s="107">
        <f t="shared" si="98"/>
        <v>0</v>
      </c>
      <c r="AF448" s="107">
        <f t="shared" si="99"/>
        <v>0</v>
      </c>
      <c r="AG448" s="107">
        <f t="shared" si="100"/>
        <v>0</v>
      </c>
      <c r="AH448" s="107">
        <f t="shared" si="101"/>
        <v>0</v>
      </c>
      <c r="AI448" s="107">
        <f t="shared" si="102"/>
        <v>0</v>
      </c>
      <c r="AJ448" s="107">
        <f t="shared" si="103"/>
        <v>0</v>
      </c>
      <c r="AK448" s="107">
        <f t="shared" si="104"/>
        <v>0</v>
      </c>
    </row>
    <row r="449">
      <c r="A449" s="107"/>
      <c r="B449" s="107"/>
      <c r="C449" s="107"/>
      <c r="D449" s="107"/>
      <c r="E449" s="107"/>
      <c r="F449" s="108">
        <f t="shared" si="80"/>
        <v>5311</v>
      </c>
      <c r="G449" s="90" t="s">
        <v>642</v>
      </c>
      <c r="H449" s="14">
        <f>IF(ISNA(VLOOKUP(G449,Round3_Transactions!$A$2:$F$800,2,FALSE)), 0,VLOOKUP(G449,Round3_Transactions!$A$2:$F$800,2,FALSE))</f>
        <v>0</v>
      </c>
      <c r="I449" s="60">
        <f>IF(ISNA(VLOOKUP(G449,Round3_Transactions!$A$2:$F$800,3,FALSE)), 0,VLOOKUP(G449,Round3_Transactions!$A$2:$F$800,3,FALSE))</f>
        <v>0</v>
      </c>
      <c r="J449" s="60">
        <f>IF(ISNA(VLOOKUP(G449,Round3_Transactions!$A$2:$F$800,4,FALSE)), 0,VLOOKUP(G449,Round3_Transactions!$A$2:$F$800,4,FALSE))</f>
        <v>0</v>
      </c>
      <c r="K449" s="60">
        <f>IF(ISNA(VLOOKUP(G449,Round3_Transactions!$A$2:$F$800,5,FALSE)), 0,VLOOKUP(G449,Round3_Transactions!$A$2:$F$800,5,FALSE))</f>
        <v>0</v>
      </c>
      <c r="L449" s="86">
        <f>IF(ISNA(VLOOKUP(G449,Round3_Transactions!$A$2:$F$800,6,FALSE)), 0,VLOOKUP(G449,Round3_Transactions!$A$2:$F$800,6,FALSE))</f>
        <v>0</v>
      </c>
      <c r="M449" s="107">
        <f t="shared" si="79"/>
        <v>0</v>
      </c>
      <c r="N449" s="107">
        <f t="shared" si="81"/>
        <v>0</v>
      </c>
      <c r="O449" s="107">
        <f t="shared" si="82"/>
        <v>0</v>
      </c>
      <c r="P449" s="107">
        <f t="shared" si="83"/>
        <v>0</v>
      </c>
      <c r="Q449" s="107">
        <f t="shared" si="84"/>
        <v>0</v>
      </c>
      <c r="R449" s="107">
        <f t="shared" si="85"/>
        <v>0</v>
      </c>
      <c r="S449" s="107">
        <f t="shared" si="86"/>
        <v>0</v>
      </c>
      <c r="T449" s="107">
        <f t="shared" si="87"/>
        <v>0</v>
      </c>
      <c r="U449" s="107">
        <f t="shared" si="88"/>
        <v>0</v>
      </c>
      <c r="V449" s="107">
        <f t="shared" si="89"/>
        <v>0</v>
      </c>
      <c r="W449" s="107">
        <f t="shared" si="90"/>
        <v>0</v>
      </c>
      <c r="X449" s="107">
        <f t="shared" si="91"/>
        <v>0</v>
      </c>
      <c r="Y449" s="107">
        <f t="shared" si="92"/>
        <v>0</v>
      </c>
      <c r="Z449" s="107">
        <f t="shared" si="93"/>
        <v>0</v>
      </c>
      <c r="AA449" s="107">
        <f t="shared" si="94"/>
        <v>0</v>
      </c>
      <c r="AB449" s="107">
        <f t="shared" si="95"/>
        <v>0</v>
      </c>
      <c r="AC449" s="107">
        <f t="shared" si="96"/>
        <v>0</v>
      </c>
      <c r="AD449" s="107">
        <f t="shared" si="97"/>
        <v>0</v>
      </c>
      <c r="AE449" s="107">
        <f t="shared" si="98"/>
        <v>0</v>
      </c>
      <c r="AF449" s="107">
        <f t="shared" si="99"/>
        <v>0</v>
      </c>
      <c r="AG449" s="107">
        <f t="shared" si="100"/>
        <v>0</v>
      </c>
      <c r="AH449" s="107">
        <f t="shared" si="101"/>
        <v>0</v>
      </c>
      <c r="AI449" s="107">
        <f t="shared" si="102"/>
        <v>0</v>
      </c>
      <c r="AJ449" s="107">
        <f t="shared" si="103"/>
        <v>0</v>
      </c>
      <c r="AK449" s="107">
        <f t="shared" si="104"/>
        <v>0</v>
      </c>
    </row>
    <row r="450">
      <c r="A450" s="107"/>
      <c r="B450" s="107"/>
      <c r="C450" s="107"/>
      <c r="D450" s="107"/>
      <c r="E450" s="107"/>
      <c r="F450" s="108">
        <f t="shared" si="80"/>
        <v>5311</v>
      </c>
      <c r="G450" s="90" t="s">
        <v>643</v>
      </c>
      <c r="H450" s="14">
        <f>IF(ISNA(VLOOKUP(G450,Round3_Transactions!$A$2:$F$800,2,FALSE)), 0,VLOOKUP(G450,Round3_Transactions!$A$2:$F$800,2,FALSE))</f>
        <v>0</v>
      </c>
      <c r="I450" s="60">
        <f>IF(ISNA(VLOOKUP(G450,Round3_Transactions!$A$2:$F$800,3,FALSE)), 0,VLOOKUP(G450,Round3_Transactions!$A$2:$F$800,3,FALSE))</f>
        <v>0</v>
      </c>
      <c r="J450" s="60">
        <f>IF(ISNA(VLOOKUP(G450,Round3_Transactions!$A$2:$F$800,4,FALSE)), 0,VLOOKUP(G450,Round3_Transactions!$A$2:$F$800,4,FALSE))</f>
        <v>0</v>
      </c>
      <c r="K450" s="60">
        <f>IF(ISNA(VLOOKUP(G450,Round3_Transactions!$A$2:$F$800,5,FALSE)), 0,VLOOKUP(G450,Round3_Transactions!$A$2:$F$800,5,FALSE))</f>
        <v>0</v>
      </c>
      <c r="L450" s="86">
        <f>IF(ISNA(VLOOKUP(G450,Round3_Transactions!$A$2:$F$800,6,FALSE)), 0,VLOOKUP(G450,Round3_Transactions!$A$2:$F$800,6,FALSE))</f>
        <v>0</v>
      </c>
      <c r="M450" s="107">
        <f t="shared" si="79"/>
        <v>0</v>
      </c>
      <c r="N450" s="107">
        <f t="shared" si="81"/>
        <v>0</v>
      </c>
      <c r="O450" s="107">
        <f t="shared" si="82"/>
        <v>0</v>
      </c>
      <c r="P450" s="107">
        <f t="shared" si="83"/>
        <v>0</v>
      </c>
      <c r="Q450" s="107">
        <f t="shared" si="84"/>
        <v>0</v>
      </c>
      <c r="R450" s="107">
        <f t="shared" si="85"/>
        <v>0</v>
      </c>
      <c r="S450" s="107">
        <f t="shared" si="86"/>
        <v>0</v>
      </c>
      <c r="T450" s="107">
        <f t="shared" si="87"/>
        <v>0</v>
      </c>
      <c r="U450" s="107">
        <f t="shared" si="88"/>
        <v>0</v>
      </c>
      <c r="V450" s="107">
        <f t="shared" si="89"/>
        <v>0</v>
      </c>
      <c r="W450" s="107">
        <f t="shared" si="90"/>
        <v>0</v>
      </c>
      <c r="X450" s="107">
        <f t="shared" si="91"/>
        <v>0</v>
      </c>
      <c r="Y450" s="107">
        <f t="shared" si="92"/>
        <v>0</v>
      </c>
      <c r="Z450" s="107">
        <f t="shared" si="93"/>
        <v>0</v>
      </c>
      <c r="AA450" s="107">
        <f t="shared" si="94"/>
        <v>0</v>
      </c>
      <c r="AB450" s="107">
        <f t="shared" si="95"/>
        <v>0</v>
      </c>
      <c r="AC450" s="107">
        <f t="shared" si="96"/>
        <v>0</v>
      </c>
      <c r="AD450" s="107">
        <f t="shared" si="97"/>
        <v>0</v>
      </c>
      <c r="AE450" s="107">
        <f t="shared" si="98"/>
        <v>0</v>
      </c>
      <c r="AF450" s="107">
        <f t="shared" si="99"/>
        <v>0</v>
      </c>
      <c r="AG450" s="107">
        <f t="shared" si="100"/>
        <v>0</v>
      </c>
      <c r="AH450" s="107">
        <f t="shared" si="101"/>
        <v>0</v>
      </c>
      <c r="AI450" s="107">
        <f t="shared" si="102"/>
        <v>0</v>
      </c>
      <c r="AJ450" s="107">
        <f t="shared" si="103"/>
        <v>0</v>
      </c>
      <c r="AK450" s="107">
        <f t="shared" si="104"/>
        <v>0</v>
      </c>
    </row>
    <row r="451">
      <c r="A451" s="107"/>
      <c r="B451" s="107"/>
      <c r="C451" s="107"/>
      <c r="D451" s="107"/>
      <c r="E451" s="107"/>
      <c r="F451" s="108">
        <f t="shared" si="80"/>
        <v>5311</v>
      </c>
      <c r="G451" s="90" t="s">
        <v>644</v>
      </c>
      <c r="H451" s="14">
        <f>IF(ISNA(VLOOKUP(G451,Round3_Transactions!$A$2:$F$800,2,FALSE)), 0,VLOOKUP(G451,Round3_Transactions!$A$2:$F$800,2,FALSE))</f>
        <v>0</v>
      </c>
      <c r="I451" s="60">
        <f>IF(ISNA(VLOOKUP(G451,Round3_Transactions!$A$2:$F$800,3,FALSE)), 0,VLOOKUP(G451,Round3_Transactions!$A$2:$F$800,3,FALSE))</f>
        <v>0</v>
      </c>
      <c r="J451" s="60">
        <f>IF(ISNA(VLOOKUP(G451,Round3_Transactions!$A$2:$F$800,4,FALSE)), 0,VLOOKUP(G451,Round3_Transactions!$A$2:$F$800,4,FALSE))</f>
        <v>0</v>
      </c>
      <c r="K451" s="60">
        <f>IF(ISNA(VLOOKUP(G451,Round3_Transactions!$A$2:$F$800,5,FALSE)), 0,VLOOKUP(G451,Round3_Transactions!$A$2:$F$800,5,FALSE))</f>
        <v>0</v>
      </c>
      <c r="L451" s="86">
        <f>IF(ISNA(VLOOKUP(G451,Round3_Transactions!$A$2:$F$800,6,FALSE)), 0,VLOOKUP(G451,Round3_Transactions!$A$2:$F$800,6,FALSE))</f>
        <v>0</v>
      </c>
      <c r="M451" s="107">
        <f t="shared" si="79"/>
        <v>0</v>
      </c>
      <c r="N451" s="107">
        <f t="shared" si="81"/>
        <v>0</v>
      </c>
      <c r="O451" s="107">
        <f t="shared" si="82"/>
        <v>0</v>
      </c>
      <c r="P451" s="107">
        <f t="shared" si="83"/>
        <v>0</v>
      </c>
      <c r="Q451" s="107">
        <f t="shared" si="84"/>
        <v>0</v>
      </c>
      <c r="R451" s="107">
        <f t="shared" si="85"/>
        <v>0</v>
      </c>
      <c r="S451" s="107">
        <f t="shared" si="86"/>
        <v>0</v>
      </c>
      <c r="T451" s="107">
        <f t="shared" si="87"/>
        <v>0</v>
      </c>
      <c r="U451" s="107">
        <f t="shared" si="88"/>
        <v>0</v>
      </c>
      <c r="V451" s="107">
        <f t="shared" si="89"/>
        <v>0</v>
      </c>
      <c r="W451" s="107">
        <f t="shared" si="90"/>
        <v>0</v>
      </c>
      <c r="X451" s="107">
        <f t="shared" si="91"/>
        <v>0</v>
      </c>
      <c r="Y451" s="107">
        <f t="shared" si="92"/>
        <v>0</v>
      </c>
      <c r="Z451" s="107">
        <f t="shared" si="93"/>
        <v>0</v>
      </c>
      <c r="AA451" s="107">
        <f t="shared" si="94"/>
        <v>0</v>
      </c>
      <c r="AB451" s="107">
        <f t="shared" si="95"/>
        <v>0</v>
      </c>
      <c r="AC451" s="107">
        <f t="shared" si="96"/>
        <v>0</v>
      </c>
      <c r="AD451" s="107">
        <f t="shared" si="97"/>
        <v>0</v>
      </c>
      <c r="AE451" s="107">
        <f t="shared" si="98"/>
        <v>0</v>
      </c>
      <c r="AF451" s="107">
        <f t="shared" si="99"/>
        <v>0</v>
      </c>
      <c r="AG451" s="107">
        <f t="shared" si="100"/>
        <v>0</v>
      </c>
      <c r="AH451" s="107">
        <f t="shared" si="101"/>
        <v>0</v>
      </c>
      <c r="AI451" s="107">
        <f t="shared" si="102"/>
        <v>0</v>
      </c>
      <c r="AJ451" s="107">
        <f t="shared" si="103"/>
        <v>0</v>
      </c>
      <c r="AK451" s="107">
        <f t="shared" si="104"/>
        <v>0</v>
      </c>
    </row>
    <row r="452">
      <c r="A452" s="107"/>
      <c r="B452" s="107"/>
      <c r="C452" s="107"/>
      <c r="D452" s="107"/>
      <c r="E452" s="107"/>
      <c r="F452" s="108">
        <f t="shared" si="80"/>
        <v>5311</v>
      </c>
      <c r="G452" s="90" t="s">
        <v>645</v>
      </c>
      <c r="H452" s="14">
        <f>IF(ISNA(VLOOKUP(G452,Round3_Transactions!$A$2:$F$800,2,FALSE)), 0,VLOOKUP(G452,Round3_Transactions!$A$2:$F$800,2,FALSE))</f>
        <v>0</v>
      </c>
      <c r="I452" s="60">
        <f>IF(ISNA(VLOOKUP(G452,Round3_Transactions!$A$2:$F$800,3,FALSE)), 0,VLOOKUP(G452,Round3_Transactions!$A$2:$F$800,3,FALSE))</f>
        <v>0</v>
      </c>
      <c r="J452" s="60">
        <f>IF(ISNA(VLOOKUP(G452,Round3_Transactions!$A$2:$F$800,4,FALSE)), 0,VLOOKUP(G452,Round3_Transactions!$A$2:$F$800,4,FALSE))</f>
        <v>0</v>
      </c>
      <c r="K452" s="60">
        <f>IF(ISNA(VLOOKUP(G452,Round3_Transactions!$A$2:$F$800,5,FALSE)), 0,VLOOKUP(G452,Round3_Transactions!$A$2:$F$800,5,FALSE))</f>
        <v>0</v>
      </c>
      <c r="L452" s="86">
        <f>IF(ISNA(VLOOKUP(G452,Round3_Transactions!$A$2:$F$800,6,FALSE)), 0,VLOOKUP(G452,Round3_Transactions!$A$2:$F$800,6,FALSE))</f>
        <v>0</v>
      </c>
      <c r="M452" s="107">
        <f t="shared" si="79"/>
        <v>0</v>
      </c>
      <c r="N452" s="107">
        <f t="shared" si="81"/>
        <v>0</v>
      </c>
      <c r="O452" s="107">
        <f t="shared" si="82"/>
        <v>0</v>
      </c>
      <c r="P452" s="107">
        <f t="shared" si="83"/>
        <v>0</v>
      </c>
      <c r="Q452" s="107">
        <f t="shared" si="84"/>
        <v>0</v>
      </c>
      <c r="R452" s="107">
        <f t="shared" si="85"/>
        <v>0</v>
      </c>
      <c r="S452" s="107">
        <f t="shared" si="86"/>
        <v>0</v>
      </c>
      <c r="T452" s="107">
        <f t="shared" si="87"/>
        <v>0</v>
      </c>
      <c r="U452" s="107">
        <f t="shared" si="88"/>
        <v>0</v>
      </c>
      <c r="V452" s="107">
        <f t="shared" si="89"/>
        <v>0</v>
      </c>
      <c r="W452" s="107">
        <f t="shared" si="90"/>
        <v>0</v>
      </c>
      <c r="X452" s="107">
        <f t="shared" si="91"/>
        <v>0</v>
      </c>
      <c r="Y452" s="107">
        <f t="shared" si="92"/>
        <v>0</v>
      </c>
      <c r="Z452" s="107">
        <f t="shared" si="93"/>
        <v>0</v>
      </c>
      <c r="AA452" s="107">
        <f t="shared" si="94"/>
        <v>0</v>
      </c>
      <c r="AB452" s="107">
        <f t="shared" si="95"/>
        <v>0</v>
      </c>
      <c r="AC452" s="107">
        <f t="shared" si="96"/>
        <v>0</v>
      </c>
      <c r="AD452" s="107">
        <f t="shared" si="97"/>
        <v>0</v>
      </c>
      <c r="AE452" s="107">
        <f t="shared" si="98"/>
        <v>0</v>
      </c>
      <c r="AF452" s="107">
        <f t="shared" si="99"/>
        <v>0</v>
      </c>
      <c r="AG452" s="107">
        <f t="shared" si="100"/>
        <v>0</v>
      </c>
      <c r="AH452" s="107">
        <f t="shared" si="101"/>
        <v>0</v>
      </c>
      <c r="AI452" s="107">
        <f t="shared" si="102"/>
        <v>0</v>
      </c>
      <c r="AJ452" s="107">
        <f t="shared" si="103"/>
        <v>0</v>
      </c>
      <c r="AK452" s="107">
        <f t="shared" si="104"/>
        <v>0</v>
      </c>
    </row>
    <row r="453">
      <c r="A453" s="107"/>
      <c r="B453" s="107"/>
      <c r="C453" s="107"/>
      <c r="D453" s="107"/>
      <c r="E453" s="107"/>
      <c r="F453" s="108">
        <f t="shared" si="80"/>
        <v>5311</v>
      </c>
      <c r="G453" s="90" t="s">
        <v>646</v>
      </c>
      <c r="H453" s="14">
        <f>IF(ISNA(VLOOKUP(G453,Round3_Transactions!$A$2:$F$800,2,FALSE)), 0,VLOOKUP(G453,Round3_Transactions!$A$2:$F$800,2,FALSE))</f>
        <v>0</v>
      </c>
      <c r="I453" s="60">
        <f>IF(ISNA(VLOOKUP(G453,Round3_Transactions!$A$2:$F$800,3,FALSE)), 0,VLOOKUP(G453,Round3_Transactions!$A$2:$F$800,3,FALSE))</f>
        <v>0</v>
      </c>
      <c r="J453" s="60">
        <f>IF(ISNA(VLOOKUP(G453,Round3_Transactions!$A$2:$F$800,4,FALSE)), 0,VLOOKUP(G453,Round3_Transactions!$A$2:$F$800,4,FALSE))</f>
        <v>0</v>
      </c>
      <c r="K453" s="60">
        <f>IF(ISNA(VLOOKUP(G453,Round3_Transactions!$A$2:$F$800,5,FALSE)), 0,VLOOKUP(G453,Round3_Transactions!$A$2:$F$800,5,FALSE))</f>
        <v>0</v>
      </c>
      <c r="L453" s="86">
        <f>IF(ISNA(VLOOKUP(G453,Round3_Transactions!$A$2:$F$800,6,FALSE)), 0,VLOOKUP(G453,Round3_Transactions!$A$2:$F$800,6,FALSE))</f>
        <v>0</v>
      </c>
      <c r="M453" s="107">
        <f t="shared" si="79"/>
        <v>0</v>
      </c>
      <c r="N453" s="107">
        <f t="shared" si="81"/>
        <v>0</v>
      </c>
      <c r="O453" s="107">
        <f t="shared" si="82"/>
        <v>0</v>
      </c>
      <c r="P453" s="107">
        <f t="shared" si="83"/>
        <v>0</v>
      </c>
      <c r="Q453" s="107">
        <f t="shared" si="84"/>
        <v>0</v>
      </c>
      <c r="R453" s="107">
        <f t="shared" si="85"/>
        <v>0</v>
      </c>
      <c r="S453" s="107">
        <f t="shared" si="86"/>
        <v>0</v>
      </c>
      <c r="T453" s="107">
        <f t="shared" si="87"/>
        <v>0</v>
      </c>
      <c r="U453" s="107">
        <f t="shared" si="88"/>
        <v>0</v>
      </c>
      <c r="V453" s="107">
        <f t="shared" si="89"/>
        <v>0</v>
      </c>
      <c r="W453" s="107">
        <f t="shared" si="90"/>
        <v>0</v>
      </c>
      <c r="X453" s="107">
        <f t="shared" si="91"/>
        <v>0</v>
      </c>
      <c r="Y453" s="107">
        <f t="shared" si="92"/>
        <v>0</v>
      </c>
      <c r="Z453" s="107">
        <f t="shared" si="93"/>
        <v>0</v>
      </c>
      <c r="AA453" s="107">
        <f t="shared" si="94"/>
        <v>0</v>
      </c>
      <c r="AB453" s="107">
        <f t="shared" si="95"/>
        <v>0</v>
      </c>
      <c r="AC453" s="107">
        <f t="shared" si="96"/>
        <v>0</v>
      </c>
      <c r="AD453" s="107">
        <f t="shared" si="97"/>
        <v>0</v>
      </c>
      <c r="AE453" s="107">
        <f t="shared" si="98"/>
        <v>0</v>
      </c>
      <c r="AF453" s="107">
        <f t="shared" si="99"/>
        <v>0</v>
      </c>
      <c r="AG453" s="107">
        <f t="shared" si="100"/>
        <v>0</v>
      </c>
      <c r="AH453" s="107">
        <f t="shared" si="101"/>
        <v>0</v>
      </c>
      <c r="AI453" s="107">
        <f t="shared" si="102"/>
        <v>0</v>
      </c>
      <c r="AJ453" s="107">
        <f t="shared" si="103"/>
        <v>0</v>
      </c>
      <c r="AK453" s="107">
        <f t="shared" si="104"/>
        <v>0</v>
      </c>
    </row>
    <row r="454">
      <c r="A454" s="107"/>
      <c r="B454" s="107"/>
      <c r="C454" s="107"/>
      <c r="D454" s="107"/>
      <c r="E454" s="107"/>
      <c r="F454" s="108">
        <f t="shared" si="80"/>
        <v>5311</v>
      </c>
      <c r="G454" s="90" t="s">
        <v>647</v>
      </c>
      <c r="H454" s="14">
        <f>IF(ISNA(VLOOKUP(G454,Round3_Transactions!$A$2:$F$800,2,FALSE)), 0,VLOOKUP(G454,Round3_Transactions!$A$2:$F$800,2,FALSE))</f>
        <v>0</v>
      </c>
      <c r="I454" s="60">
        <f>IF(ISNA(VLOOKUP(G454,Round3_Transactions!$A$2:$F$800,3,FALSE)), 0,VLOOKUP(G454,Round3_Transactions!$A$2:$F$800,3,FALSE))</f>
        <v>0</v>
      </c>
      <c r="J454" s="60">
        <f>IF(ISNA(VLOOKUP(G454,Round3_Transactions!$A$2:$F$800,4,FALSE)), 0,VLOOKUP(G454,Round3_Transactions!$A$2:$F$800,4,FALSE))</f>
        <v>0</v>
      </c>
      <c r="K454" s="60">
        <f>IF(ISNA(VLOOKUP(G454,Round3_Transactions!$A$2:$F$800,5,FALSE)), 0,VLOOKUP(G454,Round3_Transactions!$A$2:$F$800,5,FALSE))</f>
        <v>0</v>
      </c>
      <c r="L454" s="86">
        <f>IF(ISNA(VLOOKUP(G454,Round3_Transactions!$A$2:$F$800,6,FALSE)), 0,VLOOKUP(G454,Round3_Transactions!$A$2:$F$800,6,FALSE))</f>
        <v>0</v>
      </c>
      <c r="M454" s="107">
        <f t="shared" si="79"/>
        <v>0</v>
      </c>
      <c r="N454" s="107">
        <f t="shared" si="81"/>
        <v>0</v>
      </c>
      <c r="O454" s="107">
        <f t="shared" si="82"/>
        <v>0</v>
      </c>
      <c r="P454" s="107">
        <f t="shared" si="83"/>
        <v>0</v>
      </c>
      <c r="Q454" s="107">
        <f t="shared" si="84"/>
        <v>0</v>
      </c>
      <c r="R454" s="107">
        <f t="shared" si="85"/>
        <v>0</v>
      </c>
      <c r="S454" s="107">
        <f t="shared" si="86"/>
        <v>0</v>
      </c>
      <c r="T454" s="107">
        <f t="shared" si="87"/>
        <v>0</v>
      </c>
      <c r="U454" s="107">
        <f t="shared" si="88"/>
        <v>0</v>
      </c>
      <c r="V454" s="107">
        <f t="shared" si="89"/>
        <v>0</v>
      </c>
      <c r="W454" s="107">
        <f t="shared" si="90"/>
        <v>0</v>
      </c>
      <c r="X454" s="107">
        <f t="shared" si="91"/>
        <v>0</v>
      </c>
      <c r="Y454" s="107">
        <f t="shared" si="92"/>
        <v>0</v>
      </c>
      <c r="Z454" s="107">
        <f t="shared" si="93"/>
        <v>0</v>
      </c>
      <c r="AA454" s="107">
        <f t="shared" si="94"/>
        <v>0</v>
      </c>
      <c r="AB454" s="107">
        <f t="shared" si="95"/>
        <v>0</v>
      </c>
      <c r="AC454" s="107">
        <f t="shared" si="96"/>
        <v>0</v>
      </c>
      <c r="AD454" s="107">
        <f t="shared" si="97"/>
        <v>0</v>
      </c>
      <c r="AE454" s="107">
        <f t="shared" si="98"/>
        <v>0</v>
      </c>
      <c r="AF454" s="107">
        <f t="shared" si="99"/>
        <v>0</v>
      </c>
      <c r="AG454" s="107">
        <f t="shared" si="100"/>
        <v>0</v>
      </c>
      <c r="AH454" s="107">
        <f t="shared" si="101"/>
        <v>0</v>
      </c>
      <c r="AI454" s="107">
        <f t="shared" si="102"/>
        <v>0</v>
      </c>
      <c r="AJ454" s="107">
        <f t="shared" si="103"/>
        <v>0</v>
      </c>
      <c r="AK454" s="107">
        <f t="shared" si="104"/>
        <v>0</v>
      </c>
    </row>
    <row r="455">
      <c r="A455" s="107"/>
      <c r="B455" s="107"/>
      <c r="C455" s="107"/>
      <c r="D455" s="107"/>
      <c r="E455" s="107"/>
      <c r="F455" s="108">
        <f t="shared" si="80"/>
        <v>5311</v>
      </c>
      <c r="G455" s="90" t="s">
        <v>648</v>
      </c>
      <c r="H455" s="14">
        <f>IF(ISNA(VLOOKUP(G455,Round3_Transactions!$A$2:$F$800,2,FALSE)), 0,VLOOKUP(G455,Round3_Transactions!$A$2:$F$800,2,FALSE))</f>
        <v>0</v>
      </c>
      <c r="I455" s="60">
        <f>IF(ISNA(VLOOKUP(G455,Round3_Transactions!$A$2:$F$800,3,FALSE)), 0,VLOOKUP(G455,Round3_Transactions!$A$2:$F$800,3,FALSE))</f>
        <v>0</v>
      </c>
      <c r="J455" s="60">
        <f>IF(ISNA(VLOOKUP(G455,Round3_Transactions!$A$2:$F$800,4,FALSE)), 0,VLOOKUP(G455,Round3_Transactions!$A$2:$F$800,4,FALSE))</f>
        <v>0</v>
      </c>
      <c r="K455" s="60">
        <f>IF(ISNA(VLOOKUP(G455,Round3_Transactions!$A$2:$F$800,5,FALSE)), 0,VLOOKUP(G455,Round3_Transactions!$A$2:$F$800,5,FALSE))</f>
        <v>0</v>
      </c>
      <c r="L455" s="86">
        <f>IF(ISNA(VLOOKUP(G455,Round3_Transactions!$A$2:$F$800,6,FALSE)), 0,VLOOKUP(G455,Round3_Transactions!$A$2:$F$800,6,FALSE))</f>
        <v>0</v>
      </c>
      <c r="M455" s="107">
        <f t="shared" si="79"/>
        <v>0</v>
      </c>
      <c r="N455" s="107">
        <f t="shared" si="81"/>
        <v>0</v>
      </c>
      <c r="O455" s="107">
        <f t="shared" si="82"/>
        <v>0</v>
      </c>
      <c r="P455" s="107">
        <f t="shared" si="83"/>
        <v>0</v>
      </c>
      <c r="Q455" s="107">
        <f t="shared" si="84"/>
        <v>0</v>
      </c>
      <c r="R455" s="107">
        <f t="shared" si="85"/>
        <v>0</v>
      </c>
      <c r="S455" s="107">
        <f t="shared" si="86"/>
        <v>0</v>
      </c>
      <c r="T455" s="107">
        <f t="shared" si="87"/>
        <v>0</v>
      </c>
      <c r="U455" s="107">
        <f t="shared" si="88"/>
        <v>0</v>
      </c>
      <c r="V455" s="107">
        <f t="shared" si="89"/>
        <v>0</v>
      </c>
      <c r="W455" s="107">
        <f t="shared" si="90"/>
        <v>0</v>
      </c>
      <c r="X455" s="107">
        <f t="shared" si="91"/>
        <v>0</v>
      </c>
      <c r="Y455" s="107">
        <f t="shared" si="92"/>
        <v>0</v>
      </c>
      <c r="Z455" s="107">
        <f t="shared" si="93"/>
        <v>0</v>
      </c>
      <c r="AA455" s="107">
        <f t="shared" si="94"/>
        <v>0</v>
      </c>
      <c r="AB455" s="107">
        <f t="shared" si="95"/>
        <v>0</v>
      </c>
      <c r="AC455" s="107">
        <f t="shared" si="96"/>
        <v>0</v>
      </c>
      <c r="AD455" s="107">
        <f t="shared" si="97"/>
        <v>0</v>
      </c>
      <c r="AE455" s="107">
        <f t="shared" si="98"/>
        <v>0</v>
      </c>
      <c r="AF455" s="107">
        <f t="shared" si="99"/>
        <v>0</v>
      </c>
      <c r="AG455" s="107">
        <f t="shared" si="100"/>
        <v>0</v>
      </c>
      <c r="AH455" s="107">
        <f t="shared" si="101"/>
        <v>0</v>
      </c>
      <c r="AI455" s="107">
        <f t="shared" si="102"/>
        <v>0</v>
      </c>
      <c r="AJ455" s="107">
        <f t="shared" si="103"/>
        <v>0</v>
      </c>
      <c r="AK455" s="107">
        <f t="shared" si="104"/>
        <v>0</v>
      </c>
    </row>
    <row r="456">
      <c r="A456" s="107"/>
      <c r="B456" s="107"/>
      <c r="C456" s="107"/>
      <c r="D456" s="107"/>
      <c r="E456" s="107"/>
      <c r="F456" s="108">
        <f t="shared" si="80"/>
        <v>5311</v>
      </c>
      <c r="G456" s="90" t="s">
        <v>649</v>
      </c>
      <c r="H456" s="14">
        <f>IF(ISNA(VLOOKUP(G456,Round3_Transactions!$A$2:$F$800,2,FALSE)), 0,VLOOKUP(G456,Round3_Transactions!$A$2:$F$800,2,FALSE))</f>
        <v>0</v>
      </c>
      <c r="I456" s="60">
        <f>IF(ISNA(VLOOKUP(G456,Round3_Transactions!$A$2:$F$800,3,FALSE)), 0,VLOOKUP(G456,Round3_Transactions!$A$2:$F$800,3,FALSE))</f>
        <v>0</v>
      </c>
      <c r="J456" s="60">
        <f>IF(ISNA(VLOOKUP(G456,Round3_Transactions!$A$2:$F$800,4,FALSE)), 0,VLOOKUP(G456,Round3_Transactions!$A$2:$F$800,4,FALSE))</f>
        <v>0</v>
      </c>
      <c r="K456" s="60">
        <f>IF(ISNA(VLOOKUP(G456,Round3_Transactions!$A$2:$F$800,5,FALSE)), 0,VLOOKUP(G456,Round3_Transactions!$A$2:$F$800,5,FALSE))</f>
        <v>0</v>
      </c>
      <c r="L456" s="86">
        <f>IF(ISNA(VLOOKUP(G456,Round3_Transactions!$A$2:$F$800,6,FALSE)), 0,VLOOKUP(G456,Round3_Transactions!$A$2:$F$800,6,FALSE))</f>
        <v>0</v>
      </c>
      <c r="M456" s="107">
        <f t="shared" si="79"/>
        <v>0</v>
      </c>
      <c r="N456" s="107">
        <f t="shared" si="81"/>
        <v>0</v>
      </c>
      <c r="O456" s="107">
        <f t="shared" si="82"/>
        <v>0</v>
      </c>
      <c r="P456" s="107">
        <f t="shared" si="83"/>
        <v>0</v>
      </c>
      <c r="Q456" s="107">
        <f t="shared" si="84"/>
        <v>0</v>
      </c>
      <c r="R456" s="107">
        <f t="shared" si="85"/>
        <v>0</v>
      </c>
      <c r="S456" s="107">
        <f t="shared" si="86"/>
        <v>0</v>
      </c>
      <c r="T456" s="107">
        <f t="shared" si="87"/>
        <v>0</v>
      </c>
      <c r="U456" s="107">
        <f t="shared" si="88"/>
        <v>0</v>
      </c>
      <c r="V456" s="107">
        <f t="shared" si="89"/>
        <v>0</v>
      </c>
      <c r="W456" s="107">
        <f t="shared" si="90"/>
        <v>0</v>
      </c>
      <c r="X456" s="107">
        <f t="shared" si="91"/>
        <v>0</v>
      </c>
      <c r="Y456" s="107">
        <f t="shared" si="92"/>
        <v>0</v>
      </c>
      <c r="Z456" s="107">
        <f t="shared" si="93"/>
        <v>0</v>
      </c>
      <c r="AA456" s="107">
        <f t="shared" si="94"/>
        <v>0</v>
      </c>
      <c r="AB456" s="107">
        <f t="shared" si="95"/>
        <v>0</v>
      </c>
      <c r="AC456" s="107">
        <f t="shared" si="96"/>
        <v>0</v>
      </c>
      <c r="AD456" s="107">
        <f t="shared" si="97"/>
        <v>0</v>
      </c>
      <c r="AE456" s="107">
        <f t="shared" si="98"/>
        <v>0</v>
      </c>
      <c r="AF456" s="107">
        <f t="shared" si="99"/>
        <v>0</v>
      </c>
      <c r="AG456" s="107">
        <f t="shared" si="100"/>
        <v>0</v>
      </c>
      <c r="AH456" s="107">
        <f t="shared" si="101"/>
        <v>0</v>
      </c>
      <c r="AI456" s="107">
        <f t="shared" si="102"/>
        <v>0</v>
      </c>
      <c r="AJ456" s="107">
        <f t="shared" si="103"/>
        <v>0</v>
      </c>
      <c r="AK456" s="107">
        <f t="shared" si="104"/>
        <v>0</v>
      </c>
    </row>
    <row r="457">
      <c r="A457" s="107"/>
      <c r="B457" s="107"/>
      <c r="C457" s="107"/>
      <c r="D457" s="107"/>
      <c r="E457" s="107"/>
      <c r="F457" s="108">
        <f t="shared" si="80"/>
        <v>5311</v>
      </c>
      <c r="G457" s="90" t="s">
        <v>650</v>
      </c>
      <c r="H457" s="14">
        <f>IF(ISNA(VLOOKUP(G457,Round3_Transactions!$A$2:$F$800,2,FALSE)), 0,VLOOKUP(G457,Round3_Transactions!$A$2:$F$800,2,FALSE))</f>
        <v>0</v>
      </c>
      <c r="I457" s="60">
        <f>IF(ISNA(VLOOKUP(G457,Round3_Transactions!$A$2:$F$800,3,FALSE)), 0,VLOOKUP(G457,Round3_Transactions!$A$2:$F$800,3,FALSE))</f>
        <v>0</v>
      </c>
      <c r="J457" s="60">
        <f>IF(ISNA(VLOOKUP(G457,Round3_Transactions!$A$2:$F$800,4,FALSE)), 0,VLOOKUP(G457,Round3_Transactions!$A$2:$F$800,4,FALSE))</f>
        <v>0</v>
      </c>
      <c r="K457" s="60">
        <f>IF(ISNA(VLOOKUP(G457,Round3_Transactions!$A$2:$F$800,5,FALSE)), 0,VLOOKUP(G457,Round3_Transactions!$A$2:$F$800,5,FALSE))</f>
        <v>0</v>
      </c>
      <c r="L457" s="86">
        <f>IF(ISNA(VLOOKUP(G457,Round3_Transactions!$A$2:$F$800,6,FALSE)), 0,VLOOKUP(G457,Round3_Transactions!$A$2:$F$800,6,FALSE))</f>
        <v>0</v>
      </c>
      <c r="M457" s="107">
        <f t="shared" si="79"/>
        <v>0</v>
      </c>
      <c r="N457" s="107">
        <f t="shared" si="81"/>
        <v>0</v>
      </c>
      <c r="O457" s="107">
        <f t="shared" si="82"/>
        <v>0</v>
      </c>
      <c r="P457" s="107">
        <f t="shared" si="83"/>
        <v>0</v>
      </c>
      <c r="Q457" s="107">
        <f t="shared" si="84"/>
        <v>0</v>
      </c>
      <c r="R457" s="107">
        <f t="shared" si="85"/>
        <v>0</v>
      </c>
      <c r="S457" s="107">
        <f t="shared" si="86"/>
        <v>0</v>
      </c>
      <c r="T457" s="107">
        <f t="shared" si="87"/>
        <v>0</v>
      </c>
      <c r="U457" s="107">
        <f t="shared" si="88"/>
        <v>0</v>
      </c>
      <c r="V457" s="107">
        <f t="shared" si="89"/>
        <v>0</v>
      </c>
      <c r="W457" s="107">
        <f t="shared" si="90"/>
        <v>0</v>
      </c>
      <c r="X457" s="107">
        <f t="shared" si="91"/>
        <v>0</v>
      </c>
      <c r="Y457" s="107">
        <f t="shared" si="92"/>
        <v>0</v>
      </c>
      <c r="Z457" s="107">
        <f t="shared" si="93"/>
        <v>0</v>
      </c>
      <c r="AA457" s="107">
        <f t="shared" si="94"/>
        <v>0</v>
      </c>
      <c r="AB457" s="107">
        <f t="shared" si="95"/>
        <v>0</v>
      </c>
      <c r="AC457" s="107">
        <f t="shared" si="96"/>
        <v>0</v>
      </c>
      <c r="AD457" s="107">
        <f t="shared" si="97"/>
        <v>0</v>
      </c>
      <c r="AE457" s="107">
        <f t="shared" si="98"/>
        <v>0</v>
      </c>
      <c r="AF457" s="107">
        <f t="shared" si="99"/>
        <v>0</v>
      </c>
      <c r="AG457" s="107">
        <f t="shared" si="100"/>
        <v>0</v>
      </c>
      <c r="AH457" s="107">
        <f t="shared" si="101"/>
        <v>0</v>
      </c>
      <c r="AI457" s="107">
        <f t="shared" si="102"/>
        <v>0</v>
      </c>
      <c r="AJ457" s="107">
        <f t="shared" si="103"/>
        <v>0</v>
      </c>
      <c r="AK457" s="107">
        <f t="shared" si="104"/>
        <v>0</v>
      </c>
    </row>
    <row r="458">
      <c r="A458" s="107"/>
      <c r="B458" s="107"/>
      <c r="C458" s="107"/>
      <c r="D458" s="107"/>
      <c r="E458" s="107"/>
      <c r="F458" s="108">
        <f t="shared" si="80"/>
        <v>5311</v>
      </c>
      <c r="G458" s="90" t="s">
        <v>651</v>
      </c>
      <c r="H458" s="14">
        <f>IF(ISNA(VLOOKUP(G458,Round3_Transactions!$A$2:$F$800,2,FALSE)), 0,VLOOKUP(G458,Round3_Transactions!$A$2:$F$800,2,FALSE))</f>
        <v>0</v>
      </c>
      <c r="I458" s="60">
        <f>IF(ISNA(VLOOKUP(G458,Round3_Transactions!$A$2:$F$800,3,FALSE)), 0,VLOOKUP(G458,Round3_Transactions!$A$2:$F$800,3,FALSE))</f>
        <v>0</v>
      </c>
      <c r="J458" s="60">
        <f>IF(ISNA(VLOOKUP(G458,Round3_Transactions!$A$2:$F$800,4,FALSE)), 0,VLOOKUP(G458,Round3_Transactions!$A$2:$F$800,4,FALSE))</f>
        <v>0</v>
      </c>
      <c r="K458" s="60">
        <f>IF(ISNA(VLOOKUP(G458,Round3_Transactions!$A$2:$F$800,5,FALSE)), 0,VLOOKUP(G458,Round3_Transactions!$A$2:$F$800,5,FALSE))</f>
        <v>0</v>
      </c>
      <c r="L458" s="86">
        <f>IF(ISNA(VLOOKUP(G458,Round3_Transactions!$A$2:$F$800,6,FALSE)), 0,VLOOKUP(G458,Round3_Transactions!$A$2:$F$800,6,FALSE))</f>
        <v>0</v>
      </c>
      <c r="M458" s="107">
        <f t="shared" si="79"/>
        <v>0</v>
      </c>
      <c r="N458" s="107">
        <f t="shared" si="81"/>
        <v>0</v>
      </c>
      <c r="O458" s="107">
        <f t="shared" si="82"/>
        <v>0</v>
      </c>
      <c r="P458" s="107">
        <f t="shared" si="83"/>
        <v>0</v>
      </c>
      <c r="Q458" s="107">
        <f t="shared" si="84"/>
        <v>0</v>
      </c>
      <c r="R458" s="107">
        <f t="shared" si="85"/>
        <v>0</v>
      </c>
      <c r="S458" s="107">
        <f t="shared" si="86"/>
        <v>0</v>
      </c>
      <c r="T458" s="107">
        <f t="shared" si="87"/>
        <v>0</v>
      </c>
      <c r="U458" s="107">
        <f t="shared" si="88"/>
        <v>0</v>
      </c>
      <c r="V458" s="107">
        <f t="shared" si="89"/>
        <v>0</v>
      </c>
      <c r="W458" s="107">
        <f t="shared" si="90"/>
        <v>0</v>
      </c>
      <c r="X458" s="107">
        <f t="shared" si="91"/>
        <v>0</v>
      </c>
      <c r="Y458" s="107">
        <f t="shared" si="92"/>
        <v>0</v>
      </c>
      <c r="Z458" s="107">
        <f t="shared" si="93"/>
        <v>0</v>
      </c>
      <c r="AA458" s="107">
        <f t="shared" si="94"/>
        <v>0</v>
      </c>
      <c r="AB458" s="107">
        <f t="shared" si="95"/>
        <v>0</v>
      </c>
      <c r="AC458" s="107">
        <f t="shared" si="96"/>
        <v>0</v>
      </c>
      <c r="AD458" s="107">
        <f t="shared" si="97"/>
        <v>0</v>
      </c>
      <c r="AE458" s="107">
        <f t="shared" si="98"/>
        <v>0</v>
      </c>
      <c r="AF458" s="107">
        <f t="shared" si="99"/>
        <v>0</v>
      </c>
      <c r="AG458" s="107">
        <f t="shared" si="100"/>
        <v>0</v>
      </c>
      <c r="AH458" s="107">
        <f t="shared" si="101"/>
        <v>0</v>
      </c>
      <c r="AI458" s="107">
        <f t="shared" si="102"/>
        <v>0</v>
      </c>
      <c r="AJ458" s="107">
        <f t="shared" si="103"/>
        <v>0</v>
      </c>
      <c r="AK458" s="107">
        <f t="shared" si="104"/>
        <v>0</v>
      </c>
    </row>
    <row r="459">
      <c r="A459" s="107"/>
      <c r="B459" s="107"/>
      <c r="C459" s="107"/>
      <c r="D459" s="107"/>
      <c r="E459" s="107"/>
      <c r="F459" s="108">
        <f t="shared" si="80"/>
        <v>5311</v>
      </c>
      <c r="G459" s="90" t="s">
        <v>652</v>
      </c>
      <c r="H459" s="14">
        <f>IF(ISNA(VLOOKUP(G459,Round3_Transactions!$A$2:$F$800,2,FALSE)), 0,VLOOKUP(G459,Round3_Transactions!$A$2:$F$800,2,FALSE))</f>
        <v>0</v>
      </c>
      <c r="I459" s="60">
        <f>IF(ISNA(VLOOKUP(G459,Round3_Transactions!$A$2:$F$800,3,FALSE)), 0,VLOOKUP(G459,Round3_Transactions!$A$2:$F$800,3,FALSE))</f>
        <v>0</v>
      </c>
      <c r="J459" s="60">
        <f>IF(ISNA(VLOOKUP(G459,Round3_Transactions!$A$2:$F$800,4,FALSE)), 0,VLOOKUP(G459,Round3_Transactions!$A$2:$F$800,4,FALSE))</f>
        <v>0</v>
      </c>
      <c r="K459" s="60">
        <f>IF(ISNA(VLOOKUP(G459,Round3_Transactions!$A$2:$F$800,5,FALSE)), 0,VLOOKUP(G459,Round3_Transactions!$A$2:$F$800,5,FALSE))</f>
        <v>0</v>
      </c>
      <c r="L459" s="86">
        <f>IF(ISNA(VLOOKUP(G459,Round3_Transactions!$A$2:$F$800,6,FALSE)), 0,VLOOKUP(G459,Round3_Transactions!$A$2:$F$800,6,FALSE))</f>
        <v>0</v>
      </c>
      <c r="M459" s="107">
        <f t="shared" si="79"/>
        <v>0</v>
      </c>
      <c r="N459" s="107">
        <f t="shared" si="81"/>
        <v>0</v>
      </c>
      <c r="O459" s="107">
        <f t="shared" si="82"/>
        <v>0</v>
      </c>
      <c r="P459" s="107">
        <f t="shared" si="83"/>
        <v>0</v>
      </c>
      <c r="Q459" s="107">
        <f t="shared" si="84"/>
        <v>0</v>
      </c>
      <c r="R459" s="107">
        <f t="shared" si="85"/>
        <v>0</v>
      </c>
      <c r="S459" s="107">
        <f t="shared" si="86"/>
        <v>0</v>
      </c>
      <c r="T459" s="107">
        <f t="shared" si="87"/>
        <v>0</v>
      </c>
      <c r="U459" s="107">
        <f t="shared" si="88"/>
        <v>0</v>
      </c>
      <c r="V459" s="107">
        <f t="shared" si="89"/>
        <v>0</v>
      </c>
      <c r="W459" s="107">
        <f t="shared" si="90"/>
        <v>0</v>
      </c>
      <c r="X459" s="107">
        <f t="shared" si="91"/>
        <v>0</v>
      </c>
      <c r="Y459" s="107">
        <f t="shared" si="92"/>
        <v>0</v>
      </c>
      <c r="Z459" s="107">
        <f t="shared" si="93"/>
        <v>0</v>
      </c>
      <c r="AA459" s="107">
        <f t="shared" si="94"/>
        <v>0</v>
      </c>
      <c r="AB459" s="107">
        <f t="shared" si="95"/>
        <v>0</v>
      </c>
      <c r="AC459" s="107">
        <f t="shared" si="96"/>
        <v>0</v>
      </c>
      <c r="AD459" s="107">
        <f t="shared" si="97"/>
        <v>0</v>
      </c>
      <c r="AE459" s="107">
        <f t="shared" si="98"/>
        <v>0</v>
      </c>
      <c r="AF459" s="107">
        <f t="shared" si="99"/>
        <v>0</v>
      </c>
      <c r="AG459" s="107">
        <f t="shared" si="100"/>
        <v>0</v>
      </c>
      <c r="AH459" s="107">
        <f t="shared" si="101"/>
        <v>0</v>
      </c>
      <c r="AI459" s="107">
        <f t="shared" si="102"/>
        <v>0</v>
      </c>
      <c r="AJ459" s="107">
        <f t="shared" si="103"/>
        <v>0</v>
      </c>
      <c r="AK459" s="107">
        <f t="shared" si="104"/>
        <v>0</v>
      </c>
    </row>
    <row r="460">
      <c r="A460" s="107"/>
      <c r="B460" s="107"/>
      <c r="C460" s="107"/>
      <c r="D460" s="107"/>
      <c r="E460" s="107"/>
      <c r="F460" s="108">
        <f t="shared" si="80"/>
        <v>5311</v>
      </c>
      <c r="G460" s="90" t="s">
        <v>653</v>
      </c>
      <c r="H460" s="14">
        <f>IF(ISNA(VLOOKUP(G460,Round3_Transactions!$A$2:$F$800,2,FALSE)), 0,VLOOKUP(G460,Round3_Transactions!$A$2:$F$800,2,FALSE))</f>
        <v>0</v>
      </c>
      <c r="I460" s="60">
        <f>IF(ISNA(VLOOKUP(G460,Round3_Transactions!$A$2:$F$800,3,FALSE)), 0,VLOOKUP(G460,Round3_Transactions!$A$2:$F$800,3,FALSE))</f>
        <v>0</v>
      </c>
      <c r="J460" s="60">
        <f>IF(ISNA(VLOOKUP(G460,Round3_Transactions!$A$2:$F$800,4,FALSE)), 0,VLOOKUP(G460,Round3_Transactions!$A$2:$F$800,4,FALSE))</f>
        <v>0</v>
      </c>
      <c r="K460" s="60">
        <f>IF(ISNA(VLOOKUP(G460,Round3_Transactions!$A$2:$F$800,5,FALSE)), 0,VLOOKUP(G460,Round3_Transactions!$A$2:$F$800,5,FALSE))</f>
        <v>0</v>
      </c>
      <c r="L460" s="86">
        <f>IF(ISNA(VLOOKUP(G460,Round3_Transactions!$A$2:$F$800,6,FALSE)), 0,VLOOKUP(G460,Round3_Transactions!$A$2:$F$800,6,FALSE))</f>
        <v>0</v>
      </c>
      <c r="M460" s="107">
        <f t="shared" si="79"/>
        <v>0</v>
      </c>
      <c r="N460" s="107">
        <f t="shared" si="81"/>
        <v>0</v>
      </c>
      <c r="O460" s="107">
        <f t="shared" si="82"/>
        <v>0</v>
      </c>
      <c r="P460" s="107">
        <f t="shared" si="83"/>
        <v>0</v>
      </c>
      <c r="Q460" s="107">
        <f t="shared" si="84"/>
        <v>0</v>
      </c>
      <c r="R460" s="107">
        <f t="shared" si="85"/>
        <v>0</v>
      </c>
      <c r="S460" s="107">
        <f t="shared" si="86"/>
        <v>0</v>
      </c>
      <c r="T460" s="107">
        <f t="shared" si="87"/>
        <v>0</v>
      </c>
      <c r="U460" s="107">
        <f t="shared" si="88"/>
        <v>0</v>
      </c>
      <c r="V460" s="107">
        <f t="shared" si="89"/>
        <v>0</v>
      </c>
      <c r="W460" s="107">
        <f t="shared" si="90"/>
        <v>0</v>
      </c>
      <c r="X460" s="107">
        <f t="shared" si="91"/>
        <v>0</v>
      </c>
      <c r="Y460" s="107">
        <f t="shared" si="92"/>
        <v>0</v>
      </c>
      <c r="Z460" s="107">
        <f t="shared" si="93"/>
        <v>0</v>
      </c>
      <c r="AA460" s="107">
        <f t="shared" si="94"/>
        <v>0</v>
      </c>
      <c r="AB460" s="107">
        <f t="shared" si="95"/>
        <v>0</v>
      </c>
      <c r="AC460" s="107">
        <f t="shared" si="96"/>
        <v>0</v>
      </c>
      <c r="AD460" s="107">
        <f t="shared" si="97"/>
        <v>0</v>
      </c>
      <c r="AE460" s="107">
        <f t="shared" si="98"/>
        <v>0</v>
      </c>
      <c r="AF460" s="107">
        <f t="shared" si="99"/>
        <v>0</v>
      </c>
      <c r="AG460" s="107">
        <f t="shared" si="100"/>
        <v>0</v>
      </c>
      <c r="AH460" s="107">
        <f t="shared" si="101"/>
        <v>0</v>
      </c>
      <c r="AI460" s="107">
        <f t="shared" si="102"/>
        <v>0</v>
      </c>
      <c r="AJ460" s="107">
        <f t="shared" si="103"/>
        <v>0</v>
      </c>
      <c r="AK460" s="107">
        <f t="shared" si="104"/>
        <v>0</v>
      </c>
    </row>
    <row r="461">
      <c r="A461" s="107"/>
      <c r="B461" s="107"/>
      <c r="C461" s="107"/>
      <c r="D461" s="107"/>
      <c r="E461" s="107"/>
      <c r="F461" s="108">
        <f t="shared" si="80"/>
        <v>5311</v>
      </c>
      <c r="G461" s="90" t="s">
        <v>654</v>
      </c>
      <c r="H461" s="14">
        <f>IF(ISNA(VLOOKUP(G461,Round3_Transactions!$A$2:$F$800,2,FALSE)), 0,VLOOKUP(G461,Round3_Transactions!$A$2:$F$800,2,FALSE))</f>
        <v>0</v>
      </c>
      <c r="I461" s="60">
        <f>IF(ISNA(VLOOKUP(G461,Round3_Transactions!$A$2:$F$800,3,FALSE)), 0,VLOOKUP(G461,Round3_Transactions!$A$2:$F$800,3,FALSE))</f>
        <v>0</v>
      </c>
      <c r="J461" s="60">
        <f>IF(ISNA(VLOOKUP(G461,Round3_Transactions!$A$2:$F$800,4,FALSE)), 0,VLOOKUP(G461,Round3_Transactions!$A$2:$F$800,4,FALSE))</f>
        <v>0</v>
      </c>
      <c r="K461" s="60">
        <f>IF(ISNA(VLOOKUP(G461,Round3_Transactions!$A$2:$F$800,5,FALSE)), 0,VLOOKUP(G461,Round3_Transactions!$A$2:$F$800,5,FALSE))</f>
        <v>0</v>
      </c>
      <c r="L461" s="86">
        <f>IF(ISNA(VLOOKUP(G461,Round3_Transactions!$A$2:$F$800,6,FALSE)), 0,VLOOKUP(G461,Round3_Transactions!$A$2:$F$800,6,FALSE))</f>
        <v>0</v>
      </c>
      <c r="M461" s="107">
        <f t="shared" si="79"/>
        <v>0</v>
      </c>
      <c r="N461" s="107">
        <f t="shared" si="81"/>
        <v>0</v>
      </c>
      <c r="O461" s="107">
        <f t="shared" si="82"/>
        <v>0</v>
      </c>
      <c r="P461" s="107">
        <f t="shared" si="83"/>
        <v>0</v>
      </c>
      <c r="Q461" s="107">
        <f t="shared" si="84"/>
        <v>0</v>
      </c>
      <c r="R461" s="107">
        <f t="shared" si="85"/>
        <v>0</v>
      </c>
      <c r="S461" s="107">
        <f t="shared" si="86"/>
        <v>0</v>
      </c>
      <c r="T461" s="107">
        <f t="shared" si="87"/>
        <v>0</v>
      </c>
      <c r="U461" s="107">
        <f t="shared" si="88"/>
        <v>0</v>
      </c>
      <c r="V461" s="107">
        <f t="shared" si="89"/>
        <v>0</v>
      </c>
      <c r="W461" s="107">
        <f t="shared" si="90"/>
        <v>0</v>
      </c>
      <c r="X461" s="107">
        <f t="shared" si="91"/>
        <v>0</v>
      </c>
      <c r="Y461" s="107">
        <f t="shared" si="92"/>
        <v>0</v>
      </c>
      <c r="Z461" s="107">
        <f t="shared" si="93"/>
        <v>0</v>
      </c>
      <c r="AA461" s="107">
        <f t="shared" si="94"/>
        <v>0</v>
      </c>
      <c r="AB461" s="107">
        <f t="shared" si="95"/>
        <v>0</v>
      </c>
      <c r="AC461" s="107">
        <f t="shared" si="96"/>
        <v>0</v>
      </c>
      <c r="AD461" s="107">
        <f t="shared" si="97"/>
        <v>0</v>
      </c>
      <c r="AE461" s="107">
        <f t="shared" si="98"/>
        <v>0</v>
      </c>
      <c r="AF461" s="107">
        <f t="shared" si="99"/>
        <v>0</v>
      </c>
      <c r="AG461" s="107">
        <f t="shared" si="100"/>
        <v>0</v>
      </c>
      <c r="AH461" s="107">
        <f t="shared" si="101"/>
        <v>0</v>
      </c>
      <c r="AI461" s="107">
        <f t="shared" si="102"/>
        <v>0</v>
      </c>
      <c r="AJ461" s="107">
        <f t="shared" si="103"/>
        <v>0</v>
      </c>
      <c r="AK461" s="107">
        <f t="shared" si="104"/>
        <v>0</v>
      </c>
    </row>
    <row r="462">
      <c r="A462" s="107"/>
      <c r="B462" s="107"/>
      <c r="C462" s="107"/>
      <c r="D462" s="107"/>
      <c r="E462" s="107"/>
      <c r="F462" s="108">
        <f t="shared" si="80"/>
        <v>5311</v>
      </c>
      <c r="G462" s="90" t="s">
        <v>655</v>
      </c>
      <c r="H462" s="14">
        <f>IF(ISNA(VLOOKUP(G462,Round3_Transactions!$A$2:$F$800,2,FALSE)), 0,VLOOKUP(G462,Round3_Transactions!$A$2:$F$800,2,FALSE))</f>
        <v>0</v>
      </c>
      <c r="I462" s="60">
        <f>IF(ISNA(VLOOKUP(G462,Round3_Transactions!$A$2:$F$800,3,FALSE)), 0,VLOOKUP(G462,Round3_Transactions!$A$2:$F$800,3,FALSE))</f>
        <v>0</v>
      </c>
      <c r="J462" s="60">
        <f>IF(ISNA(VLOOKUP(G462,Round3_Transactions!$A$2:$F$800,4,FALSE)), 0,VLOOKUP(G462,Round3_Transactions!$A$2:$F$800,4,FALSE))</f>
        <v>0</v>
      </c>
      <c r="K462" s="60">
        <f>IF(ISNA(VLOOKUP(G462,Round3_Transactions!$A$2:$F$800,5,FALSE)), 0,VLOOKUP(G462,Round3_Transactions!$A$2:$F$800,5,FALSE))</f>
        <v>0</v>
      </c>
      <c r="L462" s="86">
        <f>IF(ISNA(VLOOKUP(G462,Round3_Transactions!$A$2:$F$800,6,FALSE)), 0,VLOOKUP(G462,Round3_Transactions!$A$2:$F$800,6,FALSE))</f>
        <v>0</v>
      </c>
      <c r="M462" s="107">
        <f t="shared" si="79"/>
        <v>0</v>
      </c>
      <c r="N462" s="107">
        <f t="shared" si="81"/>
        <v>0</v>
      </c>
      <c r="O462" s="107">
        <f t="shared" si="82"/>
        <v>0</v>
      </c>
      <c r="P462" s="107">
        <f t="shared" si="83"/>
        <v>0</v>
      </c>
      <c r="Q462" s="107">
        <f t="shared" si="84"/>
        <v>0</v>
      </c>
      <c r="R462" s="107">
        <f t="shared" si="85"/>
        <v>0</v>
      </c>
      <c r="S462" s="107">
        <f t="shared" si="86"/>
        <v>0</v>
      </c>
      <c r="T462" s="107">
        <f t="shared" si="87"/>
        <v>0</v>
      </c>
      <c r="U462" s="107">
        <f t="shared" si="88"/>
        <v>0</v>
      </c>
      <c r="V462" s="107">
        <f t="shared" si="89"/>
        <v>0</v>
      </c>
      <c r="W462" s="107">
        <f t="shared" si="90"/>
        <v>0</v>
      </c>
      <c r="X462" s="107">
        <f t="shared" si="91"/>
        <v>0</v>
      </c>
      <c r="Y462" s="107">
        <f t="shared" si="92"/>
        <v>0</v>
      </c>
      <c r="Z462" s="107">
        <f t="shared" si="93"/>
        <v>0</v>
      </c>
      <c r="AA462" s="107">
        <f t="shared" si="94"/>
        <v>0</v>
      </c>
      <c r="AB462" s="107">
        <f t="shared" si="95"/>
        <v>0</v>
      </c>
      <c r="AC462" s="107">
        <f t="shared" si="96"/>
        <v>0</v>
      </c>
      <c r="AD462" s="107">
        <f t="shared" si="97"/>
        <v>0</v>
      </c>
      <c r="AE462" s="107">
        <f t="shared" si="98"/>
        <v>0</v>
      </c>
      <c r="AF462" s="107">
        <f t="shared" si="99"/>
        <v>0</v>
      </c>
      <c r="AG462" s="107">
        <f t="shared" si="100"/>
        <v>0</v>
      </c>
      <c r="AH462" s="107">
        <f t="shared" si="101"/>
        <v>0</v>
      </c>
      <c r="AI462" s="107">
        <f t="shared" si="102"/>
        <v>0</v>
      </c>
      <c r="AJ462" s="107">
        <f t="shared" si="103"/>
        <v>0</v>
      </c>
      <c r="AK462" s="107">
        <f t="shared" si="104"/>
        <v>0</v>
      </c>
    </row>
    <row r="463">
      <c r="A463" s="107"/>
      <c r="B463" s="107"/>
      <c r="C463" s="107"/>
      <c r="D463" s="107"/>
      <c r="E463" s="107"/>
      <c r="F463" s="108">
        <f t="shared" si="80"/>
        <v>5311</v>
      </c>
      <c r="G463" s="90" t="s">
        <v>656</v>
      </c>
      <c r="H463" s="14">
        <f>IF(ISNA(VLOOKUP(G463,Round3_Transactions!$A$2:$F$800,2,FALSE)), 0,VLOOKUP(G463,Round3_Transactions!$A$2:$F$800,2,FALSE))</f>
        <v>0</v>
      </c>
      <c r="I463" s="60">
        <f>IF(ISNA(VLOOKUP(G463,Round3_Transactions!$A$2:$F$800,3,FALSE)), 0,VLOOKUP(G463,Round3_Transactions!$A$2:$F$800,3,FALSE))</f>
        <v>0</v>
      </c>
      <c r="J463" s="60">
        <f>IF(ISNA(VLOOKUP(G463,Round3_Transactions!$A$2:$F$800,4,FALSE)), 0,VLOOKUP(G463,Round3_Transactions!$A$2:$F$800,4,FALSE))</f>
        <v>0</v>
      </c>
      <c r="K463" s="60">
        <f>IF(ISNA(VLOOKUP(G463,Round3_Transactions!$A$2:$F$800,5,FALSE)), 0,VLOOKUP(G463,Round3_Transactions!$A$2:$F$800,5,FALSE))</f>
        <v>0</v>
      </c>
      <c r="L463" s="86">
        <f>IF(ISNA(VLOOKUP(G463,Round3_Transactions!$A$2:$F$800,6,FALSE)), 0,VLOOKUP(G463,Round3_Transactions!$A$2:$F$800,6,FALSE))</f>
        <v>0</v>
      </c>
      <c r="M463" s="107">
        <f t="shared" si="79"/>
        <v>0</v>
      </c>
      <c r="N463" s="107">
        <f t="shared" si="81"/>
        <v>0</v>
      </c>
      <c r="O463" s="107">
        <f t="shared" si="82"/>
        <v>0</v>
      </c>
      <c r="P463" s="107">
        <f t="shared" si="83"/>
        <v>0</v>
      </c>
      <c r="Q463" s="107">
        <f t="shared" si="84"/>
        <v>0</v>
      </c>
      <c r="R463" s="107">
        <f t="shared" si="85"/>
        <v>0</v>
      </c>
      <c r="S463" s="107">
        <f t="shared" si="86"/>
        <v>0</v>
      </c>
      <c r="T463" s="107">
        <f t="shared" si="87"/>
        <v>0</v>
      </c>
      <c r="U463" s="107">
        <f t="shared" si="88"/>
        <v>0</v>
      </c>
      <c r="V463" s="107">
        <f t="shared" si="89"/>
        <v>0</v>
      </c>
      <c r="W463" s="107">
        <f t="shared" si="90"/>
        <v>0</v>
      </c>
      <c r="X463" s="107">
        <f t="shared" si="91"/>
        <v>0</v>
      </c>
      <c r="Y463" s="107">
        <f t="shared" si="92"/>
        <v>0</v>
      </c>
      <c r="Z463" s="107">
        <f t="shared" si="93"/>
        <v>0</v>
      </c>
      <c r="AA463" s="107">
        <f t="shared" si="94"/>
        <v>0</v>
      </c>
      <c r="AB463" s="107">
        <f t="shared" si="95"/>
        <v>0</v>
      </c>
      <c r="AC463" s="107">
        <f t="shared" si="96"/>
        <v>0</v>
      </c>
      <c r="AD463" s="107">
        <f t="shared" si="97"/>
        <v>0</v>
      </c>
      <c r="AE463" s="107">
        <f t="shared" si="98"/>
        <v>0</v>
      </c>
      <c r="AF463" s="107">
        <f t="shared" si="99"/>
        <v>0</v>
      </c>
      <c r="AG463" s="107">
        <f t="shared" si="100"/>
        <v>0</v>
      </c>
      <c r="AH463" s="107">
        <f t="shared" si="101"/>
        <v>0</v>
      </c>
      <c r="AI463" s="107">
        <f t="shared" si="102"/>
        <v>0</v>
      </c>
      <c r="AJ463" s="107">
        <f t="shared" si="103"/>
        <v>0</v>
      </c>
      <c r="AK463" s="107">
        <f t="shared" si="104"/>
        <v>0</v>
      </c>
    </row>
    <row r="464">
      <c r="A464" s="107"/>
      <c r="B464" s="107"/>
      <c r="C464" s="107"/>
      <c r="D464" s="107"/>
      <c r="E464" s="107"/>
      <c r="F464" s="108">
        <f t="shared" si="80"/>
        <v>5311</v>
      </c>
      <c r="G464" s="90" t="s">
        <v>657</v>
      </c>
      <c r="H464" s="14">
        <f>IF(ISNA(VLOOKUP(G464,Round3_Transactions!$A$2:$F$800,2,FALSE)), 0,VLOOKUP(G464,Round3_Transactions!$A$2:$F$800,2,FALSE))</f>
        <v>0</v>
      </c>
      <c r="I464" s="60">
        <f>IF(ISNA(VLOOKUP(G464,Round3_Transactions!$A$2:$F$800,3,FALSE)), 0,VLOOKUP(G464,Round3_Transactions!$A$2:$F$800,3,FALSE))</f>
        <v>0</v>
      </c>
      <c r="J464" s="60">
        <f>IF(ISNA(VLOOKUP(G464,Round3_Transactions!$A$2:$F$800,4,FALSE)), 0,VLOOKUP(G464,Round3_Transactions!$A$2:$F$800,4,FALSE))</f>
        <v>0</v>
      </c>
      <c r="K464" s="60">
        <f>IF(ISNA(VLOOKUP(G464,Round3_Transactions!$A$2:$F$800,5,FALSE)), 0,VLOOKUP(G464,Round3_Transactions!$A$2:$F$800,5,FALSE))</f>
        <v>0</v>
      </c>
      <c r="L464" s="86">
        <f>IF(ISNA(VLOOKUP(G464,Round3_Transactions!$A$2:$F$800,6,FALSE)), 0,VLOOKUP(G464,Round3_Transactions!$A$2:$F$800,6,FALSE))</f>
        <v>0</v>
      </c>
      <c r="M464" s="107">
        <f t="shared" si="79"/>
        <v>0</v>
      </c>
      <c r="N464" s="107">
        <f t="shared" si="81"/>
        <v>0</v>
      </c>
      <c r="O464" s="107">
        <f t="shared" si="82"/>
        <v>0</v>
      </c>
      <c r="P464" s="107">
        <f t="shared" si="83"/>
        <v>0</v>
      </c>
      <c r="Q464" s="107">
        <f t="shared" si="84"/>
        <v>0</v>
      </c>
      <c r="R464" s="107">
        <f t="shared" si="85"/>
        <v>0</v>
      </c>
      <c r="S464" s="107">
        <f t="shared" si="86"/>
        <v>0</v>
      </c>
      <c r="T464" s="107">
        <f t="shared" si="87"/>
        <v>0</v>
      </c>
      <c r="U464" s="107">
        <f t="shared" si="88"/>
        <v>0</v>
      </c>
      <c r="V464" s="107">
        <f t="shared" si="89"/>
        <v>0</v>
      </c>
      <c r="W464" s="107">
        <f t="shared" si="90"/>
        <v>0</v>
      </c>
      <c r="X464" s="107">
        <f t="shared" si="91"/>
        <v>0</v>
      </c>
      <c r="Y464" s="107">
        <f t="shared" si="92"/>
        <v>0</v>
      </c>
      <c r="Z464" s="107">
        <f t="shared" si="93"/>
        <v>0</v>
      </c>
      <c r="AA464" s="107">
        <f t="shared" si="94"/>
        <v>0</v>
      </c>
      <c r="AB464" s="107">
        <f t="shared" si="95"/>
        <v>0</v>
      </c>
      <c r="AC464" s="107">
        <f t="shared" si="96"/>
        <v>0</v>
      </c>
      <c r="AD464" s="107">
        <f t="shared" si="97"/>
        <v>0</v>
      </c>
      <c r="AE464" s="107">
        <f t="shared" si="98"/>
        <v>0</v>
      </c>
      <c r="AF464" s="107">
        <f t="shared" si="99"/>
        <v>0</v>
      </c>
      <c r="AG464" s="107">
        <f t="shared" si="100"/>
        <v>0</v>
      </c>
      <c r="AH464" s="107">
        <f t="shared" si="101"/>
        <v>0</v>
      </c>
      <c r="AI464" s="107">
        <f t="shared" si="102"/>
        <v>0</v>
      </c>
      <c r="AJ464" s="107">
        <f t="shared" si="103"/>
        <v>0</v>
      </c>
      <c r="AK464" s="107">
        <f t="shared" si="104"/>
        <v>0</v>
      </c>
    </row>
    <row r="465">
      <c r="A465" s="107"/>
      <c r="B465" s="107"/>
      <c r="C465" s="107"/>
      <c r="D465" s="107"/>
      <c r="E465" s="107"/>
      <c r="F465" s="108">
        <f t="shared" si="80"/>
        <v>5311</v>
      </c>
      <c r="G465" s="90" t="s">
        <v>658</v>
      </c>
      <c r="H465" s="14">
        <f>IF(ISNA(VLOOKUP(G465,Round3_Transactions!$A$2:$F$800,2,FALSE)), 0,VLOOKUP(G465,Round3_Transactions!$A$2:$F$800,2,FALSE))</f>
        <v>0</v>
      </c>
      <c r="I465" s="60">
        <f>IF(ISNA(VLOOKUP(G465,Round3_Transactions!$A$2:$F$800,3,FALSE)), 0,VLOOKUP(G465,Round3_Transactions!$A$2:$F$800,3,FALSE))</f>
        <v>0</v>
      </c>
      <c r="J465" s="60">
        <f>IF(ISNA(VLOOKUP(G465,Round3_Transactions!$A$2:$F$800,4,FALSE)), 0,VLOOKUP(G465,Round3_Transactions!$A$2:$F$800,4,FALSE))</f>
        <v>0</v>
      </c>
      <c r="K465" s="60">
        <f>IF(ISNA(VLOOKUP(G465,Round3_Transactions!$A$2:$F$800,5,FALSE)), 0,VLOOKUP(G465,Round3_Transactions!$A$2:$F$800,5,FALSE))</f>
        <v>0</v>
      </c>
      <c r="L465" s="86">
        <f>IF(ISNA(VLOOKUP(G465,Round3_Transactions!$A$2:$F$800,6,FALSE)), 0,VLOOKUP(G465,Round3_Transactions!$A$2:$F$800,6,FALSE))</f>
        <v>0</v>
      </c>
      <c r="M465" s="107">
        <f t="shared" si="79"/>
        <v>0</v>
      </c>
      <c r="N465" s="107">
        <f t="shared" si="81"/>
        <v>0</v>
      </c>
      <c r="O465" s="107">
        <f t="shared" si="82"/>
        <v>0</v>
      </c>
      <c r="P465" s="107">
        <f t="shared" si="83"/>
        <v>0</v>
      </c>
      <c r="Q465" s="107">
        <f t="shared" si="84"/>
        <v>0</v>
      </c>
      <c r="R465" s="107">
        <f t="shared" si="85"/>
        <v>0</v>
      </c>
      <c r="S465" s="107">
        <f t="shared" si="86"/>
        <v>0</v>
      </c>
      <c r="T465" s="107">
        <f t="shared" si="87"/>
        <v>0</v>
      </c>
      <c r="U465" s="107">
        <f t="shared" si="88"/>
        <v>0</v>
      </c>
      <c r="V465" s="107">
        <f t="shared" si="89"/>
        <v>0</v>
      </c>
      <c r="W465" s="107">
        <f t="shared" si="90"/>
        <v>0</v>
      </c>
      <c r="X465" s="107">
        <f t="shared" si="91"/>
        <v>0</v>
      </c>
      <c r="Y465" s="107">
        <f t="shared" si="92"/>
        <v>0</v>
      </c>
      <c r="Z465" s="107">
        <f t="shared" si="93"/>
        <v>0</v>
      </c>
      <c r="AA465" s="107">
        <f t="shared" si="94"/>
        <v>0</v>
      </c>
      <c r="AB465" s="107">
        <f t="shared" si="95"/>
        <v>0</v>
      </c>
      <c r="AC465" s="107">
        <f t="shared" si="96"/>
        <v>0</v>
      </c>
      <c r="AD465" s="107">
        <f t="shared" si="97"/>
        <v>0</v>
      </c>
      <c r="AE465" s="107">
        <f t="shared" si="98"/>
        <v>0</v>
      </c>
      <c r="AF465" s="107">
        <f t="shared" si="99"/>
        <v>0</v>
      </c>
      <c r="AG465" s="107">
        <f t="shared" si="100"/>
        <v>0</v>
      </c>
      <c r="AH465" s="107">
        <f t="shared" si="101"/>
        <v>0</v>
      </c>
      <c r="AI465" s="107">
        <f t="shared" si="102"/>
        <v>0</v>
      </c>
      <c r="AJ465" s="107">
        <f t="shared" si="103"/>
        <v>0</v>
      </c>
      <c r="AK465" s="107">
        <f t="shared" si="104"/>
        <v>0</v>
      </c>
    </row>
    <row r="466">
      <c r="A466" s="107"/>
      <c r="B466" s="107"/>
      <c r="C466" s="107"/>
      <c r="D466" s="107"/>
      <c r="E466" s="107"/>
      <c r="F466" s="108">
        <f t="shared" si="80"/>
        <v>5311</v>
      </c>
      <c r="G466" s="90" t="s">
        <v>659</v>
      </c>
      <c r="H466" s="14">
        <f>IF(ISNA(VLOOKUP(G466,Round3_Transactions!$A$2:$F$800,2,FALSE)), 0,VLOOKUP(G466,Round3_Transactions!$A$2:$F$800,2,FALSE))</f>
        <v>0</v>
      </c>
      <c r="I466" s="60">
        <f>IF(ISNA(VLOOKUP(G466,Round3_Transactions!$A$2:$F$800,3,FALSE)), 0,VLOOKUP(G466,Round3_Transactions!$A$2:$F$800,3,FALSE))</f>
        <v>0</v>
      </c>
      <c r="J466" s="60">
        <f>IF(ISNA(VLOOKUP(G466,Round3_Transactions!$A$2:$F$800,4,FALSE)), 0,VLOOKUP(G466,Round3_Transactions!$A$2:$F$800,4,FALSE))</f>
        <v>0</v>
      </c>
      <c r="K466" s="60">
        <f>IF(ISNA(VLOOKUP(G466,Round3_Transactions!$A$2:$F$800,5,FALSE)), 0,VLOOKUP(G466,Round3_Transactions!$A$2:$F$800,5,FALSE))</f>
        <v>0</v>
      </c>
      <c r="L466" s="86">
        <f>IF(ISNA(VLOOKUP(G466,Round3_Transactions!$A$2:$F$800,6,FALSE)), 0,VLOOKUP(G466,Round3_Transactions!$A$2:$F$800,6,FALSE))</f>
        <v>0</v>
      </c>
      <c r="M466" s="107">
        <f t="shared" si="79"/>
        <v>0</v>
      </c>
      <c r="N466" s="107">
        <f t="shared" si="81"/>
        <v>0</v>
      </c>
      <c r="O466" s="107">
        <f t="shared" si="82"/>
        <v>0</v>
      </c>
      <c r="P466" s="107">
        <f t="shared" si="83"/>
        <v>0</v>
      </c>
      <c r="Q466" s="107">
        <f t="shared" si="84"/>
        <v>0</v>
      </c>
      <c r="R466" s="107">
        <f t="shared" si="85"/>
        <v>0</v>
      </c>
      <c r="S466" s="107">
        <f t="shared" si="86"/>
        <v>0</v>
      </c>
      <c r="T466" s="107">
        <f t="shared" si="87"/>
        <v>0</v>
      </c>
      <c r="U466" s="107">
        <f t="shared" si="88"/>
        <v>0</v>
      </c>
      <c r="V466" s="107">
        <f t="shared" si="89"/>
        <v>0</v>
      </c>
      <c r="W466" s="107">
        <f t="shared" si="90"/>
        <v>0</v>
      </c>
      <c r="X466" s="107">
        <f t="shared" si="91"/>
        <v>0</v>
      </c>
      <c r="Y466" s="107">
        <f t="shared" si="92"/>
        <v>0</v>
      </c>
      <c r="Z466" s="107">
        <f t="shared" si="93"/>
        <v>0</v>
      </c>
      <c r="AA466" s="107">
        <f t="shared" si="94"/>
        <v>0</v>
      </c>
      <c r="AB466" s="107">
        <f t="shared" si="95"/>
        <v>0</v>
      </c>
      <c r="AC466" s="107">
        <f t="shared" si="96"/>
        <v>0</v>
      </c>
      <c r="AD466" s="107">
        <f t="shared" si="97"/>
        <v>0</v>
      </c>
      <c r="AE466" s="107">
        <f t="shared" si="98"/>
        <v>0</v>
      </c>
      <c r="AF466" s="107">
        <f t="shared" si="99"/>
        <v>0</v>
      </c>
      <c r="AG466" s="107">
        <f t="shared" si="100"/>
        <v>0</v>
      </c>
      <c r="AH466" s="107">
        <f t="shared" si="101"/>
        <v>0</v>
      </c>
      <c r="AI466" s="107">
        <f t="shared" si="102"/>
        <v>0</v>
      </c>
      <c r="AJ466" s="107">
        <f t="shared" si="103"/>
        <v>0</v>
      </c>
      <c r="AK466" s="107">
        <f t="shared" si="104"/>
        <v>0</v>
      </c>
    </row>
    <row r="467">
      <c r="A467" s="107"/>
      <c r="B467" s="107"/>
      <c r="C467" s="107"/>
      <c r="D467" s="107"/>
      <c r="E467" s="107"/>
      <c r="F467" s="108">
        <f t="shared" si="80"/>
        <v>5311</v>
      </c>
      <c r="G467" s="90" t="s">
        <v>660</v>
      </c>
      <c r="H467" s="14">
        <f>IF(ISNA(VLOOKUP(G467,Round3_Transactions!$A$2:$F$800,2,FALSE)), 0,VLOOKUP(G467,Round3_Transactions!$A$2:$F$800,2,FALSE))</f>
        <v>0</v>
      </c>
      <c r="I467" s="60">
        <f>IF(ISNA(VLOOKUP(G467,Round3_Transactions!$A$2:$F$800,3,FALSE)), 0,VLOOKUP(G467,Round3_Transactions!$A$2:$F$800,3,FALSE))</f>
        <v>0</v>
      </c>
      <c r="J467" s="60">
        <f>IF(ISNA(VLOOKUP(G467,Round3_Transactions!$A$2:$F$800,4,FALSE)), 0,VLOOKUP(G467,Round3_Transactions!$A$2:$F$800,4,FALSE))</f>
        <v>0</v>
      </c>
      <c r="K467" s="60">
        <f>IF(ISNA(VLOOKUP(G467,Round3_Transactions!$A$2:$F$800,5,FALSE)), 0,VLOOKUP(G467,Round3_Transactions!$A$2:$F$800,5,FALSE))</f>
        <v>0</v>
      </c>
      <c r="L467" s="86">
        <f>IF(ISNA(VLOOKUP(G467,Round3_Transactions!$A$2:$F$800,6,FALSE)), 0,VLOOKUP(G467,Round3_Transactions!$A$2:$F$800,6,FALSE))</f>
        <v>0</v>
      </c>
      <c r="M467" s="107">
        <f t="shared" si="79"/>
        <v>0</v>
      </c>
      <c r="N467" s="107">
        <f t="shared" si="81"/>
        <v>0</v>
      </c>
      <c r="O467" s="107">
        <f t="shared" si="82"/>
        <v>0</v>
      </c>
      <c r="P467" s="107">
        <f t="shared" si="83"/>
        <v>0</v>
      </c>
      <c r="Q467" s="107">
        <f t="shared" si="84"/>
        <v>0</v>
      </c>
      <c r="R467" s="107">
        <f t="shared" si="85"/>
        <v>0</v>
      </c>
      <c r="S467" s="107">
        <f t="shared" si="86"/>
        <v>0</v>
      </c>
      <c r="T467" s="107">
        <f t="shared" si="87"/>
        <v>0</v>
      </c>
      <c r="U467" s="107">
        <f t="shared" si="88"/>
        <v>0</v>
      </c>
      <c r="V467" s="107">
        <f t="shared" si="89"/>
        <v>0</v>
      </c>
      <c r="W467" s="107">
        <f t="shared" si="90"/>
        <v>0</v>
      </c>
      <c r="X467" s="107">
        <f t="shared" si="91"/>
        <v>0</v>
      </c>
      <c r="Y467" s="107">
        <f t="shared" si="92"/>
        <v>0</v>
      </c>
      <c r="Z467" s="107">
        <f t="shared" si="93"/>
        <v>0</v>
      </c>
      <c r="AA467" s="107">
        <f t="shared" si="94"/>
        <v>0</v>
      </c>
      <c r="AB467" s="107">
        <f t="shared" si="95"/>
        <v>0</v>
      </c>
      <c r="AC467" s="107">
        <f t="shared" si="96"/>
        <v>0</v>
      </c>
      <c r="AD467" s="107">
        <f t="shared" si="97"/>
        <v>0</v>
      </c>
      <c r="AE467" s="107">
        <f t="shared" si="98"/>
        <v>0</v>
      </c>
      <c r="AF467" s="107">
        <f t="shared" si="99"/>
        <v>0</v>
      </c>
      <c r="AG467" s="107">
        <f t="shared" si="100"/>
        <v>0</v>
      </c>
      <c r="AH467" s="107">
        <f t="shared" si="101"/>
        <v>0</v>
      </c>
      <c r="AI467" s="107">
        <f t="shared" si="102"/>
        <v>0</v>
      </c>
      <c r="AJ467" s="107">
        <f t="shared" si="103"/>
        <v>0</v>
      </c>
      <c r="AK467" s="107">
        <f t="shared" si="104"/>
        <v>0</v>
      </c>
    </row>
    <row r="468">
      <c r="A468" s="107"/>
      <c r="B468" s="107"/>
      <c r="C468" s="107"/>
      <c r="D468" s="107"/>
      <c r="E468" s="107"/>
      <c r="F468" s="108">
        <f t="shared" si="80"/>
        <v>5311</v>
      </c>
      <c r="G468" s="90" t="s">
        <v>661</v>
      </c>
      <c r="H468" s="14">
        <f>IF(ISNA(VLOOKUP(G468,Round3_Transactions!$A$2:$F$800,2,FALSE)), 0,VLOOKUP(G468,Round3_Transactions!$A$2:$F$800,2,FALSE))</f>
        <v>0</v>
      </c>
      <c r="I468" s="60">
        <f>IF(ISNA(VLOOKUP(G468,Round3_Transactions!$A$2:$F$800,3,FALSE)), 0,VLOOKUP(G468,Round3_Transactions!$A$2:$F$800,3,FALSE))</f>
        <v>0</v>
      </c>
      <c r="J468" s="60">
        <f>IF(ISNA(VLOOKUP(G468,Round3_Transactions!$A$2:$F$800,4,FALSE)), 0,VLOOKUP(G468,Round3_Transactions!$A$2:$F$800,4,FALSE))</f>
        <v>0</v>
      </c>
      <c r="K468" s="60">
        <f>IF(ISNA(VLOOKUP(G468,Round3_Transactions!$A$2:$F$800,5,FALSE)), 0,VLOOKUP(G468,Round3_Transactions!$A$2:$F$800,5,FALSE))</f>
        <v>0</v>
      </c>
      <c r="L468" s="86">
        <f>IF(ISNA(VLOOKUP(G468,Round3_Transactions!$A$2:$F$800,6,FALSE)), 0,VLOOKUP(G468,Round3_Transactions!$A$2:$F$800,6,FALSE))</f>
        <v>0</v>
      </c>
      <c r="M468" s="107">
        <f t="shared" si="79"/>
        <v>0</v>
      </c>
      <c r="N468" s="107">
        <f t="shared" si="81"/>
        <v>0</v>
      </c>
      <c r="O468" s="107">
        <f t="shared" si="82"/>
        <v>0</v>
      </c>
      <c r="P468" s="107">
        <f t="shared" si="83"/>
        <v>0</v>
      </c>
      <c r="Q468" s="107">
        <f t="shared" si="84"/>
        <v>0</v>
      </c>
      <c r="R468" s="107">
        <f t="shared" si="85"/>
        <v>0</v>
      </c>
      <c r="S468" s="107">
        <f t="shared" si="86"/>
        <v>0</v>
      </c>
      <c r="T468" s="107">
        <f t="shared" si="87"/>
        <v>0</v>
      </c>
      <c r="U468" s="107">
        <f t="shared" si="88"/>
        <v>0</v>
      </c>
      <c r="V468" s="107">
        <f t="shared" si="89"/>
        <v>0</v>
      </c>
      <c r="W468" s="107">
        <f t="shared" si="90"/>
        <v>0</v>
      </c>
      <c r="X468" s="107">
        <f t="shared" si="91"/>
        <v>0</v>
      </c>
      <c r="Y468" s="107">
        <f t="shared" si="92"/>
        <v>0</v>
      </c>
      <c r="Z468" s="107">
        <f t="shared" si="93"/>
        <v>0</v>
      </c>
      <c r="AA468" s="107">
        <f t="shared" si="94"/>
        <v>0</v>
      </c>
      <c r="AB468" s="107">
        <f t="shared" si="95"/>
        <v>0</v>
      </c>
      <c r="AC468" s="107">
        <f t="shared" si="96"/>
        <v>0</v>
      </c>
      <c r="AD468" s="107">
        <f t="shared" si="97"/>
        <v>0</v>
      </c>
      <c r="AE468" s="107">
        <f t="shared" si="98"/>
        <v>0</v>
      </c>
      <c r="AF468" s="107">
        <f t="shared" si="99"/>
        <v>0</v>
      </c>
      <c r="AG468" s="107">
        <f t="shared" si="100"/>
        <v>0</v>
      </c>
      <c r="AH468" s="107">
        <f t="shared" si="101"/>
        <v>0</v>
      </c>
      <c r="AI468" s="107">
        <f t="shared" si="102"/>
        <v>0</v>
      </c>
      <c r="AJ468" s="107">
        <f t="shared" si="103"/>
        <v>0</v>
      </c>
      <c r="AK468" s="107">
        <f t="shared" si="104"/>
        <v>0</v>
      </c>
    </row>
    <row r="469">
      <c r="A469" s="107"/>
      <c r="B469" s="107"/>
      <c r="C469" s="107"/>
      <c r="D469" s="107"/>
      <c r="E469" s="107"/>
      <c r="F469" s="108">
        <f t="shared" si="80"/>
        <v>5311</v>
      </c>
      <c r="G469" s="90" t="s">
        <v>662</v>
      </c>
      <c r="H469" s="14">
        <f>IF(ISNA(VLOOKUP(G469,Round3_Transactions!$A$2:$F$800,2,FALSE)), 0,VLOOKUP(G469,Round3_Transactions!$A$2:$F$800,2,FALSE))</f>
        <v>0</v>
      </c>
      <c r="I469" s="60">
        <f>IF(ISNA(VLOOKUP(G469,Round3_Transactions!$A$2:$F$800,3,FALSE)), 0,VLOOKUP(G469,Round3_Transactions!$A$2:$F$800,3,FALSE))</f>
        <v>0</v>
      </c>
      <c r="J469" s="60">
        <f>IF(ISNA(VLOOKUP(G469,Round3_Transactions!$A$2:$F$800,4,FALSE)), 0,VLOOKUP(G469,Round3_Transactions!$A$2:$F$800,4,FALSE))</f>
        <v>0</v>
      </c>
      <c r="K469" s="60">
        <f>IF(ISNA(VLOOKUP(G469,Round3_Transactions!$A$2:$F$800,5,FALSE)), 0,VLOOKUP(G469,Round3_Transactions!$A$2:$F$800,5,FALSE))</f>
        <v>0</v>
      </c>
      <c r="L469" s="86">
        <f>IF(ISNA(VLOOKUP(G469,Round3_Transactions!$A$2:$F$800,6,FALSE)), 0,VLOOKUP(G469,Round3_Transactions!$A$2:$F$800,6,FALSE))</f>
        <v>0</v>
      </c>
      <c r="M469" s="107">
        <f t="shared" si="79"/>
        <v>0</v>
      </c>
      <c r="N469" s="107">
        <f t="shared" si="81"/>
        <v>0</v>
      </c>
      <c r="O469" s="107">
        <f t="shared" si="82"/>
        <v>0</v>
      </c>
      <c r="P469" s="107">
        <f t="shared" si="83"/>
        <v>0</v>
      </c>
      <c r="Q469" s="107">
        <f t="shared" si="84"/>
        <v>0</v>
      </c>
      <c r="R469" s="107">
        <f t="shared" si="85"/>
        <v>0</v>
      </c>
      <c r="S469" s="107">
        <f t="shared" si="86"/>
        <v>0</v>
      </c>
      <c r="T469" s="107">
        <f t="shared" si="87"/>
        <v>0</v>
      </c>
      <c r="U469" s="107">
        <f t="shared" si="88"/>
        <v>0</v>
      </c>
      <c r="V469" s="107">
        <f t="shared" si="89"/>
        <v>0</v>
      </c>
      <c r="W469" s="107">
        <f t="shared" si="90"/>
        <v>0</v>
      </c>
      <c r="X469" s="107">
        <f t="shared" si="91"/>
        <v>0</v>
      </c>
      <c r="Y469" s="107">
        <f t="shared" si="92"/>
        <v>0</v>
      </c>
      <c r="Z469" s="107">
        <f t="shared" si="93"/>
        <v>0</v>
      </c>
      <c r="AA469" s="107">
        <f t="shared" si="94"/>
        <v>0</v>
      </c>
      <c r="AB469" s="107">
        <f t="shared" si="95"/>
        <v>0</v>
      </c>
      <c r="AC469" s="107">
        <f t="shared" si="96"/>
        <v>0</v>
      </c>
      <c r="AD469" s="107">
        <f t="shared" si="97"/>
        <v>0</v>
      </c>
      <c r="AE469" s="107">
        <f t="shared" si="98"/>
        <v>0</v>
      </c>
      <c r="AF469" s="107">
        <f t="shared" si="99"/>
        <v>0</v>
      </c>
      <c r="AG469" s="107">
        <f t="shared" si="100"/>
        <v>0</v>
      </c>
      <c r="AH469" s="107">
        <f t="shared" si="101"/>
        <v>0</v>
      </c>
      <c r="AI469" s="107">
        <f t="shared" si="102"/>
        <v>0</v>
      </c>
      <c r="AJ469" s="107">
        <f t="shared" si="103"/>
        <v>0</v>
      </c>
      <c r="AK469" s="107">
        <f t="shared" si="104"/>
        <v>0</v>
      </c>
    </row>
    <row r="470">
      <c r="A470" s="107"/>
      <c r="B470" s="107"/>
      <c r="C470" s="107"/>
      <c r="D470" s="107"/>
      <c r="E470" s="107"/>
      <c r="F470" s="108">
        <f t="shared" si="80"/>
        <v>5311</v>
      </c>
      <c r="G470" s="90" t="s">
        <v>663</v>
      </c>
      <c r="H470" s="14">
        <f>IF(ISNA(VLOOKUP(G470,Round3_Transactions!$A$2:$F$800,2,FALSE)), 0,VLOOKUP(G470,Round3_Transactions!$A$2:$F$800,2,FALSE))</f>
        <v>0</v>
      </c>
      <c r="I470" s="60">
        <f>IF(ISNA(VLOOKUP(G470,Round3_Transactions!$A$2:$F$800,3,FALSE)), 0,VLOOKUP(G470,Round3_Transactions!$A$2:$F$800,3,FALSE))</f>
        <v>0</v>
      </c>
      <c r="J470" s="60">
        <f>IF(ISNA(VLOOKUP(G470,Round3_Transactions!$A$2:$F$800,4,FALSE)), 0,VLOOKUP(G470,Round3_Transactions!$A$2:$F$800,4,FALSE))</f>
        <v>0</v>
      </c>
      <c r="K470" s="60">
        <f>IF(ISNA(VLOOKUP(G470,Round3_Transactions!$A$2:$F$800,5,FALSE)), 0,VLOOKUP(G470,Round3_Transactions!$A$2:$F$800,5,FALSE))</f>
        <v>0</v>
      </c>
      <c r="L470" s="86">
        <f>IF(ISNA(VLOOKUP(G470,Round3_Transactions!$A$2:$F$800,6,FALSE)), 0,VLOOKUP(G470,Round3_Transactions!$A$2:$F$800,6,FALSE))</f>
        <v>0</v>
      </c>
      <c r="M470" s="107">
        <f t="shared" si="79"/>
        <v>0</v>
      </c>
      <c r="N470" s="107">
        <f t="shared" si="81"/>
        <v>0</v>
      </c>
      <c r="O470" s="107">
        <f t="shared" si="82"/>
        <v>0</v>
      </c>
      <c r="P470" s="107">
        <f t="shared" si="83"/>
        <v>0</v>
      </c>
      <c r="Q470" s="107">
        <f t="shared" si="84"/>
        <v>0</v>
      </c>
      <c r="R470" s="107">
        <f t="shared" si="85"/>
        <v>0</v>
      </c>
      <c r="S470" s="107">
        <f t="shared" si="86"/>
        <v>0</v>
      </c>
      <c r="T470" s="107">
        <f t="shared" si="87"/>
        <v>0</v>
      </c>
      <c r="U470" s="107">
        <f t="shared" si="88"/>
        <v>0</v>
      </c>
      <c r="V470" s="107">
        <f t="shared" si="89"/>
        <v>0</v>
      </c>
      <c r="W470" s="107">
        <f t="shared" si="90"/>
        <v>0</v>
      </c>
      <c r="X470" s="107">
        <f t="shared" si="91"/>
        <v>0</v>
      </c>
      <c r="Y470" s="107">
        <f t="shared" si="92"/>
        <v>0</v>
      </c>
      <c r="Z470" s="107">
        <f t="shared" si="93"/>
        <v>0</v>
      </c>
      <c r="AA470" s="107">
        <f t="shared" si="94"/>
        <v>0</v>
      </c>
      <c r="AB470" s="107">
        <f t="shared" si="95"/>
        <v>0</v>
      </c>
      <c r="AC470" s="107">
        <f t="shared" si="96"/>
        <v>0</v>
      </c>
      <c r="AD470" s="107">
        <f t="shared" si="97"/>
        <v>0</v>
      </c>
      <c r="AE470" s="107">
        <f t="shared" si="98"/>
        <v>0</v>
      </c>
      <c r="AF470" s="107">
        <f t="shared" si="99"/>
        <v>0</v>
      </c>
      <c r="AG470" s="107">
        <f t="shared" si="100"/>
        <v>0</v>
      </c>
      <c r="AH470" s="107">
        <f t="shared" si="101"/>
        <v>0</v>
      </c>
      <c r="AI470" s="107">
        <f t="shared" si="102"/>
        <v>0</v>
      </c>
      <c r="AJ470" s="107">
        <f t="shared" si="103"/>
        <v>0</v>
      </c>
      <c r="AK470" s="107">
        <f t="shared" si="104"/>
        <v>0</v>
      </c>
    </row>
    <row r="471">
      <c r="A471" s="107"/>
      <c r="B471" s="107"/>
      <c r="C471" s="107"/>
      <c r="D471" s="107"/>
      <c r="E471" s="107"/>
      <c r="F471" s="108">
        <f t="shared" si="80"/>
        <v>5311</v>
      </c>
      <c r="G471" s="90" t="s">
        <v>664</v>
      </c>
      <c r="H471" s="14">
        <f>IF(ISNA(VLOOKUP(G471,Round3_Transactions!$A$2:$F$800,2,FALSE)), 0,VLOOKUP(G471,Round3_Transactions!$A$2:$F$800,2,FALSE))</f>
        <v>0</v>
      </c>
      <c r="I471" s="60">
        <f>IF(ISNA(VLOOKUP(G471,Round3_Transactions!$A$2:$F$800,3,FALSE)), 0,VLOOKUP(G471,Round3_Transactions!$A$2:$F$800,3,FALSE))</f>
        <v>0</v>
      </c>
      <c r="J471" s="60">
        <f>IF(ISNA(VLOOKUP(G471,Round3_Transactions!$A$2:$F$800,4,FALSE)), 0,VLOOKUP(G471,Round3_Transactions!$A$2:$F$800,4,FALSE))</f>
        <v>0</v>
      </c>
      <c r="K471" s="60">
        <f>IF(ISNA(VLOOKUP(G471,Round3_Transactions!$A$2:$F$800,5,FALSE)), 0,VLOOKUP(G471,Round3_Transactions!$A$2:$F$800,5,FALSE))</f>
        <v>0</v>
      </c>
      <c r="L471" s="86">
        <f>IF(ISNA(VLOOKUP(G471,Round3_Transactions!$A$2:$F$800,6,FALSE)), 0,VLOOKUP(G471,Round3_Transactions!$A$2:$F$800,6,FALSE))</f>
        <v>0</v>
      </c>
      <c r="M471" s="107">
        <f t="shared" si="79"/>
        <v>0</v>
      </c>
      <c r="N471" s="107">
        <f t="shared" si="81"/>
        <v>0</v>
      </c>
      <c r="O471" s="107">
        <f t="shared" si="82"/>
        <v>0</v>
      </c>
      <c r="P471" s="107">
        <f t="shared" si="83"/>
        <v>0</v>
      </c>
      <c r="Q471" s="107">
        <f t="shared" si="84"/>
        <v>0</v>
      </c>
      <c r="R471" s="107">
        <f t="shared" si="85"/>
        <v>0</v>
      </c>
      <c r="S471" s="107">
        <f t="shared" si="86"/>
        <v>0</v>
      </c>
      <c r="T471" s="107">
        <f t="shared" si="87"/>
        <v>0</v>
      </c>
      <c r="U471" s="107">
        <f t="shared" si="88"/>
        <v>0</v>
      </c>
      <c r="V471" s="107">
        <f t="shared" si="89"/>
        <v>0</v>
      </c>
      <c r="W471" s="107">
        <f t="shared" si="90"/>
        <v>0</v>
      </c>
      <c r="X471" s="107">
        <f t="shared" si="91"/>
        <v>0</v>
      </c>
      <c r="Y471" s="107">
        <f t="shared" si="92"/>
        <v>0</v>
      </c>
      <c r="Z471" s="107">
        <f t="shared" si="93"/>
        <v>0</v>
      </c>
      <c r="AA471" s="107">
        <f t="shared" si="94"/>
        <v>0</v>
      </c>
      <c r="AB471" s="107">
        <f t="shared" si="95"/>
        <v>0</v>
      </c>
      <c r="AC471" s="107">
        <f t="shared" si="96"/>
        <v>0</v>
      </c>
      <c r="AD471" s="107">
        <f t="shared" si="97"/>
        <v>0</v>
      </c>
      <c r="AE471" s="107">
        <f t="shared" si="98"/>
        <v>0</v>
      </c>
      <c r="AF471" s="107">
        <f t="shared" si="99"/>
        <v>0</v>
      </c>
      <c r="AG471" s="107">
        <f t="shared" si="100"/>
        <v>0</v>
      </c>
      <c r="AH471" s="107">
        <f t="shared" si="101"/>
        <v>0</v>
      </c>
      <c r="AI471" s="107">
        <f t="shared" si="102"/>
        <v>0</v>
      </c>
      <c r="AJ471" s="107">
        <f t="shared" si="103"/>
        <v>0</v>
      </c>
      <c r="AK471" s="107">
        <f t="shared" si="104"/>
        <v>0</v>
      </c>
    </row>
    <row r="472">
      <c r="A472" s="107"/>
      <c r="B472" s="107"/>
      <c r="C472" s="107"/>
      <c r="D472" s="107"/>
      <c r="E472" s="107"/>
      <c r="F472" s="108">
        <f t="shared" si="80"/>
        <v>5311</v>
      </c>
      <c r="G472" s="90" t="s">
        <v>665</v>
      </c>
      <c r="H472" s="14">
        <f>IF(ISNA(VLOOKUP(G472,Round3_Transactions!$A$2:$F$800,2,FALSE)), 0,VLOOKUP(G472,Round3_Transactions!$A$2:$F$800,2,FALSE))</f>
        <v>0</v>
      </c>
      <c r="I472" s="60">
        <f>IF(ISNA(VLOOKUP(G472,Round3_Transactions!$A$2:$F$800,3,FALSE)), 0,VLOOKUP(G472,Round3_Transactions!$A$2:$F$800,3,FALSE))</f>
        <v>0</v>
      </c>
      <c r="J472" s="60">
        <f>IF(ISNA(VLOOKUP(G472,Round3_Transactions!$A$2:$F$800,4,FALSE)), 0,VLOOKUP(G472,Round3_Transactions!$A$2:$F$800,4,FALSE))</f>
        <v>0</v>
      </c>
      <c r="K472" s="60">
        <f>IF(ISNA(VLOOKUP(G472,Round3_Transactions!$A$2:$F$800,5,FALSE)), 0,VLOOKUP(G472,Round3_Transactions!$A$2:$F$800,5,FALSE))</f>
        <v>0</v>
      </c>
      <c r="L472" s="86">
        <f>IF(ISNA(VLOOKUP(G472,Round3_Transactions!$A$2:$F$800,6,FALSE)), 0,VLOOKUP(G472,Round3_Transactions!$A$2:$F$800,6,FALSE))</f>
        <v>0</v>
      </c>
      <c r="M472" s="107">
        <f t="shared" si="79"/>
        <v>0</v>
      </c>
      <c r="N472" s="107">
        <f t="shared" si="81"/>
        <v>0</v>
      </c>
      <c r="O472" s="107">
        <f t="shared" si="82"/>
        <v>0</v>
      </c>
      <c r="P472" s="107">
        <f t="shared" si="83"/>
        <v>0</v>
      </c>
      <c r="Q472" s="107">
        <f t="shared" si="84"/>
        <v>0</v>
      </c>
      <c r="R472" s="107">
        <f t="shared" si="85"/>
        <v>0</v>
      </c>
      <c r="S472" s="107">
        <f t="shared" si="86"/>
        <v>0</v>
      </c>
      <c r="T472" s="107">
        <f t="shared" si="87"/>
        <v>0</v>
      </c>
      <c r="U472" s="107">
        <f t="shared" si="88"/>
        <v>0</v>
      </c>
      <c r="V472" s="107">
        <f t="shared" si="89"/>
        <v>0</v>
      </c>
      <c r="W472" s="107">
        <f t="shared" si="90"/>
        <v>0</v>
      </c>
      <c r="X472" s="107">
        <f t="shared" si="91"/>
        <v>0</v>
      </c>
      <c r="Y472" s="107">
        <f t="shared" si="92"/>
        <v>0</v>
      </c>
      <c r="Z472" s="107">
        <f t="shared" si="93"/>
        <v>0</v>
      </c>
      <c r="AA472" s="107">
        <f t="shared" si="94"/>
        <v>0</v>
      </c>
      <c r="AB472" s="107">
        <f t="shared" si="95"/>
        <v>0</v>
      </c>
      <c r="AC472" s="107">
        <f t="shared" si="96"/>
        <v>0</v>
      </c>
      <c r="AD472" s="107">
        <f t="shared" si="97"/>
        <v>0</v>
      </c>
      <c r="AE472" s="107">
        <f t="shared" si="98"/>
        <v>0</v>
      </c>
      <c r="AF472" s="107">
        <f t="shared" si="99"/>
        <v>0</v>
      </c>
      <c r="AG472" s="107">
        <f t="shared" si="100"/>
        <v>0</v>
      </c>
      <c r="AH472" s="107">
        <f t="shared" si="101"/>
        <v>0</v>
      </c>
      <c r="AI472" s="107">
        <f t="shared" si="102"/>
        <v>0</v>
      </c>
      <c r="AJ472" s="107">
        <f t="shared" si="103"/>
        <v>0</v>
      </c>
      <c r="AK472" s="107">
        <f t="shared" si="104"/>
        <v>0</v>
      </c>
    </row>
    <row r="473">
      <c r="A473" s="107"/>
      <c r="B473" s="107"/>
      <c r="C473" s="107"/>
      <c r="D473" s="107"/>
      <c r="E473" s="107"/>
      <c r="F473" s="108">
        <f t="shared" si="80"/>
        <v>5311</v>
      </c>
      <c r="G473" s="90" t="s">
        <v>666</v>
      </c>
      <c r="H473" s="14">
        <f>IF(ISNA(VLOOKUP(G473,Round3_Transactions!$A$2:$F$800,2,FALSE)), 0,VLOOKUP(G473,Round3_Transactions!$A$2:$F$800,2,FALSE))</f>
        <v>0</v>
      </c>
      <c r="I473" s="60">
        <f>IF(ISNA(VLOOKUP(G473,Round3_Transactions!$A$2:$F$800,3,FALSE)), 0,VLOOKUP(G473,Round3_Transactions!$A$2:$F$800,3,FALSE))</f>
        <v>0</v>
      </c>
      <c r="J473" s="60">
        <f>IF(ISNA(VLOOKUP(G473,Round3_Transactions!$A$2:$F$800,4,FALSE)), 0,VLOOKUP(G473,Round3_Transactions!$A$2:$F$800,4,FALSE))</f>
        <v>0</v>
      </c>
      <c r="K473" s="60">
        <f>IF(ISNA(VLOOKUP(G473,Round3_Transactions!$A$2:$F$800,5,FALSE)), 0,VLOOKUP(G473,Round3_Transactions!$A$2:$F$800,5,FALSE))</f>
        <v>0</v>
      </c>
      <c r="L473" s="86">
        <f>IF(ISNA(VLOOKUP(G473,Round3_Transactions!$A$2:$F$800,6,FALSE)), 0,VLOOKUP(G473,Round3_Transactions!$A$2:$F$800,6,FALSE))</f>
        <v>0</v>
      </c>
      <c r="M473" s="107">
        <f t="shared" si="79"/>
        <v>0</v>
      </c>
      <c r="N473" s="107">
        <f t="shared" si="81"/>
        <v>0</v>
      </c>
      <c r="O473" s="107">
        <f t="shared" si="82"/>
        <v>0</v>
      </c>
      <c r="P473" s="107">
        <f t="shared" si="83"/>
        <v>0</v>
      </c>
      <c r="Q473" s="107">
        <f t="shared" si="84"/>
        <v>0</v>
      </c>
      <c r="R473" s="107">
        <f t="shared" si="85"/>
        <v>0</v>
      </c>
      <c r="S473" s="107">
        <f t="shared" si="86"/>
        <v>0</v>
      </c>
      <c r="T473" s="107">
        <f t="shared" si="87"/>
        <v>0</v>
      </c>
      <c r="U473" s="107">
        <f t="shared" si="88"/>
        <v>0</v>
      </c>
      <c r="V473" s="107">
        <f t="shared" si="89"/>
        <v>0</v>
      </c>
      <c r="W473" s="107">
        <f t="shared" si="90"/>
        <v>0</v>
      </c>
      <c r="X473" s="107">
        <f t="shared" si="91"/>
        <v>0</v>
      </c>
      <c r="Y473" s="107">
        <f t="shared" si="92"/>
        <v>0</v>
      </c>
      <c r="Z473" s="107">
        <f t="shared" si="93"/>
        <v>0</v>
      </c>
      <c r="AA473" s="107">
        <f t="shared" si="94"/>
        <v>0</v>
      </c>
      <c r="AB473" s="107">
        <f t="shared" si="95"/>
        <v>0</v>
      </c>
      <c r="AC473" s="107">
        <f t="shared" si="96"/>
        <v>0</v>
      </c>
      <c r="AD473" s="107">
        <f t="shared" si="97"/>
        <v>0</v>
      </c>
      <c r="AE473" s="107">
        <f t="shared" si="98"/>
        <v>0</v>
      </c>
      <c r="AF473" s="107">
        <f t="shared" si="99"/>
        <v>0</v>
      </c>
      <c r="AG473" s="107">
        <f t="shared" si="100"/>
        <v>0</v>
      </c>
      <c r="AH473" s="107">
        <f t="shared" si="101"/>
        <v>0</v>
      </c>
      <c r="AI473" s="107">
        <f t="shared" si="102"/>
        <v>0</v>
      </c>
      <c r="AJ473" s="107">
        <f t="shared" si="103"/>
        <v>0</v>
      </c>
      <c r="AK473" s="107">
        <f t="shared" si="104"/>
        <v>0</v>
      </c>
    </row>
    <row r="474">
      <c r="A474" s="107"/>
      <c r="B474" s="107"/>
      <c r="C474" s="107"/>
      <c r="D474" s="107"/>
      <c r="E474" s="107"/>
      <c r="F474" s="108">
        <f t="shared" si="80"/>
        <v>5311</v>
      </c>
      <c r="G474" s="90" t="s">
        <v>667</v>
      </c>
      <c r="H474" s="14">
        <f>IF(ISNA(VLOOKUP(G474,Round3_Transactions!$A$2:$F$800,2,FALSE)), 0,VLOOKUP(G474,Round3_Transactions!$A$2:$F$800,2,FALSE))</f>
        <v>0</v>
      </c>
      <c r="I474" s="60">
        <f>IF(ISNA(VLOOKUP(G474,Round3_Transactions!$A$2:$F$800,3,FALSE)), 0,VLOOKUP(G474,Round3_Transactions!$A$2:$F$800,3,FALSE))</f>
        <v>0</v>
      </c>
      <c r="J474" s="60">
        <f>IF(ISNA(VLOOKUP(G474,Round3_Transactions!$A$2:$F$800,4,FALSE)), 0,VLOOKUP(G474,Round3_Transactions!$A$2:$F$800,4,FALSE))</f>
        <v>0</v>
      </c>
      <c r="K474" s="60">
        <f>IF(ISNA(VLOOKUP(G474,Round3_Transactions!$A$2:$F$800,5,FALSE)), 0,VLOOKUP(G474,Round3_Transactions!$A$2:$F$800,5,FALSE))</f>
        <v>0</v>
      </c>
      <c r="L474" s="86">
        <f>IF(ISNA(VLOOKUP(G474,Round3_Transactions!$A$2:$F$800,6,FALSE)), 0,VLOOKUP(G474,Round3_Transactions!$A$2:$F$800,6,FALSE))</f>
        <v>0</v>
      </c>
      <c r="M474" s="107">
        <f t="shared" si="79"/>
        <v>0</v>
      </c>
      <c r="N474" s="107">
        <f t="shared" si="81"/>
        <v>0</v>
      </c>
      <c r="O474" s="107">
        <f t="shared" si="82"/>
        <v>0</v>
      </c>
      <c r="P474" s="107">
        <f t="shared" si="83"/>
        <v>0</v>
      </c>
      <c r="Q474" s="107">
        <f t="shared" si="84"/>
        <v>0</v>
      </c>
      <c r="R474" s="107">
        <f t="shared" si="85"/>
        <v>0</v>
      </c>
      <c r="S474" s="107">
        <f t="shared" si="86"/>
        <v>0</v>
      </c>
      <c r="T474" s="107">
        <f t="shared" si="87"/>
        <v>0</v>
      </c>
      <c r="U474" s="107">
        <f t="shared" si="88"/>
        <v>0</v>
      </c>
      <c r="V474" s="107">
        <f t="shared" si="89"/>
        <v>0</v>
      </c>
      <c r="W474" s="107">
        <f t="shared" si="90"/>
        <v>0</v>
      </c>
      <c r="X474" s="107">
        <f t="shared" si="91"/>
        <v>0</v>
      </c>
      <c r="Y474" s="107">
        <f t="shared" si="92"/>
        <v>0</v>
      </c>
      <c r="Z474" s="107">
        <f t="shared" si="93"/>
        <v>0</v>
      </c>
      <c r="AA474" s="107">
        <f t="shared" si="94"/>
        <v>0</v>
      </c>
      <c r="AB474" s="107">
        <f t="shared" si="95"/>
        <v>0</v>
      </c>
      <c r="AC474" s="107">
        <f t="shared" si="96"/>
        <v>0</v>
      </c>
      <c r="AD474" s="107">
        <f t="shared" si="97"/>
        <v>0</v>
      </c>
      <c r="AE474" s="107">
        <f t="shared" si="98"/>
        <v>0</v>
      </c>
      <c r="AF474" s="107">
        <f t="shared" si="99"/>
        <v>0</v>
      </c>
      <c r="AG474" s="107">
        <f t="shared" si="100"/>
        <v>0</v>
      </c>
      <c r="AH474" s="107">
        <f t="shared" si="101"/>
        <v>0</v>
      </c>
      <c r="AI474" s="107">
        <f t="shared" si="102"/>
        <v>0</v>
      </c>
      <c r="AJ474" s="107">
        <f t="shared" si="103"/>
        <v>0</v>
      </c>
      <c r="AK474" s="107">
        <f t="shared" si="104"/>
        <v>0</v>
      </c>
    </row>
    <row r="475">
      <c r="A475" s="107"/>
      <c r="B475" s="107"/>
      <c r="C475" s="107"/>
      <c r="D475" s="107"/>
      <c r="E475" s="107"/>
      <c r="F475" s="108">
        <f t="shared" si="80"/>
        <v>5311</v>
      </c>
      <c r="G475" s="90" t="s">
        <v>668</v>
      </c>
      <c r="H475" s="14">
        <f>IF(ISNA(VLOOKUP(G475,Round3_Transactions!$A$2:$F$800,2,FALSE)), 0,VLOOKUP(G475,Round3_Transactions!$A$2:$F$800,2,FALSE))</f>
        <v>0</v>
      </c>
      <c r="I475" s="60">
        <f>IF(ISNA(VLOOKUP(G475,Round3_Transactions!$A$2:$F$800,3,FALSE)), 0,VLOOKUP(G475,Round3_Transactions!$A$2:$F$800,3,FALSE))</f>
        <v>0</v>
      </c>
      <c r="J475" s="60">
        <f>IF(ISNA(VLOOKUP(G475,Round3_Transactions!$A$2:$F$800,4,FALSE)), 0,VLOOKUP(G475,Round3_Transactions!$A$2:$F$800,4,FALSE))</f>
        <v>0</v>
      </c>
      <c r="K475" s="60">
        <f>IF(ISNA(VLOOKUP(G475,Round3_Transactions!$A$2:$F$800,5,FALSE)), 0,VLOOKUP(G475,Round3_Transactions!$A$2:$F$800,5,FALSE))</f>
        <v>0</v>
      </c>
      <c r="L475" s="86">
        <f>IF(ISNA(VLOOKUP(G475,Round3_Transactions!$A$2:$F$800,6,FALSE)), 0,VLOOKUP(G475,Round3_Transactions!$A$2:$F$800,6,FALSE))</f>
        <v>0</v>
      </c>
      <c r="M475" s="107">
        <f t="shared" si="79"/>
        <v>0</v>
      </c>
      <c r="N475" s="107">
        <f t="shared" si="81"/>
        <v>0</v>
      </c>
      <c r="O475" s="107">
        <f t="shared" si="82"/>
        <v>0</v>
      </c>
      <c r="P475" s="107">
        <f t="shared" si="83"/>
        <v>0</v>
      </c>
      <c r="Q475" s="107">
        <f t="shared" si="84"/>
        <v>0</v>
      </c>
      <c r="R475" s="107">
        <f t="shared" si="85"/>
        <v>0</v>
      </c>
      <c r="S475" s="107">
        <f t="shared" si="86"/>
        <v>0</v>
      </c>
      <c r="T475" s="107">
        <f t="shared" si="87"/>
        <v>0</v>
      </c>
      <c r="U475" s="107">
        <f t="shared" si="88"/>
        <v>0</v>
      </c>
      <c r="V475" s="107">
        <f t="shared" si="89"/>
        <v>0</v>
      </c>
      <c r="W475" s="107">
        <f t="shared" si="90"/>
        <v>0</v>
      </c>
      <c r="X475" s="107">
        <f t="shared" si="91"/>
        <v>0</v>
      </c>
      <c r="Y475" s="107">
        <f t="shared" si="92"/>
        <v>0</v>
      </c>
      <c r="Z475" s="107">
        <f t="shared" si="93"/>
        <v>0</v>
      </c>
      <c r="AA475" s="107">
        <f t="shared" si="94"/>
        <v>0</v>
      </c>
      <c r="AB475" s="107">
        <f t="shared" si="95"/>
        <v>0</v>
      </c>
      <c r="AC475" s="107">
        <f t="shared" si="96"/>
        <v>0</v>
      </c>
      <c r="AD475" s="107">
        <f t="shared" si="97"/>
        <v>0</v>
      </c>
      <c r="AE475" s="107">
        <f t="shared" si="98"/>
        <v>0</v>
      </c>
      <c r="AF475" s="107">
        <f t="shared" si="99"/>
        <v>0</v>
      </c>
      <c r="AG475" s="107">
        <f t="shared" si="100"/>
        <v>0</v>
      </c>
      <c r="AH475" s="107">
        <f t="shared" si="101"/>
        <v>0</v>
      </c>
      <c r="AI475" s="107">
        <f t="shared" si="102"/>
        <v>0</v>
      </c>
      <c r="AJ475" s="107">
        <f t="shared" si="103"/>
        <v>0</v>
      </c>
      <c r="AK475" s="107">
        <f t="shared" si="104"/>
        <v>0</v>
      </c>
    </row>
    <row r="476">
      <c r="A476" s="107"/>
      <c r="B476" s="107"/>
      <c r="C476" s="107"/>
      <c r="D476" s="107"/>
      <c r="E476" s="107"/>
      <c r="F476" s="108">
        <f t="shared" si="80"/>
        <v>5311</v>
      </c>
      <c r="G476" s="90" t="s">
        <v>669</v>
      </c>
      <c r="H476" s="14">
        <f>IF(ISNA(VLOOKUP(G476,Round3_Transactions!$A$2:$F$800,2,FALSE)), 0,VLOOKUP(G476,Round3_Transactions!$A$2:$F$800,2,FALSE))</f>
        <v>0</v>
      </c>
      <c r="I476" s="60">
        <f>IF(ISNA(VLOOKUP(G476,Round3_Transactions!$A$2:$F$800,3,FALSE)), 0,VLOOKUP(G476,Round3_Transactions!$A$2:$F$800,3,FALSE))</f>
        <v>0</v>
      </c>
      <c r="J476" s="60">
        <f>IF(ISNA(VLOOKUP(G476,Round3_Transactions!$A$2:$F$800,4,FALSE)), 0,VLOOKUP(G476,Round3_Transactions!$A$2:$F$800,4,FALSE))</f>
        <v>0</v>
      </c>
      <c r="K476" s="60">
        <f>IF(ISNA(VLOOKUP(G476,Round3_Transactions!$A$2:$F$800,5,FALSE)), 0,VLOOKUP(G476,Round3_Transactions!$A$2:$F$800,5,FALSE))</f>
        <v>0</v>
      </c>
      <c r="L476" s="86">
        <f>IF(ISNA(VLOOKUP(G476,Round3_Transactions!$A$2:$F$800,6,FALSE)), 0,VLOOKUP(G476,Round3_Transactions!$A$2:$F$800,6,FALSE))</f>
        <v>0</v>
      </c>
      <c r="M476" s="107">
        <f t="shared" si="79"/>
        <v>0</v>
      </c>
      <c r="N476" s="107">
        <f t="shared" si="81"/>
        <v>0</v>
      </c>
      <c r="O476" s="107">
        <f t="shared" si="82"/>
        <v>0</v>
      </c>
      <c r="P476" s="107">
        <f t="shared" si="83"/>
        <v>0</v>
      </c>
      <c r="Q476" s="107">
        <f t="shared" si="84"/>
        <v>0</v>
      </c>
      <c r="R476" s="107">
        <f t="shared" si="85"/>
        <v>0</v>
      </c>
      <c r="S476" s="107">
        <f t="shared" si="86"/>
        <v>0</v>
      </c>
      <c r="T476" s="107">
        <f t="shared" si="87"/>
        <v>0</v>
      </c>
      <c r="U476" s="107">
        <f t="shared" si="88"/>
        <v>0</v>
      </c>
      <c r="V476" s="107">
        <f t="shared" si="89"/>
        <v>0</v>
      </c>
      <c r="W476" s="107">
        <f t="shared" si="90"/>
        <v>0</v>
      </c>
      <c r="X476" s="107">
        <f t="shared" si="91"/>
        <v>0</v>
      </c>
      <c r="Y476" s="107">
        <f t="shared" si="92"/>
        <v>0</v>
      </c>
      <c r="Z476" s="107">
        <f t="shared" si="93"/>
        <v>0</v>
      </c>
      <c r="AA476" s="107">
        <f t="shared" si="94"/>
        <v>0</v>
      </c>
      <c r="AB476" s="107">
        <f t="shared" si="95"/>
        <v>0</v>
      </c>
      <c r="AC476" s="107">
        <f t="shared" si="96"/>
        <v>0</v>
      </c>
      <c r="AD476" s="107">
        <f t="shared" si="97"/>
        <v>0</v>
      </c>
      <c r="AE476" s="107">
        <f t="shared" si="98"/>
        <v>0</v>
      </c>
      <c r="AF476" s="107">
        <f t="shared" si="99"/>
        <v>0</v>
      </c>
      <c r="AG476" s="107">
        <f t="shared" si="100"/>
        <v>0</v>
      </c>
      <c r="AH476" s="107">
        <f t="shared" si="101"/>
        <v>0</v>
      </c>
      <c r="AI476" s="107">
        <f t="shared" si="102"/>
        <v>0</v>
      </c>
      <c r="AJ476" s="107">
        <f t="shared" si="103"/>
        <v>0</v>
      </c>
      <c r="AK476" s="107">
        <f t="shared" si="104"/>
        <v>0</v>
      </c>
    </row>
    <row r="477">
      <c r="A477" s="107"/>
      <c r="B477" s="107"/>
      <c r="C477" s="107"/>
      <c r="D477" s="107"/>
      <c r="E477" s="107"/>
      <c r="F477" s="108">
        <f t="shared" si="80"/>
        <v>5311</v>
      </c>
      <c r="G477" s="90" t="s">
        <v>670</v>
      </c>
      <c r="H477" s="14">
        <f>IF(ISNA(VLOOKUP(G477,Round3_Transactions!$A$2:$F$800,2,FALSE)), 0,VLOOKUP(G477,Round3_Transactions!$A$2:$F$800,2,FALSE))</f>
        <v>0</v>
      </c>
      <c r="I477" s="60">
        <f>IF(ISNA(VLOOKUP(G477,Round3_Transactions!$A$2:$F$800,3,FALSE)), 0,VLOOKUP(G477,Round3_Transactions!$A$2:$F$800,3,FALSE))</f>
        <v>0</v>
      </c>
      <c r="J477" s="60">
        <f>IF(ISNA(VLOOKUP(G477,Round3_Transactions!$A$2:$F$800,4,FALSE)), 0,VLOOKUP(G477,Round3_Transactions!$A$2:$F$800,4,FALSE))</f>
        <v>0</v>
      </c>
      <c r="K477" s="60">
        <f>IF(ISNA(VLOOKUP(G477,Round3_Transactions!$A$2:$F$800,5,FALSE)), 0,VLOOKUP(G477,Round3_Transactions!$A$2:$F$800,5,FALSE))</f>
        <v>0</v>
      </c>
      <c r="L477" s="86">
        <f>IF(ISNA(VLOOKUP(G477,Round3_Transactions!$A$2:$F$800,6,FALSE)), 0,VLOOKUP(G477,Round3_Transactions!$A$2:$F$800,6,FALSE))</f>
        <v>0</v>
      </c>
      <c r="M477" s="107">
        <f t="shared" si="79"/>
        <v>0</v>
      </c>
      <c r="N477" s="107">
        <f t="shared" si="81"/>
        <v>0</v>
      </c>
      <c r="O477" s="107">
        <f t="shared" si="82"/>
        <v>0</v>
      </c>
      <c r="P477" s="107">
        <f t="shared" si="83"/>
        <v>0</v>
      </c>
      <c r="Q477" s="107">
        <f t="shared" si="84"/>
        <v>0</v>
      </c>
      <c r="R477" s="107">
        <f t="shared" si="85"/>
        <v>0</v>
      </c>
      <c r="S477" s="107">
        <f t="shared" si="86"/>
        <v>0</v>
      </c>
      <c r="T477" s="107">
        <f t="shared" si="87"/>
        <v>0</v>
      </c>
      <c r="U477" s="107">
        <f t="shared" si="88"/>
        <v>0</v>
      </c>
      <c r="V477" s="107">
        <f t="shared" si="89"/>
        <v>0</v>
      </c>
      <c r="W477" s="107">
        <f t="shared" si="90"/>
        <v>0</v>
      </c>
      <c r="X477" s="107">
        <f t="shared" si="91"/>
        <v>0</v>
      </c>
      <c r="Y477" s="107">
        <f t="shared" si="92"/>
        <v>0</v>
      </c>
      <c r="Z477" s="107">
        <f t="shared" si="93"/>
        <v>0</v>
      </c>
      <c r="AA477" s="107">
        <f t="shared" si="94"/>
        <v>0</v>
      </c>
      <c r="AB477" s="107">
        <f t="shared" si="95"/>
        <v>0</v>
      </c>
      <c r="AC477" s="107">
        <f t="shared" si="96"/>
        <v>0</v>
      </c>
      <c r="AD477" s="107">
        <f t="shared" si="97"/>
        <v>0</v>
      </c>
      <c r="AE477" s="107">
        <f t="shared" si="98"/>
        <v>0</v>
      </c>
      <c r="AF477" s="107">
        <f t="shared" si="99"/>
        <v>0</v>
      </c>
      <c r="AG477" s="107">
        <f t="shared" si="100"/>
        <v>0</v>
      </c>
      <c r="AH477" s="107">
        <f t="shared" si="101"/>
        <v>0</v>
      </c>
      <c r="AI477" s="107">
        <f t="shared" si="102"/>
        <v>0</v>
      </c>
      <c r="AJ477" s="107">
        <f t="shared" si="103"/>
        <v>0</v>
      </c>
      <c r="AK477" s="107">
        <f t="shared" si="104"/>
        <v>0</v>
      </c>
    </row>
    <row r="478">
      <c r="A478" s="107"/>
      <c r="B478" s="107"/>
      <c r="C478" s="107"/>
      <c r="D478" s="107"/>
      <c r="E478" s="107"/>
      <c r="F478" s="108">
        <f t="shared" si="80"/>
        <v>5311</v>
      </c>
      <c r="G478" s="90" t="s">
        <v>671</v>
      </c>
      <c r="H478" s="14">
        <f>IF(ISNA(VLOOKUP(G478,Round3_Transactions!$A$2:$F$800,2,FALSE)), 0,VLOOKUP(G478,Round3_Transactions!$A$2:$F$800,2,FALSE))</f>
        <v>0</v>
      </c>
      <c r="I478" s="60">
        <f>IF(ISNA(VLOOKUP(G478,Round3_Transactions!$A$2:$F$800,3,FALSE)), 0,VLOOKUP(G478,Round3_Transactions!$A$2:$F$800,3,FALSE))</f>
        <v>0</v>
      </c>
      <c r="J478" s="60">
        <f>IF(ISNA(VLOOKUP(G478,Round3_Transactions!$A$2:$F$800,4,FALSE)), 0,VLOOKUP(G478,Round3_Transactions!$A$2:$F$800,4,FALSE))</f>
        <v>0</v>
      </c>
      <c r="K478" s="60">
        <f>IF(ISNA(VLOOKUP(G478,Round3_Transactions!$A$2:$F$800,5,FALSE)), 0,VLOOKUP(G478,Round3_Transactions!$A$2:$F$800,5,FALSE))</f>
        <v>0</v>
      </c>
      <c r="L478" s="86">
        <f>IF(ISNA(VLOOKUP(G478,Round3_Transactions!$A$2:$F$800,6,FALSE)), 0,VLOOKUP(G478,Round3_Transactions!$A$2:$F$800,6,FALSE))</f>
        <v>0</v>
      </c>
      <c r="M478" s="107">
        <f t="shared" si="79"/>
        <v>0</v>
      </c>
      <c r="N478" s="107">
        <f t="shared" si="81"/>
        <v>0</v>
      </c>
      <c r="O478" s="107">
        <f t="shared" si="82"/>
        <v>0</v>
      </c>
      <c r="P478" s="107">
        <f t="shared" si="83"/>
        <v>0</v>
      </c>
      <c r="Q478" s="107">
        <f t="shared" si="84"/>
        <v>0</v>
      </c>
      <c r="R478" s="107">
        <f t="shared" si="85"/>
        <v>0</v>
      </c>
      <c r="S478" s="107">
        <f t="shared" si="86"/>
        <v>0</v>
      </c>
      <c r="T478" s="107">
        <f t="shared" si="87"/>
        <v>0</v>
      </c>
      <c r="U478" s="107">
        <f t="shared" si="88"/>
        <v>0</v>
      </c>
      <c r="V478" s="107">
        <f t="shared" si="89"/>
        <v>0</v>
      </c>
      <c r="W478" s="107">
        <f t="shared" si="90"/>
        <v>0</v>
      </c>
      <c r="X478" s="107">
        <f t="shared" si="91"/>
        <v>0</v>
      </c>
      <c r="Y478" s="107">
        <f t="shared" si="92"/>
        <v>0</v>
      </c>
      <c r="Z478" s="107">
        <f t="shared" si="93"/>
        <v>0</v>
      </c>
      <c r="AA478" s="107">
        <f t="shared" si="94"/>
        <v>0</v>
      </c>
      <c r="AB478" s="107">
        <f t="shared" si="95"/>
        <v>0</v>
      </c>
      <c r="AC478" s="107">
        <f t="shared" si="96"/>
        <v>0</v>
      </c>
      <c r="AD478" s="107">
        <f t="shared" si="97"/>
        <v>0</v>
      </c>
      <c r="AE478" s="107">
        <f t="shared" si="98"/>
        <v>0</v>
      </c>
      <c r="AF478" s="107">
        <f t="shared" si="99"/>
        <v>0</v>
      </c>
      <c r="AG478" s="107">
        <f t="shared" si="100"/>
        <v>0</v>
      </c>
      <c r="AH478" s="107">
        <f t="shared" si="101"/>
        <v>0</v>
      </c>
      <c r="AI478" s="107">
        <f t="shared" si="102"/>
        <v>0</v>
      </c>
      <c r="AJ478" s="107">
        <f t="shared" si="103"/>
        <v>0</v>
      </c>
      <c r="AK478" s="107">
        <f t="shared" si="104"/>
        <v>0</v>
      </c>
    </row>
    <row r="479">
      <c r="A479" s="107"/>
      <c r="B479" s="107"/>
      <c r="C479" s="107"/>
      <c r="D479" s="107"/>
      <c r="E479" s="107"/>
      <c r="F479" s="108">
        <f t="shared" si="80"/>
        <v>5311</v>
      </c>
      <c r="G479" s="90" t="s">
        <v>672</v>
      </c>
      <c r="H479" s="14">
        <f>IF(ISNA(VLOOKUP(G479,Round3_Transactions!$A$2:$F$800,2,FALSE)), 0,VLOOKUP(G479,Round3_Transactions!$A$2:$F$800,2,FALSE))</f>
        <v>0</v>
      </c>
      <c r="I479" s="60">
        <f>IF(ISNA(VLOOKUP(G479,Round3_Transactions!$A$2:$F$800,3,FALSE)), 0,VLOOKUP(G479,Round3_Transactions!$A$2:$F$800,3,FALSE))</f>
        <v>0</v>
      </c>
      <c r="J479" s="60">
        <f>IF(ISNA(VLOOKUP(G479,Round3_Transactions!$A$2:$F$800,4,FALSE)), 0,VLOOKUP(G479,Round3_Transactions!$A$2:$F$800,4,FALSE))</f>
        <v>0</v>
      </c>
      <c r="K479" s="60">
        <f>IF(ISNA(VLOOKUP(G479,Round3_Transactions!$A$2:$F$800,5,FALSE)), 0,VLOOKUP(G479,Round3_Transactions!$A$2:$F$800,5,FALSE))</f>
        <v>0</v>
      </c>
      <c r="L479" s="86">
        <f>IF(ISNA(VLOOKUP(G479,Round3_Transactions!$A$2:$F$800,6,FALSE)), 0,VLOOKUP(G479,Round3_Transactions!$A$2:$F$800,6,FALSE))</f>
        <v>0</v>
      </c>
      <c r="M479" s="107">
        <f t="shared" si="79"/>
        <v>0</v>
      </c>
      <c r="N479" s="107">
        <f t="shared" si="81"/>
        <v>0</v>
      </c>
      <c r="O479" s="107">
        <f t="shared" si="82"/>
        <v>0</v>
      </c>
      <c r="P479" s="107">
        <f t="shared" si="83"/>
        <v>0</v>
      </c>
      <c r="Q479" s="107">
        <f t="shared" si="84"/>
        <v>0</v>
      </c>
      <c r="R479" s="107">
        <f t="shared" si="85"/>
        <v>0</v>
      </c>
      <c r="S479" s="107">
        <f t="shared" si="86"/>
        <v>0</v>
      </c>
      <c r="T479" s="107">
        <f t="shared" si="87"/>
        <v>0</v>
      </c>
      <c r="U479" s="107">
        <f t="shared" si="88"/>
        <v>0</v>
      </c>
      <c r="V479" s="107">
        <f t="shared" si="89"/>
        <v>0</v>
      </c>
      <c r="W479" s="107">
        <f t="shared" si="90"/>
        <v>0</v>
      </c>
      <c r="X479" s="107">
        <f t="shared" si="91"/>
        <v>0</v>
      </c>
      <c r="Y479" s="107">
        <f t="shared" si="92"/>
        <v>0</v>
      </c>
      <c r="Z479" s="107">
        <f t="shared" si="93"/>
        <v>0</v>
      </c>
      <c r="AA479" s="107">
        <f t="shared" si="94"/>
        <v>0</v>
      </c>
      <c r="AB479" s="107">
        <f t="shared" si="95"/>
        <v>0</v>
      </c>
      <c r="AC479" s="107">
        <f t="shared" si="96"/>
        <v>0</v>
      </c>
      <c r="AD479" s="107">
        <f t="shared" si="97"/>
        <v>0</v>
      </c>
      <c r="AE479" s="107">
        <f t="shared" si="98"/>
        <v>0</v>
      </c>
      <c r="AF479" s="107">
        <f t="shared" si="99"/>
        <v>0</v>
      </c>
      <c r="AG479" s="107">
        <f t="shared" si="100"/>
        <v>0</v>
      </c>
      <c r="AH479" s="107">
        <f t="shared" si="101"/>
        <v>0</v>
      </c>
      <c r="AI479" s="107">
        <f t="shared" si="102"/>
        <v>0</v>
      </c>
      <c r="AJ479" s="107">
        <f t="shared" si="103"/>
        <v>0</v>
      </c>
      <c r="AK479" s="107">
        <f t="shared" si="104"/>
        <v>0</v>
      </c>
    </row>
    <row r="480">
      <c r="A480" s="107"/>
      <c r="B480" s="107"/>
      <c r="C480" s="107"/>
      <c r="D480" s="107"/>
      <c r="E480" s="107"/>
      <c r="F480" s="108">
        <f t="shared" si="80"/>
        <v>5311</v>
      </c>
      <c r="G480" s="90" t="s">
        <v>673</v>
      </c>
      <c r="H480" s="14">
        <f>IF(ISNA(VLOOKUP(G480,Round3_Transactions!$A$2:$F$800,2,FALSE)), 0,VLOOKUP(G480,Round3_Transactions!$A$2:$F$800,2,FALSE))</f>
        <v>0</v>
      </c>
      <c r="I480" s="60">
        <f>IF(ISNA(VLOOKUP(G480,Round3_Transactions!$A$2:$F$800,3,FALSE)), 0,VLOOKUP(G480,Round3_Transactions!$A$2:$F$800,3,FALSE))</f>
        <v>0</v>
      </c>
      <c r="J480" s="60">
        <f>IF(ISNA(VLOOKUP(G480,Round3_Transactions!$A$2:$F$800,4,FALSE)), 0,VLOOKUP(G480,Round3_Transactions!$A$2:$F$800,4,FALSE))</f>
        <v>0</v>
      </c>
      <c r="K480" s="60">
        <f>IF(ISNA(VLOOKUP(G480,Round3_Transactions!$A$2:$F$800,5,FALSE)), 0,VLOOKUP(G480,Round3_Transactions!$A$2:$F$800,5,FALSE))</f>
        <v>0</v>
      </c>
      <c r="L480" s="86">
        <f>IF(ISNA(VLOOKUP(G480,Round3_Transactions!$A$2:$F$800,6,FALSE)), 0,VLOOKUP(G480,Round3_Transactions!$A$2:$F$800,6,FALSE))</f>
        <v>0</v>
      </c>
      <c r="M480" s="107">
        <f t="shared" si="79"/>
        <v>0</v>
      </c>
      <c r="N480" s="107">
        <f t="shared" si="81"/>
        <v>0</v>
      </c>
      <c r="O480" s="107">
        <f t="shared" si="82"/>
        <v>0</v>
      </c>
      <c r="P480" s="107">
        <f t="shared" si="83"/>
        <v>0</v>
      </c>
      <c r="Q480" s="107">
        <f t="shared" si="84"/>
        <v>0</v>
      </c>
      <c r="R480" s="107">
        <f t="shared" si="85"/>
        <v>0</v>
      </c>
      <c r="S480" s="107">
        <f t="shared" si="86"/>
        <v>0</v>
      </c>
      <c r="T480" s="107">
        <f t="shared" si="87"/>
        <v>0</v>
      </c>
      <c r="U480" s="107">
        <f t="shared" si="88"/>
        <v>0</v>
      </c>
      <c r="V480" s="107">
        <f t="shared" si="89"/>
        <v>0</v>
      </c>
      <c r="W480" s="107">
        <f t="shared" si="90"/>
        <v>0</v>
      </c>
      <c r="X480" s="107">
        <f t="shared" si="91"/>
        <v>0</v>
      </c>
      <c r="Y480" s="107">
        <f t="shared" si="92"/>
        <v>0</v>
      </c>
      <c r="Z480" s="107">
        <f t="shared" si="93"/>
        <v>0</v>
      </c>
      <c r="AA480" s="107">
        <f t="shared" si="94"/>
        <v>0</v>
      </c>
      <c r="AB480" s="107">
        <f t="shared" si="95"/>
        <v>0</v>
      </c>
      <c r="AC480" s="107">
        <f t="shared" si="96"/>
        <v>0</v>
      </c>
      <c r="AD480" s="107">
        <f t="shared" si="97"/>
        <v>0</v>
      </c>
      <c r="AE480" s="107">
        <f t="shared" si="98"/>
        <v>0</v>
      </c>
      <c r="AF480" s="107">
        <f t="shared" si="99"/>
        <v>0</v>
      </c>
      <c r="AG480" s="107">
        <f t="shared" si="100"/>
        <v>0</v>
      </c>
      <c r="AH480" s="107">
        <f t="shared" si="101"/>
        <v>0</v>
      </c>
      <c r="AI480" s="107">
        <f t="shared" si="102"/>
        <v>0</v>
      </c>
      <c r="AJ480" s="107">
        <f t="shared" si="103"/>
        <v>0</v>
      </c>
      <c r="AK480" s="107">
        <f t="shared" si="104"/>
        <v>0</v>
      </c>
    </row>
    <row r="481">
      <c r="A481" s="115"/>
      <c r="B481" s="115"/>
      <c r="C481" s="115"/>
      <c r="D481" s="115"/>
      <c r="E481" s="115"/>
      <c r="F481" s="116"/>
      <c r="G481" s="122"/>
      <c r="H481" s="14" t="str">
        <f>IF(ISNA(VLOOKUP(G481,Round3_Transactions!$A$2:$F$800,2,FALSE)), 0,VLOOKUP(G481,Round3_Transactions!$A$2:$F$800,2,FALSE))</f>
        <v/>
      </c>
      <c r="I481" s="60" t="str">
        <f>IF(ISNA(VLOOKUP(G481,Round3_Transactions!$A$2:$F$800,3,FALSE)), 0,VLOOKUP(G481,Round3_Transactions!$A$2:$F$800,3,FALSE))</f>
        <v/>
      </c>
      <c r="J481" s="60" t="str">
        <f>IF(ISNA(VLOOKUP(G481,Round3_Transactions!$A$2:$F$800,4,FALSE)), 0,VLOOKUP(G481,Round3_Transactions!$A$2:$F$800,4,FALSE))</f>
        <v/>
      </c>
      <c r="K481" s="60" t="str">
        <f>IF(ISNA(VLOOKUP(G481,Round3_Transactions!$A$2:$F$800,5,FALSE)), 0,VLOOKUP(G481,Round3_Transactions!$A$2:$F$800,5,FALSE))</f>
        <v/>
      </c>
      <c r="L481" s="86" t="str">
        <f>IF(ISNA(VLOOKUP(G481,Round3_Transactions!$A$2:$F$800,6,FALSE)), 0,VLOOKUP(G481,Round3_Transactions!$A$2:$F$800,6,FALSE))</f>
        <v/>
      </c>
      <c r="M481" s="115">
        <f t="shared" si="79"/>
        <v>0</v>
      </c>
      <c r="N481" s="115">
        <f t="shared" si="81"/>
        <v>0</v>
      </c>
      <c r="O481" s="115">
        <f t="shared" si="82"/>
        <v>0</v>
      </c>
      <c r="P481" s="115">
        <f t="shared" si="83"/>
        <v>0</v>
      </c>
      <c r="Q481" s="115">
        <f t="shared" si="84"/>
        <v>0</v>
      </c>
      <c r="R481" s="115">
        <f t="shared" si="85"/>
        <v>0</v>
      </c>
      <c r="S481" s="115">
        <f t="shared" si="86"/>
        <v>0</v>
      </c>
      <c r="T481" s="115">
        <f t="shared" si="87"/>
        <v>0</v>
      </c>
      <c r="U481" s="115">
        <f t="shared" si="88"/>
        <v>0</v>
      </c>
      <c r="V481" s="115">
        <f t="shared" si="89"/>
        <v>0</v>
      </c>
      <c r="W481" s="115">
        <f t="shared" si="90"/>
        <v>0</v>
      </c>
      <c r="X481" s="115">
        <f t="shared" si="91"/>
        <v>0</v>
      </c>
      <c r="Y481" s="115">
        <f t="shared" si="92"/>
        <v>0</v>
      </c>
      <c r="Z481" s="115"/>
      <c r="AA481" s="115"/>
      <c r="AB481" s="115"/>
      <c r="AC481" s="115"/>
      <c r="AD481" s="115"/>
      <c r="AE481" s="115"/>
      <c r="AF481" s="115"/>
      <c r="AG481" s="115"/>
      <c r="AH481" s="115"/>
      <c r="AI481" s="115"/>
      <c r="AJ481" s="115"/>
      <c r="AK481" s="115"/>
    </row>
    <row r="482">
      <c r="A482" s="102" t="str">
        <f>Stock_Prices!A23</f>
        <v>NPS</v>
      </c>
      <c r="B482" s="102" t="str">
        <f>Stock_Prices!B23</f>
        <v>Nippon Steel</v>
      </c>
      <c r="C482" s="103">
        <f>Stock_Prices!C23-D482</f>
        <v>100000</v>
      </c>
      <c r="D482" s="104">
        <f>SUM(H482:H560)-SUM(J482:J560)</f>
        <v>0</v>
      </c>
      <c r="E482" s="118">
        <f>Stock_Prices!I23</f>
        <v>0.8</v>
      </c>
      <c r="F482" s="106">
        <f>Stock_Prices!J23</f>
        <v>1302</v>
      </c>
      <c r="G482" s="90" t="s">
        <v>674</v>
      </c>
      <c r="H482" s="14">
        <f>IF(ISNA(VLOOKUP(G482,Round3_Transactions!$A$2:$F$800,2,FALSE)), 0,VLOOKUP(G482,Round3_Transactions!$A$2:$F$800,2,FALSE))</f>
        <v>0</v>
      </c>
      <c r="I482" s="60">
        <f>IF(ISNA(VLOOKUP(G482,Round3_Transactions!$A$2:$F$800,3,FALSE)), 0,VLOOKUP(G482,Round3_Transactions!$A$2:$F$800,3,FALSE))</f>
        <v>0</v>
      </c>
      <c r="J482" s="60">
        <f>IF(ISNA(VLOOKUP(G482,Round3_Transactions!$A$2:$F$800,4,FALSE)), 0,VLOOKUP(G482,Round3_Transactions!$A$2:$F$800,4,FALSE))</f>
        <v>0</v>
      </c>
      <c r="K482" s="60">
        <f>IF(ISNA(VLOOKUP(G482,Round3_Transactions!$A$2:$F$800,5,FALSE)), 0,VLOOKUP(G482,Round3_Transactions!$A$2:$F$800,5,FALSE))</f>
        <v>0</v>
      </c>
      <c r="L482" s="86">
        <f>IF(ISNA(VLOOKUP(G482,Round3_Transactions!$A$2:$F$800,6,FALSE)), 0,VLOOKUP(G482,Round3_Transactions!$A$2:$F$800,6,FALSE))</f>
        <v>0</v>
      </c>
      <c r="M482" s="107">
        <f t="shared" si="79"/>
        <v>0</v>
      </c>
      <c r="N482" s="107">
        <f t="shared" si="81"/>
        <v>0</v>
      </c>
      <c r="O482" s="107">
        <f t="shared" si="82"/>
        <v>0</v>
      </c>
      <c r="P482" s="107">
        <f t="shared" si="83"/>
        <v>0</v>
      </c>
      <c r="Q482" s="107">
        <f t="shared" si="84"/>
        <v>0</v>
      </c>
      <c r="R482" s="107">
        <f t="shared" si="85"/>
        <v>0</v>
      </c>
      <c r="S482" s="107">
        <f t="shared" si="86"/>
        <v>0</v>
      </c>
      <c r="T482" s="107">
        <f t="shared" si="87"/>
        <v>0</v>
      </c>
      <c r="U482" s="107">
        <f t="shared" si="88"/>
        <v>0</v>
      </c>
      <c r="V482" s="107">
        <f t="shared" si="89"/>
        <v>0</v>
      </c>
      <c r="W482" s="107">
        <f t="shared" si="90"/>
        <v>0</v>
      </c>
      <c r="X482" s="107">
        <f t="shared" si="91"/>
        <v>0</v>
      </c>
      <c r="Y482" s="107">
        <f t="shared" si="92"/>
        <v>0</v>
      </c>
      <c r="Z482" s="107">
        <f>if($L482=1,H482-J482,0)</f>
        <v>0</v>
      </c>
      <c r="AA482" s="107">
        <f>if($L482=2,$H482-$J482,0)</f>
        <v>0</v>
      </c>
      <c r="AB482" s="107">
        <f>if($L482=3,$H482-$J482,0)</f>
        <v>0</v>
      </c>
      <c r="AC482" s="107">
        <f>if($L482=4,$H482-$J482,0)</f>
        <v>0</v>
      </c>
      <c r="AD482" s="107">
        <f>if($L482=5,$H482-$J482,0)</f>
        <v>0</v>
      </c>
      <c r="AE482" s="107">
        <f>if($L482=6,$H482-$J482,0)</f>
        <v>0</v>
      </c>
      <c r="AF482" s="107">
        <f>if($L482=7,$H482-$J482,0)</f>
        <v>0</v>
      </c>
      <c r="AG482" s="107">
        <f>if($L482=8,$H482-$J482,0)</f>
        <v>0</v>
      </c>
      <c r="AH482" s="107">
        <f>if($L482=9,$H482-$J482,0)</f>
        <v>0</v>
      </c>
      <c r="AI482" s="107">
        <f>if($L482=10,$H482-$J482,0)</f>
        <v>0</v>
      </c>
      <c r="AJ482" s="107">
        <f>if($L482=11,$H482-$J482,0)</f>
        <v>0</v>
      </c>
      <c r="AK482" s="107">
        <f>if($L482=12,$H482-$J482,0)</f>
        <v>0</v>
      </c>
    </row>
    <row r="483">
      <c r="A483" s="107"/>
      <c r="B483" s="107"/>
      <c r="C483" s="107"/>
      <c r="D483" s="107"/>
      <c r="E483" s="107"/>
      <c r="F483" s="108">
        <f t="shared" ref="F483:F560" si="105">if(H482&gt;0,I482+$E$482*(I482-F482)+$E$482,if(J482&gt;0,K482+$E$482*(K482-F482)-$E$482,F482))</f>
        <v>1302</v>
      </c>
      <c r="G483" s="90" t="s">
        <v>675</v>
      </c>
      <c r="H483" s="14">
        <f>IF(ISNA(VLOOKUP(G483,Round3_Transactions!$A$2:$F$800,2,FALSE)), 0,VLOOKUP(G483,Round3_Transactions!$A$2:$F$800,2,FALSE))</f>
        <v>0</v>
      </c>
      <c r="I483" s="60">
        <f>IF(ISNA(VLOOKUP(G483,Round3_Transactions!$A$2:$F$800,3,FALSE)), 0,VLOOKUP(G483,Round3_Transactions!$A$2:$F$800,3,FALSE))</f>
        <v>0</v>
      </c>
      <c r="J483" s="60">
        <f>IF(ISNA(VLOOKUP(G483,Round3_Transactions!$A$2:$F$800,4,FALSE)), 0,VLOOKUP(G483,Round3_Transactions!$A$2:$F$800,4,FALSE))</f>
        <v>0</v>
      </c>
      <c r="K483" s="60">
        <f>IF(ISNA(VLOOKUP(G483,Round3_Transactions!$A$2:$F$800,5,FALSE)), 0,VLOOKUP(G483,Round3_Transactions!$A$2:$F$800,5,FALSE))</f>
        <v>0</v>
      </c>
      <c r="L483" s="86">
        <f>IF(ISNA(VLOOKUP(G483,Round3_Transactions!$A$2:$F$800,6,FALSE)), 0,VLOOKUP(G483,Round3_Transactions!$A$2:$F$800,6,FALSE))</f>
        <v>0</v>
      </c>
      <c r="M483" s="107">
        <f t="shared" si="79"/>
        <v>0</v>
      </c>
      <c r="N483" s="107">
        <f t="shared" si="81"/>
        <v>0</v>
      </c>
      <c r="O483" s="107">
        <f t="shared" si="82"/>
        <v>0</v>
      </c>
      <c r="P483" s="107">
        <f t="shared" si="83"/>
        <v>0</v>
      </c>
      <c r="Q483" s="107">
        <f t="shared" si="84"/>
        <v>0</v>
      </c>
      <c r="R483" s="107">
        <f t="shared" si="85"/>
        <v>0</v>
      </c>
      <c r="S483" s="107">
        <f t="shared" si="86"/>
        <v>0</v>
      </c>
      <c r="T483" s="107">
        <f t="shared" si="87"/>
        <v>0</v>
      </c>
      <c r="U483" s="107">
        <f t="shared" si="88"/>
        <v>0</v>
      </c>
      <c r="V483" s="107">
        <f t="shared" si="89"/>
        <v>0</v>
      </c>
      <c r="W483" s="107">
        <f t="shared" si="90"/>
        <v>0</v>
      </c>
      <c r="X483" s="107">
        <f t="shared" si="91"/>
        <v>0</v>
      </c>
      <c r="Y483" s="107">
        <f t="shared" si="92"/>
        <v>0</v>
      </c>
      <c r="Z483" s="107">
        <f t="shared" ref="Z483:Z560" si="106">if($L483=1,$H483-$J483+Z482,Z482)</f>
        <v>0</v>
      </c>
      <c r="AA483" s="107">
        <f t="shared" ref="AA483:AA560" si="107">if($L483=2,$H483-$J483+AA482,AA482)</f>
        <v>0</v>
      </c>
      <c r="AB483" s="107">
        <f t="shared" ref="AB483:AB560" si="108">if($L483=3,$H483-$J483+AB482,AB482)</f>
        <v>0</v>
      </c>
      <c r="AC483" s="107">
        <f t="shared" ref="AC483:AC560" si="109">if($L483=4,$H483-$J483+AC482,AC482)</f>
        <v>0</v>
      </c>
      <c r="AD483" s="107">
        <f t="shared" ref="AD483:AD560" si="110">if($L483=5,$H483-$J483+AD482,AD482)</f>
        <v>0</v>
      </c>
      <c r="AE483" s="107">
        <f t="shared" ref="AE483:AE560" si="111">if($L483=6,$H483-$J483+AE482,AE482)</f>
        <v>0</v>
      </c>
      <c r="AF483" s="107">
        <f t="shared" ref="AF483:AF560" si="112">if($L483=7,$H483-$J483+AF482,AF482)</f>
        <v>0</v>
      </c>
      <c r="AG483" s="107">
        <f t="shared" ref="AG483:AG560" si="113">if($L483=8,$H483-$J483+AG482,AG482)</f>
        <v>0</v>
      </c>
      <c r="AH483" s="107">
        <f t="shared" ref="AH483:AH560" si="114">if($L483=9,$H483-$J483+AH482,AH482)</f>
        <v>0</v>
      </c>
      <c r="AI483" s="107">
        <f t="shared" ref="AI483:AI560" si="115">if($L483=10,$H483-$J483+AI482,AI482)</f>
        <v>0</v>
      </c>
      <c r="AJ483" s="107">
        <f t="shared" ref="AJ483:AJ560" si="116">if($L483=11,$H483-$J483+AJ482,AJ482)</f>
        <v>0</v>
      </c>
      <c r="AK483" s="107">
        <f t="shared" ref="AK483:AK560" si="117">if($L483=12,$H483-$J483+AK482,AK482)</f>
        <v>0</v>
      </c>
    </row>
    <row r="484">
      <c r="A484" s="107"/>
      <c r="B484" s="107"/>
      <c r="C484" s="107"/>
      <c r="D484" s="107"/>
      <c r="E484" s="107"/>
      <c r="F484" s="108">
        <f t="shared" si="105"/>
        <v>1302</v>
      </c>
      <c r="G484" s="90" t="s">
        <v>676</v>
      </c>
      <c r="H484" s="14">
        <f>IF(ISNA(VLOOKUP(G484,Round3_Transactions!$A$2:$F$800,2,FALSE)), 0,VLOOKUP(G484,Round3_Transactions!$A$2:$F$800,2,FALSE))</f>
        <v>0</v>
      </c>
      <c r="I484" s="60">
        <f>IF(ISNA(VLOOKUP(G484,Round3_Transactions!$A$2:$F$800,3,FALSE)), 0,VLOOKUP(G484,Round3_Transactions!$A$2:$F$800,3,FALSE))</f>
        <v>0</v>
      </c>
      <c r="J484" s="60">
        <f>IF(ISNA(VLOOKUP(G484,Round3_Transactions!$A$2:$F$800,4,FALSE)), 0,VLOOKUP(G484,Round3_Transactions!$A$2:$F$800,4,FALSE))</f>
        <v>0</v>
      </c>
      <c r="K484" s="60">
        <f>IF(ISNA(VLOOKUP(G484,Round3_Transactions!$A$2:$F$800,5,FALSE)), 0,VLOOKUP(G484,Round3_Transactions!$A$2:$F$800,5,FALSE))</f>
        <v>0</v>
      </c>
      <c r="L484" s="86">
        <f>IF(ISNA(VLOOKUP(G484,Round3_Transactions!$A$2:$F$800,6,FALSE)), 0,VLOOKUP(G484,Round3_Transactions!$A$2:$F$800,6,FALSE))</f>
        <v>0</v>
      </c>
      <c r="M484" s="107">
        <f t="shared" si="79"/>
        <v>0</v>
      </c>
      <c r="N484" s="107">
        <f t="shared" si="81"/>
        <v>0</v>
      </c>
      <c r="O484" s="107">
        <f t="shared" si="82"/>
        <v>0</v>
      </c>
      <c r="P484" s="107">
        <f t="shared" si="83"/>
        <v>0</v>
      </c>
      <c r="Q484" s="107">
        <f t="shared" si="84"/>
        <v>0</v>
      </c>
      <c r="R484" s="107">
        <f t="shared" si="85"/>
        <v>0</v>
      </c>
      <c r="S484" s="107">
        <f t="shared" si="86"/>
        <v>0</v>
      </c>
      <c r="T484" s="107">
        <f t="shared" si="87"/>
        <v>0</v>
      </c>
      <c r="U484" s="107">
        <f t="shared" si="88"/>
        <v>0</v>
      </c>
      <c r="V484" s="107">
        <f t="shared" si="89"/>
        <v>0</v>
      </c>
      <c r="W484" s="107">
        <f t="shared" si="90"/>
        <v>0</v>
      </c>
      <c r="X484" s="107">
        <f t="shared" si="91"/>
        <v>0</v>
      </c>
      <c r="Y484" s="107">
        <f t="shared" si="92"/>
        <v>0</v>
      </c>
      <c r="Z484" s="107">
        <f t="shared" si="106"/>
        <v>0</v>
      </c>
      <c r="AA484" s="107">
        <f t="shared" si="107"/>
        <v>0</v>
      </c>
      <c r="AB484" s="107">
        <f t="shared" si="108"/>
        <v>0</v>
      </c>
      <c r="AC484" s="107">
        <f t="shared" si="109"/>
        <v>0</v>
      </c>
      <c r="AD484" s="107">
        <f t="shared" si="110"/>
        <v>0</v>
      </c>
      <c r="AE484" s="107">
        <f t="shared" si="111"/>
        <v>0</v>
      </c>
      <c r="AF484" s="107">
        <f t="shared" si="112"/>
        <v>0</v>
      </c>
      <c r="AG484" s="107">
        <f t="shared" si="113"/>
        <v>0</v>
      </c>
      <c r="AH484" s="107">
        <f t="shared" si="114"/>
        <v>0</v>
      </c>
      <c r="AI484" s="107">
        <f t="shared" si="115"/>
        <v>0</v>
      </c>
      <c r="AJ484" s="107">
        <f t="shared" si="116"/>
        <v>0</v>
      </c>
      <c r="AK484" s="107">
        <f t="shared" si="117"/>
        <v>0</v>
      </c>
    </row>
    <row r="485">
      <c r="A485" s="107"/>
      <c r="B485" s="107"/>
      <c r="C485" s="107"/>
      <c r="D485" s="107"/>
      <c r="E485" s="107"/>
      <c r="F485" s="108">
        <f t="shared" si="105"/>
        <v>1302</v>
      </c>
      <c r="G485" s="90" t="s">
        <v>677</v>
      </c>
      <c r="H485" s="14">
        <f>IF(ISNA(VLOOKUP(G485,Round3_Transactions!$A$2:$F$800,2,FALSE)), 0,VLOOKUP(G485,Round3_Transactions!$A$2:$F$800,2,FALSE))</f>
        <v>0</v>
      </c>
      <c r="I485" s="60">
        <f>IF(ISNA(VLOOKUP(G485,Round3_Transactions!$A$2:$F$800,3,FALSE)), 0,VLOOKUP(G485,Round3_Transactions!$A$2:$F$800,3,FALSE))</f>
        <v>0</v>
      </c>
      <c r="J485" s="60">
        <f>IF(ISNA(VLOOKUP(G485,Round3_Transactions!$A$2:$F$800,4,FALSE)), 0,VLOOKUP(G485,Round3_Transactions!$A$2:$F$800,4,FALSE))</f>
        <v>0</v>
      </c>
      <c r="K485" s="60">
        <f>IF(ISNA(VLOOKUP(G485,Round3_Transactions!$A$2:$F$800,5,FALSE)), 0,VLOOKUP(G485,Round3_Transactions!$A$2:$F$800,5,FALSE))</f>
        <v>0</v>
      </c>
      <c r="L485" s="86">
        <f>IF(ISNA(VLOOKUP(G485,Round3_Transactions!$A$2:$F$800,6,FALSE)), 0,VLOOKUP(G485,Round3_Transactions!$A$2:$F$800,6,FALSE))</f>
        <v>0</v>
      </c>
      <c r="M485" s="107">
        <f t="shared" si="79"/>
        <v>0</v>
      </c>
      <c r="N485" s="107">
        <f t="shared" si="81"/>
        <v>0</v>
      </c>
      <c r="O485" s="107">
        <f t="shared" si="82"/>
        <v>0</v>
      </c>
      <c r="P485" s="107">
        <f t="shared" si="83"/>
        <v>0</v>
      </c>
      <c r="Q485" s="107">
        <f t="shared" si="84"/>
        <v>0</v>
      </c>
      <c r="R485" s="107">
        <f t="shared" si="85"/>
        <v>0</v>
      </c>
      <c r="S485" s="107">
        <f t="shared" si="86"/>
        <v>0</v>
      </c>
      <c r="T485" s="107">
        <f t="shared" si="87"/>
        <v>0</v>
      </c>
      <c r="U485" s="107">
        <f t="shared" si="88"/>
        <v>0</v>
      </c>
      <c r="V485" s="107">
        <f t="shared" si="89"/>
        <v>0</v>
      </c>
      <c r="W485" s="107">
        <f t="shared" si="90"/>
        <v>0</v>
      </c>
      <c r="X485" s="107">
        <f t="shared" si="91"/>
        <v>0</v>
      </c>
      <c r="Y485" s="107">
        <f t="shared" si="92"/>
        <v>0</v>
      </c>
      <c r="Z485" s="107">
        <f t="shared" si="106"/>
        <v>0</v>
      </c>
      <c r="AA485" s="107">
        <f t="shared" si="107"/>
        <v>0</v>
      </c>
      <c r="AB485" s="107">
        <f t="shared" si="108"/>
        <v>0</v>
      </c>
      <c r="AC485" s="107">
        <f t="shared" si="109"/>
        <v>0</v>
      </c>
      <c r="AD485" s="107">
        <f t="shared" si="110"/>
        <v>0</v>
      </c>
      <c r="AE485" s="107">
        <f t="shared" si="111"/>
        <v>0</v>
      </c>
      <c r="AF485" s="107">
        <f t="shared" si="112"/>
        <v>0</v>
      </c>
      <c r="AG485" s="107">
        <f t="shared" si="113"/>
        <v>0</v>
      </c>
      <c r="AH485" s="107">
        <f t="shared" si="114"/>
        <v>0</v>
      </c>
      <c r="AI485" s="107">
        <f t="shared" si="115"/>
        <v>0</v>
      </c>
      <c r="AJ485" s="107">
        <f t="shared" si="116"/>
        <v>0</v>
      </c>
      <c r="AK485" s="107">
        <f t="shared" si="117"/>
        <v>0</v>
      </c>
    </row>
    <row r="486">
      <c r="A486" s="107"/>
      <c r="B486" s="107"/>
      <c r="C486" s="107"/>
      <c r="D486" s="107"/>
      <c r="E486" s="107"/>
      <c r="F486" s="108">
        <f t="shared" si="105"/>
        <v>1302</v>
      </c>
      <c r="G486" s="90" t="s">
        <v>678</v>
      </c>
      <c r="H486" s="14">
        <f>IF(ISNA(VLOOKUP(G486,Round3_Transactions!$A$2:$F$800,2,FALSE)), 0,VLOOKUP(G486,Round3_Transactions!$A$2:$F$800,2,FALSE))</f>
        <v>0</v>
      </c>
      <c r="I486" s="60">
        <f>IF(ISNA(VLOOKUP(G486,Round3_Transactions!$A$2:$F$800,3,FALSE)), 0,VLOOKUP(G486,Round3_Transactions!$A$2:$F$800,3,FALSE))</f>
        <v>0</v>
      </c>
      <c r="J486" s="60">
        <f>IF(ISNA(VLOOKUP(G486,Round3_Transactions!$A$2:$F$800,4,FALSE)), 0,VLOOKUP(G486,Round3_Transactions!$A$2:$F$800,4,FALSE))</f>
        <v>0</v>
      </c>
      <c r="K486" s="60">
        <f>IF(ISNA(VLOOKUP(G486,Round3_Transactions!$A$2:$F$800,5,FALSE)), 0,VLOOKUP(G486,Round3_Transactions!$A$2:$F$800,5,FALSE))</f>
        <v>0</v>
      </c>
      <c r="L486" s="86">
        <f>IF(ISNA(VLOOKUP(G486,Round3_Transactions!$A$2:$F$800,6,FALSE)), 0,VLOOKUP(G486,Round3_Transactions!$A$2:$F$800,6,FALSE))</f>
        <v>0</v>
      </c>
      <c r="M486" s="107">
        <f t="shared" si="79"/>
        <v>0</v>
      </c>
      <c r="N486" s="107">
        <f t="shared" si="81"/>
        <v>0</v>
      </c>
      <c r="O486" s="107">
        <f t="shared" si="82"/>
        <v>0</v>
      </c>
      <c r="P486" s="107">
        <f t="shared" si="83"/>
        <v>0</v>
      </c>
      <c r="Q486" s="107">
        <f t="shared" si="84"/>
        <v>0</v>
      </c>
      <c r="R486" s="107">
        <f t="shared" si="85"/>
        <v>0</v>
      </c>
      <c r="S486" s="107">
        <f t="shared" si="86"/>
        <v>0</v>
      </c>
      <c r="T486" s="107">
        <f t="shared" si="87"/>
        <v>0</v>
      </c>
      <c r="U486" s="107">
        <f t="shared" si="88"/>
        <v>0</v>
      </c>
      <c r="V486" s="107">
        <f t="shared" si="89"/>
        <v>0</v>
      </c>
      <c r="W486" s="107">
        <f t="shared" si="90"/>
        <v>0</v>
      </c>
      <c r="X486" s="107">
        <f t="shared" si="91"/>
        <v>0</v>
      </c>
      <c r="Y486" s="107">
        <f t="shared" si="92"/>
        <v>0</v>
      </c>
      <c r="Z486" s="107">
        <f t="shared" si="106"/>
        <v>0</v>
      </c>
      <c r="AA486" s="107">
        <f t="shared" si="107"/>
        <v>0</v>
      </c>
      <c r="AB486" s="107">
        <f t="shared" si="108"/>
        <v>0</v>
      </c>
      <c r="AC486" s="107">
        <f t="shared" si="109"/>
        <v>0</v>
      </c>
      <c r="AD486" s="107">
        <f t="shared" si="110"/>
        <v>0</v>
      </c>
      <c r="AE486" s="107">
        <f t="shared" si="111"/>
        <v>0</v>
      </c>
      <c r="AF486" s="107">
        <f t="shared" si="112"/>
        <v>0</v>
      </c>
      <c r="AG486" s="107">
        <f t="shared" si="113"/>
        <v>0</v>
      </c>
      <c r="AH486" s="107">
        <f t="shared" si="114"/>
        <v>0</v>
      </c>
      <c r="AI486" s="107">
        <f t="shared" si="115"/>
        <v>0</v>
      </c>
      <c r="AJ486" s="107">
        <f t="shared" si="116"/>
        <v>0</v>
      </c>
      <c r="AK486" s="107">
        <f t="shared" si="117"/>
        <v>0</v>
      </c>
    </row>
    <row r="487">
      <c r="A487" s="107"/>
      <c r="B487" s="107"/>
      <c r="C487" s="107"/>
      <c r="D487" s="107"/>
      <c r="E487" s="107"/>
      <c r="F487" s="108">
        <f t="shared" si="105"/>
        <v>1302</v>
      </c>
      <c r="G487" s="90" t="s">
        <v>679</v>
      </c>
      <c r="H487" s="14">
        <f>IF(ISNA(VLOOKUP(G487,Round3_Transactions!$A$2:$F$800,2,FALSE)), 0,VLOOKUP(G487,Round3_Transactions!$A$2:$F$800,2,FALSE))</f>
        <v>0</v>
      </c>
      <c r="I487" s="60">
        <f>IF(ISNA(VLOOKUP(G487,Round3_Transactions!$A$2:$F$800,3,FALSE)), 0,VLOOKUP(G487,Round3_Transactions!$A$2:$F$800,3,FALSE))</f>
        <v>0</v>
      </c>
      <c r="J487" s="60">
        <f>IF(ISNA(VLOOKUP(G487,Round3_Transactions!$A$2:$F$800,4,FALSE)), 0,VLOOKUP(G487,Round3_Transactions!$A$2:$F$800,4,FALSE))</f>
        <v>0</v>
      </c>
      <c r="K487" s="60">
        <f>IF(ISNA(VLOOKUP(G487,Round3_Transactions!$A$2:$F$800,5,FALSE)), 0,VLOOKUP(G487,Round3_Transactions!$A$2:$F$800,5,FALSE))</f>
        <v>0</v>
      </c>
      <c r="L487" s="86">
        <f>IF(ISNA(VLOOKUP(G487,Round3_Transactions!$A$2:$F$800,6,FALSE)), 0,VLOOKUP(G487,Round3_Transactions!$A$2:$F$800,6,FALSE))</f>
        <v>0</v>
      </c>
      <c r="M487" s="107">
        <f t="shared" si="79"/>
        <v>0</v>
      </c>
      <c r="N487" s="107">
        <f t="shared" si="81"/>
        <v>0</v>
      </c>
      <c r="O487" s="107">
        <f t="shared" si="82"/>
        <v>0</v>
      </c>
      <c r="P487" s="107">
        <f t="shared" si="83"/>
        <v>0</v>
      </c>
      <c r="Q487" s="107">
        <f t="shared" si="84"/>
        <v>0</v>
      </c>
      <c r="R487" s="107">
        <f t="shared" si="85"/>
        <v>0</v>
      </c>
      <c r="S487" s="107">
        <f t="shared" si="86"/>
        <v>0</v>
      </c>
      <c r="T487" s="107">
        <f t="shared" si="87"/>
        <v>0</v>
      </c>
      <c r="U487" s="107">
        <f t="shared" si="88"/>
        <v>0</v>
      </c>
      <c r="V487" s="107">
        <f t="shared" si="89"/>
        <v>0</v>
      </c>
      <c r="W487" s="107">
        <f t="shared" si="90"/>
        <v>0</v>
      </c>
      <c r="X487" s="107">
        <f t="shared" si="91"/>
        <v>0</v>
      </c>
      <c r="Y487" s="107">
        <f t="shared" si="92"/>
        <v>0</v>
      </c>
      <c r="Z487" s="107">
        <f t="shared" si="106"/>
        <v>0</v>
      </c>
      <c r="AA487" s="107">
        <f t="shared" si="107"/>
        <v>0</v>
      </c>
      <c r="AB487" s="107">
        <f t="shared" si="108"/>
        <v>0</v>
      </c>
      <c r="AC487" s="107">
        <f t="shared" si="109"/>
        <v>0</v>
      </c>
      <c r="AD487" s="107">
        <f t="shared" si="110"/>
        <v>0</v>
      </c>
      <c r="AE487" s="107">
        <f t="shared" si="111"/>
        <v>0</v>
      </c>
      <c r="AF487" s="107">
        <f t="shared" si="112"/>
        <v>0</v>
      </c>
      <c r="AG487" s="107">
        <f t="shared" si="113"/>
        <v>0</v>
      </c>
      <c r="AH487" s="107">
        <f t="shared" si="114"/>
        <v>0</v>
      </c>
      <c r="AI487" s="107">
        <f t="shared" si="115"/>
        <v>0</v>
      </c>
      <c r="AJ487" s="107">
        <f t="shared" si="116"/>
        <v>0</v>
      </c>
      <c r="AK487" s="107">
        <f t="shared" si="117"/>
        <v>0</v>
      </c>
    </row>
    <row r="488">
      <c r="A488" s="107"/>
      <c r="B488" s="107"/>
      <c r="C488" s="107"/>
      <c r="D488" s="107"/>
      <c r="E488" s="107"/>
      <c r="F488" s="108">
        <f t="shared" si="105"/>
        <v>1302</v>
      </c>
      <c r="G488" s="90" t="s">
        <v>680</v>
      </c>
      <c r="H488" s="14">
        <f>IF(ISNA(VLOOKUP(G488,Round3_Transactions!$A$2:$F$800,2,FALSE)), 0,VLOOKUP(G488,Round3_Transactions!$A$2:$F$800,2,FALSE))</f>
        <v>0</v>
      </c>
      <c r="I488" s="60">
        <f>IF(ISNA(VLOOKUP(G488,Round3_Transactions!$A$2:$F$800,3,FALSE)), 0,VLOOKUP(G488,Round3_Transactions!$A$2:$F$800,3,FALSE))</f>
        <v>0</v>
      </c>
      <c r="J488" s="60">
        <f>IF(ISNA(VLOOKUP(G488,Round3_Transactions!$A$2:$F$800,4,FALSE)), 0,VLOOKUP(G488,Round3_Transactions!$A$2:$F$800,4,FALSE))</f>
        <v>0</v>
      </c>
      <c r="K488" s="60">
        <f>IF(ISNA(VLOOKUP(G488,Round3_Transactions!$A$2:$F$800,5,FALSE)), 0,VLOOKUP(G488,Round3_Transactions!$A$2:$F$800,5,FALSE))</f>
        <v>0</v>
      </c>
      <c r="L488" s="86">
        <f>IF(ISNA(VLOOKUP(G488,Round3_Transactions!$A$2:$F$800,6,FALSE)), 0,VLOOKUP(G488,Round3_Transactions!$A$2:$F$800,6,FALSE))</f>
        <v>0</v>
      </c>
      <c r="M488" s="107">
        <f t="shared" si="79"/>
        <v>0</v>
      </c>
      <c r="N488" s="107">
        <f t="shared" si="81"/>
        <v>0</v>
      </c>
      <c r="O488" s="107">
        <f t="shared" si="82"/>
        <v>0</v>
      </c>
      <c r="P488" s="107">
        <f t="shared" si="83"/>
        <v>0</v>
      </c>
      <c r="Q488" s="107">
        <f t="shared" si="84"/>
        <v>0</v>
      </c>
      <c r="R488" s="107">
        <f t="shared" si="85"/>
        <v>0</v>
      </c>
      <c r="S488" s="107">
        <f t="shared" si="86"/>
        <v>0</v>
      </c>
      <c r="T488" s="107">
        <f t="shared" si="87"/>
        <v>0</v>
      </c>
      <c r="U488" s="107">
        <f t="shared" si="88"/>
        <v>0</v>
      </c>
      <c r="V488" s="107">
        <f t="shared" si="89"/>
        <v>0</v>
      </c>
      <c r="W488" s="107">
        <f t="shared" si="90"/>
        <v>0</v>
      </c>
      <c r="X488" s="107">
        <f t="shared" si="91"/>
        <v>0</v>
      </c>
      <c r="Y488" s="107">
        <f t="shared" si="92"/>
        <v>0</v>
      </c>
      <c r="Z488" s="107">
        <f t="shared" si="106"/>
        <v>0</v>
      </c>
      <c r="AA488" s="107">
        <f t="shared" si="107"/>
        <v>0</v>
      </c>
      <c r="AB488" s="107">
        <f t="shared" si="108"/>
        <v>0</v>
      </c>
      <c r="AC488" s="107">
        <f t="shared" si="109"/>
        <v>0</v>
      </c>
      <c r="AD488" s="107">
        <f t="shared" si="110"/>
        <v>0</v>
      </c>
      <c r="AE488" s="107">
        <f t="shared" si="111"/>
        <v>0</v>
      </c>
      <c r="AF488" s="107">
        <f t="shared" si="112"/>
        <v>0</v>
      </c>
      <c r="AG488" s="107">
        <f t="shared" si="113"/>
        <v>0</v>
      </c>
      <c r="AH488" s="107">
        <f t="shared" si="114"/>
        <v>0</v>
      </c>
      <c r="AI488" s="107">
        <f t="shared" si="115"/>
        <v>0</v>
      </c>
      <c r="AJ488" s="107">
        <f t="shared" si="116"/>
        <v>0</v>
      </c>
      <c r="AK488" s="107">
        <f t="shared" si="117"/>
        <v>0</v>
      </c>
    </row>
    <row r="489">
      <c r="A489" s="107"/>
      <c r="B489" s="107"/>
      <c r="C489" s="107"/>
      <c r="D489" s="107"/>
      <c r="E489" s="107"/>
      <c r="F489" s="108">
        <f t="shared" si="105"/>
        <v>1302</v>
      </c>
      <c r="G489" s="90" t="s">
        <v>681</v>
      </c>
      <c r="H489" s="14">
        <f>IF(ISNA(VLOOKUP(G489,Round3_Transactions!$A$2:$F$800,2,FALSE)), 0,VLOOKUP(G489,Round3_Transactions!$A$2:$F$800,2,FALSE))</f>
        <v>0</v>
      </c>
      <c r="I489" s="60">
        <f>IF(ISNA(VLOOKUP(G489,Round3_Transactions!$A$2:$F$800,3,FALSE)), 0,VLOOKUP(G489,Round3_Transactions!$A$2:$F$800,3,FALSE))</f>
        <v>0</v>
      </c>
      <c r="J489" s="60">
        <f>IF(ISNA(VLOOKUP(G489,Round3_Transactions!$A$2:$F$800,4,FALSE)), 0,VLOOKUP(G489,Round3_Transactions!$A$2:$F$800,4,FALSE))</f>
        <v>0</v>
      </c>
      <c r="K489" s="60">
        <f>IF(ISNA(VLOOKUP(G489,Round3_Transactions!$A$2:$F$800,5,FALSE)), 0,VLOOKUP(G489,Round3_Transactions!$A$2:$F$800,5,FALSE))</f>
        <v>0</v>
      </c>
      <c r="L489" s="86">
        <f>IF(ISNA(VLOOKUP(G489,Round3_Transactions!$A$2:$F$800,6,FALSE)), 0,VLOOKUP(G489,Round3_Transactions!$A$2:$F$800,6,FALSE))</f>
        <v>0</v>
      </c>
      <c r="M489" s="107">
        <f t="shared" si="79"/>
        <v>0</v>
      </c>
      <c r="N489" s="107">
        <f t="shared" si="81"/>
        <v>0</v>
      </c>
      <c r="O489" s="107">
        <f t="shared" si="82"/>
        <v>0</v>
      </c>
      <c r="P489" s="107">
        <f t="shared" si="83"/>
        <v>0</v>
      </c>
      <c r="Q489" s="107">
        <f t="shared" si="84"/>
        <v>0</v>
      </c>
      <c r="R489" s="107">
        <f t="shared" si="85"/>
        <v>0</v>
      </c>
      <c r="S489" s="107">
        <f t="shared" si="86"/>
        <v>0</v>
      </c>
      <c r="T489" s="107">
        <f t="shared" si="87"/>
        <v>0</v>
      </c>
      <c r="U489" s="107">
        <f t="shared" si="88"/>
        <v>0</v>
      </c>
      <c r="V489" s="107">
        <f t="shared" si="89"/>
        <v>0</v>
      </c>
      <c r="W489" s="107">
        <f t="shared" si="90"/>
        <v>0</v>
      </c>
      <c r="X489" s="107">
        <f t="shared" si="91"/>
        <v>0</v>
      </c>
      <c r="Y489" s="107">
        <f t="shared" si="92"/>
        <v>0</v>
      </c>
      <c r="Z489" s="107">
        <f t="shared" si="106"/>
        <v>0</v>
      </c>
      <c r="AA489" s="107">
        <f t="shared" si="107"/>
        <v>0</v>
      </c>
      <c r="AB489" s="107">
        <f t="shared" si="108"/>
        <v>0</v>
      </c>
      <c r="AC489" s="107">
        <f t="shared" si="109"/>
        <v>0</v>
      </c>
      <c r="AD489" s="107">
        <f t="shared" si="110"/>
        <v>0</v>
      </c>
      <c r="AE489" s="107">
        <f t="shared" si="111"/>
        <v>0</v>
      </c>
      <c r="AF489" s="107">
        <f t="shared" si="112"/>
        <v>0</v>
      </c>
      <c r="AG489" s="107">
        <f t="shared" si="113"/>
        <v>0</v>
      </c>
      <c r="AH489" s="107">
        <f t="shared" si="114"/>
        <v>0</v>
      </c>
      <c r="AI489" s="107">
        <f t="shared" si="115"/>
        <v>0</v>
      </c>
      <c r="AJ489" s="107">
        <f t="shared" si="116"/>
        <v>0</v>
      </c>
      <c r="AK489" s="107">
        <f t="shared" si="117"/>
        <v>0</v>
      </c>
    </row>
    <row r="490">
      <c r="A490" s="107"/>
      <c r="B490" s="107"/>
      <c r="C490" s="107"/>
      <c r="D490" s="107"/>
      <c r="E490" s="107"/>
      <c r="F490" s="108">
        <f t="shared" si="105"/>
        <v>1302</v>
      </c>
      <c r="G490" s="90" t="s">
        <v>682</v>
      </c>
      <c r="H490" s="14">
        <f>IF(ISNA(VLOOKUP(G490,Round3_Transactions!$A$2:$F$800,2,FALSE)), 0,VLOOKUP(G490,Round3_Transactions!$A$2:$F$800,2,FALSE))</f>
        <v>0</v>
      </c>
      <c r="I490" s="60">
        <f>IF(ISNA(VLOOKUP(G490,Round3_Transactions!$A$2:$F$800,3,FALSE)), 0,VLOOKUP(G490,Round3_Transactions!$A$2:$F$800,3,FALSE))</f>
        <v>0</v>
      </c>
      <c r="J490" s="60">
        <f>IF(ISNA(VLOOKUP(G490,Round3_Transactions!$A$2:$F$800,4,FALSE)), 0,VLOOKUP(G490,Round3_Transactions!$A$2:$F$800,4,FALSE))</f>
        <v>0</v>
      </c>
      <c r="K490" s="60">
        <f>IF(ISNA(VLOOKUP(G490,Round3_Transactions!$A$2:$F$800,5,FALSE)), 0,VLOOKUP(G490,Round3_Transactions!$A$2:$F$800,5,FALSE))</f>
        <v>0</v>
      </c>
      <c r="L490" s="86">
        <f>IF(ISNA(VLOOKUP(G490,Round3_Transactions!$A$2:$F$800,6,FALSE)), 0,VLOOKUP(G490,Round3_Transactions!$A$2:$F$800,6,FALSE))</f>
        <v>0</v>
      </c>
      <c r="M490" s="107">
        <f t="shared" si="79"/>
        <v>0</v>
      </c>
      <c r="N490" s="107">
        <f t="shared" si="81"/>
        <v>0</v>
      </c>
      <c r="O490" s="107">
        <f t="shared" si="82"/>
        <v>0</v>
      </c>
      <c r="P490" s="107">
        <f t="shared" si="83"/>
        <v>0</v>
      </c>
      <c r="Q490" s="107">
        <f t="shared" si="84"/>
        <v>0</v>
      </c>
      <c r="R490" s="107">
        <f t="shared" si="85"/>
        <v>0</v>
      </c>
      <c r="S490" s="107">
        <f t="shared" si="86"/>
        <v>0</v>
      </c>
      <c r="T490" s="107">
        <f t="shared" si="87"/>
        <v>0</v>
      </c>
      <c r="U490" s="107">
        <f t="shared" si="88"/>
        <v>0</v>
      </c>
      <c r="V490" s="107">
        <f t="shared" si="89"/>
        <v>0</v>
      </c>
      <c r="W490" s="107">
        <f t="shared" si="90"/>
        <v>0</v>
      </c>
      <c r="X490" s="107">
        <f t="shared" si="91"/>
        <v>0</v>
      </c>
      <c r="Y490" s="107">
        <f t="shared" si="92"/>
        <v>0</v>
      </c>
      <c r="Z490" s="107">
        <f t="shared" si="106"/>
        <v>0</v>
      </c>
      <c r="AA490" s="107">
        <f t="shared" si="107"/>
        <v>0</v>
      </c>
      <c r="AB490" s="107">
        <f t="shared" si="108"/>
        <v>0</v>
      </c>
      <c r="AC490" s="107">
        <f t="shared" si="109"/>
        <v>0</v>
      </c>
      <c r="AD490" s="107">
        <f t="shared" si="110"/>
        <v>0</v>
      </c>
      <c r="AE490" s="107">
        <f t="shared" si="111"/>
        <v>0</v>
      </c>
      <c r="AF490" s="107">
        <f t="shared" si="112"/>
        <v>0</v>
      </c>
      <c r="AG490" s="107">
        <f t="shared" si="113"/>
        <v>0</v>
      </c>
      <c r="AH490" s="107">
        <f t="shared" si="114"/>
        <v>0</v>
      </c>
      <c r="AI490" s="107">
        <f t="shared" si="115"/>
        <v>0</v>
      </c>
      <c r="AJ490" s="107">
        <f t="shared" si="116"/>
        <v>0</v>
      </c>
      <c r="AK490" s="107">
        <f t="shared" si="117"/>
        <v>0</v>
      </c>
    </row>
    <row r="491">
      <c r="A491" s="107"/>
      <c r="B491" s="107"/>
      <c r="C491" s="107"/>
      <c r="D491" s="109"/>
      <c r="E491" s="107"/>
      <c r="F491" s="108">
        <f t="shared" si="105"/>
        <v>1302</v>
      </c>
      <c r="G491" s="90" t="s">
        <v>683</v>
      </c>
      <c r="H491" s="14">
        <f>IF(ISNA(VLOOKUP(G491,Round3_Transactions!$A$2:$F$800,2,FALSE)), 0,VLOOKUP(G491,Round3_Transactions!$A$2:$F$800,2,FALSE))</f>
        <v>0</v>
      </c>
      <c r="I491" s="60">
        <f>IF(ISNA(VLOOKUP(G491,Round3_Transactions!$A$2:$F$800,3,FALSE)), 0,VLOOKUP(G491,Round3_Transactions!$A$2:$F$800,3,FALSE))</f>
        <v>0</v>
      </c>
      <c r="J491" s="60">
        <f>IF(ISNA(VLOOKUP(G491,Round3_Transactions!$A$2:$F$800,4,FALSE)), 0,VLOOKUP(G491,Round3_Transactions!$A$2:$F$800,4,FALSE))</f>
        <v>0</v>
      </c>
      <c r="K491" s="60">
        <f>IF(ISNA(VLOOKUP(G491,Round3_Transactions!$A$2:$F$800,5,FALSE)), 0,VLOOKUP(G491,Round3_Transactions!$A$2:$F$800,5,FALSE))</f>
        <v>0</v>
      </c>
      <c r="L491" s="86">
        <f>IF(ISNA(VLOOKUP(G491,Round3_Transactions!$A$2:$F$800,6,FALSE)), 0,VLOOKUP(G491,Round3_Transactions!$A$2:$F$800,6,FALSE))</f>
        <v>0</v>
      </c>
      <c r="M491" s="107">
        <f t="shared" si="79"/>
        <v>0</v>
      </c>
      <c r="N491" s="107">
        <f t="shared" si="81"/>
        <v>0</v>
      </c>
      <c r="O491" s="107">
        <f t="shared" si="82"/>
        <v>0</v>
      </c>
      <c r="P491" s="107">
        <f t="shared" si="83"/>
        <v>0</v>
      </c>
      <c r="Q491" s="107">
        <f t="shared" si="84"/>
        <v>0</v>
      </c>
      <c r="R491" s="107">
        <f t="shared" si="85"/>
        <v>0</v>
      </c>
      <c r="S491" s="107">
        <f t="shared" si="86"/>
        <v>0</v>
      </c>
      <c r="T491" s="107">
        <f t="shared" si="87"/>
        <v>0</v>
      </c>
      <c r="U491" s="107">
        <f t="shared" si="88"/>
        <v>0</v>
      </c>
      <c r="V491" s="107">
        <f t="shared" si="89"/>
        <v>0</v>
      </c>
      <c r="W491" s="107">
        <f t="shared" si="90"/>
        <v>0</v>
      </c>
      <c r="X491" s="107">
        <f t="shared" si="91"/>
        <v>0</v>
      </c>
      <c r="Y491" s="107">
        <f t="shared" si="92"/>
        <v>0</v>
      </c>
      <c r="Z491" s="107">
        <f t="shared" si="106"/>
        <v>0</v>
      </c>
      <c r="AA491" s="107">
        <f t="shared" si="107"/>
        <v>0</v>
      </c>
      <c r="AB491" s="107">
        <f t="shared" si="108"/>
        <v>0</v>
      </c>
      <c r="AC491" s="107">
        <f t="shared" si="109"/>
        <v>0</v>
      </c>
      <c r="AD491" s="107">
        <f t="shared" si="110"/>
        <v>0</v>
      </c>
      <c r="AE491" s="107">
        <f t="shared" si="111"/>
        <v>0</v>
      </c>
      <c r="AF491" s="107">
        <f t="shared" si="112"/>
        <v>0</v>
      </c>
      <c r="AG491" s="107">
        <f t="shared" si="113"/>
        <v>0</v>
      </c>
      <c r="AH491" s="107">
        <f t="shared" si="114"/>
        <v>0</v>
      </c>
      <c r="AI491" s="107">
        <f t="shared" si="115"/>
        <v>0</v>
      </c>
      <c r="AJ491" s="107">
        <f t="shared" si="116"/>
        <v>0</v>
      </c>
      <c r="AK491" s="107">
        <f t="shared" si="117"/>
        <v>0</v>
      </c>
    </row>
    <row r="492">
      <c r="A492" s="107"/>
      <c r="B492" s="107"/>
      <c r="C492" s="107"/>
      <c r="D492" s="107"/>
      <c r="E492" s="107"/>
      <c r="F492" s="108">
        <f t="shared" si="105"/>
        <v>1302</v>
      </c>
      <c r="G492" s="90" t="s">
        <v>684</v>
      </c>
      <c r="H492" s="14">
        <f>IF(ISNA(VLOOKUP(G492,Round3_Transactions!$A$2:$F$800,2,FALSE)), 0,VLOOKUP(G492,Round3_Transactions!$A$2:$F$800,2,FALSE))</f>
        <v>0</v>
      </c>
      <c r="I492" s="60">
        <f>IF(ISNA(VLOOKUP(G492,Round3_Transactions!$A$2:$F$800,3,FALSE)), 0,VLOOKUP(G492,Round3_Transactions!$A$2:$F$800,3,FALSE))</f>
        <v>0</v>
      </c>
      <c r="J492" s="60">
        <f>IF(ISNA(VLOOKUP(G492,Round3_Transactions!$A$2:$F$800,4,FALSE)), 0,VLOOKUP(G492,Round3_Transactions!$A$2:$F$800,4,FALSE))</f>
        <v>0</v>
      </c>
      <c r="K492" s="60">
        <f>IF(ISNA(VLOOKUP(G492,Round3_Transactions!$A$2:$F$800,5,FALSE)), 0,VLOOKUP(G492,Round3_Transactions!$A$2:$F$800,5,FALSE))</f>
        <v>0</v>
      </c>
      <c r="L492" s="86">
        <f>IF(ISNA(VLOOKUP(G492,Round3_Transactions!$A$2:$F$800,6,FALSE)), 0,VLOOKUP(G492,Round3_Transactions!$A$2:$F$800,6,FALSE))</f>
        <v>0</v>
      </c>
      <c r="M492" s="107">
        <f t="shared" si="79"/>
        <v>0</v>
      </c>
      <c r="N492" s="107">
        <f t="shared" si="81"/>
        <v>0</v>
      </c>
      <c r="O492" s="107">
        <f t="shared" si="82"/>
        <v>0</v>
      </c>
      <c r="P492" s="107">
        <f t="shared" si="83"/>
        <v>0</v>
      </c>
      <c r="Q492" s="107">
        <f t="shared" si="84"/>
        <v>0</v>
      </c>
      <c r="R492" s="107">
        <f t="shared" si="85"/>
        <v>0</v>
      </c>
      <c r="S492" s="107">
        <f t="shared" si="86"/>
        <v>0</v>
      </c>
      <c r="T492" s="107">
        <f t="shared" si="87"/>
        <v>0</v>
      </c>
      <c r="U492" s="107">
        <f t="shared" si="88"/>
        <v>0</v>
      </c>
      <c r="V492" s="107">
        <f t="shared" si="89"/>
        <v>0</v>
      </c>
      <c r="W492" s="107">
        <f t="shared" si="90"/>
        <v>0</v>
      </c>
      <c r="X492" s="107">
        <f t="shared" si="91"/>
        <v>0</v>
      </c>
      <c r="Y492" s="107">
        <f t="shared" si="92"/>
        <v>0</v>
      </c>
      <c r="Z492" s="107">
        <f t="shared" si="106"/>
        <v>0</v>
      </c>
      <c r="AA492" s="107">
        <f t="shared" si="107"/>
        <v>0</v>
      </c>
      <c r="AB492" s="107">
        <f t="shared" si="108"/>
        <v>0</v>
      </c>
      <c r="AC492" s="107">
        <f t="shared" si="109"/>
        <v>0</v>
      </c>
      <c r="AD492" s="107">
        <f t="shared" si="110"/>
        <v>0</v>
      </c>
      <c r="AE492" s="107">
        <f t="shared" si="111"/>
        <v>0</v>
      </c>
      <c r="AF492" s="107">
        <f t="shared" si="112"/>
        <v>0</v>
      </c>
      <c r="AG492" s="107">
        <f t="shared" si="113"/>
        <v>0</v>
      </c>
      <c r="AH492" s="107">
        <f t="shared" si="114"/>
        <v>0</v>
      </c>
      <c r="AI492" s="107">
        <f t="shared" si="115"/>
        <v>0</v>
      </c>
      <c r="AJ492" s="107">
        <f t="shared" si="116"/>
        <v>0</v>
      </c>
      <c r="AK492" s="107">
        <f t="shared" si="117"/>
        <v>0</v>
      </c>
    </row>
    <row r="493">
      <c r="A493" s="107"/>
      <c r="B493" s="107"/>
      <c r="C493" s="107"/>
      <c r="D493" s="107"/>
      <c r="E493" s="107"/>
      <c r="F493" s="108">
        <f t="shared" si="105"/>
        <v>1302</v>
      </c>
      <c r="G493" s="90" t="s">
        <v>685</v>
      </c>
      <c r="H493" s="14">
        <f>IF(ISNA(VLOOKUP(G493,Round3_Transactions!$A$2:$F$800,2,FALSE)), 0,VLOOKUP(G493,Round3_Transactions!$A$2:$F$800,2,FALSE))</f>
        <v>0</v>
      </c>
      <c r="I493" s="60">
        <f>IF(ISNA(VLOOKUP(G493,Round3_Transactions!$A$2:$F$800,3,FALSE)), 0,VLOOKUP(G493,Round3_Transactions!$A$2:$F$800,3,FALSE))</f>
        <v>0</v>
      </c>
      <c r="J493" s="60">
        <f>IF(ISNA(VLOOKUP(G493,Round3_Transactions!$A$2:$F$800,4,FALSE)), 0,VLOOKUP(G493,Round3_Transactions!$A$2:$F$800,4,FALSE))</f>
        <v>0</v>
      </c>
      <c r="K493" s="60">
        <f>IF(ISNA(VLOOKUP(G493,Round3_Transactions!$A$2:$F$800,5,FALSE)), 0,VLOOKUP(G493,Round3_Transactions!$A$2:$F$800,5,FALSE))</f>
        <v>0</v>
      </c>
      <c r="L493" s="86">
        <f>IF(ISNA(VLOOKUP(G493,Round3_Transactions!$A$2:$F$800,6,FALSE)), 0,VLOOKUP(G493,Round3_Transactions!$A$2:$F$800,6,FALSE))</f>
        <v>0</v>
      </c>
      <c r="M493" s="107">
        <f t="shared" si="79"/>
        <v>0</v>
      </c>
      <c r="N493" s="107">
        <f t="shared" si="81"/>
        <v>0</v>
      </c>
      <c r="O493" s="107">
        <f t="shared" si="82"/>
        <v>0</v>
      </c>
      <c r="P493" s="107">
        <f t="shared" si="83"/>
        <v>0</v>
      </c>
      <c r="Q493" s="107">
        <f t="shared" si="84"/>
        <v>0</v>
      </c>
      <c r="R493" s="107">
        <f t="shared" si="85"/>
        <v>0</v>
      </c>
      <c r="S493" s="107">
        <f t="shared" si="86"/>
        <v>0</v>
      </c>
      <c r="T493" s="107">
        <f t="shared" si="87"/>
        <v>0</v>
      </c>
      <c r="U493" s="107">
        <f t="shared" si="88"/>
        <v>0</v>
      </c>
      <c r="V493" s="107">
        <f t="shared" si="89"/>
        <v>0</v>
      </c>
      <c r="W493" s="107">
        <f t="shared" si="90"/>
        <v>0</v>
      </c>
      <c r="X493" s="107">
        <f t="shared" si="91"/>
        <v>0</v>
      </c>
      <c r="Y493" s="107">
        <f t="shared" si="92"/>
        <v>0</v>
      </c>
      <c r="Z493" s="107">
        <f t="shared" si="106"/>
        <v>0</v>
      </c>
      <c r="AA493" s="107">
        <f t="shared" si="107"/>
        <v>0</v>
      </c>
      <c r="AB493" s="107">
        <f t="shared" si="108"/>
        <v>0</v>
      </c>
      <c r="AC493" s="107">
        <f t="shared" si="109"/>
        <v>0</v>
      </c>
      <c r="AD493" s="107">
        <f t="shared" si="110"/>
        <v>0</v>
      </c>
      <c r="AE493" s="107">
        <f t="shared" si="111"/>
        <v>0</v>
      </c>
      <c r="AF493" s="107">
        <f t="shared" si="112"/>
        <v>0</v>
      </c>
      <c r="AG493" s="107">
        <f t="shared" si="113"/>
        <v>0</v>
      </c>
      <c r="AH493" s="107">
        <f t="shared" si="114"/>
        <v>0</v>
      </c>
      <c r="AI493" s="107">
        <f t="shared" si="115"/>
        <v>0</v>
      </c>
      <c r="AJ493" s="107">
        <f t="shared" si="116"/>
        <v>0</v>
      </c>
      <c r="AK493" s="107">
        <f t="shared" si="117"/>
        <v>0</v>
      </c>
    </row>
    <row r="494">
      <c r="A494" s="107"/>
      <c r="B494" s="107"/>
      <c r="C494" s="107"/>
      <c r="D494" s="107"/>
      <c r="E494" s="107"/>
      <c r="F494" s="108">
        <f t="shared" si="105"/>
        <v>1302</v>
      </c>
      <c r="G494" s="90" t="s">
        <v>686</v>
      </c>
      <c r="H494" s="14">
        <f>IF(ISNA(VLOOKUP(G494,Round3_Transactions!$A$2:$F$800,2,FALSE)), 0,VLOOKUP(G494,Round3_Transactions!$A$2:$F$800,2,FALSE))</f>
        <v>0</v>
      </c>
      <c r="I494" s="60">
        <f>IF(ISNA(VLOOKUP(G494,Round3_Transactions!$A$2:$F$800,3,FALSE)), 0,VLOOKUP(G494,Round3_Transactions!$A$2:$F$800,3,FALSE))</f>
        <v>0</v>
      </c>
      <c r="J494" s="60">
        <f>IF(ISNA(VLOOKUP(G494,Round3_Transactions!$A$2:$F$800,4,FALSE)), 0,VLOOKUP(G494,Round3_Transactions!$A$2:$F$800,4,FALSE))</f>
        <v>0</v>
      </c>
      <c r="K494" s="60">
        <f>IF(ISNA(VLOOKUP(G494,Round3_Transactions!$A$2:$F$800,5,FALSE)), 0,VLOOKUP(G494,Round3_Transactions!$A$2:$F$800,5,FALSE))</f>
        <v>0</v>
      </c>
      <c r="L494" s="86">
        <f>IF(ISNA(VLOOKUP(G494,Round3_Transactions!$A$2:$F$800,6,FALSE)), 0,VLOOKUP(G494,Round3_Transactions!$A$2:$F$800,6,FALSE))</f>
        <v>0</v>
      </c>
      <c r="M494" s="107">
        <f t="shared" si="79"/>
        <v>0</v>
      </c>
      <c r="N494" s="107">
        <f t="shared" si="81"/>
        <v>0</v>
      </c>
      <c r="O494" s="107">
        <f t="shared" si="82"/>
        <v>0</v>
      </c>
      <c r="P494" s="107">
        <f t="shared" si="83"/>
        <v>0</v>
      </c>
      <c r="Q494" s="107">
        <f t="shared" si="84"/>
        <v>0</v>
      </c>
      <c r="R494" s="107">
        <f t="shared" si="85"/>
        <v>0</v>
      </c>
      <c r="S494" s="107">
        <f t="shared" si="86"/>
        <v>0</v>
      </c>
      <c r="T494" s="107">
        <f t="shared" si="87"/>
        <v>0</v>
      </c>
      <c r="U494" s="107">
        <f t="shared" si="88"/>
        <v>0</v>
      </c>
      <c r="V494" s="107">
        <f t="shared" si="89"/>
        <v>0</v>
      </c>
      <c r="W494" s="107">
        <f t="shared" si="90"/>
        <v>0</v>
      </c>
      <c r="X494" s="107">
        <f t="shared" si="91"/>
        <v>0</v>
      </c>
      <c r="Y494" s="107">
        <f t="shared" si="92"/>
        <v>0</v>
      </c>
      <c r="Z494" s="107">
        <f t="shared" si="106"/>
        <v>0</v>
      </c>
      <c r="AA494" s="107">
        <f t="shared" si="107"/>
        <v>0</v>
      </c>
      <c r="AB494" s="107">
        <f t="shared" si="108"/>
        <v>0</v>
      </c>
      <c r="AC494" s="107">
        <f t="shared" si="109"/>
        <v>0</v>
      </c>
      <c r="AD494" s="107">
        <f t="shared" si="110"/>
        <v>0</v>
      </c>
      <c r="AE494" s="107">
        <f t="shared" si="111"/>
        <v>0</v>
      </c>
      <c r="AF494" s="107">
        <f t="shared" si="112"/>
        <v>0</v>
      </c>
      <c r="AG494" s="107">
        <f t="shared" si="113"/>
        <v>0</v>
      </c>
      <c r="AH494" s="107">
        <f t="shared" si="114"/>
        <v>0</v>
      </c>
      <c r="AI494" s="107">
        <f t="shared" si="115"/>
        <v>0</v>
      </c>
      <c r="AJ494" s="107">
        <f t="shared" si="116"/>
        <v>0</v>
      </c>
      <c r="AK494" s="107">
        <f t="shared" si="117"/>
        <v>0</v>
      </c>
    </row>
    <row r="495">
      <c r="A495" s="107"/>
      <c r="B495" s="107"/>
      <c r="C495" s="107"/>
      <c r="D495" s="107"/>
      <c r="E495" s="107"/>
      <c r="F495" s="108">
        <f t="shared" si="105"/>
        <v>1302</v>
      </c>
      <c r="G495" s="90" t="s">
        <v>687</v>
      </c>
      <c r="H495" s="14">
        <f>IF(ISNA(VLOOKUP(G495,Round3_Transactions!$A$2:$F$800,2,FALSE)), 0,VLOOKUP(G495,Round3_Transactions!$A$2:$F$800,2,FALSE))</f>
        <v>0</v>
      </c>
      <c r="I495" s="60">
        <f>IF(ISNA(VLOOKUP(G495,Round3_Transactions!$A$2:$F$800,3,FALSE)), 0,VLOOKUP(G495,Round3_Transactions!$A$2:$F$800,3,FALSE))</f>
        <v>0</v>
      </c>
      <c r="J495" s="60">
        <f>IF(ISNA(VLOOKUP(G495,Round3_Transactions!$A$2:$F$800,4,FALSE)), 0,VLOOKUP(G495,Round3_Transactions!$A$2:$F$800,4,FALSE))</f>
        <v>0</v>
      </c>
      <c r="K495" s="60">
        <f>IF(ISNA(VLOOKUP(G495,Round3_Transactions!$A$2:$F$800,5,FALSE)), 0,VLOOKUP(G495,Round3_Transactions!$A$2:$F$800,5,FALSE))</f>
        <v>0</v>
      </c>
      <c r="L495" s="86">
        <f>IF(ISNA(VLOOKUP(G495,Round3_Transactions!$A$2:$F$800,6,FALSE)), 0,VLOOKUP(G495,Round3_Transactions!$A$2:$F$800,6,FALSE))</f>
        <v>0</v>
      </c>
      <c r="M495" s="107">
        <f t="shared" si="79"/>
        <v>0</v>
      </c>
      <c r="N495" s="107">
        <f t="shared" si="81"/>
        <v>0</v>
      </c>
      <c r="O495" s="107">
        <f t="shared" si="82"/>
        <v>0</v>
      </c>
      <c r="P495" s="107">
        <f t="shared" si="83"/>
        <v>0</v>
      </c>
      <c r="Q495" s="107">
        <f t="shared" si="84"/>
        <v>0</v>
      </c>
      <c r="R495" s="107">
        <f t="shared" si="85"/>
        <v>0</v>
      </c>
      <c r="S495" s="107">
        <f t="shared" si="86"/>
        <v>0</v>
      </c>
      <c r="T495" s="107">
        <f t="shared" si="87"/>
        <v>0</v>
      </c>
      <c r="U495" s="107">
        <f t="shared" si="88"/>
        <v>0</v>
      </c>
      <c r="V495" s="107">
        <f t="shared" si="89"/>
        <v>0</v>
      </c>
      <c r="W495" s="107">
        <f t="shared" si="90"/>
        <v>0</v>
      </c>
      <c r="X495" s="107">
        <f t="shared" si="91"/>
        <v>0</v>
      </c>
      <c r="Y495" s="107">
        <f t="shared" si="92"/>
        <v>0</v>
      </c>
      <c r="Z495" s="107">
        <f t="shared" si="106"/>
        <v>0</v>
      </c>
      <c r="AA495" s="107">
        <f t="shared" si="107"/>
        <v>0</v>
      </c>
      <c r="AB495" s="107">
        <f t="shared" si="108"/>
        <v>0</v>
      </c>
      <c r="AC495" s="107">
        <f t="shared" si="109"/>
        <v>0</v>
      </c>
      <c r="AD495" s="107">
        <f t="shared" si="110"/>
        <v>0</v>
      </c>
      <c r="AE495" s="107">
        <f t="shared" si="111"/>
        <v>0</v>
      </c>
      <c r="AF495" s="107">
        <f t="shared" si="112"/>
        <v>0</v>
      </c>
      <c r="AG495" s="107">
        <f t="shared" si="113"/>
        <v>0</v>
      </c>
      <c r="AH495" s="107">
        <f t="shared" si="114"/>
        <v>0</v>
      </c>
      <c r="AI495" s="107">
        <f t="shared" si="115"/>
        <v>0</v>
      </c>
      <c r="AJ495" s="107">
        <f t="shared" si="116"/>
        <v>0</v>
      </c>
      <c r="AK495" s="107">
        <f t="shared" si="117"/>
        <v>0</v>
      </c>
    </row>
    <row r="496">
      <c r="A496" s="107"/>
      <c r="B496" s="107"/>
      <c r="C496" s="107"/>
      <c r="D496" s="107"/>
      <c r="E496" s="107"/>
      <c r="F496" s="108">
        <f t="shared" si="105"/>
        <v>1302</v>
      </c>
      <c r="G496" s="90" t="s">
        <v>688</v>
      </c>
      <c r="H496" s="14">
        <f>IF(ISNA(VLOOKUP(G496,Round3_Transactions!$A$2:$F$800,2,FALSE)), 0,VLOOKUP(G496,Round3_Transactions!$A$2:$F$800,2,FALSE))</f>
        <v>0</v>
      </c>
      <c r="I496" s="60">
        <f>IF(ISNA(VLOOKUP(G496,Round3_Transactions!$A$2:$F$800,3,FALSE)), 0,VLOOKUP(G496,Round3_Transactions!$A$2:$F$800,3,FALSE))</f>
        <v>0</v>
      </c>
      <c r="J496" s="60">
        <f>IF(ISNA(VLOOKUP(G496,Round3_Transactions!$A$2:$F$800,4,FALSE)), 0,VLOOKUP(G496,Round3_Transactions!$A$2:$F$800,4,FALSE))</f>
        <v>0</v>
      </c>
      <c r="K496" s="60">
        <f>IF(ISNA(VLOOKUP(G496,Round3_Transactions!$A$2:$F$800,5,FALSE)), 0,VLOOKUP(G496,Round3_Transactions!$A$2:$F$800,5,FALSE))</f>
        <v>0</v>
      </c>
      <c r="L496" s="86">
        <f>IF(ISNA(VLOOKUP(G496,Round3_Transactions!$A$2:$F$800,6,FALSE)), 0,VLOOKUP(G496,Round3_Transactions!$A$2:$F$800,6,FALSE))</f>
        <v>0</v>
      </c>
      <c r="M496" s="107">
        <f t="shared" si="79"/>
        <v>0</v>
      </c>
      <c r="N496" s="107">
        <f t="shared" si="81"/>
        <v>0</v>
      </c>
      <c r="O496" s="107">
        <f t="shared" si="82"/>
        <v>0</v>
      </c>
      <c r="P496" s="107">
        <f t="shared" si="83"/>
        <v>0</v>
      </c>
      <c r="Q496" s="107">
        <f t="shared" si="84"/>
        <v>0</v>
      </c>
      <c r="R496" s="107">
        <f t="shared" si="85"/>
        <v>0</v>
      </c>
      <c r="S496" s="107">
        <f t="shared" si="86"/>
        <v>0</v>
      </c>
      <c r="T496" s="107">
        <f t="shared" si="87"/>
        <v>0</v>
      </c>
      <c r="U496" s="107">
        <f t="shared" si="88"/>
        <v>0</v>
      </c>
      <c r="V496" s="107">
        <f t="shared" si="89"/>
        <v>0</v>
      </c>
      <c r="W496" s="107">
        <f t="shared" si="90"/>
        <v>0</v>
      </c>
      <c r="X496" s="107">
        <f t="shared" si="91"/>
        <v>0</v>
      </c>
      <c r="Y496" s="107">
        <f t="shared" si="92"/>
        <v>0</v>
      </c>
      <c r="Z496" s="107">
        <f t="shared" si="106"/>
        <v>0</v>
      </c>
      <c r="AA496" s="107">
        <f t="shared" si="107"/>
        <v>0</v>
      </c>
      <c r="AB496" s="107">
        <f t="shared" si="108"/>
        <v>0</v>
      </c>
      <c r="AC496" s="107">
        <f t="shared" si="109"/>
        <v>0</v>
      </c>
      <c r="AD496" s="107">
        <f t="shared" si="110"/>
        <v>0</v>
      </c>
      <c r="AE496" s="107">
        <f t="shared" si="111"/>
        <v>0</v>
      </c>
      <c r="AF496" s="107">
        <f t="shared" si="112"/>
        <v>0</v>
      </c>
      <c r="AG496" s="107">
        <f t="shared" si="113"/>
        <v>0</v>
      </c>
      <c r="AH496" s="107">
        <f t="shared" si="114"/>
        <v>0</v>
      </c>
      <c r="AI496" s="107">
        <f t="shared" si="115"/>
        <v>0</v>
      </c>
      <c r="AJ496" s="107">
        <f t="shared" si="116"/>
        <v>0</v>
      </c>
      <c r="AK496" s="107">
        <f t="shared" si="117"/>
        <v>0</v>
      </c>
    </row>
    <row r="497">
      <c r="A497" s="107"/>
      <c r="B497" s="107"/>
      <c r="C497" s="107"/>
      <c r="D497" s="107"/>
      <c r="E497" s="107"/>
      <c r="F497" s="108">
        <f t="shared" si="105"/>
        <v>1302</v>
      </c>
      <c r="G497" s="90" t="s">
        <v>689</v>
      </c>
      <c r="H497" s="14">
        <f>IF(ISNA(VLOOKUP(G497,Round3_Transactions!$A$2:$F$800,2,FALSE)), 0,VLOOKUP(G497,Round3_Transactions!$A$2:$F$800,2,FALSE))</f>
        <v>0</v>
      </c>
      <c r="I497" s="60">
        <f>IF(ISNA(VLOOKUP(G497,Round3_Transactions!$A$2:$F$800,3,FALSE)), 0,VLOOKUP(G497,Round3_Transactions!$A$2:$F$800,3,FALSE))</f>
        <v>0</v>
      </c>
      <c r="J497" s="60">
        <f>IF(ISNA(VLOOKUP(G497,Round3_Transactions!$A$2:$F$800,4,FALSE)), 0,VLOOKUP(G497,Round3_Transactions!$A$2:$F$800,4,FALSE))</f>
        <v>0</v>
      </c>
      <c r="K497" s="60">
        <f>IF(ISNA(VLOOKUP(G497,Round3_Transactions!$A$2:$F$800,5,FALSE)), 0,VLOOKUP(G497,Round3_Transactions!$A$2:$F$800,5,FALSE))</f>
        <v>0</v>
      </c>
      <c r="L497" s="86">
        <f>IF(ISNA(VLOOKUP(G497,Round3_Transactions!$A$2:$F$800,6,FALSE)), 0,VLOOKUP(G497,Round3_Transactions!$A$2:$F$800,6,FALSE))</f>
        <v>0</v>
      </c>
      <c r="M497" s="107">
        <f t="shared" si="79"/>
        <v>0</v>
      </c>
      <c r="N497" s="107">
        <f t="shared" si="81"/>
        <v>0</v>
      </c>
      <c r="O497" s="107">
        <f t="shared" si="82"/>
        <v>0</v>
      </c>
      <c r="P497" s="107">
        <f t="shared" si="83"/>
        <v>0</v>
      </c>
      <c r="Q497" s="107">
        <f t="shared" si="84"/>
        <v>0</v>
      </c>
      <c r="R497" s="107">
        <f t="shared" si="85"/>
        <v>0</v>
      </c>
      <c r="S497" s="107">
        <f t="shared" si="86"/>
        <v>0</v>
      </c>
      <c r="T497" s="107">
        <f t="shared" si="87"/>
        <v>0</v>
      </c>
      <c r="U497" s="107">
        <f t="shared" si="88"/>
        <v>0</v>
      </c>
      <c r="V497" s="107">
        <f t="shared" si="89"/>
        <v>0</v>
      </c>
      <c r="W497" s="107">
        <f t="shared" si="90"/>
        <v>0</v>
      </c>
      <c r="X497" s="107">
        <f t="shared" si="91"/>
        <v>0</v>
      </c>
      <c r="Y497" s="107">
        <f t="shared" si="92"/>
        <v>0</v>
      </c>
      <c r="Z497" s="107">
        <f t="shared" si="106"/>
        <v>0</v>
      </c>
      <c r="AA497" s="107">
        <f t="shared" si="107"/>
        <v>0</v>
      </c>
      <c r="AB497" s="107">
        <f t="shared" si="108"/>
        <v>0</v>
      </c>
      <c r="AC497" s="107">
        <f t="shared" si="109"/>
        <v>0</v>
      </c>
      <c r="AD497" s="107">
        <f t="shared" si="110"/>
        <v>0</v>
      </c>
      <c r="AE497" s="107">
        <f t="shared" si="111"/>
        <v>0</v>
      </c>
      <c r="AF497" s="107">
        <f t="shared" si="112"/>
        <v>0</v>
      </c>
      <c r="AG497" s="107">
        <f t="shared" si="113"/>
        <v>0</v>
      </c>
      <c r="AH497" s="107">
        <f t="shared" si="114"/>
        <v>0</v>
      </c>
      <c r="AI497" s="107">
        <f t="shared" si="115"/>
        <v>0</v>
      </c>
      <c r="AJ497" s="107">
        <f t="shared" si="116"/>
        <v>0</v>
      </c>
      <c r="AK497" s="107">
        <f t="shared" si="117"/>
        <v>0</v>
      </c>
    </row>
    <row r="498">
      <c r="A498" s="107"/>
      <c r="B498" s="107"/>
      <c r="C498" s="107"/>
      <c r="D498" s="107"/>
      <c r="E498" s="107"/>
      <c r="F498" s="108">
        <f t="shared" si="105"/>
        <v>1302</v>
      </c>
      <c r="G498" s="90" t="s">
        <v>690</v>
      </c>
      <c r="H498" s="14">
        <f>IF(ISNA(VLOOKUP(G498,Round3_Transactions!$A$2:$F$800,2,FALSE)), 0,VLOOKUP(G498,Round3_Transactions!$A$2:$F$800,2,FALSE))</f>
        <v>0</v>
      </c>
      <c r="I498" s="60">
        <f>IF(ISNA(VLOOKUP(G498,Round3_Transactions!$A$2:$F$800,3,FALSE)), 0,VLOOKUP(G498,Round3_Transactions!$A$2:$F$800,3,FALSE))</f>
        <v>0</v>
      </c>
      <c r="J498" s="60">
        <f>IF(ISNA(VLOOKUP(G498,Round3_Transactions!$A$2:$F$800,4,FALSE)), 0,VLOOKUP(G498,Round3_Transactions!$A$2:$F$800,4,FALSE))</f>
        <v>0</v>
      </c>
      <c r="K498" s="60">
        <f>IF(ISNA(VLOOKUP(G498,Round3_Transactions!$A$2:$F$800,5,FALSE)), 0,VLOOKUP(G498,Round3_Transactions!$A$2:$F$800,5,FALSE))</f>
        <v>0</v>
      </c>
      <c r="L498" s="86">
        <f>IF(ISNA(VLOOKUP(G498,Round3_Transactions!$A$2:$F$800,6,FALSE)), 0,VLOOKUP(G498,Round3_Transactions!$A$2:$F$800,6,FALSE))</f>
        <v>0</v>
      </c>
      <c r="M498" s="107">
        <f t="shared" si="79"/>
        <v>0</v>
      </c>
      <c r="N498" s="107">
        <f t="shared" si="81"/>
        <v>0</v>
      </c>
      <c r="O498" s="107">
        <f t="shared" si="82"/>
        <v>0</v>
      </c>
      <c r="P498" s="107">
        <f t="shared" si="83"/>
        <v>0</v>
      </c>
      <c r="Q498" s="107">
        <f t="shared" si="84"/>
        <v>0</v>
      </c>
      <c r="R498" s="107">
        <f t="shared" si="85"/>
        <v>0</v>
      </c>
      <c r="S498" s="107">
        <f t="shared" si="86"/>
        <v>0</v>
      </c>
      <c r="T498" s="107">
        <f t="shared" si="87"/>
        <v>0</v>
      </c>
      <c r="U498" s="107">
        <f t="shared" si="88"/>
        <v>0</v>
      </c>
      <c r="V498" s="107">
        <f t="shared" si="89"/>
        <v>0</v>
      </c>
      <c r="W498" s="107">
        <f t="shared" si="90"/>
        <v>0</v>
      </c>
      <c r="X498" s="107">
        <f t="shared" si="91"/>
        <v>0</v>
      </c>
      <c r="Y498" s="107">
        <f t="shared" si="92"/>
        <v>0</v>
      </c>
      <c r="Z498" s="107">
        <f t="shared" si="106"/>
        <v>0</v>
      </c>
      <c r="AA498" s="107">
        <f t="shared" si="107"/>
        <v>0</v>
      </c>
      <c r="AB498" s="107">
        <f t="shared" si="108"/>
        <v>0</v>
      </c>
      <c r="AC498" s="107">
        <f t="shared" si="109"/>
        <v>0</v>
      </c>
      <c r="AD498" s="107">
        <f t="shared" si="110"/>
        <v>0</v>
      </c>
      <c r="AE498" s="107">
        <f t="shared" si="111"/>
        <v>0</v>
      </c>
      <c r="AF498" s="107">
        <f t="shared" si="112"/>
        <v>0</v>
      </c>
      <c r="AG498" s="107">
        <f t="shared" si="113"/>
        <v>0</v>
      </c>
      <c r="AH498" s="107">
        <f t="shared" si="114"/>
        <v>0</v>
      </c>
      <c r="AI498" s="107">
        <f t="shared" si="115"/>
        <v>0</v>
      </c>
      <c r="AJ498" s="107">
        <f t="shared" si="116"/>
        <v>0</v>
      </c>
      <c r="AK498" s="107">
        <f t="shared" si="117"/>
        <v>0</v>
      </c>
    </row>
    <row r="499">
      <c r="A499" s="107"/>
      <c r="B499" s="107"/>
      <c r="C499" s="107"/>
      <c r="D499" s="107"/>
      <c r="E499" s="107"/>
      <c r="F499" s="108">
        <f t="shared" si="105"/>
        <v>1302</v>
      </c>
      <c r="G499" s="90" t="s">
        <v>691</v>
      </c>
      <c r="H499" s="14">
        <f>IF(ISNA(VLOOKUP(G499,Round3_Transactions!$A$2:$F$800,2,FALSE)), 0,VLOOKUP(G499,Round3_Transactions!$A$2:$F$800,2,FALSE))</f>
        <v>0</v>
      </c>
      <c r="I499" s="60">
        <f>IF(ISNA(VLOOKUP(G499,Round3_Transactions!$A$2:$F$800,3,FALSE)), 0,VLOOKUP(G499,Round3_Transactions!$A$2:$F$800,3,FALSE))</f>
        <v>0</v>
      </c>
      <c r="J499" s="60">
        <f>IF(ISNA(VLOOKUP(G499,Round3_Transactions!$A$2:$F$800,4,FALSE)), 0,VLOOKUP(G499,Round3_Transactions!$A$2:$F$800,4,FALSE))</f>
        <v>0</v>
      </c>
      <c r="K499" s="60">
        <f>IF(ISNA(VLOOKUP(G499,Round3_Transactions!$A$2:$F$800,5,FALSE)), 0,VLOOKUP(G499,Round3_Transactions!$A$2:$F$800,5,FALSE))</f>
        <v>0</v>
      </c>
      <c r="L499" s="86">
        <f>IF(ISNA(VLOOKUP(G499,Round3_Transactions!$A$2:$F$800,6,FALSE)), 0,VLOOKUP(G499,Round3_Transactions!$A$2:$F$800,6,FALSE))</f>
        <v>0</v>
      </c>
      <c r="M499" s="107">
        <f t="shared" si="79"/>
        <v>0</v>
      </c>
      <c r="N499" s="107">
        <f t="shared" si="81"/>
        <v>0</v>
      </c>
      <c r="O499" s="107">
        <f t="shared" si="82"/>
        <v>0</v>
      </c>
      <c r="P499" s="107">
        <f t="shared" si="83"/>
        <v>0</v>
      </c>
      <c r="Q499" s="107">
        <f t="shared" si="84"/>
        <v>0</v>
      </c>
      <c r="R499" s="107">
        <f t="shared" si="85"/>
        <v>0</v>
      </c>
      <c r="S499" s="107">
        <f t="shared" si="86"/>
        <v>0</v>
      </c>
      <c r="T499" s="107">
        <f t="shared" si="87"/>
        <v>0</v>
      </c>
      <c r="U499" s="107">
        <f t="shared" si="88"/>
        <v>0</v>
      </c>
      <c r="V499" s="107">
        <f t="shared" si="89"/>
        <v>0</v>
      </c>
      <c r="W499" s="107">
        <f t="shared" si="90"/>
        <v>0</v>
      </c>
      <c r="X499" s="107">
        <f t="shared" si="91"/>
        <v>0</v>
      </c>
      <c r="Y499" s="107">
        <f t="shared" si="92"/>
        <v>0</v>
      </c>
      <c r="Z499" s="107">
        <f t="shared" si="106"/>
        <v>0</v>
      </c>
      <c r="AA499" s="107">
        <f t="shared" si="107"/>
        <v>0</v>
      </c>
      <c r="AB499" s="107">
        <f t="shared" si="108"/>
        <v>0</v>
      </c>
      <c r="AC499" s="107">
        <f t="shared" si="109"/>
        <v>0</v>
      </c>
      <c r="AD499" s="107">
        <f t="shared" si="110"/>
        <v>0</v>
      </c>
      <c r="AE499" s="107">
        <f t="shared" si="111"/>
        <v>0</v>
      </c>
      <c r="AF499" s="107">
        <f t="shared" si="112"/>
        <v>0</v>
      </c>
      <c r="AG499" s="107">
        <f t="shared" si="113"/>
        <v>0</v>
      </c>
      <c r="AH499" s="107">
        <f t="shared" si="114"/>
        <v>0</v>
      </c>
      <c r="AI499" s="107">
        <f t="shared" si="115"/>
        <v>0</v>
      </c>
      <c r="AJ499" s="107">
        <f t="shared" si="116"/>
        <v>0</v>
      </c>
      <c r="AK499" s="107">
        <f t="shared" si="117"/>
        <v>0</v>
      </c>
    </row>
    <row r="500">
      <c r="A500" s="107"/>
      <c r="B500" s="107"/>
      <c r="C500" s="107"/>
      <c r="D500" s="107"/>
      <c r="E500" s="107"/>
      <c r="F500" s="108">
        <f t="shared" si="105"/>
        <v>1302</v>
      </c>
      <c r="G500" s="90" t="s">
        <v>692</v>
      </c>
      <c r="H500" s="14">
        <f>IF(ISNA(VLOOKUP(G500,Round3_Transactions!$A$2:$F$800,2,FALSE)), 0,VLOOKUP(G500,Round3_Transactions!$A$2:$F$800,2,FALSE))</f>
        <v>0</v>
      </c>
      <c r="I500" s="60">
        <f>IF(ISNA(VLOOKUP(G500,Round3_Transactions!$A$2:$F$800,3,FALSE)), 0,VLOOKUP(G500,Round3_Transactions!$A$2:$F$800,3,FALSE))</f>
        <v>0</v>
      </c>
      <c r="J500" s="60">
        <f>IF(ISNA(VLOOKUP(G500,Round3_Transactions!$A$2:$F$800,4,FALSE)), 0,VLOOKUP(G500,Round3_Transactions!$A$2:$F$800,4,FALSE))</f>
        <v>0</v>
      </c>
      <c r="K500" s="60">
        <f>IF(ISNA(VLOOKUP(G500,Round3_Transactions!$A$2:$F$800,5,FALSE)), 0,VLOOKUP(G500,Round3_Transactions!$A$2:$F$800,5,FALSE))</f>
        <v>0</v>
      </c>
      <c r="L500" s="86">
        <f>IF(ISNA(VLOOKUP(G500,Round3_Transactions!$A$2:$F$800,6,FALSE)), 0,VLOOKUP(G500,Round3_Transactions!$A$2:$F$800,6,FALSE))</f>
        <v>0</v>
      </c>
      <c r="M500" s="107">
        <f t="shared" si="79"/>
        <v>0</v>
      </c>
      <c r="N500" s="107">
        <f t="shared" si="81"/>
        <v>0</v>
      </c>
      <c r="O500" s="107">
        <f t="shared" si="82"/>
        <v>0</v>
      </c>
      <c r="P500" s="107">
        <f t="shared" si="83"/>
        <v>0</v>
      </c>
      <c r="Q500" s="107">
        <f t="shared" si="84"/>
        <v>0</v>
      </c>
      <c r="R500" s="107">
        <f t="shared" si="85"/>
        <v>0</v>
      </c>
      <c r="S500" s="107">
        <f t="shared" si="86"/>
        <v>0</v>
      </c>
      <c r="T500" s="107">
        <f t="shared" si="87"/>
        <v>0</v>
      </c>
      <c r="U500" s="107">
        <f t="shared" si="88"/>
        <v>0</v>
      </c>
      <c r="V500" s="107">
        <f t="shared" si="89"/>
        <v>0</v>
      </c>
      <c r="W500" s="107">
        <f t="shared" si="90"/>
        <v>0</v>
      </c>
      <c r="X500" s="107">
        <f t="shared" si="91"/>
        <v>0</v>
      </c>
      <c r="Y500" s="107">
        <f t="shared" si="92"/>
        <v>0</v>
      </c>
      <c r="Z500" s="107">
        <f t="shared" si="106"/>
        <v>0</v>
      </c>
      <c r="AA500" s="107">
        <f t="shared" si="107"/>
        <v>0</v>
      </c>
      <c r="AB500" s="107">
        <f t="shared" si="108"/>
        <v>0</v>
      </c>
      <c r="AC500" s="107">
        <f t="shared" si="109"/>
        <v>0</v>
      </c>
      <c r="AD500" s="107">
        <f t="shared" si="110"/>
        <v>0</v>
      </c>
      <c r="AE500" s="107">
        <f t="shared" si="111"/>
        <v>0</v>
      </c>
      <c r="AF500" s="107">
        <f t="shared" si="112"/>
        <v>0</v>
      </c>
      <c r="AG500" s="107">
        <f t="shared" si="113"/>
        <v>0</v>
      </c>
      <c r="AH500" s="107">
        <f t="shared" si="114"/>
        <v>0</v>
      </c>
      <c r="AI500" s="107">
        <f t="shared" si="115"/>
        <v>0</v>
      </c>
      <c r="AJ500" s="107">
        <f t="shared" si="116"/>
        <v>0</v>
      </c>
      <c r="AK500" s="107">
        <f t="shared" si="117"/>
        <v>0</v>
      </c>
    </row>
    <row r="501">
      <c r="A501" s="107"/>
      <c r="B501" s="107"/>
      <c r="C501" s="107"/>
      <c r="D501" s="107"/>
      <c r="E501" s="107"/>
      <c r="F501" s="108">
        <f t="shared" si="105"/>
        <v>1302</v>
      </c>
      <c r="G501" s="90" t="s">
        <v>693</v>
      </c>
      <c r="H501" s="14">
        <f>IF(ISNA(VLOOKUP(G501,Round3_Transactions!$A$2:$F$800,2,FALSE)), 0,VLOOKUP(G501,Round3_Transactions!$A$2:$F$800,2,FALSE))</f>
        <v>0</v>
      </c>
      <c r="I501" s="60">
        <f>IF(ISNA(VLOOKUP(G501,Round3_Transactions!$A$2:$F$800,3,FALSE)), 0,VLOOKUP(G501,Round3_Transactions!$A$2:$F$800,3,FALSE))</f>
        <v>0</v>
      </c>
      <c r="J501" s="60">
        <f>IF(ISNA(VLOOKUP(G501,Round3_Transactions!$A$2:$F$800,4,FALSE)), 0,VLOOKUP(G501,Round3_Transactions!$A$2:$F$800,4,FALSE))</f>
        <v>0</v>
      </c>
      <c r="K501" s="60">
        <f>IF(ISNA(VLOOKUP(G501,Round3_Transactions!$A$2:$F$800,5,FALSE)), 0,VLOOKUP(G501,Round3_Transactions!$A$2:$F$800,5,FALSE))</f>
        <v>0</v>
      </c>
      <c r="L501" s="86">
        <f>IF(ISNA(VLOOKUP(G501,Round3_Transactions!$A$2:$F$800,6,FALSE)), 0,VLOOKUP(G501,Round3_Transactions!$A$2:$F$800,6,FALSE))</f>
        <v>0</v>
      </c>
      <c r="M501" s="107">
        <f t="shared" si="79"/>
        <v>0</v>
      </c>
      <c r="N501" s="107">
        <f t="shared" si="81"/>
        <v>0</v>
      </c>
      <c r="O501" s="107">
        <f t="shared" si="82"/>
        <v>0</v>
      </c>
      <c r="P501" s="107">
        <f t="shared" si="83"/>
        <v>0</v>
      </c>
      <c r="Q501" s="107">
        <f t="shared" si="84"/>
        <v>0</v>
      </c>
      <c r="R501" s="107">
        <f t="shared" si="85"/>
        <v>0</v>
      </c>
      <c r="S501" s="107">
        <f t="shared" si="86"/>
        <v>0</v>
      </c>
      <c r="T501" s="107">
        <f t="shared" si="87"/>
        <v>0</v>
      </c>
      <c r="U501" s="107">
        <f t="shared" si="88"/>
        <v>0</v>
      </c>
      <c r="V501" s="107">
        <f t="shared" si="89"/>
        <v>0</v>
      </c>
      <c r="W501" s="107">
        <f t="shared" si="90"/>
        <v>0</v>
      </c>
      <c r="X501" s="107">
        <f t="shared" si="91"/>
        <v>0</v>
      </c>
      <c r="Y501" s="107">
        <f t="shared" si="92"/>
        <v>0</v>
      </c>
      <c r="Z501" s="107">
        <f t="shared" si="106"/>
        <v>0</v>
      </c>
      <c r="AA501" s="107">
        <f t="shared" si="107"/>
        <v>0</v>
      </c>
      <c r="AB501" s="107">
        <f t="shared" si="108"/>
        <v>0</v>
      </c>
      <c r="AC501" s="107">
        <f t="shared" si="109"/>
        <v>0</v>
      </c>
      <c r="AD501" s="107">
        <f t="shared" si="110"/>
        <v>0</v>
      </c>
      <c r="AE501" s="107">
        <f t="shared" si="111"/>
        <v>0</v>
      </c>
      <c r="AF501" s="107">
        <f t="shared" si="112"/>
        <v>0</v>
      </c>
      <c r="AG501" s="107">
        <f t="shared" si="113"/>
        <v>0</v>
      </c>
      <c r="AH501" s="107">
        <f t="shared" si="114"/>
        <v>0</v>
      </c>
      <c r="AI501" s="107">
        <f t="shared" si="115"/>
        <v>0</v>
      </c>
      <c r="AJ501" s="107">
        <f t="shared" si="116"/>
        <v>0</v>
      </c>
      <c r="AK501" s="107">
        <f t="shared" si="117"/>
        <v>0</v>
      </c>
    </row>
    <row r="502">
      <c r="A502" s="107"/>
      <c r="B502" s="107"/>
      <c r="C502" s="107"/>
      <c r="D502" s="107"/>
      <c r="E502" s="107"/>
      <c r="F502" s="108">
        <f t="shared" si="105"/>
        <v>1302</v>
      </c>
      <c r="G502" s="90" t="s">
        <v>694</v>
      </c>
      <c r="H502" s="14">
        <f>IF(ISNA(VLOOKUP(G502,Round3_Transactions!$A$2:$F$800,2,FALSE)), 0,VLOOKUP(G502,Round3_Transactions!$A$2:$F$800,2,FALSE))</f>
        <v>0</v>
      </c>
      <c r="I502" s="60">
        <f>IF(ISNA(VLOOKUP(G502,Round3_Transactions!$A$2:$F$800,3,FALSE)), 0,VLOOKUP(G502,Round3_Transactions!$A$2:$F$800,3,FALSE))</f>
        <v>0</v>
      </c>
      <c r="J502" s="60">
        <f>IF(ISNA(VLOOKUP(G502,Round3_Transactions!$A$2:$F$800,4,FALSE)), 0,VLOOKUP(G502,Round3_Transactions!$A$2:$F$800,4,FALSE))</f>
        <v>0</v>
      </c>
      <c r="K502" s="60">
        <f>IF(ISNA(VLOOKUP(G502,Round3_Transactions!$A$2:$F$800,5,FALSE)), 0,VLOOKUP(G502,Round3_Transactions!$A$2:$F$800,5,FALSE))</f>
        <v>0</v>
      </c>
      <c r="L502" s="86">
        <f>IF(ISNA(VLOOKUP(G502,Round3_Transactions!$A$2:$F$800,6,FALSE)), 0,VLOOKUP(G502,Round3_Transactions!$A$2:$F$800,6,FALSE))</f>
        <v>0</v>
      </c>
      <c r="M502" s="107">
        <f t="shared" si="79"/>
        <v>0</v>
      </c>
      <c r="N502" s="107">
        <f t="shared" si="81"/>
        <v>0</v>
      </c>
      <c r="O502" s="107">
        <f t="shared" si="82"/>
        <v>0</v>
      </c>
      <c r="P502" s="107">
        <f t="shared" si="83"/>
        <v>0</v>
      </c>
      <c r="Q502" s="107">
        <f t="shared" si="84"/>
        <v>0</v>
      </c>
      <c r="R502" s="107">
        <f t="shared" si="85"/>
        <v>0</v>
      </c>
      <c r="S502" s="107">
        <f t="shared" si="86"/>
        <v>0</v>
      </c>
      <c r="T502" s="107">
        <f t="shared" si="87"/>
        <v>0</v>
      </c>
      <c r="U502" s="107">
        <f t="shared" si="88"/>
        <v>0</v>
      </c>
      <c r="V502" s="107">
        <f t="shared" si="89"/>
        <v>0</v>
      </c>
      <c r="W502" s="107">
        <f t="shared" si="90"/>
        <v>0</v>
      </c>
      <c r="X502" s="107">
        <f t="shared" si="91"/>
        <v>0</v>
      </c>
      <c r="Y502" s="107">
        <f t="shared" si="92"/>
        <v>0</v>
      </c>
      <c r="Z502" s="107">
        <f t="shared" si="106"/>
        <v>0</v>
      </c>
      <c r="AA502" s="107">
        <f t="shared" si="107"/>
        <v>0</v>
      </c>
      <c r="AB502" s="107">
        <f t="shared" si="108"/>
        <v>0</v>
      </c>
      <c r="AC502" s="107">
        <f t="shared" si="109"/>
        <v>0</v>
      </c>
      <c r="AD502" s="107">
        <f t="shared" si="110"/>
        <v>0</v>
      </c>
      <c r="AE502" s="107">
        <f t="shared" si="111"/>
        <v>0</v>
      </c>
      <c r="AF502" s="107">
        <f t="shared" si="112"/>
        <v>0</v>
      </c>
      <c r="AG502" s="107">
        <f t="shared" si="113"/>
        <v>0</v>
      </c>
      <c r="AH502" s="107">
        <f t="shared" si="114"/>
        <v>0</v>
      </c>
      <c r="AI502" s="107">
        <f t="shared" si="115"/>
        <v>0</v>
      </c>
      <c r="AJ502" s="107">
        <f t="shared" si="116"/>
        <v>0</v>
      </c>
      <c r="AK502" s="107">
        <f t="shared" si="117"/>
        <v>0</v>
      </c>
    </row>
    <row r="503">
      <c r="A503" s="107"/>
      <c r="B503" s="107"/>
      <c r="C503" s="107"/>
      <c r="D503" s="107"/>
      <c r="E503" s="107"/>
      <c r="F503" s="108">
        <f t="shared" si="105"/>
        <v>1302</v>
      </c>
      <c r="G503" s="90" t="s">
        <v>695</v>
      </c>
      <c r="H503" s="14">
        <f>IF(ISNA(VLOOKUP(G503,Round3_Transactions!$A$2:$F$800,2,FALSE)), 0,VLOOKUP(G503,Round3_Transactions!$A$2:$F$800,2,FALSE))</f>
        <v>0</v>
      </c>
      <c r="I503" s="60">
        <f>IF(ISNA(VLOOKUP(G503,Round3_Transactions!$A$2:$F$800,3,FALSE)), 0,VLOOKUP(G503,Round3_Transactions!$A$2:$F$800,3,FALSE))</f>
        <v>0</v>
      </c>
      <c r="J503" s="60">
        <f>IF(ISNA(VLOOKUP(G503,Round3_Transactions!$A$2:$F$800,4,FALSE)), 0,VLOOKUP(G503,Round3_Transactions!$A$2:$F$800,4,FALSE))</f>
        <v>0</v>
      </c>
      <c r="K503" s="60">
        <f>IF(ISNA(VLOOKUP(G503,Round3_Transactions!$A$2:$F$800,5,FALSE)), 0,VLOOKUP(G503,Round3_Transactions!$A$2:$F$800,5,FALSE))</f>
        <v>0</v>
      </c>
      <c r="L503" s="86">
        <f>IF(ISNA(VLOOKUP(G503,Round3_Transactions!$A$2:$F$800,6,FALSE)), 0,VLOOKUP(G503,Round3_Transactions!$A$2:$F$800,6,FALSE))</f>
        <v>0</v>
      </c>
      <c r="M503" s="107">
        <f t="shared" si="79"/>
        <v>0</v>
      </c>
      <c r="N503" s="107">
        <f t="shared" si="81"/>
        <v>0</v>
      </c>
      <c r="O503" s="107">
        <f t="shared" si="82"/>
        <v>0</v>
      </c>
      <c r="P503" s="107">
        <f t="shared" si="83"/>
        <v>0</v>
      </c>
      <c r="Q503" s="107">
        <f t="shared" si="84"/>
        <v>0</v>
      </c>
      <c r="R503" s="107">
        <f t="shared" si="85"/>
        <v>0</v>
      </c>
      <c r="S503" s="107">
        <f t="shared" si="86"/>
        <v>0</v>
      </c>
      <c r="T503" s="107">
        <f t="shared" si="87"/>
        <v>0</v>
      </c>
      <c r="U503" s="107">
        <f t="shared" si="88"/>
        <v>0</v>
      </c>
      <c r="V503" s="107">
        <f t="shared" si="89"/>
        <v>0</v>
      </c>
      <c r="W503" s="107">
        <f t="shared" si="90"/>
        <v>0</v>
      </c>
      <c r="X503" s="107">
        <f t="shared" si="91"/>
        <v>0</v>
      </c>
      <c r="Y503" s="107">
        <f t="shared" si="92"/>
        <v>0</v>
      </c>
      <c r="Z503" s="107">
        <f t="shared" si="106"/>
        <v>0</v>
      </c>
      <c r="AA503" s="107">
        <f t="shared" si="107"/>
        <v>0</v>
      </c>
      <c r="AB503" s="107">
        <f t="shared" si="108"/>
        <v>0</v>
      </c>
      <c r="AC503" s="107">
        <f t="shared" si="109"/>
        <v>0</v>
      </c>
      <c r="AD503" s="107">
        <f t="shared" si="110"/>
        <v>0</v>
      </c>
      <c r="AE503" s="107">
        <f t="shared" si="111"/>
        <v>0</v>
      </c>
      <c r="AF503" s="107">
        <f t="shared" si="112"/>
        <v>0</v>
      </c>
      <c r="AG503" s="107">
        <f t="shared" si="113"/>
        <v>0</v>
      </c>
      <c r="AH503" s="107">
        <f t="shared" si="114"/>
        <v>0</v>
      </c>
      <c r="AI503" s="107">
        <f t="shared" si="115"/>
        <v>0</v>
      </c>
      <c r="AJ503" s="107">
        <f t="shared" si="116"/>
        <v>0</v>
      </c>
      <c r="AK503" s="107">
        <f t="shared" si="117"/>
        <v>0</v>
      </c>
    </row>
    <row r="504">
      <c r="A504" s="107"/>
      <c r="B504" s="107"/>
      <c r="C504" s="107"/>
      <c r="D504" s="107"/>
      <c r="E504" s="107"/>
      <c r="F504" s="108">
        <f t="shared" si="105"/>
        <v>1302</v>
      </c>
      <c r="G504" s="90" t="s">
        <v>696</v>
      </c>
      <c r="H504" s="14">
        <f>IF(ISNA(VLOOKUP(G504,Round3_Transactions!$A$2:$F$800,2,FALSE)), 0,VLOOKUP(G504,Round3_Transactions!$A$2:$F$800,2,FALSE))</f>
        <v>0</v>
      </c>
      <c r="I504" s="60">
        <f>IF(ISNA(VLOOKUP(G504,Round3_Transactions!$A$2:$F$800,3,FALSE)), 0,VLOOKUP(G504,Round3_Transactions!$A$2:$F$800,3,FALSE))</f>
        <v>0</v>
      </c>
      <c r="J504" s="60">
        <f>IF(ISNA(VLOOKUP(G504,Round3_Transactions!$A$2:$F$800,4,FALSE)), 0,VLOOKUP(G504,Round3_Transactions!$A$2:$F$800,4,FALSE))</f>
        <v>0</v>
      </c>
      <c r="K504" s="60">
        <f>IF(ISNA(VLOOKUP(G504,Round3_Transactions!$A$2:$F$800,5,FALSE)), 0,VLOOKUP(G504,Round3_Transactions!$A$2:$F$800,5,FALSE))</f>
        <v>0</v>
      </c>
      <c r="L504" s="86">
        <f>IF(ISNA(VLOOKUP(G504,Round3_Transactions!$A$2:$F$800,6,FALSE)), 0,VLOOKUP(G504,Round3_Transactions!$A$2:$F$800,6,FALSE))</f>
        <v>0</v>
      </c>
      <c r="M504" s="107">
        <f t="shared" si="79"/>
        <v>0</v>
      </c>
      <c r="N504" s="107">
        <f t="shared" si="81"/>
        <v>0</v>
      </c>
      <c r="O504" s="107">
        <f t="shared" si="82"/>
        <v>0</v>
      </c>
      <c r="P504" s="107">
        <f t="shared" si="83"/>
        <v>0</v>
      </c>
      <c r="Q504" s="107">
        <f t="shared" si="84"/>
        <v>0</v>
      </c>
      <c r="R504" s="107">
        <f t="shared" si="85"/>
        <v>0</v>
      </c>
      <c r="S504" s="107">
        <f t="shared" si="86"/>
        <v>0</v>
      </c>
      <c r="T504" s="107">
        <f t="shared" si="87"/>
        <v>0</v>
      </c>
      <c r="U504" s="107">
        <f t="shared" si="88"/>
        <v>0</v>
      </c>
      <c r="V504" s="107">
        <f t="shared" si="89"/>
        <v>0</v>
      </c>
      <c r="W504" s="107">
        <f t="shared" si="90"/>
        <v>0</v>
      </c>
      <c r="X504" s="107">
        <f t="shared" si="91"/>
        <v>0</v>
      </c>
      <c r="Y504" s="107">
        <f t="shared" si="92"/>
        <v>0</v>
      </c>
      <c r="Z504" s="107">
        <f t="shared" si="106"/>
        <v>0</v>
      </c>
      <c r="AA504" s="107">
        <f t="shared" si="107"/>
        <v>0</v>
      </c>
      <c r="AB504" s="107">
        <f t="shared" si="108"/>
        <v>0</v>
      </c>
      <c r="AC504" s="107">
        <f t="shared" si="109"/>
        <v>0</v>
      </c>
      <c r="AD504" s="107">
        <f t="shared" si="110"/>
        <v>0</v>
      </c>
      <c r="AE504" s="107">
        <f t="shared" si="111"/>
        <v>0</v>
      </c>
      <c r="AF504" s="107">
        <f t="shared" si="112"/>
        <v>0</v>
      </c>
      <c r="AG504" s="107">
        <f t="shared" si="113"/>
        <v>0</v>
      </c>
      <c r="AH504" s="107">
        <f t="shared" si="114"/>
        <v>0</v>
      </c>
      <c r="AI504" s="107">
        <f t="shared" si="115"/>
        <v>0</v>
      </c>
      <c r="AJ504" s="107">
        <f t="shared" si="116"/>
        <v>0</v>
      </c>
      <c r="AK504" s="107">
        <f t="shared" si="117"/>
        <v>0</v>
      </c>
    </row>
    <row r="505">
      <c r="A505" s="107"/>
      <c r="B505" s="107"/>
      <c r="C505" s="107"/>
      <c r="D505" s="107"/>
      <c r="E505" s="107"/>
      <c r="F505" s="108">
        <f t="shared" si="105"/>
        <v>1302</v>
      </c>
      <c r="G505" s="90" t="s">
        <v>697</v>
      </c>
      <c r="H505" s="14">
        <f>IF(ISNA(VLOOKUP(G505,Round3_Transactions!$A$2:$F$800,2,FALSE)), 0,VLOOKUP(G505,Round3_Transactions!$A$2:$F$800,2,FALSE))</f>
        <v>0</v>
      </c>
      <c r="I505" s="60">
        <f>IF(ISNA(VLOOKUP(G505,Round3_Transactions!$A$2:$F$800,3,FALSE)), 0,VLOOKUP(G505,Round3_Transactions!$A$2:$F$800,3,FALSE))</f>
        <v>0</v>
      </c>
      <c r="J505" s="60">
        <f>IF(ISNA(VLOOKUP(G505,Round3_Transactions!$A$2:$F$800,4,FALSE)), 0,VLOOKUP(G505,Round3_Transactions!$A$2:$F$800,4,FALSE))</f>
        <v>0</v>
      </c>
      <c r="K505" s="60">
        <f>IF(ISNA(VLOOKUP(G505,Round3_Transactions!$A$2:$F$800,5,FALSE)), 0,VLOOKUP(G505,Round3_Transactions!$A$2:$F$800,5,FALSE))</f>
        <v>0</v>
      </c>
      <c r="L505" s="86">
        <f>IF(ISNA(VLOOKUP(G505,Round3_Transactions!$A$2:$F$800,6,FALSE)), 0,VLOOKUP(G505,Round3_Transactions!$A$2:$F$800,6,FALSE))</f>
        <v>0</v>
      </c>
      <c r="M505" s="107">
        <f t="shared" si="79"/>
        <v>0</v>
      </c>
      <c r="N505" s="107">
        <f t="shared" si="81"/>
        <v>0</v>
      </c>
      <c r="O505" s="107">
        <f t="shared" si="82"/>
        <v>0</v>
      </c>
      <c r="P505" s="107">
        <f t="shared" si="83"/>
        <v>0</v>
      </c>
      <c r="Q505" s="107">
        <f t="shared" si="84"/>
        <v>0</v>
      </c>
      <c r="R505" s="107">
        <f t="shared" si="85"/>
        <v>0</v>
      </c>
      <c r="S505" s="107">
        <f t="shared" si="86"/>
        <v>0</v>
      </c>
      <c r="T505" s="107">
        <f t="shared" si="87"/>
        <v>0</v>
      </c>
      <c r="U505" s="107">
        <f t="shared" si="88"/>
        <v>0</v>
      </c>
      <c r="V505" s="107">
        <f t="shared" si="89"/>
        <v>0</v>
      </c>
      <c r="W505" s="107">
        <f t="shared" si="90"/>
        <v>0</v>
      </c>
      <c r="X505" s="107">
        <f t="shared" si="91"/>
        <v>0</v>
      </c>
      <c r="Y505" s="107">
        <f t="shared" si="92"/>
        <v>0</v>
      </c>
      <c r="Z505" s="107">
        <f t="shared" si="106"/>
        <v>0</v>
      </c>
      <c r="AA505" s="107">
        <f t="shared" si="107"/>
        <v>0</v>
      </c>
      <c r="AB505" s="107">
        <f t="shared" si="108"/>
        <v>0</v>
      </c>
      <c r="AC505" s="107">
        <f t="shared" si="109"/>
        <v>0</v>
      </c>
      <c r="AD505" s="107">
        <f t="shared" si="110"/>
        <v>0</v>
      </c>
      <c r="AE505" s="107">
        <f t="shared" si="111"/>
        <v>0</v>
      </c>
      <c r="AF505" s="107">
        <f t="shared" si="112"/>
        <v>0</v>
      </c>
      <c r="AG505" s="107">
        <f t="shared" si="113"/>
        <v>0</v>
      </c>
      <c r="AH505" s="107">
        <f t="shared" si="114"/>
        <v>0</v>
      </c>
      <c r="AI505" s="107">
        <f t="shared" si="115"/>
        <v>0</v>
      </c>
      <c r="AJ505" s="107">
        <f t="shared" si="116"/>
        <v>0</v>
      </c>
      <c r="AK505" s="107">
        <f t="shared" si="117"/>
        <v>0</v>
      </c>
    </row>
    <row r="506">
      <c r="A506" s="107"/>
      <c r="B506" s="107"/>
      <c r="C506" s="107"/>
      <c r="D506" s="107"/>
      <c r="E506" s="107"/>
      <c r="F506" s="108">
        <f t="shared" si="105"/>
        <v>1302</v>
      </c>
      <c r="G506" s="90" t="s">
        <v>698</v>
      </c>
      <c r="H506" s="14">
        <f>IF(ISNA(VLOOKUP(G506,Round3_Transactions!$A$2:$F$800,2,FALSE)), 0,VLOOKUP(G506,Round3_Transactions!$A$2:$F$800,2,FALSE))</f>
        <v>0</v>
      </c>
      <c r="I506" s="60">
        <f>IF(ISNA(VLOOKUP(G506,Round3_Transactions!$A$2:$F$800,3,FALSE)), 0,VLOOKUP(G506,Round3_Transactions!$A$2:$F$800,3,FALSE))</f>
        <v>0</v>
      </c>
      <c r="J506" s="60">
        <f>IF(ISNA(VLOOKUP(G506,Round3_Transactions!$A$2:$F$800,4,FALSE)), 0,VLOOKUP(G506,Round3_Transactions!$A$2:$F$800,4,FALSE))</f>
        <v>0</v>
      </c>
      <c r="K506" s="60">
        <f>IF(ISNA(VLOOKUP(G506,Round3_Transactions!$A$2:$F$800,5,FALSE)), 0,VLOOKUP(G506,Round3_Transactions!$A$2:$F$800,5,FALSE))</f>
        <v>0</v>
      </c>
      <c r="L506" s="86">
        <f>IF(ISNA(VLOOKUP(G506,Round3_Transactions!$A$2:$F$800,6,FALSE)), 0,VLOOKUP(G506,Round3_Transactions!$A$2:$F$800,6,FALSE))</f>
        <v>0</v>
      </c>
      <c r="M506" s="107">
        <f t="shared" si="79"/>
        <v>0</v>
      </c>
      <c r="N506" s="107">
        <f t="shared" si="81"/>
        <v>0</v>
      </c>
      <c r="O506" s="107">
        <f t="shared" si="82"/>
        <v>0</v>
      </c>
      <c r="P506" s="107">
        <f t="shared" si="83"/>
        <v>0</v>
      </c>
      <c r="Q506" s="107">
        <f t="shared" si="84"/>
        <v>0</v>
      </c>
      <c r="R506" s="107">
        <f t="shared" si="85"/>
        <v>0</v>
      </c>
      <c r="S506" s="107">
        <f t="shared" si="86"/>
        <v>0</v>
      </c>
      <c r="T506" s="107">
        <f t="shared" si="87"/>
        <v>0</v>
      </c>
      <c r="U506" s="107">
        <f t="shared" si="88"/>
        <v>0</v>
      </c>
      <c r="V506" s="107">
        <f t="shared" si="89"/>
        <v>0</v>
      </c>
      <c r="W506" s="107">
        <f t="shared" si="90"/>
        <v>0</v>
      </c>
      <c r="X506" s="107">
        <f t="shared" si="91"/>
        <v>0</v>
      </c>
      <c r="Y506" s="107">
        <f t="shared" si="92"/>
        <v>0</v>
      </c>
      <c r="Z506" s="107">
        <f t="shared" si="106"/>
        <v>0</v>
      </c>
      <c r="AA506" s="107">
        <f t="shared" si="107"/>
        <v>0</v>
      </c>
      <c r="AB506" s="107">
        <f t="shared" si="108"/>
        <v>0</v>
      </c>
      <c r="AC506" s="107">
        <f t="shared" si="109"/>
        <v>0</v>
      </c>
      <c r="AD506" s="107">
        <f t="shared" si="110"/>
        <v>0</v>
      </c>
      <c r="AE506" s="107">
        <f t="shared" si="111"/>
        <v>0</v>
      </c>
      <c r="AF506" s="107">
        <f t="shared" si="112"/>
        <v>0</v>
      </c>
      <c r="AG506" s="107">
        <f t="shared" si="113"/>
        <v>0</v>
      </c>
      <c r="AH506" s="107">
        <f t="shared" si="114"/>
        <v>0</v>
      </c>
      <c r="AI506" s="107">
        <f t="shared" si="115"/>
        <v>0</v>
      </c>
      <c r="AJ506" s="107">
        <f t="shared" si="116"/>
        <v>0</v>
      </c>
      <c r="AK506" s="107">
        <f t="shared" si="117"/>
        <v>0</v>
      </c>
    </row>
    <row r="507">
      <c r="A507" s="107"/>
      <c r="B507" s="107"/>
      <c r="C507" s="107"/>
      <c r="D507" s="107"/>
      <c r="E507" s="107"/>
      <c r="F507" s="108">
        <f t="shared" si="105"/>
        <v>1302</v>
      </c>
      <c r="G507" s="90" t="s">
        <v>699</v>
      </c>
      <c r="H507" s="14">
        <f>IF(ISNA(VLOOKUP(G507,Round3_Transactions!$A$2:$F$800,2,FALSE)), 0,VLOOKUP(G507,Round3_Transactions!$A$2:$F$800,2,FALSE))</f>
        <v>0</v>
      </c>
      <c r="I507" s="60">
        <f>IF(ISNA(VLOOKUP(G507,Round3_Transactions!$A$2:$F$800,3,FALSE)), 0,VLOOKUP(G507,Round3_Transactions!$A$2:$F$800,3,FALSE))</f>
        <v>0</v>
      </c>
      <c r="J507" s="60">
        <f>IF(ISNA(VLOOKUP(G507,Round3_Transactions!$A$2:$F$800,4,FALSE)), 0,VLOOKUP(G507,Round3_Transactions!$A$2:$F$800,4,FALSE))</f>
        <v>0</v>
      </c>
      <c r="K507" s="60">
        <f>IF(ISNA(VLOOKUP(G507,Round3_Transactions!$A$2:$F$800,5,FALSE)), 0,VLOOKUP(G507,Round3_Transactions!$A$2:$F$800,5,FALSE))</f>
        <v>0</v>
      </c>
      <c r="L507" s="86">
        <f>IF(ISNA(VLOOKUP(G507,Round3_Transactions!$A$2:$F$800,6,FALSE)), 0,VLOOKUP(G507,Round3_Transactions!$A$2:$F$800,6,FALSE))</f>
        <v>0</v>
      </c>
      <c r="M507" s="107">
        <f t="shared" si="79"/>
        <v>0</v>
      </c>
      <c r="N507" s="107">
        <f t="shared" si="81"/>
        <v>0</v>
      </c>
      <c r="O507" s="107">
        <f t="shared" si="82"/>
        <v>0</v>
      </c>
      <c r="P507" s="107">
        <f t="shared" si="83"/>
        <v>0</v>
      </c>
      <c r="Q507" s="107">
        <f t="shared" si="84"/>
        <v>0</v>
      </c>
      <c r="R507" s="107">
        <f t="shared" si="85"/>
        <v>0</v>
      </c>
      <c r="S507" s="107">
        <f t="shared" si="86"/>
        <v>0</v>
      </c>
      <c r="T507" s="107">
        <f t="shared" si="87"/>
        <v>0</v>
      </c>
      <c r="U507" s="107">
        <f t="shared" si="88"/>
        <v>0</v>
      </c>
      <c r="V507" s="107">
        <f t="shared" si="89"/>
        <v>0</v>
      </c>
      <c r="W507" s="107">
        <f t="shared" si="90"/>
        <v>0</v>
      </c>
      <c r="X507" s="107">
        <f t="shared" si="91"/>
        <v>0</v>
      </c>
      <c r="Y507" s="107">
        <f t="shared" si="92"/>
        <v>0</v>
      </c>
      <c r="Z507" s="107">
        <f t="shared" si="106"/>
        <v>0</v>
      </c>
      <c r="AA507" s="107">
        <f t="shared" si="107"/>
        <v>0</v>
      </c>
      <c r="AB507" s="107">
        <f t="shared" si="108"/>
        <v>0</v>
      </c>
      <c r="AC507" s="107">
        <f t="shared" si="109"/>
        <v>0</v>
      </c>
      <c r="AD507" s="107">
        <f t="shared" si="110"/>
        <v>0</v>
      </c>
      <c r="AE507" s="107">
        <f t="shared" si="111"/>
        <v>0</v>
      </c>
      <c r="AF507" s="107">
        <f t="shared" si="112"/>
        <v>0</v>
      </c>
      <c r="AG507" s="107">
        <f t="shared" si="113"/>
        <v>0</v>
      </c>
      <c r="AH507" s="107">
        <f t="shared" si="114"/>
        <v>0</v>
      </c>
      <c r="AI507" s="107">
        <f t="shared" si="115"/>
        <v>0</v>
      </c>
      <c r="AJ507" s="107">
        <f t="shared" si="116"/>
        <v>0</v>
      </c>
      <c r="AK507" s="107">
        <f t="shared" si="117"/>
        <v>0</v>
      </c>
    </row>
    <row r="508">
      <c r="A508" s="107"/>
      <c r="B508" s="107"/>
      <c r="C508" s="107"/>
      <c r="D508" s="107"/>
      <c r="E508" s="107"/>
      <c r="F508" s="108">
        <f t="shared" si="105"/>
        <v>1302</v>
      </c>
      <c r="G508" s="90" t="s">
        <v>700</v>
      </c>
      <c r="H508" s="14">
        <f>IF(ISNA(VLOOKUP(G508,Round3_Transactions!$A$2:$F$800,2,FALSE)), 0,VLOOKUP(G508,Round3_Transactions!$A$2:$F$800,2,FALSE))</f>
        <v>0</v>
      </c>
      <c r="I508" s="60">
        <f>IF(ISNA(VLOOKUP(G508,Round3_Transactions!$A$2:$F$800,3,FALSE)), 0,VLOOKUP(G508,Round3_Transactions!$A$2:$F$800,3,FALSE))</f>
        <v>0</v>
      </c>
      <c r="J508" s="60">
        <f>IF(ISNA(VLOOKUP(G508,Round3_Transactions!$A$2:$F$800,4,FALSE)), 0,VLOOKUP(G508,Round3_Transactions!$A$2:$F$800,4,FALSE))</f>
        <v>0</v>
      </c>
      <c r="K508" s="60">
        <f>IF(ISNA(VLOOKUP(G508,Round3_Transactions!$A$2:$F$800,5,FALSE)), 0,VLOOKUP(G508,Round3_Transactions!$A$2:$F$800,5,FALSE))</f>
        <v>0</v>
      </c>
      <c r="L508" s="86">
        <f>IF(ISNA(VLOOKUP(G508,Round3_Transactions!$A$2:$F$800,6,FALSE)), 0,VLOOKUP(G508,Round3_Transactions!$A$2:$F$800,6,FALSE))</f>
        <v>0</v>
      </c>
      <c r="M508" s="107">
        <f t="shared" si="79"/>
        <v>0</v>
      </c>
      <c r="N508" s="107">
        <f t="shared" si="81"/>
        <v>0</v>
      </c>
      <c r="O508" s="107">
        <f t="shared" si="82"/>
        <v>0</v>
      </c>
      <c r="P508" s="107">
        <f t="shared" si="83"/>
        <v>0</v>
      </c>
      <c r="Q508" s="107">
        <f t="shared" si="84"/>
        <v>0</v>
      </c>
      <c r="R508" s="107">
        <f t="shared" si="85"/>
        <v>0</v>
      </c>
      <c r="S508" s="107">
        <f t="shared" si="86"/>
        <v>0</v>
      </c>
      <c r="T508" s="107">
        <f t="shared" si="87"/>
        <v>0</v>
      </c>
      <c r="U508" s="107">
        <f t="shared" si="88"/>
        <v>0</v>
      </c>
      <c r="V508" s="107">
        <f t="shared" si="89"/>
        <v>0</v>
      </c>
      <c r="W508" s="107">
        <f t="shared" si="90"/>
        <v>0</v>
      </c>
      <c r="X508" s="107">
        <f t="shared" si="91"/>
        <v>0</v>
      </c>
      <c r="Y508" s="107">
        <f t="shared" si="92"/>
        <v>0</v>
      </c>
      <c r="Z508" s="107">
        <f t="shared" si="106"/>
        <v>0</v>
      </c>
      <c r="AA508" s="107">
        <f t="shared" si="107"/>
        <v>0</v>
      </c>
      <c r="AB508" s="107">
        <f t="shared" si="108"/>
        <v>0</v>
      </c>
      <c r="AC508" s="107">
        <f t="shared" si="109"/>
        <v>0</v>
      </c>
      <c r="AD508" s="107">
        <f t="shared" si="110"/>
        <v>0</v>
      </c>
      <c r="AE508" s="107">
        <f t="shared" si="111"/>
        <v>0</v>
      </c>
      <c r="AF508" s="107">
        <f t="shared" si="112"/>
        <v>0</v>
      </c>
      <c r="AG508" s="107">
        <f t="shared" si="113"/>
        <v>0</v>
      </c>
      <c r="AH508" s="107">
        <f t="shared" si="114"/>
        <v>0</v>
      </c>
      <c r="AI508" s="107">
        <f t="shared" si="115"/>
        <v>0</v>
      </c>
      <c r="AJ508" s="107">
        <f t="shared" si="116"/>
        <v>0</v>
      </c>
      <c r="AK508" s="107">
        <f t="shared" si="117"/>
        <v>0</v>
      </c>
    </row>
    <row r="509">
      <c r="A509" s="107"/>
      <c r="B509" s="107"/>
      <c r="C509" s="107"/>
      <c r="D509" s="107"/>
      <c r="E509" s="107"/>
      <c r="F509" s="108">
        <f t="shared" si="105"/>
        <v>1302</v>
      </c>
      <c r="G509" s="90" t="s">
        <v>701</v>
      </c>
      <c r="H509" s="14">
        <f>IF(ISNA(VLOOKUP(G509,Round3_Transactions!$A$2:$F$800,2,FALSE)), 0,VLOOKUP(G509,Round3_Transactions!$A$2:$F$800,2,FALSE))</f>
        <v>0</v>
      </c>
      <c r="I509" s="60">
        <f>IF(ISNA(VLOOKUP(G509,Round3_Transactions!$A$2:$F$800,3,FALSE)), 0,VLOOKUP(G509,Round3_Transactions!$A$2:$F$800,3,FALSE))</f>
        <v>0</v>
      </c>
      <c r="J509" s="60">
        <f>IF(ISNA(VLOOKUP(G509,Round3_Transactions!$A$2:$F$800,4,FALSE)), 0,VLOOKUP(G509,Round3_Transactions!$A$2:$F$800,4,FALSE))</f>
        <v>0</v>
      </c>
      <c r="K509" s="60">
        <f>IF(ISNA(VLOOKUP(G509,Round3_Transactions!$A$2:$F$800,5,FALSE)), 0,VLOOKUP(G509,Round3_Transactions!$A$2:$F$800,5,FALSE))</f>
        <v>0</v>
      </c>
      <c r="L509" s="86">
        <f>IF(ISNA(VLOOKUP(G509,Round3_Transactions!$A$2:$F$800,6,FALSE)), 0,VLOOKUP(G509,Round3_Transactions!$A$2:$F$800,6,FALSE))</f>
        <v>0</v>
      </c>
      <c r="M509" s="107">
        <f t="shared" si="79"/>
        <v>0</v>
      </c>
      <c r="N509" s="107">
        <f t="shared" si="81"/>
        <v>0</v>
      </c>
      <c r="O509" s="107">
        <f t="shared" si="82"/>
        <v>0</v>
      </c>
      <c r="P509" s="107">
        <f t="shared" si="83"/>
        <v>0</v>
      </c>
      <c r="Q509" s="107">
        <f t="shared" si="84"/>
        <v>0</v>
      </c>
      <c r="R509" s="107">
        <f t="shared" si="85"/>
        <v>0</v>
      </c>
      <c r="S509" s="107">
        <f t="shared" si="86"/>
        <v>0</v>
      </c>
      <c r="T509" s="107">
        <f t="shared" si="87"/>
        <v>0</v>
      </c>
      <c r="U509" s="107">
        <f t="shared" si="88"/>
        <v>0</v>
      </c>
      <c r="V509" s="107">
        <f t="shared" si="89"/>
        <v>0</v>
      </c>
      <c r="W509" s="107">
        <f t="shared" si="90"/>
        <v>0</v>
      </c>
      <c r="X509" s="107">
        <f t="shared" si="91"/>
        <v>0</v>
      </c>
      <c r="Y509" s="107">
        <f t="shared" si="92"/>
        <v>0</v>
      </c>
      <c r="Z509" s="107">
        <f t="shared" si="106"/>
        <v>0</v>
      </c>
      <c r="AA509" s="107">
        <f t="shared" si="107"/>
        <v>0</v>
      </c>
      <c r="AB509" s="107">
        <f t="shared" si="108"/>
        <v>0</v>
      </c>
      <c r="AC509" s="107">
        <f t="shared" si="109"/>
        <v>0</v>
      </c>
      <c r="AD509" s="107">
        <f t="shared" si="110"/>
        <v>0</v>
      </c>
      <c r="AE509" s="107">
        <f t="shared" si="111"/>
        <v>0</v>
      </c>
      <c r="AF509" s="107">
        <f t="shared" si="112"/>
        <v>0</v>
      </c>
      <c r="AG509" s="107">
        <f t="shared" si="113"/>
        <v>0</v>
      </c>
      <c r="AH509" s="107">
        <f t="shared" si="114"/>
        <v>0</v>
      </c>
      <c r="AI509" s="107">
        <f t="shared" si="115"/>
        <v>0</v>
      </c>
      <c r="AJ509" s="107">
        <f t="shared" si="116"/>
        <v>0</v>
      </c>
      <c r="AK509" s="107">
        <f t="shared" si="117"/>
        <v>0</v>
      </c>
    </row>
    <row r="510">
      <c r="A510" s="107"/>
      <c r="B510" s="107"/>
      <c r="C510" s="107"/>
      <c r="D510" s="107"/>
      <c r="E510" s="107"/>
      <c r="F510" s="108">
        <f t="shared" si="105"/>
        <v>1302</v>
      </c>
      <c r="G510" s="90" t="s">
        <v>702</v>
      </c>
      <c r="H510" s="14">
        <f>IF(ISNA(VLOOKUP(G510,Round3_Transactions!$A$2:$F$800,2,FALSE)), 0,VLOOKUP(G510,Round3_Transactions!$A$2:$F$800,2,FALSE))</f>
        <v>0</v>
      </c>
      <c r="I510" s="60">
        <f>IF(ISNA(VLOOKUP(G510,Round3_Transactions!$A$2:$F$800,3,FALSE)), 0,VLOOKUP(G510,Round3_Transactions!$A$2:$F$800,3,FALSE))</f>
        <v>0</v>
      </c>
      <c r="J510" s="60">
        <f>IF(ISNA(VLOOKUP(G510,Round3_Transactions!$A$2:$F$800,4,FALSE)), 0,VLOOKUP(G510,Round3_Transactions!$A$2:$F$800,4,FALSE))</f>
        <v>0</v>
      </c>
      <c r="K510" s="60">
        <f>IF(ISNA(VLOOKUP(G510,Round3_Transactions!$A$2:$F$800,5,FALSE)), 0,VLOOKUP(G510,Round3_Transactions!$A$2:$F$800,5,FALSE))</f>
        <v>0</v>
      </c>
      <c r="L510" s="86">
        <f>IF(ISNA(VLOOKUP(G510,Round3_Transactions!$A$2:$F$800,6,FALSE)), 0,VLOOKUP(G510,Round3_Transactions!$A$2:$F$800,6,FALSE))</f>
        <v>0</v>
      </c>
      <c r="M510" s="107">
        <f t="shared" si="79"/>
        <v>0</v>
      </c>
      <c r="N510" s="107">
        <f t="shared" si="81"/>
        <v>0</v>
      </c>
      <c r="O510" s="107">
        <f t="shared" si="82"/>
        <v>0</v>
      </c>
      <c r="P510" s="107">
        <f t="shared" si="83"/>
        <v>0</v>
      </c>
      <c r="Q510" s="107">
        <f t="shared" si="84"/>
        <v>0</v>
      </c>
      <c r="R510" s="107">
        <f t="shared" si="85"/>
        <v>0</v>
      </c>
      <c r="S510" s="107">
        <f t="shared" si="86"/>
        <v>0</v>
      </c>
      <c r="T510" s="107">
        <f t="shared" si="87"/>
        <v>0</v>
      </c>
      <c r="U510" s="107">
        <f t="shared" si="88"/>
        <v>0</v>
      </c>
      <c r="V510" s="107">
        <f t="shared" si="89"/>
        <v>0</v>
      </c>
      <c r="W510" s="107">
        <f t="shared" si="90"/>
        <v>0</v>
      </c>
      <c r="X510" s="107">
        <f t="shared" si="91"/>
        <v>0</v>
      </c>
      <c r="Y510" s="107">
        <f t="shared" si="92"/>
        <v>0</v>
      </c>
      <c r="Z510" s="107">
        <f t="shared" si="106"/>
        <v>0</v>
      </c>
      <c r="AA510" s="107">
        <f t="shared" si="107"/>
        <v>0</v>
      </c>
      <c r="AB510" s="107">
        <f t="shared" si="108"/>
        <v>0</v>
      </c>
      <c r="AC510" s="107">
        <f t="shared" si="109"/>
        <v>0</v>
      </c>
      <c r="AD510" s="107">
        <f t="shared" si="110"/>
        <v>0</v>
      </c>
      <c r="AE510" s="107">
        <f t="shared" si="111"/>
        <v>0</v>
      </c>
      <c r="AF510" s="107">
        <f t="shared" si="112"/>
        <v>0</v>
      </c>
      <c r="AG510" s="107">
        <f t="shared" si="113"/>
        <v>0</v>
      </c>
      <c r="AH510" s="107">
        <f t="shared" si="114"/>
        <v>0</v>
      </c>
      <c r="AI510" s="107">
        <f t="shared" si="115"/>
        <v>0</v>
      </c>
      <c r="AJ510" s="107">
        <f t="shared" si="116"/>
        <v>0</v>
      </c>
      <c r="AK510" s="107">
        <f t="shared" si="117"/>
        <v>0</v>
      </c>
    </row>
    <row r="511">
      <c r="A511" s="107"/>
      <c r="B511" s="107"/>
      <c r="C511" s="107"/>
      <c r="D511" s="107"/>
      <c r="E511" s="107"/>
      <c r="F511" s="108">
        <f t="shared" si="105"/>
        <v>1302</v>
      </c>
      <c r="G511" s="90" t="s">
        <v>703</v>
      </c>
      <c r="H511" s="14">
        <f>IF(ISNA(VLOOKUP(G511,Round3_Transactions!$A$2:$F$800,2,FALSE)), 0,VLOOKUP(G511,Round3_Transactions!$A$2:$F$800,2,FALSE))</f>
        <v>0</v>
      </c>
      <c r="I511" s="60">
        <f>IF(ISNA(VLOOKUP(G511,Round3_Transactions!$A$2:$F$800,3,FALSE)), 0,VLOOKUP(G511,Round3_Transactions!$A$2:$F$800,3,FALSE))</f>
        <v>0</v>
      </c>
      <c r="J511" s="60">
        <f>IF(ISNA(VLOOKUP(G511,Round3_Transactions!$A$2:$F$800,4,FALSE)), 0,VLOOKUP(G511,Round3_Transactions!$A$2:$F$800,4,FALSE))</f>
        <v>0</v>
      </c>
      <c r="K511" s="60">
        <f>IF(ISNA(VLOOKUP(G511,Round3_Transactions!$A$2:$F$800,5,FALSE)), 0,VLOOKUP(G511,Round3_Transactions!$A$2:$F$800,5,FALSE))</f>
        <v>0</v>
      </c>
      <c r="L511" s="86">
        <f>IF(ISNA(VLOOKUP(G511,Round3_Transactions!$A$2:$F$800,6,FALSE)), 0,VLOOKUP(G511,Round3_Transactions!$A$2:$F$800,6,FALSE))</f>
        <v>0</v>
      </c>
      <c r="M511" s="107">
        <f t="shared" si="79"/>
        <v>0</v>
      </c>
      <c r="N511" s="107">
        <f t="shared" si="81"/>
        <v>0</v>
      </c>
      <c r="O511" s="107">
        <f t="shared" si="82"/>
        <v>0</v>
      </c>
      <c r="P511" s="107">
        <f t="shared" si="83"/>
        <v>0</v>
      </c>
      <c r="Q511" s="107">
        <f t="shared" si="84"/>
        <v>0</v>
      </c>
      <c r="R511" s="107">
        <f t="shared" si="85"/>
        <v>0</v>
      </c>
      <c r="S511" s="107">
        <f t="shared" si="86"/>
        <v>0</v>
      </c>
      <c r="T511" s="107">
        <f t="shared" si="87"/>
        <v>0</v>
      </c>
      <c r="U511" s="107">
        <f t="shared" si="88"/>
        <v>0</v>
      </c>
      <c r="V511" s="107">
        <f t="shared" si="89"/>
        <v>0</v>
      </c>
      <c r="W511" s="107">
        <f t="shared" si="90"/>
        <v>0</v>
      </c>
      <c r="X511" s="107">
        <f t="shared" si="91"/>
        <v>0</v>
      </c>
      <c r="Y511" s="107">
        <f t="shared" si="92"/>
        <v>0</v>
      </c>
      <c r="Z511" s="107">
        <f t="shared" si="106"/>
        <v>0</v>
      </c>
      <c r="AA511" s="107">
        <f t="shared" si="107"/>
        <v>0</v>
      </c>
      <c r="AB511" s="107">
        <f t="shared" si="108"/>
        <v>0</v>
      </c>
      <c r="AC511" s="107">
        <f t="shared" si="109"/>
        <v>0</v>
      </c>
      <c r="AD511" s="107">
        <f t="shared" si="110"/>
        <v>0</v>
      </c>
      <c r="AE511" s="107">
        <f t="shared" si="111"/>
        <v>0</v>
      </c>
      <c r="AF511" s="107">
        <f t="shared" si="112"/>
        <v>0</v>
      </c>
      <c r="AG511" s="107">
        <f t="shared" si="113"/>
        <v>0</v>
      </c>
      <c r="AH511" s="107">
        <f t="shared" si="114"/>
        <v>0</v>
      </c>
      <c r="AI511" s="107">
        <f t="shared" si="115"/>
        <v>0</v>
      </c>
      <c r="AJ511" s="107">
        <f t="shared" si="116"/>
        <v>0</v>
      </c>
      <c r="AK511" s="107">
        <f t="shared" si="117"/>
        <v>0</v>
      </c>
    </row>
    <row r="512">
      <c r="A512" s="107"/>
      <c r="B512" s="107"/>
      <c r="C512" s="107"/>
      <c r="D512" s="107"/>
      <c r="E512" s="107"/>
      <c r="F512" s="108">
        <f t="shared" si="105"/>
        <v>1302</v>
      </c>
      <c r="G512" s="90" t="s">
        <v>704</v>
      </c>
      <c r="H512" s="14">
        <f>IF(ISNA(VLOOKUP(G512,Round3_Transactions!$A$2:$F$800,2,FALSE)), 0,VLOOKUP(G512,Round3_Transactions!$A$2:$F$800,2,FALSE))</f>
        <v>0</v>
      </c>
      <c r="I512" s="60">
        <f>IF(ISNA(VLOOKUP(G512,Round3_Transactions!$A$2:$F$800,3,FALSE)), 0,VLOOKUP(G512,Round3_Transactions!$A$2:$F$800,3,FALSE))</f>
        <v>0</v>
      </c>
      <c r="J512" s="60">
        <f>IF(ISNA(VLOOKUP(G512,Round3_Transactions!$A$2:$F$800,4,FALSE)), 0,VLOOKUP(G512,Round3_Transactions!$A$2:$F$800,4,FALSE))</f>
        <v>0</v>
      </c>
      <c r="K512" s="60">
        <f>IF(ISNA(VLOOKUP(G512,Round3_Transactions!$A$2:$F$800,5,FALSE)), 0,VLOOKUP(G512,Round3_Transactions!$A$2:$F$800,5,FALSE))</f>
        <v>0</v>
      </c>
      <c r="L512" s="86">
        <f>IF(ISNA(VLOOKUP(G512,Round3_Transactions!$A$2:$F$800,6,FALSE)), 0,VLOOKUP(G512,Round3_Transactions!$A$2:$F$800,6,FALSE))</f>
        <v>0</v>
      </c>
      <c r="M512" s="107">
        <f t="shared" si="79"/>
        <v>0</v>
      </c>
      <c r="N512" s="107">
        <f t="shared" si="81"/>
        <v>0</v>
      </c>
      <c r="O512" s="107">
        <f t="shared" si="82"/>
        <v>0</v>
      </c>
      <c r="P512" s="107">
        <f t="shared" si="83"/>
        <v>0</v>
      </c>
      <c r="Q512" s="107">
        <f t="shared" si="84"/>
        <v>0</v>
      </c>
      <c r="R512" s="107">
        <f t="shared" si="85"/>
        <v>0</v>
      </c>
      <c r="S512" s="107">
        <f t="shared" si="86"/>
        <v>0</v>
      </c>
      <c r="T512" s="107">
        <f t="shared" si="87"/>
        <v>0</v>
      </c>
      <c r="U512" s="107">
        <f t="shared" si="88"/>
        <v>0</v>
      </c>
      <c r="V512" s="107">
        <f t="shared" si="89"/>
        <v>0</v>
      </c>
      <c r="W512" s="107">
        <f t="shared" si="90"/>
        <v>0</v>
      </c>
      <c r="X512" s="107">
        <f t="shared" si="91"/>
        <v>0</v>
      </c>
      <c r="Y512" s="107">
        <f t="shared" si="92"/>
        <v>0</v>
      </c>
      <c r="Z512" s="107">
        <f t="shared" si="106"/>
        <v>0</v>
      </c>
      <c r="AA512" s="107">
        <f t="shared" si="107"/>
        <v>0</v>
      </c>
      <c r="AB512" s="107">
        <f t="shared" si="108"/>
        <v>0</v>
      </c>
      <c r="AC512" s="107">
        <f t="shared" si="109"/>
        <v>0</v>
      </c>
      <c r="AD512" s="107">
        <f t="shared" si="110"/>
        <v>0</v>
      </c>
      <c r="AE512" s="107">
        <f t="shared" si="111"/>
        <v>0</v>
      </c>
      <c r="AF512" s="107">
        <f t="shared" si="112"/>
        <v>0</v>
      </c>
      <c r="AG512" s="107">
        <f t="shared" si="113"/>
        <v>0</v>
      </c>
      <c r="AH512" s="107">
        <f t="shared" si="114"/>
        <v>0</v>
      </c>
      <c r="AI512" s="107">
        <f t="shared" si="115"/>
        <v>0</v>
      </c>
      <c r="AJ512" s="107">
        <f t="shared" si="116"/>
        <v>0</v>
      </c>
      <c r="AK512" s="107">
        <f t="shared" si="117"/>
        <v>0</v>
      </c>
    </row>
    <row r="513">
      <c r="A513" s="107"/>
      <c r="B513" s="107"/>
      <c r="C513" s="107"/>
      <c r="D513" s="107"/>
      <c r="E513" s="107"/>
      <c r="F513" s="108">
        <f t="shared" si="105"/>
        <v>1302</v>
      </c>
      <c r="G513" s="90" t="s">
        <v>705</v>
      </c>
      <c r="H513" s="14">
        <f>IF(ISNA(VLOOKUP(G513,Round3_Transactions!$A$2:$F$800,2,FALSE)), 0,VLOOKUP(G513,Round3_Transactions!$A$2:$F$800,2,FALSE))</f>
        <v>0</v>
      </c>
      <c r="I513" s="60">
        <f>IF(ISNA(VLOOKUP(G513,Round3_Transactions!$A$2:$F$800,3,FALSE)), 0,VLOOKUP(G513,Round3_Transactions!$A$2:$F$800,3,FALSE))</f>
        <v>0</v>
      </c>
      <c r="J513" s="60">
        <f>IF(ISNA(VLOOKUP(G513,Round3_Transactions!$A$2:$F$800,4,FALSE)), 0,VLOOKUP(G513,Round3_Transactions!$A$2:$F$800,4,FALSE))</f>
        <v>0</v>
      </c>
      <c r="K513" s="60">
        <f>IF(ISNA(VLOOKUP(G513,Round3_Transactions!$A$2:$F$800,5,FALSE)), 0,VLOOKUP(G513,Round3_Transactions!$A$2:$F$800,5,FALSE))</f>
        <v>0</v>
      </c>
      <c r="L513" s="86">
        <f>IF(ISNA(VLOOKUP(G513,Round3_Transactions!$A$2:$F$800,6,FALSE)), 0,VLOOKUP(G513,Round3_Transactions!$A$2:$F$800,6,FALSE))</f>
        <v>0</v>
      </c>
      <c r="M513" s="107">
        <f t="shared" si="79"/>
        <v>0</v>
      </c>
      <c r="N513" s="107">
        <f t="shared" si="81"/>
        <v>0</v>
      </c>
      <c r="O513" s="107">
        <f t="shared" si="82"/>
        <v>0</v>
      </c>
      <c r="P513" s="107">
        <f t="shared" si="83"/>
        <v>0</v>
      </c>
      <c r="Q513" s="107">
        <f t="shared" si="84"/>
        <v>0</v>
      </c>
      <c r="R513" s="107">
        <f t="shared" si="85"/>
        <v>0</v>
      </c>
      <c r="S513" s="107">
        <f t="shared" si="86"/>
        <v>0</v>
      </c>
      <c r="T513" s="107">
        <f t="shared" si="87"/>
        <v>0</v>
      </c>
      <c r="U513" s="107">
        <f t="shared" si="88"/>
        <v>0</v>
      </c>
      <c r="V513" s="107">
        <f t="shared" si="89"/>
        <v>0</v>
      </c>
      <c r="W513" s="107">
        <f t="shared" si="90"/>
        <v>0</v>
      </c>
      <c r="X513" s="107">
        <f t="shared" si="91"/>
        <v>0</v>
      </c>
      <c r="Y513" s="107">
        <f t="shared" si="92"/>
        <v>0</v>
      </c>
      <c r="Z513" s="107">
        <f t="shared" si="106"/>
        <v>0</v>
      </c>
      <c r="AA513" s="107">
        <f t="shared" si="107"/>
        <v>0</v>
      </c>
      <c r="AB513" s="107">
        <f t="shared" si="108"/>
        <v>0</v>
      </c>
      <c r="AC513" s="107">
        <f t="shared" si="109"/>
        <v>0</v>
      </c>
      <c r="AD513" s="107">
        <f t="shared" si="110"/>
        <v>0</v>
      </c>
      <c r="AE513" s="107">
        <f t="shared" si="111"/>
        <v>0</v>
      </c>
      <c r="AF513" s="107">
        <f t="shared" si="112"/>
        <v>0</v>
      </c>
      <c r="AG513" s="107">
        <f t="shared" si="113"/>
        <v>0</v>
      </c>
      <c r="AH513" s="107">
        <f t="shared" si="114"/>
        <v>0</v>
      </c>
      <c r="AI513" s="107">
        <f t="shared" si="115"/>
        <v>0</v>
      </c>
      <c r="AJ513" s="107">
        <f t="shared" si="116"/>
        <v>0</v>
      </c>
      <c r="AK513" s="107">
        <f t="shared" si="117"/>
        <v>0</v>
      </c>
    </row>
    <row r="514">
      <c r="A514" s="107"/>
      <c r="B514" s="107"/>
      <c r="C514" s="107"/>
      <c r="D514" s="107"/>
      <c r="E514" s="107"/>
      <c r="F514" s="108">
        <f t="shared" si="105"/>
        <v>1302</v>
      </c>
      <c r="G514" s="90" t="s">
        <v>706</v>
      </c>
      <c r="H514" s="14">
        <f>IF(ISNA(VLOOKUP(G514,Round3_Transactions!$A$2:$F$800,2,FALSE)), 0,VLOOKUP(G514,Round3_Transactions!$A$2:$F$800,2,FALSE))</f>
        <v>0</v>
      </c>
      <c r="I514" s="60">
        <f>IF(ISNA(VLOOKUP(G514,Round3_Transactions!$A$2:$F$800,3,FALSE)), 0,VLOOKUP(G514,Round3_Transactions!$A$2:$F$800,3,FALSE))</f>
        <v>0</v>
      </c>
      <c r="J514" s="60">
        <f>IF(ISNA(VLOOKUP(G514,Round3_Transactions!$A$2:$F$800,4,FALSE)), 0,VLOOKUP(G514,Round3_Transactions!$A$2:$F$800,4,FALSE))</f>
        <v>0</v>
      </c>
      <c r="K514" s="60">
        <f>IF(ISNA(VLOOKUP(G514,Round3_Transactions!$A$2:$F$800,5,FALSE)), 0,VLOOKUP(G514,Round3_Transactions!$A$2:$F$800,5,FALSE))</f>
        <v>0</v>
      </c>
      <c r="L514" s="86">
        <f>IF(ISNA(VLOOKUP(G514,Round3_Transactions!$A$2:$F$800,6,FALSE)), 0,VLOOKUP(G514,Round3_Transactions!$A$2:$F$800,6,FALSE))</f>
        <v>0</v>
      </c>
      <c r="M514" s="107">
        <f t="shared" si="79"/>
        <v>0</v>
      </c>
      <c r="N514" s="107">
        <f t="shared" si="81"/>
        <v>0</v>
      </c>
      <c r="O514" s="107">
        <f t="shared" si="82"/>
        <v>0</v>
      </c>
      <c r="P514" s="107">
        <f t="shared" si="83"/>
        <v>0</v>
      </c>
      <c r="Q514" s="107">
        <f t="shared" si="84"/>
        <v>0</v>
      </c>
      <c r="R514" s="107">
        <f t="shared" si="85"/>
        <v>0</v>
      </c>
      <c r="S514" s="107">
        <f t="shared" si="86"/>
        <v>0</v>
      </c>
      <c r="T514" s="107">
        <f t="shared" si="87"/>
        <v>0</v>
      </c>
      <c r="U514" s="107">
        <f t="shared" si="88"/>
        <v>0</v>
      </c>
      <c r="V514" s="107">
        <f t="shared" si="89"/>
        <v>0</v>
      </c>
      <c r="W514" s="107">
        <f t="shared" si="90"/>
        <v>0</v>
      </c>
      <c r="X514" s="107">
        <f t="shared" si="91"/>
        <v>0</v>
      </c>
      <c r="Y514" s="107">
        <f t="shared" si="92"/>
        <v>0</v>
      </c>
      <c r="Z514" s="107">
        <f t="shared" si="106"/>
        <v>0</v>
      </c>
      <c r="AA514" s="107">
        <f t="shared" si="107"/>
        <v>0</v>
      </c>
      <c r="AB514" s="107">
        <f t="shared" si="108"/>
        <v>0</v>
      </c>
      <c r="AC514" s="107">
        <f t="shared" si="109"/>
        <v>0</v>
      </c>
      <c r="AD514" s="107">
        <f t="shared" si="110"/>
        <v>0</v>
      </c>
      <c r="AE514" s="107">
        <f t="shared" si="111"/>
        <v>0</v>
      </c>
      <c r="AF514" s="107">
        <f t="shared" si="112"/>
        <v>0</v>
      </c>
      <c r="AG514" s="107">
        <f t="shared" si="113"/>
        <v>0</v>
      </c>
      <c r="AH514" s="107">
        <f t="shared" si="114"/>
        <v>0</v>
      </c>
      <c r="AI514" s="107">
        <f t="shared" si="115"/>
        <v>0</v>
      </c>
      <c r="AJ514" s="107">
        <f t="shared" si="116"/>
        <v>0</v>
      </c>
      <c r="AK514" s="107">
        <f t="shared" si="117"/>
        <v>0</v>
      </c>
    </row>
    <row r="515">
      <c r="A515" s="107"/>
      <c r="B515" s="107"/>
      <c r="C515" s="107"/>
      <c r="D515" s="107"/>
      <c r="E515" s="107"/>
      <c r="F515" s="108">
        <f t="shared" si="105"/>
        <v>1302</v>
      </c>
      <c r="G515" s="90" t="s">
        <v>707</v>
      </c>
      <c r="H515" s="14">
        <f>IF(ISNA(VLOOKUP(G515,Round3_Transactions!$A$2:$F$800,2,FALSE)), 0,VLOOKUP(G515,Round3_Transactions!$A$2:$F$800,2,FALSE))</f>
        <v>0</v>
      </c>
      <c r="I515" s="60">
        <f>IF(ISNA(VLOOKUP(G515,Round3_Transactions!$A$2:$F$800,3,FALSE)), 0,VLOOKUP(G515,Round3_Transactions!$A$2:$F$800,3,FALSE))</f>
        <v>0</v>
      </c>
      <c r="J515" s="60">
        <f>IF(ISNA(VLOOKUP(G515,Round3_Transactions!$A$2:$F$800,4,FALSE)), 0,VLOOKUP(G515,Round3_Transactions!$A$2:$F$800,4,FALSE))</f>
        <v>0</v>
      </c>
      <c r="K515" s="60">
        <f>IF(ISNA(VLOOKUP(G515,Round3_Transactions!$A$2:$F$800,5,FALSE)), 0,VLOOKUP(G515,Round3_Transactions!$A$2:$F$800,5,FALSE))</f>
        <v>0</v>
      </c>
      <c r="L515" s="86">
        <f>IF(ISNA(VLOOKUP(G515,Round3_Transactions!$A$2:$F$800,6,FALSE)), 0,VLOOKUP(G515,Round3_Transactions!$A$2:$F$800,6,FALSE))</f>
        <v>0</v>
      </c>
      <c r="M515" s="107">
        <f t="shared" si="79"/>
        <v>0</v>
      </c>
      <c r="N515" s="107">
        <f t="shared" si="81"/>
        <v>0</v>
      </c>
      <c r="O515" s="107">
        <f t="shared" si="82"/>
        <v>0</v>
      </c>
      <c r="P515" s="107">
        <f t="shared" si="83"/>
        <v>0</v>
      </c>
      <c r="Q515" s="107">
        <f t="shared" si="84"/>
        <v>0</v>
      </c>
      <c r="R515" s="107">
        <f t="shared" si="85"/>
        <v>0</v>
      </c>
      <c r="S515" s="107">
        <f t="shared" si="86"/>
        <v>0</v>
      </c>
      <c r="T515" s="107">
        <f t="shared" si="87"/>
        <v>0</v>
      </c>
      <c r="U515" s="107">
        <f t="shared" si="88"/>
        <v>0</v>
      </c>
      <c r="V515" s="107">
        <f t="shared" si="89"/>
        <v>0</v>
      </c>
      <c r="W515" s="107">
        <f t="shared" si="90"/>
        <v>0</v>
      </c>
      <c r="X515" s="107">
        <f t="shared" si="91"/>
        <v>0</v>
      </c>
      <c r="Y515" s="107">
        <f t="shared" si="92"/>
        <v>0</v>
      </c>
      <c r="Z515" s="107">
        <f t="shared" si="106"/>
        <v>0</v>
      </c>
      <c r="AA515" s="107">
        <f t="shared" si="107"/>
        <v>0</v>
      </c>
      <c r="AB515" s="107">
        <f t="shared" si="108"/>
        <v>0</v>
      </c>
      <c r="AC515" s="107">
        <f t="shared" si="109"/>
        <v>0</v>
      </c>
      <c r="AD515" s="107">
        <f t="shared" si="110"/>
        <v>0</v>
      </c>
      <c r="AE515" s="107">
        <f t="shared" si="111"/>
        <v>0</v>
      </c>
      <c r="AF515" s="107">
        <f t="shared" si="112"/>
        <v>0</v>
      </c>
      <c r="AG515" s="107">
        <f t="shared" si="113"/>
        <v>0</v>
      </c>
      <c r="AH515" s="107">
        <f t="shared" si="114"/>
        <v>0</v>
      </c>
      <c r="AI515" s="107">
        <f t="shared" si="115"/>
        <v>0</v>
      </c>
      <c r="AJ515" s="107">
        <f t="shared" si="116"/>
        <v>0</v>
      </c>
      <c r="AK515" s="107">
        <f t="shared" si="117"/>
        <v>0</v>
      </c>
    </row>
    <row r="516">
      <c r="A516" s="107"/>
      <c r="B516" s="107"/>
      <c r="C516" s="107"/>
      <c r="D516" s="107"/>
      <c r="E516" s="107"/>
      <c r="F516" s="108">
        <f t="shared" si="105"/>
        <v>1302</v>
      </c>
      <c r="G516" s="90" t="s">
        <v>708</v>
      </c>
      <c r="H516" s="14">
        <f>IF(ISNA(VLOOKUP(G516,Round3_Transactions!$A$2:$F$800,2,FALSE)), 0,VLOOKUP(G516,Round3_Transactions!$A$2:$F$800,2,FALSE))</f>
        <v>0</v>
      </c>
      <c r="I516" s="60">
        <f>IF(ISNA(VLOOKUP(G516,Round3_Transactions!$A$2:$F$800,3,FALSE)), 0,VLOOKUP(G516,Round3_Transactions!$A$2:$F$800,3,FALSE))</f>
        <v>0</v>
      </c>
      <c r="J516" s="60">
        <f>IF(ISNA(VLOOKUP(G516,Round3_Transactions!$A$2:$F$800,4,FALSE)), 0,VLOOKUP(G516,Round3_Transactions!$A$2:$F$800,4,FALSE))</f>
        <v>0</v>
      </c>
      <c r="K516" s="60">
        <f>IF(ISNA(VLOOKUP(G516,Round3_Transactions!$A$2:$F$800,5,FALSE)), 0,VLOOKUP(G516,Round3_Transactions!$A$2:$F$800,5,FALSE))</f>
        <v>0</v>
      </c>
      <c r="L516" s="86">
        <f>IF(ISNA(VLOOKUP(G516,Round3_Transactions!$A$2:$F$800,6,FALSE)), 0,VLOOKUP(G516,Round3_Transactions!$A$2:$F$800,6,FALSE))</f>
        <v>0</v>
      </c>
      <c r="M516" s="107">
        <f t="shared" si="79"/>
        <v>0</v>
      </c>
      <c r="N516" s="107">
        <f t="shared" si="81"/>
        <v>0</v>
      </c>
      <c r="O516" s="107">
        <f t="shared" si="82"/>
        <v>0</v>
      </c>
      <c r="P516" s="107">
        <f t="shared" si="83"/>
        <v>0</v>
      </c>
      <c r="Q516" s="107">
        <f t="shared" si="84"/>
        <v>0</v>
      </c>
      <c r="R516" s="107">
        <f t="shared" si="85"/>
        <v>0</v>
      </c>
      <c r="S516" s="107">
        <f t="shared" si="86"/>
        <v>0</v>
      </c>
      <c r="T516" s="107">
        <f t="shared" si="87"/>
        <v>0</v>
      </c>
      <c r="U516" s="107">
        <f t="shared" si="88"/>
        <v>0</v>
      </c>
      <c r="V516" s="107">
        <f t="shared" si="89"/>
        <v>0</v>
      </c>
      <c r="W516" s="107">
        <f t="shared" si="90"/>
        <v>0</v>
      </c>
      <c r="X516" s="107">
        <f t="shared" si="91"/>
        <v>0</v>
      </c>
      <c r="Y516" s="107">
        <f t="shared" si="92"/>
        <v>0</v>
      </c>
      <c r="Z516" s="107">
        <f t="shared" si="106"/>
        <v>0</v>
      </c>
      <c r="AA516" s="107">
        <f t="shared" si="107"/>
        <v>0</v>
      </c>
      <c r="AB516" s="107">
        <f t="shared" si="108"/>
        <v>0</v>
      </c>
      <c r="AC516" s="107">
        <f t="shared" si="109"/>
        <v>0</v>
      </c>
      <c r="AD516" s="107">
        <f t="shared" si="110"/>
        <v>0</v>
      </c>
      <c r="AE516" s="107">
        <f t="shared" si="111"/>
        <v>0</v>
      </c>
      <c r="AF516" s="107">
        <f t="shared" si="112"/>
        <v>0</v>
      </c>
      <c r="AG516" s="107">
        <f t="shared" si="113"/>
        <v>0</v>
      </c>
      <c r="AH516" s="107">
        <f t="shared" si="114"/>
        <v>0</v>
      </c>
      <c r="AI516" s="107">
        <f t="shared" si="115"/>
        <v>0</v>
      </c>
      <c r="AJ516" s="107">
        <f t="shared" si="116"/>
        <v>0</v>
      </c>
      <c r="AK516" s="107">
        <f t="shared" si="117"/>
        <v>0</v>
      </c>
    </row>
    <row r="517">
      <c r="A517" s="107"/>
      <c r="B517" s="107"/>
      <c r="C517" s="107"/>
      <c r="D517" s="107"/>
      <c r="E517" s="107"/>
      <c r="F517" s="108">
        <f t="shared" si="105"/>
        <v>1302</v>
      </c>
      <c r="G517" s="90" t="s">
        <v>709</v>
      </c>
      <c r="H517" s="14">
        <f>IF(ISNA(VLOOKUP(G517,Round3_Transactions!$A$2:$F$800,2,FALSE)), 0,VLOOKUP(G517,Round3_Transactions!$A$2:$F$800,2,FALSE))</f>
        <v>0</v>
      </c>
      <c r="I517" s="60">
        <f>IF(ISNA(VLOOKUP(G517,Round3_Transactions!$A$2:$F$800,3,FALSE)), 0,VLOOKUP(G517,Round3_Transactions!$A$2:$F$800,3,FALSE))</f>
        <v>0</v>
      </c>
      <c r="J517" s="60">
        <f>IF(ISNA(VLOOKUP(G517,Round3_Transactions!$A$2:$F$800,4,FALSE)), 0,VLOOKUP(G517,Round3_Transactions!$A$2:$F$800,4,FALSE))</f>
        <v>0</v>
      </c>
      <c r="K517" s="60">
        <f>IF(ISNA(VLOOKUP(G517,Round3_Transactions!$A$2:$F$800,5,FALSE)), 0,VLOOKUP(G517,Round3_Transactions!$A$2:$F$800,5,FALSE))</f>
        <v>0</v>
      </c>
      <c r="L517" s="86">
        <f>IF(ISNA(VLOOKUP(G517,Round3_Transactions!$A$2:$F$800,6,FALSE)), 0,VLOOKUP(G517,Round3_Transactions!$A$2:$F$800,6,FALSE))</f>
        <v>0</v>
      </c>
      <c r="M517" s="107">
        <f t="shared" si="79"/>
        <v>0</v>
      </c>
      <c r="N517" s="107">
        <f t="shared" si="81"/>
        <v>0</v>
      </c>
      <c r="O517" s="107">
        <f t="shared" si="82"/>
        <v>0</v>
      </c>
      <c r="P517" s="107">
        <f t="shared" si="83"/>
        <v>0</v>
      </c>
      <c r="Q517" s="107">
        <f t="shared" si="84"/>
        <v>0</v>
      </c>
      <c r="R517" s="107">
        <f t="shared" si="85"/>
        <v>0</v>
      </c>
      <c r="S517" s="107">
        <f t="shared" si="86"/>
        <v>0</v>
      </c>
      <c r="T517" s="107">
        <f t="shared" si="87"/>
        <v>0</v>
      </c>
      <c r="U517" s="107">
        <f t="shared" si="88"/>
        <v>0</v>
      </c>
      <c r="V517" s="107">
        <f t="shared" si="89"/>
        <v>0</v>
      </c>
      <c r="W517" s="107">
        <f t="shared" si="90"/>
        <v>0</v>
      </c>
      <c r="X517" s="107">
        <f t="shared" si="91"/>
        <v>0</v>
      </c>
      <c r="Y517" s="107">
        <f t="shared" si="92"/>
        <v>0</v>
      </c>
      <c r="Z517" s="107">
        <f t="shared" si="106"/>
        <v>0</v>
      </c>
      <c r="AA517" s="107">
        <f t="shared" si="107"/>
        <v>0</v>
      </c>
      <c r="AB517" s="107">
        <f t="shared" si="108"/>
        <v>0</v>
      </c>
      <c r="AC517" s="107">
        <f t="shared" si="109"/>
        <v>0</v>
      </c>
      <c r="AD517" s="107">
        <f t="shared" si="110"/>
        <v>0</v>
      </c>
      <c r="AE517" s="107">
        <f t="shared" si="111"/>
        <v>0</v>
      </c>
      <c r="AF517" s="107">
        <f t="shared" si="112"/>
        <v>0</v>
      </c>
      <c r="AG517" s="107">
        <f t="shared" si="113"/>
        <v>0</v>
      </c>
      <c r="AH517" s="107">
        <f t="shared" si="114"/>
        <v>0</v>
      </c>
      <c r="AI517" s="107">
        <f t="shared" si="115"/>
        <v>0</v>
      </c>
      <c r="AJ517" s="107">
        <f t="shared" si="116"/>
        <v>0</v>
      </c>
      <c r="AK517" s="107">
        <f t="shared" si="117"/>
        <v>0</v>
      </c>
    </row>
    <row r="518">
      <c r="A518" s="107"/>
      <c r="B518" s="107"/>
      <c r="C518" s="107"/>
      <c r="D518" s="107"/>
      <c r="E518" s="107"/>
      <c r="F518" s="108">
        <f t="shared" si="105"/>
        <v>1302</v>
      </c>
      <c r="G518" s="90" t="s">
        <v>710</v>
      </c>
      <c r="H518" s="14">
        <f>IF(ISNA(VLOOKUP(G518,Round3_Transactions!$A$2:$F$800,2,FALSE)), 0,VLOOKUP(G518,Round3_Transactions!$A$2:$F$800,2,FALSE))</f>
        <v>0</v>
      </c>
      <c r="I518" s="60">
        <f>IF(ISNA(VLOOKUP(G518,Round3_Transactions!$A$2:$F$800,3,FALSE)), 0,VLOOKUP(G518,Round3_Transactions!$A$2:$F$800,3,FALSE))</f>
        <v>0</v>
      </c>
      <c r="J518" s="60">
        <f>IF(ISNA(VLOOKUP(G518,Round3_Transactions!$A$2:$F$800,4,FALSE)), 0,VLOOKUP(G518,Round3_Transactions!$A$2:$F$800,4,FALSE))</f>
        <v>0</v>
      </c>
      <c r="K518" s="60">
        <f>IF(ISNA(VLOOKUP(G518,Round3_Transactions!$A$2:$F$800,5,FALSE)), 0,VLOOKUP(G518,Round3_Transactions!$A$2:$F$800,5,FALSE))</f>
        <v>0</v>
      </c>
      <c r="L518" s="86">
        <f>IF(ISNA(VLOOKUP(G518,Round3_Transactions!$A$2:$F$800,6,FALSE)), 0,VLOOKUP(G518,Round3_Transactions!$A$2:$F$800,6,FALSE))</f>
        <v>0</v>
      </c>
      <c r="M518" s="107">
        <f t="shared" si="79"/>
        <v>0</v>
      </c>
      <c r="N518" s="107">
        <f t="shared" si="81"/>
        <v>0</v>
      </c>
      <c r="O518" s="107">
        <f t="shared" si="82"/>
        <v>0</v>
      </c>
      <c r="P518" s="107">
        <f t="shared" si="83"/>
        <v>0</v>
      </c>
      <c r="Q518" s="107">
        <f t="shared" si="84"/>
        <v>0</v>
      </c>
      <c r="R518" s="107">
        <f t="shared" si="85"/>
        <v>0</v>
      </c>
      <c r="S518" s="107">
        <f t="shared" si="86"/>
        <v>0</v>
      </c>
      <c r="T518" s="107">
        <f t="shared" si="87"/>
        <v>0</v>
      </c>
      <c r="U518" s="107">
        <f t="shared" si="88"/>
        <v>0</v>
      </c>
      <c r="V518" s="107">
        <f t="shared" si="89"/>
        <v>0</v>
      </c>
      <c r="W518" s="107">
        <f t="shared" si="90"/>
        <v>0</v>
      </c>
      <c r="X518" s="107">
        <f t="shared" si="91"/>
        <v>0</v>
      </c>
      <c r="Y518" s="107">
        <f t="shared" si="92"/>
        <v>0</v>
      </c>
      <c r="Z518" s="107">
        <f t="shared" si="106"/>
        <v>0</v>
      </c>
      <c r="AA518" s="107">
        <f t="shared" si="107"/>
        <v>0</v>
      </c>
      <c r="AB518" s="107">
        <f t="shared" si="108"/>
        <v>0</v>
      </c>
      <c r="AC518" s="107">
        <f t="shared" si="109"/>
        <v>0</v>
      </c>
      <c r="AD518" s="107">
        <f t="shared" si="110"/>
        <v>0</v>
      </c>
      <c r="AE518" s="107">
        <f t="shared" si="111"/>
        <v>0</v>
      </c>
      <c r="AF518" s="107">
        <f t="shared" si="112"/>
        <v>0</v>
      </c>
      <c r="AG518" s="107">
        <f t="shared" si="113"/>
        <v>0</v>
      </c>
      <c r="AH518" s="107">
        <f t="shared" si="114"/>
        <v>0</v>
      </c>
      <c r="AI518" s="107">
        <f t="shared" si="115"/>
        <v>0</v>
      </c>
      <c r="AJ518" s="107">
        <f t="shared" si="116"/>
        <v>0</v>
      </c>
      <c r="AK518" s="107">
        <f t="shared" si="117"/>
        <v>0</v>
      </c>
    </row>
    <row r="519">
      <c r="A519" s="107"/>
      <c r="B519" s="107"/>
      <c r="C519" s="107"/>
      <c r="D519" s="107"/>
      <c r="E519" s="107"/>
      <c r="F519" s="108">
        <f t="shared" si="105"/>
        <v>1302</v>
      </c>
      <c r="G519" s="90" t="s">
        <v>711</v>
      </c>
      <c r="H519" s="14">
        <f>IF(ISNA(VLOOKUP(G519,Round3_Transactions!$A$2:$F$800,2,FALSE)), 0,VLOOKUP(G519,Round3_Transactions!$A$2:$F$800,2,FALSE))</f>
        <v>0</v>
      </c>
      <c r="I519" s="60">
        <f>IF(ISNA(VLOOKUP(G519,Round3_Transactions!$A$2:$F$800,3,FALSE)), 0,VLOOKUP(G519,Round3_Transactions!$A$2:$F$800,3,FALSE))</f>
        <v>0</v>
      </c>
      <c r="J519" s="60">
        <f>IF(ISNA(VLOOKUP(G519,Round3_Transactions!$A$2:$F$800,4,FALSE)), 0,VLOOKUP(G519,Round3_Transactions!$A$2:$F$800,4,FALSE))</f>
        <v>0</v>
      </c>
      <c r="K519" s="60">
        <f>IF(ISNA(VLOOKUP(G519,Round3_Transactions!$A$2:$F$800,5,FALSE)), 0,VLOOKUP(G519,Round3_Transactions!$A$2:$F$800,5,FALSE))</f>
        <v>0</v>
      </c>
      <c r="L519" s="86">
        <f>IF(ISNA(VLOOKUP(G519,Round3_Transactions!$A$2:$F$800,6,FALSE)), 0,VLOOKUP(G519,Round3_Transactions!$A$2:$F$800,6,FALSE))</f>
        <v>0</v>
      </c>
      <c r="M519" s="107">
        <f t="shared" si="79"/>
        <v>0</v>
      </c>
      <c r="N519" s="107">
        <f t="shared" si="81"/>
        <v>0</v>
      </c>
      <c r="O519" s="107">
        <f t="shared" si="82"/>
        <v>0</v>
      </c>
      <c r="P519" s="107">
        <f t="shared" si="83"/>
        <v>0</v>
      </c>
      <c r="Q519" s="107">
        <f t="shared" si="84"/>
        <v>0</v>
      </c>
      <c r="R519" s="107">
        <f t="shared" si="85"/>
        <v>0</v>
      </c>
      <c r="S519" s="107">
        <f t="shared" si="86"/>
        <v>0</v>
      </c>
      <c r="T519" s="107">
        <f t="shared" si="87"/>
        <v>0</v>
      </c>
      <c r="U519" s="107">
        <f t="shared" si="88"/>
        <v>0</v>
      </c>
      <c r="V519" s="107">
        <f t="shared" si="89"/>
        <v>0</v>
      </c>
      <c r="W519" s="107">
        <f t="shared" si="90"/>
        <v>0</v>
      </c>
      <c r="X519" s="107">
        <f t="shared" si="91"/>
        <v>0</v>
      </c>
      <c r="Y519" s="107">
        <f t="shared" si="92"/>
        <v>0</v>
      </c>
      <c r="Z519" s="107">
        <f t="shared" si="106"/>
        <v>0</v>
      </c>
      <c r="AA519" s="107">
        <f t="shared" si="107"/>
        <v>0</v>
      </c>
      <c r="AB519" s="107">
        <f t="shared" si="108"/>
        <v>0</v>
      </c>
      <c r="AC519" s="107">
        <f t="shared" si="109"/>
        <v>0</v>
      </c>
      <c r="AD519" s="107">
        <f t="shared" si="110"/>
        <v>0</v>
      </c>
      <c r="AE519" s="107">
        <f t="shared" si="111"/>
        <v>0</v>
      </c>
      <c r="AF519" s="107">
        <f t="shared" si="112"/>
        <v>0</v>
      </c>
      <c r="AG519" s="107">
        <f t="shared" si="113"/>
        <v>0</v>
      </c>
      <c r="AH519" s="107">
        <f t="shared" si="114"/>
        <v>0</v>
      </c>
      <c r="AI519" s="107">
        <f t="shared" si="115"/>
        <v>0</v>
      </c>
      <c r="AJ519" s="107">
        <f t="shared" si="116"/>
        <v>0</v>
      </c>
      <c r="AK519" s="107">
        <f t="shared" si="117"/>
        <v>0</v>
      </c>
    </row>
    <row r="520">
      <c r="A520" s="107"/>
      <c r="B520" s="107"/>
      <c r="C520" s="107"/>
      <c r="D520" s="107"/>
      <c r="E520" s="107"/>
      <c r="F520" s="108">
        <f t="shared" si="105"/>
        <v>1302</v>
      </c>
      <c r="G520" s="90" t="s">
        <v>712</v>
      </c>
      <c r="H520" s="14">
        <f>IF(ISNA(VLOOKUP(G520,Round3_Transactions!$A$2:$F$800,2,FALSE)), 0,VLOOKUP(G520,Round3_Transactions!$A$2:$F$800,2,FALSE))</f>
        <v>0</v>
      </c>
      <c r="I520" s="60">
        <f>IF(ISNA(VLOOKUP(G520,Round3_Transactions!$A$2:$F$800,3,FALSE)), 0,VLOOKUP(G520,Round3_Transactions!$A$2:$F$800,3,FALSE))</f>
        <v>0</v>
      </c>
      <c r="J520" s="60">
        <f>IF(ISNA(VLOOKUP(G520,Round3_Transactions!$A$2:$F$800,4,FALSE)), 0,VLOOKUP(G520,Round3_Transactions!$A$2:$F$800,4,FALSE))</f>
        <v>0</v>
      </c>
      <c r="K520" s="60">
        <f>IF(ISNA(VLOOKUP(G520,Round3_Transactions!$A$2:$F$800,5,FALSE)), 0,VLOOKUP(G520,Round3_Transactions!$A$2:$F$800,5,FALSE))</f>
        <v>0</v>
      </c>
      <c r="L520" s="86">
        <f>IF(ISNA(VLOOKUP(G520,Round3_Transactions!$A$2:$F$800,6,FALSE)), 0,VLOOKUP(G520,Round3_Transactions!$A$2:$F$800,6,FALSE))</f>
        <v>0</v>
      </c>
      <c r="M520" s="107">
        <f t="shared" si="79"/>
        <v>0</v>
      </c>
      <c r="N520" s="107">
        <f t="shared" si="81"/>
        <v>0</v>
      </c>
      <c r="O520" s="107">
        <f t="shared" si="82"/>
        <v>0</v>
      </c>
      <c r="P520" s="107">
        <f t="shared" si="83"/>
        <v>0</v>
      </c>
      <c r="Q520" s="107">
        <f t="shared" si="84"/>
        <v>0</v>
      </c>
      <c r="R520" s="107">
        <f t="shared" si="85"/>
        <v>0</v>
      </c>
      <c r="S520" s="107">
        <f t="shared" si="86"/>
        <v>0</v>
      </c>
      <c r="T520" s="107">
        <f t="shared" si="87"/>
        <v>0</v>
      </c>
      <c r="U520" s="107">
        <f t="shared" si="88"/>
        <v>0</v>
      </c>
      <c r="V520" s="107">
        <f t="shared" si="89"/>
        <v>0</v>
      </c>
      <c r="W520" s="107">
        <f t="shared" si="90"/>
        <v>0</v>
      </c>
      <c r="X520" s="107">
        <f t="shared" si="91"/>
        <v>0</v>
      </c>
      <c r="Y520" s="107">
        <f t="shared" si="92"/>
        <v>0</v>
      </c>
      <c r="Z520" s="107">
        <f t="shared" si="106"/>
        <v>0</v>
      </c>
      <c r="AA520" s="107">
        <f t="shared" si="107"/>
        <v>0</v>
      </c>
      <c r="AB520" s="107">
        <f t="shared" si="108"/>
        <v>0</v>
      </c>
      <c r="AC520" s="107">
        <f t="shared" si="109"/>
        <v>0</v>
      </c>
      <c r="AD520" s="107">
        <f t="shared" si="110"/>
        <v>0</v>
      </c>
      <c r="AE520" s="107">
        <f t="shared" si="111"/>
        <v>0</v>
      </c>
      <c r="AF520" s="107">
        <f t="shared" si="112"/>
        <v>0</v>
      </c>
      <c r="AG520" s="107">
        <f t="shared" si="113"/>
        <v>0</v>
      </c>
      <c r="AH520" s="107">
        <f t="shared" si="114"/>
        <v>0</v>
      </c>
      <c r="AI520" s="107">
        <f t="shared" si="115"/>
        <v>0</v>
      </c>
      <c r="AJ520" s="107">
        <f t="shared" si="116"/>
        <v>0</v>
      </c>
      <c r="AK520" s="107">
        <f t="shared" si="117"/>
        <v>0</v>
      </c>
    </row>
    <row r="521">
      <c r="A521" s="107"/>
      <c r="B521" s="107"/>
      <c r="C521" s="107"/>
      <c r="D521" s="107"/>
      <c r="E521" s="107"/>
      <c r="F521" s="108">
        <f t="shared" si="105"/>
        <v>1302</v>
      </c>
      <c r="G521" s="90" t="s">
        <v>713</v>
      </c>
      <c r="H521" s="14">
        <f>IF(ISNA(VLOOKUP(G521,Round3_Transactions!$A$2:$F$800,2,FALSE)), 0,VLOOKUP(G521,Round3_Transactions!$A$2:$F$800,2,FALSE))</f>
        <v>0</v>
      </c>
      <c r="I521" s="60">
        <f>IF(ISNA(VLOOKUP(G521,Round3_Transactions!$A$2:$F$800,3,FALSE)), 0,VLOOKUP(G521,Round3_Transactions!$A$2:$F$800,3,FALSE))</f>
        <v>0</v>
      </c>
      <c r="J521" s="60">
        <f>IF(ISNA(VLOOKUP(G521,Round3_Transactions!$A$2:$F$800,4,FALSE)), 0,VLOOKUP(G521,Round3_Transactions!$A$2:$F$800,4,FALSE))</f>
        <v>0</v>
      </c>
      <c r="K521" s="60">
        <f>IF(ISNA(VLOOKUP(G521,Round3_Transactions!$A$2:$F$800,5,FALSE)), 0,VLOOKUP(G521,Round3_Transactions!$A$2:$F$800,5,FALSE))</f>
        <v>0</v>
      </c>
      <c r="L521" s="86">
        <f>IF(ISNA(VLOOKUP(G521,Round3_Transactions!$A$2:$F$800,6,FALSE)), 0,VLOOKUP(G521,Round3_Transactions!$A$2:$F$800,6,FALSE))</f>
        <v>0</v>
      </c>
      <c r="M521" s="107">
        <f t="shared" si="79"/>
        <v>0</v>
      </c>
      <c r="N521" s="107">
        <f t="shared" si="81"/>
        <v>0</v>
      </c>
      <c r="O521" s="107">
        <f t="shared" si="82"/>
        <v>0</v>
      </c>
      <c r="P521" s="107">
        <f t="shared" si="83"/>
        <v>0</v>
      </c>
      <c r="Q521" s="107">
        <f t="shared" si="84"/>
        <v>0</v>
      </c>
      <c r="R521" s="107">
        <f t="shared" si="85"/>
        <v>0</v>
      </c>
      <c r="S521" s="107">
        <f t="shared" si="86"/>
        <v>0</v>
      </c>
      <c r="T521" s="107">
        <f t="shared" si="87"/>
        <v>0</v>
      </c>
      <c r="U521" s="107">
        <f t="shared" si="88"/>
        <v>0</v>
      </c>
      <c r="V521" s="107">
        <f t="shared" si="89"/>
        <v>0</v>
      </c>
      <c r="W521" s="107">
        <f t="shared" si="90"/>
        <v>0</v>
      </c>
      <c r="X521" s="107">
        <f t="shared" si="91"/>
        <v>0</v>
      </c>
      <c r="Y521" s="107">
        <f t="shared" si="92"/>
        <v>0</v>
      </c>
      <c r="Z521" s="107">
        <f t="shared" si="106"/>
        <v>0</v>
      </c>
      <c r="AA521" s="107">
        <f t="shared" si="107"/>
        <v>0</v>
      </c>
      <c r="AB521" s="107">
        <f t="shared" si="108"/>
        <v>0</v>
      </c>
      <c r="AC521" s="107">
        <f t="shared" si="109"/>
        <v>0</v>
      </c>
      <c r="AD521" s="107">
        <f t="shared" si="110"/>
        <v>0</v>
      </c>
      <c r="AE521" s="107">
        <f t="shared" si="111"/>
        <v>0</v>
      </c>
      <c r="AF521" s="107">
        <f t="shared" si="112"/>
        <v>0</v>
      </c>
      <c r="AG521" s="107">
        <f t="shared" si="113"/>
        <v>0</v>
      </c>
      <c r="AH521" s="107">
        <f t="shared" si="114"/>
        <v>0</v>
      </c>
      <c r="AI521" s="107">
        <f t="shared" si="115"/>
        <v>0</v>
      </c>
      <c r="AJ521" s="107">
        <f t="shared" si="116"/>
        <v>0</v>
      </c>
      <c r="AK521" s="107">
        <f t="shared" si="117"/>
        <v>0</v>
      </c>
    </row>
    <row r="522">
      <c r="A522" s="107"/>
      <c r="B522" s="107"/>
      <c r="C522" s="107"/>
      <c r="D522" s="107"/>
      <c r="E522" s="107"/>
      <c r="F522" s="108">
        <f t="shared" si="105"/>
        <v>1302</v>
      </c>
      <c r="G522" s="90" t="s">
        <v>714</v>
      </c>
      <c r="H522" s="14">
        <f>IF(ISNA(VLOOKUP(G522,Round3_Transactions!$A$2:$F$800,2,FALSE)), 0,VLOOKUP(G522,Round3_Transactions!$A$2:$F$800,2,FALSE))</f>
        <v>0</v>
      </c>
      <c r="I522" s="60">
        <f>IF(ISNA(VLOOKUP(G522,Round3_Transactions!$A$2:$F$800,3,FALSE)), 0,VLOOKUP(G522,Round3_Transactions!$A$2:$F$800,3,FALSE))</f>
        <v>0</v>
      </c>
      <c r="J522" s="60">
        <f>IF(ISNA(VLOOKUP(G522,Round3_Transactions!$A$2:$F$800,4,FALSE)), 0,VLOOKUP(G522,Round3_Transactions!$A$2:$F$800,4,FALSE))</f>
        <v>0</v>
      </c>
      <c r="K522" s="60">
        <f>IF(ISNA(VLOOKUP(G522,Round3_Transactions!$A$2:$F$800,5,FALSE)), 0,VLOOKUP(G522,Round3_Transactions!$A$2:$F$800,5,FALSE))</f>
        <v>0</v>
      </c>
      <c r="L522" s="86">
        <f>IF(ISNA(VLOOKUP(G522,Round3_Transactions!$A$2:$F$800,6,FALSE)), 0,VLOOKUP(G522,Round3_Transactions!$A$2:$F$800,6,FALSE))</f>
        <v>0</v>
      </c>
      <c r="M522" s="107">
        <f t="shared" si="79"/>
        <v>0</v>
      </c>
      <c r="N522" s="107">
        <f t="shared" si="81"/>
        <v>0</v>
      </c>
      <c r="O522" s="107">
        <f t="shared" si="82"/>
        <v>0</v>
      </c>
      <c r="P522" s="107">
        <f t="shared" si="83"/>
        <v>0</v>
      </c>
      <c r="Q522" s="107">
        <f t="shared" si="84"/>
        <v>0</v>
      </c>
      <c r="R522" s="107">
        <f t="shared" si="85"/>
        <v>0</v>
      </c>
      <c r="S522" s="107">
        <f t="shared" si="86"/>
        <v>0</v>
      </c>
      <c r="T522" s="107">
        <f t="shared" si="87"/>
        <v>0</v>
      </c>
      <c r="U522" s="107">
        <f t="shared" si="88"/>
        <v>0</v>
      </c>
      <c r="V522" s="107">
        <f t="shared" si="89"/>
        <v>0</v>
      </c>
      <c r="W522" s="107">
        <f t="shared" si="90"/>
        <v>0</v>
      </c>
      <c r="X522" s="107">
        <f t="shared" si="91"/>
        <v>0</v>
      </c>
      <c r="Y522" s="107">
        <f t="shared" si="92"/>
        <v>0</v>
      </c>
      <c r="Z522" s="107">
        <f t="shared" si="106"/>
        <v>0</v>
      </c>
      <c r="AA522" s="107">
        <f t="shared" si="107"/>
        <v>0</v>
      </c>
      <c r="AB522" s="107">
        <f t="shared" si="108"/>
        <v>0</v>
      </c>
      <c r="AC522" s="107">
        <f t="shared" si="109"/>
        <v>0</v>
      </c>
      <c r="AD522" s="107">
        <f t="shared" si="110"/>
        <v>0</v>
      </c>
      <c r="AE522" s="107">
        <f t="shared" si="111"/>
        <v>0</v>
      </c>
      <c r="AF522" s="107">
        <f t="shared" si="112"/>
        <v>0</v>
      </c>
      <c r="AG522" s="107">
        <f t="shared" si="113"/>
        <v>0</v>
      </c>
      <c r="AH522" s="107">
        <f t="shared" si="114"/>
        <v>0</v>
      </c>
      <c r="AI522" s="107">
        <f t="shared" si="115"/>
        <v>0</v>
      </c>
      <c r="AJ522" s="107">
        <f t="shared" si="116"/>
        <v>0</v>
      </c>
      <c r="AK522" s="107">
        <f t="shared" si="117"/>
        <v>0</v>
      </c>
    </row>
    <row r="523">
      <c r="A523" s="107"/>
      <c r="B523" s="107"/>
      <c r="C523" s="107"/>
      <c r="D523" s="107"/>
      <c r="E523" s="107"/>
      <c r="F523" s="108">
        <f t="shared" si="105"/>
        <v>1302</v>
      </c>
      <c r="G523" s="90" t="s">
        <v>715</v>
      </c>
      <c r="H523" s="14">
        <f>IF(ISNA(VLOOKUP(G523,Round3_Transactions!$A$2:$F$800,2,FALSE)), 0,VLOOKUP(G523,Round3_Transactions!$A$2:$F$800,2,FALSE))</f>
        <v>0</v>
      </c>
      <c r="I523" s="60">
        <f>IF(ISNA(VLOOKUP(G523,Round3_Transactions!$A$2:$F$800,3,FALSE)), 0,VLOOKUP(G523,Round3_Transactions!$A$2:$F$800,3,FALSE))</f>
        <v>0</v>
      </c>
      <c r="J523" s="60">
        <f>IF(ISNA(VLOOKUP(G523,Round3_Transactions!$A$2:$F$800,4,FALSE)), 0,VLOOKUP(G523,Round3_Transactions!$A$2:$F$800,4,FALSE))</f>
        <v>0</v>
      </c>
      <c r="K523" s="60">
        <f>IF(ISNA(VLOOKUP(G523,Round3_Transactions!$A$2:$F$800,5,FALSE)), 0,VLOOKUP(G523,Round3_Transactions!$A$2:$F$800,5,FALSE))</f>
        <v>0</v>
      </c>
      <c r="L523" s="86">
        <f>IF(ISNA(VLOOKUP(G523,Round3_Transactions!$A$2:$F$800,6,FALSE)), 0,VLOOKUP(G523,Round3_Transactions!$A$2:$F$800,6,FALSE))</f>
        <v>0</v>
      </c>
      <c r="M523" s="107">
        <f t="shared" si="79"/>
        <v>0</v>
      </c>
      <c r="N523" s="107">
        <f t="shared" si="81"/>
        <v>0</v>
      </c>
      <c r="O523" s="107">
        <f t="shared" si="82"/>
        <v>0</v>
      </c>
      <c r="P523" s="107">
        <f t="shared" si="83"/>
        <v>0</v>
      </c>
      <c r="Q523" s="107">
        <f t="shared" si="84"/>
        <v>0</v>
      </c>
      <c r="R523" s="107">
        <f t="shared" si="85"/>
        <v>0</v>
      </c>
      <c r="S523" s="107">
        <f t="shared" si="86"/>
        <v>0</v>
      </c>
      <c r="T523" s="107">
        <f t="shared" si="87"/>
        <v>0</v>
      </c>
      <c r="U523" s="107">
        <f t="shared" si="88"/>
        <v>0</v>
      </c>
      <c r="V523" s="107">
        <f t="shared" si="89"/>
        <v>0</v>
      </c>
      <c r="W523" s="107">
        <f t="shared" si="90"/>
        <v>0</v>
      </c>
      <c r="X523" s="107">
        <f t="shared" si="91"/>
        <v>0</v>
      </c>
      <c r="Y523" s="107">
        <f t="shared" si="92"/>
        <v>0</v>
      </c>
      <c r="Z523" s="107">
        <f t="shared" si="106"/>
        <v>0</v>
      </c>
      <c r="AA523" s="107">
        <f t="shared" si="107"/>
        <v>0</v>
      </c>
      <c r="AB523" s="107">
        <f t="shared" si="108"/>
        <v>0</v>
      </c>
      <c r="AC523" s="107">
        <f t="shared" si="109"/>
        <v>0</v>
      </c>
      <c r="AD523" s="107">
        <f t="shared" si="110"/>
        <v>0</v>
      </c>
      <c r="AE523" s="107">
        <f t="shared" si="111"/>
        <v>0</v>
      </c>
      <c r="AF523" s="107">
        <f t="shared" si="112"/>
        <v>0</v>
      </c>
      <c r="AG523" s="107">
        <f t="shared" si="113"/>
        <v>0</v>
      </c>
      <c r="AH523" s="107">
        <f t="shared" si="114"/>
        <v>0</v>
      </c>
      <c r="AI523" s="107">
        <f t="shared" si="115"/>
        <v>0</v>
      </c>
      <c r="AJ523" s="107">
        <f t="shared" si="116"/>
        <v>0</v>
      </c>
      <c r="AK523" s="107">
        <f t="shared" si="117"/>
        <v>0</v>
      </c>
    </row>
    <row r="524">
      <c r="A524" s="107"/>
      <c r="B524" s="107"/>
      <c r="C524" s="107"/>
      <c r="D524" s="107"/>
      <c r="E524" s="107"/>
      <c r="F524" s="108">
        <f t="shared" si="105"/>
        <v>1302</v>
      </c>
      <c r="G524" s="90" t="s">
        <v>716</v>
      </c>
      <c r="H524" s="14">
        <f>IF(ISNA(VLOOKUP(G524,Round3_Transactions!$A$2:$F$800,2,FALSE)), 0,VLOOKUP(G524,Round3_Transactions!$A$2:$F$800,2,FALSE))</f>
        <v>0</v>
      </c>
      <c r="I524" s="60">
        <f>IF(ISNA(VLOOKUP(G524,Round3_Transactions!$A$2:$F$800,3,FALSE)), 0,VLOOKUP(G524,Round3_Transactions!$A$2:$F$800,3,FALSE))</f>
        <v>0</v>
      </c>
      <c r="J524" s="60">
        <f>IF(ISNA(VLOOKUP(G524,Round3_Transactions!$A$2:$F$800,4,FALSE)), 0,VLOOKUP(G524,Round3_Transactions!$A$2:$F$800,4,FALSE))</f>
        <v>0</v>
      </c>
      <c r="K524" s="60">
        <f>IF(ISNA(VLOOKUP(G524,Round3_Transactions!$A$2:$F$800,5,FALSE)), 0,VLOOKUP(G524,Round3_Transactions!$A$2:$F$800,5,FALSE))</f>
        <v>0</v>
      </c>
      <c r="L524" s="86">
        <f>IF(ISNA(VLOOKUP(G524,Round3_Transactions!$A$2:$F$800,6,FALSE)), 0,VLOOKUP(G524,Round3_Transactions!$A$2:$F$800,6,FALSE))</f>
        <v>0</v>
      </c>
      <c r="M524" s="107">
        <f t="shared" si="79"/>
        <v>0</v>
      </c>
      <c r="N524" s="107">
        <f t="shared" si="81"/>
        <v>0</v>
      </c>
      <c r="O524" s="107">
        <f t="shared" si="82"/>
        <v>0</v>
      </c>
      <c r="P524" s="107">
        <f t="shared" si="83"/>
        <v>0</v>
      </c>
      <c r="Q524" s="107">
        <f t="shared" si="84"/>
        <v>0</v>
      </c>
      <c r="R524" s="107">
        <f t="shared" si="85"/>
        <v>0</v>
      </c>
      <c r="S524" s="107">
        <f t="shared" si="86"/>
        <v>0</v>
      </c>
      <c r="T524" s="107">
        <f t="shared" si="87"/>
        <v>0</v>
      </c>
      <c r="U524" s="107">
        <f t="shared" si="88"/>
        <v>0</v>
      </c>
      <c r="V524" s="107">
        <f t="shared" si="89"/>
        <v>0</v>
      </c>
      <c r="W524" s="107">
        <f t="shared" si="90"/>
        <v>0</v>
      </c>
      <c r="X524" s="107">
        <f t="shared" si="91"/>
        <v>0</v>
      </c>
      <c r="Y524" s="107">
        <f t="shared" si="92"/>
        <v>0</v>
      </c>
      <c r="Z524" s="107">
        <f t="shared" si="106"/>
        <v>0</v>
      </c>
      <c r="AA524" s="107">
        <f t="shared" si="107"/>
        <v>0</v>
      </c>
      <c r="AB524" s="107">
        <f t="shared" si="108"/>
        <v>0</v>
      </c>
      <c r="AC524" s="107">
        <f t="shared" si="109"/>
        <v>0</v>
      </c>
      <c r="AD524" s="107">
        <f t="shared" si="110"/>
        <v>0</v>
      </c>
      <c r="AE524" s="107">
        <f t="shared" si="111"/>
        <v>0</v>
      </c>
      <c r="AF524" s="107">
        <f t="shared" si="112"/>
        <v>0</v>
      </c>
      <c r="AG524" s="107">
        <f t="shared" si="113"/>
        <v>0</v>
      </c>
      <c r="AH524" s="107">
        <f t="shared" si="114"/>
        <v>0</v>
      </c>
      <c r="AI524" s="107">
        <f t="shared" si="115"/>
        <v>0</v>
      </c>
      <c r="AJ524" s="107">
        <f t="shared" si="116"/>
        <v>0</v>
      </c>
      <c r="AK524" s="107">
        <f t="shared" si="117"/>
        <v>0</v>
      </c>
    </row>
    <row r="525">
      <c r="A525" s="107"/>
      <c r="B525" s="107"/>
      <c r="C525" s="107"/>
      <c r="D525" s="107"/>
      <c r="E525" s="107"/>
      <c r="F525" s="108">
        <f t="shared" si="105"/>
        <v>1302</v>
      </c>
      <c r="G525" s="90" t="s">
        <v>717</v>
      </c>
      <c r="H525" s="14">
        <f>IF(ISNA(VLOOKUP(G525,Round3_Transactions!$A$2:$F$800,2,FALSE)), 0,VLOOKUP(G525,Round3_Transactions!$A$2:$F$800,2,FALSE))</f>
        <v>0</v>
      </c>
      <c r="I525" s="60">
        <f>IF(ISNA(VLOOKUP(G525,Round3_Transactions!$A$2:$F$800,3,FALSE)), 0,VLOOKUP(G525,Round3_Transactions!$A$2:$F$800,3,FALSE))</f>
        <v>0</v>
      </c>
      <c r="J525" s="60">
        <f>IF(ISNA(VLOOKUP(G525,Round3_Transactions!$A$2:$F$800,4,FALSE)), 0,VLOOKUP(G525,Round3_Transactions!$A$2:$F$800,4,FALSE))</f>
        <v>0</v>
      </c>
      <c r="K525" s="60">
        <f>IF(ISNA(VLOOKUP(G525,Round3_Transactions!$A$2:$F$800,5,FALSE)), 0,VLOOKUP(G525,Round3_Transactions!$A$2:$F$800,5,FALSE))</f>
        <v>0</v>
      </c>
      <c r="L525" s="86">
        <f>IF(ISNA(VLOOKUP(G525,Round3_Transactions!$A$2:$F$800,6,FALSE)), 0,VLOOKUP(G525,Round3_Transactions!$A$2:$F$800,6,FALSE))</f>
        <v>0</v>
      </c>
      <c r="M525" s="107">
        <f t="shared" si="79"/>
        <v>0</v>
      </c>
      <c r="N525" s="107">
        <f t="shared" si="81"/>
        <v>0</v>
      </c>
      <c r="O525" s="107">
        <f t="shared" si="82"/>
        <v>0</v>
      </c>
      <c r="P525" s="107">
        <f t="shared" si="83"/>
        <v>0</v>
      </c>
      <c r="Q525" s="107">
        <f t="shared" si="84"/>
        <v>0</v>
      </c>
      <c r="R525" s="107">
        <f t="shared" si="85"/>
        <v>0</v>
      </c>
      <c r="S525" s="107">
        <f t="shared" si="86"/>
        <v>0</v>
      </c>
      <c r="T525" s="107">
        <f t="shared" si="87"/>
        <v>0</v>
      </c>
      <c r="U525" s="107">
        <f t="shared" si="88"/>
        <v>0</v>
      </c>
      <c r="V525" s="107">
        <f t="shared" si="89"/>
        <v>0</v>
      </c>
      <c r="W525" s="107">
        <f t="shared" si="90"/>
        <v>0</v>
      </c>
      <c r="X525" s="107">
        <f t="shared" si="91"/>
        <v>0</v>
      </c>
      <c r="Y525" s="107">
        <f t="shared" si="92"/>
        <v>0</v>
      </c>
      <c r="Z525" s="107">
        <f t="shared" si="106"/>
        <v>0</v>
      </c>
      <c r="AA525" s="107">
        <f t="shared" si="107"/>
        <v>0</v>
      </c>
      <c r="AB525" s="107">
        <f t="shared" si="108"/>
        <v>0</v>
      </c>
      <c r="AC525" s="107">
        <f t="shared" si="109"/>
        <v>0</v>
      </c>
      <c r="AD525" s="107">
        <f t="shared" si="110"/>
        <v>0</v>
      </c>
      <c r="AE525" s="107">
        <f t="shared" si="111"/>
        <v>0</v>
      </c>
      <c r="AF525" s="107">
        <f t="shared" si="112"/>
        <v>0</v>
      </c>
      <c r="AG525" s="107">
        <f t="shared" si="113"/>
        <v>0</v>
      </c>
      <c r="AH525" s="107">
        <f t="shared" si="114"/>
        <v>0</v>
      </c>
      <c r="AI525" s="107">
        <f t="shared" si="115"/>
        <v>0</v>
      </c>
      <c r="AJ525" s="107">
        <f t="shared" si="116"/>
        <v>0</v>
      </c>
      <c r="AK525" s="107">
        <f t="shared" si="117"/>
        <v>0</v>
      </c>
    </row>
    <row r="526">
      <c r="A526" s="107"/>
      <c r="B526" s="107"/>
      <c r="C526" s="107"/>
      <c r="D526" s="107"/>
      <c r="E526" s="107"/>
      <c r="F526" s="108">
        <f t="shared" si="105"/>
        <v>1302</v>
      </c>
      <c r="G526" s="90" t="s">
        <v>718</v>
      </c>
      <c r="H526" s="14">
        <f>IF(ISNA(VLOOKUP(G526,Round3_Transactions!$A$2:$F$800,2,FALSE)), 0,VLOOKUP(G526,Round3_Transactions!$A$2:$F$800,2,FALSE))</f>
        <v>0</v>
      </c>
      <c r="I526" s="60">
        <f>IF(ISNA(VLOOKUP(G526,Round3_Transactions!$A$2:$F$800,3,FALSE)), 0,VLOOKUP(G526,Round3_Transactions!$A$2:$F$800,3,FALSE))</f>
        <v>0</v>
      </c>
      <c r="J526" s="60">
        <f>IF(ISNA(VLOOKUP(G526,Round3_Transactions!$A$2:$F$800,4,FALSE)), 0,VLOOKUP(G526,Round3_Transactions!$A$2:$F$800,4,FALSE))</f>
        <v>0</v>
      </c>
      <c r="K526" s="60">
        <f>IF(ISNA(VLOOKUP(G526,Round3_Transactions!$A$2:$F$800,5,FALSE)), 0,VLOOKUP(G526,Round3_Transactions!$A$2:$F$800,5,FALSE))</f>
        <v>0</v>
      </c>
      <c r="L526" s="86">
        <f>IF(ISNA(VLOOKUP(G526,Round3_Transactions!$A$2:$F$800,6,FALSE)), 0,VLOOKUP(G526,Round3_Transactions!$A$2:$F$800,6,FALSE))</f>
        <v>0</v>
      </c>
      <c r="M526" s="107">
        <f t="shared" si="79"/>
        <v>0</v>
      </c>
      <c r="N526" s="107">
        <f t="shared" si="81"/>
        <v>0</v>
      </c>
      <c r="O526" s="107">
        <f t="shared" si="82"/>
        <v>0</v>
      </c>
      <c r="P526" s="107">
        <f t="shared" si="83"/>
        <v>0</v>
      </c>
      <c r="Q526" s="107">
        <f t="shared" si="84"/>
        <v>0</v>
      </c>
      <c r="R526" s="107">
        <f t="shared" si="85"/>
        <v>0</v>
      </c>
      <c r="S526" s="107">
        <f t="shared" si="86"/>
        <v>0</v>
      </c>
      <c r="T526" s="107">
        <f t="shared" si="87"/>
        <v>0</v>
      </c>
      <c r="U526" s="107">
        <f t="shared" si="88"/>
        <v>0</v>
      </c>
      <c r="V526" s="107">
        <f t="shared" si="89"/>
        <v>0</v>
      </c>
      <c r="W526" s="107">
        <f t="shared" si="90"/>
        <v>0</v>
      </c>
      <c r="X526" s="107">
        <f t="shared" si="91"/>
        <v>0</v>
      </c>
      <c r="Y526" s="107">
        <f t="shared" si="92"/>
        <v>0</v>
      </c>
      <c r="Z526" s="107">
        <f t="shared" si="106"/>
        <v>0</v>
      </c>
      <c r="AA526" s="107">
        <f t="shared" si="107"/>
        <v>0</v>
      </c>
      <c r="AB526" s="107">
        <f t="shared" si="108"/>
        <v>0</v>
      </c>
      <c r="AC526" s="107">
        <f t="shared" si="109"/>
        <v>0</v>
      </c>
      <c r="AD526" s="107">
        <f t="shared" si="110"/>
        <v>0</v>
      </c>
      <c r="AE526" s="107">
        <f t="shared" si="111"/>
        <v>0</v>
      </c>
      <c r="AF526" s="107">
        <f t="shared" si="112"/>
        <v>0</v>
      </c>
      <c r="AG526" s="107">
        <f t="shared" si="113"/>
        <v>0</v>
      </c>
      <c r="AH526" s="107">
        <f t="shared" si="114"/>
        <v>0</v>
      </c>
      <c r="AI526" s="107">
        <f t="shared" si="115"/>
        <v>0</v>
      </c>
      <c r="AJ526" s="107">
        <f t="shared" si="116"/>
        <v>0</v>
      </c>
      <c r="AK526" s="107">
        <f t="shared" si="117"/>
        <v>0</v>
      </c>
    </row>
    <row r="527">
      <c r="A527" s="107"/>
      <c r="B527" s="107"/>
      <c r="C527" s="107"/>
      <c r="D527" s="107"/>
      <c r="E527" s="107"/>
      <c r="F527" s="108">
        <f t="shared" si="105"/>
        <v>1302</v>
      </c>
      <c r="G527" s="90" t="s">
        <v>719</v>
      </c>
      <c r="H527" s="14">
        <f>IF(ISNA(VLOOKUP(G527,Round3_Transactions!$A$2:$F$800,2,FALSE)), 0,VLOOKUP(G527,Round3_Transactions!$A$2:$F$800,2,FALSE))</f>
        <v>0</v>
      </c>
      <c r="I527" s="60">
        <f>IF(ISNA(VLOOKUP(G527,Round3_Transactions!$A$2:$F$800,3,FALSE)), 0,VLOOKUP(G527,Round3_Transactions!$A$2:$F$800,3,FALSE))</f>
        <v>0</v>
      </c>
      <c r="J527" s="60">
        <f>IF(ISNA(VLOOKUP(G527,Round3_Transactions!$A$2:$F$800,4,FALSE)), 0,VLOOKUP(G527,Round3_Transactions!$A$2:$F$800,4,FALSE))</f>
        <v>0</v>
      </c>
      <c r="K527" s="60">
        <f>IF(ISNA(VLOOKUP(G527,Round3_Transactions!$A$2:$F$800,5,FALSE)), 0,VLOOKUP(G527,Round3_Transactions!$A$2:$F$800,5,FALSE))</f>
        <v>0</v>
      </c>
      <c r="L527" s="86">
        <f>IF(ISNA(VLOOKUP(G527,Round3_Transactions!$A$2:$F$800,6,FALSE)), 0,VLOOKUP(G527,Round3_Transactions!$A$2:$F$800,6,FALSE))</f>
        <v>0</v>
      </c>
      <c r="M527" s="107">
        <f t="shared" si="79"/>
        <v>0</v>
      </c>
      <c r="N527" s="107">
        <f t="shared" si="81"/>
        <v>0</v>
      </c>
      <c r="O527" s="107">
        <f t="shared" si="82"/>
        <v>0</v>
      </c>
      <c r="P527" s="107">
        <f t="shared" si="83"/>
        <v>0</v>
      </c>
      <c r="Q527" s="107">
        <f t="shared" si="84"/>
        <v>0</v>
      </c>
      <c r="R527" s="107">
        <f t="shared" si="85"/>
        <v>0</v>
      </c>
      <c r="S527" s="107">
        <f t="shared" si="86"/>
        <v>0</v>
      </c>
      <c r="T527" s="107">
        <f t="shared" si="87"/>
        <v>0</v>
      </c>
      <c r="U527" s="107">
        <f t="shared" si="88"/>
        <v>0</v>
      </c>
      <c r="V527" s="107">
        <f t="shared" si="89"/>
        <v>0</v>
      </c>
      <c r="W527" s="107">
        <f t="shared" si="90"/>
        <v>0</v>
      </c>
      <c r="X527" s="107">
        <f t="shared" si="91"/>
        <v>0</v>
      </c>
      <c r="Y527" s="107">
        <f t="shared" si="92"/>
        <v>0</v>
      </c>
      <c r="Z527" s="107">
        <f t="shared" si="106"/>
        <v>0</v>
      </c>
      <c r="AA527" s="107">
        <f t="shared" si="107"/>
        <v>0</v>
      </c>
      <c r="AB527" s="107">
        <f t="shared" si="108"/>
        <v>0</v>
      </c>
      <c r="AC527" s="107">
        <f t="shared" si="109"/>
        <v>0</v>
      </c>
      <c r="AD527" s="107">
        <f t="shared" si="110"/>
        <v>0</v>
      </c>
      <c r="AE527" s="107">
        <f t="shared" si="111"/>
        <v>0</v>
      </c>
      <c r="AF527" s="107">
        <f t="shared" si="112"/>
        <v>0</v>
      </c>
      <c r="AG527" s="107">
        <f t="shared" si="113"/>
        <v>0</v>
      </c>
      <c r="AH527" s="107">
        <f t="shared" si="114"/>
        <v>0</v>
      </c>
      <c r="AI527" s="107">
        <f t="shared" si="115"/>
        <v>0</v>
      </c>
      <c r="AJ527" s="107">
        <f t="shared" si="116"/>
        <v>0</v>
      </c>
      <c r="AK527" s="107">
        <f t="shared" si="117"/>
        <v>0</v>
      </c>
    </row>
    <row r="528">
      <c r="A528" s="107"/>
      <c r="B528" s="107"/>
      <c r="C528" s="107"/>
      <c r="D528" s="107"/>
      <c r="E528" s="107"/>
      <c r="F528" s="108">
        <f t="shared" si="105"/>
        <v>1302</v>
      </c>
      <c r="G528" s="90" t="s">
        <v>720</v>
      </c>
      <c r="H528" s="14">
        <f>IF(ISNA(VLOOKUP(G528,Round3_Transactions!$A$2:$F$800,2,FALSE)), 0,VLOOKUP(G528,Round3_Transactions!$A$2:$F$800,2,FALSE))</f>
        <v>0</v>
      </c>
      <c r="I528" s="60">
        <f>IF(ISNA(VLOOKUP(G528,Round3_Transactions!$A$2:$F$800,3,FALSE)), 0,VLOOKUP(G528,Round3_Transactions!$A$2:$F$800,3,FALSE))</f>
        <v>0</v>
      </c>
      <c r="J528" s="60">
        <f>IF(ISNA(VLOOKUP(G528,Round3_Transactions!$A$2:$F$800,4,FALSE)), 0,VLOOKUP(G528,Round3_Transactions!$A$2:$F$800,4,FALSE))</f>
        <v>0</v>
      </c>
      <c r="K528" s="60">
        <f>IF(ISNA(VLOOKUP(G528,Round3_Transactions!$A$2:$F$800,5,FALSE)), 0,VLOOKUP(G528,Round3_Transactions!$A$2:$F$800,5,FALSE))</f>
        <v>0</v>
      </c>
      <c r="L528" s="86">
        <f>IF(ISNA(VLOOKUP(G528,Round3_Transactions!$A$2:$F$800,6,FALSE)), 0,VLOOKUP(G528,Round3_Transactions!$A$2:$F$800,6,FALSE))</f>
        <v>0</v>
      </c>
      <c r="M528" s="107">
        <f t="shared" si="79"/>
        <v>0</v>
      </c>
      <c r="N528" s="107">
        <f t="shared" si="81"/>
        <v>0</v>
      </c>
      <c r="O528" s="107">
        <f t="shared" si="82"/>
        <v>0</v>
      </c>
      <c r="P528" s="107">
        <f t="shared" si="83"/>
        <v>0</v>
      </c>
      <c r="Q528" s="107">
        <f t="shared" si="84"/>
        <v>0</v>
      </c>
      <c r="R528" s="107">
        <f t="shared" si="85"/>
        <v>0</v>
      </c>
      <c r="S528" s="107">
        <f t="shared" si="86"/>
        <v>0</v>
      </c>
      <c r="T528" s="107">
        <f t="shared" si="87"/>
        <v>0</v>
      </c>
      <c r="U528" s="107">
        <f t="shared" si="88"/>
        <v>0</v>
      </c>
      <c r="V528" s="107">
        <f t="shared" si="89"/>
        <v>0</v>
      </c>
      <c r="W528" s="107">
        <f t="shared" si="90"/>
        <v>0</v>
      </c>
      <c r="X528" s="107">
        <f t="shared" si="91"/>
        <v>0</v>
      </c>
      <c r="Y528" s="107">
        <f t="shared" si="92"/>
        <v>0</v>
      </c>
      <c r="Z528" s="107">
        <f t="shared" si="106"/>
        <v>0</v>
      </c>
      <c r="AA528" s="107">
        <f t="shared" si="107"/>
        <v>0</v>
      </c>
      <c r="AB528" s="107">
        <f t="shared" si="108"/>
        <v>0</v>
      </c>
      <c r="AC528" s="107">
        <f t="shared" si="109"/>
        <v>0</v>
      </c>
      <c r="AD528" s="107">
        <f t="shared" si="110"/>
        <v>0</v>
      </c>
      <c r="AE528" s="107">
        <f t="shared" si="111"/>
        <v>0</v>
      </c>
      <c r="AF528" s="107">
        <f t="shared" si="112"/>
        <v>0</v>
      </c>
      <c r="AG528" s="107">
        <f t="shared" si="113"/>
        <v>0</v>
      </c>
      <c r="AH528" s="107">
        <f t="shared" si="114"/>
        <v>0</v>
      </c>
      <c r="AI528" s="107">
        <f t="shared" si="115"/>
        <v>0</v>
      </c>
      <c r="AJ528" s="107">
        <f t="shared" si="116"/>
        <v>0</v>
      </c>
      <c r="AK528" s="107">
        <f t="shared" si="117"/>
        <v>0</v>
      </c>
    </row>
    <row r="529">
      <c r="A529" s="107"/>
      <c r="B529" s="107"/>
      <c r="C529" s="107"/>
      <c r="D529" s="107"/>
      <c r="E529" s="107"/>
      <c r="F529" s="108">
        <f t="shared" si="105"/>
        <v>1302</v>
      </c>
      <c r="G529" s="90" t="s">
        <v>721</v>
      </c>
      <c r="H529" s="14">
        <f>IF(ISNA(VLOOKUP(G529,Round3_Transactions!$A$2:$F$800,2,FALSE)), 0,VLOOKUP(G529,Round3_Transactions!$A$2:$F$800,2,FALSE))</f>
        <v>0</v>
      </c>
      <c r="I529" s="60">
        <f>IF(ISNA(VLOOKUP(G529,Round3_Transactions!$A$2:$F$800,3,FALSE)), 0,VLOOKUP(G529,Round3_Transactions!$A$2:$F$800,3,FALSE))</f>
        <v>0</v>
      </c>
      <c r="J529" s="60">
        <f>IF(ISNA(VLOOKUP(G529,Round3_Transactions!$A$2:$F$800,4,FALSE)), 0,VLOOKUP(G529,Round3_Transactions!$A$2:$F$800,4,FALSE))</f>
        <v>0</v>
      </c>
      <c r="K529" s="60">
        <f>IF(ISNA(VLOOKUP(G529,Round3_Transactions!$A$2:$F$800,5,FALSE)), 0,VLOOKUP(G529,Round3_Transactions!$A$2:$F$800,5,FALSE))</f>
        <v>0</v>
      </c>
      <c r="L529" s="86">
        <f>IF(ISNA(VLOOKUP(G529,Round3_Transactions!$A$2:$F$800,6,FALSE)), 0,VLOOKUP(G529,Round3_Transactions!$A$2:$F$800,6,FALSE))</f>
        <v>0</v>
      </c>
      <c r="M529" s="107">
        <f t="shared" si="79"/>
        <v>0</v>
      </c>
      <c r="N529" s="107">
        <f t="shared" si="81"/>
        <v>0</v>
      </c>
      <c r="O529" s="107">
        <f t="shared" si="82"/>
        <v>0</v>
      </c>
      <c r="P529" s="107">
        <f t="shared" si="83"/>
        <v>0</v>
      </c>
      <c r="Q529" s="107">
        <f t="shared" si="84"/>
        <v>0</v>
      </c>
      <c r="R529" s="107">
        <f t="shared" si="85"/>
        <v>0</v>
      </c>
      <c r="S529" s="107">
        <f t="shared" si="86"/>
        <v>0</v>
      </c>
      <c r="T529" s="107">
        <f t="shared" si="87"/>
        <v>0</v>
      </c>
      <c r="U529" s="107">
        <f t="shared" si="88"/>
        <v>0</v>
      </c>
      <c r="V529" s="107">
        <f t="shared" si="89"/>
        <v>0</v>
      </c>
      <c r="W529" s="107">
        <f t="shared" si="90"/>
        <v>0</v>
      </c>
      <c r="X529" s="107">
        <f t="shared" si="91"/>
        <v>0</v>
      </c>
      <c r="Y529" s="107">
        <f t="shared" si="92"/>
        <v>0</v>
      </c>
      <c r="Z529" s="107">
        <f t="shared" si="106"/>
        <v>0</v>
      </c>
      <c r="AA529" s="107">
        <f t="shared" si="107"/>
        <v>0</v>
      </c>
      <c r="AB529" s="107">
        <f t="shared" si="108"/>
        <v>0</v>
      </c>
      <c r="AC529" s="107">
        <f t="shared" si="109"/>
        <v>0</v>
      </c>
      <c r="AD529" s="107">
        <f t="shared" si="110"/>
        <v>0</v>
      </c>
      <c r="AE529" s="107">
        <f t="shared" si="111"/>
        <v>0</v>
      </c>
      <c r="AF529" s="107">
        <f t="shared" si="112"/>
        <v>0</v>
      </c>
      <c r="AG529" s="107">
        <f t="shared" si="113"/>
        <v>0</v>
      </c>
      <c r="AH529" s="107">
        <f t="shared" si="114"/>
        <v>0</v>
      </c>
      <c r="AI529" s="107">
        <f t="shared" si="115"/>
        <v>0</v>
      </c>
      <c r="AJ529" s="107">
        <f t="shared" si="116"/>
        <v>0</v>
      </c>
      <c r="AK529" s="107">
        <f t="shared" si="117"/>
        <v>0</v>
      </c>
    </row>
    <row r="530">
      <c r="A530" s="107"/>
      <c r="B530" s="107"/>
      <c r="C530" s="107"/>
      <c r="D530" s="107"/>
      <c r="E530" s="107"/>
      <c r="F530" s="108">
        <f t="shared" si="105"/>
        <v>1302</v>
      </c>
      <c r="G530" s="90" t="s">
        <v>722</v>
      </c>
      <c r="H530" s="14">
        <f>IF(ISNA(VLOOKUP(G530,Round3_Transactions!$A$2:$F$800,2,FALSE)), 0,VLOOKUP(G530,Round3_Transactions!$A$2:$F$800,2,FALSE))</f>
        <v>0</v>
      </c>
      <c r="I530" s="60">
        <f>IF(ISNA(VLOOKUP(G530,Round3_Transactions!$A$2:$F$800,3,FALSE)), 0,VLOOKUP(G530,Round3_Transactions!$A$2:$F$800,3,FALSE))</f>
        <v>0</v>
      </c>
      <c r="J530" s="60">
        <f>IF(ISNA(VLOOKUP(G530,Round3_Transactions!$A$2:$F$800,4,FALSE)), 0,VLOOKUP(G530,Round3_Transactions!$A$2:$F$800,4,FALSE))</f>
        <v>0</v>
      </c>
      <c r="K530" s="60">
        <f>IF(ISNA(VLOOKUP(G530,Round3_Transactions!$A$2:$F$800,5,FALSE)), 0,VLOOKUP(G530,Round3_Transactions!$A$2:$F$800,5,FALSE))</f>
        <v>0</v>
      </c>
      <c r="L530" s="86">
        <f>IF(ISNA(VLOOKUP(G530,Round3_Transactions!$A$2:$F$800,6,FALSE)), 0,VLOOKUP(G530,Round3_Transactions!$A$2:$F$800,6,FALSE))</f>
        <v>0</v>
      </c>
      <c r="M530" s="107">
        <f t="shared" si="79"/>
        <v>0</v>
      </c>
      <c r="N530" s="107">
        <f t="shared" si="81"/>
        <v>0</v>
      </c>
      <c r="O530" s="107">
        <f t="shared" si="82"/>
        <v>0</v>
      </c>
      <c r="P530" s="107">
        <f t="shared" si="83"/>
        <v>0</v>
      </c>
      <c r="Q530" s="107">
        <f t="shared" si="84"/>
        <v>0</v>
      </c>
      <c r="R530" s="107">
        <f t="shared" si="85"/>
        <v>0</v>
      </c>
      <c r="S530" s="107">
        <f t="shared" si="86"/>
        <v>0</v>
      </c>
      <c r="T530" s="107">
        <f t="shared" si="87"/>
        <v>0</v>
      </c>
      <c r="U530" s="107">
        <f t="shared" si="88"/>
        <v>0</v>
      </c>
      <c r="V530" s="107">
        <f t="shared" si="89"/>
        <v>0</v>
      </c>
      <c r="W530" s="107">
        <f t="shared" si="90"/>
        <v>0</v>
      </c>
      <c r="X530" s="107">
        <f t="shared" si="91"/>
        <v>0</v>
      </c>
      <c r="Y530" s="107">
        <f t="shared" si="92"/>
        <v>0</v>
      </c>
      <c r="Z530" s="107">
        <f t="shared" si="106"/>
        <v>0</v>
      </c>
      <c r="AA530" s="107">
        <f t="shared" si="107"/>
        <v>0</v>
      </c>
      <c r="AB530" s="107">
        <f t="shared" si="108"/>
        <v>0</v>
      </c>
      <c r="AC530" s="107">
        <f t="shared" si="109"/>
        <v>0</v>
      </c>
      <c r="AD530" s="107">
        <f t="shared" si="110"/>
        <v>0</v>
      </c>
      <c r="AE530" s="107">
        <f t="shared" si="111"/>
        <v>0</v>
      </c>
      <c r="AF530" s="107">
        <f t="shared" si="112"/>
        <v>0</v>
      </c>
      <c r="AG530" s="107">
        <f t="shared" si="113"/>
        <v>0</v>
      </c>
      <c r="AH530" s="107">
        <f t="shared" si="114"/>
        <v>0</v>
      </c>
      <c r="AI530" s="107">
        <f t="shared" si="115"/>
        <v>0</v>
      </c>
      <c r="AJ530" s="107">
        <f t="shared" si="116"/>
        <v>0</v>
      </c>
      <c r="AK530" s="107">
        <f t="shared" si="117"/>
        <v>0</v>
      </c>
    </row>
    <row r="531">
      <c r="A531" s="107"/>
      <c r="B531" s="107"/>
      <c r="C531" s="107"/>
      <c r="D531" s="107"/>
      <c r="E531" s="107"/>
      <c r="F531" s="108">
        <f t="shared" si="105"/>
        <v>1302</v>
      </c>
      <c r="G531" s="90" t="s">
        <v>723</v>
      </c>
      <c r="H531" s="14">
        <f>IF(ISNA(VLOOKUP(G531,Round3_Transactions!$A$2:$F$800,2,FALSE)), 0,VLOOKUP(G531,Round3_Transactions!$A$2:$F$800,2,FALSE))</f>
        <v>0</v>
      </c>
      <c r="I531" s="60">
        <f>IF(ISNA(VLOOKUP(G531,Round3_Transactions!$A$2:$F$800,3,FALSE)), 0,VLOOKUP(G531,Round3_Transactions!$A$2:$F$800,3,FALSE))</f>
        <v>0</v>
      </c>
      <c r="J531" s="60">
        <f>IF(ISNA(VLOOKUP(G531,Round3_Transactions!$A$2:$F$800,4,FALSE)), 0,VLOOKUP(G531,Round3_Transactions!$A$2:$F$800,4,FALSE))</f>
        <v>0</v>
      </c>
      <c r="K531" s="60">
        <f>IF(ISNA(VLOOKUP(G531,Round3_Transactions!$A$2:$F$800,5,FALSE)), 0,VLOOKUP(G531,Round3_Transactions!$A$2:$F$800,5,FALSE))</f>
        <v>0</v>
      </c>
      <c r="L531" s="86">
        <f>IF(ISNA(VLOOKUP(G531,Round3_Transactions!$A$2:$F$800,6,FALSE)), 0,VLOOKUP(G531,Round3_Transactions!$A$2:$F$800,6,FALSE))</f>
        <v>0</v>
      </c>
      <c r="M531" s="107">
        <f t="shared" si="79"/>
        <v>0</v>
      </c>
      <c r="N531" s="107">
        <f t="shared" si="81"/>
        <v>0</v>
      </c>
      <c r="O531" s="107">
        <f t="shared" si="82"/>
        <v>0</v>
      </c>
      <c r="P531" s="107">
        <f t="shared" si="83"/>
        <v>0</v>
      </c>
      <c r="Q531" s="107">
        <f t="shared" si="84"/>
        <v>0</v>
      </c>
      <c r="R531" s="107">
        <f t="shared" si="85"/>
        <v>0</v>
      </c>
      <c r="S531" s="107">
        <f t="shared" si="86"/>
        <v>0</v>
      </c>
      <c r="T531" s="107">
        <f t="shared" si="87"/>
        <v>0</v>
      </c>
      <c r="U531" s="107">
        <f t="shared" si="88"/>
        <v>0</v>
      </c>
      <c r="V531" s="107">
        <f t="shared" si="89"/>
        <v>0</v>
      </c>
      <c r="W531" s="107">
        <f t="shared" si="90"/>
        <v>0</v>
      </c>
      <c r="X531" s="107">
        <f t="shared" si="91"/>
        <v>0</v>
      </c>
      <c r="Y531" s="107">
        <f t="shared" si="92"/>
        <v>0</v>
      </c>
      <c r="Z531" s="107">
        <f t="shared" si="106"/>
        <v>0</v>
      </c>
      <c r="AA531" s="107">
        <f t="shared" si="107"/>
        <v>0</v>
      </c>
      <c r="AB531" s="107">
        <f t="shared" si="108"/>
        <v>0</v>
      </c>
      <c r="AC531" s="107">
        <f t="shared" si="109"/>
        <v>0</v>
      </c>
      <c r="AD531" s="107">
        <f t="shared" si="110"/>
        <v>0</v>
      </c>
      <c r="AE531" s="107">
        <f t="shared" si="111"/>
        <v>0</v>
      </c>
      <c r="AF531" s="107">
        <f t="shared" si="112"/>
        <v>0</v>
      </c>
      <c r="AG531" s="107">
        <f t="shared" si="113"/>
        <v>0</v>
      </c>
      <c r="AH531" s="107">
        <f t="shared" si="114"/>
        <v>0</v>
      </c>
      <c r="AI531" s="107">
        <f t="shared" si="115"/>
        <v>0</v>
      </c>
      <c r="AJ531" s="107">
        <f t="shared" si="116"/>
        <v>0</v>
      </c>
      <c r="AK531" s="107">
        <f t="shared" si="117"/>
        <v>0</v>
      </c>
    </row>
    <row r="532">
      <c r="A532" s="107"/>
      <c r="B532" s="107"/>
      <c r="C532" s="107"/>
      <c r="D532" s="107"/>
      <c r="E532" s="107"/>
      <c r="F532" s="108">
        <f t="shared" si="105"/>
        <v>1302</v>
      </c>
      <c r="G532" s="90" t="s">
        <v>724</v>
      </c>
      <c r="H532" s="14">
        <f>IF(ISNA(VLOOKUP(G532,Round3_Transactions!$A$2:$F$800,2,FALSE)), 0,VLOOKUP(G532,Round3_Transactions!$A$2:$F$800,2,FALSE))</f>
        <v>0</v>
      </c>
      <c r="I532" s="60">
        <f>IF(ISNA(VLOOKUP(G532,Round3_Transactions!$A$2:$F$800,3,FALSE)), 0,VLOOKUP(G532,Round3_Transactions!$A$2:$F$800,3,FALSE))</f>
        <v>0</v>
      </c>
      <c r="J532" s="60">
        <f>IF(ISNA(VLOOKUP(G532,Round3_Transactions!$A$2:$F$800,4,FALSE)), 0,VLOOKUP(G532,Round3_Transactions!$A$2:$F$800,4,FALSE))</f>
        <v>0</v>
      </c>
      <c r="K532" s="60">
        <f>IF(ISNA(VLOOKUP(G532,Round3_Transactions!$A$2:$F$800,5,FALSE)), 0,VLOOKUP(G532,Round3_Transactions!$A$2:$F$800,5,FALSE))</f>
        <v>0</v>
      </c>
      <c r="L532" s="86">
        <f>IF(ISNA(VLOOKUP(G532,Round3_Transactions!$A$2:$F$800,6,FALSE)), 0,VLOOKUP(G532,Round3_Transactions!$A$2:$F$800,6,FALSE))</f>
        <v>0</v>
      </c>
      <c r="M532" s="107">
        <f t="shared" si="79"/>
        <v>0</v>
      </c>
      <c r="N532" s="107">
        <f t="shared" si="81"/>
        <v>0</v>
      </c>
      <c r="O532" s="107">
        <f t="shared" si="82"/>
        <v>0</v>
      </c>
      <c r="P532" s="107">
        <f t="shared" si="83"/>
        <v>0</v>
      </c>
      <c r="Q532" s="107">
        <f t="shared" si="84"/>
        <v>0</v>
      </c>
      <c r="R532" s="107">
        <f t="shared" si="85"/>
        <v>0</v>
      </c>
      <c r="S532" s="107">
        <f t="shared" si="86"/>
        <v>0</v>
      </c>
      <c r="T532" s="107">
        <f t="shared" si="87"/>
        <v>0</v>
      </c>
      <c r="U532" s="107">
        <f t="shared" si="88"/>
        <v>0</v>
      </c>
      <c r="V532" s="107">
        <f t="shared" si="89"/>
        <v>0</v>
      </c>
      <c r="W532" s="107">
        <f t="shared" si="90"/>
        <v>0</v>
      </c>
      <c r="X532" s="107">
        <f t="shared" si="91"/>
        <v>0</v>
      </c>
      <c r="Y532" s="107">
        <f t="shared" si="92"/>
        <v>0</v>
      </c>
      <c r="Z532" s="107">
        <f t="shared" si="106"/>
        <v>0</v>
      </c>
      <c r="AA532" s="107">
        <f t="shared" si="107"/>
        <v>0</v>
      </c>
      <c r="AB532" s="107">
        <f t="shared" si="108"/>
        <v>0</v>
      </c>
      <c r="AC532" s="107">
        <f t="shared" si="109"/>
        <v>0</v>
      </c>
      <c r="AD532" s="107">
        <f t="shared" si="110"/>
        <v>0</v>
      </c>
      <c r="AE532" s="107">
        <f t="shared" si="111"/>
        <v>0</v>
      </c>
      <c r="AF532" s="107">
        <f t="shared" si="112"/>
        <v>0</v>
      </c>
      <c r="AG532" s="107">
        <f t="shared" si="113"/>
        <v>0</v>
      </c>
      <c r="AH532" s="107">
        <f t="shared" si="114"/>
        <v>0</v>
      </c>
      <c r="AI532" s="107">
        <f t="shared" si="115"/>
        <v>0</v>
      </c>
      <c r="AJ532" s="107">
        <f t="shared" si="116"/>
        <v>0</v>
      </c>
      <c r="AK532" s="107">
        <f t="shared" si="117"/>
        <v>0</v>
      </c>
    </row>
    <row r="533">
      <c r="A533" s="107"/>
      <c r="B533" s="107"/>
      <c r="C533" s="107"/>
      <c r="D533" s="107"/>
      <c r="E533" s="107"/>
      <c r="F533" s="108">
        <f t="shared" si="105"/>
        <v>1302</v>
      </c>
      <c r="G533" s="90" t="s">
        <v>725</v>
      </c>
      <c r="H533" s="14">
        <f>IF(ISNA(VLOOKUP(G533,Round3_Transactions!$A$2:$F$800,2,FALSE)), 0,VLOOKUP(G533,Round3_Transactions!$A$2:$F$800,2,FALSE))</f>
        <v>0</v>
      </c>
      <c r="I533" s="60">
        <f>IF(ISNA(VLOOKUP(G533,Round3_Transactions!$A$2:$F$800,3,FALSE)), 0,VLOOKUP(G533,Round3_Transactions!$A$2:$F$800,3,FALSE))</f>
        <v>0</v>
      </c>
      <c r="J533" s="60">
        <f>IF(ISNA(VLOOKUP(G533,Round3_Transactions!$A$2:$F$800,4,FALSE)), 0,VLOOKUP(G533,Round3_Transactions!$A$2:$F$800,4,FALSE))</f>
        <v>0</v>
      </c>
      <c r="K533" s="60">
        <f>IF(ISNA(VLOOKUP(G533,Round3_Transactions!$A$2:$F$800,5,FALSE)), 0,VLOOKUP(G533,Round3_Transactions!$A$2:$F$800,5,FALSE))</f>
        <v>0</v>
      </c>
      <c r="L533" s="86">
        <f>IF(ISNA(VLOOKUP(G533,Round3_Transactions!$A$2:$F$800,6,FALSE)), 0,VLOOKUP(G533,Round3_Transactions!$A$2:$F$800,6,FALSE))</f>
        <v>0</v>
      </c>
      <c r="M533" s="107">
        <f t="shared" si="79"/>
        <v>0</v>
      </c>
      <c r="N533" s="107">
        <f t="shared" si="81"/>
        <v>0</v>
      </c>
      <c r="O533" s="107">
        <f t="shared" si="82"/>
        <v>0</v>
      </c>
      <c r="P533" s="107">
        <f t="shared" si="83"/>
        <v>0</v>
      </c>
      <c r="Q533" s="107">
        <f t="shared" si="84"/>
        <v>0</v>
      </c>
      <c r="R533" s="107">
        <f t="shared" si="85"/>
        <v>0</v>
      </c>
      <c r="S533" s="107">
        <f t="shared" si="86"/>
        <v>0</v>
      </c>
      <c r="T533" s="107">
        <f t="shared" si="87"/>
        <v>0</v>
      </c>
      <c r="U533" s="107">
        <f t="shared" si="88"/>
        <v>0</v>
      </c>
      <c r="V533" s="107">
        <f t="shared" si="89"/>
        <v>0</v>
      </c>
      <c r="W533" s="107">
        <f t="shared" si="90"/>
        <v>0</v>
      </c>
      <c r="X533" s="107">
        <f t="shared" si="91"/>
        <v>0</v>
      </c>
      <c r="Y533" s="107">
        <f t="shared" si="92"/>
        <v>0</v>
      </c>
      <c r="Z533" s="107">
        <f t="shared" si="106"/>
        <v>0</v>
      </c>
      <c r="AA533" s="107">
        <f t="shared" si="107"/>
        <v>0</v>
      </c>
      <c r="AB533" s="107">
        <f t="shared" si="108"/>
        <v>0</v>
      </c>
      <c r="AC533" s="107">
        <f t="shared" si="109"/>
        <v>0</v>
      </c>
      <c r="AD533" s="107">
        <f t="shared" si="110"/>
        <v>0</v>
      </c>
      <c r="AE533" s="107">
        <f t="shared" si="111"/>
        <v>0</v>
      </c>
      <c r="AF533" s="107">
        <f t="shared" si="112"/>
        <v>0</v>
      </c>
      <c r="AG533" s="107">
        <f t="shared" si="113"/>
        <v>0</v>
      </c>
      <c r="AH533" s="107">
        <f t="shared" si="114"/>
        <v>0</v>
      </c>
      <c r="AI533" s="107">
        <f t="shared" si="115"/>
        <v>0</v>
      </c>
      <c r="AJ533" s="107">
        <f t="shared" si="116"/>
        <v>0</v>
      </c>
      <c r="AK533" s="107">
        <f t="shared" si="117"/>
        <v>0</v>
      </c>
    </row>
    <row r="534">
      <c r="A534" s="107"/>
      <c r="B534" s="107"/>
      <c r="C534" s="107"/>
      <c r="D534" s="107"/>
      <c r="E534" s="107"/>
      <c r="F534" s="108">
        <f t="shared" si="105"/>
        <v>1302</v>
      </c>
      <c r="G534" s="90" t="s">
        <v>726</v>
      </c>
      <c r="H534" s="14">
        <f>IF(ISNA(VLOOKUP(G534,Round3_Transactions!$A$2:$F$800,2,FALSE)), 0,VLOOKUP(G534,Round3_Transactions!$A$2:$F$800,2,FALSE))</f>
        <v>0</v>
      </c>
      <c r="I534" s="60">
        <f>IF(ISNA(VLOOKUP(G534,Round3_Transactions!$A$2:$F$800,3,FALSE)), 0,VLOOKUP(G534,Round3_Transactions!$A$2:$F$800,3,FALSE))</f>
        <v>0</v>
      </c>
      <c r="J534" s="60">
        <f>IF(ISNA(VLOOKUP(G534,Round3_Transactions!$A$2:$F$800,4,FALSE)), 0,VLOOKUP(G534,Round3_Transactions!$A$2:$F$800,4,FALSE))</f>
        <v>0</v>
      </c>
      <c r="K534" s="60">
        <f>IF(ISNA(VLOOKUP(G534,Round3_Transactions!$A$2:$F$800,5,FALSE)), 0,VLOOKUP(G534,Round3_Transactions!$A$2:$F$800,5,FALSE))</f>
        <v>0</v>
      </c>
      <c r="L534" s="86">
        <f>IF(ISNA(VLOOKUP(G534,Round3_Transactions!$A$2:$F$800,6,FALSE)), 0,VLOOKUP(G534,Round3_Transactions!$A$2:$F$800,6,FALSE))</f>
        <v>0</v>
      </c>
      <c r="M534" s="107">
        <f t="shared" si="79"/>
        <v>0</v>
      </c>
      <c r="N534" s="107">
        <f t="shared" si="81"/>
        <v>0</v>
      </c>
      <c r="O534" s="107">
        <f t="shared" si="82"/>
        <v>0</v>
      </c>
      <c r="P534" s="107">
        <f t="shared" si="83"/>
        <v>0</v>
      </c>
      <c r="Q534" s="107">
        <f t="shared" si="84"/>
        <v>0</v>
      </c>
      <c r="R534" s="107">
        <f t="shared" si="85"/>
        <v>0</v>
      </c>
      <c r="S534" s="107">
        <f t="shared" si="86"/>
        <v>0</v>
      </c>
      <c r="T534" s="107">
        <f t="shared" si="87"/>
        <v>0</v>
      </c>
      <c r="U534" s="107">
        <f t="shared" si="88"/>
        <v>0</v>
      </c>
      <c r="V534" s="107">
        <f t="shared" si="89"/>
        <v>0</v>
      </c>
      <c r="W534" s="107">
        <f t="shared" si="90"/>
        <v>0</v>
      </c>
      <c r="X534" s="107">
        <f t="shared" si="91"/>
        <v>0</v>
      </c>
      <c r="Y534" s="107">
        <f t="shared" si="92"/>
        <v>0</v>
      </c>
      <c r="Z534" s="107">
        <f t="shared" si="106"/>
        <v>0</v>
      </c>
      <c r="AA534" s="107">
        <f t="shared" si="107"/>
        <v>0</v>
      </c>
      <c r="AB534" s="107">
        <f t="shared" si="108"/>
        <v>0</v>
      </c>
      <c r="AC534" s="107">
        <f t="shared" si="109"/>
        <v>0</v>
      </c>
      <c r="AD534" s="107">
        <f t="shared" si="110"/>
        <v>0</v>
      </c>
      <c r="AE534" s="107">
        <f t="shared" si="111"/>
        <v>0</v>
      </c>
      <c r="AF534" s="107">
        <f t="shared" si="112"/>
        <v>0</v>
      </c>
      <c r="AG534" s="107">
        <f t="shared" si="113"/>
        <v>0</v>
      </c>
      <c r="AH534" s="107">
        <f t="shared" si="114"/>
        <v>0</v>
      </c>
      <c r="AI534" s="107">
        <f t="shared" si="115"/>
        <v>0</v>
      </c>
      <c r="AJ534" s="107">
        <f t="shared" si="116"/>
        <v>0</v>
      </c>
      <c r="AK534" s="107">
        <f t="shared" si="117"/>
        <v>0</v>
      </c>
    </row>
    <row r="535">
      <c r="A535" s="107"/>
      <c r="B535" s="107"/>
      <c r="C535" s="107"/>
      <c r="D535" s="107"/>
      <c r="E535" s="107"/>
      <c r="F535" s="108">
        <f t="shared" si="105"/>
        <v>1302</v>
      </c>
      <c r="G535" s="90" t="s">
        <v>727</v>
      </c>
      <c r="H535" s="14">
        <f>IF(ISNA(VLOOKUP(G535,Round3_Transactions!$A$2:$F$800,2,FALSE)), 0,VLOOKUP(G535,Round3_Transactions!$A$2:$F$800,2,FALSE))</f>
        <v>0</v>
      </c>
      <c r="I535" s="60">
        <f>IF(ISNA(VLOOKUP(G535,Round3_Transactions!$A$2:$F$800,3,FALSE)), 0,VLOOKUP(G535,Round3_Transactions!$A$2:$F$800,3,FALSE))</f>
        <v>0</v>
      </c>
      <c r="J535" s="60">
        <f>IF(ISNA(VLOOKUP(G535,Round3_Transactions!$A$2:$F$800,4,FALSE)), 0,VLOOKUP(G535,Round3_Transactions!$A$2:$F$800,4,FALSE))</f>
        <v>0</v>
      </c>
      <c r="K535" s="60">
        <f>IF(ISNA(VLOOKUP(G535,Round3_Transactions!$A$2:$F$800,5,FALSE)), 0,VLOOKUP(G535,Round3_Transactions!$A$2:$F$800,5,FALSE))</f>
        <v>0</v>
      </c>
      <c r="L535" s="86">
        <f>IF(ISNA(VLOOKUP(G535,Round3_Transactions!$A$2:$F$800,6,FALSE)), 0,VLOOKUP(G535,Round3_Transactions!$A$2:$F$800,6,FALSE))</f>
        <v>0</v>
      </c>
      <c r="M535" s="107">
        <f t="shared" si="79"/>
        <v>0</v>
      </c>
      <c r="N535" s="107">
        <f t="shared" si="81"/>
        <v>0</v>
      </c>
      <c r="O535" s="107">
        <f t="shared" si="82"/>
        <v>0</v>
      </c>
      <c r="P535" s="107">
        <f t="shared" si="83"/>
        <v>0</v>
      </c>
      <c r="Q535" s="107">
        <f t="shared" si="84"/>
        <v>0</v>
      </c>
      <c r="R535" s="107">
        <f t="shared" si="85"/>
        <v>0</v>
      </c>
      <c r="S535" s="107">
        <f t="shared" si="86"/>
        <v>0</v>
      </c>
      <c r="T535" s="107">
        <f t="shared" si="87"/>
        <v>0</v>
      </c>
      <c r="U535" s="107">
        <f t="shared" si="88"/>
        <v>0</v>
      </c>
      <c r="V535" s="107">
        <f t="shared" si="89"/>
        <v>0</v>
      </c>
      <c r="W535" s="107">
        <f t="shared" si="90"/>
        <v>0</v>
      </c>
      <c r="X535" s="107">
        <f t="shared" si="91"/>
        <v>0</v>
      </c>
      <c r="Y535" s="107">
        <f t="shared" si="92"/>
        <v>0</v>
      </c>
      <c r="Z535" s="107">
        <f t="shared" si="106"/>
        <v>0</v>
      </c>
      <c r="AA535" s="107">
        <f t="shared" si="107"/>
        <v>0</v>
      </c>
      <c r="AB535" s="107">
        <f t="shared" si="108"/>
        <v>0</v>
      </c>
      <c r="AC535" s="107">
        <f t="shared" si="109"/>
        <v>0</v>
      </c>
      <c r="AD535" s="107">
        <f t="shared" si="110"/>
        <v>0</v>
      </c>
      <c r="AE535" s="107">
        <f t="shared" si="111"/>
        <v>0</v>
      </c>
      <c r="AF535" s="107">
        <f t="shared" si="112"/>
        <v>0</v>
      </c>
      <c r="AG535" s="107">
        <f t="shared" si="113"/>
        <v>0</v>
      </c>
      <c r="AH535" s="107">
        <f t="shared" si="114"/>
        <v>0</v>
      </c>
      <c r="AI535" s="107">
        <f t="shared" si="115"/>
        <v>0</v>
      </c>
      <c r="AJ535" s="107">
        <f t="shared" si="116"/>
        <v>0</v>
      </c>
      <c r="AK535" s="107">
        <f t="shared" si="117"/>
        <v>0</v>
      </c>
    </row>
    <row r="536">
      <c r="A536" s="107"/>
      <c r="B536" s="107"/>
      <c r="C536" s="107"/>
      <c r="D536" s="107"/>
      <c r="E536" s="107"/>
      <c r="F536" s="108">
        <f t="shared" si="105"/>
        <v>1302</v>
      </c>
      <c r="G536" s="90" t="s">
        <v>728</v>
      </c>
      <c r="H536" s="14">
        <f>IF(ISNA(VLOOKUP(G536,Round3_Transactions!$A$2:$F$800,2,FALSE)), 0,VLOOKUP(G536,Round3_Transactions!$A$2:$F$800,2,FALSE))</f>
        <v>0</v>
      </c>
      <c r="I536" s="60">
        <f>IF(ISNA(VLOOKUP(G536,Round3_Transactions!$A$2:$F$800,3,FALSE)), 0,VLOOKUP(G536,Round3_Transactions!$A$2:$F$800,3,FALSE))</f>
        <v>0</v>
      </c>
      <c r="J536" s="60">
        <f>IF(ISNA(VLOOKUP(G536,Round3_Transactions!$A$2:$F$800,4,FALSE)), 0,VLOOKUP(G536,Round3_Transactions!$A$2:$F$800,4,FALSE))</f>
        <v>0</v>
      </c>
      <c r="K536" s="60">
        <f>IF(ISNA(VLOOKUP(G536,Round3_Transactions!$A$2:$F$800,5,FALSE)), 0,VLOOKUP(G536,Round3_Transactions!$A$2:$F$800,5,FALSE))</f>
        <v>0</v>
      </c>
      <c r="L536" s="86">
        <f>IF(ISNA(VLOOKUP(G536,Round3_Transactions!$A$2:$F$800,6,FALSE)), 0,VLOOKUP(G536,Round3_Transactions!$A$2:$F$800,6,FALSE))</f>
        <v>0</v>
      </c>
      <c r="M536" s="107">
        <f t="shared" si="79"/>
        <v>0</v>
      </c>
      <c r="N536" s="107">
        <f t="shared" si="81"/>
        <v>0</v>
      </c>
      <c r="O536" s="107">
        <f t="shared" si="82"/>
        <v>0</v>
      </c>
      <c r="P536" s="107">
        <f t="shared" si="83"/>
        <v>0</v>
      </c>
      <c r="Q536" s="107">
        <f t="shared" si="84"/>
        <v>0</v>
      </c>
      <c r="R536" s="107">
        <f t="shared" si="85"/>
        <v>0</v>
      </c>
      <c r="S536" s="107">
        <f t="shared" si="86"/>
        <v>0</v>
      </c>
      <c r="T536" s="107">
        <f t="shared" si="87"/>
        <v>0</v>
      </c>
      <c r="U536" s="107">
        <f t="shared" si="88"/>
        <v>0</v>
      </c>
      <c r="V536" s="107">
        <f t="shared" si="89"/>
        <v>0</v>
      </c>
      <c r="W536" s="107">
        <f t="shared" si="90"/>
        <v>0</v>
      </c>
      <c r="X536" s="107">
        <f t="shared" si="91"/>
        <v>0</v>
      </c>
      <c r="Y536" s="107">
        <f t="shared" si="92"/>
        <v>0</v>
      </c>
      <c r="Z536" s="107">
        <f t="shared" si="106"/>
        <v>0</v>
      </c>
      <c r="AA536" s="107">
        <f t="shared" si="107"/>
        <v>0</v>
      </c>
      <c r="AB536" s="107">
        <f t="shared" si="108"/>
        <v>0</v>
      </c>
      <c r="AC536" s="107">
        <f t="shared" si="109"/>
        <v>0</v>
      </c>
      <c r="AD536" s="107">
        <f t="shared" si="110"/>
        <v>0</v>
      </c>
      <c r="AE536" s="107">
        <f t="shared" si="111"/>
        <v>0</v>
      </c>
      <c r="AF536" s="107">
        <f t="shared" si="112"/>
        <v>0</v>
      </c>
      <c r="AG536" s="107">
        <f t="shared" si="113"/>
        <v>0</v>
      </c>
      <c r="AH536" s="107">
        <f t="shared" si="114"/>
        <v>0</v>
      </c>
      <c r="AI536" s="107">
        <f t="shared" si="115"/>
        <v>0</v>
      </c>
      <c r="AJ536" s="107">
        <f t="shared" si="116"/>
        <v>0</v>
      </c>
      <c r="AK536" s="107">
        <f t="shared" si="117"/>
        <v>0</v>
      </c>
    </row>
    <row r="537">
      <c r="A537" s="107"/>
      <c r="B537" s="107"/>
      <c r="C537" s="107"/>
      <c r="D537" s="107"/>
      <c r="E537" s="107"/>
      <c r="F537" s="108">
        <f t="shared" si="105"/>
        <v>1302</v>
      </c>
      <c r="G537" s="90" t="s">
        <v>729</v>
      </c>
      <c r="H537" s="14">
        <f>IF(ISNA(VLOOKUP(G537,Round3_Transactions!$A$2:$F$800,2,FALSE)), 0,VLOOKUP(G537,Round3_Transactions!$A$2:$F$800,2,FALSE))</f>
        <v>0</v>
      </c>
      <c r="I537" s="60">
        <f>IF(ISNA(VLOOKUP(G537,Round3_Transactions!$A$2:$F$800,3,FALSE)), 0,VLOOKUP(G537,Round3_Transactions!$A$2:$F$800,3,FALSE))</f>
        <v>0</v>
      </c>
      <c r="J537" s="60">
        <f>IF(ISNA(VLOOKUP(G537,Round3_Transactions!$A$2:$F$800,4,FALSE)), 0,VLOOKUP(G537,Round3_Transactions!$A$2:$F$800,4,FALSE))</f>
        <v>0</v>
      </c>
      <c r="K537" s="60">
        <f>IF(ISNA(VLOOKUP(G537,Round3_Transactions!$A$2:$F$800,5,FALSE)), 0,VLOOKUP(G537,Round3_Transactions!$A$2:$F$800,5,FALSE))</f>
        <v>0</v>
      </c>
      <c r="L537" s="86">
        <f>IF(ISNA(VLOOKUP(G537,Round3_Transactions!$A$2:$F$800,6,FALSE)), 0,VLOOKUP(G537,Round3_Transactions!$A$2:$F$800,6,FALSE))</f>
        <v>0</v>
      </c>
      <c r="M537" s="107">
        <f t="shared" si="79"/>
        <v>0</v>
      </c>
      <c r="N537" s="107">
        <f t="shared" si="81"/>
        <v>0</v>
      </c>
      <c r="O537" s="107">
        <f t="shared" si="82"/>
        <v>0</v>
      </c>
      <c r="P537" s="107">
        <f t="shared" si="83"/>
        <v>0</v>
      </c>
      <c r="Q537" s="107">
        <f t="shared" si="84"/>
        <v>0</v>
      </c>
      <c r="R537" s="107">
        <f t="shared" si="85"/>
        <v>0</v>
      </c>
      <c r="S537" s="107">
        <f t="shared" si="86"/>
        <v>0</v>
      </c>
      <c r="T537" s="107">
        <f t="shared" si="87"/>
        <v>0</v>
      </c>
      <c r="U537" s="107">
        <f t="shared" si="88"/>
        <v>0</v>
      </c>
      <c r="V537" s="107">
        <f t="shared" si="89"/>
        <v>0</v>
      </c>
      <c r="W537" s="107">
        <f t="shared" si="90"/>
        <v>0</v>
      </c>
      <c r="X537" s="107">
        <f t="shared" si="91"/>
        <v>0</v>
      </c>
      <c r="Y537" s="107">
        <f t="shared" si="92"/>
        <v>0</v>
      </c>
      <c r="Z537" s="107">
        <f t="shared" si="106"/>
        <v>0</v>
      </c>
      <c r="AA537" s="107">
        <f t="shared" si="107"/>
        <v>0</v>
      </c>
      <c r="AB537" s="107">
        <f t="shared" si="108"/>
        <v>0</v>
      </c>
      <c r="AC537" s="107">
        <f t="shared" si="109"/>
        <v>0</v>
      </c>
      <c r="AD537" s="107">
        <f t="shared" si="110"/>
        <v>0</v>
      </c>
      <c r="AE537" s="107">
        <f t="shared" si="111"/>
        <v>0</v>
      </c>
      <c r="AF537" s="107">
        <f t="shared" si="112"/>
        <v>0</v>
      </c>
      <c r="AG537" s="107">
        <f t="shared" si="113"/>
        <v>0</v>
      </c>
      <c r="AH537" s="107">
        <f t="shared" si="114"/>
        <v>0</v>
      </c>
      <c r="AI537" s="107">
        <f t="shared" si="115"/>
        <v>0</v>
      </c>
      <c r="AJ537" s="107">
        <f t="shared" si="116"/>
        <v>0</v>
      </c>
      <c r="AK537" s="107">
        <f t="shared" si="117"/>
        <v>0</v>
      </c>
    </row>
    <row r="538">
      <c r="A538" s="107"/>
      <c r="B538" s="107"/>
      <c r="C538" s="107"/>
      <c r="D538" s="107"/>
      <c r="E538" s="107"/>
      <c r="F538" s="108">
        <f t="shared" si="105"/>
        <v>1302</v>
      </c>
      <c r="G538" s="90" t="s">
        <v>730</v>
      </c>
      <c r="H538" s="14">
        <f>IF(ISNA(VLOOKUP(G538,Round3_Transactions!$A$2:$F$800,2,FALSE)), 0,VLOOKUP(G538,Round3_Transactions!$A$2:$F$800,2,FALSE))</f>
        <v>0</v>
      </c>
      <c r="I538" s="60">
        <f>IF(ISNA(VLOOKUP(G538,Round3_Transactions!$A$2:$F$800,3,FALSE)), 0,VLOOKUP(G538,Round3_Transactions!$A$2:$F$800,3,FALSE))</f>
        <v>0</v>
      </c>
      <c r="J538" s="60">
        <f>IF(ISNA(VLOOKUP(G538,Round3_Transactions!$A$2:$F$800,4,FALSE)), 0,VLOOKUP(G538,Round3_Transactions!$A$2:$F$800,4,FALSE))</f>
        <v>0</v>
      </c>
      <c r="K538" s="60">
        <f>IF(ISNA(VLOOKUP(G538,Round3_Transactions!$A$2:$F$800,5,FALSE)), 0,VLOOKUP(G538,Round3_Transactions!$A$2:$F$800,5,FALSE))</f>
        <v>0</v>
      </c>
      <c r="L538" s="86">
        <f>IF(ISNA(VLOOKUP(G538,Round3_Transactions!$A$2:$F$800,6,FALSE)), 0,VLOOKUP(G538,Round3_Transactions!$A$2:$F$800,6,FALSE))</f>
        <v>0</v>
      </c>
      <c r="M538" s="107">
        <f t="shared" si="79"/>
        <v>0</v>
      </c>
      <c r="N538" s="107">
        <f t="shared" si="81"/>
        <v>0</v>
      </c>
      <c r="O538" s="107">
        <f t="shared" si="82"/>
        <v>0</v>
      </c>
      <c r="P538" s="107">
        <f t="shared" si="83"/>
        <v>0</v>
      </c>
      <c r="Q538" s="107">
        <f t="shared" si="84"/>
        <v>0</v>
      </c>
      <c r="R538" s="107">
        <f t="shared" si="85"/>
        <v>0</v>
      </c>
      <c r="S538" s="107">
        <f t="shared" si="86"/>
        <v>0</v>
      </c>
      <c r="T538" s="107">
        <f t="shared" si="87"/>
        <v>0</v>
      </c>
      <c r="U538" s="107">
        <f t="shared" si="88"/>
        <v>0</v>
      </c>
      <c r="V538" s="107">
        <f t="shared" si="89"/>
        <v>0</v>
      </c>
      <c r="W538" s="107">
        <f t="shared" si="90"/>
        <v>0</v>
      </c>
      <c r="X538" s="107">
        <f t="shared" si="91"/>
        <v>0</v>
      </c>
      <c r="Y538" s="107">
        <f t="shared" si="92"/>
        <v>0</v>
      </c>
      <c r="Z538" s="107">
        <f t="shared" si="106"/>
        <v>0</v>
      </c>
      <c r="AA538" s="107">
        <f t="shared" si="107"/>
        <v>0</v>
      </c>
      <c r="AB538" s="107">
        <f t="shared" si="108"/>
        <v>0</v>
      </c>
      <c r="AC538" s="107">
        <f t="shared" si="109"/>
        <v>0</v>
      </c>
      <c r="AD538" s="107">
        <f t="shared" si="110"/>
        <v>0</v>
      </c>
      <c r="AE538" s="107">
        <f t="shared" si="111"/>
        <v>0</v>
      </c>
      <c r="AF538" s="107">
        <f t="shared" si="112"/>
        <v>0</v>
      </c>
      <c r="AG538" s="107">
        <f t="shared" si="113"/>
        <v>0</v>
      </c>
      <c r="AH538" s="107">
        <f t="shared" si="114"/>
        <v>0</v>
      </c>
      <c r="AI538" s="107">
        <f t="shared" si="115"/>
        <v>0</v>
      </c>
      <c r="AJ538" s="107">
        <f t="shared" si="116"/>
        <v>0</v>
      </c>
      <c r="AK538" s="107">
        <f t="shared" si="117"/>
        <v>0</v>
      </c>
    </row>
    <row r="539">
      <c r="A539" s="107"/>
      <c r="B539" s="107"/>
      <c r="C539" s="107"/>
      <c r="D539" s="107"/>
      <c r="E539" s="107"/>
      <c r="F539" s="108">
        <f t="shared" si="105"/>
        <v>1302</v>
      </c>
      <c r="G539" s="90" t="s">
        <v>731</v>
      </c>
      <c r="H539" s="14">
        <f>IF(ISNA(VLOOKUP(G539,Round3_Transactions!$A$2:$F$800,2,FALSE)), 0,VLOOKUP(G539,Round3_Transactions!$A$2:$F$800,2,FALSE))</f>
        <v>0</v>
      </c>
      <c r="I539" s="60">
        <f>IF(ISNA(VLOOKUP(G539,Round3_Transactions!$A$2:$F$800,3,FALSE)), 0,VLOOKUP(G539,Round3_Transactions!$A$2:$F$800,3,FALSE))</f>
        <v>0</v>
      </c>
      <c r="J539" s="60">
        <f>IF(ISNA(VLOOKUP(G539,Round3_Transactions!$A$2:$F$800,4,FALSE)), 0,VLOOKUP(G539,Round3_Transactions!$A$2:$F$800,4,FALSE))</f>
        <v>0</v>
      </c>
      <c r="K539" s="60">
        <f>IF(ISNA(VLOOKUP(G539,Round3_Transactions!$A$2:$F$800,5,FALSE)), 0,VLOOKUP(G539,Round3_Transactions!$A$2:$F$800,5,FALSE))</f>
        <v>0</v>
      </c>
      <c r="L539" s="86">
        <f>IF(ISNA(VLOOKUP(G539,Round3_Transactions!$A$2:$F$800,6,FALSE)), 0,VLOOKUP(G539,Round3_Transactions!$A$2:$F$800,6,FALSE))</f>
        <v>0</v>
      </c>
      <c r="M539" s="107">
        <f t="shared" si="79"/>
        <v>0</v>
      </c>
      <c r="N539" s="107">
        <f t="shared" si="81"/>
        <v>0</v>
      </c>
      <c r="O539" s="107">
        <f t="shared" si="82"/>
        <v>0</v>
      </c>
      <c r="P539" s="107">
        <f t="shared" si="83"/>
        <v>0</v>
      </c>
      <c r="Q539" s="107">
        <f t="shared" si="84"/>
        <v>0</v>
      </c>
      <c r="R539" s="107">
        <f t="shared" si="85"/>
        <v>0</v>
      </c>
      <c r="S539" s="107">
        <f t="shared" si="86"/>
        <v>0</v>
      </c>
      <c r="T539" s="107">
        <f t="shared" si="87"/>
        <v>0</v>
      </c>
      <c r="U539" s="107">
        <f t="shared" si="88"/>
        <v>0</v>
      </c>
      <c r="V539" s="107">
        <f t="shared" si="89"/>
        <v>0</v>
      </c>
      <c r="W539" s="107">
        <f t="shared" si="90"/>
        <v>0</v>
      </c>
      <c r="X539" s="107">
        <f t="shared" si="91"/>
        <v>0</v>
      </c>
      <c r="Y539" s="107">
        <f t="shared" si="92"/>
        <v>0</v>
      </c>
      <c r="Z539" s="107">
        <f t="shared" si="106"/>
        <v>0</v>
      </c>
      <c r="AA539" s="107">
        <f t="shared" si="107"/>
        <v>0</v>
      </c>
      <c r="AB539" s="107">
        <f t="shared" si="108"/>
        <v>0</v>
      </c>
      <c r="AC539" s="107">
        <f t="shared" si="109"/>
        <v>0</v>
      </c>
      <c r="AD539" s="107">
        <f t="shared" si="110"/>
        <v>0</v>
      </c>
      <c r="AE539" s="107">
        <f t="shared" si="111"/>
        <v>0</v>
      </c>
      <c r="AF539" s="107">
        <f t="shared" si="112"/>
        <v>0</v>
      </c>
      <c r="AG539" s="107">
        <f t="shared" si="113"/>
        <v>0</v>
      </c>
      <c r="AH539" s="107">
        <f t="shared" si="114"/>
        <v>0</v>
      </c>
      <c r="AI539" s="107">
        <f t="shared" si="115"/>
        <v>0</v>
      </c>
      <c r="AJ539" s="107">
        <f t="shared" si="116"/>
        <v>0</v>
      </c>
      <c r="AK539" s="107">
        <f t="shared" si="117"/>
        <v>0</v>
      </c>
    </row>
    <row r="540">
      <c r="A540" s="107"/>
      <c r="B540" s="107"/>
      <c r="C540" s="107"/>
      <c r="D540" s="107"/>
      <c r="E540" s="107"/>
      <c r="F540" s="108">
        <f t="shared" si="105"/>
        <v>1302</v>
      </c>
      <c r="G540" s="90" t="s">
        <v>732</v>
      </c>
      <c r="H540" s="14">
        <f>IF(ISNA(VLOOKUP(G540,Round3_Transactions!$A$2:$F$800,2,FALSE)), 0,VLOOKUP(G540,Round3_Transactions!$A$2:$F$800,2,FALSE))</f>
        <v>0</v>
      </c>
      <c r="I540" s="60">
        <f>IF(ISNA(VLOOKUP(G540,Round3_Transactions!$A$2:$F$800,3,FALSE)), 0,VLOOKUP(G540,Round3_Transactions!$A$2:$F$800,3,FALSE))</f>
        <v>0</v>
      </c>
      <c r="J540" s="60">
        <f>IF(ISNA(VLOOKUP(G540,Round3_Transactions!$A$2:$F$800,4,FALSE)), 0,VLOOKUP(G540,Round3_Transactions!$A$2:$F$800,4,FALSE))</f>
        <v>0</v>
      </c>
      <c r="K540" s="60">
        <f>IF(ISNA(VLOOKUP(G540,Round3_Transactions!$A$2:$F$800,5,FALSE)), 0,VLOOKUP(G540,Round3_Transactions!$A$2:$F$800,5,FALSE))</f>
        <v>0</v>
      </c>
      <c r="L540" s="86">
        <f>IF(ISNA(VLOOKUP(G540,Round3_Transactions!$A$2:$F$800,6,FALSE)), 0,VLOOKUP(G540,Round3_Transactions!$A$2:$F$800,6,FALSE))</f>
        <v>0</v>
      </c>
      <c r="M540" s="107">
        <f t="shared" si="79"/>
        <v>0</v>
      </c>
      <c r="N540" s="107">
        <f t="shared" si="81"/>
        <v>0</v>
      </c>
      <c r="O540" s="107">
        <f t="shared" si="82"/>
        <v>0</v>
      </c>
      <c r="P540" s="107">
        <f t="shared" si="83"/>
        <v>0</v>
      </c>
      <c r="Q540" s="107">
        <f t="shared" si="84"/>
        <v>0</v>
      </c>
      <c r="R540" s="107">
        <f t="shared" si="85"/>
        <v>0</v>
      </c>
      <c r="S540" s="107">
        <f t="shared" si="86"/>
        <v>0</v>
      </c>
      <c r="T540" s="107">
        <f t="shared" si="87"/>
        <v>0</v>
      </c>
      <c r="U540" s="107">
        <f t="shared" si="88"/>
        <v>0</v>
      </c>
      <c r="V540" s="107">
        <f t="shared" si="89"/>
        <v>0</v>
      </c>
      <c r="W540" s="107">
        <f t="shared" si="90"/>
        <v>0</v>
      </c>
      <c r="X540" s="107">
        <f t="shared" si="91"/>
        <v>0</v>
      </c>
      <c r="Y540" s="107">
        <f t="shared" si="92"/>
        <v>0</v>
      </c>
      <c r="Z540" s="107">
        <f t="shared" si="106"/>
        <v>0</v>
      </c>
      <c r="AA540" s="107">
        <f t="shared" si="107"/>
        <v>0</v>
      </c>
      <c r="AB540" s="107">
        <f t="shared" si="108"/>
        <v>0</v>
      </c>
      <c r="AC540" s="107">
        <f t="shared" si="109"/>
        <v>0</v>
      </c>
      <c r="AD540" s="107">
        <f t="shared" si="110"/>
        <v>0</v>
      </c>
      <c r="AE540" s="107">
        <f t="shared" si="111"/>
        <v>0</v>
      </c>
      <c r="AF540" s="107">
        <f t="shared" si="112"/>
        <v>0</v>
      </c>
      <c r="AG540" s="107">
        <f t="shared" si="113"/>
        <v>0</v>
      </c>
      <c r="AH540" s="107">
        <f t="shared" si="114"/>
        <v>0</v>
      </c>
      <c r="AI540" s="107">
        <f t="shared" si="115"/>
        <v>0</v>
      </c>
      <c r="AJ540" s="107">
        <f t="shared" si="116"/>
        <v>0</v>
      </c>
      <c r="AK540" s="107">
        <f t="shared" si="117"/>
        <v>0</v>
      </c>
    </row>
    <row r="541">
      <c r="A541" s="107"/>
      <c r="B541" s="107"/>
      <c r="C541" s="107"/>
      <c r="D541" s="107"/>
      <c r="E541" s="107"/>
      <c r="F541" s="108">
        <f t="shared" si="105"/>
        <v>1302</v>
      </c>
      <c r="G541" s="90" t="s">
        <v>733</v>
      </c>
      <c r="H541" s="14">
        <f>IF(ISNA(VLOOKUP(G541,Round3_Transactions!$A$2:$F$800,2,FALSE)), 0,VLOOKUP(G541,Round3_Transactions!$A$2:$F$800,2,FALSE))</f>
        <v>0</v>
      </c>
      <c r="I541" s="60">
        <f>IF(ISNA(VLOOKUP(G541,Round3_Transactions!$A$2:$F$800,3,FALSE)), 0,VLOOKUP(G541,Round3_Transactions!$A$2:$F$800,3,FALSE))</f>
        <v>0</v>
      </c>
      <c r="J541" s="60">
        <f>IF(ISNA(VLOOKUP(G541,Round3_Transactions!$A$2:$F$800,4,FALSE)), 0,VLOOKUP(G541,Round3_Transactions!$A$2:$F$800,4,FALSE))</f>
        <v>0</v>
      </c>
      <c r="K541" s="60">
        <f>IF(ISNA(VLOOKUP(G541,Round3_Transactions!$A$2:$F$800,5,FALSE)), 0,VLOOKUP(G541,Round3_Transactions!$A$2:$F$800,5,FALSE))</f>
        <v>0</v>
      </c>
      <c r="L541" s="86">
        <f>IF(ISNA(VLOOKUP(G541,Round3_Transactions!$A$2:$F$800,6,FALSE)), 0,VLOOKUP(G541,Round3_Transactions!$A$2:$F$800,6,FALSE))</f>
        <v>0</v>
      </c>
      <c r="M541" s="107">
        <f t="shared" si="79"/>
        <v>0</v>
      </c>
      <c r="N541" s="107">
        <f t="shared" si="81"/>
        <v>0</v>
      </c>
      <c r="O541" s="107">
        <f t="shared" si="82"/>
        <v>0</v>
      </c>
      <c r="P541" s="107">
        <f t="shared" si="83"/>
        <v>0</v>
      </c>
      <c r="Q541" s="107">
        <f t="shared" si="84"/>
        <v>0</v>
      </c>
      <c r="R541" s="107">
        <f t="shared" si="85"/>
        <v>0</v>
      </c>
      <c r="S541" s="107">
        <f t="shared" si="86"/>
        <v>0</v>
      </c>
      <c r="T541" s="107">
        <f t="shared" si="87"/>
        <v>0</v>
      </c>
      <c r="U541" s="107">
        <f t="shared" si="88"/>
        <v>0</v>
      </c>
      <c r="V541" s="107">
        <f t="shared" si="89"/>
        <v>0</v>
      </c>
      <c r="W541" s="107">
        <f t="shared" si="90"/>
        <v>0</v>
      </c>
      <c r="X541" s="107">
        <f t="shared" si="91"/>
        <v>0</v>
      </c>
      <c r="Y541" s="107">
        <f t="shared" si="92"/>
        <v>0</v>
      </c>
      <c r="Z541" s="107">
        <f t="shared" si="106"/>
        <v>0</v>
      </c>
      <c r="AA541" s="107">
        <f t="shared" si="107"/>
        <v>0</v>
      </c>
      <c r="AB541" s="107">
        <f t="shared" si="108"/>
        <v>0</v>
      </c>
      <c r="AC541" s="107">
        <f t="shared" si="109"/>
        <v>0</v>
      </c>
      <c r="AD541" s="107">
        <f t="shared" si="110"/>
        <v>0</v>
      </c>
      <c r="AE541" s="107">
        <f t="shared" si="111"/>
        <v>0</v>
      </c>
      <c r="AF541" s="107">
        <f t="shared" si="112"/>
        <v>0</v>
      </c>
      <c r="AG541" s="107">
        <f t="shared" si="113"/>
        <v>0</v>
      </c>
      <c r="AH541" s="107">
        <f t="shared" si="114"/>
        <v>0</v>
      </c>
      <c r="AI541" s="107">
        <f t="shared" si="115"/>
        <v>0</v>
      </c>
      <c r="AJ541" s="107">
        <f t="shared" si="116"/>
        <v>0</v>
      </c>
      <c r="AK541" s="107">
        <f t="shared" si="117"/>
        <v>0</v>
      </c>
    </row>
    <row r="542">
      <c r="A542" s="107"/>
      <c r="B542" s="107"/>
      <c r="C542" s="107"/>
      <c r="D542" s="107"/>
      <c r="E542" s="107"/>
      <c r="F542" s="108">
        <f t="shared" si="105"/>
        <v>1302</v>
      </c>
      <c r="G542" s="90" t="s">
        <v>734</v>
      </c>
      <c r="H542" s="14">
        <f>IF(ISNA(VLOOKUP(G542,Round3_Transactions!$A$2:$F$800,2,FALSE)), 0,VLOOKUP(G542,Round3_Transactions!$A$2:$F$800,2,FALSE))</f>
        <v>0</v>
      </c>
      <c r="I542" s="60">
        <f>IF(ISNA(VLOOKUP(G542,Round3_Transactions!$A$2:$F$800,3,FALSE)), 0,VLOOKUP(G542,Round3_Transactions!$A$2:$F$800,3,FALSE))</f>
        <v>0</v>
      </c>
      <c r="J542" s="60">
        <f>IF(ISNA(VLOOKUP(G542,Round3_Transactions!$A$2:$F$800,4,FALSE)), 0,VLOOKUP(G542,Round3_Transactions!$A$2:$F$800,4,FALSE))</f>
        <v>0</v>
      </c>
      <c r="K542" s="60">
        <f>IF(ISNA(VLOOKUP(G542,Round3_Transactions!$A$2:$F$800,5,FALSE)), 0,VLOOKUP(G542,Round3_Transactions!$A$2:$F$800,5,FALSE))</f>
        <v>0</v>
      </c>
      <c r="L542" s="86">
        <f>IF(ISNA(VLOOKUP(G542,Round3_Transactions!$A$2:$F$800,6,FALSE)), 0,VLOOKUP(G542,Round3_Transactions!$A$2:$F$800,6,FALSE))</f>
        <v>0</v>
      </c>
      <c r="M542" s="107">
        <f t="shared" si="79"/>
        <v>0</v>
      </c>
      <c r="N542" s="107">
        <f t="shared" si="81"/>
        <v>0</v>
      </c>
      <c r="O542" s="107">
        <f t="shared" si="82"/>
        <v>0</v>
      </c>
      <c r="P542" s="107">
        <f t="shared" si="83"/>
        <v>0</v>
      </c>
      <c r="Q542" s="107">
        <f t="shared" si="84"/>
        <v>0</v>
      </c>
      <c r="R542" s="107">
        <f t="shared" si="85"/>
        <v>0</v>
      </c>
      <c r="S542" s="107">
        <f t="shared" si="86"/>
        <v>0</v>
      </c>
      <c r="T542" s="107">
        <f t="shared" si="87"/>
        <v>0</v>
      </c>
      <c r="U542" s="107">
        <f t="shared" si="88"/>
        <v>0</v>
      </c>
      <c r="V542" s="107">
        <f t="shared" si="89"/>
        <v>0</v>
      </c>
      <c r="W542" s="107">
        <f t="shared" si="90"/>
        <v>0</v>
      </c>
      <c r="X542" s="107">
        <f t="shared" si="91"/>
        <v>0</v>
      </c>
      <c r="Y542" s="107">
        <f t="shared" si="92"/>
        <v>0</v>
      </c>
      <c r="Z542" s="107">
        <f t="shared" si="106"/>
        <v>0</v>
      </c>
      <c r="AA542" s="107">
        <f t="shared" si="107"/>
        <v>0</v>
      </c>
      <c r="AB542" s="107">
        <f t="shared" si="108"/>
        <v>0</v>
      </c>
      <c r="AC542" s="107">
        <f t="shared" si="109"/>
        <v>0</v>
      </c>
      <c r="AD542" s="107">
        <f t="shared" si="110"/>
        <v>0</v>
      </c>
      <c r="AE542" s="107">
        <f t="shared" si="111"/>
        <v>0</v>
      </c>
      <c r="AF542" s="107">
        <f t="shared" si="112"/>
        <v>0</v>
      </c>
      <c r="AG542" s="107">
        <f t="shared" si="113"/>
        <v>0</v>
      </c>
      <c r="AH542" s="107">
        <f t="shared" si="114"/>
        <v>0</v>
      </c>
      <c r="AI542" s="107">
        <f t="shared" si="115"/>
        <v>0</v>
      </c>
      <c r="AJ542" s="107">
        <f t="shared" si="116"/>
        <v>0</v>
      </c>
      <c r="AK542" s="107">
        <f t="shared" si="117"/>
        <v>0</v>
      </c>
    </row>
    <row r="543">
      <c r="A543" s="107"/>
      <c r="B543" s="107"/>
      <c r="C543" s="107"/>
      <c r="D543" s="107"/>
      <c r="E543" s="107"/>
      <c r="F543" s="108">
        <f t="shared" si="105"/>
        <v>1302</v>
      </c>
      <c r="G543" s="90" t="s">
        <v>735</v>
      </c>
      <c r="H543" s="14">
        <f>IF(ISNA(VLOOKUP(G543,Round3_Transactions!$A$2:$F$800,2,FALSE)), 0,VLOOKUP(G543,Round3_Transactions!$A$2:$F$800,2,FALSE))</f>
        <v>0</v>
      </c>
      <c r="I543" s="60">
        <f>IF(ISNA(VLOOKUP(G543,Round3_Transactions!$A$2:$F$800,3,FALSE)), 0,VLOOKUP(G543,Round3_Transactions!$A$2:$F$800,3,FALSE))</f>
        <v>0</v>
      </c>
      <c r="J543" s="60">
        <f>IF(ISNA(VLOOKUP(G543,Round3_Transactions!$A$2:$F$800,4,FALSE)), 0,VLOOKUP(G543,Round3_Transactions!$A$2:$F$800,4,FALSE))</f>
        <v>0</v>
      </c>
      <c r="K543" s="60">
        <f>IF(ISNA(VLOOKUP(G543,Round3_Transactions!$A$2:$F$800,5,FALSE)), 0,VLOOKUP(G543,Round3_Transactions!$A$2:$F$800,5,FALSE))</f>
        <v>0</v>
      </c>
      <c r="L543" s="86">
        <f>IF(ISNA(VLOOKUP(G543,Round3_Transactions!$A$2:$F$800,6,FALSE)), 0,VLOOKUP(G543,Round3_Transactions!$A$2:$F$800,6,FALSE))</f>
        <v>0</v>
      </c>
      <c r="M543" s="107">
        <f t="shared" si="79"/>
        <v>0</v>
      </c>
      <c r="N543" s="107">
        <f t="shared" si="81"/>
        <v>0</v>
      </c>
      <c r="O543" s="107">
        <f t="shared" si="82"/>
        <v>0</v>
      </c>
      <c r="P543" s="107">
        <f t="shared" si="83"/>
        <v>0</v>
      </c>
      <c r="Q543" s="107">
        <f t="shared" si="84"/>
        <v>0</v>
      </c>
      <c r="R543" s="107">
        <f t="shared" si="85"/>
        <v>0</v>
      </c>
      <c r="S543" s="107">
        <f t="shared" si="86"/>
        <v>0</v>
      </c>
      <c r="T543" s="107">
        <f t="shared" si="87"/>
        <v>0</v>
      </c>
      <c r="U543" s="107">
        <f t="shared" si="88"/>
        <v>0</v>
      </c>
      <c r="V543" s="107">
        <f t="shared" si="89"/>
        <v>0</v>
      </c>
      <c r="W543" s="107">
        <f t="shared" si="90"/>
        <v>0</v>
      </c>
      <c r="X543" s="107">
        <f t="shared" si="91"/>
        <v>0</v>
      </c>
      <c r="Y543" s="107">
        <f t="shared" si="92"/>
        <v>0</v>
      </c>
      <c r="Z543" s="107">
        <f t="shared" si="106"/>
        <v>0</v>
      </c>
      <c r="AA543" s="107">
        <f t="shared" si="107"/>
        <v>0</v>
      </c>
      <c r="AB543" s="107">
        <f t="shared" si="108"/>
        <v>0</v>
      </c>
      <c r="AC543" s="107">
        <f t="shared" si="109"/>
        <v>0</v>
      </c>
      <c r="AD543" s="107">
        <f t="shared" si="110"/>
        <v>0</v>
      </c>
      <c r="AE543" s="107">
        <f t="shared" si="111"/>
        <v>0</v>
      </c>
      <c r="AF543" s="107">
        <f t="shared" si="112"/>
        <v>0</v>
      </c>
      <c r="AG543" s="107">
        <f t="shared" si="113"/>
        <v>0</v>
      </c>
      <c r="AH543" s="107">
        <f t="shared" si="114"/>
        <v>0</v>
      </c>
      <c r="AI543" s="107">
        <f t="shared" si="115"/>
        <v>0</v>
      </c>
      <c r="AJ543" s="107">
        <f t="shared" si="116"/>
        <v>0</v>
      </c>
      <c r="AK543" s="107">
        <f t="shared" si="117"/>
        <v>0</v>
      </c>
    </row>
    <row r="544">
      <c r="A544" s="107"/>
      <c r="B544" s="107"/>
      <c r="C544" s="107"/>
      <c r="D544" s="107"/>
      <c r="E544" s="107"/>
      <c r="F544" s="108">
        <f t="shared" si="105"/>
        <v>1302</v>
      </c>
      <c r="G544" s="90" t="s">
        <v>736</v>
      </c>
      <c r="H544" s="14">
        <f>IF(ISNA(VLOOKUP(G544,Round3_Transactions!$A$2:$F$800,2,FALSE)), 0,VLOOKUP(G544,Round3_Transactions!$A$2:$F$800,2,FALSE))</f>
        <v>0</v>
      </c>
      <c r="I544" s="60">
        <f>IF(ISNA(VLOOKUP(G544,Round3_Transactions!$A$2:$F$800,3,FALSE)), 0,VLOOKUP(G544,Round3_Transactions!$A$2:$F$800,3,FALSE))</f>
        <v>0</v>
      </c>
      <c r="J544" s="60">
        <f>IF(ISNA(VLOOKUP(G544,Round3_Transactions!$A$2:$F$800,4,FALSE)), 0,VLOOKUP(G544,Round3_Transactions!$A$2:$F$800,4,FALSE))</f>
        <v>0</v>
      </c>
      <c r="K544" s="60">
        <f>IF(ISNA(VLOOKUP(G544,Round3_Transactions!$A$2:$F$800,5,FALSE)), 0,VLOOKUP(G544,Round3_Transactions!$A$2:$F$800,5,FALSE))</f>
        <v>0</v>
      </c>
      <c r="L544" s="86">
        <f>IF(ISNA(VLOOKUP(G544,Round3_Transactions!$A$2:$F$800,6,FALSE)), 0,VLOOKUP(G544,Round3_Transactions!$A$2:$F$800,6,FALSE))</f>
        <v>0</v>
      </c>
      <c r="M544" s="107">
        <f t="shared" si="79"/>
        <v>0</v>
      </c>
      <c r="N544" s="107">
        <f t="shared" si="81"/>
        <v>0</v>
      </c>
      <c r="O544" s="107">
        <f t="shared" si="82"/>
        <v>0</v>
      </c>
      <c r="P544" s="107">
        <f t="shared" si="83"/>
        <v>0</v>
      </c>
      <c r="Q544" s="107">
        <f t="shared" si="84"/>
        <v>0</v>
      </c>
      <c r="R544" s="107">
        <f t="shared" si="85"/>
        <v>0</v>
      </c>
      <c r="S544" s="107">
        <f t="shared" si="86"/>
        <v>0</v>
      </c>
      <c r="T544" s="107">
        <f t="shared" si="87"/>
        <v>0</v>
      </c>
      <c r="U544" s="107">
        <f t="shared" si="88"/>
        <v>0</v>
      </c>
      <c r="V544" s="107">
        <f t="shared" si="89"/>
        <v>0</v>
      </c>
      <c r="W544" s="107">
        <f t="shared" si="90"/>
        <v>0</v>
      </c>
      <c r="X544" s="107">
        <f t="shared" si="91"/>
        <v>0</v>
      </c>
      <c r="Y544" s="107">
        <f t="shared" si="92"/>
        <v>0</v>
      </c>
      <c r="Z544" s="107">
        <f t="shared" si="106"/>
        <v>0</v>
      </c>
      <c r="AA544" s="107">
        <f t="shared" si="107"/>
        <v>0</v>
      </c>
      <c r="AB544" s="107">
        <f t="shared" si="108"/>
        <v>0</v>
      </c>
      <c r="AC544" s="107">
        <f t="shared" si="109"/>
        <v>0</v>
      </c>
      <c r="AD544" s="107">
        <f t="shared" si="110"/>
        <v>0</v>
      </c>
      <c r="AE544" s="107">
        <f t="shared" si="111"/>
        <v>0</v>
      </c>
      <c r="AF544" s="107">
        <f t="shared" si="112"/>
        <v>0</v>
      </c>
      <c r="AG544" s="107">
        <f t="shared" si="113"/>
        <v>0</v>
      </c>
      <c r="AH544" s="107">
        <f t="shared" si="114"/>
        <v>0</v>
      </c>
      <c r="AI544" s="107">
        <f t="shared" si="115"/>
        <v>0</v>
      </c>
      <c r="AJ544" s="107">
        <f t="shared" si="116"/>
        <v>0</v>
      </c>
      <c r="AK544" s="107">
        <f t="shared" si="117"/>
        <v>0</v>
      </c>
    </row>
    <row r="545">
      <c r="A545" s="107"/>
      <c r="B545" s="107"/>
      <c r="C545" s="107"/>
      <c r="D545" s="107"/>
      <c r="E545" s="107"/>
      <c r="F545" s="108">
        <f t="shared" si="105"/>
        <v>1302</v>
      </c>
      <c r="G545" s="90" t="s">
        <v>737</v>
      </c>
      <c r="H545" s="14">
        <f>IF(ISNA(VLOOKUP(G545,Round3_Transactions!$A$2:$F$800,2,FALSE)), 0,VLOOKUP(G545,Round3_Transactions!$A$2:$F$800,2,FALSE))</f>
        <v>0</v>
      </c>
      <c r="I545" s="60">
        <f>IF(ISNA(VLOOKUP(G545,Round3_Transactions!$A$2:$F$800,3,FALSE)), 0,VLOOKUP(G545,Round3_Transactions!$A$2:$F$800,3,FALSE))</f>
        <v>0</v>
      </c>
      <c r="J545" s="60">
        <f>IF(ISNA(VLOOKUP(G545,Round3_Transactions!$A$2:$F$800,4,FALSE)), 0,VLOOKUP(G545,Round3_Transactions!$A$2:$F$800,4,FALSE))</f>
        <v>0</v>
      </c>
      <c r="K545" s="60">
        <f>IF(ISNA(VLOOKUP(G545,Round3_Transactions!$A$2:$F$800,5,FALSE)), 0,VLOOKUP(G545,Round3_Transactions!$A$2:$F$800,5,FALSE))</f>
        <v>0</v>
      </c>
      <c r="L545" s="86">
        <f>IF(ISNA(VLOOKUP(G545,Round3_Transactions!$A$2:$F$800,6,FALSE)), 0,VLOOKUP(G545,Round3_Transactions!$A$2:$F$800,6,FALSE))</f>
        <v>0</v>
      </c>
      <c r="M545" s="107">
        <f t="shared" si="79"/>
        <v>0</v>
      </c>
      <c r="N545" s="107">
        <f t="shared" si="81"/>
        <v>0</v>
      </c>
      <c r="O545" s="107">
        <f t="shared" si="82"/>
        <v>0</v>
      </c>
      <c r="P545" s="107">
        <f t="shared" si="83"/>
        <v>0</v>
      </c>
      <c r="Q545" s="107">
        <f t="shared" si="84"/>
        <v>0</v>
      </c>
      <c r="R545" s="107">
        <f t="shared" si="85"/>
        <v>0</v>
      </c>
      <c r="S545" s="107">
        <f t="shared" si="86"/>
        <v>0</v>
      </c>
      <c r="T545" s="107">
        <f t="shared" si="87"/>
        <v>0</v>
      </c>
      <c r="U545" s="107">
        <f t="shared" si="88"/>
        <v>0</v>
      </c>
      <c r="V545" s="107">
        <f t="shared" si="89"/>
        <v>0</v>
      </c>
      <c r="W545" s="107">
        <f t="shared" si="90"/>
        <v>0</v>
      </c>
      <c r="X545" s="107">
        <f t="shared" si="91"/>
        <v>0</v>
      </c>
      <c r="Y545" s="107">
        <f t="shared" si="92"/>
        <v>0</v>
      </c>
      <c r="Z545" s="107">
        <f t="shared" si="106"/>
        <v>0</v>
      </c>
      <c r="AA545" s="107">
        <f t="shared" si="107"/>
        <v>0</v>
      </c>
      <c r="AB545" s="107">
        <f t="shared" si="108"/>
        <v>0</v>
      </c>
      <c r="AC545" s="107">
        <f t="shared" si="109"/>
        <v>0</v>
      </c>
      <c r="AD545" s="107">
        <f t="shared" si="110"/>
        <v>0</v>
      </c>
      <c r="AE545" s="107">
        <f t="shared" si="111"/>
        <v>0</v>
      </c>
      <c r="AF545" s="107">
        <f t="shared" si="112"/>
        <v>0</v>
      </c>
      <c r="AG545" s="107">
        <f t="shared" si="113"/>
        <v>0</v>
      </c>
      <c r="AH545" s="107">
        <f t="shared" si="114"/>
        <v>0</v>
      </c>
      <c r="AI545" s="107">
        <f t="shared" si="115"/>
        <v>0</v>
      </c>
      <c r="AJ545" s="107">
        <f t="shared" si="116"/>
        <v>0</v>
      </c>
      <c r="AK545" s="107">
        <f t="shared" si="117"/>
        <v>0</v>
      </c>
    </row>
    <row r="546">
      <c r="A546" s="107"/>
      <c r="B546" s="107"/>
      <c r="C546" s="107"/>
      <c r="D546" s="107"/>
      <c r="E546" s="107"/>
      <c r="F546" s="108">
        <f t="shared" si="105"/>
        <v>1302</v>
      </c>
      <c r="G546" s="90" t="s">
        <v>738</v>
      </c>
      <c r="H546" s="14">
        <f>IF(ISNA(VLOOKUP(G546,Round3_Transactions!$A$2:$F$800,2,FALSE)), 0,VLOOKUP(G546,Round3_Transactions!$A$2:$F$800,2,FALSE))</f>
        <v>0</v>
      </c>
      <c r="I546" s="60">
        <f>IF(ISNA(VLOOKUP(G546,Round3_Transactions!$A$2:$F$800,3,FALSE)), 0,VLOOKUP(G546,Round3_Transactions!$A$2:$F$800,3,FALSE))</f>
        <v>0</v>
      </c>
      <c r="J546" s="60">
        <f>IF(ISNA(VLOOKUP(G546,Round3_Transactions!$A$2:$F$800,4,FALSE)), 0,VLOOKUP(G546,Round3_Transactions!$A$2:$F$800,4,FALSE))</f>
        <v>0</v>
      </c>
      <c r="K546" s="60">
        <f>IF(ISNA(VLOOKUP(G546,Round3_Transactions!$A$2:$F$800,5,FALSE)), 0,VLOOKUP(G546,Round3_Transactions!$A$2:$F$800,5,FALSE))</f>
        <v>0</v>
      </c>
      <c r="L546" s="86">
        <f>IF(ISNA(VLOOKUP(G546,Round3_Transactions!$A$2:$F$800,6,FALSE)), 0,VLOOKUP(G546,Round3_Transactions!$A$2:$F$800,6,FALSE))</f>
        <v>0</v>
      </c>
      <c r="M546" s="107">
        <f t="shared" si="79"/>
        <v>0</v>
      </c>
      <c r="N546" s="107">
        <f t="shared" si="81"/>
        <v>0</v>
      </c>
      <c r="O546" s="107">
        <f t="shared" si="82"/>
        <v>0</v>
      </c>
      <c r="P546" s="107">
        <f t="shared" si="83"/>
        <v>0</v>
      </c>
      <c r="Q546" s="107">
        <f t="shared" si="84"/>
        <v>0</v>
      </c>
      <c r="R546" s="107">
        <f t="shared" si="85"/>
        <v>0</v>
      </c>
      <c r="S546" s="107">
        <f t="shared" si="86"/>
        <v>0</v>
      </c>
      <c r="T546" s="107">
        <f t="shared" si="87"/>
        <v>0</v>
      </c>
      <c r="U546" s="107">
        <f t="shared" si="88"/>
        <v>0</v>
      </c>
      <c r="V546" s="107">
        <f t="shared" si="89"/>
        <v>0</v>
      </c>
      <c r="W546" s="107">
        <f t="shared" si="90"/>
        <v>0</v>
      </c>
      <c r="X546" s="107">
        <f t="shared" si="91"/>
        <v>0</v>
      </c>
      <c r="Y546" s="107">
        <f t="shared" si="92"/>
        <v>0</v>
      </c>
      <c r="Z546" s="107">
        <f t="shared" si="106"/>
        <v>0</v>
      </c>
      <c r="AA546" s="107">
        <f t="shared" si="107"/>
        <v>0</v>
      </c>
      <c r="AB546" s="107">
        <f t="shared" si="108"/>
        <v>0</v>
      </c>
      <c r="AC546" s="107">
        <f t="shared" si="109"/>
        <v>0</v>
      </c>
      <c r="AD546" s="107">
        <f t="shared" si="110"/>
        <v>0</v>
      </c>
      <c r="AE546" s="107">
        <f t="shared" si="111"/>
        <v>0</v>
      </c>
      <c r="AF546" s="107">
        <f t="shared" si="112"/>
        <v>0</v>
      </c>
      <c r="AG546" s="107">
        <f t="shared" si="113"/>
        <v>0</v>
      </c>
      <c r="AH546" s="107">
        <f t="shared" si="114"/>
        <v>0</v>
      </c>
      <c r="AI546" s="107">
        <f t="shared" si="115"/>
        <v>0</v>
      </c>
      <c r="AJ546" s="107">
        <f t="shared" si="116"/>
        <v>0</v>
      </c>
      <c r="AK546" s="107">
        <f t="shared" si="117"/>
        <v>0</v>
      </c>
    </row>
    <row r="547">
      <c r="A547" s="107"/>
      <c r="B547" s="107"/>
      <c r="C547" s="107"/>
      <c r="D547" s="107"/>
      <c r="E547" s="107"/>
      <c r="F547" s="108">
        <f t="shared" si="105"/>
        <v>1302</v>
      </c>
      <c r="G547" s="90" t="s">
        <v>739</v>
      </c>
      <c r="H547" s="14">
        <f>IF(ISNA(VLOOKUP(G547,Round3_Transactions!$A$2:$F$800,2,FALSE)), 0,VLOOKUP(G547,Round3_Transactions!$A$2:$F$800,2,FALSE))</f>
        <v>0</v>
      </c>
      <c r="I547" s="60">
        <f>IF(ISNA(VLOOKUP(G547,Round3_Transactions!$A$2:$F$800,3,FALSE)), 0,VLOOKUP(G547,Round3_Transactions!$A$2:$F$800,3,FALSE))</f>
        <v>0</v>
      </c>
      <c r="J547" s="60">
        <f>IF(ISNA(VLOOKUP(G547,Round3_Transactions!$A$2:$F$800,4,FALSE)), 0,VLOOKUP(G547,Round3_Transactions!$A$2:$F$800,4,FALSE))</f>
        <v>0</v>
      </c>
      <c r="K547" s="60">
        <f>IF(ISNA(VLOOKUP(G547,Round3_Transactions!$A$2:$F$800,5,FALSE)), 0,VLOOKUP(G547,Round3_Transactions!$A$2:$F$800,5,FALSE))</f>
        <v>0</v>
      </c>
      <c r="L547" s="86">
        <f>IF(ISNA(VLOOKUP(G547,Round3_Transactions!$A$2:$F$800,6,FALSE)), 0,VLOOKUP(G547,Round3_Transactions!$A$2:$F$800,6,FALSE))</f>
        <v>0</v>
      </c>
      <c r="M547" s="107">
        <f t="shared" si="79"/>
        <v>0</v>
      </c>
      <c r="N547" s="107">
        <f t="shared" si="81"/>
        <v>0</v>
      </c>
      <c r="O547" s="107">
        <f t="shared" si="82"/>
        <v>0</v>
      </c>
      <c r="P547" s="107">
        <f t="shared" si="83"/>
        <v>0</v>
      </c>
      <c r="Q547" s="107">
        <f t="shared" si="84"/>
        <v>0</v>
      </c>
      <c r="R547" s="107">
        <f t="shared" si="85"/>
        <v>0</v>
      </c>
      <c r="S547" s="107">
        <f t="shared" si="86"/>
        <v>0</v>
      </c>
      <c r="T547" s="107">
        <f t="shared" si="87"/>
        <v>0</v>
      </c>
      <c r="U547" s="107">
        <f t="shared" si="88"/>
        <v>0</v>
      </c>
      <c r="V547" s="107">
        <f t="shared" si="89"/>
        <v>0</v>
      </c>
      <c r="W547" s="107">
        <f t="shared" si="90"/>
        <v>0</v>
      </c>
      <c r="X547" s="107">
        <f t="shared" si="91"/>
        <v>0</v>
      </c>
      <c r="Y547" s="107">
        <f t="shared" si="92"/>
        <v>0</v>
      </c>
      <c r="Z547" s="107">
        <f t="shared" si="106"/>
        <v>0</v>
      </c>
      <c r="AA547" s="107">
        <f t="shared" si="107"/>
        <v>0</v>
      </c>
      <c r="AB547" s="107">
        <f t="shared" si="108"/>
        <v>0</v>
      </c>
      <c r="AC547" s="107">
        <f t="shared" si="109"/>
        <v>0</v>
      </c>
      <c r="AD547" s="107">
        <f t="shared" si="110"/>
        <v>0</v>
      </c>
      <c r="AE547" s="107">
        <f t="shared" si="111"/>
        <v>0</v>
      </c>
      <c r="AF547" s="107">
        <f t="shared" si="112"/>
        <v>0</v>
      </c>
      <c r="AG547" s="107">
        <f t="shared" si="113"/>
        <v>0</v>
      </c>
      <c r="AH547" s="107">
        <f t="shared" si="114"/>
        <v>0</v>
      </c>
      <c r="AI547" s="107">
        <f t="shared" si="115"/>
        <v>0</v>
      </c>
      <c r="AJ547" s="107">
        <f t="shared" si="116"/>
        <v>0</v>
      </c>
      <c r="AK547" s="107">
        <f t="shared" si="117"/>
        <v>0</v>
      </c>
    </row>
    <row r="548">
      <c r="A548" s="107"/>
      <c r="B548" s="107"/>
      <c r="C548" s="107"/>
      <c r="D548" s="107"/>
      <c r="E548" s="107"/>
      <c r="F548" s="108">
        <f t="shared" si="105"/>
        <v>1302</v>
      </c>
      <c r="G548" s="90" t="s">
        <v>740</v>
      </c>
      <c r="H548" s="14">
        <f>IF(ISNA(VLOOKUP(G548,Round3_Transactions!$A$2:$F$800,2,FALSE)), 0,VLOOKUP(G548,Round3_Transactions!$A$2:$F$800,2,FALSE))</f>
        <v>0</v>
      </c>
      <c r="I548" s="60">
        <f>IF(ISNA(VLOOKUP(G548,Round3_Transactions!$A$2:$F$800,3,FALSE)), 0,VLOOKUP(G548,Round3_Transactions!$A$2:$F$800,3,FALSE))</f>
        <v>0</v>
      </c>
      <c r="J548" s="60">
        <f>IF(ISNA(VLOOKUP(G548,Round3_Transactions!$A$2:$F$800,4,FALSE)), 0,VLOOKUP(G548,Round3_Transactions!$A$2:$F$800,4,FALSE))</f>
        <v>0</v>
      </c>
      <c r="K548" s="60">
        <f>IF(ISNA(VLOOKUP(G548,Round3_Transactions!$A$2:$F$800,5,FALSE)), 0,VLOOKUP(G548,Round3_Transactions!$A$2:$F$800,5,FALSE))</f>
        <v>0</v>
      </c>
      <c r="L548" s="86">
        <f>IF(ISNA(VLOOKUP(G548,Round3_Transactions!$A$2:$F$800,6,FALSE)), 0,VLOOKUP(G548,Round3_Transactions!$A$2:$F$800,6,FALSE))</f>
        <v>0</v>
      </c>
      <c r="M548" s="107">
        <f t="shared" si="79"/>
        <v>0</v>
      </c>
      <c r="N548" s="107">
        <f t="shared" si="81"/>
        <v>0</v>
      </c>
      <c r="O548" s="107">
        <f t="shared" si="82"/>
        <v>0</v>
      </c>
      <c r="P548" s="107">
        <f t="shared" si="83"/>
        <v>0</v>
      </c>
      <c r="Q548" s="107">
        <f t="shared" si="84"/>
        <v>0</v>
      </c>
      <c r="R548" s="107">
        <f t="shared" si="85"/>
        <v>0</v>
      </c>
      <c r="S548" s="107">
        <f t="shared" si="86"/>
        <v>0</v>
      </c>
      <c r="T548" s="107">
        <f t="shared" si="87"/>
        <v>0</v>
      </c>
      <c r="U548" s="107">
        <f t="shared" si="88"/>
        <v>0</v>
      </c>
      <c r="V548" s="107">
        <f t="shared" si="89"/>
        <v>0</v>
      </c>
      <c r="W548" s="107">
        <f t="shared" si="90"/>
        <v>0</v>
      </c>
      <c r="X548" s="107">
        <f t="shared" si="91"/>
        <v>0</v>
      </c>
      <c r="Y548" s="107">
        <f t="shared" si="92"/>
        <v>0</v>
      </c>
      <c r="Z548" s="107">
        <f t="shared" si="106"/>
        <v>0</v>
      </c>
      <c r="AA548" s="107">
        <f t="shared" si="107"/>
        <v>0</v>
      </c>
      <c r="AB548" s="107">
        <f t="shared" si="108"/>
        <v>0</v>
      </c>
      <c r="AC548" s="107">
        <f t="shared" si="109"/>
        <v>0</v>
      </c>
      <c r="AD548" s="107">
        <f t="shared" si="110"/>
        <v>0</v>
      </c>
      <c r="AE548" s="107">
        <f t="shared" si="111"/>
        <v>0</v>
      </c>
      <c r="AF548" s="107">
        <f t="shared" si="112"/>
        <v>0</v>
      </c>
      <c r="AG548" s="107">
        <f t="shared" si="113"/>
        <v>0</v>
      </c>
      <c r="AH548" s="107">
        <f t="shared" si="114"/>
        <v>0</v>
      </c>
      <c r="AI548" s="107">
        <f t="shared" si="115"/>
        <v>0</v>
      </c>
      <c r="AJ548" s="107">
        <f t="shared" si="116"/>
        <v>0</v>
      </c>
      <c r="AK548" s="107">
        <f t="shared" si="117"/>
        <v>0</v>
      </c>
    </row>
    <row r="549">
      <c r="A549" s="107"/>
      <c r="B549" s="107"/>
      <c r="C549" s="107"/>
      <c r="D549" s="107"/>
      <c r="E549" s="107"/>
      <c r="F549" s="108">
        <f t="shared" si="105"/>
        <v>1302</v>
      </c>
      <c r="G549" s="90" t="s">
        <v>741</v>
      </c>
      <c r="H549" s="14">
        <f>IF(ISNA(VLOOKUP(G549,Round3_Transactions!$A$2:$F$800,2,FALSE)), 0,VLOOKUP(G549,Round3_Transactions!$A$2:$F$800,2,FALSE))</f>
        <v>0</v>
      </c>
      <c r="I549" s="60">
        <f>IF(ISNA(VLOOKUP(G549,Round3_Transactions!$A$2:$F$800,3,FALSE)), 0,VLOOKUP(G549,Round3_Transactions!$A$2:$F$800,3,FALSE))</f>
        <v>0</v>
      </c>
      <c r="J549" s="60">
        <f>IF(ISNA(VLOOKUP(G549,Round3_Transactions!$A$2:$F$800,4,FALSE)), 0,VLOOKUP(G549,Round3_Transactions!$A$2:$F$800,4,FALSE))</f>
        <v>0</v>
      </c>
      <c r="K549" s="60">
        <f>IF(ISNA(VLOOKUP(G549,Round3_Transactions!$A$2:$F$800,5,FALSE)), 0,VLOOKUP(G549,Round3_Transactions!$A$2:$F$800,5,FALSE))</f>
        <v>0</v>
      </c>
      <c r="L549" s="86">
        <f>IF(ISNA(VLOOKUP(G549,Round3_Transactions!$A$2:$F$800,6,FALSE)), 0,VLOOKUP(G549,Round3_Transactions!$A$2:$F$800,6,FALSE))</f>
        <v>0</v>
      </c>
      <c r="M549" s="107">
        <f t="shared" si="79"/>
        <v>0</v>
      </c>
      <c r="N549" s="107">
        <f t="shared" si="81"/>
        <v>0</v>
      </c>
      <c r="O549" s="107">
        <f t="shared" si="82"/>
        <v>0</v>
      </c>
      <c r="P549" s="107">
        <f t="shared" si="83"/>
        <v>0</v>
      </c>
      <c r="Q549" s="107">
        <f t="shared" si="84"/>
        <v>0</v>
      </c>
      <c r="R549" s="107">
        <f t="shared" si="85"/>
        <v>0</v>
      </c>
      <c r="S549" s="107">
        <f t="shared" si="86"/>
        <v>0</v>
      </c>
      <c r="T549" s="107">
        <f t="shared" si="87"/>
        <v>0</v>
      </c>
      <c r="U549" s="107">
        <f t="shared" si="88"/>
        <v>0</v>
      </c>
      <c r="V549" s="107">
        <f t="shared" si="89"/>
        <v>0</v>
      </c>
      <c r="W549" s="107">
        <f t="shared" si="90"/>
        <v>0</v>
      </c>
      <c r="X549" s="107">
        <f t="shared" si="91"/>
        <v>0</v>
      </c>
      <c r="Y549" s="107">
        <f t="shared" si="92"/>
        <v>0</v>
      </c>
      <c r="Z549" s="107">
        <f t="shared" si="106"/>
        <v>0</v>
      </c>
      <c r="AA549" s="107">
        <f t="shared" si="107"/>
        <v>0</v>
      </c>
      <c r="AB549" s="107">
        <f t="shared" si="108"/>
        <v>0</v>
      </c>
      <c r="AC549" s="107">
        <f t="shared" si="109"/>
        <v>0</v>
      </c>
      <c r="AD549" s="107">
        <f t="shared" si="110"/>
        <v>0</v>
      </c>
      <c r="AE549" s="107">
        <f t="shared" si="111"/>
        <v>0</v>
      </c>
      <c r="AF549" s="107">
        <f t="shared" si="112"/>
        <v>0</v>
      </c>
      <c r="AG549" s="107">
        <f t="shared" si="113"/>
        <v>0</v>
      </c>
      <c r="AH549" s="107">
        <f t="shared" si="114"/>
        <v>0</v>
      </c>
      <c r="AI549" s="107">
        <f t="shared" si="115"/>
        <v>0</v>
      </c>
      <c r="AJ549" s="107">
        <f t="shared" si="116"/>
        <v>0</v>
      </c>
      <c r="AK549" s="107">
        <f t="shared" si="117"/>
        <v>0</v>
      </c>
    </row>
    <row r="550">
      <c r="A550" s="107"/>
      <c r="B550" s="107"/>
      <c r="C550" s="107"/>
      <c r="D550" s="107"/>
      <c r="E550" s="107"/>
      <c r="F550" s="108">
        <f t="shared" si="105"/>
        <v>1302</v>
      </c>
      <c r="G550" s="90" t="s">
        <v>742</v>
      </c>
      <c r="H550" s="14">
        <f>IF(ISNA(VLOOKUP(G550,Round3_Transactions!$A$2:$F$800,2,FALSE)), 0,VLOOKUP(G550,Round3_Transactions!$A$2:$F$800,2,FALSE))</f>
        <v>0</v>
      </c>
      <c r="I550" s="60">
        <f>IF(ISNA(VLOOKUP(G550,Round3_Transactions!$A$2:$F$800,3,FALSE)), 0,VLOOKUP(G550,Round3_Transactions!$A$2:$F$800,3,FALSE))</f>
        <v>0</v>
      </c>
      <c r="J550" s="60">
        <f>IF(ISNA(VLOOKUP(G550,Round3_Transactions!$A$2:$F$800,4,FALSE)), 0,VLOOKUP(G550,Round3_Transactions!$A$2:$F$800,4,FALSE))</f>
        <v>0</v>
      </c>
      <c r="K550" s="60">
        <f>IF(ISNA(VLOOKUP(G550,Round3_Transactions!$A$2:$F$800,5,FALSE)), 0,VLOOKUP(G550,Round3_Transactions!$A$2:$F$800,5,FALSE))</f>
        <v>0</v>
      </c>
      <c r="L550" s="86">
        <f>IF(ISNA(VLOOKUP(G550,Round3_Transactions!$A$2:$F$800,6,FALSE)), 0,VLOOKUP(G550,Round3_Transactions!$A$2:$F$800,6,FALSE))</f>
        <v>0</v>
      </c>
      <c r="M550" s="107">
        <f t="shared" si="79"/>
        <v>0</v>
      </c>
      <c r="N550" s="107">
        <f t="shared" si="81"/>
        <v>0</v>
      </c>
      <c r="O550" s="107">
        <f t="shared" si="82"/>
        <v>0</v>
      </c>
      <c r="P550" s="107">
        <f t="shared" si="83"/>
        <v>0</v>
      </c>
      <c r="Q550" s="107">
        <f t="shared" si="84"/>
        <v>0</v>
      </c>
      <c r="R550" s="107">
        <f t="shared" si="85"/>
        <v>0</v>
      </c>
      <c r="S550" s="107">
        <f t="shared" si="86"/>
        <v>0</v>
      </c>
      <c r="T550" s="107">
        <f t="shared" si="87"/>
        <v>0</v>
      </c>
      <c r="U550" s="107">
        <f t="shared" si="88"/>
        <v>0</v>
      </c>
      <c r="V550" s="107">
        <f t="shared" si="89"/>
        <v>0</v>
      </c>
      <c r="W550" s="107">
        <f t="shared" si="90"/>
        <v>0</v>
      </c>
      <c r="X550" s="107">
        <f t="shared" si="91"/>
        <v>0</v>
      </c>
      <c r="Y550" s="107">
        <f t="shared" si="92"/>
        <v>0</v>
      </c>
      <c r="Z550" s="107">
        <f t="shared" si="106"/>
        <v>0</v>
      </c>
      <c r="AA550" s="107">
        <f t="shared" si="107"/>
        <v>0</v>
      </c>
      <c r="AB550" s="107">
        <f t="shared" si="108"/>
        <v>0</v>
      </c>
      <c r="AC550" s="107">
        <f t="shared" si="109"/>
        <v>0</v>
      </c>
      <c r="AD550" s="107">
        <f t="shared" si="110"/>
        <v>0</v>
      </c>
      <c r="AE550" s="107">
        <f t="shared" si="111"/>
        <v>0</v>
      </c>
      <c r="AF550" s="107">
        <f t="shared" si="112"/>
        <v>0</v>
      </c>
      <c r="AG550" s="107">
        <f t="shared" si="113"/>
        <v>0</v>
      </c>
      <c r="AH550" s="107">
        <f t="shared" si="114"/>
        <v>0</v>
      </c>
      <c r="AI550" s="107">
        <f t="shared" si="115"/>
        <v>0</v>
      </c>
      <c r="AJ550" s="107">
        <f t="shared" si="116"/>
        <v>0</v>
      </c>
      <c r="AK550" s="107">
        <f t="shared" si="117"/>
        <v>0</v>
      </c>
    </row>
    <row r="551">
      <c r="A551" s="107"/>
      <c r="B551" s="107"/>
      <c r="C551" s="107"/>
      <c r="D551" s="107"/>
      <c r="E551" s="107"/>
      <c r="F551" s="108">
        <f t="shared" si="105"/>
        <v>1302</v>
      </c>
      <c r="G551" s="90" t="s">
        <v>743</v>
      </c>
      <c r="H551" s="14">
        <f>IF(ISNA(VLOOKUP(G551,Round3_Transactions!$A$2:$F$800,2,FALSE)), 0,VLOOKUP(G551,Round3_Transactions!$A$2:$F$800,2,FALSE))</f>
        <v>0</v>
      </c>
      <c r="I551" s="60">
        <f>IF(ISNA(VLOOKUP(G551,Round3_Transactions!$A$2:$F$800,3,FALSE)), 0,VLOOKUP(G551,Round3_Transactions!$A$2:$F$800,3,FALSE))</f>
        <v>0</v>
      </c>
      <c r="J551" s="60">
        <f>IF(ISNA(VLOOKUP(G551,Round3_Transactions!$A$2:$F$800,4,FALSE)), 0,VLOOKUP(G551,Round3_Transactions!$A$2:$F$800,4,FALSE))</f>
        <v>0</v>
      </c>
      <c r="K551" s="60">
        <f>IF(ISNA(VLOOKUP(G551,Round3_Transactions!$A$2:$F$800,5,FALSE)), 0,VLOOKUP(G551,Round3_Transactions!$A$2:$F$800,5,FALSE))</f>
        <v>0</v>
      </c>
      <c r="L551" s="86">
        <f>IF(ISNA(VLOOKUP(G551,Round3_Transactions!$A$2:$F$800,6,FALSE)), 0,VLOOKUP(G551,Round3_Transactions!$A$2:$F$800,6,FALSE))</f>
        <v>0</v>
      </c>
      <c r="M551" s="107">
        <f t="shared" si="79"/>
        <v>0</v>
      </c>
      <c r="N551" s="107">
        <f t="shared" si="81"/>
        <v>0</v>
      </c>
      <c r="O551" s="107">
        <f t="shared" si="82"/>
        <v>0</v>
      </c>
      <c r="P551" s="107">
        <f t="shared" si="83"/>
        <v>0</v>
      </c>
      <c r="Q551" s="107">
        <f t="shared" si="84"/>
        <v>0</v>
      </c>
      <c r="R551" s="107">
        <f t="shared" si="85"/>
        <v>0</v>
      </c>
      <c r="S551" s="107">
        <f t="shared" si="86"/>
        <v>0</v>
      </c>
      <c r="T551" s="107">
        <f t="shared" si="87"/>
        <v>0</v>
      </c>
      <c r="U551" s="107">
        <f t="shared" si="88"/>
        <v>0</v>
      </c>
      <c r="V551" s="107">
        <f t="shared" si="89"/>
        <v>0</v>
      </c>
      <c r="W551" s="107">
        <f t="shared" si="90"/>
        <v>0</v>
      </c>
      <c r="X551" s="107">
        <f t="shared" si="91"/>
        <v>0</v>
      </c>
      <c r="Y551" s="107">
        <f t="shared" si="92"/>
        <v>0</v>
      </c>
      <c r="Z551" s="107">
        <f t="shared" si="106"/>
        <v>0</v>
      </c>
      <c r="AA551" s="107">
        <f t="shared" si="107"/>
        <v>0</v>
      </c>
      <c r="AB551" s="107">
        <f t="shared" si="108"/>
        <v>0</v>
      </c>
      <c r="AC551" s="107">
        <f t="shared" si="109"/>
        <v>0</v>
      </c>
      <c r="AD551" s="107">
        <f t="shared" si="110"/>
        <v>0</v>
      </c>
      <c r="AE551" s="107">
        <f t="shared" si="111"/>
        <v>0</v>
      </c>
      <c r="AF551" s="107">
        <f t="shared" si="112"/>
        <v>0</v>
      </c>
      <c r="AG551" s="107">
        <f t="shared" si="113"/>
        <v>0</v>
      </c>
      <c r="AH551" s="107">
        <f t="shared" si="114"/>
        <v>0</v>
      </c>
      <c r="AI551" s="107">
        <f t="shared" si="115"/>
        <v>0</v>
      </c>
      <c r="AJ551" s="107">
        <f t="shared" si="116"/>
        <v>0</v>
      </c>
      <c r="AK551" s="107">
        <f t="shared" si="117"/>
        <v>0</v>
      </c>
    </row>
    <row r="552">
      <c r="A552" s="107"/>
      <c r="B552" s="107"/>
      <c r="C552" s="107"/>
      <c r="D552" s="107"/>
      <c r="E552" s="107"/>
      <c r="F552" s="108">
        <f t="shared" si="105"/>
        <v>1302</v>
      </c>
      <c r="G552" s="90" t="s">
        <v>744</v>
      </c>
      <c r="H552" s="14">
        <f>IF(ISNA(VLOOKUP(G552,Round3_Transactions!$A$2:$F$800,2,FALSE)), 0,VLOOKUP(G552,Round3_Transactions!$A$2:$F$800,2,FALSE))</f>
        <v>0</v>
      </c>
      <c r="I552" s="60">
        <f>IF(ISNA(VLOOKUP(G552,Round3_Transactions!$A$2:$F$800,3,FALSE)), 0,VLOOKUP(G552,Round3_Transactions!$A$2:$F$800,3,FALSE))</f>
        <v>0</v>
      </c>
      <c r="J552" s="60">
        <f>IF(ISNA(VLOOKUP(G552,Round3_Transactions!$A$2:$F$800,4,FALSE)), 0,VLOOKUP(G552,Round3_Transactions!$A$2:$F$800,4,FALSE))</f>
        <v>0</v>
      </c>
      <c r="K552" s="60">
        <f>IF(ISNA(VLOOKUP(G552,Round3_Transactions!$A$2:$F$800,5,FALSE)), 0,VLOOKUP(G552,Round3_Transactions!$A$2:$F$800,5,FALSE))</f>
        <v>0</v>
      </c>
      <c r="L552" s="86">
        <f>IF(ISNA(VLOOKUP(G552,Round3_Transactions!$A$2:$F$800,6,FALSE)), 0,VLOOKUP(G552,Round3_Transactions!$A$2:$F$800,6,FALSE))</f>
        <v>0</v>
      </c>
      <c r="M552" s="107">
        <f t="shared" si="79"/>
        <v>0</v>
      </c>
      <c r="N552" s="107">
        <f t="shared" si="81"/>
        <v>0</v>
      </c>
      <c r="O552" s="107">
        <f t="shared" si="82"/>
        <v>0</v>
      </c>
      <c r="P552" s="107">
        <f t="shared" si="83"/>
        <v>0</v>
      </c>
      <c r="Q552" s="107">
        <f t="shared" si="84"/>
        <v>0</v>
      </c>
      <c r="R552" s="107">
        <f t="shared" si="85"/>
        <v>0</v>
      </c>
      <c r="S552" s="107">
        <f t="shared" si="86"/>
        <v>0</v>
      </c>
      <c r="T552" s="107">
        <f t="shared" si="87"/>
        <v>0</v>
      </c>
      <c r="U552" s="107">
        <f t="shared" si="88"/>
        <v>0</v>
      </c>
      <c r="V552" s="107">
        <f t="shared" si="89"/>
        <v>0</v>
      </c>
      <c r="W552" s="107">
        <f t="shared" si="90"/>
        <v>0</v>
      </c>
      <c r="X552" s="107">
        <f t="shared" si="91"/>
        <v>0</v>
      </c>
      <c r="Y552" s="107">
        <f t="shared" si="92"/>
        <v>0</v>
      </c>
      <c r="Z552" s="107">
        <f t="shared" si="106"/>
        <v>0</v>
      </c>
      <c r="AA552" s="107">
        <f t="shared" si="107"/>
        <v>0</v>
      </c>
      <c r="AB552" s="107">
        <f t="shared" si="108"/>
        <v>0</v>
      </c>
      <c r="AC552" s="107">
        <f t="shared" si="109"/>
        <v>0</v>
      </c>
      <c r="AD552" s="107">
        <f t="shared" si="110"/>
        <v>0</v>
      </c>
      <c r="AE552" s="107">
        <f t="shared" si="111"/>
        <v>0</v>
      </c>
      <c r="AF552" s="107">
        <f t="shared" si="112"/>
        <v>0</v>
      </c>
      <c r="AG552" s="107">
        <f t="shared" si="113"/>
        <v>0</v>
      </c>
      <c r="AH552" s="107">
        <f t="shared" si="114"/>
        <v>0</v>
      </c>
      <c r="AI552" s="107">
        <f t="shared" si="115"/>
        <v>0</v>
      </c>
      <c r="AJ552" s="107">
        <f t="shared" si="116"/>
        <v>0</v>
      </c>
      <c r="AK552" s="107">
        <f t="shared" si="117"/>
        <v>0</v>
      </c>
    </row>
    <row r="553">
      <c r="A553" s="107"/>
      <c r="B553" s="107"/>
      <c r="C553" s="107"/>
      <c r="D553" s="107"/>
      <c r="E553" s="107"/>
      <c r="F553" s="108">
        <f t="shared" si="105"/>
        <v>1302</v>
      </c>
      <c r="G553" s="90" t="s">
        <v>745</v>
      </c>
      <c r="H553" s="14">
        <f>IF(ISNA(VLOOKUP(G553,Round3_Transactions!$A$2:$F$800,2,FALSE)), 0,VLOOKUP(G553,Round3_Transactions!$A$2:$F$800,2,FALSE))</f>
        <v>0</v>
      </c>
      <c r="I553" s="60">
        <f>IF(ISNA(VLOOKUP(G553,Round3_Transactions!$A$2:$F$800,3,FALSE)), 0,VLOOKUP(G553,Round3_Transactions!$A$2:$F$800,3,FALSE))</f>
        <v>0</v>
      </c>
      <c r="J553" s="60">
        <f>IF(ISNA(VLOOKUP(G553,Round3_Transactions!$A$2:$F$800,4,FALSE)), 0,VLOOKUP(G553,Round3_Transactions!$A$2:$F$800,4,FALSE))</f>
        <v>0</v>
      </c>
      <c r="K553" s="60">
        <f>IF(ISNA(VLOOKUP(G553,Round3_Transactions!$A$2:$F$800,5,FALSE)), 0,VLOOKUP(G553,Round3_Transactions!$A$2:$F$800,5,FALSE))</f>
        <v>0</v>
      </c>
      <c r="L553" s="86">
        <f>IF(ISNA(VLOOKUP(G553,Round3_Transactions!$A$2:$F$800,6,FALSE)), 0,VLOOKUP(G553,Round3_Transactions!$A$2:$F$800,6,FALSE))</f>
        <v>0</v>
      </c>
      <c r="M553" s="107">
        <f t="shared" si="79"/>
        <v>0</v>
      </c>
      <c r="N553" s="107">
        <f t="shared" si="81"/>
        <v>0</v>
      </c>
      <c r="O553" s="107">
        <f t="shared" si="82"/>
        <v>0</v>
      </c>
      <c r="P553" s="107">
        <f t="shared" si="83"/>
        <v>0</v>
      </c>
      <c r="Q553" s="107">
        <f t="shared" si="84"/>
        <v>0</v>
      </c>
      <c r="R553" s="107">
        <f t="shared" si="85"/>
        <v>0</v>
      </c>
      <c r="S553" s="107">
        <f t="shared" si="86"/>
        <v>0</v>
      </c>
      <c r="T553" s="107">
        <f t="shared" si="87"/>
        <v>0</v>
      </c>
      <c r="U553" s="107">
        <f t="shared" si="88"/>
        <v>0</v>
      </c>
      <c r="V553" s="107">
        <f t="shared" si="89"/>
        <v>0</v>
      </c>
      <c r="W553" s="107">
        <f t="shared" si="90"/>
        <v>0</v>
      </c>
      <c r="X553" s="107">
        <f t="shared" si="91"/>
        <v>0</v>
      </c>
      <c r="Y553" s="107">
        <f t="shared" si="92"/>
        <v>0</v>
      </c>
      <c r="Z553" s="107">
        <f t="shared" si="106"/>
        <v>0</v>
      </c>
      <c r="AA553" s="107">
        <f t="shared" si="107"/>
        <v>0</v>
      </c>
      <c r="AB553" s="107">
        <f t="shared" si="108"/>
        <v>0</v>
      </c>
      <c r="AC553" s="107">
        <f t="shared" si="109"/>
        <v>0</v>
      </c>
      <c r="AD553" s="107">
        <f t="shared" si="110"/>
        <v>0</v>
      </c>
      <c r="AE553" s="107">
        <f t="shared" si="111"/>
        <v>0</v>
      </c>
      <c r="AF553" s="107">
        <f t="shared" si="112"/>
        <v>0</v>
      </c>
      <c r="AG553" s="107">
        <f t="shared" si="113"/>
        <v>0</v>
      </c>
      <c r="AH553" s="107">
        <f t="shared" si="114"/>
        <v>0</v>
      </c>
      <c r="AI553" s="107">
        <f t="shared" si="115"/>
        <v>0</v>
      </c>
      <c r="AJ553" s="107">
        <f t="shared" si="116"/>
        <v>0</v>
      </c>
      <c r="AK553" s="107">
        <f t="shared" si="117"/>
        <v>0</v>
      </c>
    </row>
    <row r="554">
      <c r="A554" s="107"/>
      <c r="B554" s="107"/>
      <c r="C554" s="107"/>
      <c r="D554" s="107"/>
      <c r="E554" s="107"/>
      <c r="F554" s="108">
        <f t="shared" si="105"/>
        <v>1302</v>
      </c>
      <c r="G554" s="90" t="s">
        <v>746</v>
      </c>
      <c r="H554" s="14">
        <f>IF(ISNA(VLOOKUP(G554,Round3_Transactions!$A$2:$F$800,2,FALSE)), 0,VLOOKUP(G554,Round3_Transactions!$A$2:$F$800,2,FALSE))</f>
        <v>0</v>
      </c>
      <c r="I554" s="60">
        <f>IF(ISNA(VLOOKUP(G554,Round3_Transactions!$A$2:$F$800,3,FALSE)), 0,VLOOKUP(G554,Round3_Transactions!$A$2:$F$800,3,FALSE))</f>
        <v>0</v>
      </c>
      <c r="J554" s="60">
        <f>IF(ISNA(VLOOKUP(G554,Round3_Transactions!$A$2:$F$800,4,FALSE)), 0,VLOOKUP(G554,Round3_Transactions!$A$2:$F$800,4,FALSE))</f>
        <v>0</v>
      </c>
      <c r="K554" s="60">
        <f>IF(ISNA(VLOOKUP(G554,Round3_Transactions!$A$2:$F$800,5,FALSE)), 0,VLOOKUP(G554,Round3_Transactions!$A$2:$F$800,5,FALSE))</f>
        <v>0</v>
      </c>
      <c r="L554" s="86">
        <f>IF(ISNA(VLOOKUP(G554,Round3_Transactions!$A$2:$F$800,6,FALSE)), 0,VLOOKUP(G554,Round3_Transactions!$A$2:$F$800,6,FALSE))</f>
        <v>0</v>
      </c>
      <c r="M554" s="107">
        <f t="shared" si="79"/>
        <v>0</v>
      </c>
      <c r="N554" s="107">
        <f t="shared" si="81"/>
        <v>0</v>
      </c>
      <c r="O554" s="107">
        <f t="shared" si="82"/>
        <v>0</v>
      </c>
      <c r="P554" s="107">
        <f t="shared" si="83"/>
        <v>0</v>
      </c>
      <c r="Q554" s="107">
        <f t="shared" si="84"/>
        <v>0</v>
      </c>
      <c r="R554" s="107">
        <f t="shared" si="85"/>
        <v>0</v>
      </c>
      <c r="S554" s="107">
        <f t="shared" si="86"/>
        <v>0</v>
      </c>
      <c r="T554" s="107">
        <f t="shared" si="87"/>
        <v>0</v>
      </c>
      <c r="U554" s="107">
        <f t="shared" si="88"/>
        <v>0</v>
      </c>
      <c r="V554" s="107">
        <f t="shared" si="89"/>
        <v>0</v>
      </c>
      <c r="W554" s="107">
        <f t="shared" si="90"/>
        <v>0</v>
      </c>
      <c r="X554" s="107">
        <f t="shared" si="91"/>
        <v>0</v>
      </c>
      <c r="Y554" s="107">
        <f t="shared" si="92"/>
        <v>0</v>
      </c>
      <c r="Z554" s="107">
        <f t="shared" si="106"/>
        <v>0</v>
      </c>
      <c r="AA554" s="107">
        <f t="shared" si="107"/>
        <v>0</v>
      </c>
      <c r="AB554" s="107">
        <f t="shared" si="108"/>
        <v>0</v>
      </c>
      <c r="AC554" s="107">
        <f t="shared" si="109"/>
        <v>0</v>
      </c>
      <c r="AD554" s="107">
        <f t="shared" si="110"/>
        <v>0</v>
      </c>
      <c r="AE554" s="107">
        <f t="shared" si="111"/>
        <v>0</v>
      </c>
      <c r="AF554" s="107">
        <f t="shared" si="112"/>
        <v>0</v>
      </c>
      <c r="AG554" s="107">
        <f t="shared" si="113"/>
        <v>0</v>
      </c>
      <c r="AH554" s="107">
        <f t="shared" si="114"/>
        <v>0</v>
      </c>
      <c r="AI554" s="107">
        <f t="shared" si="115"/>
        <v>0</v>
      </c>
      <c r="AJ554" s="107">
        <f t="shared" si="116"/>
        <v>0</v>
      </c>
      <c r="AK554" s="107">
        <f t="shared" si="117"/>
        <v>0</v>
      </c>
    </row>
    <row r="555">
      <c r="A555" s="107"/>
      <c r="B555" s="107"/>
      <c r="C555" s="107"/>
      <c r="D555" s="107"/>
      <c r="E555" s="107"/>
      <c r="F555" s="108">
        <f t="shared" si="105"/>
        <v>1302</v>
      </c>
      <c r="G555" s="90" t="s">
        <v>747</v>
      </c>
      <c r="H555" s="14">
        <f>IF(ISNA(VLOOKUP(G555,Round3_Transactions!$A$2:$F$800,2,FALSE)), 0,VLOOKUP(G555,Round3_Transactions!$A$2:$F$800,2,FALSE))</f>
        <v>0</v>
      </c>
      <c r="I555" s="60">
        <f>IF(ISNA(VLOOKUP(G555,Round3_Transactions!$A$2:$F$800,3,FALSE)), 0,VLOOKUP(G555,Round3_Transactions!$A$2:$F$800,3,FALSE))</f>
        <v>0</v>
      </c>
      <c r="J555" s="60">
        <f>IF(ISNA(VLOOKUP(G555,Round3_Transactions!$A$2:$F$800,4,FALSE)), 0,VLOOKUP(G555,Round3_Transactions!$A$2:$F$800,4,FALSE))</f>
        <v>0</v>
      </c>
      <c r="K555" s="60">
        <f>IF(ISNA(VLOOKUP(G555,Round3_Transactions!$A$2:$F$800,5,FALSE)), 0,VLOOKUP(G555,Round3_Transactions!$A$2:$F$800,5,FALSE))</f>
        <v>0</v>
      </c>
      <c r="L555" s="86">
        <f>IF(ISNA(VLOOKUP(G555,Round3_Transactions!$A$2:$F$800,6,FALSE)), 0,VLOOKUP(G555,Round3_Transactions!$A$2:$F$800,6,FALSE))</f>
        <v>0</v>
      </c>
      <c r="M555" s="107">
        <f t="shared" si="79"/>
        <v>0</v>
      </c>
      <c r="N555" s="107">
        <f t="shared" si="81"/>
        <v>0</v>
      </c>
      <c r="O555" s="107">
        <f t="shared" si="82"/>
        <v>0</v>
      </c>
      <c r="P555" s="107">
        <f t="shared" si="83"/>
        <v>0</v>
      </c>
      <c r="Q555" s="107">
        <f t="shared" si="84"/>
        <v>0</v>
      </c>
      <c r="R555" s="107">
        <f t="shared" si="85"/>
        <v>0</v>
      </c>
      <c r="S555" s="107">
        <f t="shared" si="86"/>
        <v>0</v>
      </c>
      <c r="T555" s="107">
        <f t="shared" si="87"/>
        <v>0</v>
      </c>
      <c r="U555" s="107">
        <f t="shared" si="88"/>
        <v>0</v>
      </c>
      <c r="V555" s="107">
        <f t="shared" si="89"/>
        <v>0</v>
      </c>
      <c r="W555" s="107">
        <f t="shared" si="90"/>
        <v>0</v>
      </c>
      <c r="X555" s="107">
        <f t="shared" si="91"/>
        <v>0</v>
      </c>
      <c r="Y555" s="107">
        <f t="shared" si="92"/>
        <v>0</v>
      </c>
      <c r="Z555" s="107">
        <f t="shared" si="106"/>
        <v>0</v>
      </c>
      <c r="AA555" s="107">
        <f t="shared" si="107"/>
        <v>0</v>
      </c>
      <c r="AB555" s="107">
        <f t="shared" si="108"/>
        <v>0</v>
      </c>
      <c r="AC555" s="107">
        <f t="shared" si="109"/>
        <v>0</v>
      </c>
      <c r="AD555" s="107">
        <f t="shared" si="110"/>
        <v>0</v>
      </c>
      <c r="AE555" s="107">
        <f t="shared" si="111"/>
        <v>0</v>
      </c>
      <c r="AF555" s="107">
        <f t="shared" si="112"/>
        <v>0</v>
      </c>
      <c r="AG555" s="107">
        <f t="shared" si="113"/>
        <v>0</v>
      </c>
      <c r="AH555" s="107">
        <f t="shared" si="114"/>
        <v>0</v>
      </c>
      <c r="AI555" s="107">
        <f t="shared" si="115"/>
        <v>0</v>
      </c>
      <c r="AJ555" s="107">
        <f t="shared" si="116"/>
        <v>0</v>
      </c>
      <c r="AK555" s="107">
        <f t="shared" si="117"/>
        <v>0</v>
      </c>
    </row>
    <row r="556">
      <c r="A556" s="107"/>
      <c r="B556" s="107"/>
      <c r="C556" s="107"/>
      <c r="D556" s="107"/>
      <c r="E556" s="107"/>
      <c r="F556" s="108">
        <f t="shared" si="105"/>
        <v>1302</v>
      </c>
      <c r="G556" s="90" t="s">
        <v>748</v>
      </c>
      <c r="H556" s="14">
        <f>IF(ISNA(VLOOKUP(G556,Round3_Transactions!$A$2:$F$800,2,FALSE)), 0,VLOOKUP(G556,Round3_Transactions!$A$2:$F$800,2,FALSE))</f>
        <v>0</v>
      </c>
      <c r="I556" s="60">
        <f>IF(ISNA(VLOOKUP(G556,Round3_Transactions!$A$2:$F$800,3,FALSE)), 0,VLOOKUP(G556,Round3_Transactions!$A$2:$F$800,3,FALSE))</f>
        <v>0</v>
      </c>
      <c r="J556" s="60">
        <f>IF(ISNA(VLOOKUP(G556,Round3_Transactions!$A$2:$F$800,4,FALSE)), 0,VLOOKUP(G556,Round3_Transactions!$A$2:$F$800,4,FALSE))</f>
        <v>0</v>
      </c>
      <c r="K556" s="60">
        <f>IF(ISNA(VLOOKUP(G556,Round3_Transactions!$A$2:$F$800,5,FALSE)), 0,VLOOKUP(G556,Round3_Transactions!$A$2:$F$800,5,FALSE))</f>
        <v>0</v>
      </c>
      <c r="L556" s="86">
        <f>IF(ISNA(VLOOKUP(G556,Round3_Transactions!$A$2:$F$800,6,FALSE)), 0,VLOOKUP(G556,Round3_Transactions!$A$2:$F$800,6,FALSE))</f>
        <v>0</v>
      </c>
      <c r="M556" s="107">
        <f t="shared" si="79"/>
        <v>0</v>
      </c>
      <c r="N556" s="107">
        <f t="shared" si="81"/>
        <v>0</v>
      </c>
      <c r="O556" s="107">
        <f t="shared" si="82"/>
        <v>0</v>
      </c>
      <c r="P556" s="107">
        <f t="shared" si="83"/>
        <v>0</v>
      </c>
      <c r="Q556" s="107">
        <f t="shared" si="84"/>
        <v>0</v>
      </c>
      <c r="R556" s="107">
        <f t="shared" si="85"/>
        <v>0</v>
      </c>
      <c r="S556" s="107">
        <f t="shared" si="86"/>
        <v>0</v>
      </c>
      <c r="T556" s="107">
        <f t="shared" si="87"/>
        <v>0</v>
      </c>
      <c r="U556" s="107">
        <f t="shared" si="88"/>
        <v>0</v>
      </c>
      <c r="V556" s="107">
        <f t="shared" si="89"/>
        <v>0</v>
      </c>
      <c r="W556" s="107">
        <f t="shared" si="90"/>
        <v>0</v>
      </c>
      <c r="X556" s="107">
        <f t="shared" si="91"/>
        <v>0</v>
      </c>
      <c r="Y556" s="107">
        <f t="shared" si="92"/>
        <v>0</v>
      </c>
      <c r="Z556" s="107">
        <f t="shared" si="106"/>
        <v>0</v>
      </c>
      <c r="AA556" s="107">
        <f t="shared" si="107"/>
        <v>0</v>
      </c>
      <c r="AB556" s="107">
        <f t="shared" si="108"/>
        <v>0</v>
      </c>
      <c r="AC556" s="107">
        <f t="shared" si="109"/>
        <v>0</v>
      </c>
      <c r="AD556" s="107">
        <f t="shared" si="110"/>
        <v>0</v>
      </c>
      <c r="AE556" s="107">
        <f t="shared" si="111"/>
        <v>0</v>
      </c>
      <c r="AF556" s="107">
        <f t="shared" si="112"/>
        <v>0</v>
      </c>
      <c r="AG556" s="107">
        <f t="shared" si="113"/>
        <v>0</v>
      </c>
      <c r="AH556" s="107">
        <f t="shared" si="114"/>
        <v>0</v>
      </c>
      <c r="AI556" s="107">
        <f t="shared" si="115"/>
        <v>0</v>
      </c>
      <c r="AJ556" s="107">
        <f t="shared" si="116"/>
        <v>0</v>
      </c>
      <c r="AK556" s="107">
        <f t="shared" si="117"/>
        <v>0</v>
      </c>
    </row>
    <row r="557">
      <c r="A557" s="107"/>
      <c r="B557" s="107"/>
      <c r="C557" s="107"/>
      <c r="D557" s="107"/>
      <c r="E557" s="107"/>
      <c r="F557" s="108">
        <f t="shared" si="105"/>
        <v>1302</v>
      </c>
      <c r="G557" s="90" t="s">
        <v>749</v>
      </c>
      <c r="H557" s="14">
        <f>IF(ISNA(VLOOKUP(G557,Round3_Transactions!$A$2:$F$800,2,FALSE)), 0,VLOOKUP(G557,Round3_Transactions!$A$2:$F$800,2,FALSE))</f>
        <v>0</v>
      </c>
      <c r="I557" s="60">
        <f>IF(ISNA(VLOOKUP(G557,Round3_Transactions!$A$2:$F$800,3,FALSE)), 0,VLOOKUP(G557,Round3_Transactions!$A$2:$F$800,3,FALSE))</f>
        <v>0</v>
      </c>
      <c r="J557" s="60">
        <f>IF(ISNA(VLOOKUP(G557,Round3_Transactions!$A$2:$F$800,4,FALSE)), 0,VLOOKUP(G557,Round3_Transactions!$A$2:$F$800,4,FALSE))</f>
        <v>0</v>
      </c>
      <c r="K557" s="60">
        <f>IF(ISNA(VLOOKUP(G557,Round3_Transactions!$A$2:$F$800,5,FALSE)), 0,VLOOKUP(G557,Round3_Transactions!$A$2:$F$800,5,FALSE))</f>
        <v>0</v>
      </c>
      <c r="L557" s="86">
        <f>IF(ISNA(VLOOKUP(G557,Round3_Transactions!$A$2:$F$800,6,FALSE)), 0,VLOOKUP(G557,Round3_Transactions!$A$2:$F$800,6,FALSE))</f>
        <v>0</v>
      </c>
      <c r="M557" s="107">
        <f t="shared" si="79"/>
        <v>0</v>
      </c>
      <c r="N557" s="107">
        <f t="shared" si="81"/>
        <v>0</v>
      </c>
      <c r="O557" s="107">
        <f t="shared" si="82"/>
        <v>0</v>
      </c>
      <c r="P557" s="107">
        <f t="shared" si="83"/>
        <v>0</v>
      </c>
      <c r="Q557" s="107">
        <f t="shared" si="84"/>
        <v>0</v>
      </c>
      <c r="R557" s="107">
        <f t="shared" si="85"/>
        <v>0</v>
      </c>
      <c r="S557" s="107">
        <f t="shared" si="86"/>
        <v>0</v>
      </c>
      <c r="T557" s="107">
        <f t="shared" si="87"/>
        <v>0</v>
      </c>
      <c r="U557" s="107">
        <f t="shared" si="88"/>
        <v>0</v>
      </c>
      <c r="V557" s="107">
        <f t="shared" si="89"/>
        <v>0</v>
      </c>
      <c r="W557" s="107">
        <f t="shared" si="90"/>
        <v>0</v>
      </c>
      <c r="X557" s="107">
        <f t="shared" si="91"/>
        <v>0</v>
      </c>
      <c r="Y557" s="107">
        <f t="shared" si="92"/>
        <v>0</v>
      </c>
      <c r="Z557" s="107">
        <f t="shared" si="106"/>
        <v>0</v>
      </c>
      <c r="AA557" s="107">
        <f t="shared" si="107"/>
        <v>0</v>
      </c>
      <c r="AB557" s="107">
        <f t="shared" si="108"/>
        <v>0</v>
      </c>
      <c r="AC557" s="107">
        <f t="shared" si="109"/>
        <v>0</v>
      </c>
      <c r="AD557" s="107">
        <f t="shared" si="110"/>
        <v>0</v>
      </c>
      <c r="AE557" s="107">
        <f t="shared" si="111"/>
        <v>0</v>
      </c>
      <c r="AF557" s="107">
        <f t="shared" si="112"/>
        <v>0</v>
      </c>
      <c r="AG557" s="107">
        <f t="shared" si="113"/>
        <v>0</v>
      </c>
      <c r="AH557" s="107">
        <f t="shared" si="114"/>
        <v>0</v>
      </c>
      <c r="AI557" s="107">
        <f t="shared" si="115"/>
        <v>0</v>
      </c>
      <c r="AJ557" s="107">
        <f t="shared" si="116"/>
        <v>0</v>
      </c>
      <c r="AK557" s="107">
        <f t="shared" si="117"/>
        <v>0</v>
      </c>
    </row>
    <row r="558">
      <c r="A558" s="107"/>
      <c r="B558" s="107"/>
      <c r="C558" s="107"/>
      <c r="D558" s="107"/>
      <c r="E558" s="107"/>
      <c r="F558" s="108">
        <f t="shared" si="105"/>
        <v>1302</v>
      </c>
      <c r="G558" s="90" t="s">
        <v>750</v>
      </c>
      <c r="H558" s="14">
        <f>IF(ISNA(VLOOKUP(G558,Round3_Transactions!$A$2:$F$800,2,FALSE)), 0,VLOOKUP(G558,Round3_Transactions!$A$2:$F$800,2,FALSE))</f>
        <v>0</v>
      </c>
      <c r="I558" s="60">
        <f>IF(ISNA(VLOOKUP(G558,Round3_Transactions!$A$2:$F$800,3,FALSE)), 0,VLOOKUP(G558,Round3_Transactions!$A$2:$F$800,3,FALSE))</f>
        <v>0</v>
      </c>
      <c r="J558" s="60">
        <f>IF(ISNA(VLOOKUP(G558,Round3_Transactions!$A$2:$F$800,4,FALSE)), 0,VLOOKUP(G558,Round3_Transactions!$A$2:$F$800,4,FALSE))</f>
        <v>0</v>
      </c>
      <c r="K558" s="60">
        <f>IF(ISNA(VLOOKUP(G558,Round3_Transactions!$A$2:$F$800,5,FALSE)), 0,VLOOKUP(G558,Round3_Transactions!$A$2:$F$800,5,FALSE))</f>
        <v>0</v>
      </c>
      <c r="L558" s="86">
        <f>IF(ISNA(VLOOKUP(G558,Round3_Transactions!$A$2:$F$800,6,FALSE)), 0,VLOOKUP(G558,Round3_Transactions!$A$2:$F$800,6,FALSE))</f>
        <v>0</v>
      </c>
      <c r="M558" s="107">
        <f t="shared" si="79"/>
        <v>0</v>
      </c>
      <c r="N558" s="107">
        <f t="shared" si="81"/>
        <v>0</v>
      </c>
      <c r="O558" s="107">
        <f t="shared" si="82"/>
        <v>0</v>
      </c>
      <c r="P558" s="107">
        <f t="shared" si="83"/>
        <v>0</v>
      </c>
      <c r="Q558" s="107">
        <f t="shared" si="84"/>
        <v>0</v>
      </c>
      <c r="R558" s="107">
        <f t="shared" si="85"/>
        <v>0</v>
      </c>
      <c r="S558" s="107">
        <f t="shared" si="86"/>
        <v>0</v>
      </c>
      <c r="T558" s="107">
        <f t="shared" si="87"/>
        <v>0</v>
      </c>
      <c r="U558" s="107">
        <f t="shared" si="88"/>
        <v>0</v>
      </c>
      <c r="V558" s="107">
        <f t="shared" si="89"/>
        <v>0</v>
      </c>
      <c r="W558" s="107">
        <f t="shared" si="90"/>
        <v>0</v>
      </c>
      <c r="X558" s="107">
        <f t="shared" si="91"/>
        <v>0</v>
      </c>
      <c r="Y558" s="107">
        <f t="shared" si="92"/>
        <v>0</v>
      </c>
      <c r="Z558" s="107">
        <f t="shared" si="106"/>
        <v>0</v>
      </c>
      <c r="AA558" s="107">
        <f t="shared" si="107"/>
        <v>0</v>
      </c>
      <c r="AB558" s="107">
        <f t="shared" si="108"/>
        <v>0</v>
      </c>
      <c r="AC558" s="107">
        <f t="shared" si="109"/>
        <v>0</v>
      </c>
      <c r="AD558" s="107">
        <f t="shared" si="110"/>
        <v>0</v>
      </c>
      <c r="AE558" s="107">
        <f t="shared" si="111"/>
        <v>0</v>
      </c>
      <c r="AF558" s="107">
        <f t="shared" si="112"/>
        <v>0</v>
      </c>
      <c r="AG558" s="107">
        <f t="shared" si="113"/>
        <v>0</v>
      </c>
      <c r="AH558" s="107">
        <f t="shared" si="114"/>
        <v>0</v>
      </c>
      <c r="AI558" s="107">
        <f t="shared" si="115"/>
        <v>0</v>
      </c>
      <c r="AJ558" s="107">
        <f t="shared" si="116"/>
        <v>0</v>
      </c>
      <c r="AK558" s="107">
        <f t="shared" si="117"/>
        <v>0</v>
      </c>
    </row>
    <row r="559">
      <c r="A559" s="107"/>
      <c r="B559" s="107"/>
      <c r="C559" s="107"/>
      <c r="D559" s="107"/>
      <c r="E559" s="107"/>
      <c r="F559" s="108">
        <f t="shared" si="105"/>
        <v>1302</v>
      </c>
      <c r="G559" s="90" t="s">
        <v>751</v>
      </c>
      <c r="H559" s="14">
        <f>IF(ISNA(VLOOKUP(G559,Round3_Transactions!$A$2:$F$800,2,FALSE)), 0,VLOOKUP(G559,Round3_Transactions!$A$2:$F$800,2,FALSE))</f>
        <v>0</v>
      </c>
      <c r="I559" s="60">
        <f>IF(ISNA(VLOOKUP(G559,Round3_Transactions!$A$2:$F$800,3,FALSE)), 0,VLOOKUP(G559,Round3_Transactions!$A$2:$F$800,3,FALSE))</f>
        <v>0</v>
      </c>
      <c r="J559" s="60">
        <f>IF(ISNA(VLOOKUP(G559,Round3_Transactions!$A$2:$F$800,4,FALSE)), 0,VLOOKUP(G559,Round3_Transactions!$A$2:$F$800,4,FALSE))</f>
        <v>0</v>
      </c>
      <c r="K559" s="60">
        <f>IF(ISNA(VLOOKUP(G559,Round3_Transactions!$A$2:$F$800,5,FALSE)), 0,VLOOKUP(G559,Round3_Transactions!$A$2:$F$800,5,FALSE))</f>
        <v>0</v>
      </c>
      <c r="L559" s="86">
        <f>IF(ISNA(VLOOKUP(G559,Round3_Transactions!$A$2:$F$800,6,FALSE)), 0,VLOOKUP(G559,Round3_Transactions!$A$2:$F$800,6,FALSE))</f>
        <v>0</v>
      </c>
      <c r="M559" s="107">
        <f t="shared" si="79"/>
        <v>0</v>
      </c>
      <c r="N559" s="107">
        <f t="shared" si="81"/>
        <v>0</v>
      </c>
      <c r="O559" s="107">
        <f t="shared" si="82"/>
        <v>0</v>
      </c>
      <c r="P559" s="107">
        <f t="shared" si="83"/>
        <v>0</v>
      </c>
      <c r="Q559" s="107">
        <f t="shared" si="84"/>
        <v>0</v>
      </c>
      <c r="R559" s="107">
        <f t="shared" si="85"/>
        <v>0</v>
      </c>
      <c r="S559" s="107">
        <f t="shared" si="86"/>
        <v>0</v>
      </c>
      <c r="T559" s="107">
        <f t="shared" si="87"/>
        <v>0</v>
      </c>
      <c r="U559" s="107">
        <f t="shared" si="88"/>
        <v>0</v>
      </c>
      <c r="V559" s="107">
        <f t="shared" si="89"/>
        <v>0</v>
      </c>
      <c r="W559" s="107">
        <f t="shared" si="90"/>
        <v>0</v>
      </c>
      <c r="X559" s="107">
        <f t="shared" si="91"/>
        <v>0</v>
      </c>
      <c r="Y559" s="107">
        <f t="shared" si="92"/>
        <v>0</v>
      </c>
      <c r="Z559" s="107">
        <f t="shared" si="106"/>
        <v>0</v>
      </c>
      <c r="AA559" s="107">
        <f t="shared" si="107"/>
        <v>0</v>
      </c>
      <c r="AB559" s="107">
        <f t="shared" si="108"/>
        <v>0</v>
      </c>
      <c r="AC559" s="107">
        <f t="shared" si="109"/>
        <v>0</v>
      </c>
      <c r="AD559" s="107">
        <f t="shared" si="110"/>
        <v>0</v>
      </c>
      <c r="AE559" s="107">
        <f t="shared" si="111"/>
        <v>0</v>
      </c>
      <c r="AF559" s="107">
        <f t="shared" si="112"/>
        <v>0</v>
      </c>
      <c r="AG559" s="107">
        <f t="shared" si="113"/>
        <v>0</v>
      </c>
      <c r="AH559" s="107">
        <f t="shared" si="114"/>
        <v>0</v>
      </c>
      <c r="AI559" s="107">
        <f t="shared" si="115"/>
        <v>0</v>
      </c>
      <c r="AJ559" s="107">
        <f t="shared" si="116"/>
        <v>0</v>
      </c>
      <c r="AK559" s="107">
        <f t="shared" si="117"/>
        <v>0</v>
      </c>
    </row>
    <row r="560">
      <c r="A560" s="107"/>
      <c r="B560" s="107"/>
      <c r="C560" s="107"/>
      <c r="D560" s="107"/>
      <c r="E560" s="107"/>
      <c r="F560" s="108">
        <f t="shared" si="105"/>
        <v>1302</v>
      </c>
      <c r="G560" s="90" t="s">
        <v>752</v>
      </c>
      <c r="H560" s="14">
        <f>IF(ISNA(VLOOKUP(G560,Round3_Transactions!$A$2:$F$800,2,FALSE)), 0,VLOOKUP(G560,Round3_Transactions!$A$2:$F$800,2,FALSE))</f>
        <v>0</v>
      </c>
      <c r="I560" s="60">
        <f>IF(ISNA(VLOOKUP(G560,Round3_Transactions!$A$2:$F$800,3,FALSE)), 0,VLOOKUP(G560,Round3_Transactions!$A$2:$F$800,3,FALSE))</f>
        <v>0</v>
      </c>
      <c r="J560" s="60">
        <f>IF(ISNA(VLOOKUP(G560,Round3_Transactions!$A$2:$F$800,4,FALSE)), 0,VLOOKUP(G560,Round3_Transactions!$A$2:$F$800,4,FALSE))</f>
        <v>0</v>
      </c>
      <c r="K560" s="60">
        <f>IF(ISNA(VLOOKUP(G560,Round3_Transactions!$A$2:$F$800,5,FALSE)), 0,VLOOKUP(G560,Round3_Transactions!$A$2:$F$800,5,FALSE))</f>
        <v>0</v>
      </c>
      <c r="L560" s="86">
        <f>IF(ISNA(VLOOKUP(G560,Round3_Transactions!$A$2:$F$800,6,FALSE)), 0,VLOOKUP(G560,Round3_Transactions!$A$2:$F$800,6,FALSE))</f>
        <v>0</v>
      </c>
      <c r="M560" s="107">
        <f t="shared" si="79"/>
        <v>0</v>
      </c>
      <c r="N560" s="107">
        <f t="shared" si="81"/>
        <v>0</v>
      </c>
      <c r="O560" s="107">
        <f t="shared" si="82"/>
        <v>0</v>
      </c>
      <c r="P560" s="107">
        <f t="shared" si="83"/>
        <v>0</v>
      </c>
      <c r="Q560" s="107">
        <f t="shared" si="84"/>
        <v>0</v>
      </c>
      <c r="R560" s="107">
        <f t="shared" si="85"/>
        <v>0</v>
      </c>
      <c r="S560" s="107">
        <f t="shared" si="86"/>
        <v>0</v>
      </c>
      <c r="T560" s="107">
        <f t="shared" si="87"/>
        <v>0</v>
      </c>
      <c r="U560" s="107">
        <f t="shared" si="88"/>
        <v>0</v>
      </c>
      <c r="V560" s="107">
        <f t="shared" si="89"/>
        <v>0</v>
      </c>
      <c r="W560" s="107">
        <f t="shared" si="90"/>
        <v>0</v>
      </c>
      <c r="X560" s="107">
        <f t="shared" si="91"/>
        <v>0</v>
      </c>
      <c r="Y560" s="107">
        <f t="shared" si="92"/>
        <v>0</v>
      </c>
      <c r="Z560" s="107">
        <f t="shared" si="106"/>
        <v>0</v>
      </c>
      <c r="AA560" s="107">
        <f t="shared" si="107"/>
        <v>0</v>
      </c>
      <c r="AB560" s="107">
        <f t="shared" si="108"/>
        <v>0</v>
      </c>
      <c r="AC560" s="107">
        <f t="shared" si="109"/>
        <v>0</v>
      </c>
      <c r="AD560" s="107">
        <f t="shared" si="110"/>
        <v>0</v>
      </c>
      <c r="AE560" s="107">
        <f t="shared" si="111"/>
        <v>0</v>
      </c>
      <c r="AF560" s="107">
        <f t="shared" si="112"/>
        <v>0</v>
      </c>
      <c r="AG560" s="107">
        <f t="shared" si="113"/>
        <v>0</v>
      </c>
      <c r="AH560" s="107">
        <f t="shared" si="114"/>
        <v>0</v>
      </c>
      <c r="AI560" s="107">
        <f t="shared" si="115"/>
        <v>0</v>
      </c>
      <c r="AJ560" s="107">
        <f t="shared" si="116"/>
        <v>0</v>
      </c>
      <c r="AK560" s="107">
        <f t="shared" si="117"/>
        <v>0</v>
      </c>
    </row>
    <row r="561">
      <c r="A561" s="115"/>
      <c r="B561" s="115"/>
      <c r="C561" s="115"/>
      <c r="D561" s="115"/>
      <c r="E561" s="115"/>
      <c r="F561" s="116"/>
      <c r="G561" s="122"/>
      <c r="H561" s="14" t="str">
        <f>IF(ISNA(VLOOKUP(G561,Round3_Transactions!$A$2:$F$800,2,FALSE)), 0,VLOOKUP(G561,Round3_Transactions!$A$2:$F$800,2,FALSE))</f>
        <v/>
      </c>
      <c r="I561" s="60" t="str">
        <f>IF(ISNA(VLOOKUP(G561,Round3_Transactions!$A$2:$F$800,3,FALSE)), 0,VLOOKUP(G561,Round3_Transactions!$A$2:$F$800,3,FALSE))</f>
        <v/>
      </c>
      <c r="J561" s="60" t="str">
        <f>IF(ISNA(VLOOKUP(G561,Round3_Transactions!$A$2:$F$800,4,FALSE)), 0,VLOOKUP(G561,Round3_Transactions!$A$2:$F$800,4,FALSE))</f>
        <v/>
      </c>
      <c r="K561" s="60" t="str">
        <f>IF(ISNA(VLOOKUP(G561,Round3_Transactions!$A$2:$F$800,5,FALSE)), 0,VLOOKUP(G561,Round3_Transactions!$A$2:$F$800,5,FALSE))</f>
        <v/>
      </c>
      <c r="L561" s="86" t="str">
        <f>IF(ISNA(VLOOKUP(G561,Round3_Transactions!$A$2:$F$800,6,FALSE)), 0,VLOOKUP(G561,Round3_Transactions!$A$2:$F$800,6,FALSE))</f>
        <v/>
      </c>
      <c r="M561" s="115">
        <f t="shared" si="79"/>
        <v>0</v>
      </c>
      <c r="N561" s="115">
        <f t="shared" si="81"/>
        <v>0</v>
      </c>
      <c r="O561" s="115">
        <f t="shared" si="82"/>
        <v>0</v>
      </c>
      <c r="P561" s="115">
        <f t="shared" si="83"/>
        <v>0</v>
      </c>
      <c r="Q561" s="115">
        <f t="shared" si="84"/>
        <v>0</v>
      </c>
      <c r="R561" s="115">
        <f t="shared" si="85"/>
        <v>0</v>
      </c>
      <c r="S561" s="115">
        <f t="shared" si="86"/>
        <v>0</v>
      </c>
      <c r="T561" s="115">
        <f t="shared" si="87"/>
        <v>0</v>
      </c>
      <c r="U561" s="115">
        <f t="shared" si="88"/>
        <v>0</v>
      </c>
      <c r="V561" s="115">
        <f t="shared" si="89"/>
        <v>0</v>
      </c>
      <c r="W561" s="115">
        <f t="shared" si="90"/>
        <v>0</v>
      </c>
      <c r="X561" s="115">
        <f t="shared" si="91"/>
        <v>0</v>
      </c>
      <c r="Y561" s="115">
        <f t="shared" si="92"/>
        <v>0</v>
      </c>
      <c r="Z561" s="115"/>
      <c r="AA561" s="115"/>
      <c r="AB561" s="115"/>
      <c r="AC561" s="115"/>
      <c r="AD561" s="115"/>
      <c r="AE561" s="115"/>
      <c r="AF561" s="115"/>
      <c r="AG561" s="115"/>
      <c r="AH561" s="115"/>
      <c r="AI561" s="115"/>
      <c r="AJ561" s="115"/>
      <c r="AK561" s="115"/>
    </row>
    <row r="562">
      <c r="A562" s="102" t="str">
        <f>Stock_Prices!A24</f>
        <v>SONY</v>
      </c>
      <c r="B562" s="102" t="str">
        <f>Stock_Prices!B24</f>
        <v>Sony</v>
      </c>
      <c r="C562" s="103">
        <f>Stock_Prices!C24-D562</f>
        <v>100000</v>
      </c>
      <c r="D562" s="104">
        <f>SUM(H562:H640)-SUM(J562:J640)</f>
        <v>0</v>
      </c>
      <c r="E562" s="118">
        <f>Stock_Prices!I24</f>
        <v>0.6</v>
      </c>
      <c r="F562" s="106">
        <f>Stock_Prices!J24</f>
        <v>3460</v>
      </c>
      <c r="G562" s="90" t="s">
        <v>753</v>
      </c>
      <c r="H562" s="14">
        <f>IF(ISNA(VLOOKUP(G562,Round3_Transactions!$A$2:$F$800,2,FALSE)), 0,VLOOKUP(G562,Round3_Transactions!$A$2:$F$800,2,FALSE))</f>
        <v>0</v>
      </c>
      <c r="I562" s="60">
        <f>IF(ISNA(VLOOKUP(G562,Round3_Transactions!$A$2:$F$800,3,FALSE)), 0,VLOOKUP(G562,Round3_Transactions!$A$2:$F$800,3,FALSE))</f>
        <v>0</v>
      </c>
      <c r="J562" s="60">
        <f>IF(ISNA(VLOOKUP(G562,Round3_Transactions!$A$2:$F$800,4,FALSE)), 0,VLOOKUP(G562,Round3_Transactions!$A$2:$F$800,4,FALSE))</f>
        <v>0</v>
      </c>
      <c r="K562" s="60">
        <f>IF(ISNA(VLOOKUP(G562,Round3_Transactions!$A$2:$F$800,5,FALSE)), 0,VLOOKUP(G562,Round3_Transactions!$A$2:$F$800,5,FALSE))</f>
        <v>0</v>
      </c>
      <c r="L562" s="86">
        <f>IF(ISNA(VLOOKUP(G562,Round3_Transactions!$A$2:$F$800,6,FALSE)), 0,VLOOKUP(G562,Round3_Transactions!$A$2:$F$800,6,FALSE))</f>
        <v>0</v>
      </c>
      <c r="M562" s="107">
        <f t="shared" si="79"/>
        <v>0</v>
      </c>
      <c r="N562" s="107">
        <f t="shared" si="81"/>
        <v>0</v>
      </c>
      <c r="O562" s="107">
        <f t="shared" si="82"/>
        <v>0</v>
      </c>
      <c r="P562" s="107">
        <f t="shared" si="83"/>
        <v>0</v>
      </c>
      <c r="Q562" s="107">
        <f t="shared" si="84"/>
        <v>0</v>
      </c>
      <c r="R562" s="107">
        <f t="shared" si="85"/>
        <v>0</v>
      </c>
      <c r="S562" s="107">
        <f t="shared" si="86"/>
        <v>0</v>
      </c>
      <c r="T562" s="107">
        <f t="shared" si="87"/>
        <v>0</v>
      </c>
      <c r="U562" s="107">
        <f t="shared" si="88"/>
        <v>0</v>
      </c>
      <c r="V562" s="107">
        <f t="shared" si="89"/>
        <v>0</v>
      </c>
      <c r="W562" s="107">
        <f t="shared" si="90"/>
        <v>0</v>
      </c>
      <c r="X562" s="107">
        <f t="shared" si="91"/>
        <v>0</v>
      </c>
      <c r="Y562" s="107">
        <f t="shared" si="92"/>
        <v>0</v>
      </c>
      <c r="Z562" s="107">
        <f>if($L562=1,H562-J562,0)</f>
        <v>0</v>
      </c>
      <c r="AA562" s="107">
        <f>if($L562=2,$H562-$J562,0)</f>
        <v>0</v>
      </c>
      <c r="AB562" s="107">
        <f>if($L562=3,$H562-$J562,0)</f>
        <v>0</v>
      </c>
      <c r="AC562" s="107">
        <f>if($L562=4,$H562-$J562,0)</f>
        <v>0</v>
      </c>
      <c r="AD562" s="107">
        <f>if($L562=5,$H562-$J562,0)</f>
        <v>0</v>
      </c>
      <c r="AE562" s="107">
        <f>if($L562=6,$H562-$J562,0)</f>
        <v>0</v>
      </c>
      <c r="AF562" s="107">
        <f>if($L562=7,$H562-$J562,0)</f>
        <v>0</v>
      </c>
      <c r="AG562" s="107">
        <f>if($L562=8,$H562-$J562,0)</f>
        <v>0</v>
      </c>
      <c r="AH562" s="107">
        <f>if($L562=9,$H562-$J562,0)</f>
        <v>0</v>
      </c>
      <c r="AI562" s="107">
        <f>if($L562=10,$H562-$J562,0)</f>
        <v>0</v>
      </c>
      <c r="AJ562" s="107">
        <f>if($L562=11,$H562-$J562,0)</f>
        <v>0</v>
      </c>
      <c r="AK562" s="107">
        <f>if($L562=12,$H562-$J562,0)</f>
        <v>0</v>
      </c>
    </row>
    <row r="563">
      <c r="A563" s="107"/>
      <c r="B563" s="107"/>
      <c r="C563" s="107"/>
      <c r="D563" s="107"/>
      <c r="E563" s="107"/>
      <c r="F563" s="108">
        <f t="shared" ref="F563:F640" si="118">if(H562&gt;0,I562+$E$562*(I562-F562)+$E$562,if(J562&gt;0,K562+$E$562*(K562-F562)-$E$562,F562))</f>
        <v>3460</v>
      </c>
      <c r="G563" s="90" t="s">
        <v>754</v>
      </c>
      <c r="H563" s="14">
        <f>IF(ISNA(VLOOKUP(G563,Round3_Transactions!$A$2:$F$800,2,FALSE)), 0,VLOOKUP(G563,Round3_Transactions!$A$2:$F$800,2,FALSE))</f>
        <v>0</v>
      </c>
      <c r="I563" s="60">
        <f>IF(ISNA(VLOOKUP(G563,Round3_Transactions!$A$2:$F$800,3,FALSE)), 0,VLOOKUP(G563,Round3_Transactions!$A$2:$F$800,3,FALSE))</f>
        <v>0</v>
      </c>
      <c r="J563" s="60">
        <f>IF(ISNA(VLOOKUP(G563,Round3_Transactions!$A$2:$F$800,4,FALSE)), 0,VLOOKUP(G563,Round3_Transactions!$A$2:$F$800,4,FALSE))</f>
        <v>0</v>
      </c>
      <c r="K563" s="60">
        <f>IF(ISNA(VLOOKUP(G563,Round3_Transactions!$A$2:$F$800,5,FALSE)), 0,VLOOKUP(G563,Round3_Transactions!$A$2:$F$800,5,FALSE))</f>
        <v>0</v>
      </c>
      <c r="L563" s="86">
        <f>IF(ISNA(VLOOKUP(G563,Round3_Transactions!$A$2:$F$800,6,FALSE)), 0,VLOOKUP(G563,Round3_Transactions!$A$2:$F$800,6,FALSE))</f>
        <v>0</v>
      </c>
      <c r="M563" s="107">
        <f t="shared" si="79"/>
        <v>0</v>
      </c>
      <c r="N563" s="107">
        <f t="shared" si="81"/>
        <v>0</v>
      </c>
      <c r="O563" s="107">
        <f t="shared" si="82"/>
        <v>0</v>
      </c>
      <c r="P563" s="107">
        <f t="shared" si="83"/>
        <v>0</v>
      </c>
      <c r="Q563" s="107">
        <f t="shared" si="84"/>
        <v>0</v>
      </c>
      <c r="R563" s="107">
        <f t="shared" si="85"/>
        <v>0</v>
      </c>
      <c r="S563" s="107">
        <f t="shared" si="86"/>
        <v>0</v>
      </c>
      <c r="T563" s="107">
        <f t="shared" si="87"/>
        <v>0</v>
      </c>
      <c r="U563" s="107">
        <f t="shared" si="88"/>
        <v>0</v>
      </c>
      <c r="V563" s="107">
        <f t="shared" si="89"/>
        <v>0</v>
      </c>
      <c r="W563" s="107">
        <f t="shared" si="90"/>
        <v>0</v>
      </c>
      <c r="X563" s="107">
        <f t="shared" si="91"/>
        <v>0</v>
      </c>
      <c r="Y563" s="107">
        <f t="shared" si="92"/>
        <v>0</v>
      </c>
      <c r="Z563" s="107">
        <f t="shared" ref="Z563:Z640" si="119">if($L563=1,$H563-$J563+Z562,Z562)</f>
        <v>0</v>
      </c>
      <c r="AA563" s="107">
        <f t="shared" ref="AA563:AA640" si="120">if($L563=2,$H563-$J563+AA562,AA562)</f>
        <v>0</v>
      </c>
      <c r="AB563" s="107">
        <f t="shared" ref="AB563:AB640" si="121">if($L563=3,$H563-$J563+AB562,AB562)</f>
        <v>0</v>
      </c>
      <c r="AC563" s="107">
        <f t="shared" ref="AC563:AC640" si="122">if($L563=4,$H563-$J563+AC562,AC562)</f>
        <v>0</v>
      </c>
      <c r="AD563" s="107">
        <f t="shared" ref="AD563:AD640" si="123">if($L563=5,$H563-$J563+AD562,AD562)</f>
        <v>0</v>
      </c>
      <c r="AE563" s="107">
        <f t="shared" ref="AE563:AE640" si="124">if($L563=6,$H563-$J563+AE562,AE562)</f>
        <v>0</v>
      </c>
      <c r="AF563" s="107">
        <f t="shared" ref="AF563:AF640" si="125">if($L563=7,$H563-$J563+AF562,AF562)</f>
        <v>0</v>
      </c>
      <c r="AG563" s="107">
        <f t="shared" ref="AG563:AG640" si="126">if($L563=8,$H563-$J563+AG562,AG562)</f>
        <v>0</v>
      </c>
      <c r="AH563" s="107">
        <f t="shared" ref="AH563:AH640" si="127">if($L563=9,$H563-$J563+AH562,AH562)</f>
        <v>0</v>
      </c>
      <c r="AI563" s="107">
        <f t="shared" ref="AI563:AI640" si="128">if($L563=10,$H563-$J563+AI562,AI562)</f>
        <v>0</v>
      </c>
      <c r="AJ563" s="107">
        <f t="shared" ref="AJ563:AJ640" si="129">if($L563=11,$H563-$J563+AJ562,AJ562)</f>
        <v>0</v>
      </c>
      <c r="AK563" s="107">
        <f t="shared" ref="AK563:AK640" si="130">if($L563=12,$H563-$J563+AK562,AK562)</f>
        <v>0</v>
      </c>
    </row>
    <row r="564">
      <c r="A564" s="107"/>
      <c r="B564" s="107"/>
      <c r="C564" s="107"/>
      <c r="D564" s="107"/>
      <c r="E564" s="107"/>
      <c r="F564" s="108">
        <f t="shared" si="118"/>
        <v>3460</v>
      </c>
      <c r="G564" s="90" t="s">
        <v>755</v>
      </c>
      <c r="H564" s="14">
        <f>IF(ISNA(VLOOKUP(G564,Round3_Transactions!$A$2:$F$800,2,FALSE)), 0,VLOOKUP(G564,Round3_Transactions!$A$2:$F$800,2,FALSE))</f>
        <v>0</v>
      </c>
      <c r="I564" s="60">
        <f>IF(ISNA(VLOOKUP(G564,Round3_Transactions!$A$2:$F$800,3,FALSE)), 0,VLOOKUP(G564,Round3_Transactions!$A$2:$F$800,3,FALSE))</f>
        <v>0</v>
      </c>
      <c r="J564" s="60">
        <f>IF(ISNA(VLOOKUP(G564,Round3_Transactions!$A$2:$F$800,4,FALSE)), 0,VLOOKUP(G564,Round3_Transactions!$A$2:$F$800,4,FALSE))</f>
        <v>0</v>
      </c>
      <c r="K564" s="60">
        <f>IF(ISNA(VLOOKUP(G564,Round3_Transactions!$A$2:$F$800,5,FALSE)), 0,VLOOKUP(G564,Round3_Transactions!$A$2:$F$800,5,FALSE))</f>
        <v>0</v>
      </c>
      <c r="L564" s="86">
        <f>IF(ISNA(VLOOKUP(G564,Round3_Transactions!$A$2:$F$800,6,FALSE)), 0,VLOOKUP(G564,Round3_Transactions!$A$2:$F$800,6,FALSE))</f>
        <v>0</v>
      </c>
      <c r="M564" s="107">
        <f t="shared" si="79"/>
        <v>0</v>
      </c>
      <c r="N564" s="107">
        <f t="shared" si="81"/>
        <v>0</v>
      </c>
      <c r="O564" s="107">
        <f t="shared" si="82"/>
        <v>0</v>
      </c>
      <c r="P564" s="107">
        <f t="shared" si="83"/>
        <v>0</v>
      </c>
      <c r="Q564" s="107">
        <f t="shared" si="84"/>
        <v>0</v>
      </c>
      <c r="R564" s="107">
        <f t="shared" si="85"/>
        <v>0</v>
      </c>
      <c r="S564" s="107">
        <f t="shared" si="86"/>
        <v>0</v>
      </c>
      <c r="T564" s="107">
        <f t="shared" si="87"/>
        <v>0</v>
      </c>
      <c r="U564" s="107">
        <f t="shared" si="88"/>
        <v>0</v>
      </c>
      <c r="V564" s="107">
        <f t="shared" si="89"/>
        <v>0</v>
      </c>
      <c r="W564" s="107">
        <f t="shared" si="90"/>
        <v>0</v>
      </c>
      <c r="X564" s="107">
        <f t="shared" si="91"/>
        <v>0</v>
      </c>
      <c r="Y564" s="107">
        <f t="shared" si="92"/>
        <v>0</v>
      </c>
      <c r="Z564" s="107">
        <f t="shared" si="119"/>
        <v>0</v>
      </c>
      <c r="AA564" s="107">
        <f t="shared" si="120"/>
        <v>0</v>
      </c>
      <c r="AB564" s="107">
        <f t="shared" si="121"/>
        <v>0</v>
      </c>
      <c r="AC564" s="107">
        <f t="shared" si="122"/>
        <v>0</v>
      </c>
      <c r="AD564" s="107">
        <f t="shared" si="123"/>
        <v>0</v>
      </c>
      <c r="AE564" s="107">
        <f t="shared" si="124"/>
        <v>0</v>
      </c>
      <c r="AF564" s="107">
        <f t="shared" si="125"/>
        <v>0</v>
      </c>
      <c r="AG564" s="107">
        <f t="shared" si="126"/>
        <v>0</v>
      </c>
      <c r="AH564" s="107">
        <f t="shared" si="127"/>
        <v>0</v>
      </c>
      <c r="AI564" s="107">
        <f t="shared" si="128"/>
        <v>0</v>
      </c>
      <c r="AJ564" s="107">
        <f t="shared" si="129"/>
        <v>0</v>
      </c>
      <c r="AK564" s="107">
        <f t="shared" si="130"/>
        <v>0</v>
      </c>
    </row>
    <row r="565">
      <c r="A565" s="107"/>
      <c r="B565" s="107"/>
      <c r="C565" s="107"/>
      <c r="D565" s="107"/>
      <c r="E565" s="107"/>
      <c r="F565" s="108">
        <f t="shared" si="118"/>
        <v>3460</v>
      </c>
      <c r="G565" s="90" t="s">
        <v>756</v>
      </c>
      <c r="H565" s="14">
        <f>IF(ISNA(VLOOKUP(G565,Round3_Transactions!$A$2:$F$800,2,FALSE)), 0,VLOOKUP(G565,Round3_Transactions!$A$2:$F$800,2,FALSE))</f>
        <v>0</v>
      </c>
      <c r="I565" s="60">
        <f>IF(ISNA(VLOOKUP(G565,Round3_Transactions!$A$2:$F$800,3,FALSE)), 0,VLOOKUP(G565,Round3_Transactions!$A$2:$F$800,3,FALSE))</f>
        <v>0</v>
      </c>
      <c r="J565" s="60">
        <f>IF(ISNA(VLOOKUP(G565,Round3_Transactions!$A$2:$F$800,4,FALSE)), 0,VLOOKUP(G565,Round3_Transactions!$A$2:$F$800,4,FALSE))</f>
        <v>0</v>
      </c>
      <c r="K565" s="60">
        <f>IF(ISNA(VLOOKUP(G565,Round3_Transactions!$A$2:$F$800,5,FALSE)), 0,VLOOKUP(G565,Round3_Transactions!$A$2:$F$800,5,FALSE))</f>
        <v>0</v>
      </c>
      <c r="L565" s="86">
        <f>IF(ISNA(VLOOKUP(G565,Round3_Transactions!$A$2:$F$800,6,FALSE)), 0,VLOOKUP(G565,Round3_Transactions!$A$2:$F$800,6,FALSE))</f>
        <v>0</v>
      </c>
      <c r="M565" s="107">
        <f t="shared" si="79"/>
        <v>0</v>
      </c>
      <c r="N565" s="107">
        <f t="shared" si="81"/>
        <v>0</v>
      </c>
      <c r="O565" s="107">
        <f t="shared" si="82"/>
        <v>0</v>
      </c>
      <c r="P565" s="107">
        <f t="shared" si="83"/>
        <v>0</v>
      </c>
      <c r="Q565" s="107">
        <f t="shared" si="84"/>
        <v>0</v>
      </c>
      <c r="R565" s="107">
        <f t="shared" si="85"/>
        <v>0</v>
      </c>
      <c r="S565" s="107">
        <f t="shared" si="86"/>
        <v>0</v>
      </c>
      <c r="T565" s="107">
        <f t="shared" si="87"/>
        <v>0</v>
      </c>
      <c r="U565" s="107">
        <f t="shared" si="88"/>
        <v>0</v>
      </c>
      <c r="V565" s="107">
        <f t="shared" si="89"/>
        <v>0</v>
      </c>
      <c r="W565" s="107">
        <f t="shared" si="90"/>
        <v>0</v>
      </c>
      <c r="X565" s="107">
        <f t="shared" si="91"/>
        <v>0</v>
      </c>
      <c r="Y565" s="107">
        <f t="shared" si="92"/>
        <v>0</v>
      </c>
      <c r="Z565" s="107">
        <f t="shared" si="119"/>
        <v>0</v>
      </c>
      <c r="AA565" s="107">
        <f t="shared" si="120"/>
        <v>0</v>
      </c>
      <c r="AB565" s="107">
        <f t="shared" si="121"/>
        <v>0</v>
      </c>
      <c r="AC565" s="107">
        <f t="shared" si="122"/>
        <v>0</v>
      </c>
      <c r="AD565" s="107">
        <f t="shared" si="123"/>
        <v>0</v>
      </c>
      <c r="AE565" s="107">
        <f t="shared" si="124"/>
        <v>0</v>
      </c>
      <c r="AF565" s="107">
        <f t="shared" si="125"/>
        <v>0</v>
      </c>
      <c r="AG565" s="107">
        <f t="shared" si="126"/>
        <v>0</v>
      </c>
      <c r="AH565" s="107">
        <f t="shared" si="127"/>
        <v>0</v>
      </c>
      <c r="AI565" s="107">
        <f t="shared" si="128"/>
        <v>0</v>
      </c>
      <c r="AJ565" s="107">
        <f t="shared" si="129"/>
        <v>0</v>
      </c>
      <c r="AK565" s="107">
        <f t="shared" si="130"/>
        <v>0</v>
      </c>
    </row>
    <row r="566">
      <c r="A566" s="107"/>
      <c r="B566" s="107"/>
      <c r="C566" s="107"/>
      <c r="D566" s="107"/>
      <c r="E566" s="107"/>
      <c r="F566" s="108">
        <f t="shared" si="118"/>
        <v>3460</v>
      </c>
      <c r="G566" s="90" t="s">
        <v>757</v>
      </c>
      <c r="H566" s="14">
        <f>IF(ISNA(VLOOKUP(G566,Round3_Transactions!$A$2:$F$800,2,FALSE)), 0,VLOOKUP(G566,Round3_Transactions!$A$2:$F$800,2,FALSE))</f>
        <v>0</v>
      </c>
      <c r="I566" s="60">
        <f>IF(ISNA(VLOOKUP(G566,Round3_Transactions!$A$2:$F$800,3,FALSE)), 0,VLOOKUP(G566,Round3_Transactions!$A$2:$F$800,3,FALSE))</f>
        <v>0</v>
      </c>
      <c r="J566" s="60">
        <f>IF(ISNA(VLOOKUP(G566,Round3_Transactions!$A$2:$F$800,4,FALSE)), 0,VLOOKUP(G566,Round3_Transactions!$A$2:$F$800,4,FALSE))</f>
        <v>0</v>
      </c>
      <c r="K566" s="60">
        <f>IF(ISNA(VLOOKUP(G566,Round3_Transactions!$A$2:$F$800,5,FALSE)), 0,VLOOKUP(G566,Round3_Transactions!$A$2:$F$800,5,FALSE))</f>
        <v>0</v>
      </c>
      <c r="L566" s="86">
        <f>IF(ISNA(VLOOKUP(G566,Round3_Transactions!$A$2:$F$800,6,FALSE)), 0,VLOOKUP(G566,Round3_Transactions!$A$2:$F$800,6,FALSE))</f>
        <v>0</v>
      </c>
      <c r="M566" s="107">
        <f t="shared" si="79"/>
        <v>0</v>
      </c>
      <c r="N566" s="107">
        <f t="shared" si="81"/>
        <v>0</v>
      </c>
      <c r="O566" s="107">
        <f t="shared" si="82"/>
        <v>0</v>
      </c>
      <c r="P566" s="107">
        <f t="shared" si="83"/>
        <v>0</v>
      </c>
      <c r="Q566" s="107">
        <f t="shared" si="84"/>
        <v>0</v>
      </c>
      <c r="R566" s="107">
        <f t="shared" si="85"/>
        <v>0</v>
      </c>
      <c r="S566" s="107">
        <f t="shared" si="86"/>
        <v>0</v>
      </c>
      <c r="T566" s="107">
        <f t="shared" si="87"/>
        <v>0</v>
      </c>
      <c r="U566" s="107">
        <f t="shared" si="88"/>
        <v>0</v>
      </c>
      <c r="V566" s="107">
        <f t="shared" si="89"/>
        <v>0</v>
      </c>
      <c r="W566" s="107">
        <f t="shared" si="90"/>
        <v>0</v>
      </c>
      <c r="X566" s="107">
        <f t="shared" si="91"/>
        <v>0</v>
      </c>
      <c r="Y566" s="107">
        <f t="shared" si="92"/>
        <v>0</v>
      </c>
      <c r="Z566" s="107">
        <f t="shared" si="119"/>
        <v>0</v>
      </c>
      <c r="AA566" s="107">
        <f t="shared" si="120"/>
        <v>0</v>
      </c>
      <c r="AB566" s="107">
        <f t="shared" si="121"/>
        <v>0</v>
      </c>
      <c r="AC566" s="107">
        <f t="shared" si="122"/>
        <v>0</v>
      </c>
      <c r="AD566" s="107">
        <f t="shared" si="123"/>
        <v>0</v>
      </c>
      <c r="AE566" s="107">
        <f t="shared" si="124"/>
        <v>0</v>
      </c>
      <c r="AF566" s="107">
        <f t="shared" si="125"/>
        <v>0</v>
      </c>
      <c r="AG566" s="107">
        <f t="shared" si="126"/>
        <v>0</v>
      </c>
      <c r="AH566" s="107">
        <f t="shared" si="127"/>
        <v>0</v>
      </c>
      <c r="AI566" s="107">
        <f t="shared" si="128"/>
        <v>0</v>
      </c>
      <c r="AJ566" s="107">
        <f t="shared" si="129"/>
        <v>0</v>
      </c>
      <c r="AK566" s="107">
        <f t="shared" si="130"/>
        <v>0</v>
      </c>
    </row>
    <row r="567">
      <c r="A567" s="107"/>
      <c r="B567" s="107"/>
      <c r="C567" s="107"/>
      <c r="D567" s="107"/>
      <c r="E567" s="107"/>
      <c r="F567" s="108">
        <f t="shared" si="118"/>
        <v>3460</v>
      </c>
      <c r="G567" s="90" t="s">
        <v>758</v>
      </c>
      <c r="H567" s="14">
        <f>IF(ISNA(VLOOKUP(G567,Round3_Transactions!$A$2:$F$800,2,FALSE)), 0,VLOOKUP(G567,Round3_Transactions!$A$2:$F$800,2,FALSE))</f>
        <v>0</v>
      </c>
      <c r="I567" s="60">
        <f>IF(ISNA(VLOOKUP(G567,Round3_Transactions!$A$2:$F$800,3,FALSE)), 0,VLOOKUP(G567,Round3_Transactions!$A$2:$F$800,3,FALSE))</f>
        <v>0</v>
      </c>
      <c r="J567" s="60">
        <f>IF(ISNA(VLOOKUP(G567,Round3_Transactions!$A$2:$F$800,4,FALSE)), 0,VLOOKUP(G567,Round3_Transactions!$A$2:$F$800,4,FALSE))</f>
        <v>0</v>
      </c>
      <c r="K567" s="60">
        <f>IF(ISNA(VLOOKUP(G567,Round3_Transactions!$A$2:$F$800,5,FALSE)), 0,VLOOKUP(G567,Round3_Transactions!$A$2:$F$800,5,FALSE))</f>
        <v>0</v>
      </c>
      <c r="L567" s="86">
        <f>IF(ISNA(VLOOKUP(G567,Round3_Transactions!$A$2:$F$800,6,FALSE)), 0,VLOOKUP(G567,Round3_Transactions!$A$2:$F$800,6,FALSE))</f>
        <v>0</v>
      </c>
      <c r="M567" s="107">
        <f t="shared" si="79"/>
        <v>0</v>
      </c>
      <c r="N567" s="107">
        <f t="shared" si="81"/>
        <v>0</v>
      </c>
      <c r="O567" s="107">
        <f t="shared" si="82"/>
        <v>0</v>
      </c>
      <c r="P567" s="107">
        <f t="shared" si="83"/>
        <v>0</v>
      </c>
      <c r="Q567" s="107">
        <f t="shared" si="84"/>
        <v>0</v>
      </c>
      <c r="R567" s="107">
        <f t="shared" si="85"/>
        <v>0</v>
      </c>
      <c r="S567" s="107">
        <f t="shared" si="86"/>
        <v>0</v>
      </c>
      <c r="T567" s="107">
        <f t="shared" si="87"/>
        <v>0</v>
      </c>
      <c r="U567" s="107">
        <f t="shared" si="88"/>
        <v>0</v>
      </c>
      <c r="V567" s="107">
        <f t="shared" si="89"/>
        <v>0</v>
      </c>
      <c r="W567" s="107">
        <f t="shared" si="90"/>
        <v>0</v>
      </c>
      <c r="X567" s="107">
        <f t="shared" si="91"/>
        <v>0</v>
      </c>
      <c r="Y567" s="107">
        <f t="shared" si="92"/>
        <v>0</v>
      </c>
      <c r="Z567" s="107">
        <f t="shared" si="119"/>
        <v>0</v>
      </c>
      <c r="AA567" s="107">
        <f t="shared" si="120"/>
        <v>0</v>
      </c>
      <c r="AB567" s="107">
        <f t="shared" si="121"/>
        <v>0</v>
      </c>
      <c r="AC567" s="107">
        <f t="shared" si="122"/>
        <v>0</v>
      </c>
      <c r="AD567" s="107">
        <f t="shared" si="123"/>
        <v>0</v>
      </c>
      <c r="AE567" s="107">
        <f t="shared" si="124"/>
        <v>0</v>
      </c>
      <c r="AF567" s="107">
        <f t="shared" si="125"/>
        <v>0</v>
      </c>
      <c r="AG567" s="107">
        <f t="shared" si="126"/>
        <v>0</v>
      </c>
      <c r="AH567" s="107">
        <f t="shared" si="127"/>
        <v>0</v>
      </c>
      <c r="AI567" s="107">
        <f t="shared" si="128"/>
        <v>0</v>
      </c>
      <c r="AJ567" s="107">
        <f t="shared" si="129"/>
        <v>0</v>
      </c>
      <c r="AK567" s="107">
        <f t="shared" si="130"/>
        <v>0</v>
      </c>
    </row>
    <row r="568">
      <c r="A568" s="107"/>
      <c r="B568" s="107"/>
      <c r="C568" s="107"/>
      <c r="D568" s="107"/>
      <c r="E568" s="107"/>
      <c r="F568" s="108">
        <f t="shared" si="118"/>
        <v>3460</v>
      </c>
      <c r="G568" s="90" t="s">
        <v>759</v>
      </c>
      <c r="H568" s="14">
        <f>IF(ISNA(VLOOKUP(G568,Round3_Transactions!$A$2:$F$800,2,FALSE)), 0,VLOOKUP(G568,Round3_Transactions!$A$2:$F$800,2,FALSE))</f>
        <v>0</v>
      </c>
      <c r="I568" s="60">
        <f>IF(ISNA(VLOOKUP(G568,Round3_Transactions!$A$2:$F$800,3,FALSE)), 0,VLOOKUP(G568,Round3_Transactions!$A$2:$F$800,3,FALSE))</f>
        <v>0</v>
      </c>
      <c r="J568" s="60">
        <f>IF(ISNA(VLOOKUP(G568,Round3_Transactions!$A$2:$F$800,4,FALSE)), 0,VLOOKUP(G568,Round3_Transactions!$A$2:$F$800,4,FALSE))</f>
        <v>0</v>
      </c>
      <c r="K568" s="60">
        <f>IF(ISNA(VLOOKUP(G568,Round3_Transactions!$A$2:$F$800,5,FALSE)), 0,VLOOKUP(G568,Round3_Transactions!$A$2:$F$800,5,FALSE))</f>
        <v>0</v>
      </c>
      <c r="L568" s="86">
        <f>IF(ISNA(VLOOKUP(G568,Round3_Transactions!$A$2:$F$800,6,FALSE)), 0,VLOOKUP(G568,Round3_Transactions!$A$2:$F$800,6,FALSE))</f>
        <v>0</v>
      </c>
      <c r="M568" s="107">
        <f t="shared" si="79"/>
        <v>0</v>
      </c>
      <c r="N568" s="107">
        <f t="shared" si="81"/>
        <v>0</v>
      </c>
      <c r="O568" s="107">
        <f t="shared" si="82"/>
        <v>0</v>
      </c>
      <c r="P568" s="107">
        <f t="shared" si="83"/>
        <v>0</v>
      </c>
      <c r="Q568" s="107">
        <f t="shared" si="84"/>
        <v>0</v>
      </c>
      <c r="R568" s="107">
        <f t="shared" si="85"/>
        <v>0</v>
      </c>
      <c r="S568" s="107">
        <f t="shared" si="86"/>
        <v>0</v>
      </c>
      <c r="T568" s="107">
        <f t="shared" si="87"/>
        <v>0</v>
      </c>
      <c r="U568" s="107">
        <f t="shared" si="88"/>
        <v>0</v>
      </c>
      <c r="V568" s="107">
        <f t="shared" si="89"/>
        <v>0</v>
      </c>
      <c r="W568" s="107">
        <f t="shared" si="90"/>
        <v>0</v>
      </c>
      <c r="X568" s="107">
        <f t="shared" si="91"/>
        <v>0</v>
      </c>
      <c r="Y568" s="107">
        <f t="shared" si="92"/>
        <v>0</v>
      </c>
      <c r="Z568" s="107">
        <f t="shared" si="119"/>
        <v>0</v>
      </c>
      <c r="AA568" s="107">
        <f t="shared" si="120"/>
        <v>0</v>
      </c>
      <c r="AB568" s="107">
        <f t="shared" si="121"/>
        <v>0</v>
      </c>
      <c r="AC568" s="107">
        <f t="shared" si="122"/>
        <v>0</v>
      </c>
      <c r="AD568" s="107">
        <f t="shared" si="123"/>
        <v>0</v>
      </c>
      <c r="AE568" s="107">
        <f t="shared" si="124"/>
        <v>0</v>
      </c>
      <c r="AF568" s="107">
        <f t="shared" si="125"/>
        <v>0</v>
      </c>
      <c r="AG568" s="107">
        <f t="shared" si="126"/>
        <v>0</v>
      </c>
      <c r="AH568" s="107">
        <f t="shared" si="127"/>
        <v>0</v>
      </c>
      <c r="AI568" s="107">
        <f t="shared" si="128"/>
        <v>0</v>
      </c>
      <c r="AJ568" s="107">
        <f t="shared" si="129"/>
        <v>0</v>
      </c>
      <c r="AK568" s="107">
        <f t="shared" si="130"/>
        <v>0</v>
      </c>
    </row>
    <row r="569">
      <c r="A569" s="107"/>
      <c r="B569" s="107"/>
      <c r="C569" s="107"/>
      <c r="D569" s="107"/>
      <c r="E569" s="107"/>
      <c r="F569" s="108">
        <f t="shared" si="118"/>
        <v>3460</v>
      </c>
      <c r="G569" s="90" t="s">
        <v>760</v>
      </c>
      <c r="H569" s="14">
        <f>IF(ISNA(VLOOKUP(G569,Round3_Transactions!$A$2:$F$800,2,FALSE)), 0,VLOOKUP(G569,Round3_Transactions!$A$2:$F$800,2,FALSE))</f>
        <v>0</v>
      </c>
      <c r="I569" s="60">
        <f>IF(ISNA(VLOOKUP(G569,Round3_Transactions!$A$2:$F$800,3,FALSE)), 0,VLOOKUP(G569,Round3_Transactions!$A$2:$F$800,3,FALSE))</f>
        <v>0</v>
      </c>
      <c r="J569" s="60">
        <f>IF(ISNA(VLOOKUP(G569,Round3_Transactions!$A$2:$F$800,4,FALSE)), 0,VLOOKUP(G569,Round3_Transactions!$A$2:$F$800,4,FALSE))</f>
        <v>0</v>
      </c>
      <c r="K569" s="60">
        <f>IF(ISNA(VLOOKUP(G569,Round3_Transactions!$A$2:$F$800,5,FALSE)), 0,VLOOKUP(G569,Round3_Transactions!$A$2:$F$800,5,FALSE))</f>
        <v>0</v>
      </c>
      <c r="L569" s="86">
        <f>IF(ISNA(VLOOKUP(G569,Round3_Transactions!$A$2:$F$800,6,FALSE)), 0,VLOOKUP(G569,Round3_Transactions!$A$2:$F$800,6,FALSE))</f>
        <v>0</v>
      </c>
      <c r="M569" s="107">
        <f t="shared" si="79"/>
        <v>0</v>
      </c>
      <c r="N569" s="107">
        <f t="shared" si="81"/>
        <v>0</v>
      </c>
      <c r="O569" s="107">
        <f t="shared" si="82"/>
        <v>0</v>
      </c>
      <c r="P569" s="107">
        <f t="shared" si="83"/>
        <v>0</v>
      </c>
      <c r="Q569" s="107">
        <f t="shared" si="84"/>
        <v>0</v>
      </c>
      <c r="R569" s="107">
        <f t="shared" si="85"/>
        <v>0</v>
      </c>
      <c r="S569" s="107">
        <f t="shared" si="86"/>
        <v>0</v>
      </c>
      <c r="T569" s="107">
        <f t="shared" si="87"/>
        <v>0</v>
      </c>
      <c r="U569" s="107">
        <f t="shared" si="88"/>
        <v>0</v>
      </c>
      <c r="V569" s="107">
        <f t="shared" si="89"/>
        <v>0</v>
      </c>
      <c r="W569" s="107">
        <f t="shared" si="90"/>
        <v>0</v>
      </c>
      <c r="X569" s="107">
        <f t="shared" si="91"/>
        <v>0</v>
      </c>
      <c r="Y569" s="107">
        <f t="shared" si="92"/>
        <v>0</v>
      </c>
      <c r="Z569" s="107">
        <f t="shared" si="119"/>
        <v>0</v>
      </c>
      <c r="AA569" s="107">
        <f t="shared" si="120"/>
        <v>0</v>
      </c>
      <c r="AB569" s="107">
        <f t="shared" si="121"/>
        <v>0</v>
      </c>
      <c r="AC569" s="107">
        <f t="shared" si="122"/>
        <v>0</v>
      </c>
      <c r="AD569" s="107">
        <f t="shared" si="123"/>
        <v>0</v>
      </c>
      <c r="AE569" s="107">
        <f t="shared" si="124"/>
        <v>0</v>
      </c>
      <c r="AF569" s="107">
        <f t="shared" si="125"/>
        <v>0</v>
      </c>
      <c r="AG569" s="107">
        <f t="shared" si="126"/>
        <v>0</v>
      </c>
      <c r="AH569" s="107">
        <f t="shared" si="127"/>
        <v>0</v>
      </c>
      <c r="AI569" s="107">
        <f t="shared" si="128"/>
        <v>0</v>
      </c>
      <c r="AJ569" s="107">
        <f t="shared" si="129"/>
        <v>0</v>
      </c>
      <c r="AK569" s="107">
        <f t="shared" si="130"/>
        <v>0</v>
      </c>
    </row>
    <row r="570">
      <c r="A570" s="107"/>
      <c r="B570" s="107"/>
      <c r="C570" s="107"/>
      <c r="D570" s="107"/>
      <c r="E570" s="107"/>
      <c r="F570" s="108">
        <f t="shared" si="118"/>
        <v>3460</v>
      </c>
      <c r="G570" s="90" t="s">
        <v>761</v>
      </c>
      <c r="H570" s="14">
        <f>IF(ISNA(VLOOKUP(G570,Round3_Transactions!$A$2:$F$800,2,FALSE)), 0,VLOOKUP(G570,Round3_Transactions!$A$2:$F$800,2,FALSE))</f>
        <v>0</v>
      </c>
      <c r="I570" s="60">
        <f>IF(ISNA(VLOOKUP(G570,Round3_Transactions!$A$2:$F$800,3,FALSE)), 0,VLOOKUP(G570,Round3_Transactions!$A$2:$F$800,3,FALSE))</f>
        <v>0</v>
      </c>
      <c r="J570" s="60">
        <f>IF(ISNA(VLOOKUP(G570,Round3_Transactions!$A$2:$F$800,4,FALSE)), 0,VLOOKUP(G570,Round3_Transactions!$A$2:$F$800,4,FALSE))</f>
        <v>0</v>
      </c>
      <c r="K570" s="60">
        <f>IF(ISNA(VLOOKUP(G570,Round3_Transactions!$A$2:$F$800,5,FALSE)), 0,VLOOKUP(G570,Round3_Transactions!$A$2:$F$800,5,FALSE))</f>
        <v>0</v>
      </c>
      <c r="L570" s="86">
        <f>IF(ISNA(VLOOKUP(G570,Round3_Transactions!$A$2:$F$800,6,FALSE)), 0,VLOOKUP(G570,Round3_Transactions!$A$2:$F$800,6,FALSE))</f>
        <v>0</v>
      </c>
      <c r="M570" s="107">
        <f t="shared" si="79"/>
        <v>0</v>
      </c>
      <c r="N570" s="107">
        <f t="shared" si="81"/>
        <v>0</v>
      </c>
      <c r="O570" s="107">
        <f t="shared" si="82"/>
        <v>0</v>
      </c>
      <c r="P570" s="107">
        <f t="shared" si="83"/>
        <v>0</v>
      </c>
      <c r="Q570" s="107">
        <f t="shared" si="84"/>
        <v>0</v>
      </c>
      <c r="R570" s="107">
        <f t="shared" si="85"/>
        <v>0</v>
      </c>
      <c r="S570" s="107">
        <f t="shared" si="86"/>
        <v>0</v>
      </c>
      <c r="T570" s="107">
        <f t="shared" si="87"/>
        <v>0</v>
      </c>
      <c r="U570" s="107">
        <f t="shared" si="88"/>
        <v>0</v>
      </c>
      <c r="V570" s="107">
        <f t="shared" si="89"/>
        <v>0</v>
      </c>
      <c r="W570" s="107">
        <f t="shared" si="90"/>
        <v>0</v>
      </c>
      <c r="X570" s="107">
        <f t="shared" si="91"/>
        <v>0</v>
      </c>
      <c r="Y570" s="107">
        <f t="shared" si="92"/>
        <v>0</v>
      </c>
      <c r="Z570" s="107">
        <f t="shared" si="119"/>
        <v>0</v>
      </c>
      <c r="AA570" s="107">
        <f t="shared" si="120"/>
        <v>0</v>
      </c>
      <c r="AB570" s="107">
        <f t="shared" si="121"/>
        <v>0</v>
      </c>
      <c r="AC570" s="107">
        <f t="shared" si="122"/>
        <v>0</v>
      </c>
      <c r="AD570" s="107">
        <f t="shared" si="123"/>
        <v>0</v>
      </c>
      <c r="AE570" s="107">
        <f t="shared" si="124"/>
        <v>0</v>
      </c>
      <c r="AF570" s="107">
        <f t="shared" si="125"/>
        <v>0</v>
      </c>
      <c r="AG570" s="107">
        <f t="shared" si="126"/>
        <v>0</v>
      </c>
      <c r="AH570" s="107">
        <f t="shared" si="127"/>
        <v>0</v>
      </c>
      <c r="AI570" s="107">
        <f t="shared" si="128"/>
        <v>0</v>
      </c>
      <c r="AJ570" s="107">
        <f t="shared" si="129"/>
        <v>0</v>
      </c>
      <c r="AK570" s="107">
        <f t="shared" si="130"/>
        <v>0</v>
      </c>
    </row>
    <row r="571">
      <c r="A571" s="107"/>
      <c r="B571" s="107"/>
      <c r="C571" s="107"/>
      <c r="D571" s="109"/>
      <c r="E571" s="107"/>
      <c r="F571" s="108">
        <f t="shared" si="118"/>
        <v>3460</v>
      </c>
      <c r="G571" s="90" t="s">
        <v>762</v>
      </c>
      <c r="H571" s="14">
        <f>IF(ISNA(VLOOKUP(G571,Round3_Transactions!$A$2:$F$800,2,FALSE)), 0,VLOOKUP(G571,Round3_Transactions!$A$2:$F$800,2,FALSE))</f>
        <v>0</v>
      </c>
      <c r="I571" s="60">
        <f>IF(ISNA(VLOOKUP(G571,Round3_Transactions!$A$2:$F$800,3,FALSE)), 0,VLOOKUP(G571,Round3_Transactions!$A$2:$F$800,3,FALSE))</f>
        <v>0</v>
      </c>
      <c r="J571" s="60">
        <f>IF(ISNA(VLOOKUP(G571,Round3_Transactions!$A$2:$F$800,4,FALSE)), 0,VLOOKUP(G571,Round3_Transactions!$A$2:$F$800,4,FALSE))</f>
        <v>0</v>
      </c>
      <c r="K571" s="60">
        <f>IF(ISNA(VLOOKUP(G571,Round3_Transactions!$A$2:$F$800,5,FALSE)), 0,VLOOKUP(G571,Round3_Transactions!$A$2:$F$800,5,FALSE))</f>
        <v>0</v>
      </c>
      <c r="L571" s="86">
        <f>IF(ISNA(VLOOKUP(G571,Round3_Transactions!$A$2:$F$800,6,FALSE)), 0,VLOOKUP(G571,Round3_Transactions!$A$2:$F$800,6,FALSE))</f>
        <v>0</v>
      </c>
      <c r="M571" s="107">
        <f t="shared" si="79"/>
        <v>0</v>
      </c>
      <c r="N571" s="107">
        <f t="shared" si="81"/>
        <v>0</v>
      </c>
      <c r="O571" s="107">
        <f t="shared" si="82"/>
        <v>0</v>
      </c>
      <c r="P571" s="107">
        <f t="shared" si="83"/>
        <v>0</v>
      </c>
      <c r="Q571" s="107">
        <f t="shared" si="84"/>
        <v>0</v>
      </c>
      <c r="R571" s="107">
        <f t="shared" si="85"/>
        <v>0</v>
      </c>
      <c r="S571" s="107">
        <f t="shared" si="86"/>
        <v>0</v>
      </c>
      <c r="T571" s="107">
        <f t="shared" si="87"/>
        <v>0</v>
      </c>
      <c r="U571" s="107">
        <f t="shared" si="88"/>
        <v>0</v>
      </c>
      <c r="V571" s="107">
        <f t="shared" si="89"/>
        <v>0</v>
      </c>
      <c r="W571" s="107">
        <f t="shared" si="90"/>
        <v>0</v>
      </c>
      <c r="X571" s="107">
        <f t="shared" si="91"/>
        <v>0</v>
      </c>
      <c r="Y571" s="107">
        <f t="shared" si="92"/>
        <v>0</v>
      </c>
      <c r="Z571" s="107">
        <f t="shared" si="119"/>
        <v>0</v>
      </c>
      <c r="AA571" s="107">
        <f t="shared" si="120"/>
        <v>0</v>
      </c>
      <c r="AB571" s="107">
        <f t="shared" si="121"/>
        <v>0</v>
      </c>
      <c r="AC571" s="107">
        <f t="shared" si="122"/>
        <v>0</v>
      </c>
      <c r="AD571" s="107">
        <f t="shared" si="123"/>
        <v>0</v>
      </c>
      <c r="AE571" s="107">
        <f t="shared" si="124"/>
        <v>0</v>
      </c>
      <c r="AF571" s="107">
        <f t="shared" si="125"/>
        <v>0</v>
      </c>
      <c r="AG571" s="107">
        <f t="shared" si="126"/>
        <v>0</v>
      </c>
      <c r="AH571" s="107">
        <f t="shared" si="127"/>
        <v>0</v>
      </c>
      <c r="AI571" s="107">
        <f t="shared" si="128"/>
        <v>0</v>
      </c>
      <c r="AJ571" s="107">
        <f t="shared" si="129"/>
        <v>0</v>
      </c>
      <c r="AK571" s="107">
        <f t="shared" si="130"/>
        <v>0</v>
      </c>
    </row>
    <row r="572">
      <c r="A572" s="107"/>
      <c r="B572" s="107"/>
      <c r="C572" s="107"/>
      <c r="D572" s="107"/>
      <c r="E572" s="107"/>
      <c r="F572" s="108">
        <f t="shared" si="118"/>
        <v>3460</v>
      </c>
      <c r="G572" s="90" t="s">
        <v>763</v>
      </c>
      <c r="H572" s="14">
        <f>IF(ISNA(VLOOKUP(G572,Round3_Transactions!$A$2:$F$800,2,FALSE)), 0,VLOOKUP(G572,Round3_Transactions!$A$2:$F$800,2,FALSE))</f>
        <v>0</v>
      </c>
      <c r="I572" s="60">
        <f>IF(ISNA(VLOOKUP(G572,Round3_Transactions!$A$2:$F$800,3,FALSE)), 0,VLOOKUP(G572,Round3_Transactions!$A$2:$F$800,3,FALSE))</f>
        <v>0</v>
      </c>
      <c r="J572" s="60">
        <f>IF(ISNA(VLOOKUP(G572,Round3_Transactions!$A$2:$F$800,4,FALSE)), 0,VLOOKUP(G572,Round3_Transactions!$A$2:$F$800,4,FALSE))</f>
        <v>0</v>
      </c>
      <c r="K572" s="60">
        <f>IF(ISNA(VLOOKUP(G572,Round3_Transactions!$A$2:$F$800,5,FALSE)), 0,VLOOKUP(G572,Round3_Transactions!$A$2:$F$800,5,FALSE))</f>
        <v>0</v>
      </c>
      <c r="L572" s="86">
        <f>IF(ISNA(VLOOKUP(G572,Round3_Transactions!$A$2:$F$800,6,FALSE)), 0,VLOOKUP(G572,Round3_Transactions!$A$2:$F$800,6,FALSE))</f>
        <v>0</v>
      </c>
      <c r="M572" s="107">
        <f t="shared" si="79"/>
        <v>0</v>
      </c>
      <c r="N572" s="107">
        <f t="shared" si="81"/>
        <v>0</v>
      </c>
      <c r="O572" s="107">
        <f t="shared" si="82"/>
        <v>0</v>
      </c>
      <c r="P572" s="107">
        <f t="shared" si="83"/>
        <v>0</v>
      </c>
      <c r="Q572" s="107">
        <f t="shared" si="84"/>
        <v>0</v>
      </c>
      <c r="R572" s="107">
        <f t="shared" si="85"/>
        <v>0</v>
      </c>
      <c r="S572" s="107">
        <f t="shared" si="86"/>
        <v>0</v>
      </c>
      <c r="T572" s="107">
        <f t="shared" si="87"/>
        <v>0</v>
      </c>
      <c r="U572" s="107">
        <f t="shared" si="88"/>
        <v>0</v>
      </c>
      <c r="V572" s="107">
        <f t="shared" si="89"/>
        <v>0</v>
      </c>
      <c r="W572" s="107">
        <f t="shared" si="90"/>
        <v>0</v>
      </c>
      <c r="X572" s="107">
        <f t="shared" si="91"/>
        <v>0</v>
      </c>
      <c r="Y572" s="107">
        <f t="shared" si="92"/>
        <v>0</v>
      </c>
      <c r="Z572" s="107">
        <f t="shared" si="119"/>
        <v>0</v>
      </c>
      <c r="AA572" s="107">
        <f t="shared" si="120"/>
        <v>0</v>
      </c>
      <c r="AB572" s="107">
        <f t="shared" si="121"/>
        <v>0</v>
      </c>
      <c r="AC572" s="107">
        <f t="shared" si="122"/>
        <v>0</v>
      </c>
      <c r="AD572" s="107">
        <f t="shared" si="123"/>
        <v>0</v>
      </c>
      <c r="AE572" s="107">
        <f t="shared" si="124"/>
        <v>0</v>
      </c>
      <c r="AF572" s="107">
        <f t="shared" si="125"/>
        <v>0</v>
      </c>
      <c r="AG572" s="107">
        <f t="shared" si="126"/>
        <v>0</v>
      </c>
      <c r="AH572" s="107">
        <f t="shared" si="127"/>
        <v>0</v>
      </c>
      <c r="AI572" s="107">
        <f t="shared" si="128"/>
        <v>0</v>
      </c>
      <c r="AJ572" s="107">
        <f t="shared" si="129"/>
        <v>0</v>
      </c>
      <c r="AK572" s="107">
        <f t="shared" si="130"/>
        <v>0</v>
      </c>
    </row>
    <row r="573">
      <c r="A573" s="107"/>
      <c r="B573" s="107"/>
      <c r="C573" s="107"/>
      <c r="D573" s="107"/>
      <c r="E573" s="107"/>
      <c r="F573" s="108">
        <f t="shared" si="118"/>
        <v>3460</v>
      </c>
      <c r="G573" s="90" t="s">
        <v>764</v>
      </c>
      <c r="H573" s="14">
        <f>IF(ISNA(VLOOKUP(G573,Round3_Transactions!$A$2:$F$800,2,FALSE)), 0,VLOOKUP(G573,Round3_Transactions!$A$2:$F$800,2,FALSE))</f>
        <v>0</v>
      </c>
      <c r="I573" s="60">
        <f>IF(ISNA(VLOOKUP(G573,Round3_Transactions!$A$2:$F$800,3,FALSE)), 0,VLOOKUP(G573,Round3_Transactions!$A$2:$F$800,3,FALSE))</f>
        <v>0</v>
      </c>
      <c r="J573" s="60">
        <f>IF(ISNA(VLOOKUP(G573,Round3_Transactions!$A$2:$F$800,4,FALSE)), 0,VLOOKUP(G573,Round3_Transactions!$A$2:$F$800,4,FALSE))</f>
        <v>0</v>
      </c>
      <c r="K573" s="60">
        <f>IF(ISNA(VLOOKUP(G573,Round3_Transactions!$A$2:$F$800,5,FALSE)), 0,VLOOKUP(G573,Round3_Transactions!$A$2:$F$800,5,FALSE))</f>
        <v>0</v>
      </c>
      <c r="L573" s="86">
        <f>IF(ISNA(VLOOKUP(G573,Round3_Transactions!$A$2:$F$800,6,FALSE)), 0,VLOOKUP(G573,Round3_Transactions!$A$2:$F$800,6,FALSE))</f>
        <v>0</v>
      </c>
      <c r="M573" s="107">
        <f t="shared" si="79"/>
        <v>0</v>
      </c>
      <c r="N573" s="107">
        <f t="shared" si="81"/>
        <v>0</v>
      </c>
      <c r="O573" s="107">
        <f t="shared" si="82"/>
        <v>0</v>
      </c>
      <c r="P573" s="107">
        <f t="shared" si="83"/>
        <v>0</v>
      </c>
      <c r="Q573" s="107">
        <f t="shared" si="84"/>
        <v>0</v>
      </c>
      <c r="R573" s="107">
        <f t="shared" si="85"/>
        <v>0</v>
      </c>
      <c r="S573" s="107">
        <f t="shared" si="86"/>
        <v>0</v>
      </c>
      <c r="T573" s="107">
        <f t="shared" si="87"/>
        <v>0</v>
      </c>
      <c r="U573" s="107">
        <f t="shared" si="88"/>
        <v>0</v>
      </c>
      <c r="V573" s="107">
        <f t="shared" si="89"/>
        <v>0</v>
      </c>
      <c r="W573" s="107">
        <f t="shared" si="90"/>
        <v>0</v>
      </c>
      <c r="X573" s="107">
        <f t="shared" si="91"/>
        <v>0</v>
      </c>
      <c r="Y573" s="107">
        <f t="shared" si="92"/>
        <v>0</v>
      </c>
      <c r="Z573" s="107">
        <f t="shared" si="119"/>
        <v>0</v>
      </c>
      <c r="AA573" s="107">
        <f t="shared" si="120"/>
        <v>0</v>
      </c>
      <c r="AB573" s="107">
        <f t="shared" si="121"/>
        <v>0</v>
      </c>
      <c r="AC573" s="107">
        <f t="shared" si="122"/>
        <v>0</v>
      </c>
      <c r="AD573" s="107">
        <f t="shared" si="123"/>
        <v>0</v>
      </c>
      <c r="AE573" s="107">
        <f t="shared" si="124"/>
        <v>0</v>
      </c>
      <c r="AF573" s="107">
        <f t="shared" si="125"/>
        <v>0</v>
      </c>
      <c r="AG573" s="107">
        <f t="shared" si="126"/>
        <v>0</v>
      </c>
      <c r="AH573" s="107">
        <f t="shared" si="127"/>
        <v>0</v>
      </c>
      <c r="AI573" s="107">
        <f t="shared" si="128"/>
        <v>0</v>
      </c>
      <c r="AJ573" s="107">
        <f t="shared" si="129"/>
        <v>0</v>
      </c>
      <c r="AK573" s="107">
        <f t="shared" si="130"/>
        <v>0</v>
      </c>
    </row>
    <row r="574">
      <c r="A574" s="107"/>
      <c r="B574" s="107"/>
      <c r="C574" s="107"/>
      <c r="D574" s="107"/>
      <c r="E574" s="107"/>
      <c r="F574" s="108">
        <f t="shared" si="118"/>
        <v>3460</v>
      </c>
      <c r="G574" s="90" t="s">
        <v>765</v>
      </c>
      <c r="H574" s="14">
        <f>IF(ISNA(VLOOKUP(G574,Round3_Transactions!$A$2:$F$800,2,FALSE)), 0,VLOOKUP(G574,Round3_Transactions!$A$2:$F$800,2,FALSE))</f>
        <v>0</v>
      </c>
      <c r="I574" s="60">
        <f>IF(ISNA(VLOOKUP(G574,Round3_Transactions!$A$2:$F$800,3,FALSE)), 0,VLOOKUP(G574,Round3_Transactions!$A$2:$F$800,3,FALSE))</f>
        <v>0</v>
      </c>
      <c r="J574" s="60">
        <f>IF(ISNA(VLOOKUP(G574,Round3_Transactions!$A$2:$F$800,4,FALSE)), 0,VLOOKUP(G574,Round3_Transactions!$A$2:$F$800,4,FALSE))</f>
        <v>0</v>
      </c>
      <c r="K574" s="60">
        <f>IF(ISNA(VLOOKUP(G574,Round3_Transactions!$A$2:$F$800,5,FALSE)), 0,VLOOKUP(G574,Round3_Transactions!$A$2:$F$800,5,FALSE))</f>
        <v>0</v>
      </c>
      <c r="L574" s="86">
        <f>IF(ISNA(VLOOKUP(G574,Round3_Transactions!$A$2:$F$800,6,FALSE)), 0,VLOOKUP(G574,Round3_Transactions!$A$2:$F$800,6,FALSE))</f>
        <v>0</v>
      </c>
      <c r="M574" s="107">
        <f t="shared" si="79"/>
        <v>0</v>
      </c>
      <c r="N574" s="107">
        <f t="shared" si="81"/>
        <v>0</v>
      </c>
      <c r="O574" s="107">
        <f t="shared" si="82"/>
        <v>0</v>
      </c>
      <c r="P574" s="107">
        <f t="shared" si="83"/>
        <v>0</v>
      </c>
      <c r="Q574" s="107">
        <f t="shared" si="84"/>
        <v>0</v>
      </c>
      <c r="R574" s="107">
        <f t="shared" si="85"/>
        <v>0</v>
      </c>
      <c r="S574" s="107">
        <f t="shared" si="86"/>
        <v>0</v>
      </c>
      <c r="T574" s="107">
        <f t="shared" si="87"/>
        <v>0</v>
      </c>
      <c r="U574" s="107">
        <f t="shared" si="88"/>
        <v>0</v>
      </c>
      <c r="V574" s="107">
        <f t="shared" si="89"/>
        <v>0</v>
      </c>
      <c r="W574" s="107">
        <f t="shared" si="90"/>
        <v>0</v>
      </c>
      <c r="X574" s="107">
        <f t="shared" si="91"/>
        <v>0</v>
      </c>
      <c r="Y574" s="107">
        <f t="shared" si="92"/>
        <v>0</v>
      </c>
      <c r="Z574" s="107">
        <f t="shared" si="119"/>
        <v>0</v>
      </c>
      <c r="AA574" s="107">
        <f t="shared" si="120"/>
        <v>0</v>
      </c>
      <c r="AB574" s="107">
        <f t="shared" si="121"/>
        <v>0</v>
      </c>
      <c r="AC574" s="107">
        <f t="shared" si="122"/>
        <v>0</v>
      </c>
      <c r="AD574" s="107">
        <f t="shared" si="123"/>
        <v>0</v>
      </c>
      <c r="AE574" s="107">
        <f t="shared" si="124"/>
        <v>0</v>
      </c>
      <c r="AF574" s="107">
        <f t="shared" si="125"/>
        <v>0</v>
      </c>
      <c r="AG574" s="107">
        <f t="shared" si="126"/>
        <v>0</v>
      </c>
      <c r="AH574" s="107">
        <f t="shared" si="127"/>
        <v>0</v>
      </c>
      <c r="AI574" s="107">
        <f t="shared" si="128"/>
        <v>0</v>
      </c>
      <c r="AJ574" s="107">
        <f t="shared" si="129"/>
        <v>0</v>
      </c>
      <c r="AK574" s="107">
        <f t="shared" si="130"/>
        <v>0</v>
      </c>
    </row>
    <row r="575">
      <c r="A575" s="107"/>
      <c r="B575" s="107"/>
      <c r="C575" s="107"/>
      <c r="D575" s="107"/>
      <c r="E575" s="107"/>
      <c r="F575" s="108">
        <f t="shared" si="118"/>
        <v>3460</v>
      </c>
      <c r="G575" s="90" t="s">
        <v>766</v>
      </c>
      <c r="H575" s="14">
        <f>IF(ISNA(VLOOKUP(G575,Round3_Transactions!$A$2:$F$800,2,FALSE)), 0,VLOOKUP(G575,Round3_Transactions!$A$2:$F$800,2,FALSE))</f>
        <v>0</v>
      </c>
      <c r="I575" s="60">
        <f>IF(ISNA(VLOOKUP(G575,Round3_Transactions!$A$2:$F$800,3,FALSE)), 0,VLOOKUP(G575,Round3_Transactions!$A$2:$F$800,3,FALSE))</f>
        <v>0</v>
      </c>
      <c r="J575" s="60">
        <f>IF(ISNA(VLOOKUP(G575,Round3_Transactions!$A$2:$F$800,4,FALSE)), 0,VLOOKUP(G575,Round3_Transactions!$A$2:$F$800,4,FALSE))</f>
        <v>0</v>
      </c>
      <c r="K575" s="60">
        <f>IF(ISNA(VLOOKUP(G575,Round3_Transactions!$A$2:$F$800,5,FALSE)), 0,VLOOKUP(G575,Round3_Transactions!$A$2:$F$800,5,FALSE))</f>
        <v>0</v>
      </c>
      <c r="L575" s="86">
        <f>IF(ISNA(VLOOKUP(G575,Round3_Transactions!$A$2:$F$800,6,FALSE)), 0,VLOOKUP(G575,Round3_Transactions!$A$2:$F$800,6,FALSE))</f>
        <v>0</v>
      </c>
      <c r="M575" s="107">
        <f t="shared" si="79"/>
        <v>0</v>
      </c>
      <c r="N575" s="107">
        <f t="shared" si="81"/>
        <v>0</v>
      </c>
      <c r="O575" s="107">
        <f t="shared" si="82"/>
        <v>0</v>
      </c>
      <c r="P575" s="107">
        <f t="shared" si="83"/>
        <v>0</v>
      </c>
      <c r="Q575" s="107">
        <f t="shared" si="84"/>
        <v>0</v>
      </c>
      <c r="R575" s="107">
        <f t="shared" si="85"/>
        <v>0</v>
      </c>
      <c r="S575" s="107">
        <f t="shared" si="86"/>
        <v>0</v>
      </c>
      <c r="T575" s="107">
        <f t="shared" si="87"/>
        <v>0</v>
      </c>
      <c r="U575" s="107">
        <f t="shared" si="88"/>
        <v>0</v>
      </c>
      <c r="V575" s="107">
        <f t="shared" si="89"/>
        <v>0</v>
      </c>
      <c r="W575" s="107">
        <f t="shared" si="90"/>
        <v>0</v>
      </c>
      <c r="X575" s="107">
        <f t="shared" si="91"/>
        <v>0</v>
      </c>
      <c r="Y575" s="107">
        <f t="shared" si="92"/>
        <v>0</v>
      </c>
      <c r="Z575" s="107">
        <f t="shared" si="119"/>
        <v>0</v>
      </c>
      <c r="AA575" s="107">
        <f t="shared" si="120"/>
        <v>0</v>
      </c>
      <c r="AB575" s="107">
        <f t="shared" si="121"/>
        <v>0</v>
      </c>
      <c r="AC575" s="107">
        <f t="shared" si="122"/>
        <v>0</v>
      </c>
      <c r="AD575" s="107">
        <f t="shared" si="123"/>
        <v>0</v>
      </c>
      <c r="AE575" s="107">
        <f t="shared" si="124"/>
        <v>0</v>
      </c>
      <c r="AF575" s="107">
        <f t="shared" si="125"/>
        <v>0</v>
      </c>
      <c r="AG575" s="107">
        <f t="shared" si="126"/>
        <v>0</v>
      </c>
      <c r="AH575" s="107">
        <f t="shared" si="127"/>
        <v>0</v>
      </c>
      <c r="AI575" s="107">
        <f t="shared" si="128"/>
        <v>0</v>
      </c>
      <c r="AJ575" s="107">
        <f t="shared" si="129"/>
        <v>0</v>
      </c>
      <c r="AK575" s="107">
        <f t="shared" si="130"/>
        <v>0</v>
      </c>
    </row>
    <row r="576">
      <c r="A576" s="107"/>
      <c r="B576" s="107"/>
      <c r="C576" s="107"/>
      <c r="D576" s="107"/>
      <c r="E576" s="107"/>
      <c r="F576" s="108">
        <f t="shared" si="118"/>
        <v>3460</v>
      </c>
      <c r="G576" s="90" t="s">
        <v>767</v>
      </c>
      <c r="H576" s="14">
        <f>IF(ISNA(VLOOKUP(G576,Round3_Transactions!$A$2:$F$800,2,FALSE)), 0,VLOOKUP(G576,Round3_Transactions!$A$2:$F$800,2,FALSE))</f>
        <v>0</v>
      </c>
      <c r="I576" s="60">
        <f>IF(ISNA(VLOOKUP(G576,Round3_Transactions!$A$2:$F$800,3,FALSE)), 0,VLOOKUP(G576,Round3_Transactions!$A$2:$F$800,3,FALSE))</f>
        <v>0</v>
      </c>
      <c r="J576" s="60">
        <f>IF(ISNA(VLOOKUP(G576,Round3_Transactions!$A$2:$F$800,4,FALSE)), 0,VLOOKUP(G576,Round3_Transactions!$A$2:$F$800,4,FALSE))</f>
        <v>0</v>
      </c>
      <c r="K576" s="60">
        <f>IF(ISNA(VLOOKUP(G576,Round3_Transactions!$A$2:$F$800,5,FALSE)), 0,VLOOKUP(G576,Round3_Transactions!$A$2:$F$800,5,FALSE))</f>
        <v>0</v>
      </c>
      <c r="L576" s="86">
        <f>IF(ISNA(VLOOKUP(G576,Round3_Transactions!$A$2:$F$800,6,FALSE)), 0,VLOOKUP(G576,Round3_Transactions!$A$2:$F$800,6,FALSE))</f>
        <v>0</v>
      </c>
      <c r="M576" s="107">
        <f t="shared" si="79"/>
        <v>0</v>
      </c>
      <c r="N576" s="107">
        <f t="shared" si="81"/>
        <v>0</v>
      </c>
      <c r="O576" s="107">
        <f t="shared" si="82"/>
        <v>0</v>
      </c>
      <c r="P576" s="107">
        <f t="shared" si="83"/>
        <v>0</v>
      </c>
      <c r="Q576" s="107">
        <f t="shared" si="84"/>
        <v>0</v>
      </c>
      <c r="R576" s="107">
        <f t="shared" si="85"/>
        <v>0</v>
      </c>
      <c r="S576" s="107">
        <f t="shared" si="86"/>
        <v>0</v>
      </c>
      <c r="T576" s="107">
        <f t="shared" si="87"/>
        <v>0</v>
      </c>
      <c r="U576" s="107">
        <f t="shared" si="88"/>
        <v>0</v>
      </c>
      <c r="V576" s="107">
        <f t="shared" si="89"/>
        <v>0</v>
      </c>
      <c r="W576" s="107">
        <f t="shared" si="90"/>
        <v>0</v>
      </c>
      <c r="X576" s="107">
        <f t="shared" si="91"/>
        <v>0</v>
      </c>
      <c r="Y576" s="107">
        <f t="shared" si="92"/>
        <v>0</v>
      </c>
      <c r="Z576" s="107">
        <f t="shared" si="119"/>
        <v>0</v>
      </c>
      <c r="AA576" s="107">
        <f t="shared" si="120"/>
        <v>0</v>
      </c>
      <c r="AB576" s="107">
        <f t="shared" si="121"/>
        <v>0</v>
      </c>
      <c r="AC576" s="107">
        <f t="shared" si="122"/>
        <v>0</v>
      </c>
      <c r="AD576" s="107">
        <f t="shared" si="123"/>
        <v>0</v>
      </c>
      <c r="AE576" s="107">
        <f t="shared" si="124"/>
        <v>0</v>
      </c>
      <c r="AF576" s="107">
        <f t="shared" si="125"/>
        <v>0</v>
      </c>
      <c r="AG576" s="107">
        <f t="shared" si="126"/>
        <v>0</v>
      </c>
      <c r="AH576" s="107">
        <f t="shared" si="127"/>
        <v>0</v>
      </c>
      <c r="AI576" s="107">
        <f t="shared" si="128"/>
        <v>0</v>
      </c>
      <c r="AJ576" s="107">
        <f t="shared" si="129"/>
        <v>0</v>
      </c>
      <c r="AK576" s="107">
        <f t="shared" si="130"/>
        <v>0</v>
      </c>
    </row>
    <row r="577">
      <c r="A577" s="107"/>
      <c r="B577" s="107"/>
      <c r="C577" s="107"/>
      <c r="D577" s="107"/>
      <c r="E577" s="107"/>
      <c r="F577" s="108">
        <f t="shared" si="118"/>
        <v>3460</v>
      </c>
      <c r="G577" s="90" t="s">
        <v>768</v>
      </c>
      <c r="H577" s="14">
        <f>IF(ISNA(VLOOKUP(G577,Round3_Transactions!$A$2:$F$800,2,FALSE)), 0,VLOOKUP(G577,Round3_Transactions!$A$2:$F$800,2,FALSE))</f>
        <v>0</v>
      </c>
      <c r="I577" s="60">
        <f>IF(ISNA(VLOOKUP(G577,Round3_Transactions!$A$2:$F$800,3,FALSE)), 0,VLOOKUP(G577,Round3_Transactions!$A$2:$F$800,3,FALSE))</f>
        <v>0</v>
      </c>
      <c r="J577" s="60">
        <f>IF(ISNA(VLOOKUP(G577,Round3_Transactions!$A$2:$F$800,4,FALSE)), 0,VLOOKUP(G577,Round3_Transactions!$A$2:$F$800,4,FALSE))</f>
        <v>0</v>
      </c>
      <c r="K577" s="60">
        <f>IF(ISNA(VLOOKUP(G577,Round3_Transactions!$A$2:$F$800,5,FALSE)), 0,VLOOKUP(G577,Round3_Transactions!$A$2:$F$800,5,FALSE))</f>
        <v>0</v>
      </c>
      <c r="L577" s="86">
        <f>IF(ISNA(VLOOKUP(G577,Round3_Transactions!$A$2:$F$800,6,FALSE)), 0,VLOOKUP(G577,Round3_Transactions!$A$2:$F$800,6,FALSE))</f>
        <v>0</v>
      </c>
      <c r="M577" s="107">
        <f t="shared" si="79"/>
        <v>0</v>
      </c>
      <c r="N577" s="107">
        <f t="shared" si="81"/>
        <v>0</v>
      </c>
      <c r="O577" s="107">
        <f t="shared" si="82"/>
        <v>0</v>
      </c>
      <c r="P577" s="107">
        <f t="shared" si="83"/>
        <v>0</v>
      </c>
      <c r="Q577" s="107">
        <f t="shared" si="84"/>
        <v>0</v>
      </c>
      <c r="R577" s="107">
        <f t="shared" si="85"/>
        <v>0</v>
      </c>
      <c r="S577" s="107">
        <f t="shared" si="86"/>
        <v>0</v>
      </c>
      <c r="T577" s="107">
        <f t="shared" si="87"/>
        <v>0</v>
      </c>
      <c r="U577" s="107">
        <f t="shared" si="88"/>
        <v>0</v>
      </c>
      <c r="V577" s="107">
        <f t="shared" si="89"/>
        <v>0</v>
      </c>
      <c r="W577" s="107">
        <f t="shared" si="90"/>
        <v>0</v>
      </c>
      <c r="X577" s="107">
        <f t="shared" si="91"/>
        <v>0</v>
      </c>
      <c r="Y577" s="107">
        <f t="shared" si="92"/>
        <v>0</v>
      </c>
      <c r="Z577" s="107">
        <f t="shared" si="119"/>
        <v>0</v>
      </c>
      <c r="AA577" s="107">
        <f t="shared" si="120"/>
        <v>0</v>
      </c>
      <c r="AB577" s="107">
        <f t="shared" si="121"/>
        <v>0</v>
      </c>
      <c r="AC577" s="107">
        <f t="shared" si="122"/>
        <v>0</v>
      </c>
      <c r="AD577" s="107">
        <f t="shared" si="123"/>
        <v>0</v>
      </c>
      <c r="AE577" s="107">
        <f t="shared" si="124"/>
        <v>0</v>
      </c>
      <c r="AF577" s="107">
        <f t="shared" si="125"/>
        <v>0</v>
      </c>
      <c r="AG577" s="107">
        <f t="shared" si="126"/>
        <v>0</v>
      </c>
      <c r="AH577" s="107">
        <f t="shared" si="127"/>
        <v>0</v>
      </c>
      <c r="AI577" s="107">
        <f t="shared" si="128"/>
        <v>0</v>
      </c>
      <c r="AJ577" s="107">
        <f t="shared" si="129"/>
        <v>0</v>
      </c>
      <c r="AK577" s="107">
        <f t="shared" si="130"/>
        <v>0</v>
      </c>
    </row>
    <row r="578">
      <c r="A578" s="107"/>
      <c r="B578" s="107"/>
      <c r="C578" s="107"/>
      <c r="D578" s="107"/>
      <c r="E578" s="107"/>
      <c r="F578" s="108">
        <f t="shared" si="118"/>
        <v>3460</v>
      </c>
      <c r="G578" s="90" t="s">
        <v>769</v>
      </c>
      <c r="H578" s="14">
        <f>IF(ISNA(VLOOKUP(G578,Round3_Transactions!$A$2:$F$800,2,FALSE)), 0,VLOOKUP(G578,Round3_Transactions!$A$2:$F$800,2,FALSE))</f>
        <v>0</v>
      </c>
      <c r="I578" s="60">
        <f>IF(ISNA(VLOOKUP(G578,Round3_Transactions!$A$2:$F$800,3,FALSE)), 0,VLOOKUP(G578,Round3_Transactions!$A$2:$F$800,3,FALSE))</f>
        <v>0</v>
      </c>
      <c r="J578" s="60">
        <f>IF(ISNA(VLOOKUP(G578,Round3_Transactions!$A$2:$F$800,4,FALSE)), 0,VLOOKUP(G578,Round3_Transactions!$A$2:$F$800,4,FALSE))</f>
        <v>0</v>
      </c>
      <c r="K578" s="60">
        <f>IF(ISNA(VLOOKUP(G578,Round3_Transactions!$A$2:$F$800,5,FALSE)), 0,VLOOKUP(G578,Round3_Transactions!$A$2:$F$800,5,FALSE))</f>
        <v>0</v>
      </c>
      <c r="L578" s="86">
        <f>IF(ISNA(VLOOKUP(G578,Round3_Transactions!$A$2:$F$800,6,FALSE)), 0,VLOOKUP(G578,Round3_Transactions!$A$2:$F$800,6,FALSE))</f>
        <v>0</v>
      </c>
      <c r="M578" s="107">
        <f t="shared" si="79"/>
        <v>0</v>
      </c>
      <c r="N578" s="107">
        <f t="shared" si="81"/>
        <v>0</v>
      </c>
      <c r="O578" s="107">
        <f t="shared" si="82"/>
        <v>0</v>
      </c>
      <c r="P578" s="107">
        <f t="shared" si="83"/>
        <v>0</v>
      </c>
      <c r="Q578" s="107">
        <f t="shared" si="84"/>
        <v>0</v>
      </c>
      <c r="R578" s="107">
        <f t="shared" si="85"/>
        <v>0</v>
      </c>
      <c r="S578" s="107">
        <f t="shared" si="86"/>
        <v>0</v>
      </c>
      <c r="T578" s="107">
        <f t="shared" si="87"/>
        <v>0</v>
      </c>
      <c r="U578" s="107">
        <f t="shared" si="88"/>
        <v>0</v>
      </c>
      <c r="V578" s="107">
        <f t="shared" si="89"/>
        <v>0</v>
      </c>
      <c r="W578" s="107">
        <f t="shared" si="90"/>
        <v>0</v>
      </c>
      <c r="X578" s="107">
        <f t="shared" si="91"/>
        <v>0</v>
      </c>
      <c r="Y578" s="107">
        <f t="shared" si="92"/>
        <v>0</v>
      </c>
      <c r="Z578" s="107">
        <f t="shared" si="119"/>
        <v>0</v>
      </c>
      <c r="AA578" s="107">
        <f t="shared" si="120"/>
        <v>0</v>
      </c>
      <c r="AB578" s="107">
        <f t="shared" si="121"/>
        <v>0</v>
      </c>
      <c r="AC578" s="107">
        <f t="shared" si="122"/>
        <v>0</v>
      </c>
      <c r="AD578" s="107">
        <f t="shared" si="123"/>
        <v>0</v>
      </c>
      <c r="AE578" s="107">
        <f t="shared" si="124"/>
        <v>0</v>
      </c>
      <c r="AF578" s="107">
        <f t="shared" si="125"/>
        <v>0</v>
      </c>
      <c r="AG578" s="107">
        <f t="shared" si="126"/>
        <v>0</v>
      </c>
      <c r="AH578" s="107">
        <f t="shared" si="127"/>
        <v>0</v>
      </c>
      <c r="AI578" s="107">
        <f t="shared" si="128"/>
        <v>0</v>
      </c>
      <c r="AJ578" s="107">
        <f t="shared" si="129"/>
        <v>0</v>
      </c>
      <c r="AK578" s="107">
        <f t="shared" si="130"/>
        <v>0</v>
      </c>
    </row>
    <row r="579">
      <c r="A579" s="107"/>
      <c r="B579" s="107"/>
      <c r="C579" s="107"/>
      <c r="D579" s="107"/>
      <c r="E579" s="107"/>
      <c r="F579" s="108">
        <f t="shared" si="118"/>
        <v>3460</v>
      </c>
      <c r="G579" s="90" t="s">
        <v>770</v>
      </c>
      <c r="H579" s="14">
        <f>IF(ISNA(VLOOKUP(G579,Round3_Transactions!$A$2:$F$800,2,FALSE)), 0,VLOOKUP(G579,Round3_Transactions!$A$2:$F$800,2,FALSE))</f>
        <v>0</v>
      </c>
      <c r="I579" s="60">
        <f>IF(ISNA(VLOOKUP(G579,Round3_Transactions!$A$2:$F$800,3,FALSE)), 0,VLOOKUP(G579,Round3_Transactions!$A$2:$F$800,3,FALSE))</f>
        <v>0</v>
      </c>
      <c r="J579" s="60">
        <f>IF(ISNA(VLOOKUP(G579,Round3_Transactions!$A$2:$F$800,4,FALSE)), 0,VLOOKUP(G579,Round3_Transactions!$A$2:$F$800,4,FALSE))</f>
        <v>0</v>
      </c>
      <c r="K579" s="60">
        <f>IF(ISNA(VLOOKUP(G579,Round3_Transactions!$A$2:$F$800,5,FALSE)), 0,VLOOKUP(G579,Round3_Transactions!$A$2:$F$800,5,FALSE))</f>
        <v>0</v>
      </c>
      <c r="L579" s="86">
        <f>IF(ISNA(VLOOKUP(G579,Round3_Transactions!$A$2:$F$800,6,FALSE)), 0,VLOOKUP(G579,Round3_Transactions!$A$2:$F$800,6,FALSE))</f>
        <v>0</v>
      </c>
      <c r="M579" s="107">
        <f t="shared" si="79"/>
        <v>0</v>
      </c>
      <c r="N579" s="107">
        <f t="shared" si="81"/>
        <v>0</v>
      </c>
      <c r="O579" s="107">
        <f t="shared" si="82"/>
        <v>0</v>
      </c>
      <c r="P579" s="107">
        <f t="shared" si="83"/>
        <v>0</v>
      </c>
      <c r="Q579" s="107">
        <f t="shared" si="84"/>
        <v>0</v>
      </c>
      <c r="R579" s="107">
        <f t="shared" si="85"/>
        <v>0</v>
      </c>
      <c r="S579" s="107">
        <f t="shared" si="86"/>
        <v>0</v>
      </c>
      <c r="T579" s="107">
        <f t="shared" si="87"/>
        <v>0</v>
      </c>
      <c r="U579" s="107">
        <f t="shared" si="88"/>
        <v>0</v>
      </c>
      <c r="V579" s="107">
        <f t="shared" si="89"/>
        <v>0</v>
      </c>
      <c r="W579" s="107">
        <f t="shared" si="90"/>
        <v>0</v>
      </c>
      <c r="X579" s="107">
        <f t="shared" si="91"/>
        <v>0</v>
      </c>
      <c r="Y579" s="107">
        <f t="shared" si="92"/>
        <v>0</v>
      </c>
      <c r="Z579" s="107">
        <f t="shared" si="119"/>
        <v>0</v>
      </c>
      <c r="AA579" s="107">
        <f t="shared" si="120"/>
        <v>0</v>
      </c>
      <c r="AB579" s="107">
        <f t="shared" si="121"/>
        <v>0</v>
      </c>
      <c r="AC579" s="107">
        <f t="shared" si="122"/>
        <v>0</v>
      </c>
      <c r="AD579" s="107">
        <f t="shared" si="123"/>
        <v>0</v>
      </c>
      <c r="AE579" s="107">
        <f t="shared" si="124"/>
        <v>0</v>
      </c>
      <c r="AF579" s="107">
        <f t="shared" si="125"/>
        <v>0</v>
      </c>
      <c r="AG579" s="107">
        <f t="shared" si="126"/>
        <v>0</v>
      </c>
      <c r="AH579" s="107">
        <f t="shared" si="127"/>
        <v>0</v>
      </c>
      <c r="AI579" s="107">
        <f t="shared" si="128"/>
        <v>0</v>
      </c>
      <c r="AJ579" s="107">
        <f t="shared" si="129"/>
        <v>0</v>
      </c>
      <c r="AK579" s="107">
        <f t="shared" si="130"/>
        <v>0</v>
      </c>
    </row>
    <row r="580">
      <c r="A580" s="107"/>
      <c r="B580" s="107"/>
      <c r="C580" s="107"/>
      <c r="D580" s="107"/>
      <c r="E580" s="107"/>
      <c r="F580" s="108">
        <f t="shared" si="118"/>
        <v>3460</v>
      </c>
      <c r="G580" s="90" t="s">
        <v>771</v>
      </c>
      <c r="H580" s="14">
        <f>IF(ISNA(VLOOKUP(G580,Round3_Transactions!$A$2:$F$800,2,FALSE)), 0,VLOOKUP(G580,Round3_Transactions!$A$2:$F$800,2,FALSE))</f>
        <v>0</v>
      </c>
      <c r="I580" s="60">
        <f>IF(ISNA(VLOOKUP(G580,Round3_Transactions!$A$2:$F$800,3,FALSE)), 0,VLOOKUP(G580,Round3_Transactions!$A$2:$F$800,3,FALSE))</f>
        <v>0</v>
      </c>
      <c r="J580" s="60">
        <f>IF(ISNA(VLOOKUP(G580,Round3_Transactions!$A$2:$F$800,4,FALSE)), 0,VLOOKUP(G580,Round3_Transactions!$A$2:$F$800,4,FALSE))</f>
        <v>0</v>
      </c>
      <c r="K580" s="60">
        <f>IF(ISNA(VLOOKUP(G580,Round3_Transactions!$A$2:$F$800,5,FALSE)), 0,VLOOKUP(G580,Round3_Transactions!$A$2:$F$800,5,FALSE))</f>
        <v>0</v>
      </c>
      <c r="L580" s="86">
        <f>IF(ISNA(VLOOKUP(G580,Round3_Transactions!$A$2:$F$800,6,FALSE)), 0,VLOOKUP(G580,Round3_Transactions!$A$2:$F$800,6,FALSE))</f>
        <v>0</v>
      </c>
      <c r="M580" s="107">
        <f t="shared" si="79"/>
        <v>0</v>
      </c>
      <c r="N580" s="107">
        <f t="shared" si="81"/>
        <v>0</v>
      </c>
      <c r="O580" s="107">
        <f t="shared" si="82"/>
        <v>0</v>
      </c>
      <c r="P580" s="107">
        <f t="shared" si="83"/>
        <v>0</v>
      </c>
      <c r="Q580" s="107">
        <f t="shared" si="84"/>
        <v>0</v>
      </c>
      <c r="R580" s="107">
        <f t="shared" si="85"/>
        <v>0</v>
      </c>
      <c r="S580" s="107">
        <f t="shared" si="86"/>
        <v>0</v>
      </c>
      <c r="T580" s="107">
        <f t="shared" si="87"/>
        <v>0</v>
      </c>
      <c r="U580" s="107">
        <f t="shared" si="88"/>
        <v>0</v>
      </c>
      <c r="V580" s="107">
        <f t="shared" si="89"/>
        <v>0</v>
      </c>
      <c r="W580" s="107">
        <f t="shared" si="90"/>
        <v>0</v>
      </c>
      <c r="X580" s="107">
        <f t="shared" si="91"/>
        <v>0</v>
      </c>
      <c r="Y580" s="107">
        <f t="shared" si="92"/>
        <v>0</v>
      </c>
      <c r="Z580" s="107">
        <f t="shared" si="119"/>
        <v>0</v>
      </c>
      <c r="AA580" s="107">
        <f t="shared" si="120"/>
        <v>0</v>
      </c>
      <c r="AB580" s="107">
        <f t="shared" si="121"/>
        <v>0</v>
      </c>
      <c r="AC580" s="107">
        <f t="shared" si="122"/>
        <v>0</v>
      </c>
      <c r="AD580" s="107">
        <f t="shared" si="123"/>
        <v>0</v>
      </c>
      <c r="AE580" s="107">
        <f t="shared" si="124"/>
        <v>0</v>
      </c>
      <c r="AF580" s="107">
        <f t="shared" si="125"/>
        <v>0</v>
      </c>
      <c r="AG580" s="107">
        <f t="shared" si="126"/>
        <v>0</v>
      </c>
      <c r="AH580" s="107">
        <f t="shared" si="127"/>
        <v>0</v>
      </c>
      <c r="AI580" s="107">
        <f t="shared" si="128"/>
        <v>0</v>
      </c>
      <c r="AJ580" s="107">
        <f t="shared" si="129"/>
        <v>0</v>
      </c>
      <c r="AK580" s="107">
        <f t="shared" si="130"/>
        <v>0</v>
      </c>
    </row>
    <row r="581">
      <c r="A581" s="107"/>
      <c r="B581" s="107"/>
      <c r="C581" s="107"/>
      <c r="D581" s="107"/>
      <c r="E581" s="107"/>
      <c r="F581" s="108">
        <f t="shared" si="118"/>
        <v>3460</v>
      </c>
      <c r="G581" s="90" t="s">
        <v>772</v>
      </c>
      <c r="H581" s="14">
        <f>IF(ISNA(VLOOKUP(G581,Round3_Transactions!$A$2:$F$800,2,FALSE)), 0,VLOOKUP(G581,Round3_Transactions!$A$2:$F$800,2,FALSE))</f>
        <v>0</v>
      </c>
      <c r="I581" s="60">
        <f>IF(ISNA(VLOOKUP(G581,Round3_Transactions!$A$2:$F$800,3,FALSE)), 0,VLOOKUP(G581,Round3_Transactions!$A$2:$F$800,3,FALSE))</f>
        <v>0</v>
      </c>
      <c r="J581" s="60">
        <f>IF(ISNA(VLOOKUP(G581,Round3_Transactions!$A$2:$F$800,4,FALSE)), 0,VLOOKUP(G581,Round3_Transactions!$A$2:$F$800,4,FALSE))</f>
        <v>0</v>
      </c>
      <c r="K581" s="60">
        <f>IF(ISNA(VLOOKUP(G581,Round3_Transactions!$A$2:$F$800,5,FALSE)), 0,VLOOKUP(G581,Round3_Transactions!$A$2:$F$800,5,FALSE))</f>
        <v>0</v>
      </c>
      <c r="L581" s="86">
        <f>IF(ISNA(VLOOKUP(G581,Round3_Transactions!$A$2:$F$800,6,FALSE)), 0,VLOOKUP(G581,Round3_Transactions!$A$2:$F$800,6,FALSE))</f>
        <v>0</v>
      </c>
      <c r="M581" s="107">
        <f t="shared" si="79"/>
        <v>0</v>
      </c>
      <c r="N581" s="107">
        <f t="shared" si="81"/>
        <v>0</v>
      </c>
      <c r="O581" s="107">
        <f t="shared" si="82"/>
        <v>0</v>
      </c>
      <c r="P581" s="107">
        <f t="shared" si="83"/>
        <v>0</v>
      </c>
      <c r="Q581" s="107">
        <f t="shared" si="84"/>
        <v>0</v>
      </c>
      <c r="R581" s="107">
        <f t="shared" si="85"/>
        <v>0</v>
      </c>
      <c r="S581" s="107">
        <f t="shared" si="86"/>
        <v>0</v>
      </c>
      <c r="T581" s="107">
        <f t="shared" si="87"/>
        <v>0</v>
      </c>
      <c r="U581" s="107">
        <f t="shared" si="88"/>
        <v>0</v>
      </c>
      <c r="V581" s="107">
        <f t="shared" si="89"/>
        <v>0</v>
      </c>
      <c r="W581" s="107">
        <f t="shared" si="90"/>
        <v>0</v>
      </c>
      <c r="X581" s="107">
        <f t="shared" si="91"/>
        <v>0</v>
      </c>
      <c r="Y581" s="107">
        <f t="shared" si="92"/>
        <v>0</v>
      </c>
      <c r="Z581" s="107">
        <f t="shared" si="119"/>
        <v>0</v>
      </c>
      <c r="AA581" s="107">
        <f t="shared" si="120"/>
        <v>0</v>
      </c>
      <c r="AB581" s="107">
        <f t="shared" si="121"/>
        <v>0</v>
      </c>
      <c r="AC581" s="107">
        <f t="shared" si="122"/>
        <v>0</v>
      </c>
      <c r="AD581" s="107">
        <f t="shared" si="123"/>
        <v>0</v>
      </c>
      <c r="AE581" s="107">
        <f t="shared" si="124"/>
        <v>0</v>
      </c>
      <c r="AF581" s="107">
        <f t="shared" si="125"/>
        <v>0</v>
      </c>
      <c r="AG581" s="107">
        <f t="shared" si="126"/>
        <v>0</v>
      </c>
      <c r="AH581" s="107">
        <f t="shared" si="127"/>
        <v>0</v>
      </c>
      <c r="AI581" s="107">
        <f t="shared" si="128"/>
        <v>0</v>
      </c>
      <c r="AJ581" s="107">
        <f t="shared" si="129"/>
        <v>0</v>
      </c>
      <c r="AK581" s="107">
        <f t="shared" si="130"/>
        <v>0</v>
      </c>
    </row>
    <row r="582">
      <c r="A582" s="107"/>
      <c r="B582" s="107"/>
      <c r="C582" s="107"/>
      <c r="D582" s="107"/>
      <c r="E582" s="107"/>
      <c r="F582" s="108">
        <f t="shared" si="118"/>
        <v>3460</v>
      </c>
      <c r="G582" s="90" t="s">
        <v>773</v>
      </c>
      <c r="H582" s="14">
        <f>IF(ISNA(VLOOKUP(G582,Round3_Transactions!$A$2:$F$800,2,FALSE)), 0,VLOOKUP(G582,Round3_Transactions!$A$2:$F$800,2,FALSE))</f>
        <v>0</v>
      </c>
      <c r="I582" s="60">
        <f>IF(ISNA(VLOOKUP(G582,Round3_Transactions!$A$2:$F$800,3,FALSE)), 0,VLOOKUP(G582,Round3_Transactions!$A$2:$F$800,3,FALSE))</f>
        <v>0</v>
      </c>
      <c r="J582" s="60">
        <f>IF(ISNA(VLOOKUP(G582,Round3_Transactions!$A$2:$F$800,4,FALSE)), 0,VLOOKUP(G582,Round3_Transactions!$A$2:$F$800,4,FALSE))</f>
        <v>0</v>
      </c>
      <c r="K582" s="60">
        <f>IF(ISNA(VLOOKUP(G582,Round3_Transactions!$A$2:$F$800,5,FALSE)), 0,VLOOKUP(G582,Round3_Transactions!$A$2:$F$800,5,FALSE))</f>
        <v>0</v>
      </c>
      <c r="L582" s="86">
        <f>IF(ISNA(VLOOKUP(G582,Round3_Transactions!$A$2:$F$800,6,FALSE)), 0,VLOOKUP(G582,Round3_Transactions!$A$2:$F$800,6,FALSE))</f>
        <v>0</v>
      </c>
      <c r="M582" s="107">
        <f t="shared" si="79"/>
        <v>0</v>
      </c>
      <c r="N582" s="107">
        <f t="shared" si="81"/>
        <v>0</v>
      </c>
      <c r="O582" s="107">
        <f t="shared" si="82"/>
        <v>0</v>
      </c>
      <c r="P582" s="107">
        <f t="shared" si="83"/>
        <v>0</v>
      </c>
      <c r="Q582" s="107">
        <f t="shared" si="84"/>
        <v>0</v>
      </c>
      <c r="R582" s="107">
        <f t="shared" si="85"/>
        <v>0</v>
      </c>
      <c r="S582" s="107">
        <f t="shared" si="86"/>
        <v>0</v>
      </c>
      <c r="T582" s="107">
        <f t="shared" si="87"/>
        <v>0</v>
      </c>
      <c r="U582" s="107">
        <f t="shared" si="88"/>
        <v>0</v>
      </c>
      <c r="V582" s="107">
        <f t="shared" si="89"/>
        <v>0</v>
      </c>
      <c r="W582" s="107">
        <f t="shared" si="90"/>
        <v>0</v>
      </c>
      <c r="X582" s="107">
        <f t="shared" si="91"/>
        <v>0</v>
      </c>
      <c r="Y582" s="107">
        <f t="shared" si="92"/>
        <v>0</v>
      </c>
      <c r="Z582" s="107">
        <f t="shared" si="119"/>
        <v>0</v>
      </c>
      <c r="AA582" s="107">
        <f t="shared" si="120"/>
        <v>0</v>
      </c>
      <c r="AB582" s="107">
        <f t="shared" si="121"/>
        <v>0</v>
      </c>
      <c r="AC582" s="107">
        <f t="shared" si="122"/>
        <v>0</v>
      </c>
      <c r="AD582" s="107">
        <f t="shared" si="123"/>
        <v>0</v>
      </c>
      <c r="AE582" s="107">
        <f t="shared" si="124"/>
        <v>0</v>
      </c>
      <c r="AF582" s="107">
        <f t="shared" si="125"/>
        <v>0</v>
      </c>
      <c r="AG582" s="107">
        <f t="shared" si="126"/>
        <v>0</v>
      </c>
      <c r="AH582" s="107">
        <f t="shared" si="127"/>
        <v>0</v>
      </c>
      <c r="AI582" s="107">
        <f t="shared" si="128"/>
        <v>0</v>
      </c>
      <c r="AJ582" s="107">
        <f t="shared" si="129"/>
        <v>0</v>
      </c>
      <c r="AK582" s="107">
        <f t="shared" si="130"/>
        <v>0</v>
      </c>
    </row>
    <row r="583">
      <c r="A583" s="107"/>
      <c r="B583" s="107"/>
      <c r="C583" s="107"/>
      <c r="D583" s="107"/>
      <c r="E583" s="107"/>
      <c r="F583" s="108">
        <f t="shared" si="118"/>
        <v>3460</v>
      </c>
      <c r="G583" s="90" t="s">
        <v>774</v>
      </c>
      <c r="H583" s="14">
        <f>IF(ISNA(VLOOKUP(G583,Round3_Transactions!$A$2:$F$800,2,FALSE)), 0,VLOOKUP(G583,Round3_Transactions!$A$2:$F$800,2,FALSE))</f>
        <v>0</v>
      </c>
      <c r="I583" s="60">
        <f>IF(ISNA(VLOOKUP(G583,Round3_Transactions!$A$2:$F$800,3,FALSE)), 0,VLOOKUP(G583,Round3_Transactions!$A$2:$F$800,3,FALSE))</f>
        <v>0</v>
      </c>
      <c r="J583" s="60">
        <f>IF(ISNA(VLOOKUP(G583,Round3_Transactions!$A$2:$F$800,4,FALSE)), 0,VLOOKUP(G583,Round3_Transactions!$A$2:$F$800,4,FALSE))</f>
        <v>0</v>
      </c>
      <c r="K583" s="60">
        <f>IF(ISNA(VLOOKUP(G583,Round3_Transactions!$A$2:$F$800,5,FALSE)), 0,VLOOKUP(G583,Round3_Transactions!$A$2:$F$800,5,FALSE))</f>
        <v>0</v>
      </c>
      <c r="L583" s="86">
        <f>IF(ISNA(VLOOKUP(G583,Round3_Transactions!$A$2:$F$800,6,FALSE)), 0,VLOOKUP(G583,Round3_Transactions!$A$2:$F$800,6,FALSE))</f>
        <v>0</v>
      </c>
      <c r="M583" s="107">
        <f t="shared" si="79"/>
        <v>0</v>
      </c>
      <c r="N583" s="107">
        <f t="shared" si="81"/>
        <v>0</v>
      </c>
      <c r="O583" s="107">
        <f t="shared" si="82"/>
        <v>0</v>
      </c>
      <c r="P583" s="107">
        <f t="shared" si="83"/>
        <v>0</v>
      </c>
      <c r="Q583" s="107">
        <f t="shared" si="84"/>
        <v>0</v>
      </c>
      <c r="R583" s="107">
        <f t="shared" si="85"/>
        <v>0</v>
      </c>
      <c r="S583" s="107">
        <f t="shared" si="86"/>
        <v>0</v>
      </c>
      <c r="T583" s="107">
        <f t="shared" si="87"/>
        <v>0</v>
      </c>
      <c r="U583" s="107">
        <f t="shared" si="88"/>
        <v>0</v>
      </c>
      <c r="V583" s="107">
        <f t="shared" si="89"/>
        <v>0</v>
      </c>
      <c r="W583" s="107">
        <f t="shared" si="90"/>
        <v>0</v>
      </c>
      <c r="X583" s="107">
        <f t="shared" si="91"/>
        <v>0</v>
      </c>
      <c r="Y583" s="107">
        <f t="shared" si="92"/>
        <v>0</v>
      </c>
      <c r="Z583" s="107">
        <f t="shared" si="119"/>
        <v>0</v>
      </c>
      <c r="AA583" s="107">
        <f t="shared" si="120"/>
        <v>0</v>
      </c>
      <c r="AB583" s="107">
        <f t="shared" si="121"/>
        <v>0</v>
      </c>
      <c r="AC583" s="107">
        <f t="shared" si="122"/>
        <v>0</v>
      </c>
      <c r="AD583" s="107">
        <f t="shared" si="123"/>
        <v>0</v>
      </c>
      <c r="AE583" s="107">
        <f t="shared" si="124"/>
        <v>0</v>
      </c>
      <c r="AF583" s="107">
        <f t="shared" si="125"/>
        <v>0</v>
      </c>
      <c r="AG583" s="107">
        <f t="shared" si="126"/>
        <v>0</v>
      </c>
      <c r="AH583" s="107">
        <f t="shared" si="127"/>
        <v>0</v>
      </c>
      <c r="AI583" s="107">
        <f t="shared" si="128"/>
        <v>0</v>
      </c>
      <c r="AJ583" s="107">
        <f t="shared" si="129"/>
        <v>0</v>
      </c>
      <c r="AK583" s="107">
        <f t="shared" si="130"/>
        <v>0</v>
      </c>
    </row>
    <row r="584">
      <c r="A584" s="107"/>
      <c r="B584" s="107"/>
      <c r="C584" s="107"/>
      <c r="D584" s="107"/>
      <c r="E584" s="107"/>
      <c r="F584" s="108">
        <f t="shared" si="118"/>
        <v>3460</v>
      </c>
      <c r="G584" s="90" t="s">
        <v>775</v>
      </c>
      <c r="H584" s="14">
        <f>IF(ISNA(VLOOKUP(G584,Round3_Transactions!$A$2:$F$800,2,FALSE)), 0,VLOOKUP(G584,Round3_Transactions!$A$2:$F$800,2,FALSE))</f>
        <v>0</v>
      </c>
      <c r="I584" s="60">
        <f>IF(ISNA(VLOOKUP(G584,Round3_Transactions!$A$2:$F$800,3,FALSE)), 0,VLOOKUP(G584,Round3_Transactions!$A$2:$F$800,3,FALSE))</f>
        <v>0</v>
      </c>
      <c r="J584" s="60">
        <f>IF(ISNA(VLOOKUP(G584,Round3_Transactions!$A$2:$F$800,4,FALSE)), 0,VLOOKUP(G584,Round3_Transactions!$A$2:$F$800,4,FALSE))</f>
        <v>0</v>
      </c>
      <c r="K584" s="60">
        <f>IF(ISNA(VLOOKUP(G584,Round3_Transactions!$A$2:$F$800,5,FALSE)), 0,VLOOKUP(G584,Round3_Transactions!$A$2:$F$800,5,FALSE))</f>
        <v>0</v>
      </c>
      <c r="L584" s="86">
        <f>IF(ISNA(VLOOKUP(G584,Round3_Transactions!$A$2:$F$800,6,FALSE)), 0,VLOOKUP(G584,Round3_Transactions!$A$2:$F$800,6,FALSE))</f>
        <v>0</v>
      </c>
      <c r="M584" s="107">
        <f t="shared" si="79"/>
        <v>0</v>
      </c>
      <c r="N584" s="107">
        <f t="shared" si="81"/>
        <v>0</v>
      </c>
      <c r="O584" s="107">
        <f t="shared" si="82"/>
        <v>0</v>
      </c>
      <c r="P584" s="107">
        <f t="shared" si="83"/>
        <v>0</v>
      </c>
      <c r="Q584" s="107">
        <f t="shared" si="84"/>
        <v>0</v>
      </c>
      <c r="R584" s="107">
        <f t="shared" si="85"/>
        <v>0</v>
      </c>
      <c r="S584" s="107">
        <f t="shared" si="86"/>
        <v>0</v>
      </c>
      <c r="T584" s="107">
        <f t="shared" si="87"/>
        <v>0</v>
      </c>
      <c r="U584" s="107">
        <f t="shared" si="88"/>
        <v>0</v>
      </c>
      <c r="V584" s="107">
        <f t="shared" si="89"/>
        <v>0</v>
      </c>
      <c r="W584" s="107">
        <f t="shared" si="90"/>
        <v>0</v>
      </c>
      <c r="X584" s="107">
        <f t="shared" si="91"/>
        <v>0</v>
      </c>
      <c r="Y584" s="107">
        <f t="shared" si="92"/>
        <v>0</v>
      </c>
      <c r="Z584" s="107">
        <f t="shared" si="119"/>
        <v>0</v>
      </c>
      <c r="AA584" s="107">
        <f t="shared" si="120"/>
        <v>0</v>
      </c>
      <c r="AB584" s="107">
        <f t="shared" si="121"/>
        <v>0</v>
      </c>
      <c r="AC584" s="107">
        <f t="shared" si="122"/>
        <v>0</v>
      </c>
      <c r="AD584" s="107">
        <f t="shared" si="123"/>
        <v>0</v>
      </c>
      <c r="AE584" s="107">
        <f t="shared" si="124"/>
        <v>0</v>
      </c>
      <c r="AF584" s="107">
        <f t="shared" si="125"/>
        <v>0</v>
      </c>
      <c r="AG584" s="107">
        <f t="shared" si="126"/>
        <v>0</v>
      </c>
      <c r="AH584" s="107">
        <f t="shared" si="127"/>
        <v>0</v>
      </c>
      <c r="AI584" s="107">
        <f t="shared" si="128"/>
        <v>0</v>
      </c>
      <c r="AJ584" s="107">
        <f t="shared" si="129"/>
        <v>0</v>
      </c>
      <c r="AK584" s="107">
        <f t="shared" si="130"/>
        <v>0</v>
      </c>
    </row>
    <row r="585">
      <c r="A585" s="107"/>
      <c r="B585" s="107"/>
      <c r="C585" s="107"/>
      <c r="D585" s="107"/>
      <c r="E585" s="107"/>
      <c r="F585" s="108">
        <f t="shared" si="118"/>
        <v>3460</v>
      </c>
      <c r="G585" s="90" t="s">
        <v>776</v>
      </c>
      <c r="H585" s="14">
        <f>IF(ISNA(VLOOKUP(G585,Round3_Transactions!$A$2:$F$800,2,FALSE)), 0,VLOOKUP(G585,Round3_Transactions!$A$2:$F$800,2,FALSE))</f>
        <v>0</v>
      </c>
      <c r="I585" s="60">
        <f>IF(ISNA(VLOOKUP(G585,Round3_Transactions!$A$2:$F$800,3,FALSE)), 0,VLOOKUP(G585,Round3_Transactions!$A$2:$F$800,3,FALSE))</f>
        <v>0</v>
      </c>
      <c r="J585" s="60">
        <f>IF(ISNA(VLOOKUP(G585,Round3_Transactions!$A$2:$F$800,4,FALSE)), 0,VLOOKUP(G585,Round3_Transactions!$A$2:$F$800,4,FALSE))</f>
        <v>0</v>
      </c>
      <c r="K585" s="60">
        <f>IF(ISNA(VLOOKUP(G585,Round3_Transactions!$A$2:$F$800,5,FALSE)), 0,VLOOKUP(G585,Round3_Transactions!$A$2:$F$800,5,FALSE))</f>
        <v>0</v>
      </c>
      <c r="L585" s="86">
        <f>IF(ISNA(VLOOKUP(G585,Round3_Transactions!$A$2:$F$800,6,FALSE)), 0,VLOOKUP(G585,Round3_Transactions!$A$2:$F$800,6,FALSE))</f>
        <v>0</v>
      </c>
      <c r="M585" s="107">
        <f t="shared" si="79"/>
        <v>0</v>
      </c>
      <c r="N585" s="107">
        <f t="shared" si="81"/>
        <v>0</v>
      </c>
      <c r="O585" s="107">
        <f t="shared" si="82"/>
        <v>0</v>
      </c>
      <c r="P585" s="107">
        <f t="shared" si="83"/>
        <v>0</v>
      </c>
      <c r="Q585" s="107">
        <f t="shared" si="84"/>
        <v>0</v>
      </c>
      <c r="R585" s="107">
        <f t="shared" si="85"/>
        <v>0</v>
      </c>
      <c r="S585" s="107">
        <f t="shared" si="86"/>
        <v>0</v>
      </c>
      <c r="T585" s="107">
        <f t="shared" si="87"/>
        <v>0</v>
      </c>
      <c r="U585" s="107">
        <f t="shared" si="88"/>
        <v>0</v>
      </c>
      <c r="V585" s="107">
        <f t="shared" si="89"/>
        <v>0</v>
      </c>
      <c r="W585" s="107">
        <f t="shared" si="90"/>
        <v>0</v>
      </c>
      <c r="X585" s="107">
        <f t="shared" si="91"/>
        <v>0</v>
      </c>
      <c r="Y585" s="107">
        <f t="shared" si="92"/>
        <v>0</v>
      </c>
      <c r="Z585" s="107">
        <f t="shared" si="119"/>
        <v>0</v>
      </c>
      <c r="AA585" s="107">
        <f t="shared" si="120"/>
        <v>0</v>
      </c>
      <c r="AB585" s="107">
        <f t="shared" si="121"/>
        <v>0</v>
      </c>
      <c r="AC585" s="107">
        <f t="shared" si="122"/>
        <v>0</v>
      </c>
      <c r="AD585" s="107">
        <f t="shared" si="123"/>
        <v>0</v>
      </c>
      <c r="AE585" s="107">
        <f t="shared" si="124"/>
        <v>0</v>
      </c>
      <c r="AF585" s="107">
        <f t="shared" si="125"/>
        <v>0</v>
      </c>
      <c r="AG585" s="107">
        <f t="shared" si="126"/>
        <v>0</v>
      </c>
      <c r="AH585" s="107">
        <f t="shared" si="127"/>
        <v>0</v>
      </c>
      <c r="AI585" s="107">
        <f t="shared" si="128"/>
        <v>0</v>
      </c>
      <c r="AJ585" s="107">
        <f t="shared" si="129"/>
        <v>0</v>
      </c>
      <c r="AK585" s="107">
        <f t="shared" si="130"/>
        <v>0</v>
      </c>
    </row>
    <row r="586">
      <c r="A586" s="107"/>
      <c r="B586" s="107"/>
      <c r="C586" s="107"/>
      <c r="D586" s="107"/>
      <c r="E586" s="107"/>
      <c r="F586" s="108">
        <f t="shared" si="118"/>
        <v>3460</v>
      </c>
      <c r="G586" s="90" t="s">
        <v>777</v>
      </c>
      <c r="H586" s="14">
        <f>IF(ISNA(VLOOKUP(G586,Round3_Transactions!$A$2:$F$800,2,FALSE)), 0,VLOOKUP(G586,Round3_Transactions!$A$2:$F$800,2,FALSE))</f>
        <v>0</v>
      </c>
      <c r="I586" s="60">
        <f>IF(ISNA(VLOOKUP(G586,Round3_Transactions!$A$2:$F$800,3,FALSE)), 0,VLOOKUP(G586,Round3_Transactions!$A$2:$F$800,3,FALSE))</f>
        <v>0</v>
      </c>
      <c r="J586" s="60">
        <f>IF(ISNA(VLOOKUP(G586,Round3_Transactions!$A$2:$F$800,4,FALSE)), 0,VLOOKUP(G586,Round3_Transactions!$A$2:$F$800,4,FALSE))</f>
        <v>0</v>
      </c>
      <c r="K586" s="60">
        <f>IF(ISNA(VLOOKUP(G586,Round3_Transactions!$A$2:$F$800,5,FALSE)), 0,VLOOKUP(G586,Round3_Transactions!$A$2:$F$800,5,FALSE))</f>
        <v>0</v>
      </c>
      <c r="L586" s="86">
        <f>IF(ISNA(VLOOKUP(G586,Round3_Transactions!$A$2:$F$800,6,FALSE)), 0,VLOOKUP(G586,Round3_Transactions!$A$2:$F$800,6,FALSE))</f>
        <v>0</v>
      </c>
      <c r="M586" s="107">
        <f t="shared" si="79"/>
        <v>0</v>
      </c>
      <c r="N586" s="107">
        <f t="shared" si="81"/>
        <v>0</v>
      </c>
      <c r="O586" s="107">
        <f t="shared" si="82"/>
        <v>0</v>
      </c>
      <c r="P586" s="107">
        <f t="shared" si="83"/>
        <v>0</v>
      </c>
      <c r="Q586" s="107">
        <f t="shared" si="84"/>
        <v>0</v>
      </c>
      <c r="R586" s="107">
        <f t="shared" si="85"/>
        <v>0</v>
      </c>
      <c r="S586" s="107">
        <f t="shared" si="86"/>
        <v>0</v>
      </c>
      <c r="T586" s="107">
        <f t="shared" si="87"/>
        <v>0</v>
      </c>
      <c r="U586" s="107">
        <f t="shared" si="88"/>
        <v>0</v>
      </c>
      <c r="V586" s="107">
        <f t="shared" si="89"/>
        <v>0</v>
      </c>
      <c r="W586" s="107">
        <f t="shared" si="90"/>
        <v>0</v>
      </c>
      <c r="X586" s="107">
        <f t="shared" si="91"/>
        <v>0</v>
      </c>
      <c r="Y586" s="107">
        <f t="shared" si="92"/>
        <v>0</v>
      </c>
      <c r="Z586" s="107">
        <f t="shared" si="119"/>
        <v>0</v>
      </c>
      <c r="AA586" s="107">
        <f t="shared" si="120"/>
        <v>0</v>
      </c>
      <c r="AB586" s="107">
        <f t="shared" si="121"/>
        <v>0</v>
      </c>
      <c r="AC586" s="107">
        <f t="shared" si="122"/>
        <v>0</v>
      </c>
      <c r="AD586" s="107">
        <f t="shared" si="123"/>
        <v>0</v>
      </c>
      <c r="AE586" s="107">
        <f t="shared" si="124"/>
        <v>0</v>
      </c>
      <c r="AF586" s="107">
        <f t="shared" si="125"/>
        <v>0</v>
      </c>
      <c r="AG586" s="107">
        <f t="shared" si="126"/>
        <v>0</v>
      </c>
      <c r="AH586" s="107">
        <f t="shared" si="127"/>
        <v>0</v>
      </c>
      <c r="AI586" s="107">
        <f t="shared" si="128"/>
        <v>0</v>
      </c>
      <c r="AJ586" s="107">
        <f t="shared" si="129"/>
        <v>0</v>
      </c>
      <c r="AK586" s="107">
        <f t="shared" si="130"/>
        <v>0</v>
      </c>
    </row>
    <row r="587">
      <c r="A587" s="107"/>
      <c r="B587" s="107"/>
      <c r="C587" s="107"/>
      <c r="D587" s="107"/>
      <c r="E587" s="107"/>
      <c r="F587" s="108">
        <f t="shared" si="118"/>
        <v>3460</v>
      </c>
      <c r="G587" s="90" t="s">
        <v>778</v>
      </c>
      <c r="H587" s="14">
        <f>IF(ISNA(VLOOKUP(G587,Round3_Transactions!$A$2:$F$800,2,FALSE)), 0,VLOOKUP(G587,Round3_Transactions!$A$2:$F$800,2,FALSE))</f>
        <v>0</v>
      </c>
      <c r="I587" s="60">
        <f>IF(ISNA(VLOOKUP(G587,Round3_Transactions!$A$2:$F$800,3,FALSE)), 0,VLOOKUP(G587,Round3_Transactions!$A$2:$F$800,3,FALSE))</f>
        <v>0</v>
      </c>
      <c r="J587" s="60">
        <f>IF(ISNA(VLOOKUP(G587,Round3_Transactions!$A$2:$F$800,4,FALSE)), 0,VLOOKUP(G587,Round3_Transactions!$A$2:$F$800,4,FALSE))</f>
        <v>0</v>
      </c>
      <c r="K587" s="60">
        <f>IF(ISNA(VLOOKUP(G587,Round3_Transactions!$A$2:$F$800,5,FALSE)), 0,VLOOKUP(G587,Round3_Transactions!$A$2:$F$800,5,FALSE))</f>
        <v>0</v>
      </c>
      <c r="L587" s="86">
        <f>IF(ISNA(VLOOKUP(G587,Round3_Transactions!$A$2:$F$800,6,FALSE)), 0,VLOOKUP(G587,Round3_Transactions!$A$2:$F$800,6,FALSE))</f>
        <v>0</v>
      </c>
      <c r="M587" s="107">
        <f t="shared" si="79"/>
        <v>0</v>
      </c>
      <c r="N587" s="107">
        <f t="shared" si="81"/>
        <v>0</v>
      </c>
      <c r="O587" s="107">
        <f t="shared" si="82"/>
        <v>0</v>
      </c>
      <c r="P587" s="107">
        <f t="shared" si="83"/>
        <v>0</v>
      </c>
      <c r="Q587" s="107">
        <f t="shared" si="84"/>
        <v>0</v>
      </c>
      <c r="R587" s="107">
        <f t="shared" si="85"/>
        <v>0</v>
      </c>
      <c r="S587" s="107">
        <f t="shared" si="86"/>
        <v>0</v>
      </c>
      <c r="T587" s="107">
        <f t="shared" si="87"/>
        <v>0</v>
      </c>
      <c r="U587" s="107">
        <f t="shared" si="88"/>
        <v>0</v>
      </c>
      <c r="V587" s="107">
        <f t="shared" si="89"/>
        <v>0</v>
      </c>
      <c r="W587" s="107">
        <f t="shared" si="90"/>
        <v>0</v>
      </c>
      <c r="X587" s="107">
        <f t="shared" si="91"/>
        <v>0</v>
      </c>
      <c r="Y587" s="107">
        <f t="shared" si="92"/>
        <v>0</v>
      </c>
      <c r="Z587" s="107">
        <f t="shared" si="119"/>
        <v>0</v>
      </c>
      <c r="AA587" s="107">
        <f t="shared" si="120"/>
        <v>0</v>
      </c>
      <c r="AB587" s="107">
        <f t="shared" si="121"/>
        <v>0</v>
      </c>
      <c r="AC587" s="107">
        <f t="shared" si="122"/>
        <v>0</v>
      </c>
      <c r="AD587" s="107">
        <f t="shared" si="123"/>
        <v>0</v>
      </c>
      <c r="AE587" s="107">
        <f t="shared" si="124"/>
        <v>0</v>
      </c>
      <c r="AF587" s="107">
        <f t="shared" si="125"/>
        <v>0</v>
      </c>
      <c r="AG587" s="107">
        <f t="shared" si="126"/>
        <v>0</v>
      </c>
      <c r="AH587" s="107">
        <f t="shared" si="127"/>
        <v>0</v>
      </c>
      <c r="AI587" s="107">
        <f t="shared" si="128"/>
        <v>0</v>
      </c>
      <c r="AJ587" s="107">
        <f t="shared" si="129"/>
        <v>0</v>
      </c>
      <c r="AK587" s="107">
        <f t="shared" si="130"/>
        <v>0</v>
      </c>
    </row>
    <row r="588">
      <c r="A588" s="107"/>
      <c r="B588" s="107"/>
      <c r="C588" s="107"/>
      <c r="D588" s="107"/>
      <c r="E588" s="107"/>
      <c r="F588" s="108">
        <f t="shared" si="118"/>
        <v>3460</v>
      </c>
      <c r="G588" s="90" t="s">
        <v>779</v>
      </c>
      <c r="H588" s="14">
        <f>IF(ISNA(VLOOKUP(G588,Round3_Transactions!$A$2:$F$800,2,FALSE)), 0,VLOOKUP(G588,Round3_Transactions!$A$2:$F$800,2,FALSE))</f>
        <v>0</v>
      </c>
      <c r="I588" s="60">
        <f>IF(ISNA(VLOOKUP(G588,Round3_Transactions!$A$2:$F$800,3,FALSE)), 0,VLOOKUP(G588,Round3_Transactions!$A$2:$F$800,3,FALSE))</f>
        <v>0</v>
      </c>
      <c r="J588" s="60">
        <f>IF(ISNA(VLOOKUP(G588,Round3_Transactions!$A$2:$F$800,4,FALSE)), 0,VLOOKUP(G588,Round3_Transactions!$A$2:$F$800,4,FALSE))</f>
        <v>0</v>
      </c>
      <c r="K588" s="60">
        <f>IF(ISNA(VLOOKUP(G588,Round3_Transactions!$A$2:$F$800,5,FALSE)), 0,VLOOKUP(G588,Round3_Transactions!$A$2:$F$800,5,FALSE))</f>
        <v>0</v>
      </c>
      <c r="L588" s="86">
        <f>IF(ISNA(VLOOKUP(G588,Round3_Transactions!$A$2:$F$800,6,FALSE)), 0,VLOOKUP(G588,Round3_Transactions!$A$2:$F$800,6,FALSE))</f>
        <v>0</v>
      </c>
      <c r="M588" s="107">
        <f t="shared" si="79"/>
        <v>0</v>
      </c>
      <c r="N588" s="107">
        <f t="shared" si="81"/>
        <v>0</v>
      </c>
      <c r="O588" s="107">
        <f t="shared" si="82"/>
        <v>0</v>
      </c>
      <c r="P588" s="107">
        <f t="shared" si="83"/>
        <v>0</v>
      </c>
      <c r="Q588" s="107">
        <f t="shared" si="84"/>
        <v>0</v>
      </c>
      <c r="R588" s="107">
        <f t="shared" si="85"/>
        <v>0</v>
      </c>
      <c r="S588" s="107">
        <f t="shared" si="86"/>
        <v>0</v>
      </c>
      <c r="T588" s="107">
        <f t="shared" si="87"/>
        <v>0</v>
      </c>
      <c r="U588" s="107">
        <f t="shared" si="88"/>
        <v>0</v>
      </c>
      <c r="V588" s="107">
        <f t="shared" si="89"/>
        <v>0</v>
      </c>
      <c r="W588" s="107">
        <f t="shared" si="90"/>
        <v>0</v>
      </c>
      <c r="X588" s="107">
        <f t="shared" si="91"/>
        <v>0</v>
      </c>
      <c r="Y588" s="107">
        <f t="shared" si="92"/>
        <v>0</v>
      </c>
      <c r="Z588" s="107">
        <f t="shared" si="119"/>
        <v>0</v>
      </c>
      <c r="AA588" s="107">
        <f t="shared" si="120"/>
        <v>0</v>
      </c>
      <c r="AB588" s="107">
        <f t="shared" si="121"/>
        <v>0</v>
      </c>
      <c r="AC588" s="107">
        <f t="shared" si="122"/>
        <v>0</v>
      </c>
      <c r="AD588" s="107">
        <f t="shared" si="123"/>
        <v>0</v>
      </c>
      <c r="AE588" s="107">
        <f t="shared" si="124"/>
        <v>0</v>
      </c>
      <c r="AF588" s="107">
        <f t="shared" si="125"/>
        <v>0</v>
      </c>
      <c r="AG588" s="107">
        <f t="shared" si="126"/>
        <v>0</v>
      </c>
      <c r="AH588" s="107">
        <f t="shared" si="127"/>
        <v>0</v>
      </c>
      <c r="AI588" s="107">
        <f t="shared" si="128"/>
        <v>0</v>
      </c>
      <c r="AJ588" s="107">
        <f t="shared" si="129"/>
        <v>0</v>
      </c>
      <c r="AK588" s="107">
        <f t="shared" si="130"/>
        <v>0</v>
      </c>
    </row>
    <row r="589">
      <c r="A589" s="107"/>
      <c r="B589" s="107"/>
      <c r="C589" s="107"/>
      <c r="D589" s="107"/>
      <c r="E589" s="107"/>
      <c r="F589" s="108">
        <f t="shared" si="118"/>
        <v>3460</v>
      </c>
      <c r="G589" s="90" t="s">
        <v>780</v>
      </c>
      <c r="H589" s="14">
        <f>IF(ISNA(VLOOKUP(G589,Round3_Transactions!$A$2:$F$800,2,FALSE)), 0,VLOOKUP(G589,Round3_Transactions!$A$2:$F$800,2,FALSE))</f>
        <v>0</v>
      </c>
      <c r="I589" s="60">
        <f>IF(ISNA(VLOOKUP(G589,Round3_Transactions!$A$2:$F$800,3,FALSE)), 0,VLOOKUP(G589,Round3_Transactions!$A$2:$F$800,3,FALSE))</f>
        <v>0</v>
      </c>
      <c r="J589" s="60">
        <f>IF(ISNA(VLOOKUP(G589,Round3_Transactions!$A$2:$F$800,4,FALSE)), 0,VLOOKUP(G589,Round3_Transactions!$A$2:$F$800,4,FALSE))</f>
        <v>0</v>
      </c>
      <c r="K589" s="60">
        <f>IF(ISNA(VLOOKUP(G589,Round3_Transactions!$A$2:$F$800,5,FALSE)), 0,VLOOKUP(G589,Round3_Transactions!$A$2:$F$800,5,FALSE))</f>
        <v>0</v>
      </c>
      <c r="L589" s="86">
        <f>IF(ISNA(VLOOKUP(G589,Round3_Transactions!$A$2:$F$800,6,FALSE)), 0,VLOOKUP(G589,Round3_Transactions!$A$2:$F$800,6,FALSE))</f>
        <v>0</v>
      </c>
      <c r="M589" s="107">
        <f t="shared" si="79"/>
        <v>0</v>
      </c>
      <c r="N589" s="107">
        <f t="shared" si="81"/>
        <v>0</v>
      </c>
      <c r="O589" s="107">
        <f t="shared" si="82"/>
        <v>0</v>
      </c>
      <c r="P589" s="107">
        <f t="shared" si="83"/>
        <v>0</v>
      </c>
      <c r="Q589" s="107">
        <f t="shared" si="84"/>
        <v>0</v>
      </c>
      <c r="R589" s="107">
        <f t="shared" si="85"/>
        <v>0</v>
      </c>
      <c r="S589" s="107">
        <f t="shared" si="86"/>
        <v>0</v>
      </c>
      <c r="T589" s="107">
        <f t="shared" si="87"/>
        <v>0</v>
      </c>
      <c r="U589" s="107">
        <f t="shared" si="88"/>
        <v>0</v>
      </c>
      <c r="V589" s="107">
        <f t="shared" si="89"/>
        <v>0</v>
      </c>
      <c r="W589" s="107">
        <f t="shared" si="90"/>
        <v>0</v>
      </c>
      <c r="X589" s="107">
        <f t="shared" si="91"/>
        <v>0</v>
      </c>
      <c r="Y589" s="107">
        <f t="shared" si="92"/>
        <v>0</v>
      </c>
      <c r="Z589" s="107">
        <f t="shared" si="119"/>
        <v>0</v>
      </c>
      <c r="AA589" s="107">
        <f t="shared" si="120"/>
        <v>0</v>
      </c>
      <c r="AB589" s="107">
        <f t="shared" si="121"/>
        <v>0</v>
      </c>
      <c r="AC589" s="107">
        <f t="shared" si="122"/>
        <v>0</v>
      </c>
      <c r="AD589" s="107">
        <f t="shared" si="123"/>
        <v>0</v>
      </c>
      <c r="AE589" s="107">
        <f t="shared" si="124"/>
        <v>0</v>
      </c>
      <c r="AF589" s="107">
        <f t="shared" si="125"/>
        <v>0</v>
      </c>
      <c r="AG589" s="107">
        <f t="shared" si="126"/>
        <v>0</v>
      </c>
      <c r="AH589" s="107">
        <f t="shared" si="127"/>
        <v>0</v>
      </c>
      <c r="AI589" s="107">
        <f t="shared" si="128"/>
        <v>0</v>
      </c>
      <c r="AJ589" s="107">
        <f t="shared" si="129"/>
        <v>0</v>
      </c>
      <c r="AK589" s="107">
        <f t="shared" si="130"/>
        <v>0</v>
      </c>
    </row>
    <row r="590">
      <c r="A590" s="107"/>
      <c r="B590" s="107"/>
      <c r="C590" s="107"/>
      <c r="D590" s="107"/>
      <c r="E590" s="107"/>
      <c r="F590" s="108">
        <f t="shared" si="118"/>
        <v>3460</v>
      </c>
      <c r="G590" s="90" t="s">
        <v>781</v>
      </c>
      <c r="H590" s="14">
        <f>IF(ISNA(VLOOKUP(G590,Round3_Transactions!$A$2:$F$800,2,FALSE)), 0,VLOOKUP(G590,Round3_Transactions!$A$2:$F$800,2,FALSE))</f>
        <v>0</v>
      </c>
      <c r="I590" s="60">
        <f>IF(ISNA(VLOOKUP(G590,Round3_Transactions!$A$2:$F$800,3,FALSE)), 0,VLOOKUP(G590,Round3_Transactions!$A$2:$F$800,3,FALSE))</f>
        <v>0</v>
      </c>
      <c r="J590" s="60">
        <f>IF(ISNA(VLOOKUP(G590,Round3_Transactions!$A$2:$F$800,4,FALSE)), 0,VLOOKUP(G590,Round3_Transactions!$A$2:$F$800,4,FALSE))</f>
        <v>0</v>
      </c>
      <c r="K590" s="60">
        <f>IF(ISNA(VLOOKUP(G590,Round3_Transactions!$A$2:$F$800,5,FALSE)), 0,VLOOKUP(G590,Round3_Transactions!$A$2:$F$800,5,FALSE))</f>
        <v>0</v>
      </c>
      <c r="L590" s="86">
        <f>IF(ISNA(VLOOKUP(G590,Round3_Transactions!$A$2:$F$800,6,FALSE)), 0,VLOOKUP(G590,Round3_Transactions!$A$2:$F$800,6,FALSE))</f>
        <v>0</v>
      </c>
      <c r="M590" s="107">
        <f t="shared" si="79"/>
        <v>0</v>
      </c>
      <c r="N590" s="107">
        <f t="shared" si="81"/>
        <v>0</v>
      </c>
      <c r="O590" s="107">
        <f t="shared" si="82"/>
        <v>0</v>
      </c>
      <c r="P590" s="107">
        <f t="shared" si="83"/>
        <v>0</v>
      </c>
      <c r="Q590" s="107">
        <f t="shared" si="84"/>
        <v>0</v>
      </c>
      <c r="R590" s="107">
        <f t="shared" si="85"/>
        <v>0</v>
      </c>
      <c r="S590" s="107">
        <f t="shared" si="86"/>
        <v>0</v>
      </c>
      <c r="T590" s="107">
        <f t="shared" si="87"/>
        <v>0</v>
      </c>
      <c r="U590" s="107">
        <f t="shared" si="88"/>
        <v>0</v>
      </c>
      <c r="V590" s="107">
        <f t="shared" si="89"/>
        <v>0</v>
      </c>
      <c r="W590" s="107">
        <f t="shared" si="90"/>
        <v>0</v>
      </c>
      <c r="X590" s="107">
        <f t="shared" si="91"/>
        <v>0</v>
      </c>
      <c r="Y590" s="107">
        <f t="shared" si="92"/>
        <v>0</v>
      </c>
      <c r="Z590" s="107">
        <f t="shared" si="119"/>
        <v>0</v>
      </c>
      <c r="AA590" s="107">
        <f t="shared" si="120"/>
        <v>0</v>
      </c>
      <c r="AB590" s="107">
        <f t="shared" si="121"/>
        <v>0</v>
      </c>
      <c r="AC590" s="107">
        <f t="shared" si="122"/>
        <v>0</v>
      </c>
      <c r="AD590" s="107">
        <f t="shared" si="123"/>
        <v>0</v>
      </c>
      <c r="AE590" s="107">
        <f t="shared" si="124"/>
        <v>0</v>
      </c>
      <c r="AF590" s="107">
        <f t="shared" si="125"/>
        <v>0</v>
      </c>
      <c r="AG590" s="107">
        <f t="shared" si="126"/>
        <v>0</v>
      </c>
      <c r="AH590" s="107">
        <f t="shared" si="127"/>
        <v>0</v>
      </c>
      <c r="AI590" s="107">
        <f t="shared" si="128"/>
        <v>0</v>
      </c>
      <c r="AJ590" s="107">
        <f t="shared" si="129"/>
        <v>0</v>
      </c>
      <c r="AK590" s="107">
        <f t="shared" si="130"/>
        <v>0</v>
      </c>
    </row>
    <row r="591">
      <c r="A591" s="107"/>
      <c r="B591" s="107"/>
      <c r="C591" s="107"/>
      <c r="D591" s="107"/>
      <c r="E591" s="107"/>
      <c r="F591" s="108">
        <f t="shared" si="118"/>
        <v>3460</v>
      </c>
      <c r="G591" s="90" t="s">
        <v>782</v>
      </c>
      <c r="H591" s="14">
        <f>IF(ISNA(VLOOKUP(G591,Round3_Transactions!$A$2:$F$800,2,FALSE)), 0,VLOOKUP(G591,Round3_Transactions!$A$2:$F$800,2,FALSE))</f>
        <v>0</v>
      </c>
      <c r="I591" s="60">
        <f>IF(ISNA(VLOOKUP(G591,Round3_Transactions!$A$2:$F$800,3,FALSE)), 0,VLOOKUP(G591,Round3_Transactions!$A$2:$F$800,3,FALSE))</f>
        <v>0</v>
      </c>
      <c r="J591" s="60">
        <f>IF(ISNA(VLOOKUP(G591,Round3_Transactions!$A$2:$F$800,4,FALSE)), 0,VLOOKUP(G591,Round3_Transactions!$A$2:$F$800,4,FALSE))</f>
        <v>0</v>
      </c>
      <c r="K591" s="60">
        <f>IF(ISNA(VLOOKUP(G591,Round3_Transactions!$A$2:$F$800,5,FALSE)), 0,VLOOKUP(G591,Round3_Transactions!$A$2:$F$800,5,FALSE))</f>
        <v>0</v>
      </c>
      <c r="L591" s="86">
        <f>IF(ISNA(VLOOKUP(G591,Round3_Transactions!$A$2:$F$800,6,FALSE)), 0,VLOOKUP(G591,Round3_Transactions!$A$2:$F$800,6,FALSE))</f>
        <v>0</v>
      </c>
      <c r="M591" s="107">
        <f t="shared" si="79"/>
        <v>0</v>
      </c>
      <c r="N591" s="107">
        <f t="shared" si="81"/>
        <v>0</v>
      </c>
      <c r="O591" s="107">
        <f t="shared" si="82"/>
        <v>0</v>
      </c>
      <c r="P591" s="107">
        <f t="shared" si="83"/>
        <v>0</v>
      </c>
      <c r="Q591" s="107">
        <f t="shared" si="84"/>
        <v>0</v>
      </c>
      <c r="R591" s="107">
        <f t="shared" si="85"/>
        <v>0</v>
      </c>
      <c r="S591" s="107">
        <f t="shared" si="86"/>
        <v>0</v>
      </c>
      <c r="T591" s="107">
        <f t="shared" si="87"/>
        <v>0</v>
      </c>
      <c r="U591" s="107">
        <f t="shared" si="88"/>
        <v>0</v>
      </c>
      <c r="V591" s="107">
        <f t="shared" si="89"/>
        <v>0</v>
      </c>
      <c r="W591" s="107">
        <f t="shared" si="90"/>
        <v>0</v>
      </c>
      <c r="X591" s="107">
        <f t="shared" si="91"/>
        <v>0</v>
      </c>
      <c r="Y591" s="107">
        <f t="shared" si="92"/>
        <v>0</v>
      </c>
      <c r="Z591" s="107">
        <f t="shared" si="119"/>
        <v>0</v>
      </c>
      <c r="AA591" s="107">
        <f t="shared" si="120"/>
        <v>0</v>
      </c>
      <c r="AB591" s="107">
        <f t="shared" si="121"/>
        <v>0</v>
      </c>
      <c r="AC591" s="107">
        <f t="shared" si="122"/>
        <v>0</v>
      </c>
      <c r="AD591" s="107">
        <f t="shared" si="123"/>
        <v>0</v>
      </c>
      <c r="AE591" s="107">
        <f t="shared" si="124"/>
        <v>0</v>
      </c>
      <c r="AF591" s="107">
        <f t="shared" si="125"/>
        <v>0</v>
      </c>
      <c r="AG591" s="107">
        <f t="shared" si="126"/>
        <v>0</v>
      </c>
      <c r="AH591" s="107">
        <f t="shared" si="127"/>
        <v>0</v>
      </c>
      <c r="AI591" s="107">
        <f t="shared" si="128"/>
        <v>0</v>
      </c>
      <c r="AJ591" s="107">
        <f t="shared" si="129"/>
        <v>0</v>
      </c>
      <c r="AK591" s="107">
        <f t="shared" si="130"/>
        <v>0</v>
      </c>
    </row>
    <row r="592">
      <c r="A592" s="107"/>
      <c r="B592" s="107"/>
      <c r="C592" s="107"/>
      <c r="D592" s="107"/>
      <c r="E592" s="107"/>
      <c r="F592" s="108">
        <f t="shared" si="118"/>
        <v>3460</v>
      </c>
      <c r="G592" s="90" t="s">
        <v>783</v>
      </c>
      <c r="H592" s="14">
        <f>IF(ISNA(VLOOKUP(G592,Round3_Transactions!$A$2:$F$800,2,FALSE)), 0,VLOOKUP(G592,Round3_Transactions!$A$2:$F$800,2,FALSE))</f>
        <v>0</v>
      </c>
      <c r="I592" s="60">
        <f>IF(ISNA(VLOOKUP(G592,Round3_Transactions!$A$2:$F$800,3,FALSE)), 0,VLOOKUP(G592,Round3_Transactions!$A$2:$F$800,3,FALSE))</f>
        <v>0</v>
      </c>
      <c r="J592" s="60">
        <f>IF(ISNA(VLOOKUP(G592,Round3_Transactions!$A$2:$F$800,4,FALSE)), 0,VLOOKUP(G592,Round3_Transactions!$A$2:$F$800,4,FALSE))</f>
        <v>0</v>
      </c>
      <c r="K592" s="60">
        <f>IF(ISNA(VLOOKUP(G592,Round3_Transactions!$A$2:$F$800,5,FALSE)), 0,VLOOKUP(G592,Round3_Transactions!$A$2:$F$800,5,FALSE))</f>
        <v>0</v>
      </c>
      <c r="L592" s="86">
        <f>IF(ISNA(VLOOKUP(G592,Round3_Transactions!$A$2:$F$800,6,FALSE)), 0,VLOOKUP(G592,Round3_Transactions!$A$2:$F$800,6,FALSE))</f>
        <v>0</v>
      </c>
      <c r="M592" s="107">
        <f t="shared" si="79"/>
        <v>0</v>
      </c>
      <c r="N592" s="107">
        <f t="shared" si="81"/>
        <v>0</v>
      </c>
      <c r="O592" s="107">
        <f t="shared" si="82"/>
        <v>0</v>
      </c>
      <c r="P592" s="107">
        <f t="shared" si="83"/>
        <v>0</v>
      </c>
      <c r="Q592" s="107">
        <f t="shared" si="84"/>
        <v>0</v>
      </c>
      <c r="R592" s="107">
        <f t="shared" si="85"/>
        <v>0</v>
      </c>
      <c r="S592" s="107">
        <f t="shared" si="86"/>
        <v>0</v>
      </c>
      <c r="T592" s="107">
        <f t="shared" si="87"/>
        <v>0</v>
      </c>
      <c r="U592" s="107">
        <f t="shared" si="88"/>
        <v>0</v>
      </c>
      <c r="V592" s="107">
        <f t="shared" si="89"/>
        <v>0</v>
      </c>
      <c r="W592" s="107">
        <f t="shared" si="90"/>
        <v>0</v>
      </c>
      <c r="X592" s="107">
        <f t="shared" si="91"/>
        <v>0</v>
      </c>
      <c r="Y592" s="107">
        <f t="shared" si="92"/>
        <v>0</v>
      </c>
      <c r="Z592" s="107">
        <f t="shared" si="119"/>
        <v>0</v>
      </c>
      <c r="AA592" s="107">
        <f t="shared" si="120"/>
        <v>0</v>
      </c>
      <c r="AB592" s="107">
        <f t="shared" si="121"/>
        <v>0</v>
      </c>
      <c r="AC592" s="107">
        <f t="shared" si="122"/>
        <v>0</v>
      </c>
      <c r="AD592" s="107">
        <f t="shared" si="123"/>
        <v>0</v>
      </c>
      <c r="AE592" s="107">
        <f t="shared" si="124"/>
        <v>0</v>
      </c>
      <c r="AF592" s="107">
        <f t="shared" si="125"/>
        <v>0</v>
      </c>
      <c r="AG592" s="107">
        <f t="shared" si="126"/>
        <v>0</v>
      </c>
      <c r="AH592" s="107">
        <f t="shared" si="127"/>
        <v>0</v>
      </c>
      <c r="AI592" s="107">
        <f t="shared" si="128"/>
        <v>0</v>
      </c>
      <c r="AJ592" s="107">
        <f t="shared" si="129"/>
        <v>0</v>
      </c>
      <c r="AK592" s="107">
        <f t="shared" si="130"/>
        <v>0</v>
      </c>
    </row>
    <row r="593">
      <c r="A593" s="107"/>
      <c r="B593" s="107"/>
      <c r="C593" s="107"/>
      <c r="D593" s="107"/>
      <c r="E593" s="107"/>
      <c r="F593" s="108">
        <f t="shared" si="118"/>
        <v>3460</v>
      </c>
      <c r="G593" s="90" t="s">
        <v>784</v>
      </c>
      <c r="H593" s="14">
        <f>IF(ISNA(VLOOKUP(G593,Round3_Transactions!$A$2:$F$800,2,FALSE)), 0,VLOOKUP(G593,Round3_Transactions!$A$2:$F$800,2,FALSE))</f>
        <v>0</v>
      </c>
      <c r="I593" s="60">
        <f>IF(ISNA(VLOOKUP(G593,Round3_Transactions!$A$2:$F$800,3,FALSE)), 0,VLOOKUP(G593,Round3_Transactions!$A$2:$F$800,3,FALSE))</f>
        <v>0</v>
      </c>
      <c r="J593" s="60">
        <f>IF(ISNA(VLOOKUP(G593,Round3_Transactions!$A$2:$F$800,4,FALSE)), 0,VLOOKUP(G593,Round3_Transactions!$A$2:$F$800,4,FALSE))</f>
        <v>0</v>
      </c>
      <c r="K593" s="60">
        <f>IF(ISNA(VLOOKUP(G593,Round3_Transactions!$A$2:$F$800,5,FALSE)), 0,VLOOKUP(G593,Round3_Transactions!$A$2:$F$800,5,FALSE))</f>
        <v>0</v>
      </c>
      <c r="L593" s="86">
        <f>IF(ISNA(VLOOKUP(G593,Round3_Transactions!$A$2:$F$800,6,FALSE)), 0,VLOOKUP(G593,Round3_Transactions!$A$2:$F$800,6,FALSE))</f>
        <v>0</v>
      </c>
      <c r="M593" s="107">
        <f t="shared" si="79"/>
        <v>0</v>
      </c>
      <c r="N593" s="107">
        <f t="shared" si="81"/>
        <v>0</v>
      </c>
      <c r="O593" s="107">
        <f t="shared" si="82"/>
        <v>0</v>
      </c>
      <c r="P593" s="107">
        <f t="shared" si="83"/>
        <v>0</v>
      </c>
      <c r="Q593" s="107">
        <f t="shared" si="84"/>
        <v>0</v>
      </c>
      <c r="R593" s="107">
        <f t="shared" si="85"/>
        <v>0</v>
      </c>
      <c r="S593" s="107">
        <f t="shared" si="86"/>
        <v>0</v>
      </c>
      <c r="T593" s="107">
        <f t="shared" si="87"/>
        <v>0</v>
      </c>
      <c r="U593" s="107">
        <f t="shared" si="88"/>
        <v>0</v>
      </c>
      <c r="V593" s="107">
        <f t="shared" si="89"/>
        <v>0</v>
      </c>
      <c r="W593" s="107">
        <f t="shared" si="90"/>
        <v>0</v>
      </c>
      <c r="X593" s="107">
        <f t="shared" si="91"/>
        <v>0</v>
      </c>
      <c r="Y593" s="107">
        <f t="shared" si="92"/>
        <v>0</v>
      </c>
      <c r="Z593" s="107">
        <f t="shared" si="119"/>
        <v>0</v>
      </c>
      <c r="AA593" s="107">
        <f t="shared" si="120"/>
        <v>0</v>
      </c>
      <c r="AB593" s="107">
        <f t="shared" si="121"/>
        <v>0</v>
      </c>
      <c r="AC593" s="107">
        <f t="shared" si="122"/>
        <v>0</v>
      </c>
      <c r="AD593" s="107">
        <f t="shared" si="123"/>
        <v>0</v>
      </c>
      <c r="AE593" s="107">
        <f t="shared" si="124"/>
        <v>0</v>
      </c>
      <c r="AF593" s="107">
        <f t="shared" si="125"/>
        <v>0</v>
      </c>
      <c r="AG593" s="107">
        <f t="shared" si="126"/>
        <v>0</v>
      </c>
      <c r="AH593" s="107">
        <f t="shared" si="127"/>
        <v>0</v>
      </c>
      <c r="AI593" s="107">
        <f t="shared" si="128"/>
        <v>0</v>
      </c>
      <c r="AJ593" s="107">
        <f t="shared" si="129"/>
        <v>0</v>
      </c>
      <c r="AK593" s="107">
        <f t="shared" si="130"/>
        <v>0</v>
      </c>
    </row>
    <row r="594">
      <c r="A594" s="107"/>
      <c r="B594" s="107"/>
      <c r="C594" s="107"/>
      <c r="D594" s="107"/>
      <c r="E594" s="107"/>
      <c r="F594" s="108">
        <f t="shared" si="118"/>
        <v>3460</v>
      </c>
      <c r="G594" s="90" t="s">
        <v>785</v>
      </c>
      <c r="H594" s="14">
        <f>IF(ISNA(VLOOKUP(G594,Round3_Transactions!$A$2:$F$800,2,FALSE)), 0,VLOOKUP(G594,Round3_Transactions!$A$2:$F$800,2,FALSE))</f>
        <v>0</v>
      </c>
      <c r="I594" s="60">
        <f>IF(ISNA(VLOOKUP(G594,Round3_Transactions!$A$2:$F$800,3,FALSE)), 0,VLOOKUP(G594,Round3_Transactions!$A$2:$F$800,3,FALSE))</f>
        <v>0</v>
      </c>
      <c r="J594" s="60">
        <f>IF(ISNA(VLOOKUP(G594,Round3_Transactions!$A$2:$F$800,4,FALSE)), 0,VLOOKUP(G594,Round3_Transactions!$A$2:$F$800,4,FALSE))</f>
        <v>0</v>
      </c>
      <c r="K594" s="60">
        <f>IF(ISNA(VLOOKUP(G594,Round3_Transactions!$A$2:$F$800,5,FALSE)), 0,VLOOKUP(G594,Round3_Transactions!$A$2:$F$800,5,FALSE))</f>
        <v>0</v>
      </c>
      <c r="L594" s="86">
        <f>IF(ISNA(VLOOKUP(G594,Round3_Transactions!$A$2:$F$800,6,FALSE)), 0,VLOOKUP(G594,Round3_Transactions!$A$2:$F$800,6,FALSE))</f>
        <v>0</v>
      </c>
      <c r="M594" s="107">
        <f t="shared" si="79"/>
        <v>0</v>
      </c>
      <c r="N594" s="107">
        <f t="shared" si="81"/>
        <v>0</v>
      </c>
      <c r="O594" s="107">
        <f t="shared" si="82"/>
        <v>0</v>
      </c>
      <c r="P594" s="107">
        <f t="shared" si="83"/>
        <v>0</v>
      </c>
      <c r="Q594" s="107">
        <f t="shared" si="84"/>
        <v>0</v>
      </c>
      <c r="R594" s="107">
        <f t="shared" si="85"/>
        <v>0</v>
      </c>
      <c r="S594" s="107">
        <f t="shared" si="86"/>
        <v>0</v>
      </c>
      <c r="T594" s="107">
        <f t="shared" si="87"/>
        <v>0</v>
      </c>
      <c r="U594" s="107">
        <f t="shared" si="88"/>
        <v>0</v>
      </c>
      <c r="V594" s="107">
        <f t="shared" si="89"/>
        <v>0</v>
      </c>
      <c r="W594" s="107">
        <f t="shared" si="90"/>
        <v>0</v>
      </c>
      <c r="X594" s="107">
        <f t="shared" si="91"/>
        <v>0</v>
      </c>
      <c r="Y594" s="107">
        <f t="shared" si="92"/>
        <v>0</v>
      </c>
      <c r="Z594" s="107">
        <f t="shared" si="119"/>
        <v>0</v>
      </c>
      <c r="AA594" s="107">
        <f t="shared" si="120"/>
        <v>0</v>
      </c>
      <c r="AB594" s="107">
        <f t="shared" si="121"/>
        <v>0</v>
      </c>
      <c r="AC594" s="107">
        <f t="shared" si="122"/>
        <v>0</v>
      </c>
      <c r="AD594" s="107">
        <f t="shared" si="123"/>
        <v>0</v>
      </c>
      <c r="AE594" s="107">
        <f t="shared" si="124"/>
        <v>0</v>
      </c>
      <c r="AF594" s="107">
        <f t="shared" si="125"/>
        <v>0</v>
      </c>
      <c r="AG594" s="107">
        <f t="shared" si="126"/>
        <v>0</v>
      </c>
      <c r="AH594" s="107">
        <f t="shared" si="127"/>
        <v>0</v>
      </c>
      <c r="AI594" s="107">
        <f t="shared" si="128"/>
        <v>0</v>
      </c>
      <c r="AJ594" s="107">
        <f t="shared" si="129"/>
        <v>0</v>
      </c>
      <c r="AK594" s="107">
        <f t="shared" si="130"/>
        <v>0</v>
      </c>
    </row>
    <row r="595">
      <c r="A595" s="107"/>
      <c r="B595" s="107"/>
      <c r="C595" s="107"/>
      <c r="D595" s="107"/>
      <c r="E595" s="107"/>
      <c r="F595" s="108">
        <f t="shared" si="118"/>
        <v>3460</v>
      </c>
      <c r="G595" s="90" t="s">
        <v>786</v>
      </c>
      <c r="H595" s="14">
        <f>IF(ISNA(VLOOKUP(G595,Round3_Transactions!$A$2:$F$800,2,FALSE)), 0,VLOOKUP(G595,Round3_Transactions!$A$2:$F$800,2,FALSE))</f>
        <v>0</v>
      </c>
      <c r="I595" s="60">
        <f>IF(ISNA(VLOOKUP(G595,Round3_Transactions!$A$2:$F$800,3,FALSE)), 0,VLOOKUP(G595,Round3_Transactions!$A$2:$F$800,3,FALSE))</f>
        <v>0</v>
      </c>
      <c r="J595" s="60">
        <f>IF(ISNA(VLOOKUP(G595,Round3_Transactions!$A$2:$F$800,4,FALSE)), 0,VLOOKUP(G595,Round3_Transactions!$A$2:$F$800,4,FALSE))</f>
        <v>0</v>
      </c>
      <c r="K595" s="60">
        <f>IF(ISNA(VLOOKUP(G595,Round3_Transactions!$A$2:$F$800,5,FALSE)), 0,VLOOKUP(G595,Round3_Transactions!$A$2:$F$800,5,FALSE))</f>
        <v>0</v>
      </c>
      <c r="L595" s="86">
        <f>IF(ISNA(VLOOKUP(G595,Round3_Transactions!$A$2:$F$800,6,FALSE)), 0,VLOOKUP(G595,Round3_Transactions!$A$2:$F$800,6,FALSE))</f>
        <v>0</v>
      </c>
      <c r="M595" s="107">
        <f t="shared" si="79"/>
        <v>0</v>
      </c>
      <c r="N595" s="107">
        <f t="shared" si="81"/>
        <v>0</v>
      </c>
      <c r="O595" s="107">
        <f t="shared" si="82"/>
        <v>0</v>
      </c>
      <c r="P595" s="107">
        <f t="shared" si="83"/>
        <v>0</v>
      </c>
      <c r="Q595" s="107">
        <f t="shared" si="84"/>
        <v>0</v>
      </c>
      <c r="R595" s="107">
        <f t="shared" si="85"/>
        <v>0</v>
      </c>
      <c r="S595" s="107">
        <f t="shared" si="86"/>
        <v>0</v>
      </c>
      <c r="T595" s="107">
        <f t="shared" si="87"/>
        <v>0</v>
      </c>
      <c r="U595" s="107">
        <f t="shared" si="88"/>
        <v>0</v>
      </c>
      <c r="V595" s="107">
        <f t="shared" si="89"/>
        <v>0</v>
      </c>
      <c r="W595" s="107">
        <f t="shared" si="90"/>
        <v>0</v>
      </c>
      <c r="X595" s="107">
        <f t="shared" si="91"/>
        <v>0</v>
      </c>
      <c r="Y595" s="107">
        <f t="shared" si="92"/>
        <v>0</v>
      </c>
      <c r="Z595" s="107">
        <f t="shared" si="119"/>
        <v>0</v>
      </c>
      <c r="AA595" s="107">
        <f t="shared" si="120"/>
        <v>0</v>
      </c>
      <c r="AB595" s="107">
        <f t="shared" si="121"/>
        <v>0</v>
      </c>
      <c r="AC595" s="107">
        <f t="shared" si="122"/>
        <v>0</v>
      </c>
      <c r="AD595" s="107">
        <f t="shared" si="123"/>
        <v>0</v>
      </c>
      <c r="AE595" s="107">
        <f t="shared" si="124"/>
        <v>0</v>
      </c>
      <c r="AF595" s="107">
        <f t="shared" si="125"/>
        <v>0</v>
      </c>
      <c r="AG595" s="107">
        <f t="shared" si="126"/>
        <v>0</v>
      </c>
      <c r="AH595" s="107">
        <f t="shared" si="127"/>
        <v>0</v>
      </c>
      <c r="AI595" s="107">
        <f t="shared" si="128"/>
        <v>0</v>
      </c>
      <c r="AJ595" s="107">
        <f t="shared" si="129"/>
        <v>0</v>
      </c>
      <c r="AK595" s="107">
        <f t="shared" si="130"/>
        <v>0</v>
      </c>
    </row>
    <row r="596">
      <c r="A596" s="107"/>
      <c r="B596" s="107"/>
      <c r="C596" s="107"/>
      <c r="D596" s="107"/>
      <c r="E596" s="107"/>
      <c r="F596" s="108">
        <f t="shared" si="118"/>
        <v>3460</v>
      </c>
      <c r="G596" s="90" t="s">
        <v>787</v>
      </c>
      <c r="H596" s="14">
        <f>IF(ISNA(VLOOKUP(G596,Round3_Transactions!$A$2:$F$800,2,FALSE)), 0,VLOOKUP(G596,Round3_Transactions!$A$2:$F$800,2,FALSE))</f>
        <v>0</v>
      </c>
      <c r="I596" s="60">
        <f>IF(ISNA(VLOOKUP(G596,Round3_Transactions!$A$2:$F$800,3,FALSE)), 0,VLOOKUP(G596,Round3_Transactions!$A$2:$F$800,3,FALSE))</f>
        <v>0</v>
      </c>
      <c r="J596" s="60">
        <f>IF(ISNA(VLOOKUP(G596,Round3_Transactions!$A$2:$F$800,4,FALSE)), 0,VLOOKUP(G596,Round3_Transactions!$A$2:$F$800,4,FALSE))</f>
        <v>0</v>
      </c>
      <c r="K596" s="60">
        <f>IF(ISNA(VLOOKUP(G596,Round3_Transactions!$A$2:$F$800,5,FALSE)), 0,VLOOKUP(G596,Round3_Transactions!$A$2:$F$800,5,FALSE))</f>
        <v>0</v>
      </c>
      <c r="L596" s="86">
        <f>IF(ISNA(VLOOKUP(G596,Round3_Transactions!$A$2:$F$800,6,FALSE)), 0,VLOOKUP(G596,Round3_Transactions!$A$2:$F$800,6,FALSE))</f>
        <v>0</v>
      </c>
      <c r="M596" s="107">
        <f t="shared" si="79"/>
        <v>0</v>
      </c>
      <c r="N596" s="107">
        <f t="shared" si="81"/>
        <v>0</v>
      </c>
      <c r="O596" s="107">
        <f t="shared" si="82"/>
        <v>0</v>
      </c>
      <c r="P596" s="107">
        <f t="shared" si="83"/>
        <v>0</v>
      </c>
      <c r="Q596" s="107">
        <f t="shared" si="84"/>
        <v>0</v>
      </c>
      <c r="R596" s="107">
        <f t="shared" si="85"/>
        <v>0</v>
      </c>
      <c r="S596" s="107">
        <f t="shared" si="86"/>
        <v>0</v>
      </c>
      <c r="T596" s="107">
        <f t="shared" si="87"/>
        <v>0</v>
      </c>
      <c r="U596" s="107">
        <f t="shared" si="88"/>
        <v>0</v>
      </c>
      <c r="V596" s="107">
        <f t="shared" si="89"/>
        <v>0</v>
      </c>
      <c r="W596" s="107">
        <f t="shared" si="90"/>
        <v>0</v>
      </c>
      <c r="X596" s="107">
        <f t="shared" si="91"/>
        <v>0</v>
      </c>
      <c r="Y596" s="107">
        <f t="shared" si="92"/>
        <v>0</v>
      </c>
      <c r="Z596" s="107">
        <f t="shared" si="119"/>
        <v>0</v>
      </c>
      <c r="AA596" s="107">
        <f t="shared" si="120"/>
        <v>0</v>
      </c>
      <c r="AB596" s="107">
        <f t="shared" si="121"/>
        <v>0</v>
      </c>
      <c r="AC596" s="107">
        <f t="shared" si="122"/>
        <v>0</v>
      </c>
      <c r="AD596" s="107">
        <f t="shared" si="123"/>
        <v>0</v>
      </c>
      <c r="AE596" s="107">
        <f t="shared" si="124"/>
        <v>0</v>
      </c>
      <c r="AF596" s="107">
        <f t="shared" si="125"/>
        <v>0</v>
      </c>
      <c r="AG596" s="107">
        <f t="shared" si="126"/>
        <v>0</v>
      </c>
      <c r="AH596" s="107">
        <f t="shared" si="127"/>
        <v>0</v>
      </c>
      <c r="AI596" s="107">
        <f t="shared" si="128"/>
        <v>0</v>
      </c>
      <c r="AJ596" s="107">
        <f t="shared" si="129"/>
        <v>0</v>
      </c>
      <c r="AK596" s="107">
        <f t="shared" si="130"/>
        <v>0</v>
      </c>
    </row>
    <row r="597">
      <c r="A597" s="107"/>
      <c r="B597" s="107"/>
      <c r="C597" s="107"/>
      <c r="D597" s="107"/>
      <c r="E597" s="107"/>
      <c r="F597" s="108">
        <f t="shared" si="118"/>
        <v>3460</v>
      </c>
      <c r="G597" s="90" t="s">
        <v>788</v>
      </c>
      <c r="H597" s="14">
        <f>IF(ISNA(VLOOKUP(G597,Round3_Transactions!$A$2:$F$800,2,FALSE)), 0,VLOOKUP(G597,Round3_Transactions!$A$2:$F$800,2,FALSE))</f>
        <v>0</v>
      </c>
      <c r="I597" s="60">
        <f>IF(ISNA(VLOOKUP(G597,Round3_Transactions!$A$2:$F$800,3,FALSE)), 0,VLOOKUP(G597,Round3_Transactions!$A$2:$F$800,3,FALSE))</f>
        <v>0</v>
      </c>
      <c r="J597" s="60">
        <f>IF(ISNA(VLOOKUP(G597,Round3_Transactions!$A$2:$F$800,4,FALSE)), 0,VLOOKUP(G597,Round3_Transactions!$A$2:$F$800,4,FALSE))</f>
        <v>0</v>
      </c>
      <c r="K597" s="60">
        <f>IF(ISNA(VLOOKUP(G597,Round3_Transactions!$A$2:$F$800,5,FALSE)), 0,VLOOKUP(G597,Round3_Transactions!$A$2:$F$800,5,FALSE))</f>
        <v>0</v>
      </c>
      <c r="L597" s="86">
        <f>IF(ISNA(VLOOKUP(G597,Round3_Transactions!$A$2:$F$800,6,FALSE)), 0,VLOOKUP(G597,Round3_Transactions!$A$2:$F$800,6,FALSE))</f>
        <v>0</v>
      </c>
      <c r="M597" s="107">
        <f t="shared" si="79"/>
        <v>0</v>
      </c>
      <c r="N597" s="107">
        <f t="shared" si="81"/>
        <v>0</v>
      </c>
      <c r="O597" s="107">
        <f t="shared" si="82"/>
        <v>0</v>
      </c>
      <c r="P597" s="107">
        <f t="shared" si="83"/>
        <v>0</v>
      </c>
      <c r="Q597" s="107">
        <f t="shared" si="84"/>
        <v>0</v>
      </c>
      <c r="R597" s="107">
        <f t="shared" si="85"/>
        <v>0</v>
      </c>
      <c r="S597" s="107">
        <f t="shared" si="86"/>
        <v>0</v>
      </c>
      <c r="T597" s="107">
        <f t="shared" si="87"/>
        <v>0</v>
      </c>
      <c r="U597" s="107">
        <f t="shared" si="88"/>
        <v>0</v>
      </c>
      <c r="V597" s="107">
        <f t="shared" si="89"/>
        <v>0</v>
      </c>
      <c r="W597" s="107">
        <f t="shared" si="90"/>
        <v>0</v>
      </c>
      <c r="X597" s="107">
        <f t="shared" si="91"/>
        <v>0</v>
      </c>
      <c r="Y597" s="107">
        <f t="shared" si="92"/>
        <v>0</v>
      </c>
      <c r="Z597" s="107">
        <f t="shared" si="119"/>
        <v>0</v>
      </c>
      <c r="AA597" s="107">
        <f t="shared" si="120"/>
        <v>0</v>
      </c>
      <c r="AB597" s="107">
        <f t="shared" si="121"/>
        <v>0</v>
      </c>
      <c r="AC597" s="107">
        <f t="shared" si="122"/>
        <v>0</v>
      </c>
      <c r="AD597" s="107">
        <f t="shared" si="123"/>
        <v>0</v>
      </c>
      <c r="AE597" s="107">
        <f t="shared" si="124"/>
        <v>0</v>
      </c>
      <c r="AF597" s="107">
        <f t="shared" si="125"/>
        <v>0</v>
      </c>
      <c r="AG597" s="107">
        <f t="shared" si="126"/>
        <v>0</v>
      </c>
      <c r="AH597" s="107">
        <f t="shared" si="127"/>
        <v>0</v>
      </c>
      <c r="AI597" s="107">
        <f t="shared" si="128"/>
        <v>0</v>
      </c>
      <c r="AJ597" s="107">
        <f t="shared" si="129"/>
        <v>0</v>
      </c>
      <c r="AK597" s="107">
        <f t="shared" si="130"/>
        <v>0</v>
      </c>
    </row>
    <row r="598">
      <c r="A598" s="107"/>
      <c r="B598" s="107"/>
      <c r="C598" s="107"/>
      <c r="D598" s="107"/>
      <c r="E598" s="107"/>
      <c r="F598" s="108">
        <f t="shared" si="118"/>
        <v>3460</v>
      </c>
      <c r="G598" s="90" t="s">
        <v>789</v>
      </c>
      <c r="H598" s="14">
        <f>IF(ISNA(VLOOKUP(G598,Round3_Transactions!$A$2:$F$800,2,FALSE)), 0,VLOOKUP(G598,Round3_Transactions!$A$2:$F$800,2,FALSE))</f>
        <v>0</v>
      </c>
      <c r="I598" s="60">
        <f>IF(ISNA(VLOOKUP(G598,Round3_Transactions!$A$2:$F$800,3,FALSE)), 0,VLOOKUP(G598,Round3_Transactions!$A$2:$F$800,3,FALSE))</f>
        <v>0</v>
      </c>
      <c r="J598" s="60">
        <f>IF(ISNA(VLOOKUP(G598,Round3_Transactions!$A$2:$F$800,4,FALSE)), 0,VLOOKUP(G598,Round3_Transactions!$A$2:$F$800,4,FALSE))</f>
        <v>0</v>
      </c>
      <c r="K598" s="60">
        <f>IF(ISNA(VLOOKUP(G598,Round3_Transactions!$A$2:$F$800,5,FALSE)), 0,VLOOKUP(G598,Round3_Transactions!$A$2:$F$800,5,FALSE))</f>
        <v>0</v>
      </c>
      <c r="L598" s="86">
        <f>IF(ISNA(VLOOKUP(G598,Round3_Transactions!$A$2:$F$800,6,FALSE)), 0,VLOOKUP(G598,Round3_Transactions!$A$2:$F$800,6,FALSE))</f>
        <v>0</v>
      </c>
      <c r="M598" s="107">
        <f t="shared" si="79"/>
        <v>0</v>
      </c>
      <c r="N598" s="107">
        <f t="shared" si="81"/>
        <v>0</v>
      </c>
      <c r="O598" s="107">
        <f t="shared" si="82"/>
        <v>0</v>
      </c>
      <c r="P598" s="107">
        <f t="shared" si="83"/>
        <v>0</v>
      </c>
      <c r="Q598" s="107">
        <f t="shared" si="84"/>
        <v>0</v>
      </c>
      <c r="R598" s="107">
        <f t="shared" si="85"/>
        <v>0</v>
      </c>
      <c r="S598" s="107">
        <f t="shared" si="86"/>
        <v>0</v>
      </c>
      <c r="T598" s="107">
        <f t="shared" si="87"/>
        <v>0</v>
      </c>
      <c r="U598" s="107">
        <f t="shared" si="88"/>
        <v>0</v>
      </c>
      <c r="V598" s="107">
        <f t="shared" si="89"/>
        <v>0</v>
      </c>
      <c r="W598" s="107">
        <f t="shared" si="90"/>
        <v>0</v>
      </c>
      <c r="X598" s="107">
        <f t="shared" si="91"/>
        <v>0</v>
      </c>
      <c r="Y598" s="107">
        <f t="shared" si="92"/>
        <v>0</v>
      </c>
      <c r="Z598" s="107">
        <f t="shared" si="119"/>
        <v>0</v>
      </c>
      <c r="AA598" s="107">
        <f t="shared" si="120"/>
        <v>0</v>
      </c>
      <c r="AB598" s="107">
        <f t="shared" si="121"/>
        <v>0</v>
      </c>
      <c r="AC598" s="107">
        <f t="shared" si="122"/>
        <v>0</v>
      </c>
      <c r="AD598" s="107">
        <f t="shared" si="123"/>
        <v>0</v>
      </c>
      <c r="AE598" s="107">
        <f t="shared" si="124"/>
        <v>0</v>
      </c>
      <c r="AF598" s="107">
        <f t="shared" si="125"/>
        <v>0</v>
      </c>
      <c r="AG598" s="107">
        <f t="shared" si="126"/>
        <v>0</v>
      </c>
      <c r="AH598" s="107">
        <f t="shared" si="127"/>
        <v>0</v>
      </c>
      <c r="AI598" s="107">
        <f t="shared" si="128"/>
        <v>0</v>
      </c>
      <c r="AJ598" s="107">
        <f t="shared" si="129"/>
        <v>0</v>
      </c>
      <c r="AK598" s="107">
        <f t="shared" si="130"/>
        <v>0</v>
      </c>
    </row>
    <row r="599">
      <c r="A599" s="107"/>
      <c r="B599" s="107"/>
      <c r="C599" s="107"/>
      <c r="D599" s="107"/>
      <c r="E599" s="107"/>
      <c r="F599" s="108">
        <f t="shared" si="118"/>
        <v>3460</v>
      </c>
      <c r="G599" s="90" t="s">
        <v>790</v>
      </c>
      <c r="H599" s="14">
        <f>IF(ISNA(VLOOKUP(G599,Round3_Transactions!$A$2:$F$800,2,FALSE)), 0,VLOOKUP(G599,Round3_Transactions!$A$2:$F$800,2,FALSE))</f>
        <v>0</v>
      </c>
      <c r="I599" s="60">
        <f>IF(ISNA(VLOOKUP(G599,Round3_Transactions!$A$2:$F$800,3,FALSE)), 0,VLOOKUP(G599,Round3_Transactions!$A$2:$F$800,3,FALSE))</f>
        <v>0</v>
      </c>
      <c r="J599" s="60">
        <f>IF(ISNA(VLOOKUP(G599,Round3_Transactions!$A$2:$F$800,4,FALSE)), 0,VLOOKUP(G599,Round3_Transactions!$A$2:$F$800,4,FALSE))</f>
        <v>0</v>
      </c>
      <c r="K599" s="60">
        <f>IF(ISNA(VLOOKUP(G599,Round3_Transactions!$A$2:$F$800,5,FALSE)), 0,VLOOKUP(G599,Round3_Transactions!$A$2:$F$800,5,FALSE))</f>
        <v>0</v>
      </c>
      <c r="L599" s="86">
        <f>IF(ISNA(VLOOKUP(G599,Round3_Transactions!$A$2:$F$800,6,FALSE)), 0,VLOOKUP(G599,Round3_Transactions!$A$2:$F$800,6,FALSE))</f>
        <v>0</v>
      </c>
      <c r="M599" s="107">
        <f t="shared" si="79"/>
        <v>0</v>
      </c>
      <c r="N599" s="107">
        <f t="shared" si="81"/>
        <v>0</v>
      </c>
      <c r="O599" s="107">
        <f t="shared" si="82"/>
        <v>0</v>
      </c>
      <c r="P599" s="107">
        <f t="shared" si="83"/>
        <v>0</v>
      </c>
      <c r="Q599" s="107">
        <f t="shared" si="84"/>
        <v>0</v>
      </c>
      <c r="R599" s="107">
        <f t="shared" si="85"/>
        <v>0</v>
      </c>
      <c r="S599" s="107">
        <f t="shared" si="86"/>
        <v>0</v>
      </c>
      <c r="T599" s="107">
        <f t="shared" si="87"/>
        <v>0</v>
      </c>
      <c r="U599" s="107">
        <f t="shared" si="88"/>
        <v>0</v>
      </c>
      <c r="V599" s="107">
        <f t="shared" si="89"/>
        <v>0</v>
      </c>
      <c r="W599" s="107">
        <f t="shared" si="90"/>
        <v>0</v>
      </c>
      <c r="X599" s="107">
        <f t="shared" si="91"/>
        <v>0</v>
      </c>
      <c r="Y599" s="107">
        <f t="shared" si="92"/>
        <v>0</v>
      </c>
      <c r="Z599" s="107">
        <f t="shared" si="119"/>
        <v>0</v>
      </c>
      <c r="AA599" s="107">
        <f t="shared" si="120"/>
        <v>0</v>
      </c>
      <c r="AB599" s="107">
        <f t="shared" si="121"/>
        <v>0</v>
      </c>
      <c r="AC599" s="107">
        <f t="shared" si="122"/>
        <v>0</v>
      </c>
      <c r="AD599" s="107">
        <f t="shared" si="123"/>
        <v>0</v>
      </c>
      <c r="AE599" s="107">
        <f t="shared" si="124"/>
        <v>0</v>
      </c>
      <c r="AF599" s="107">
        <f t="shared" si="125"/>
        <v>0</v>
      </c>
      <c r="AG599" s="107">
        <f t="shared" si="126"/>
        <v>0</v>
      </c>
      <c r="AH599" s="107">
        <f t="shared" si="127"/>
        <v>0</v>
      </c>
      <c r="AI599" s="107">
        <f t="shared" si="128"/>
        <v>0</v>
      </c>
      <c r="AJ599" s="107">
        <f t="shared" si="129"/>
        <v>0</v>
      </c>
      <c r="AK599" s="107">
        <f t="shared" si="130"/>
        <v>0</v>
      </c>
    </row>
    <row r="600">
      <c r="A600" s="107"/>
      <c r="B600" s="107"/>
      <c r="C600" s="107"/>
      <c r="D600" s="107"/>
      <c r="E600" s="107"/>
      <c r="F600" s="108">
        <f t="shared" si="118"/>
        <v>3460</v>
      </c>
      <c r="G600" s="90" t="s">
        <v>791</v>
      </c>
      <c r="H600" s="14">
        <f>IF(ISNA(VLOOKUP(G600,Round3_Transactions!$A$2:$F$800,2,FALSE)), 0,VLOOKUP(G600,Round3_Transactions!$A$2:$F$800,2,FALSE))</f>
        <v>0</v>
      </c>
      <c r="I600" s="60">
        <f>IF(ISNA(VLOOKUP(G600,Round3_Transactions!$A$2:$F$800,3,FALSE)), 0,VLOOKUP(G600,Round3_Transactions!$A$2:$F$800,3,FALSE))</f>
        <v>0</v>
      </c>
      <c r="J600" s="60">
        <f>IF(ISNA(VLOOKUP(G600,Round3_Transactions!$A$2:$F$800,4,FALSE)), 0,VLOOKUP(G600,Round3_Transactions!$A$2:$F$800,4,FALSE))</f>
        <v>0</v>
      </c>
      <c r="K600" s="60">
        <f>IF(ISNA(VLOOKUP(G600,Round3_Transactions!$A$2:$F$800,5,FALSE)), 0,VLOOKUP(G600,Round3_Transactions!$A$2:$F$800,5,FALSE))</f>
        <v>0</v>
      </c>
      <c r="L600" s="86">
        <f>IF(ISNA(VLOOKUP(G600,Round3_Transactions!$A$2:$F$800,6,FALSE)), 0,VLOOKUP(G600,Round3_Transactions!$A$2:$F$800,6,FALSE))</f>
        <v>0</v>
      </c>
      <c r="M600" s="107">
        <f t="shared" si="79"/>
        <v>0</v>
      </c>
      <c r="N600" s="107">
        <f t="shared" si="81"/>
        <v>0</v>
      </c>
      <c r="O600" s="107">
        <f t="shared" si="82"/>
        <v>0</v>
      </c>
      <c r="P600" s="107">
        <f t="shared" si="83"/>
        <v>0</v>
      </c>
      <c r="Q600" s="107">
        <f t="shared" si="84"/>
        <v>0</v>
      </c>
      <c r="R600" s="107">
        <f t="shared" si="85"/>
        <v>0</v>
      </c>
      <c r="S600" s="107">
        <f t="shared" si="86"/>
        <v>0</v>
      </c>
      <c r="T600" s="107">
        <f t="shared" si="87"/>
        <v>0</v>
      </c>
      <c r="U600" s="107">
        <f t="shared" si="88"/>
        <v>0</v>
      </c>
      <c r="V600" s="107">
        <f t="shared" si="89"/>
        <v>0</v>
      </c>
      <c r="W600" s="107">
        <f t="shared" si="90"/>
        <v>0</v>
      </c>
      <c r="X600" s="107">
        <f t="shared" si="91"/>
        <v>0</v>
      </c>
      <c r="Y600" s="107">
        <f t="shared" si="92"/>
        <v>0</v>
      </c>
      <c r="Z600" s="107">
        <f t="shared" si="119"/>
        <v>0</v>
      </c>
      <c r="AA600" s="107">
        <f t="shared" si="120"/>
        <v>0</v>
      </c>
      <c r="AB600" s="107">
        <f t="shared" si="121"/>
        <v>0</v>
      </c>
      <c r="AC600" s="107">
        <f t="shared" si="122"/>
        <v>0</v>
      </c>
      <c r="AD600" s="107">
        <f t="shared" si="123"/>
        <v>0</v>
      </c>
      <c r="AE600" s="107">
        <f t="shared" si="124"/>
        <v>0</v>
      </c>
      <c r="AF600" s="107">
        <f t="shared" si="125"/>
        <v>0</v>
      </c>
      <c r="AG600" s="107">
        <f t="shared" si="126"/>
        <v>0</v>
      </c>
      <c r="AH600" s="107">
        <f t="shared" si="127"/>
        <v>0</v>
      </c>
      <c r="AI600" s="107">
        <f t="shared" si="128"/>
        <v>0</v>
      </c>
      <c r="AJ600" s="107">
        <f t="shared" si="129"/>
        <v>0</v>
      </c>
      <c r="AK600" s="107">
        <f t="shared" si="130"/>
        <v>0</v>
      </c>
    </row>
    <row r="601">
      <c r="A601" s="107"/>
      <c r="B601" s="107"/>
      <c r="C601" s="107"/>
      <c r="D601" s="107"/>
      <c r="E601" s="107"/>
      <c r="F601" s="108">
        <f t="shared" si="118"/>
        <v>3460</v>
      </c>
      <c r="G601" s="90" t="s">
        <v>792</v>
      </c>
      <c r="H601" s="14">
        <f>IF(ISNA(VLOOKUP(G601,Round3_Transactions!$A$2:$F$800,2,FALSE)), 0,VLOOKUP(G601,Round3_Transactions!$A$2:$F$800,2,FALSE))</f>
        <v>0</v>
      </c>
      <c r="I601" s="60">
        <f>IF(ISNA(VLOOKUP(G601,Round3_Transactions!$A$2:$F$800,3,FALSE)), 0,VLOOKUP(G601,Round3_Transactions!$A$2:$F$800,3,FALSE))</f>
        <v>0</v>
      </c>
      <c r="J601" s="60">
        <f>IF(ISNA(VLOOKUP(G601,Round3_Transactions!$A$2:$F$800,4,FALSE)), 0,VLOOKUP(G601,Round3_Transactions!$A$2:$F$800,4,FALSE))</f>
        <v>0</v>
      </c>
      <c r="K601" s="60">
        <f>IF(ISNA(VLOOKUP(G601,Round3_Transactions!$A$2:$F$800,5,FALSE)), 0,VLOOKUP(G601,Round3_Transactions!$A$2:$F$800,5,FALSE))</f>
        <v>0</v>
      </c>
      <c r="L601" s="86">
        <f>IF(ISNA(VLOOKUP(G601,Round3_Transactions!$A$2:$F$800,6,FALSE)), 0,VLOOKUP(G601,Round3_Transactions!$A$2:$F$800,6,FALSE))</f>
        <v>0</v>
      </c>
      <c r="M601" s="107">
        <f t="shared" si="79"/>
        <v>0</v>
      </c>
      <c r="N601" s="107">
        <f t="shared" si="81"/>
        <v>0</v>
      </c>
      <c r="O601" s="107">
        <f t="shared" si="82"/>
        <v>0</v>
      </c>
      <c r="P601" s="107">
        <f t="shared" si="83"/>
        <v>0</v>
      </c>
      <c r="Q601" s="107">
        <f t="shared" si="84"/>
        <v>0</v>
      </c>
      <c r="R601" s="107">
        <f t="shared" si="85"/>
        <v>0</v>
      </c>
      <c r="S601" s="107">
        <f t="shared" si="86"/>
        <v>0</v>
      </c>
      <c r="T601" s="107">
        <f t="shared" si="87"/>
        <v>0</v>
      </c>
      <c r="U601" s="107">
        <f t="shared" si="88"/>
        <v>0</v>
      </c>
      <c r="V601" s="107">
        <f t="shared" si="89"/>
        <v>0</v>
      </c>
      <c r="W601" s="107">
        <f t="shared" si="90"/>
        <v>0</v>
      </c>
      <c r="X601" s="107">
        <f t="shared" si="91"/>
        <v>0</v>
      </c>
      <c r="Y601" s="107">
        <f t="shared" si="92"/>
        <v>0</v>
      </c>
      <c r="Z601" s="107">
        <f t="shared" si="119"/>
        <v>0</v>
      </c>
      <c r="AA601" s="107">
        <f t="shared" si="120"/>
        <v>0</v>
      </c>
      <c r="AB601" s="107">
        <f t="shared" si="121"/>
        <v>0</v>
      </c>
      <c r="AC601" s="107">
        <f t="shared" si="122"/>
        <v>0</v>
      </c>
      <c r="AD601" s="107">
        <f t="shared" si="123"/>
        <v>0</v>
      </c>
      <c r="AE601" s="107">
        <f t="shared" si="124"/>
        <v>0</v>
      </c>
      <c r="AF601" s="107">
        <f t="shared" si="125"/>
        <v>0</v>
      </c>
      <c r="AG601" s="107">
        <f t="shared" si="126"/>
        <v>0</v>
      </c>
      <c r="AH601" s="107">
        <f t="shared" si="127"/>
        <v>0</v>
      </c>
      <c r="AI601" s="107">
        <f t="shared" si="128"/>
        <v>0</v>
      </c>
      <c r="AJ601" s="107">
        <f t="shared" si="129"/>
        <v>0</v>
      </c>
      <c r="AK601" s="107">
        <f t="shared" si="130"/>
        <v>0</v>
      </c>
    </row>
    <row r="602">
      <c r="A602" s="107"/>
      <c r="B602" s="107"/>
      <c r="C602" s="107"/>
      <c r="D602" s="107"/>
      <c r="E602" s="107"/>
      <c r="F602" s="108">
        <f t="shared" si="118"/>
        <v>3460</v>
      </c>
      <c r="G602" s="90" t="s">
        <v>793</v>
      </c>
      <c r="H602" s="14">
        <f>IF(ISNA(VLOOKUP(G602,Round3_Transactions!$A$2:$F$800,2,FALSE)), 0,VLOOKUP(G602,Round3_Transactions!$A$2:$F$800,2,FALSE))</f>
        <v>0</v>
      </c>
      <c r="I602" s="60">
        <f>IF(ISNA(VLOOKUP(G602,Round3_Transactions!$A$2:$F$800,3,FALSE)), 0,VLOOKUP(G602,Round3_Transactions!$A$2:$F$800,3,FALSE))</f>
        <v>0</v>
      </c>
      <c r="J602" s="60">
        <f>IF(ISNA(VLOOKUP(G602,Round3_Transactions!$A$2:$F$800,4,FALSE)), 0,VLOOKUP(G602,Round3_Transactions!$A$2:$F$800,4,FALSE))</f>
        <v>0</v>
      </c>
      <c r="K602" s="60">
        <f>IF(ISNA(VLOOKUP(G602,Round3_Transactions!$A$2:$F$800,5,FALSE)), 0,VLOOKUP(G602,Round3_Transactions!$A$2:$F$800,5,FALSE))</f>
        <v>0</v>
      </c>
      <c r="L602" s="86">
        <f>IF(ISNA(VLOOKUP(G602,Round3_Transactions!$A$2:$F$800,6,FALSE)), 0,VLOOKUP(G602,Round3_Transactions!$A$2:$F$800,6,FALSE))</f>
        <v>0</v>
      </c>
      <c r="M602" s="107">
        <f t="shared" si="79"/>
        <v>0</v>
      </c>
      <c r="N602" s="107">
        <f t="shared" si="81"/>
        <v>0</v>
      </c>
      <c r="O602" s="107">
        <f t="shared" si="82"/>
        <v>0</v>
      </c>
      <c r="P602" s="107">
        <f t="shared" si="83"/>
        <v>0</v>
      </c>
      <c r="Q602" s="107">
        <f t="shared" si="84"/>
        <v>0</v>
      </c>
      <c r="R602" s="107">
        <f t="shared" si="85"/>
        <v>0</v>
      </c>
      <c r="S602" s="107">
        <f t="shared" si="86"/>
        <v>0</v>
      </c>
      <c r="T602" s="107">
        <f t="shared" si="87"/>
        <v>0</v>
      </c>
      <c r="U602" s="107">
        <f t="shared" si="88"/>
        <v>0</v>
      </c>
      <c r="V602" s="107">
        <f t="shared" si="89"/>
        <v>0</v>
      </c>
      <c r="W602" s="107">
        <f t="shared" si="90"/>
        <v>0</v>
      </c>
      <c r="X602" s="107">
        <f t="shared" si="91"/>
        <v>0</v>
      </c>
      <c r="Y602" s="107">
        <f t="shared" si="92"/>
        <v>0</v>
      </c>
      <c r="Z602" s="107">
        <f t="shared" si="119"/>
        <v>0</v>
      </c>
      <c r="AA602" s="107">
        <f t="shared" si="120"/>
        <v>0</v>
      </c>
      <c r="AB602" s="107">
        <f t="shared" si="121"/>
        <v>0</v>
      </c>
      <c r="AC602" s="107">
        <f t="shared" si="122"/>
        <v>0</v>
      </c>
      <c r="AD602" s="107">
        <f t="shared" si="123"/>
        <v>0</v>
      </c>
      <c r="AE602" s="107">
        <f t="shared" si="124"/>
        <v>0</v>
      </c>
      <c r="AF602" s="107">
        <f t="shared" si="125"/>
        <v>0</v>
      </c>
      <c r="AG602" s="107">
        <f t="shared" si="126"/>
        <v>0</v>
      </c>
      <c r="AH602" s="107">
        <f t="shared" si="127"/>
        <v>0</v>
      </c>
      <c r="AI602" s="107">
        <f t="shared" si="128"/>
        <v>0</v>
      </c>
      <c r="AJ602" s="107">
        <f t="shared" si="129"/>
        <v>0</v>
      </c>
      <c r="AK602" s="107">
        <f t="shared" si="130"/>
        <v>0</v>
      </c>
    </row>
    <row r="603">
      <c r="A603" s="107"/>
      <c r="B603" s="107"/>
      <c r="C603" s="107"/>
      <c r="D603" s="107"/>
      <c r="E603" s="107"/>
      <c r="F603" s="108">
        <f t="shared" si="118"/>
        <v>3460</v>
      </c>
      <c r="G603" s="90" t="s">
        <v>794</v>
      </c>
      <c r="H603" s="14">
        <f>IF(ISNA(VLOOKUP(G603,Round3_Transactions!$A$2:$F$800,2,FALSE)), 0,VLOOKUP(G603,Round3_Transactions!$A$2:$F$800,2,FALSE))</f>
        <v>0</v>
      </c>
      <c r="I603" s="60">
        <f>IF(ISNA(VLOOKUP(G603,Round3_Transactions!$A$2:$F$800,3,FALSE)), 0,VLOOKUP(G603,Round3_Transactions!$A$2:$F$800,3,FALSE))</f>
        <v>0</v>
      </c>
      <c r="J603" s="60">
        <f>IF(ISNA(VLOOKUP(G603,Round3_Transactions!$A$2:$F$800,4,FALSE)), 0,VLOOKUP(G603,Round3_Transactions!$A$2:$F$800,4,FALSE))</f>
        <v>0</v>
      </c>
      <c r="K603" s="60">
        <f>IF(ISNA(VLOOKUP(G603,Round3_Transactions!$A$2:$F$800,5,FALSE)), 0,VLOOKUP(G603,Round3_Transactions!$A$2:$F$800,5,FALSE))</f>
        <v>0</v>
      </c>
      <c r="L603" s="86">
        <f>IF(ISNA(VLOOKUP(G603,Round3_Transactions!$A$2:$F$800,6,FALSE)), 0,VLOOKUP(G603,Round3_Transactions!$A$2:$F$800,6,FALSE))</f>
        <v>0</v>
      </c>
      <c r="M603" s="107">
        <f t="shared" si="79"/>
        <v>0</v>
      </c>
      <c r="N603" s="107">
        <f t="shared" si="81"/>
        <v>0</v>
      </c>
      <c r="O603" s="107">
        <f t="shared" si="82"/>
        <v>0</v>
      </c>
      <c r="P603" s="107">
        <f t="shared" si="83"/>
        <v>0</v>
      </c>
      <c r="Q603" s="107">
        <f t="shared" si="84"/>
        <v>0</v>
      </c>
      <c r="R603" s="107">
        <f t="shared" si="85"/>
        <v>0</v>
      </c>
      <c r="S603" s="107">
        <f t="shared" si="86"/>
        <v>0</v>
      </c>
      <c r="T603" s="107">
        <f t="shared" si="87"/>
        <v>0</v>
      </c>
      <c r="U603" s="107">
        <f t="shared" si="88"/>
        <v>0</v>
      </c>
      <c r="V603" s="107">
        <f t="shared" si="89"/>
        <v>0</v>
      </c>
      <c r="W603" s="107">
        <f t="shared" si="90"/>
        <v>0</v>
      </c>
      <c r="X603" s="107">
        <f t="shared" si="91"/>
        <v>0</v>
      </c>
      <c r="Y603" s="107">
        <f t="shared" si="92"/>
        <v>0</v>
      </c>
      <c r="Z603" s="107">
        <f t="shared" si="119"/>
        <v>0</v>
      </c>
      <c r="AA603" s="107">
        <f t="shared" si="120"/>
        <v>0</v>
      </c>
      <c r="AB603" s="107">
        <f t="shared" si="121"/>
        <v>0</v>
      </c>
      <c r="AC603" s="107">
        <f t="shared" si="122"/>
        <v>0</v>
      </c>
      <c r="AD603" s="107">
        <f t="shared" si="123"/>
        <v>0</v>
      </c>
      <c r="AE603" s="107">
        <f t="shared" si="124"/>
        <v>0</v>
      </c>
      <c r="AF603" s="107">
        <f t="shared" si="125"/>
        <v>0</v>
      </c>
      <c r="AG603" s="107">
        <f t="shared" si="126"/>
        <v>0</v>
      </c>
      <c r="AH603" s="107">
        <f t="shared" si="127"/>
        <v>0</v>
      </c>
      <c r="AI603" s="107">
        <f t="shared" si="128"/>
        <v>0</v>
      </c>
      <c r="AJ603" s="107">
        <f t="shared" si="129"/>
        <v>0</v>
      </c>
      <c r="AK603" s="107">
        <f t="shared" si="130"/>
        <v>0</v>
      </c>
    </row>
    <row r="604">
      <c r="A604" s="107"/>
      <c r="B604" s="107"/>
      <c r="C604" s="107"/>
      <c r="D604" s="107"/>
      <c r="E604" s="107"/>
      <c r="F604" s="108">
        <f t="shared" si="118"/>
        <v>3460</v>
      </c>
      <c r="G604" s="90" t="s">
        <v>795</v>
      </c>
      <c r="H604" s="14">
        <f>IF(ISNA(VLOOKUP(G604,Round3_Transactions!$A$2:$F$800,2,FALSE)), 0,VLOOKUP(G604,Round3_Transactions!$A$2:$F$800,2,FALSE))</f>
        <v>0</v>
      </c>
      <c r="I604" s="60">
        <f>IF(ISNA(VLOOKUP(G604,Round3_Transactions!$A$2:$F$800,3,FALSE)), 0,VLOOKUP(G604,Round3_Transactions!$A$2:$F$800,3,FALSE))</f>
        <v>0</v>
      </c>
      <c r="J604" s="60">
        <f>IF(ISNA(VLOOKUP(G604,Round3_Transactions!$A$2:$F$800,4,FALSE)), 0,VLOOKUP(G604,Round3_Transactions!$A$2:$F$800,4,FALSE))</f>
        <v>0</v>
      </c>
      <c r="K604" s="60">
        <f>IF(ISNA(VLOOKUP(G604,Round3_Transactions!$A$2:$F$800,5,FALSE)), 0,VLOOKUP(G604,Round3_Transactions!$A$2:$F$800,5,FALSE))</f>
        <v>0</v>
      </c>
      <c r="L604" s="86">
        <f>IF(ISNA(VLOOKUP(G604,Round3_Transactions!$A$2:$F$800,6,FALSE)), 0,VLOOKUP(G604,Round3_Transactions!$A$2:$F$800,6,FALSE))</f>
        <v>0</v>
      </c>
      <c r="M604" s="107">
        <f t="shared" si="79"/>
        <v>0</v>
      </c>
      <c r="N604" s="107">
        <f t="shared" si="81"/>
        <v>0</v>
      </c>
      <c r="O604" s="107">
        <f t="shared" si="82"/>
        <v>0</v>
      </c>
      <c r="P604" s="107">
        <f t="shared" si="83"/>
        <v>0</v>
      </c>
      <c r="Q604" s="107">
        <f t="shared" si="84"/>
        <v>0</v>
      </c>
      <c r="R604" s="107">
        <f t="shared" si="85"/>
        <v>0</v>
      </c>
      <c r="S604" s="107">
        <f t="shared" si="86"/>
        <v>0</v>
      </c>
      <c r="T604" s="107">
        <f t="shared" si="87"/>
        <v>0</v>
      </c>
      <c r="U604" s="107">
        <f t="shared" si="88"/>
        <v>0</v>
      </c>
      <c r="V604" s="107">
        <f t="shared" si="89"/>
        <v>0</v>
      </c>
      <c r="W604" s="107">
        <f t="shared" si="90"/>
        <v>0</v>
      </c>
      <c r="X604" s="107">
        <f t="shared" si="91"/>
        <v>0</v>
      </c>
      <c r="Y604" s="107">
        <f t="shared" si="92"/>
        <v>0</v>
      </c>
      <c r="Z604" s="107">
        <f t="shared" si="119"/>
        <v>0</v>
      </c>
      <c r="AA604" s="107">
        <f t="shared" si="120"/>
        <v>0</v>
      </c>
      <c r="AB604" s="107">
        <f t="shared" si="121"/>
        <v>0</v>
      </c>
      <c r="AC604" s="107">
        <f t="shared" si="122"/>
        <v>0</v>
      </c>
      <c r="AD604" s="107">
        <f t="shared" si="123"/>
        <v>0</v>
      </c>
      <c r="AE604" s="107">
        <f t="shared" si="124"/>
        <v>0</v>
      </c>
      <c r="AF604" s="107">
        <f t="shared" si="125"/>
        <v>0</v>
      </c>
      <c r="AG604" s="107">
        <f t="shared" si="126"/>
        <v>0</v>
      </c>
      <c r="AH604" s="107">
        <f t="shared" si="127"/>
        <v>0</v>
      </c>
      <c r="AI604" s="107">
        <f t="shared" si="128"/>
        <v>0</v>
      </c>
      <c r="AJ604" s="107">
        <f t="shared" si="129"/>
        <v>0</v>
      </c>
      <c r="AK604" s="107">
        <f t="shared" si="130"/>
        <v>0</v>
      </c>
    </row>
    <row r="605">
      <c r="A605" s="107"/>
      <c r="B605" s="107"/>
      <c r="C605" s="107"/>
      <c r="D605" s="107"/>
      <c r="E605" s="107"/>
      <c r="F605" s="108">
        <f t="shared" si="118"/>
        <v>3460</v>
      </c>
      <c r="G605" s="90" t="s">
        <v>796</v>
      </c>
      <c r="H605" s="14">
        <f>IF(ISNA(VLOOKUP(G605,Round3_Transactions!$A$2:$F$800,2,FALSE)), 0,VLOOKUP(G605,Round3_Transactions!$A$2:$F$800,2,FALSE))</f>
        <v>0</v>
      </c>
      <c r="I605" s="60">
        <f>IF(ISNA(VLOOKUP(G605,Round3_Transactions!$A$2:$F$800,3,FALSE)), 0,VLOOKUP(G605,Round3_Transactions!$A$2:$F$800,3,FALSE))</f>
        <v>0</v>
      </c>
      <c r="J605" s="60">
        <f>IF(ISNA(VLOOKUP(G605,Round3_Transactions!$A$2:$F$800,4,FALSE)), 0,VLOOKUP(G605,Round3_Transactions!$A$2:$F$800,4,FALSE))</f>
        <v>0</v>
      </c>
      <c r="K605" s="60">
        <f>IF(ISNA(VLOOKUP(G605,Round3_Transactions!$A$2:$F$800,5,FALSE)), 0,VLOOKUP(G605,Round3_Transactions!$A$2:$F$800,5,FALSE))</f>
        <v>0</v>
      </c>
      <c r="L605" s="86">
        <f>IF(ISNA(VLOOKUP(G605,Round3_Transactions!$A$2:$F$800,6,FALSE)), 0,VLOOKUP(G605,Round3_Transactions!$A$2:$F$800,6,FALSE))</f>
        <v>0</v>
      </c>
      <c r="M605" s="107">
        <f t="shared" si="79"/>
        <v>0</v>
      </c>
      <c r="N605" s="107">
        <f t="shared" si="81"/>
        <v>0</v>
      </c>
      <c r="O605" s="107">
        <f t="shared" si="82"/>
        <v>0</v>
      </c>
      <c r="P605" s="107">
        <f t="shared" si="83"/>
        <v>0</v>
      </c>
      <c r="Q605" s="107">
        <f t="shared" si="84"/>
        <v>0</v>
      </c>
      <c r="R605" s="107">
        <f t="shared" si="85"/>
        <v>0</v>
      </c>
      <c r="S605" s="107">
        <f t="shared" si="86"/>
        <v>0</v>
      </c>
      <c r="T605" s="107">
        <f t="shared" si="87"/>
        <v>0</v>
      </c>
      <c r="U605" s="107">
        <f t="shared" si="88"/>
        <v>0</v>
      </c>
      <c r="V605" s="107">
        <f t="shared" si="89"/>
        <v>0</v>
      </c>
      <c r="W605" s="107">
        <f t="shared" si="90"/>
        <v>0</v>
      </c>
      <c r="X605" s="107">
        <f t="shared" si="91"/>
        <v>0</v>
      </c>
      <c r="Y605" s="107">
        <f t="shared" si="92"/>
        <v>0</v>
      </c>
      <c r="Z605" s="107">
        <f t="shared" si="119"/>
        <v>0</v>
      </c>
      <c r="AA605" s="107">
        <f t="shared" si="120"/>
        <v>0</v>
      </c>
      <c r="AB605" s="107">
        <f t="shared" si="121"/>
        <v>0</v>
      </c>
      <c r="AC605" s="107">
        <f t="shared" si="122"/>
        <v>0</v>
      </c>
      <c r="AD605" s="107">
        <f t="shared" si="123"/>
        <v>0</v>
      </c>
      <c r="AE605" s="107">
        <f t="shared" si="124"/>
        <v>0</v>
      </c>
      <c r="AF605" s="107">
        <f t="shared" si="125"/>
        <v>0</v>
      </c>
      <c r="AG605" s="107">
        <f t="shared" si="126"/>
        <v>0</v>
      </c>
      <c r="AH605" s="107">
        <f t="shared" si="127"/>
        <v>0</v>
      </c>
      <c r="AI605" s="107">
        <f t="shared" si="128"/>
        <v>0</v>
      </c>
      <c r="AJ605" s="107">
        <f t="shared" si="129"/>
        <v>0</v>
      </c>
      <c r="AK605" s="107">
        <f t="shared" si="130"/>
        <v>0</v>
      </c>
    </row>
    <row r="606">
      <c r="A606" s="107"/>
      <c r="B606" s="107"/>
      <c r="C606" s="107"/>
      <c r="D606" s="107"/>
      <c r="E606" s="107"/>
      <c r="F606" s="108">
        <f t="shared" si="118"/>
        <v>3460</v>
      </c>
      <c r="G606" s="90" t="s">
        <v>797</v>
      </c>
      <c r="H606" s="14">
        <f>IF(ISNA(VLOOKUP(G606,Round3_Transactions!$A$2:$F$800,2,FALSE)), 0,VLOOKUP(G606,Round3_Transactions!$A$2:$F$800,2,FALSE))</f>
        <v>0</v>
      </c>
      <c r="I606" s="60">
        <f>IF(ISNA(VLOOKUP(G606,Round3_Transactions!$A$2:$F$800,3,FALSE)), 0,VLOOKUP(G606,Round3_Transactions!$A$2:$F$800,3,FALSE))</f>
        <v>0</v>
      </c>
      <c r="J606" s="60">
        <f>IF(ISNA(VLOOKUP(G606,Round3_Transactions!$A$2:$F$800,4,FALSE)), 0,VLOOKUP(G606,Round3_Transactions!$A$2:$F$800,4,FALSE))</f>
        <v>0</v>
      </c>
      <c r="K606" s="60">
        <f>IF(ISNA(VLOOKUP(G606,Round3_Transactions!$A$2:$F$800,5,FALSE)), 0,VLOOKUP(G606,Round3_Transactions!$A$2:$F$800,5,FALSE))</f>
        <v>0</v>
      </c>
      <c r="L606" s="86">
        <f>IF(ISNA(VLOOKUP(G606,Round3_Transactions!$A$2:$F$800,6,FALSE)), 0,VLOOKUP(G606,Round3_Transactions!$A$2:$F$800,6,FALSE))</f>
        <v>0</v>
      </c>
      <c r="M606" s="107">
        <f t="shared" si="79"/>
        <v>0</v>
      </c>
      <c r="N606" s="107">
        <f t="shared" si="81"/>
        <v>0</v>
      </c>
      <c r="O606" s="107">
        <f t="shared" si="82"/>
        <v>0</v>
      </c>
      <c r="P606" s="107">
        <f t="shared" si="83"/>
        <v>0</v>
      </c>
      <c r="Q606" s="107">
        <f t="shared" si="84"/>
        <v>0</v>
      </c>
      <c r="R606" s="107">
        <f t="shared" si="85"/>
        <v>0</v>
      </c>
      <c r="S606" s="107">
        <f t="shared" si="86"/>
        <v>0</v>
      </c>
      <c r="T606" s="107">
        <f t="shared" si="87"/>
        <v>0</v>
      </c>
      <c r="U606" s="107">
        <f t="shared" si="88"/>
        <v>0</v>
      </c>
      <c r="V606" s="107">
        <f t="shared" si="89"/>
        <v>0</v>
      </c>
      <c r="W606" s="107">
        <f t="shared" si="90"/>
        <v>0</v>
      </c>
      <c r="X606" s="107">
        <f t="shared" si="91"/>
        <v>0</v>
      </c>
      <c r="Y606" s="107">
        <f t="shared" si="92"/>
        <v>0</v>
      </c>
      <c r="Z606" s="107">
        <f t="shared" si="119"/>
        <v>0</v>
      </c>
      <c r="AA606" s="107">
        <f t="shared" si="120"/>
        <v>0</v>
      </c>
      <c r="AB606" s="107">
        <f t="shared" si="121"/>
        <v>0</v>
      </c>
      <c r="AC606" s="107">
        <f t="shared" si="122"/>
        <v>0</v>
      </c>
      <c r="AD606" s="107">
        <f t="shared" si="123"/>
        <v>0</v>
      </c>
      <c r="AE606" s="107">
        <f t="shared" si="124"/>
        <v>0</v>
      </c>
      <c r="AF606" s="107">
        <f t="shared" si="125"/>
        <v>0</v>
      </c>
      <c r="AG606" s="107">
        <f t="shared" si="126"/>
        <v>0</v>
      </c>
      <c r="AH606" s="107">
        <f t="shared" si="127"/>
        <v>0</v>
      </c>
      <c r="AI606" s="107">
        <f t="shared" si="128"/>
        <v>0</v>
      </c>
      <c r="AJ606" s="107">
        <f t="shared" si="129"/>
        <v>0</v>
      </c>
      <c r="AK606" s="107">
        <f t="shared" si="130"/>
        <v>0</v>
      </c>
    </row>
    <row r="607">
      <c r="A607" s="107"/>
      <c r="B607" s="107"/>
      <c r="C607" s="107"/>
      <c r="D607" s="107"/>
      <c r="E607" s="107"/>
      <c r="F607" s="108">
        <f t="shared" si="118"/>
        <v>3460</v>
      </c>
      <c r="G607" s="90" t="s">
        <v>798</v>
      </c>
      <c r="H607" s="14">
        <f>IF(ISNA(VLOOKUP(G607,Round3_Transactions!$A$2:$F$800,2,FALSE)), 0,VLOOKUP(G607,Round3_Transactions!$A$2:$F$800,2,FALSE))</f>
        <v>0</v>
      </c>
      <c r="I607" s="60">
        <f>IF(ISNA(VLOOKUP(G607,Round3_Transactions!$A$2:$F$800,3,FALSE)), 0,VLOOKUP(G607,Round3_Transactions!$A$2:$F$800,3,FALSE))</f>
        <v>0</v>
      </c>
      <c r="J607" s="60">
        <f>IF(ISNA(VLOOKUP(G607,Round3_Transactions!$A$2:$F$800,4,FALSE)), 0,VLOOKUP(G607,Round3_Transactions!$A$2:$F$800,4,FALSE))</f>
        <v>0</v>
      </c>
      <c r="K607" s="60">
        <f>IF(ISNA(VLOOKUP(G607,Round3_Transactions!$A$2:$F$800,5,FALSE)), 0,VLOOKUP(G607,Round3_Transactions!$A$2:$F$800,5,FALSE))</f>
        <v>0</v>
      </c>
      <c r="L607" s="86">
        <f>IF(ISNA(VLOOKUP(G607,Round3_Transactions!$A$2:$F$800,6,FALSE)), 0,VLOOKUP(G607,Round3_Transactions!$A$2:$F$800,6,FALSE))</f>
        <v>0</v>
      </c>
      <c r="M607" s="107">
        <f t="shared" si="79"/>
        <v>0</v>
      </c>
      <c r="N607" s="107">
        <f t="shared" si="81"/>
        <v>0</v>
      </c>
      <c r="O607" s="107">
        <f t="shared" si="82"/>
        <v>0</v>
      </c>
      <c r="P607" s="107">
        <f t="shared" si="83"/>
        <v>0</v>
      </c>
      <c r="Q607" s="107">
        <f t="shared" si="84"/>
        <v>0</v>
      </c>
      <c r="R607" s="107">
        <f t="shared" si="85"/>
        <v>0</v>
      </c>
      <c r="S607" s="107">
        <f t="shared" si="86"/>
        <v>0</v>
      </c>
      <c r="T607" s="107">
        <f t="shared" si="87"/>
        <v>0</v>
      </c>
      <c r="U607" s="107">
        <f t="shared" si="88"/>
        <v>0</v>
      </c>
      <c r="V607" s="107">
        <f t="shared" si="89"/>
        <v>0</v>
      </c>
      <c r="W607" s="107">
        <f t="shared" si="90"/>
        <v>0</v>
      </c>
      <c r="X607" s="107">
        <f t="shared" si="91"/>
        <v>0</v>
      </c>
      <c r="Y607" s="107">
        <f t="shared" si="92"/>
        <v>0</v>
      </c>
      <c r="Z607" s="107">
        <f t="shared" si="119"/>
        <v>0</v>
      </c>
      <c r="AA607" s="107">
        <f t="shared" si="120"/>
        <v>0</v>
      </c>
      <c r="AB607" s="107">
        <f t="shared" si="121"/>
        <v>0</v>
      </c>
      <c r="AC607" s="107">
        <f t="shared" si="122"/>
        <v>0</v>
      </c>
      <c r="AD607" s="107">
        <f t="shared" si="123"/>
        <v>0</v>
      </c>
      <c r="AE607" s="107">
        <f t="shared" si="124"/>
        <v>0</v>
      </c>
      <c r="AF607" s="107">
        <f t="shared" si="125"/>
        <v>0</v>
      </c>
      <c r="AG607" s="107">
        <f t="shared" si="126"/>
        <v>0</v>
      </c>
      <c r="AH607" s="107">
        <f t="shared" si="127"/>
        <v>0</v>
      </c>
      <c r="AI607" s="107">
        <f t="shared" si="128"/>
        <v>0</v>
      </c>
      <c r="AJ607" s="107">
        <f t="shared" si="129"/>
        <v>0</v>
      </c>
      <c r="AK607" s="107">
        <f t="shared" si="130"/>
        <v>0</v>
      </c>
    </row>
    <row r="608">
      <c r="A608" s="107"/>
      <c r="B608" s="107"/>
      <c r="C608" s="107"/>
      <c r="D608" s="107"/>
      <c r="E608" s="107"/>
      <c r="F608" s="108">
        <f t="shared" si="118"/>
        <v>3460</v>
      </c>
      <c r="G608" s="90" t="s">
        <v>799</v>
      </c>
      <c r="H608" s="14">
        <f>IF(ISNA(VLOOKUP(G608,Round3_Transactions!$A$2:$F$800,2,FALSE)), 0,VLOOKUP(G608,Round3_Transactions!$A$2:$F$800,2,FALSE))</f>
        <v>0</v>
      </c>
      <c r="I608" s="60">
        <f>IF(ISNA(VLOOKUP(G608,Round3_Transactions!$A$2:$F$800,3,FALSE)), 0,VLOOKUP(G608,Round3_Transactions!$A$2:$F$800,3,FALSE))</f>
        <v>0</v>
      </c>
      <c r="J608" s="60">
        <f>IF(ISNA(VLOOKUP(G608,Round3_Transactions!$A$2:$F$800,4,FALSE)), 0,VLOOKUP(G608,Round3_Transactions!$A$2:$F$800,4,FALSE))</f>
        <v>0</v>
      </c>
      <c r="K608" s="60">
        <f>IF(ISNA(VLOOKUP(G608,Round3_Transactions!$A$2:$F$800,5,FALSE)), 0,VLOOKUP(G608,Round3_Transactions!$A$2:$F$800,5,FALSE))</f>
        <v>0</v>
      </c>
      <c r="L608" s="86">
        <f>IF(ISNA(VLOOKUP(G608,Round3_Transactions!$A$2:$F$800,6,FALSE)), 0,VLOOKUP(G608,Round3_Transactions!$A$2:$F$800,6,FALSE))</f>
        <v>0</v>
      </c>
      <c r="M608" s="107">
        <f t="shared" si="79"/>
        <v>0</v>
      </c>
      <c r="N608" s="107">
        <f t="shared" si="81"/>
        <v>0</v>
      </c>
      <c r="O608" s="107">
        <f t="shared" si="82"/>
        <v>0</v>
      </c>
      <c r="P608" s="107">
        <f t="shared" si="83"/>
        <v>0</v>
      </c>
      <c r="Q608" s="107">
        <f t="shared" si="84"/>
        <v>0</v>
      </c>
      <c r="R608" s="107">
        <f t="shared" si="85"/>
        <v>0</v>
      </c>
      <c r="S608" s="107">
        <f t="shared" si="86"/>
        <v>0</v>
      </c>
      <c r="T608" s="107">
        <f t="shared" si="87"/>
        <v>0</v>
      </c>
      <c r="U608" s="107">
        <f t="shared" si="88"/>
        <v>0</v>
      </c>
      <c r="V608" s="107">
        <f t="shared" si="89"/>
        <v>0</v>
      </c>
      <c r="W608" s="107">
        <f t="shared" si="90"/>
        <v>0</v>
      </c>
      <c r="X608" s="107">
        <f t="shared" si="91"/>
        <v>0</v>
      </c>
      <c r="Y608" s="107">
        <f t="shared" si="92"/>
        <v>0</v>
      </c>
      <c r="Z608" s="107">
        <f t="shared" si="119"/>
        <v>0</v>
      </c>
      <c r="AA608" s="107">
        <f t="shared" si="120"/>
        <v>0</v>
      </c>
      <c r="AB608" s="107">
        <f t="shared" si="121"/>
        <v>0</v>
      </c>
      <c r="AC608" s="107">
        <f t="shared" si="122"/>
        <v>0</v>
      </c>
      <c r="AD608" s="107">
        <f t="shared" si="123"/>
        <v>0</v>
      </c>
      <c r="AE608" s="107">
        <f t="shared" si="124"/>
        <v>0</v>
      </c>
      <c r="AF608" s="107">
        <f t="shared" si="125"/>
        <v>0</v>
      </c>
      <c r="AG608" s="107">
        <f t="shared" si="126"/>
        <v>0</v>
      </c>
      <c r="AH608" s="107">
        <f t="shared" si="127"/>
        <v>0</v>
      </c>
      <c r="AI608" s="107">
        <f t="shared" si="128"/>
        <v>0</v>
      </c>
      <c r="AJ608" s="107">
        <f t="shared" si="129"/>
        <v>0</v>
      </c>
      <c r="AK608" s="107">
        <f t="shared" si="130"/>
        <v>0</v>
      </c>
    </row>
    <row r="609">
      <c r="A609" s="107"/>
      <c r="B609" s="107"/>
      <c r="C609" s="107"/>
      <c r="D609" s="107"/>
      <c r="E609" s="107"/>
      <c r="F609" s="108">
        <f t="shared" si="118"/>
        <v>3460</v>
      </c>
      <c r="G609" s="90" t="s">
        <v>800</v>
      </c>
      <c r="H609" s="14">
        <f>IF(ISNA(VLOOKUP(G609,Round3_Transactions!$A$2:$F$800,2,FALSE)), 0,VLOOKUP(G609,Round3_Transactions!$A$2:$F$800,2,FALSE))</f>
        <v>0</v>
      </c>
      <c r="I609" s="60">
        <f>IF(ISNA(VLOOKUP(G609,Round3_Transactions!$A$2:$F$800,3,FALSE)), 0,VLOOKUP(G609,Round3_Transactions!$A$2:$F$800,3,FALSE))</f>
        <v>0</v>
      </c>
      <c r="J609" s="60">
        <f>IF(ISNA(VLOOKUP(G609,Round3_Transactions!$A$2:$F$800,4,FALSE)), 0,VLOOKUP(G609,Round3_Transactions!$A$2:$F$800,4,FALSE))</f>
        <v>0</v>
      </c>
      <c r="K609" s="60">
        <f>IF(ISNA(VLOOKUP(G609,Round3_Transactions!$A$2:$F$800,5,FALSE)), 0,VLOOKUP(G609,Round3_Transactions!$A$2:$F$800,5,FALSE))</f>
        <v>0</v>
      </c>
      <c r="L609" s="86">
        <f>IF(ISNA(VLOOKUP(G609,Round3_Transactions!$A$2:$F$800,6,FALSE)), 0,VLOOKUP(G609,Round3_Transactions!$A$2:$F$800,6,FALSE))</f>
        <v>0</v>
      </c>
      <c r="M609" s="107">
        <f t="shared" si="79"/>
        <v>0</v>
      </c>
      <c r="N609" s="107">
        <f t="shared" si="81"/>
        <v>0</v>
      </c>
      <c r="O609" s="107">
        <f t="shared" si="82"/>
        <v>0</v>
      </c>
      <c r="P609" s="107">
        <f t="shared" si="83"/>
        <v>0</v>
      </c>
      <c r="Q609" s="107">
        <f t="shared" si="84"/>
        <v>0</v>
      </c>
      <c r="R609" s="107">
        <f t="shared" si="85"/>
        <v>0</v>
      </c>
      <c r="S609" s="107">
        <f t="shared" si="86"/>
        <v>0</v>
      </c>
      <c r="T609" s="107">
        <f t="shared" si="87"/>
        <v>0</v>
      </c>
      <c r="U609" s="107">
        <f t="shared" si="88"/>
        <v>0</v>
      </c>
      <c r="V609" s="107">
        <f t="shared" si="89"/>
        <v>0</v>
      </c>
      <c r="W609" s="107">
        <f t="shared" si="90"/>
        <v>0</v>
      </c>
      <c r="X609" s="107">
        <f t="shared" si="91"/>
        <v>0</v>
      </c>
      <c r="Y609" s="107">
        <f t="shared" si="92"/>
        <v>0</v>
      </c>
      <c r="Z609" s="107">
        <f t="shared" si="119"/>
        <v>0</v>
      </c>
      <c r="AA609" s="107">
        <f t="shared" si="120"/>
        <v>0</v>
      </c>
      <c r="AB609" s="107">
        <f t="shared" si="121"/>
        <v>0</v>
      </c>
      <c r="AC609" s="107">
        <f t="shared" si="122"/>
        <v>0</v>
      </c>
      <c r="AD609" s="107">
        <f t="shared" si="123"/>
        <v>0</v>
      </c>
      <c r="AE609" s="107">
        <f t="shared" si="124"/>
        <v>0</v>
      </c>
      <c r="AF609" s="107">
        <f t="shared" si="125"/>
        <v>0</v>
      </c>
      <c r="AG609" s="107">
        <f t="shared" si="126"/>
        <v>0</v>
      </c>
      <c r="AH609" s="107">
        <f t="shared" si="127"/>
        <v>0</v>
      </c>
      <c r="AI609" s="107">
        <f t="shared" si="128"/>
        <v>0</v>
      </c>
      <c r="AJ609" s="107">
        <f t="shared" si="129"/>
        <v>0</v>
      </c>
      <c r="AK609" s="107">
        <f t="shared" si="130"/>
        <v>0</v>
      </c>
    </row>
    <row r="610">
      <c r="A610" s="107"/>
      <c r="B610" s="107"/>
      <c r="C610" s="107"/>
      <c r="D610" s="107"/>
      <c r="E610" s="107"/>
      <c r="F610" s="108">
        <f t="shared" si="118"/>
        <v>3460</v>
      </c>
      <c r="G610" s="90" t="s">
        <v>801</v>
      </c>
      <c r="H610" s="14">
        <f>IF(ISNA(VLOOKUP(G610,Round3_Transactions!$A$2:$F$800,2,FALSE)), 0,VLOOKUP(G610,Round3_Transactions!$A$2:$F$800,2,FALSE))</f>
        <v>0</v>
      </c>
      <c r="I610" s="60">
        <f>IF(ISNA(VLOOKUP(G610,Round3_Transactions!$A$2:$F$800,3,FALSE)), 0,VLOOKUP(G610,Round3_Transactions!$A$2:$F$800,3,FALSE))</f>
        <v>0</v>
      </c>
      <c r="J610" s="60">
        <f>IF(ISNA(VLOOKUP(G610,Round3_Transactions!$A$2:$F$800,4,FALSE)), 0,VLOOKUP(G610,Round3_Transactions!$A$2:$F$800,4,FALSE))</f>
        <v>0</v>
      </c>
      <c r="K610" s="60">
        <f>IF(ISNA(VLOOKUP(G610,Round3_Transactions!$A$2:$F$800,5,FALSE)), 0,VLOOKUP(G610,Round3_Transactions!$A$2:$F$800,5,FALSE))</f>
        <v>0</v>
      </c>
      <c r="L610" s="86">
        <f>IF(ISNA(VLOOKUP(G610,Round3_Transactions!$A$2:$F$800,6,FALSE)), 0,VLOOKUP(G610,Round3_Transactions!$A$2:$F$800,6,FALSE))</f>
        <v>0</v>
      </c>
      <c r="M610" s="107">
        <f t="shared" si="79"/>
        <v>0</v>
      </c>
      <c r="N610" s="107">
        <f t="shared" si="81"/>
        <v>0</v>
      </c>
      <c r="O610" s="107">
        <f t="shared" si="82"/>
        <v>0</v>
      </c>
      <c r="P610" s="107">
        <f t="shared" si="83"/>
        <v>0</v>
      </c>
      <c r="Q610" s="107">
        <f t="shared" si="84"/>
        <v>0</v>
      </c>
      <c r="R610" s="107">
        <f t="shared" si="85"/>
        <v>0</v>
      </c>
      <c r="S610" s="107">
        <f t="shared" si="86"/>
        <v>0</v>
      </c>
      <c r="T610" s="107">
        <f t="shared" si="87"/>
        <v>0</v>
      </c>
      <c r="U610" s="107">
        <f t="shared" si="88"/>
        <v>0</v>
      </c>
      <c r="V610" s="107">
        <f t="shared" si="89"/>
        <v>0</v>
      </c>
      <c r="W610" s="107">
        <f t="shared" si="90"/>
        <v>0</v>
      </c>
      <c r="X610" s="107">
        <f t="shared" si="91"/>
        <v>0</v>
      </c>
      <c r="Y610" s="107">
        <f t="shared" si="92"/>
        <v>0</v>
      </c>
      <c r="Z610" s="107">
        <f t="shared" si="119"/>
        <v>0</v>
      </c>
      <c r="AA610" s="107">
        <f t="shared" si="120"/>
        <v>0</v>
      </c>
      <c r="AB610" s="107">
        <f t="shared" si="121"/>
        <v>0</v>
      </c>
      <c r="AC610" s="107">
        <f t="shared" si="122"/>
        <v>0</v>
      </c>
      <c r="AD610" s="107">
        <f t="shared" si="123"/>
        <v>0</v>
      </c>
      <c r="AE610" s="107">
        <f t="shared" si="124"/>
        <v>0</v>
      </c>
      <c r="AF610" s="107">
        <f t="shared" si="125"/>
        <v>0</v>
      </c>
      <c r="AG610" s="107">
        <f t="shared" si="126"/>
        <v>0</v>
      </c>
      <c r="AH610" s="107">
        <f t="shared" si="127"/>
        <v>0</v>
      </c>
      <c r="AI610" s="107">
        <f t="shared" si="128"/>
        <v>0</v>
      </c>
      <c r="AJ610" s="107">
        <f t="shared" si="129"/>
        <v>0</v>
      </c>
      <c r="AK610" s="107">
        <f t="shared" si="130"/>
        <v>0</v>
      </c>
    </row>
    <row r="611">
      <c r="A611" s="107"/>
      <c r="B611" s="107"/>
      <c r="C611" s="107"/>
      <c r="D611" s="107"/>
      <c r="E611" s="107"/>
      <c r="F611" s="108">
        <f t="shared" si="118"/>
        <v>3460</v>
      </c>
      <c r="G611" s="90" t="s">
        <v>802</v>
      </c>
      <c r="H611" s="14">
        <f>IF(ISNA(VLOOKUP(G611,Round3_Transactions!$A$2:$F$800,2,FALSE)), 0,VLOOKUP(G611,Round3_Transactions!$A$2:$F$800,2,FALSE))</f>
        <v>0</v>
      </c>
      <c r="I611" s="60">
        <f>IF(ISNA(VLOOKUP(G611,Round3_Transactions!$A$2:$F$800,3,FALSE)), 0,VLOOKUP(G611,Round3_Transactions!$A$2:$F$800,3,FALSE))</f>
        <v>0</v>
      </c>
      <c r="J611" s="60">
        <f>IF(ISNA(VLOOKUP(G611,Round3_Transactions!$A$2:$F$800,4,FALSE)), 0,VLOOKUP(G611,Round3_Transactions!$A$2:$F$800,4,FALSE))</f>
        <v>0</v>
      </c>
      <c r="K611" s="60">
        <f>IF(ISNA(VLOOKUP(G611,Round3_Transactions!$A$2:$F$800,5,FALSE)), 0,VLOOKUP(G611,Round3_Transactions!$A$2:$F$800,5,FALSE))</f>
        <v>0</v>
      </c>
      <c r="L611" s="86">
        <f>IF(ISNA(VLOOKUP(G611,Round3_Transactions!$A$2:$F$800,6,FALSE)), 0,VLOOKUP(G611,Round3_Transactions!$A$2:$F$800,6,FALSE))</f>
        <v>0</v>
      </c>
      <c r="M611" s="107">
        <f t="shared" si="79"/>
        <v>0</v>
      </c>
      <c r="N611" s="107">
        <f t="shared" si="81"/>
        <v>0</v>
      </c>
      <c r="O611" s="107">
        <f t="shared" si="82"/>
        <v>0</v>
      </c>
      <c r="P611" s="107">
        <f t="shared" si="83"/>
        <v>0</v>
      </c>
      <c r="Q611" s="107">
        <f t="shared" si="84"/>
        <v>0</v>
      </c>
      <c r="R611" s="107">
        <f t="shared" si="85"/>
        <v>0</v>
      </c>
      <c r="S611" s="107">
        <f t="shared" si="86"/>
        <v>0</v>
      </c>
      <c r="T611" s="107">
        <f t="shared" si="87"/>
        <v>0</v>
      </c>
      <c r="U611" s="107">
        <f t="shared" si="88"/>
        <v>0</v>
      </c>
      <c r="V611" s="107">
        <f t="shared" si="89"/>
        <v>0</v>
      </c>
      <c r="W611" s="107">
        <f t="shared" si="90"/>
        <v>0</v>
      </c>
      <c r="X611" s="107">
        <f t="shared" si="91"/>
        <v>0</v>
      </c>
      <c r="Y611" s="107">
        <f t="shared" si="92"/>
        <v>0</v>
      </c>
      <c r="Z611" s="107">
        <f t="shared" si="119"/>
        <v>0</v>
      </c>
      <c r="AA611" s="107">
        <f t="shared" si="120"/>
        <v>0</v>
      </c>
      <c r="AB611" s="107">
        <f t="shared" si="121"/>
        <v>0</v>
      </c>
      <c r="AC611" s="107">
        <f t="shared" si="122"/>
        <v>0</v>
      </c>
      <c r="AD611" s="107">
        <f t="shared" si="123"/>
        <v>0</v>
      </c>
      <c r="AE611" s="107">
        <f t="shared" si="124"/>
        <v>0</v>
      </c>
      <c r="AF611" s="107">
        <f t="shared" si="125"/>
        <v>0</v>
      </c>
      <c r="AG611" s="107">
        <f t="shared" si="126"/>
        <v>0</v>
      </c>
      <c r="AH611" s="107">
        <f t="shared" si="127"/>
        <v>0</v>
      </c>
      <c r="AI611" s="107">
        <f t="shared" si="128"/>
        <v>0</v>
      </c>
      <c r="AJ611" s="107">
        <f t="shared" si="129"/>
        <v>0</v>
      </c>
      <c r="AK611" s="107">
        <f t="shared" si="130"/>
        <v>0</v>
      </c>
    </row>
    <row r="612">
      <c r="A612" s="107"/>
      <c r="B612" s="107"/>
      <c r="C612" s="107"/>
      <c r="D612" s="107"/>
      <c r="E612" s="107"/>
      <c r="F612" s="108">
        <f t="shared" si="118"/>
        <v>3460</v>
      </c>
      <c r="G612" s="90" t="s">
        <v>803</v>
      </c>
      <c r="H612" s="14">
        <f>IF(ISNA(VLOOKUP(G612,Round3_Transactions!$A$2:$F$800,2,FALSE)), 0,VLOOKUP(G612,Round3_Transactions!$A$2:$F$800,2,FALSE))</f>
        <v>0</v>
      </c>
      <c r="I612" s="60">
        <f>IF(ISNA(VLOOKUP(G612,Round3_Transactions!$A$2:$F$800,3,FALSE)), 0,VLOOKUP(G612,Round3_Transactions!$A$2:$F$800,3,FALSE))</f>
        <v>0</v>
      </c>
      <c r="J612" s="60">
        <f>IF(ISNA(VLOOKUP(G612,Round3_Transactions!$A$2:$F$800,4,FALSE)), 0,VLOOKUP(G612,Round3_Transactions!$A$2:$F$800,4,FALSE))</f>
        <v>0</v>
      </c>
      <c r="K612" s="60">
        <f>IF(ISNA(VLOOKUP(G612,Round3_Transactions!$A$2:$F$800,5,FALSE)), 0,VLOOKUP(G612,Round3_Transactions!$A$2:$F$800,5,FALSE))</f>
        <v>0</v>
      </c>
      <c r="L612" s="86">
        <f>IF(ISNA(VLOOKUP(G612,Round3_Transactions!$A$2:$F$800,6,FALSE)), 0,VLOOKUP(G612,Round3_Transactions!$A$2:$F$800,6,FALSE))</f>
        <v>0</v>
      </c>
      <c r="M612" s="107">
        <f t="shared" si="79"/>
        <v>0</v>
      </c>
      <c r="N612" s="107">
        <f t="shared" si="81"/>
        <v>0</v>
      </c>
      <c r="O612" s="107">
        <f t="shared" si="82"/>
        <v>0</v>
      </c>
      <c r="P612" s="107">
        <f t="shared" si="83"/>
        <v>0</v>
      </c>
      <c r="Q612" s="107">
        <f t="shared" si="84"/>
        <v>0</v>
      </c>
      <c r="R612" s="107">
        <f t="shared" si="85"/>
        <v>0</v>
      </c>
      <c r="S612" s="107">
        <f t="shared" si="86"/>
        <v>0</v>
      </c>
      <c r="T612" s="107">
        <f t="shared" si="87"/>
        <v>0</v>
      </c>
      <c r="U612" s="107">
        <f t="shared" si="88"/>
        <v>0</v>
      </c>
      <c r="V612" s="107">
        <f t="shared" si="89"/>
        <v>0</v>
      </c>
      <c r="W612" s="107">
        <f t="shared" si="90"/>
        <v>0</v>
      </c>
      <c r="X612" s="107">
        <f t="shared" si="91"/>
        <v>0</v>
      </c>
      <c r="Y612" s="107">
        <f t="shared" si="92"/>
        <v>0</v>
      </c>
      <c r="Z612" s="107">
        <f t="shared" si="119"/>
        <v>0</v>
      </c>
      <c r="AA612" s="107">
        <f t="shared" si="120"/>
        <v>0</v>
      </c>
      <c r="AB612" s="107">
        <f t="shared" si="121"/>
        <v>0</v>
      </c>
      <c r="AC612" s="107">
        <f t="shared" si="122"/>
        <v>0</v>
      </c>
      <c r="AD612" s="107">
        <f t="shared" si="123"/>
        <v>0</v>
      </c>
      <c r="AE612" s="107">
        <f t="shared" si="124"/>
        <v>0</v>
      </c>
      <c r="AF612" s="107">
        <f t="shared" si="125"/>
        <v>0</v>
      </c>
      <c r="AG612" s="107">
        <f t="shared" si="126"/>
        <v>0</v>
      </c>
      <c r="AH612" s="107">
        <f t="shared" si="127"/>
        <v>0</v>
      </c>
      <c r="AI612" s="107">
        <f t="shared" si="128"/>
        <v>0</v>
      </c>
      <c r="AJ612" s="107">
        <f t="shared" si="129"/>
        <v>0</v>
      </c>
      <c r="AK612" s="107">
        <f t="shared" si="130"/>
        <v>0</v>
      </c>
    </row>
    <row r="613">
      <c r="A613" s="107"/>
      <c r="B613" s="107"/>
      <c r="C613" s="107"/>
      <c r="D613" s="107"/>
      <c r="E613" s="107"/>
      <c r="F613" s="108">
        <f t="shared" si="118"/>
        <v>3460</v>
      </c>
      <c r="G613" s="90" t="s">
        <v>804</v>
      </c>
      <c r="H613" s="14">
        <f>IF(ISNA(VLOOKUP(G613,Round3_Transactions!$A$2:$F$800,2,FALSE)), 0,VLOOKUP(G613,Round3_Transactions!$A$2:$F$800,2,FALSE))</f>
        <v>0</v>
      </c>
      <c r="I613" s="60">
        <f>IF(ISNA(VLOOKUP(G613,Round3_Transactions!$A$2:$F$800,3,FALSE)), 0,VLOOKUP(G613,Round3_Transactions!$A$2:$F$800,3,FALSE))</f>
        <v>0</v>
      </c>
      <c r="J613" s="60">
        <f>IF(ISNA(VLOOKUP(G613,Round3_Transactions!$A$2:$F$800,4,FALSE)), 0,VLOOKUP(G613,Round3_Transactions!$A$2:$F$800,4,FALSE))</f>
        <v>0</v>
      </c>
      <c r="K613" s="60">
        <f>IF(ISNA(VLOOKUP(G613,Round3_Transactions!$A$2:$F$800,5,FALSE)), 0,VLOOKUP(G613,Round3_Transactions!$A$2:$F$800,5,FALSE))</f>
        <v>0</v>
      </c>
      <c r="L613" s="86">
        <f>IF(ISNA(VLOOKUP(G613,Round3_Transactions!$A$2:$F$800,6,FALSE)), 0,VLOOKUP(G613,Round3_Transactions!$A$2:$F$800,6,FALSE))</f>
        <v>0</v>
      </c>
      <c r="M613" s="107">
        <f t="shared" si="79"/>
        <v>0</v>
      </c>
      <c r="N613" s="107">
        <f t="shared" si="81"/>
        <v>0</v>
      </c>
      <c r="O613" s="107">
        <f t="shared" si="82"/>
        <v>0</v>
      </c>
      <c r="P613" s="107">
        <f t="shared" si="83"/>
        <v>0</v>
      </c>
      <c r="Q613" s="107">
        <f t="shared" si="84"/>
        <v>0</v>
      </c>
      <c r="R613" s="107">
        <f t="shared" si="85"/>
        <v>0</v>
      </c>
      <c r="S613" s="107">
        <f t="shared" si="86"/>
        <v>0</v>
      </c>
      <c r="T613" s="107">
        <f t="shared" si="87"/>
        <v>0</v>
      </c>
      <c r="U613" s="107">
        <f t="shared" si="88"/>
        <v>0</v>
      </c>
      <c r="V613" s="107">
        <f t="shared" si="89"/>
        <v>0</v>
      </c>
      <c r="W613" s="107">
        <f t="shared" si="90"/>
        <v>0</v>
      </c>
      <c r="X613" s="107">
        <f t="shared" si="91"/>
        <v>0</v>
      </c>
      <c r="Y613" s="107">
        <f t="shared" si="92"/>
        <v>0</v>
      </c>
      <c r="Z613" s="107">
        <f t="shared" si="119"/>
        <v>0</v>
      </c>
      <c r="AA613" s="107">
        <f t="shared" si="120"/>
        <v>0</v>
      </c>
      <c r="AB613" s="107">
        <f t="shared" si="121"/>
        <v>0</v>
      </c>
      <c r="AC613" s="107">
        <f t="shared" si="122"/>
        <v>0</v>
      </c>
      <c r="AD613" s="107">
        <f t="shared" si="123"/>
        <v>0</v>
      </c>
      <c r="AE613" s="107">
        <f t="shared" si="124"/>
        <v>0</v>
      </c>
      <c r="AF613" s="107">
        <f t="shared" si="125"/>
        <v>0</v>
      </c>
      <c r="AG613" s="107">
        <f t="shared" si="126"/>
        <v>0</v>
      </c>
      <c r="AH613" s="107">
        <f t="shared" si="127"/>
        <v>0</v>
      </c>
      <c r="AI613" s="107">
        <f t="shared" si="128"/>
        <v>0</v>
      </c>
      <c r="AJ613" s="107">
        <f t="shared" si="129"/>
        <v>0</v>
      </c>
      <c r="AK613" s="107">
        <f t="shared" si="130"/>
        <v>0</v>
      </c>
    </row>
    <row r="614">
      <c r="A614" s="107"/>
      <c r="B614" s="107"/>
      <c r="C614" s="107"/>
      <c r="D614" s="107"/>
      <c r="E614" s="107"/>
      <c r="F614" s="108">
        <f t="shared" si="118"/>
        <v>3460</v>
      </c>
      <c r="G614" s="90" t="s">
        <v>805</v>
      </c>
      <c r="H614" s="14">
        <f>IF(ISNA(VLOOKUP(G614,Round3_Transactions!$A$2:$F$800,2,FALSE)), 0,VLOOKUP(G614,Round3_Transactions!$A$2:$F$800,2,FALSE))</f>
        <v>0</v>
      </c>
      <c r="I614" s="60">
        <f>IF(ISNA(VLOOKUP(G614,Round3_Transactions!$A$2:$F$800,3,FALSE)), 0,VLOOKUP(G614,Round3_Transactions!$A$2:$F$800,3,FALSE))</f>
        <v>0</v>
      </c>
      <c r="J614" s="60">
        <f>IF(ISNA(VLOOKUP(G614,Round3_Transactions!$A$2:$F$800,4,FALSE)), 0,VLOOKUP(G614,Round3_Transactions!$A$2:$F$800,4,FALSE))</f>
        <v>0</v>
      </c>
      <c r="K614" s="60">
        <f>IF(ISNA(VLOOKUP(G614,Round3_Transactions!$A$2:$F$800,5,FALSE)), 0,VLOOKUP(G614,Round3_Transactions!$A$2:$F$800,5,FALSE))</f>
        <v>0</v>
      </c>
      <c r="L614" s="86">
        <f>IF(ISNA(VLOOKUP(G614,Round3_Transactions!$A$2:$F$800,6,FALSE)), 0,VLOOKUP(G614,Round3_Transactions!$A$2:$F$800,6,FALSE))</f>
        <v>0</v>
      </c>
      <c r="M614" s="107">
        <f t="shared" si="79"/>
        <v>0</v>
      </c>
      <c r="N614" s="107">
        <f t="shared" si="81"/>
        <v>0</v>
      </c>
      <c r="O614" s="107">
        <f t="shared" si="82"/>
        <v>0</v>
      </c>
      <c r="P614" s="107">
        <f t="shared" si="83"/>
        <v>0</v>
      </c>
      <c r="Q614" s="107">
        <f t="shared" si="84"/>
        <v>0</v>
      </c>
      <c r="R614" s="107">
        <f t="shared" si="85"/>
        <v>0</v>
      </c>
      <c r="S614" s="107">
        <f t="shared" si="86"/>
        <v>0</v>
      </c>
      <c r="T614" s="107">
        <f t="shared" si="87"/>
        <v>0</v>
      </c>
      <c r="U614" s="107">
        <f t="shared" si="88"/>
        <v>0</v>
      </c>
      <c r="V614" s="107">
        <f t="shared" si="89"/>
        <v>0</v>
      </c>
      <c r="W614" s="107">
        <f t="shared" si="90"/>
        <v>0</v>
      </c>
      <c r="X614" s="107">
        <f t="shared" si="91"/>
        <v>0</v>
      </c>
      <c r="Y614" s="107">
        <f t="shared" si="92"/>
        <v>0</v>
      </c>
      <c r="Z614" s="107">
        <f t="shared" si="119"/>
        <v>0</v>
      </c>
      <c r="AA614" s="107">
        <f t="shared" si="120"/>
        <v>0</v>
      </c>
      <c r="AB614" s="107">
        <f t="shared" si="121"/>
        <v>0</v>
      </c>
      <c r="AC614" s="107">
        <f t="shared" si="122"/>
        <v>0</v>
      </c>
      <c r="AD614" s="107">
        <f t="shared" si="123"/>
        <v>0</v>
      </c>
      <c r="AE614" s="107">
        <f t="shared" si="124"/>
        <v>0</v>
      </c>
      <c r="AF614" s="107">
        <f t="shared" si="125"/>
        <v>0</v>
      </c>
      <c r="AG614" s="107">
        <f t="shared" si="126"/>
        <v>0</v>
      </c>
      <c r="AH614" s="107">
        <f t="shared" si="127"/>
        <v>0</v>
      </c>
      <c r="AI614" s="107">
        <f t="shared" si="128"/>
        <v>0</v>
      </c>
      <c r="AJ614" s="107">
        <f t="shared" si="129"/>
        <v>0</v>
      </c>
      <c r="AK614" s="107">
        <f t="shared" si="130"/>
        <v>0</v>
      </c>
    </row>
    <row r="615">
      <c r="A615" s="107"/>
      <c r="B615" s="107"/>
      <c r="C615" s="107"/>
      <c r="D615" s="107"/>
      <c r="E615" s="107"/>
      <c r="F615" s="108">
        <f t="shared" si="118"/>
        <v>3460</v>
      </c>
      <c r="G615" s="90" t="s">
        <v>806</v>
      </c>
      <c r="H615" s="14">
        <f>IF(ISNA(VLOOKUP(G615,Round3_Transactions!$A$2:$F$800,2,FALSE)), 0,VLOOKUP(G615,Round3_Transactions!$A$2:$F$800,2,FALSE))</f>
        <v>0</v>
      </c>
      <c r="I615" s="60">
        <f>IF(ISNA(VLOOKUP(G615,Round3_Transactions!$A$2:$F$800,3,FALSE)), 0,VLOOKUP(G615,Round3_Transactions!$A$2:$F$800,3,FALSE))</f>
        <v>0</v>
      </c>
      <c r="J615" s="60">
        <f>IF(ISNA(VLOOKUP(G615,Round3_Transactions!$A$2:$F$800,4,FALSE)), 0,VLOOKUP(G615,Round3_Transactions!$A$2:$F$800,4,FALSE))</f>
        <v>0</v>
      </c>
      <c r="K615" s="60">
        <f>IF(ISNA(VLOOKUP(G615,Round3_Transactions!$A$2:$F$800,5,FALSE)), 0,VLOOKUP(G615,Round3_Transactions!$A$2:$F$800,5,FALSE))</f>
        <v>0</v>
      </c>
      <c r="L615" s="86">
        <f>IF(ISNA(VLOOKUP(G615,Round3_Transactions!$A$2:$F$800,6,FALSE)), 0,VLOOKUP(G615,Round3_Transactions!$A$2:$F$800,6,FALSE))</f>
        <v>0</v>
      </c>
      <c r="M615" s="107">
        <f t="shared" si="79"/>
        <v>0</v>
      </c>
      <c r="N615" s="107">
        <f t="shared" si="81"/>
        <v>0</v>
      </c>
      <c r="O615" s="107">
        <f t="shared" si="82"/>
        <v>0</v>
      </c>
      <c r="P615" s="107">
        <f t="shared" si="83"/>
        <v>0</v>
      </c>
      <c r="Q615" s="107">
        <f t="shared" si="84"/>
        <v>0</v>
      </c>
      <c r="R615" s="107">
        <f t="shared" si="85"/>
        <v>0</v>
      </c>
      <c r="S615" s="107">
        <f t="shared" si="86"/>
        <v>0</v>
      </c>
      <c r="T615" s="107">
        <f t="shared" si="87"/>
        <v>0</v>
      </c>
      <c r="U615" s="107">
        <f t="shared" si="88"/>
        <v>0</v>
      </c>
      <c r="V615" s="107">
        <f t="shared" si="89"/>
        <v>0</v>
      </c>
      <c r="W615" s="107">
        <f t="shared" si="90"/>
        <v>0</v>
      </c>
      <c r="X615" s="107">
        <f t="shared" si="91"/>
        <v>0</v>
      </c>
      <c r="Y615" s="107">
        <f t="shared" si="92"/>
        <v>0</v>
      </c>
      <c r="Z615" s="107">
        <f t="shared" si="119"/>
        <v>0</v>
      </c>
      <c r="AA615" s="107">
        <f t="shared" si="120"/>
        <v>0</v>
      </c>
      <c r="AB615" s="107">
        <f t="shared" si="121"/>
        <v>0</v>
      </c>
      <c r="AC615" s="107">
        <f t="shared" si="122"/>
        <v>0</v>
      </c>
      <c r="AD615" s="107">
        <f t="shared" si="123"/>
        <v>0</v>
      </c>
      <c r="AE615" s="107">
        <f t="shared" si="124"/>
        <v>0</v>
      </c>
      <c r="AF615" s="107">
        <f t="shared" si="125"/>
        <v>0</v>
      </c>
      <c r="AG615" s="107">
        <f t="shared" si="126"/>
        <v>0</v>
      </c>
      <c r="AH615" s="107">
        <f t="shared" si="127"/>
        <v>0</v>
      </c>
      <c r="AI615" s="107">
        <f t="shared" si="128"/>
        <v>0</v>
      </c>
      <c r="AJ615" s="107">
        <f t="shared" si="129"/>
        <v>0</v>
      </c>
      <c r="AK615" s="107">
        <f t="shared" si="130"/>
        <v>0</v>
      </c>
    </row>
    <row r="616">
      <c r="A616" s="107"/>
      <c r="B616" s="107"/>
      <c r="C616" s="107"/>
      <c r="D616" s="107"/>
      <c r="E616" s="107"/>
      <c r="F616" s="108">
        <f t="shared" si="118"/>
        <v>3460</v>
      </c>
      <c r="G616" s="90" t="s">
        <v>807</v>
      </c>
      <c r="H616" s="14">
        <f>IF(ISNA(VLOOKUP(G616,Round3_Transactions!$A$2:$F$800,2,FALSE)), 0,VLOOKUP(G616,Round3_Transactions!$A$2:$F$800,2,FALSE))</f>
        <v>0</v>
      </c>
      <c r="I616" s="60">
        <f>IF(ISNA(VLOOKUP(G616,Round3_Transactions!$A$2:$F$800,3,FALSE)), 0,VLOOKUP(G616,Round3_Transactions!$A$2:$F$800,3,FALSE))</f>
        <v>0</v>
      </c>
      <c r="J616" s="60">
        <f>IF(ISNA(VLOOKUP(G616,Round3_Transactions!$A$2:$F$800,4,FALSE)), 0,VLOOKUP(G616,Round3_Transactions!$A$2:$F$800,4,FALSE))</f>
        <v>0</v>
      </c>
      <c r="K616" s="60">
        <f>IF(ISNA(VLOOKUP(G616,Round3_Transactions!$A$2:$F$800,5,FALSE)), 0,VLOOKUP(G616,Round3_Transactions!$A$2:$F$800,5,FALSE))</f>
        <v>0</v>
      </c>
      <c r="L616" s="86">
        <f>IF(ISNA(VLOOKUP(G616,Round3_Transactions!$A$2:$F$800,6,FALSE)), 0,VLOOKUP(G616,Round3_Transactions!$A$2:$F$800,6,FALSE))</f>
        <v>0</v>
      </c>
      <c r="M616" s="107">
        <f t="shared" si="79"/>
        <v>0</v>
      </c>
      <c r="N616" s="107">
        <f t="shared" si="81"/>
        <v>0</v>
      </c>
      <c r="O616" s="107">
        <f t="shared" si="82"/>
        <v>0</v>
      </c>
      <c r="P616" s="107">
        <f t="shared" si="83"/>
        <v>0</v>
      </c>
      <c r="Q616" s="107">
        <f t="shared" si="84"/>
        <v>0</v>
      </c>
      <c r="R616" s="107">
        <f t="shared" si="85"/>
        <v>0</v>
      </c>
      <c r="S616" s="107">
        <f t="shared" si="86"/>
        <v>0</v>
      </c>
      <c r="T616" s="107">
        <f t="shared" si="87"/>
        <v>0</v>
      </c>
      <c r="U616" s="107">
        <f t="shared" si="88"/>
        <v>0</v>
      </c>
      <c r="V616" s="107">
        <f t="shared" si="89"/>
        <v>0</v>
      </c>
      <c r="W616" s="107">
        <f t="shared" si="90"/>
        <v>0</v>
      </c>
      <c r="X616" s="107">
        <f t="shared" si="91"/>
        <v>0</v>
      </c>
      <c r="Y616" s="107">
        <f t="shared" si="92"/>
        <v>0</v>
      </c>
      <c r="Z616" s="107">
        <f t="shared" si="119"/>
        <v>0</v>
      </c>
      <c r="AA616" s="107">
        <f t="shared" si="120"/>
        <v>0</v>
      </c>
      <c r="AB616" s="107">
        <f t="shared" si="121"/>
        <v>0</v>
      </c>
      <c r="AC616" s="107">
        <f t="shared" si="122"/>
        <v>0</v>
      </c>
      <c r="AD616" s="107">
        <f t="shared" si="123"/>
        <v>0</v>
      </c>
      <c r="AE616" s="107">
        <f t="shared" si="124"/>
        <v>0</v>
      </c>
      <c r="AF616" s="107">
        <f t="shared" si="125"/>
        <v>0</v>
      </c>
      <c r="AG616" s="107">
        <f t="shared" si="126"/>
        <v>0</v>
      </c>
      <c r="AH616" s="107">
        <f t="shared" si="127"/>
        <v>0</v>
      </c>
      <c r="AI616" s="107">
        <f t="shared" si="128"/>
        <v>0</v>
      </c>
      <c r="AJ616" s="107">
        <f t="shared" si="129"/>
        <v>0</v>
      </c>
      <c r="AK616" s="107">
        <f t="shared" si="130"/>
        <v>0</v>
      </c>
    </row>
    <row r="617">
      <c r="A617" s="107"/>
      <c r="B617" s="107"/>
      <c r="C617" s="107"/>
      <c r="D617" s="107"/>
      <c r="E617" s="107"/>
      <c r="F617" s="108">
        <f t="shared" si="118"/>
        <v>3460</v>
      </c>
      <c r="G617" s="90" t="s">
        <v>808</v>
      </c>
      <c r="H617" s="14">
        <f>IF(ISNA(VLOOKUP(G617,Round3_Transactions!$A$2:$F$800,2,FALSE)), 0,VLOOKUP(G617,Round3_Transactions!$A$2:$F$800,2,FALSE))</f>
        <v>0</v>
      </c>
      <c r="I617" s="60">
        <f>IF(ISNA(VLOOKUP(G617,Round3_Transactions!$A$2:$F$800,3,FALSE)), 0,VLOOKUP(G617,Round3_Transactions!$A$2:$F$800,3,FALSE))</f>
        <v>0</v>
      </c>
      <c r="J617" s="60">
        <f>IF(ISNA(VLOOKUP(G617,Round3_Transactions!$A$2:$F$800,4,FALSE)), 0,VLOOKUP(G617,Round3_Transactions!$A$2:$F$800,4,FALSE))</f>
        <v>0</v>
      </c>
      <c r="K617" s="60">
        <f>IF(ISNA(VLOOKUP(G617,Round3_Transactions!$A$2:$F$800,5,FALSE)), 0,VLOOKUP(G617,Round3_Transactions!$A$2:$F$800,5,FALSE))</f>
        <v>0</v>
      </c>
      <c r="L617" s="86">
        <f>IF(ISNA(VLOOKUP(G617,Round3_Transactions!$A$2:$F$800,6,FALSE)), 0,VLOOKUP(G617,Round3_Transactions!$A$2:$F$800,6,FALSE))</f>
        <v>0</v>
      </c>
      <c r="M617" s="107">
        <f t="shared" si="79"/>
        <v>0</v>
      </c>
      <c r="N617" s="107">
        <f t="shared" si="81"/>
        <v>0</v>
      </c>
      <c r="O617" s="107">
        <f t="shared" si="82"/>
        <v>0</v>
      </c>
      <c r="P617" s="107">
        <f t="shared" si="83"/>
        <v>0</v>
      </c>
      <c r="Q617" s="107">
        <f t="shared" si="84"/>
        <v>0</v>
      </c>
      <c r="R617" s="107">
        <f t="shared" si="85"/>
        <v>0</v>
      </c>
      <c r="S617" s="107">
        <f t="shared" si="86"/>
        <v>0</v>
      </c>
      <c r="T617" s="107">
        <f t="shared" si="87"/>
        <v>0</v>
      </c>
      <c r="U617" s="107">
        <f t="shared" si="88"/>
        <v>0</v>
      </c>
      <c r="V617" s="107">
        <f t="shared" si="89"/>
        <v>0</v>
      </c>
      <c r="W617" s="107">
        <f t="shared" si="90"/>
        <v>0</v>
      </c>
      <c r="X617" s="107">
        <f t="shared" si="91"/>
        <v>0</v>
      </c>
      <c r="Y617" s="107">
        <f t="shared" si="92"/>
        <v>0</v>
      </c>
      <c r="Z617" s="107">
        <f t="shared" si="119"/>
        <v>0</v>
      </c>
      <c r="AA617" s="107">
        <f t="shared" si="120"/>
        <v>0</v>
      </c>
      <c r="AB617" s="107">
        <f t="shared" si="121"/>
        <v>0</v>
      </c>
      <c r="AC617" s="107">
        <f t="shared" si="122"/>
        <v>0</v>
      </c>
      <c r="AD617" s="107">
        <f t="shared" si="123"/>
        <v>0</v>
      </c>
      <c r="AE617" s="107">
        <f t="shared" si="124"/>
        <v>0</v>
      </c>
      <c r="AF617" s="107">
        <f t="shared" si="125"/>
        <v>0</v>
      </c>
      <c r="AG617" s="107">
        <f t="shared" si="126"/>
        <v>0</v>
      </c>
      <c r="AH617" s="107">
        <f t="shared" si="127"/>
        <v>0</v>
      </c>
      <c r="AI617" s="107">
        <f t="shared" si="128"/>
        <v>0</v>
      </c>
      <c r="AJ617" s="107">
        <f t="shared" si="129"/>
        <v>0</v>
      </c>
      <c r="AK617" s="107">
        <f t="shared" si="130"/>
        <v>0</v>
      </c>
    </row>
    <row r="618">
      <c r="A618" s="107"/>
      <c r="B618" s="107"/>
      <c r="C618" s="107"/>
      <c r="D618" s="107"/>
      <c r="E618" s="107"/>
      <c r="F618" s="108">
        <f t="shared" si="118"/>
        <v>3460</v>
      </c>
      <c r="G618" s="90" t="s">
        <v>809</v>
      </c>
      <c r="H618" s="14">
        <f>IF(ISNA(VLOOKUP(G618,Round3_Transactions!$A$2:$F$800,2,FALSE)), 0,VLOOKUP(G618,Round3_Transactions!$A$2:$F$800,2,FALSE))</f>
        <v>0</v>
      </c>
      <c r="I618" s="60">
        <f>IF(ISNA(VLOOKUP(G618,Round3_Transactions!$A$2:$F$800,3,FALSE)), 0,VLOOKUP(G618,Round3_Transactions!$A$2:$F$800,3,FALSE))</f>
        <v>0</v>
      </c>
      <c r="J618" s="60">
        <f>IF(ISNA(VLOOKUP(G618,Round3_Transactions!$A$2:$F$800,4,FALSE)), 0,VLOOKUP(G618,Round3_Transactions!$A$2:$F$800,4,FALSE))</f>
        <v>0</v>
      </c>
      <c r="K618" s="60">
        <f>IF(ISNA(VLOOKUP(G618,Round3_Transactions!$A$2:$F$800,5,FALSE)), 0,VLOOKUP(G618,Round3_Transactions!$A$2:$F$800,5,FALSE))</f>
        <v>0</v>
      </c>
      <c r="L618" s="86">
        <f>IF(ISNA(VLOOKUP(G618,Round3_Transactions!$A$2:$F$800,6,FALSE)), 0,VLOOKUP(G618,Round3_Transactions!$A$2:$F$800,6,FALSE))</f>
        <v>0</v>
      </c>
      <c r="M618" s="107">
        <f t="shared" si="79"/>
        <v>0</v>
      </c>
      <c r="N618" s="107">
        <f t="shared" si="81"/>
        <v>0</v>
      </c>
      <c r="O618" s="107">
        <f t="shared" si="82"/>
        <v>0</v>
      </c>
      <c r="P618" s="107">
        <f t="shared" si="83"/>
        <v>0</v>
      </c>
      <c r="Q618" s="107">
        <f t="shared" si="84"/>
        <v>0</v>
      </c>
      <c r="R618" s="107">
        <f t="shared" si="85"/>
        <v>0</v>
      </c>
      <c r="S618" s="107">
        <f t="shared" si="86"/>
        <v>0</v>
      </c>
      <c r="T618" s="107">
        <f t="shared" si="87"/>
        <v>0</v>
      </c>
      <c r="U618" s="107">
        <f t="shared" si="88"/>
        <v>0</v>
      </c>
      <c r="V618" s="107">
        <f t="shared" si="89"/>
        <v>0</v>
      </c>
      <c r="W618" s="107">
        <f t="shared" si="90"/>
        <v>0</v>
      </c>
      <c r="X618" s="107">
        <f t="shared" si="91"/>
        <v>0</v>
      </c>
      <c r="Y618" s="107">
        <f t="shared" si="92"/>
        <v>0</v>
      </c>
      <c r="Z618" s="107">
        <f t="shared" si="119"/>
        <v>0</v>
      </c>
      <c r="AA618" s="107">
        <f t="shared" si="120"/>
        <v>0</v>
      </c>
      <c r="AB618" s="107">
        <f t="shared" si="121"/>
        <v>0</v>
      </c>
      <c r="AC618" s="107">
        <f t="shared" si="122"/>
        <v>0</v>
      </c>
      <c r="AD618" s="107">
        <f t="shared" si="123"/>
        <v>0</v>
      </c>
      <c r="AE618" s="107">
        <f t="shared" si="124"/>
        <v>0</v>
      </c>
      <c r="AF618" s="107">
        <f t="shared" si="125"/>
        <v>0</v>
      </c>
      <c r="AG618" s="107">
        <f t="shared" si="126"/>
        <v>0</v>
      </c>
      <c r="AH618" s="107">
        <f t="shared" si="127"/>
        <v>0</v>
      </c>
      <c r="AI618" s="107">
        <f t="shared" si="128"/>
        <v>0</v>
      </c>
      <c r="AJ618" s="107">
        <f t="shared" si="129"/>
        <v>0</v>
      </c>
      <c r="AK618" s="107">
        <f t="shared" si="130"/>
        <v>0</v>
      </c>
    </row>
    <row r="619">
      <c r="A619" s="107"/>
      <c r="B619" s="107"/>
      <c r="C619" s="107"/>
      <c r="D619" s="107"/>
      <c r="E619" s="107"/>
      <c r="F619" s="108">
        <f t="shared" si="118"/>
        <v>3460</v>
      </c>
      <c r="G619" s="90" t="s">
        <v>810</v>
      </c>
      <c r="H619" s="14">
        <f>IF(ISNA(VLOOKUP(G619,Round3_Transactions!$A$2:$F$800,2,FALSE)), 0,VLOOKUP(G619,Round3_Transactions!$A$2:$F$800,2,FALSE))</f>
        <v>0</v>
      </c>
      <c r="I619" s="60">
        <f>IF(ISNA(VLOOKUP(G619,Round3_Transactions!$A$2:$F$800,3,FALSE)), 0,VLOOKUP(G619,Round3_Transactions!$A$2:$F$800,3,FALSE))</f>
        <v>0</v>
      </c>
      <c r="J619" s="60">
        <f>IF(ISNA(VLOOKUP(G619,Round3_Transactions!$A$2:$F$800,4,FALSE)), 0,VLOOKUP(G619,Round3_Transactions!$A$2:$F$800,4,FALSE))</f>
        <v>0</v>
      </c>
      <c r="K619" s="60">
        <f>IF(ISNA(VLOOKUP(G619,Round3_Transactions!$A$2:$F$800,5,FALSE)), 0,VLOOKUP(G619,Round3_Transactions!$A$2:$F$800,5,FALSE))</f>
        <v>0</v>
      </c>
      <c r="L619" s="86">
        <f>IF(ISNA(VLOOKUP(G619,Round3_Transactions!$A$2:$F$800,6,FALSE)), 0,VLOOKUP(G619,Round3_Transactions!$A$2:$F$800,6,FALSE))</f>
        <v>0</v>
      </c>
      <c r="M619" s="107">
        <f t="shared" si="79"/>
        <v>0</v>
      </c>
      <c r="N619" s="107">
        <f t="shared" si="81"/>
        <v>0</v>
      </c>
      <c r="O619" s="107">
        <f t="shared" si="82"/>
        <v>0</v>
      </c>
      <c r="P619" s="107">
        <f t="shared" si="83"/>
        <v>0</v>
      </c>
      <c r="Q619" s="107">
        <f t="shared" si="84"/>
        <v>0</v>
      </c>
      <c r="R619" s="107">
        <f t="shared" si="85"/>
        <v>0</v>
      </c>
      <c r="S619" s="107">
        <f t="shared" si="86"/>
        <v>0</v>
      </c>
      <c r="T619" s="107">
        <f t="shared" si="87"/>
        <v>0</v>
      </c>
      <c r="U619" s="107">
        <f t="shared" si="88"/>
        <v>0</v>
      </c>
      <c r="V619" s="107">
        <f t="shared" si="89"/>
        <v>0</v>
      </c>
      <c r="W619" s="107">
        <f t="shared" si="90"/>
        <v>0</v>
      </c>
      <c r="X619" s="107">
        <f t="shared" si="91"/>
        <v>0</v>
      </c>
      <c r="Y619" s="107">
        <f t="shared" si="92"/>
        <v>0</v>
      </c>
      <c r="Z619" s="107">
        <f t="shared" si="119"/>
        <v>0</v>
      </c>
      <c r="AA619" s="107">
        <f t="shared" si="120"/>
        <v>0</v>
      </c>
      <c r="AB619" s="107">
        <f t="shared" si="121"/>
        <v>0</v>
      </c>
      <c r="AC619" s="107">
        <f t="shared" si="122"/>
        <v>0</v>
      </c>
      <c r="AD619" s="107">
        <f t="shared" si="123"/>
        <v>0</v>
      </c>
      <c r="AE619" s="107">
        <f t="shared" si="124"/>
        <v>0</v>
      </c>
      <c r="AF619" s="107">
        <f t="shared" si="125"/>
        <v>0</v>
      </c>
      <c r="AG619" s="107">
        <f t="shared" si="126"/>
        <v>0</v>
      </c>
      <c r="AH619" s="107">
        <f t="shared" si="127"/>
        <v>0</v>
      </c>
      <c r="AI619" s="107">
        <f t="shared" si="128"/>
        <v>0</v>
      </c>
      <c r="AJ619" s="107">
        <f t="shared" si="129"/>
        <v>0</v>
      </c>
      <c r="AK619" s="107">
        <f t="shared" si="130"/>
        <v>0</v>
      </c>
    </row>
    <row r="620">
      <c r="A620" s="107"/>
      <c r="B620" s="107"/>
      <c r="C620" s="107"/>
      <c r="D620" s="107"/>
      <c r="E620" s="107"/>
      <c r="F620" s="108">
        <f t="shared" si="118"/>
        <v>3460</v>
      </c>
      <c r="G620" s="90" t="s">
        <v>811</v>
      </c>
      <c r="H620" s="14">
        <f>IF(ISNA(VLOOKUP(G620,Round3_Transactions!$A$2:$F$800,2,FALSE)), 0,VLOOKUP(G620,Round3_Transactions!$A$2:$F$800,2,FALSE))</f>
        <v>0</v>
      </c>
      <c r="I620" s="60">
        <f>IF(ISNA(VLOOKUP(G620,Round3_Transactions!$A$2:$F$800,3,FALSE)), 0,VLOOKUP(G620,Round3_Transactions!$A$2:$F$800,3,FALSE))</f>
        <v>0</v>
      </c>
      <c r="J620" s="60">
        <f>IF(ISNA(VLOOKUP(G620,Round3_Transactions!$A$2:$F$800,4,FALSE)), 0,VLOOKUP(G620,Round3_Transactions!$A$2:$F$800,4,FALSE))</f>
        <v>0</v>
      </c>
      <c r="K620" s="60">
        <f>IF(ISNA(VLOOKUP(G620,Round3_Transactions!$A$2:$F$800,5,FALSE)), 0,VLOOKUP(G620,Round3_Transactions!$A$2:$F$800,5,FALSE))</f>
        <v>0</v>
      </c>
      <c r="L620" s="86">
        <f>IF(ISNA(VLOOKUP(G620,Round3_Transactions!$A$2:$F$800,6,FALSE)), 0,VLOOKUP(G620,Round3_Transactions!$A$2:$F$800,6,FALSE))</f>
        <v>0</v>
      </c>
      <c r="M620" s="107">
        <f t="shared" si="79"/>
        <v>0</v>
      </c>
      <c r="N620" s="107">
        <f t="shared" si="81"/>
        <v>0</v>
      </c>
      <c r="O620" s="107">
        <f t="shared" si="82"/>
        <v>0</v>
      </c>
      <c r="P620" s="107">
        <f t="shared" si="83"/>
        <v>0</v>
      </c>
      <c r="Q620" s="107">
        <f t="shared" si="84"/>
        <v>0</v>
      </c>
      <c r="R620" s="107">
        <f t="shared" si="85"/>
        <v>0</v>
      </c>
      <c r="S620" s="107">
        <f t="shared" si="86"/>
        <v>0</v>
      </c>
      <c r="T620" s="107">
        <f t="shared" si="87"/>
        <v>0</v>
      </c>
      <c r="U620" s="107">
        <f t="shared" si="88"/>
        <v>0</v>
      </c>
      <c r="V620" s="107">
        <f t="shared" si="89"/>
        <v>0</v>
      </c>
      <c r="W620" s="107">
        <f t="shared" si="90"/>
        <v>0</v>
      </c>
      <c r="X620" s="107">
        <f t="shared" si="91"/>
        <v>0</v>
      </c>
      <c r="Y620" s="107">
        <f t="shared" si="92"/>
        <v>0</v>
      </c>
      <c r="Z620" s="107">
        <f t="shared" si="119"/>
        <v>0</v>
      </c>
      <c r="AA620" s="107">
        <f t="shared" si="120"/>
        <v>0</v>
      </c>
      <c r="AB620" s="107">
        <f t="shared" si="121"/>
        <v>0</v>
      </c>
      <c r="AC620" s="107">
        <f t="shared" si="122"/>
        <v>0</v>
      </c>
      <c r="AD620" s="107">
        <f t="shared" si="123"/>
        <v>0</v>
      </c>
      <c r="AE620" s="107">
        <f t="shared" si="124"/>
        <v>0</v>
      </c>
      <c r="AF620" s="107">
        <f t="shared" si="125"/>
        <v>0</v>
      </c>
      <c r="AG620" s="107">
        <f t="shared" si="126"/>
        <v>0</v>
      </c>
      <c r="AH620" s="107">
        <f t="shared" si="127"/>
        <v>0</v>
      </c>
      <c r="AI620" s="107">
        <f t="shared" si="128"/>
        <v>0</v>
      </c>
      <c r="AJ620" s="107">
        <f t="shared" si="129"/>
        <v>0</v>
      </c>
      <c r="AK620" s="107">
        <f t="shared" si="130"/>
        <v>0</v>
      </c>
    </row>
    <row r="621">
      <c r="A621" s="107"/>
      <c r="B621" s="107"/>
      <c r="C621" s="107"/>
      <c r="D621" s="107"/>
      <c r="E621" s="107"/>
      <c r="F621" s="108">
        <f t="shared" si="118"/>
        <v>3460</v>
      </c>
      <c r="G621" s="90" t="s">
        <v>812</v>
      </c>
      <c r="H621" s="14">
        <f>IF(ISNA(VLOOKUP(G621,Round3_Transactions!$A$2:$F$800,2,FALSE)), 0,VLOOKUP(G621,Round3_Transactions!$A$2:$F$800,2,FALSE))</f>
        <v>0</v>
      </c>
      <c r="I621" s="60">
        <f>IF(ISNA(VLOOKUP(G621,Round3_Transactions!$A$2:$F$800,3,FALSE)), 0,VLOOKUP(G621,Round3_Transactions!$A$2:$F$800,3,FALSE))</f>
        <v>0</v>
      </c>
      <c r="J621" s="60">
        <f>IF(ISNA(VLOOKUP(G621,Round3_Transactions!$A$2:$F$800,4,FALSE)), 0,VLOOKUP(G621,Round3_Transactions!$A$2:$F$800,4,FALSE))</f>
        <v>0</v>
      </c>
      <c r="K621" s="60">
        <f>IF(ISNA(VLOOKUP(G621,Round3_Transactions!$A$2:$F$800,5,FALSE)), 0,VLOOKUP(G621,Round3_Transactions!$A$2:$F$800,5,FALSE))</f>
        <v>0</v>
      </c>
      <c r="L621" s="86">
        <f>IF(ISNA(VLOOKUP(G621,Round3_Transactions!$A$2:$F$800,6,FALSE)), 0,VLOOKUP(G621,Round3_Transactions!$A$2:$F$800,6,FALSE))</f>
        <v>0</v>
      </c>
      <c r="M621" s="107">
        <f t="shared" si="79"/>
        <v>0</v>
      </c>
      <c r="N621" s="107">
        <f t="shared" si="81"/>
        <v>0</v>
      </c>
      <c r="O621" s="107">
        <f t="shared" si="82"/>
        <v>0</v>
      </c>
      <c r="P621" s="107">
        <f t="shared" si="83"/>
        <v>0</v>
      </c>
      <c r="Q621" s="107">
        <f t="shared" si="84"/>
        <v>0</v>
      </c>
      <c r="R621" s="107">
        <f t="shared" si="85"/>
        <v>0</v>
      </c>
      <c r="S621" s="107">
        <f t="shared" si="86"/>
        <v>0</v>
      </c>
      <c r="T621" s="107">
        <f t="shared" si="87"/>
        <v>0</v>
      </c>
      <c r="U621" s="107">
        <f t="shared" si="88"/>
        <v>0</v>
      </c>
      <c r="V621" s="107">
        <f t="shared" si="89"/>
        <v>0</v>
      </c>
      <c r="W621" s="107">
        <f t="shared" si="90"/>
        <v>0</v>
      </c>
      <c r="X621" s="107">
        <f t="shared" si="91"/>
        <v>0</v>
      </c>
      <c r="Y621" s="107">
        <f t="shared" si="92"/>
        <v>0</v>
      </c>
      <c r="Z621" s="107">
        <f t="shared" si="119"/>
        <v>0</v>
      </c>
      <c r="AA621" s="107">
        <f t="shared" si="120"/>
        <v>0</v>
      </c>
      <c r="AB621" s="107">
        <f t="shared" si="121"/>
        <v>0</v>
      </c>
      <c r="AC621" s="107">
        <f t="shared" si="122"/>
        <v>0</v>
      </c>
      <c r="AD621" s="107">
        <f t="shared" si="123"/>
        <v>0</v>
      </c>
      <c r="AE621" s="107">
        <f t="shared" si="124"/>
        <v>0</v>
      </c>
      <c r="AF621" s="107">
        <f t="shared" si="125"/>
        <v>0</v>
      </c>
      <c r="AG621" s="107">
        <f t="shared" si="126"/>
        <v>0</v>
      </c>
      <c r="AH621" s="107">
        <f t="shared" si="127"/>
        <v>0</v>
      </c>
      <c r="AI621" s="107">
        <f t="shared" si="128"/>
        <v>0</v>
      </c>
      <c r="AJ621" s="107">
        <f t="shared" si="129"/>
        <v>0</v>
      </c>
      <c r="AK621" s="107">
        <f t="shared" si="130"/>
        <v>0</v>
      </c>
    </row>
    <row r="622">
      <c r="A622" s="107"/>
      <c r="B622" s="107"/>
      <c r="C622" s="107"/>
      <c r="D622" s="107"/>
      <c r="E622" s="107"/>
      <c r="F622" s="108">
        <f t="shared" si="118"/>
        <v>3460</v>
      </c>
      <c r="G622" s="90" t="s">
        <v>813</v>
      </c>
      <c r="H622" s="14">
        <f>IF(ISNA(VLOOKUP(G622,Round3_Transactions!$A$2:$F$800,2,FALSE)), 0,VLOOKUP(G622,Round3_Transactions!$A$2:$F$800,2,FALSE))</f>
        <v>0</v>
      </c>
      <c r="I622" s="60">
        <f>IF(ISNA(VLOOKUP(G622,Round3_Transactions!$A$2:$F$800,3,FALSE)), 0,VLOOKUP(G622,Round3_Transactions!$A$2:$F$800,3,FALSE))</f>
        <v>0</v>
      </c>
      <c r="J622" s="60">
        <f>IF(ISNA(VLOOKUP(G622,Round3_Transactions!$A$2:$F$800,4,FALSE)), 0,VLOOKUP(G622,Round3_Transactions!$A$2:$F$800,4,FALSE))</f>
        <v>0</v>
      </c>
      <c r="K622" s="60">
        <f>IF(ISNA(VLOOKUP(G622,Round3_Transactions!$A$2:$F$800,5,FALSE)), 0,VLOOKUP(G622,Round3_Transactions!$A$2:$F$800,5,FALSE))</f>
        <v>0</v>
      </c>
      <c r="L622" s="86">
        <f>IF(ISNA(VLOOKUP(G622,Round3_Transactions!$A$2:$F$800,6,FALSE)), 0,VLOOKUP(G622,Round3_Transactions!$A$2:$F$800,6,FALSE))</f>
        <v>0</v>
      </c>
      <c r="M622" s="107">
        <f t="shared" si="79"/>
        <v>0</v>
      </c>
      <c r="N622" s="107">
        <f t="shared" si="81"/>
        <v>0</v>
      </c>
      <c r="O622" s="107">
        <f t="shared" si="82"/>
        <v>0</v>
      </c>
      <c r="P622" s="107">
        <f t="shared" si="83"/>
        <v>0</v>
      </c>
      <c r="Q622" s="107">
        <f t="shared" si="84"/>
        <v>0</v>
      </c>
      <c r="R622" s="107">
        <f t="shared" si="85"/>
        <v>0</v>
      </c>
      <c r="S622" s="107">
        <f t="shared" si="86"/>
        <v>0</v>
      </c>
      <c r="T622" s="107">
        <f t="shared" si="87"/>
        <v>0</v>
      </c>
      <c r="U622" s="107">
        <f t="shared" si="88"/>
        <v>0</v>
      </c>
      <c r="V622" s="107">
        <f t="shared" si="89"/>
        <v>0</v>
      </c>
      <c r="W622" s="107">
        <f t="shared" si="90"/>
        <v>0</v>
      </c>
      <c r="X622" s="107">
        <f t="shared" si="91"/>
        <v>0</v>
      </c>
      <c r="Y622" s="107">
        <f t="shared" si="92"/>
        <v>0</v>
      </c>
      <c r="Z622" s="107">
        <f t="shared" si="119"/>
        <v>0</v>
      </c>
      <c r="AA622" s="107">
        <f t="shared" si="120"/>
        <v>0</v>
      </c>
      <c r="AB622" s="107">
        <f t="shared" si="121"/>
        <v>0</v>
      </c>
      <c r="AC622" s="107">
        <f t="shared" si="122"/>
        <v>0</v>
      </c>
      <c r="AD622" s="107">
        <f t="shared" si="123"/>
        <v>0</v>
      </c>
      <c r="AE622" s="107">
        <f t="shared" si="124"/>
        <v>0</v>
      </c>
      <c r="AF622" s="107">
        <f t="shared" si="125"/>
        <v>0</v>
      </c>
      <c r="AG622" s="107">
        <f t="shared" si="126"/>
        <v>0</v>
      </c>
      <c r="AH622" s="107">
        <f t="shared" si="127"/>
        <v>0</v>
      </c>
      <c r="AI622" s="107">
        <f t="shared" si="128"/>
        <v>0</v>
      </c>
      <c r="AJ622" s="107">
        <f t="shared" si="129"/>
        <v>0</v>
      </c>
      <c r="AK622" s="107">
        <f t="shared" si="130"/>
        <v>0</v>
      </c>
    </row>
    <row r="623">
      <c r="A623" s="107"/>
      <c r="B623" s="107"/>
      <c r="C623" s="107"/>
      <c r="D623" s="107"/>
      <c r="E623" s="107"/>
      <c r="F623" s="108">
        <f t="shared" si="118"/>
        <v>3460</v>
      </c>
      <c r="G623" s="90" t="s">
        <v>814</v>
      </c>
      <c r="H623" s="14">
        <f>IF(ISNA(VLOOKUP(G623,Round3_Transactions!$A$2:$F$800,2,FALSE)), 0,VLOOKUP(G623,Round3_Transactions!$A$2:$F$800,2,FALSE))</f>
        <v>0</v>
      </c>
      <c r="I623" s="60">
        <f>IF(ISNA(VLOOKUP(G623,Round3_Transactions!$A$2:$F$800,3,FALSE)), 0,VLOOKUP(G623,Round3_Transactions!$A$2:$F$800,3,FALSE))</f>
        <v>0</v>
      </c>
      <c r="J623" s="60">
        <f>IF(ISNA(VLOOKUP(G623,Round3_Transactions!$A$2:$F$800,4,FALSE)), 0,VLOOKUP(G623,Round3_Transactions!$A$2:$F$800,4,FALSE))</f>
        <v>0</v>
      </c>
      <c r="K623" s="60">
        <f>IF(ISNA(VLOOKUP(G623,Round3_Transactions!$A$2:$F$800,5,FALSE)), 0,VLOOKUP(G623,Round3_Transactions!$A$2:$F$800,5,FALSE))</f>
        <v>0</v>
      </c>
      <c r="L623" s="86">
        <f>IF(ISNA(VLOOKUP(G623,Round3_Transactions!$A$2:$F$800,6,FALSE)), 0,VLOOKUP(G623,Round3_Transactions!$A$2:$F$800,6,FALSE))</f>
        <v>0</v>
      </c>
      <c r="M623" s="107">
        <f t="shared" si="79"/>
        <v>0</v>
      </c>
      <c r="N623" s="107">
        <f t="shared" si="81"/>
        <v>0</v>
      </c>
      <c r="O623" s="107">
        <f t="shared" si="82"/>
        <v>0</v>
      </c>
      <c r="P623" s="107">
        <f t="shared" si="83"/>
        <v>0</v>
      </c>
      <c r="Q623" s="107">
        <f t="shared" si="84"/>
        <v>0</v>
      </c>
      <c r="R623" s="107">
        <f t="shared" si="85"/>
        <v>0</v>
      </c>
      <c r="S623" s="107">
        <f t="shared" si="86"/>
        <v>0</v>
      </c>
      <c r="T623" s="107">
        <f t="shared" si="87"/>
        <v>0</v>
      </c>
      <c r="U623" s="107">
        <f t="shared" si="88"/>
        <v>0</v>
      </c>
      <c r="V623" s="107">
        <f t="shared" si="89"/>
        <v>0</v>
      </c>
      <c r="W623" s="107">
        <f t="shared" si="90"/>
        <v>0</v>
      </c>
      <c r="X623" s="107">
        <f t="shared" si="91"/>
        <v>0</v>
      </c>
      <c r="Y623" s="107">
        <f t="shared" si="92"/>
        <v>0</v>
      </c>
      <c r="Z623" s="107">
        <f t="shared" si="119"/>
        <v>0</v>
      </c>
      <c r="AA623" s="107">
        <f t="shared" si="120"/>
        <v>0</v>
      </c>
      <c r="AB623" s="107">
        <f t="shared" si="121"/>
        <v>0</v>
      </c>
      <c r="AC623" s="107">
        <f t="shared" si="122"/>
        <v>0</v>
      </c>
      <c r="AD623" s="107">
        <f t="shared" si="123"/>
        <v>0</v>
      </c>
      <c r="AE623" s="107">
        <f t="shared" si="124"/>
        <v>0</v>
      </c>
      <c r="AF623" s="107">
        <f t="shared" si="125"/>
        <v>0</v>
      </c>
      <c r="AG623" s="107">
        <f t="shared" si="126"/>
        <v>0</v>
      </c>
      <c r="AH623" s="107">
        <f t="shared" si="127"/>
        <v>0</v>
      </c>
      <c r="AI623" s="107">
        <f t="shared" si="128"/>
        <v>0</v>
      </c>
      <c r="AJ623" s="107">
        <f t="shared" si="129"/>
        <v>0</v>
      </c>
      <c r="AK623" s="107">
        <f t="shared" si="130"/>
        <v>0</v>
      </c>
    </row>
    <row r="624">
      <c r="A624" s="107"/>
      <c r="B624" s="107"/>
      <c r="C624" s="107"/>
      <c r="D624" s="107"/>
      <c r="E624" s="107"/>
      <c r="F624" s="108">
        <f t="shared" si="118"/>
        <v>3460</v>
      </c>
      <c r="G624" s="90" t="s">
        <v>815</v>
      </c>
      <c r="H624" s="14">
        <f>IF(ISNA(VLOOKUP(G624,Round3_Transactions!$A$2:$F$800,2,FALSE)), 0,VLOOKUP(G624,Round3_Transactions!$A$2:$F$800,2,FALSE))</f>
        <v>0</v>
      </c>
      <c r="I624" s="60">
        <f>IF(ISNA(VLOOKUP(G624,Round3_Transactions!$A$2:$F$800,3,FALSE)), 0,VLOOKUP(G624,Round3_Transactions!$A$2:$F$800,3,FALSE))</f>
        <v>0</v>
      </c>
      <c r="J624" s="60">
        <f>IF(ISNA(VLOOKUP(G624,Round3_Transactions!$A$2:$F$800,4,FALSE)), 0,VLOOKUP(G624,Round3_Transactions!$A$2:$F$800,4,FALSE))</f>
        <v>0</v>
      </c>
      <c r="K624" s="60">
        <f>IF(ISNA(VLOOKUP(G624,Round3_Transactions!$A$2:$F$800,5,FALSE)), 0,VLOOKUP(G624,Round3_Transactions!$A$2:$F$800,5,FALSE))</f>
        <v>0</v>
      </c>
      <c r="L624" s="86">
        <f>IF(ISNA(VLOOKUP(G624,Round3_Transactions!$A$2:$F$800,6,FALSE)), 0,VLOOKUP(G624,Round3_Transactions!$A$2:$F$800,6,FALSE))</f>
        <v>0</v>
      </c>
      <c r="M624" s="107">
        <f t="shared" si="79"/>
        <v>0</v>
      </c>
      <c r="N624" s="107">
        <f t="shared" si="81"/>
        <v>0</v>
      </c>
      <c r="O624" s="107">
        <f t="shared" si="82"/>
        <v>0</v>
      </c>
      <c r="P624" s="107">
        <f t="shared" si="83"/>
        <v>0</v>
      </c>
      <c r="Q624" s="107">
        <f t="shared" si="84"/>
        <v>0</v>
      </c>
      <c r="R624" s="107">
        <f t="shared" si="85"/>
        <v>0</v>
      </c>
      <c r="S624" s="107">
        <f t="shared" si="86"/>
        <v>0</v>
      </c>
      <c r="T624" s="107">
        <f t="shared" si="87"/>
        <v>0</v>
      </c>
      <c r="U624" s="107">
        <f t="shared" si="88"/>
        <v>0</v>
      </c>
      <c r="V624" s="107">
        <f t="shared" si="89"/>
        <v>0</v>
      </c>
      <c r="W624" s="107">
        <f t="shared" si="90"/>
        <v>0</v>
      </c>
      <c r="X624" s="107">
        <f t="shared" si="91"/>
        <v>0</v>
      </c>
      <c r="Y624" s="107">
        <f t="shared" si="92"/>
        <v>0</v>
      </c>
      <c r="Z624" s="107">
        <f t="shared" si="119"/>
        <v>0</v>
      </c>
      <c r="AA624" s="107">
        <f t="shared" si="120"/>
        <v>0</v>
      </c>
      <c r="AB624" s="107">
        <f t="shared" si="121"/>
        <v>0</v>
      </c>
      <c r="AC624" s="107">
        <f t="shared" si="122"/>
        <v>0</v>
      </c>
      <c r="AD624" s="107">
        <f t="shared" si="123"/>
        <v>0</v>
      </c>
      <c r="AE624" s="107">
        <f t="shared" si="124"/>
        <v>0</v>
      </c>
      <c r="AF624" s="107">
        <f t="shared" si="125"/>
        <v>0</v>
      </c>
      <c r="AG624" s="107">
        <f t="shared" si="126"/>
        <v>0</v>
      </c>
      <c r="AH624" s="107">
        <f t="shared" si="127"/>
        <v>0</v>
      </c>
      <c r="AI624" s="107">
        <f t="shared" si="128"/>
        <v>0</v>
      </c>
      <c r="AJ624" s="107">
        <f t="shared" si="129"/>
        <v>0</v>
      </c>
      <c r="AK624" s="107">
        <f t="shared" si="130"/>
        <v>0</v>
      </c>
    </row>
    <row r="625">
      <c r="A625" s="107"/>
      <c r="B625" s="107"/>
      <c r="C625" s="107"/>
      <c r="D625" s="107"/>
      <c r="E625" s="107"/>
      <c r="F625" s="108">
        <f t="shared" si="118"/>
        <v>3460</v>
      </c>
      <c r="G625" s="90" t="s">
        <v>816</v>
      </c>
      <c r="H625" s="14">
        <f>IF(ISNA(VLOOKUP(G625,Round3_Transactions!$A$2:$F$800,2,FALSE)), 0,VLOOKUP(G625,Round3_Transactions!$A$2:$F$800,2,FALSE))</f>
        <v>0</v>
      </c>
      <c r="I625" s="60">
        <f>IF(ISNA(VLOOKUP(G625,Round3_Transactions!$A$2:$F$800,3,FALSE)), 0,VLOOKUP(G625,Round3_Transactions!$A$2:$F$800,3,FALSE))</f>
        <v>0</v>
      </c>
      <c r="J625" s="60">
        <f>IF(ISNA(VLOOKUP(G625,Round3_Transactions!$A$2:$F$800,4,FALSE)), 0,VLOOKUP(G625,Round3_Transactions!$A$2:$F$800,4,FALSE))</f>
        <v>0</v>
      </c>
      <c r="K625" s="60">
        <f>IF(ISNA(VLOOKUP(G625,Round3_Transactions!$A$2:$F$800,5,FALSE)), 0,VLOOKUP(G625,Round3_Transactions!$A$2:$F$800,5,FALSE))</f>
        <v>0</v>
      </c>
      <c r="L625" s="86">
        <f>IF(ISNA(VLOOKUP(G625,Round3_Transactions!$A$2:$F$800,6,FALSE)), 0,VLOOKUP(G625,Round3_Transactions!$A$2:$F$800,6,FALSE))</f>
        <v>0</v>
      </c>
      <c r="M625" s="107">
        <f t="shared" si="79"/>
        <v>0</v>
      </c>
      <c r="N625" s="107">
        <f t="shared" si="81"/>
        <v>0</v>
      </c>
      <c r="O625" s="107">
        <f t="shared" si="82"/>
        <v>0</v>
      </c>
      <c r="P625" s="107">
        <f t="shared" si="83"/>
        <v>0</v>
      </c>
      <c r="Q625" s="107">
        <f t="shared" si="84"/>
        <v>0</v>
      </c>
      <c r="R625" s="107">
        <f t="shared" si="85"/>
        <v>0</v>
      </c>
      <c r="S625" s="107">
        <f t="shared" si="86"/>
        <v>0</v>
      </c>
      <c r="T625" s="107">
        <f t="shared" si="87"/>
        <v>0</v>
      </c>
      <c r="U625" s="107">
        <f t="shared" si="88"/>
        <v>0</v>
      </c>
      <c r="V625" s="107">
        <f t="shared" si="89"/>
        <v>0</v>
      </c>
      <c r="W625" s="107">
        <f t="shared" si="90"/>
        <v>0</v>
      </c>
      <c r="X625" s="107">
        <f t="shared" si="91"/>
        <v>0</v>
      </c>
      <c r="Y625" s="107">
        <f t="shared" si="92"/>
        <v>0</v>
      </c>
      <c r="Z625" s="107">
        <f t="shared" si="119"/>
        <v>0</v>
      </c>
      <c r="AA625" s="107">
        <f t="shared" si="120"/>
        <v>0</v>
      </c>
      <c r="AB625" s="107">
        <f t="shared" si="121"/>
        <v>0</v>
      </c>
      <c r="AC625" s="107">
        <f t="shared" si="122"/>
        <v>0</v>
      </c>
      <c r="AD625" s="107">
        <f t="shared" si="123"/>
        <v>0</v>
      </c>
      <c r="AE625" s="107">
        <f t="shared" si="124"/>
        <v>0</v>
      </c>
      <c r="AF625" s="107">
        <f t="shared" si="125"/>
        <v>0</v>
      </c>
      <c r="AG625" s="107">
        <f t="shared" si="126"/>
        <v>0</v>
      </c>
      <c r="AH625" s="107">
        <f t="shared" si="127"/>
        <v>0</v>
      </c>
      <c r="AI625" s="107">
        <f t="shared" si="128"/>
        <v>0</v>
      </c>
      <c r="AJ625" s="107">
        <f t="shared" si="129"/>
        <v>0</v>
      </c>
      <c r="AK625" s="107">
        <f t="shared" si="130"/>
        <v>0</v>
      </c>
    </row>
    <row r="626">
      <c r="A626" s="107"/>
      <c r="B626" s="107"/>
      <c r="C626" s="107"/>
      <c r="D626" s="107"/>
      <c r="E626" s="107"/>
      <c r="F626" s="108">
        <f t="shared" si="118"/>
        <v>3460</v>
      </c>
      <c r="G626" s="90" t="s">
        <v>817</v>
      </c>
      <c r="H626" s="14">
        <f>IF(ISNA(VLOOKUP(G626,Round3_Transactions!$A$2:$F$800,2,FALSE)), 0,VLOOKUP(G626,Round3_Transactions!$A$2:$F$800,2,FALSE))</f>
        <v>0</v>
      </c>
      <c r="I626" s="60">
        <f>IF(ISNA(VLOOKUP(G626,Round3_Transactions!$A$2:$F$800,3,FALSE)), 0,VLOOKUP(G626,Round3_Transactions!$A$2:$F$800,3,FALSE))</f>
        <v>0</v>
      </c>
      <c r="J626" s="60">
        <f>IF(ISNA(VLOOKUP(G626,Round3_Transactions!$A$2:$F$800,4,FALSE)), 0,VLOOKUP(G626,Round3_Transactions!$A$2:$F$800,4,FALSE))</f>
        <v>0</v>
      </c>
      <c r="K626" s="60">
        <f>IF(ISNA(VLOOKUP(G626,Round3_Transactions!$A$2:$F$800,5,FALSE)), 0,VLOOKUP(G626,Round3_Transactions!$A$2:$F$800,5,FALSE))</f>
        <v>0</v>
      </c>
      <c r="L626" s="86">
        <f>IF(ISNA(VLOOKUP(G626,Round3_Transactions!$A$2:$F$800,6,FALSE)), 0,VLOOKUP(G626,Round3_Transactions!$A$2:$F$800,6,FALSE))</f>
        <v>0</v>
      </c>
      <c r="M626" s="107">
        <f t="shared" si="79"/>
        <v>0</v>
      </c>
      <c r="N626" s="107">
        <f t="shared" si="81"/>
        <v>0</v>
      </c>
      <c r="O626" s="107">
        <f t="shared" si="82"/>
        <v>0</v>
      </c>
      <c r="P626" s="107">
        <f t="shared" si="83"/>
        <v>0</v>
      </c>
      <c r="Q626" s="107">
        <f t="shared" si="84"/>
        <v>0</v>
      </c>
      <c r="R626" s="107">
        <f t="shared" si="85"/>
        <v>0</v>
      </c>
      <c r="S626" s="107">
        <f t="shared" si="86"/>
        <v>0</v>
      </c>
      <c r="T626" s="107">
        <f t="shared" si="87"/>
        <v>0</v>
      </c>
      <c r="U626" s="107">
        <f t="shared" si="88"/>
        <v>0</v>
      </c>
      <c r="V626" s="107">
        <f t="shared" si="89"/>
        <v>0</v>
      </c>
      <c r="W626" s="107">
        <f t="shared" si="90"/>
        <v>0</v>
      </c>
      <c r="X626" s="107">
        <f t="shared" si="91"/>
        <v>0</v>
      </c>
      <c r="Y626" s="107">
        <f t="shared" si="92"/>
        <v>0</v>
      </c>
      <c r="Z626" s="107">
        <f t="shared" si="119"/>
        <v>0</v>
      </c>
      <c r="AA626" s="107">
        <f t="shared" si="120"/>
        <v>0</v>
      </c>
      <c r="AB626" s="107">
        <f t="shared" si="121"/>
        <v>0</v>
      </c>
      <c r="AC626" s="107">
        <f t="shared" si="122"/>
        <v>0</v>
      </c>
      <c r="AD626" s="107">
        <f t="shared" si="123"/>
        <v>0</v>
      </c>
      <c r="AE626" s="107">
        <f t="shared" si="124"/>
        <v>0</v>
      </c>
      <c r="AF626" s="107">
        <f t="shared" si="125"/>
        <v>0</v>
      </c>
      <c r="AG626" s="107">
        <f t="shared" si="126"/>
        <v>0</v>
      </c>
      <c r="AH626" s="107">
        <f t="shared" si="127"/>
        <v>0</v>
      </c>
      <c r="AI626" s="107">
        <f t="shared" si="128"/>
        <v>0</v>
      </c>
      <c r="AJ626" s="107">
        <f t="shared" si="129"/>
        <v>0</v>
      </c>
      <c r="AK626" s="107">
        <f t="shared" si="130"/>
        <v>0</v>
      </c>
    </row>
    <row r="627">
      <c r="A627" s="107"/>
      <c r="B627" s="107"/>
      <c r="C627" s="107"/>
      <c r="D627" s="107"/>
      <c r="E627" s="107"/>
      <c r="F627" s="108">
        <f t="shared" si="118"/>
        <v>3460</v>
      </c>
      <c r="G627" s="90" t="s">
        <v>818</v>
      </c>
      <c r="H627" s="14">
        <f>IF(ISNA(VLOOKUP(G627,Round3_Transactions!$A$2:$F$800,2,FALSE)), 0,VLOOKUP(G627,Round3_Transactions!$A$2:$F$800,2,FALSE))</f>
        <v>0</v>
      </c>
      <c r="I627" s="60">
        <f>IF(ISNA(VLOOKUP(G627,Round3_Transactions!$A$2:$F$800,3,FALSE)), 0,VLOOKUP(G627,Round3_Transactions!$A$2:$F$800,3,FALSE))</f>
        <v>0</v>
      </c>
      <c r="J627" s="60">
        <f>IF(ISNA(VLOOKUP(G627,Round3_Transactions!$A$2:$F$800,4,FALSE)), 0,VLOOKUP(G627,Round3_Transactions!$A$2:$F$800,4,FALSE))</f>
        <v>0</v>
      </c>
      <c r="K627" s="60">
        <f>IF(ISNA(VLOOKUP(G627,Round3_Transactions!$A$2:$F$800,5,FALSE)), 0,VLOOKUP(G627,Round3_Transactions!$A$2:$F$800,5,FALSE))</f>
        <v>0</v>
      </c>
      <c r="L627" s="86">
        <f>IF(ISNA(VLOOKUP(G627,Round3_Transactions!$A$2:$F$800,6,FALSE)), 0,VLOOKUP(G627,Round3_Transactions!$A$2:$F$800,6,FALSE))</f>
        <v>0</v>
      </c>
      <c r="M627" s="107">
        <f t="shared" si="79"/>
        <v>0</v>
      </c>
      <c r="N627" s="107">
        <f t="shared" si="81"/>
        <v>0</v>
      </c>
      <c r="O627" s="107">
        <f t="shared" si="82"/>
        <v>0</v>
      </c>
      <c r="P627" s="107">
        <f t="shared" si="83"/>
        <v>0</v>
      </c>
      <c r="Q627" s="107">
        <f t="shared" si="84"/>
        <v>0</v>
      </c>
      <c r="R627" s="107">
        <f t="shared" si="85"/>
        <v>0</v>
      </c>
      <c r="S627" s="107">
        <f t="shared" si="86"/>
        <v>0</v>
      </c>
      <c r="T627" s="107">
        <f t="shared" si="87"/>
        <v>0</v>
      </c>
      <c r="U627" s="107">
        <f t="shared" si="88"/>
        <v>0</v>
      </c>
      <c r="V627" s="107">
        <f t="shared" si="89"/>
        <v>0</v>
      </c>
      <c r="W627" s="107">
        <f t="shared" si="90"/>
        <v>0</v>
      </c>
      <c r="X627" s="107">
        <f t="shared" si="91"/>
        <v>0</v>
      </c>
      <c r="Y627" s="107">
        <f t="shared" si="92"/>
        <v>0</v>
      </c>
      <c r="Z627" s="107">
        <f t="shared" si="119"/>
        <v>0</v>
      </c>
      <c r="AA627" s="107">
        <f t="shared" si="120"/>
        <v>0</v>
      </c>
      <c r="AB627" s="107">
        <f t="shared" si="121"/>
        <v>0</v>
      </c>
      <c r="AC627" s="107">
        <f t="shared" si="122"/>
        <v>0</v>
      </c>
      <c r="AD627" s="107">
        <f t="shared" si="123"/>
        <v>0</v>
      </c>
      <c r="AE627" s="107">
        <f t="shared" si="124"/>
        <v>0</v>
      </c>
      <c r="AF627" s="107">
        <f t="shared" si="125"/>
        <v>0</v>
      </c>
      <c r="AG627" s="107">
        <f t="shared" si="126"/>
        <v>0</v>
      </c>
      <c r="AH627" s="107">
        <f t="shared" si="127"/>
        <v>0</v>
      </c>
      <c r="AI627" s="107">
        <f t="shared" si="128"/>
        <v>0</v>
      </c>
      <c r="AJ627" s="107">
        <f t="shared" si="129"/>
        <v>0</v>
      </c>
      <c r="AK627" s="107">
        <f t="shared" si="130"/>
        <v>0</v>
      </c>
    </row>
    <row r="628">
      <c r="A628" s="107"/>
      <c r="B628" s="107"/>
      <c r="C628" s="107"/>
      <c r="D628" s="107"/>
      <c r="E628" s="107"/>
      <c r="F628" s="108">
        <f t="shared" si="118"/>
        <v>3460</v>
      </c>
      <c r="G628" s="90" t="s">
        <v>819</v>
      </c>
      <c r="H628" s="14">
        <f>IF(ISNA(VLOOKUP(G628,Round3_Transactions!$A$2:$F$800,2,FALSE)), 0,VLOOKUP(G628,Round3_Transactions!$A$2:$F$800,2,FALSE))</f>
        <v>0</v>
      </c>
      <c r="I628" s="60">
        <f>IF(ISNA(VLOOKUP(G628,Round3_Transactions!$A$2:$F$800,3,FALSE)), 0,VLOOKUP(G628,Round3_Transactions!$A$2:$F$800,3,FALSE))</f>
        <v>0</v>
      </c>
      <c r="J628" s="60">
        <f>IF(ISNA(VLOOKUP(G628,Round3_Transactions!$A$2:$F$800,4,FALSE)), 0,VLOOKUP(G628,Round3_Transactions!$A$2:$F$800,4,FALSE))</f>
        <v>0</v>
      </c>
      <c r="K628" s="60">
        <f>IF(ISNA(VLOOKUP(G628,Round3_Transactions!$A$2:$F$800,5,FALSE)), 0,VLOOKUP(G628,Round3_Transactions!$A$2:$F$800,5,FALSE))</f>
        <v>0</v>
      </c>
      <c r="L628" s="86">
        <f>IF(ISNA(VLOOKUP(G628,Round3_Transactions!$A$2:$F$800,6,FALSE)), 0,VLOOKUP(G628,Round3_Transactions!$A$2:$F$800,6,FALSE))</f>
        <v>0</v>
      </c>
      <c r="M628" s="107">
        <f t="shared" si="79"/>
        <v>0</v>
      </c>
      <c r="N628" s="107">
        <f t="shared" si="81"/>
        <v>0</v>
      </c>
      <c r="O628" s="107">
        <f t="shared" si="82"/>
        <v>0</v>
      </c>
      <c r="P628" s="107">
        <f t="shared" si="83"/>
        <v>0</v>
      </c>
      <c r="Q628" s="107">
        <f t="shared" si="84"/>
        <v>0</v>
      </c>
      <c r="R628" s="107">
        <f t="shared" si="85"/>
        <v>0</v>
      </c>
      <c r="S628" s="107">
        <f t="shared" si="86"/>
        <v>0</v>
      </c>
      <c r="T628" s="107">
        <f t="shared" si="87"/>
        <v>0</v>
      </c>
      <c r="U628" s="107">
        <f t="shared" si="88"/>
        <v>0</v>
      </c>
      <c r="V628" s="107">
        <f t="shared" si="89"/>
        <v>0</v>
      </c>
      <c r="W628" s="107">
        <f t="shared" si="90"/>
        <v>0</v>
      </c>
      <c r="X628" s="107">
        <f t="shared" si="91"/>
        <v>0</v>
      </c>
      <c r="Y628" s="107">
        <f t="shared" si="92"/>
        <v>0</v>
      </c>
      <c r="Z628" s="107">
        <f t="shared" si="119"/>
        <v>0</v>
      </c>
      <c r="AA628" s="107">
        <f t="shared" si="120"/>
        <v>0</v>
      </c>
      <c r="AB628" s="107">
        <f t="shared" si="121"/>
        <v>0</v>
      </c>
      <c r="AC628" s="107">
        <f t="shared" si="122"/>
        <v>0</v>
      </c>
      <c r="AD628" s="107">
        <f t="shared" si="123"/>
        <v>0</v>
      </c>
      <c r="AE628" s="107">
        <f t="shared" si="124"/>
        <v>0</v>
      </c>
      <c r="AF628" s="107">
        <f t="shared" si="125"/>
        <v>0</v>
      </c>
      <c r="AG628" s="107">
        <f t="shared" si="126"/>
        <v>0</v>
      </c>
      <c r="AH628" s="107">
        <f t="shared" si="127"/>
        <v>0</v>
      </c>
      <c r="AI628" s="107">
        <f t="shared" si="128"/>
        <v>0</v>
      </c>
      <c r="AJ628" s="107">
        <f t="shared" si="129"/>
        <v>0</v>
      </c>
      <c r="AK628" s="107">
        <f t="shared" si="130"/>
        <v>0</v>
      </c>
    </row>
    <row r="629">
      <c r="A629" s="107"/>
      <c r="B629" s="107"/>
      <c r="C629" s="107"/>
      <c r="D629" s="107"/>
      <c r="E629" s="107"/>
      <c r="F629" s="108">
        <f t="shared" si="118"/>
        <v>3460</v>
      </c>
      <c r="G629" s="90" t="s">
        <v>820</v>
      </c>
      <c r="H629" s="14">
        <f>IF(ISNA(VLOOKUP(G629,Round3_Transactions!$A$2:$F$800,2,FALSE)), 0,VLOOKUP(G629,Round3_Transactions!$A$2:$F$800,2,FALSE))</f>
        <v>0</v>
      </c>
      <c r="I629" s="60">
        <f>IF(ISNA(VLOOKUP(G629,Round3_Transactions!$A$2:$F$800,3,FALSE)), 0,VLOOKUP(G629,Round3_Transactions!$A$2:$F$800,3,FALSE))</f>
        <v>0</v>
      </c>
      <c r="J629" s="60">
        <f>IF(ISNA(VLOOKUP(G629,Round3_Transactions!$A$2:$F$800,4,FALSE)), 0,VLOOKUP(G629,Round3_Transactions!$A$2:$F$800,4,FALSE))</f>
        <v>0</v>
      </c>
      <c r="K629" s="60">
        <f>IF(ISNA(VLOOKUP(G629,Round3_Transactions!$A$2:$F$800,5,FALSE)), 0,VLOOKUP(G629,Round3_Transactions!$A$2:$F$800,5,FALSE))</f>
        <v>0</v>
      </c>
      <c r="L629" s="86">
        <f>IF(ISNA(VLOOKUP(G629,Round3_Transactions!$A$2:$F$800,6,FALSE)), 0,VLOOKUP(G629,Round3_Transactions!$A$2:$F$800,6,FALSE))</f>
        <v>0</v>
      </c>
      <c r="M629" s="107">
        <f t="shared" si="79"/>
        <v>0</v>
      </c>
      <c r="N629" s="107">
        <f t="shared" si="81"/>
        <v>0</v>
      </c>
      <c r="O629" s="107">
        <f t="shared" si="82"/>
        <v>0</v>
      </c>
      <c r="P629" s="107">
        <f t="shared" si="83"/>
        <v>0</v>
      </c>
      <c r="Q629" s="107">
        <f t="shared" si="84"/>
        <v>0</v>
      </c>
      <c r="R629" s="107">
        <f t="shared" si="85"/>
        <v>0</v>
      </c>
      <c r="S629" s="107">
        <f t="shared" si="86"/>
        <v>0</v>
      </c>
      <c r="T629" s="107">
        <f t="shared" si="87"/>
        <v>0</v>
      </c>
      <c r="U629" s="107">
        <f t="shared" si="88"/>
        <v>0</v>
      </c>
      <c r="V629" s="107">
        <f t="shared" si="89"/>
        <v>0</v>
      </c>
      <c r="W629" s="107">
        <f t="shared" si="90"/>
        <v>0</v>
      </c>
      <c r="X629" s="107">
        <f t="shared" si="91"/>
        <v>0</v>
      </c>
      <c r="Y629" s="107">
        <f t="shared" si="92"/>
        <v>0</v>
      </c>
      <c r="Z629" s="107">
        <f t="shared" si="119"/>
        <v>0</v>
      </c>
      <c r="AA629" s="107">
        <f t="shared" si="120"/>
        <v>0</v>
      </c>
      <c r="AB629" s="107">
        <f t="shared" si="121"/>
        <v>0</v>
      </c>
      <c r="AC629" s="107">
        <f t="shared" si="122"/>
        <v>0</v>
      </c>
      <c r="AD629" s="107">
        <f t="shared" si="123"/>
        <v>0</v>
      </c>
      <c r="AE629" s="107">
        <f t="shared" si="124"/>
        <v>0</v>
      </c>
      <c r="AF629" s="107">
        <f t="shared" si="125"/>
        <v>0</v>
      </c>
      <c r="AG629" s="107">
        <f t="shared" si="126"/>
        <v>0</v>
      </c>
      <c r="AH629" s="107">
        <f t="shared" si="127"/>
        <v>0</v>
      </c>
      <c r="AI629" s="107">
        <f t="shared" si="128"/>
        <v>0</v>
      </c>
      <c r="AJ629" s="107">
        <f t="shared" si="129"/>
        <v>0</v>
      </c>
      <c r="AK629" s="107">
        <f t="shared" si="130"/>
        <v>0</v>
      </c>
    </row>
    <row r="630">
      <c r="A630" s="107"/>
      <c r="B630" s="107"/>
      <c r="C630" s="107"/>
      <c r="D630" s="107"/>
      <c r="E630" s="107"/>
      <c r="F630" s="108">
        <f t="shared" si="118"/>
        <v>3460</v>
      </c>
      <c r="G630" s="90" t="s">
        <v>821</v>
      </c>
      <c r="H630" s="14">
        <f>IF(ISNA(VLOOKUP(G630,Round3_Transactions!$A$2:$F$800,2,FALSE)), 0,VLOOKUP(G630,Round3_Transactions!$A$2:$F$800,2,FALSE))</f>
        <v>0</v>
      </c>
      <c r="I630" s="60">
        <f>IF(ISNA(VLOOKUP(G630,Round3_Transactions!$A$2:$F$800,3,FALSE)), 0,VLOOKUP(G630,Round3_Transactions!$A$2:$F$800,3,FALSE))</f>
        <v>0</v>
      </c>
      <c r="J630" s="60">
        <f>IF(ISNA(VLOOKUP(G630,Round3_Transactions!$A$2:$F$800,4,FALSE)), 0,VLOOKUP(G630,Round3_Transactions!$A$2:$F$800,4,FALSE))</f>
        <v>0</v>
      </c>
      <c r="K630" s="60">
        <f>IF(ISNA(VLOOKUP(G630,Round3_Transactions!$A$2:$F$800,5,FALSE)), 0,VLOOKUP(G630,Round3_Transactions!$A$2:$F$800,5,FALSE))</f>
        <v>0</v>
      </c>
      <c r="L630" s="86">
        <f>IF(ISNA(VLOOKUP(G630,Round3_Transactions!$A$2:$F$800,6,FALSE)), 0,VLOOKUP(G630,Round3_Transactions!$A$2:$F$800,6,FALSE))</f>
        <v>0</v>
      </c>
      <c r="M630" s="107">
        <f t="shared" si="79"/>
        <v>0</v>
      </c>
      <c r="N630" s="107">
        <f t="shared" si="81"/>
        <v>0</v>
      </c>
      <c r="O630" s="107">
        <f t="shared" si="82"/>
        <v>0</v>
      </c>
      <c r="P630" s="107">
        <f t="shared" si="83"/>
        <v>0</v>
      </c>
      <c r="Q630" s="107">
        <f t="shared" si="84"/>
        <v>0</v>
      </c>
      <c r="R630" s="107">
        <f t="shared" si="85"/>
        <v>0</v>
      </c>
      <c r="S630" s="107">
        <f t="shared" si="86"/>
        <v>0</v>
      </c>
      <c r="T630" s="107">
        <f t="shared" si="87"/>
        <v>0</v>
      </c>
      <c r="U630" s="107">
        <f t="shared" si="88"/>
        <v>0</v>
      </c>
      <c r="V630" s="107">
        <f t="shared" si="89"/>
        <v>0</v>
      </c>
      <c r="W630" s="107">
        <f t="shared" si="90"/>
        <v>0</v>
      </c>
      <c r="X630" s="107">
        <f t="shared" si="91"/>
        <v>0</v>
      </c>
      <c r="Y630" s="107">
        <f t="shared" si="92"/>
        <v>0</v>
      </c>
      <c r="Z630" s="107">
        <f t="shared" si="119"/>
        <v>0</v>
      </c>
      <c r="AA630" s="107">
        <f t="shared" si="120"/>
        <v>0</v>
      </c>
      <c r="AB630" s="107">
        <f t="shared" si="121"/>
        <v>0</v>
      </c>
      <c r="AC630" s="107">
        <f t="shared" si="122"/>
        <v>0</v>
      </c>
      <c r="AD630" s="107">
        <f t="shared" si="123"/>
        <v>0</v>
      </c>
      <c r="AE630" s="107">
        <f t="shared" si="124"/>
        <v>0</v>
      </c>
      <c r="AF630" s="107">
        <f t="shared" si="125"/>
        <v>0</v>
      </c>
      <c r="AG630" s="107">
        <f t="shared" si="126"/>
        <v>0</v>
      </c>
      <c r="AH630" s="107">
        <f t="shared" si="127"/>
        <v>0</v>
      </c>
      <c r="AI630" s="107">
        <f t="shared" si="128"/>
        <v>0</v>
      </c>
      <c r="AJ630" s="107">
        <f t="shared" si="129"/>
        <v>0</v>
      </c>
      <c r="AK630" s="107">
        <f t="shared" si="130"/>
        <v>0</v>
      </c>
    </row>
    <row r="631">
      <c r="A631" s="107"/>
      <c r="B631" s="107"/>
      <c r="C631" s="107"/>
      <c r="D631" s="107"/>
      <c r="E631" s="107"/>
      <c r="F631" s="108">
        <f t="shared" si="118"/>
        <v>3460</v>
      </c>
      <c r="G631" s="90" t="s">
        <v>822</v>
      </c>
      <c r="H631" s="14">
        <f>IF(ISNA(VLOOKUP(G631,Round3_Transactions!$A$2:$F$800,2,FALSE)), 0,VLOOKUP(G631,Round3_Transactions!$A$2:$F$800,2,FALSE))</f>
        <v>0</v>
      </c>
      <c r="I631" s="60">
        <f>IF(ISNA(VLOOKUP(G631,Round3_Transactions!$A$2:$F$800,3,FALSE)), 0,VLOOKUP(G631,Round3_Transactions!$A$2:$F$800,3,FALSE))</f>
        <v>0</v>
      </c>
      <c r="J631" s="60">
        <f>IF(ISNA(VLOOKUP(G631,Round3_Transactions!$A$2:$F$800,4,FALSE)), 0,VLOOKUP(G631,Round3_Transactions!$A$2:$F$800,4,FALSE))</f>
        <v>0</v>
      </c>
      <c r="K631" s="60">
        <f>IF(ISNA(VLOOKUP(G631,Round3_Transactions!$A$2:$F$800,5,FALSE)), 0,VLOOKUP(G631,Round3_Transactions!$A$2:$F$800,5,FALSE))</f>
        <v>0</v>
      </c>
      <c r="L631" s="86">
        <f>IF(ISNA(VLOOKUP(G631,Round3_Transactions!$A$2:$F$800,6,FALSE)), 0,VLOOKUP(G631,Round3_Transactions!$A$2:$F$800,6,FALSE))</f>
        <v>0</v>
      </c>
      <c r="M631" s="107">
        <f t="shared" si="79"/>
        <v>0</v>
      </c>
      <c r="N631" s="107">
        <f t="shared" si="81"/>
        <v>0</v>
      </c>
      <c r="O631" s="107">
        <f t="shared" si="82"/>
        <v>0</v>
      </c>
      <c r="P631" s="107">
        <f t="shared" si="83"/>
        <v>0</v>
      </c>
      <c r="Q631" s="107">
        <f t="shared" si="84"/>
        <v>0</v>
      </c>
      <c r="R631" s="107">
        <f t="shared" si="85"/>
        <v>0</v>
      </c>
      <c r="S631" s="107">
        <f t="shared" si="86"/>
        <v>0</v>
      </c>
      <c r="T631" s="107">
        <f t="shared" si="87"/>
        <v>0</v>
      </c>
      <c r="U631" s="107">
        <f t="shared" si="88"/>
        <v>0</v>
      </c>
      <c r="V631" s="107">
        <f t="shared" si="89"/>
        <v>0</v>
      </c>
      <c r="W631" s="107">
        <f t="shared" si="90"/>
        <v>0</v>
      </c>
      <c r="X631" s="107">
        <f t="shared" si="91"/>
        <v>0</v>
      </c>
      <c r="Y631" s="107">
        <f t="shared" si="92"/>
        <v>0</v>
      </c>
      <c r="Z631" s="107">
        <f t="shared" si="119"/>
        <v>0</v>
      </c>
      <c r="AA631" s="107">
        <f t="shared" si="120"/>
        <v>0</v>
      </c>
      <c r="AB631" s="107">
        <f t="shared" si="121"/>
        <v>0</v>
      </c>
      <c r="AC631" s="107">
        <f t="shared" si="122"/>
        <v>0</v>
      </c>
      <c r="AD631" s="107">
        <f t="shared" si="123"/>
        <v>0</v>
      </c>
      <c r="AE631" s="107">
        <f t="shared" si="124"/>
        <v>0</v>
      </c>
      <c r="AF631" s="107">
        <f t="shared" si="125"/>
        <v>0</v>
      </c>
      <c r="AG631" s="107">
        <f t="shared" si="126"/>
        <v>0</v>
      </c>
      <c r="AH631" s="107">
        <f t="shared" si="127"/>
        <v>0</v>
      </c>
      <c r="AI631" s="107">
        <f t="shared" si="128"/>
        <v>0</v>
      </c>
      <c r="AJ631" s="107">
        <f t="shared" si="129"/>
        <v>0</v>
      </c>
      <c r="AK631" s="107">
        <f t="shared" si="130"/>
        <v>0</v>
      </c>
    </row>
    <row r="632">
      <c r="A632" s="107"/>
      <c r="B632" s="107"/>
      <c r="C632" s="107"/>
      <c r="D632" s="107"/>
      <c r="E632" s="107"/>
      <c r="F632" s="108">
        <f t="shared" si="118"/>
        <v>3460</v>
      </c>
      <c r="G632" s="90" t="s">
        <v>823</v>
      </c>
      <c r="H632" s="14">
        <f>IF(ISNA(VLOOKUP(G632,Round3_Transactions!$A$2:$F$800,2,FALSE)), 0,VLOOKUP(G632,Round3_Transactions!$A$2:$F$800,2,FALSE))</f>
        <v>0</v>
      </c>
      <c r="I632" s="60">
        <f>IF(ISNA(VLOOKUP(G632,Round3_Transactions!$A$2:$F$800,3,FALSE)), 0,VLOOKUP(G632,Round3_Transactions!$A$2:$F$800,3,FALSE))</f>
        <v>0</v>
      </c>
      <c r="J632" s="60">
        <f>IF(ISNA(VLOOKUP(G632,Round3_Transactions!$A$2:$F$800,4,FALSE)), 0,VLOOKUP(G632,Round3_Transactions!$A$2:$F$800,4,FALSE))</f>
        <v>0</v>
      </c>
      <c r="K632" s="60">
        <f>IF(ISNA(VLOOKUP(G632,Round3_Transactions!$A$2:$F$800,5,FALSE)), 0,VLOOKUP(G632,Round3_Transactions!$A$2:$F$800,5,FALSE))</f>
        <v>0</v>
      </c>
      <c r="L632" s="86">
        <f>IF(ISNA(VLOOKUP(G632,Round3_Transactions!$A$2:$F$800,6,FALSE)), 0,VLOOKUP(G632,Round3_Transactions!$A$2:$F$800,6,FALSE))</f>
        <v>0</v>
      </c>
      <c r="M632" s="107">
        <f t="shared" si="79"/>
        <v>0</v>
      </c>
      <c r="N632" s="107">
        <f t="shared" si="81"/>
        <v>0</v>
      </c>
      <c r="O632" s="107">
        <f t="shared" si="82"/>
        <v>0</v>
      </c>
      <c r="P632" s="107">
        <f t="shared" si="83"/>
        <v>0</v>
      </c>
      <c r="Q632" s="107">
        <f t="shared" si="84"/>
        <v>0</v>
      </c>
      <c r="R632" s="107">
        <f t="shared" si="85"/>
        <v>0</v>
      </c>
      <c r="S632" s="107">
        <f t="shared" si="86"/>
        <v>0</v>
      </c>
      <c r="T632" s="107">
        <f t="shared" si="87"/>
        <v>0</v>
      </c>
      <c r="U632" s="107">
        <f t="shared" si="88"/>
        <v>0</v>
      </c>
      <c r="V632" s="107">
        <f t="shared" si="89"/>
        <v>0</v>
      </c>
      <c r="W632" s="107">
        <f t="shared" si="90"/>
        <v>0</v>
      </c>
      <c r="X632" s="107">
        <f t="shared" si="91"/>
        <v>0</v>
      </c>
      <c r="Y632" s="107">
        <f t="shared" si="92"/>
        <v>0</v>
      </c>
      <c r="Z632" s="107">
        <f t="shared" si="119"/>
        <v>0</v>
      </c>
      <c r="AA632" s="107">
        <f t="shared" si="120"/>
        <v>0</v>
      </c>
      <c r="AB632" s="107">
        <f t="shared" si="121"/>
        <v>0</v>
      </c>
      <c r="AC632" s="107">
        <f t="shared" si="122"/>
        <v>0</v>
      </c>
      <c r="AD632" s="107">
        <f t="shared" si="123"/>
        <v>0</v>
      </c>
      <c r="AE632" s="107">
        <f t="shared" si="124"/>
        <v>0</v>
      </c>
      <c r="AF632" s="107">
        <f t="shared" si="125"/>
        <v>0</v>
      </c>
      <c r="AG632" s="107">
        <f t="shared" si="126"/>
        <v>0</v>
      </c>
      <c r="AH632" s="107">
        <f t="shared" si="127"/>
        <v>0</v>
      </c>
      <c r="AI632" s="107">
        <f t="shared" si="128"/>
        <v>0</v>
      </c>
      <c r="AJ632" s="107">
        <f t="shared" si="129"/>
        <v>0</v>
      </c>
      <c r="AK632" s="107">
        <f t="shared" si="130"/>
        <v>0</v>
      </c>
    </row>
    <row r="633">
      <c r="A633" s="107"/>
      <c r="B633" s="107"/>
      <c r="C633" s="107"/>
      <c r="D633" s="107"/>
      <c r="E633" s="107"/>
      <c r="F633" s="108">
        <f t="shared" si="118"/>
        <v>3460</v>
      </c>
      <c r="G633" s="90" t="s">
        <v>824</v>
      </c>
      <c r="H633" s="14">
        <f>IF(ISNA(VLOOKUP(G633,Round3_Transactions!$A$2:$F$800,2,FALSE)), 0,VLOOKUP(G633,Round3_Transactions!$A$2:$F$800,2,FALSE))</f>
        <v>0</v>
      </c>
      <c r="I633" s="60">
        <f>IF(ISNA(VLOOKUP(G633,Round3_Transactions!$A$2:$F$800,3,FALSE)), 0,VLOOKUP(G633,Round3_Transactions!$A$2:$F$800,3,FALSE))</f>
        <v>0</v>
      </c>
      <c r="J633" s="60">
        <f>IF(ISNA(VLOOKUP(G633,Round3_Transactions!$A$2:$F$800,4,FALSE)), 0,VLOOKUP(G633,Round3_Transactions!$A$2:$F$800,4,FALSE))</f>
        <v>0</v>
      </c>
      <c r="K633" s="60">
        <f>IF(ISNA(VLOOKUP(G633,Round3_Transactions!$A$2:$F$800,5,FALSE)), 0,VLOOKUP(G633,Round3_Transactions!$A$2:$F$800,5,FALSE))</f>
        <v>0</v>
      </c>
      <c r="L633" s="86">
        <f>IF(ISNA(VLOOKUP(G633,Round3_Transactions!$A$2:$F$800,6,FALSE)), 0,VLOOKUP(G633,Round3_Transactions!$A$2:$F$800,6,FALSE))</f>
        <v>0</v>
      </c>
      <c r="M633" s="107">
        <f t="shared" si="79"/>
        <v>0</v>
      </c>
      <c r="N633" s="107">
        <f t="shared" si="81"/>
        <v>0</v>
      </c>
      <c r="O633" s="107">
        <f t="shared" si="82"/>
        <v>0</v>
      </c>
      <c r="P633" s="107">
        <f t="shared" si="83"/>
        <v>0</v>
      </c>
      <c r="Q633" s="107">
        <f t="shared" si="84"/>
        <v>0</v>
      </c>
      <c r="R633" s="107">
        <f t="shared" si="85"/>
        <v>0</v>
      </c>
      <c r="S633" s="107">
        <f t="shared" si="86"/>
        <v>0</v>
      </c>
      <c r="T633" s="107">
        <f t="shared" si="87"/>
        <v>0</v>
      </c>
      <c r="U633" s="107">
        <f t="shared" si="88"/>
        <v>0</v>
      </c>
      <c r="V633" s="107">
        <f t="shared" si="89"/>
        <v>0</v>
      </c>
      <c r="W633" s="107">
        <f t="shared" si="90"/>
        <v>0</v>
      </c>
      <c r="X633" s="107">
        <f t="shared" si="91"/>
        <v>0</v>
      </c>
      <c r="Y633" s="107">
        <f t="shared" si="92"/>
        <v>0</v>
      </c>
      <c r="Z633" s="107">
        <f t="shared" si="119"/>
        <v>0</v>
      </c>
      <c r="AA633" s="107">
        <f t="shared" si="120"/>
        <v>0</v>
      </c>
      <c r="AB633" s="107">
        <f t="shared" si="121"/>
        <v>0</v>
      </c>
      <c r="AC633" s="107">
        <f t="shared" si="122"/>
        <v>0</v>
      </c>
      <c r="AD633" s="107">
        <f t="shared" si="123"/>
        <v>0</v>
      </c>
      <c r="AE633" s="107">
        <f t="shared" si="124"/>
        <v>0</v>
      </c>
      <c r="AF633" s="107">
        <f t="shared" si="125"/>
        <v>0</v>
      </c>
      <c r="AG633" s="107">
        <f t="shared" si="126"/>
        <v>0</v>
      </c>
      <c r="AH633" s="107">
        <f t="shared" si="127"/>
        <v>0</v>
      </c>
      <c r="AI633" s="107">
        <f t="shared" si="128"/>
        <v>0</v>
      </c>
      <c r="AJ633" s="107">
        <f t="shared" si="129"/>
        <v>0</v>
      </c>
      <c r="AK633" s="107">
        <f t="shared" si="130"/>
        <v>0</v>
      </c>
    </row>
    <row r="634">
      <c r="A634" s="107"/>
      <c r="B634" s="107"/>
      <c r="C634" s="107"/>
      <c r="D634" s="107"/>
      <c r="E634" s="107"/>
      <c r="F634" s="108">
        <f t="shared" si="118"/>
        <v>3460</v>
      </c>
      <c r="G634" s="90" t="s">
        <v>825</v>
      </c>
      <c r="H634" s="14">
        <f>IF(ISNA(VLOOKUP(G634,Round3_Transactions!$A$2:$F$800,2,FALSE)), 0,VLOOKUP(G634,Round3_Transactions!$A$2:$F$800,2,FALSE))</f>
        <v>0</v>
      </c>
      <c r="I634" s="60">
        <f>IF(ISNA(VLOOKUP(G634,Round3_Transactions!$A$2:$F$800,3,FALSE)), 0,VLOOKUP(G634,Round3_Transactions!$A$2:$F$800,3,FALSE))</f>
        <v>0</v>
      </c>
      <c r="J634" s="60">
        <f>IF(ISNA(VLOOKUP(G634,Round3_Transactions!$A$2:$F$800,4,FALSE)), 0,VLOOKUP(G634,Round3_Transactions!$A$2:$F$800,4,FALSE))</f>
        <v>0</v>
      </c>
      <c r="K634" s="60">
        <f>IF(ISNA(VLOOKUP(G634,Round3_Transactions!$A$2:$F$800,5,FALSE)), 0,VLOOKUP(G634,Round3_Transactions!$A$2:$F$800,5,FALSE))</f>
        <v>0</v>
      </c>
      <c r="L634" s="86">
        <f>IF(ISNA(VLOOKUP(G634,Round3_Transactions!$A$2:$F$800,6,FALSE)), 0,VLOOKUP(G634,Round3_Transactions!$A$2:$F$800,6,FALSE))</f>
        <v>0</v>
      </c>
      <c r="M634" s="107">
        <f t="shared" si="79"/>
        <v>0</v>
      </c>
      <c r="N634" s="107">
        <f t="shared" si="81"/>
        <v>0</v>
      </c>
      <c r="O634" s="107">
        <f t="shared" si="82"/>
        <v>0</v>
      </c>
      <c r="P634" s="107">
        <f t="shared" si="83"/>
        <v>0</v>
      </c>
      <c r="Q634" s="107">
        <f t="shared" si="84"/>
        <v>0</v>
      </c>
      <c r="R634" s="107">
        <f t="shared" si="85"/>
        <v>0</v>
      </c>
      <c r="S634" s="107">
        <f t="shared" si="86"/>
        <v>0</v>
      </c>
      <c r="T634" s="107">
        <f t="shared" si="87"/>
        <v>0</v>
      </c>
      <c r="U634" s="107">
        <f t="shared" si="88"/>
        <v>0</v>
      </c>
      <c r="V634" s="107">
        <f t="shared" si="89"/>
        <v>0</v>
      </c>
      <c r="W634" s="107">
        <f t="shared" si="90"/>
        <v>0</v>
      </c>
      <c r="X634" s="107">
        <f t="shared" si="91"/>
        <v>0</v>
      </c>
      <c r="Y634" s="107">
        <f t="shared" si="92"/>
        <v>0</v>
      </c>
      <c r="Z634" s="107">
        <f t="shared" si="119"/>
        <v>0</v>
      </c>
      <c r="AA634" s="107">
        <f t="shared" si="120"/>
        <v>0</v>
      </c>
      <c r="AB634" s="107">
        <f t="shared" si="121"/>
        <v>0</v>
      </c>
      <c r="AC634" s="107">
        <f t="shared" si="122"/>
        <v>0</v>
      </c>
      <c r="AD634" s="107">
        <f t="shared" si="123"/>
        <v>0</v>
      </c>
      <c r="AE634" s="107">
        <f t="shared" si="124"/>
        <v>0</v>
      </c>
      <c r="AF634" s="107">
        <f t="shared" si="125"/>
        <v>0</v>
      </c>
      <c r="AG634" s="107">
        <f t="shared" si="126"/>
        <v>0</v>
      </c>
      <c r="AH634" s="107">
        <f t="shared" si="127"/>
        <v>0</v>
      </c>
      <c r="AI634" s="107">
        <f t="shared" si="128"/>
        <v>0</v>
      </c>
      <c r="AJ634" s="107">
        <f t="shared" si="129"/>
        <v>0</v>
      </c>
      <c r="AK634" s="107">
        <f t="shared" si="130"/>
        <v>0</v>
      </c>
    </row>
    <row r="635">
      <c r="A635" s="107"/>
      <c r="B635" s="107"/>
      <c r="C635" s="107"/>
      <c r="D635" s="107"/>
      <c r="E635" s="107"/>
      <c r="F635" s="108">
        <f t="shared" si="118"/>
        <v>3460</v>
      </c>
      <c r="G635" s="90" t="s">
        <v>826</v>
      </c>
      <c r="H635" s="14">
        <f>IF(ISNA(VLOOKUP(G635,Round3_Transactions!$A$2:$F$800,2,FALSE)), 0,VLOOKUP(G635,Round3_Transactions!$A$2:$F$800,2,FALSE))</f>
        <v>0</v>
      </c>
      <c r="I635" s="60">
        <f>IF(ISNA(VLOOKUP(G635,Round3_Transactions!$A$2:$F$800,3,FALSE)), 0,VLOOKUP(G635,Round3_Transactions!$A$2:$F$800,3,FALSE))</f>
        <v>0</v>
      </c>
      <c r="J635" s="60">
        <f>IF(ISNA(VLOOKUP(G635,Round3_Transactions!$A$2:$F$800,4,FALSE)), 0,VLOOKUP(G635,Round3_Transactions!$A$2:$F$800,4,FALSE))</f>
        <v>0</v>
      </c>
      <c r="K635" s="60">
        <f>IF(ISNA(VLOOKUP(G635,Round3_Transactions!$A$2:$F$800,5,FALSE)), 0,VLOOKUP(G635,Round3_Transactions!$A$2:$F$800,5,FALSE))</f>
        <v>0</v>
      </c>
      <c r="L635" s="86">
        <f>IF(ISNA(VLOOKUP(G635,Round3_Transactions!$A$2:$F$800,6,FALSE)), 0,VLOOKUP(G635,Round3_Transactions!$A$2:$F$800,6,FALSE))</f>
        <v>0</v>
      </c>
      <c r="M635" s="107">
        <f t="shared" si="79"/>
        <v>0</v>
      </c>
      <c r="N635" s="107">
        <f t="shared" si="81"/>
        <v>0</v>
      </c>
      <c r="O635" s="107">
        <f t="shared" si="82"/>
        <v>0</v>
      </c>
      <c r="P635" s="107">
        <f t="shared" si="83"/>
        <v>0</v>
      </c>
      <c r="Q635" s="107">
        <f t="shared" si="84"/>
        <v>0</v>
      </c>
      <c r="R635" s="107">
        <f t="shared" si="85"/>
        <v>0</v>
      </c>
      <c r="S635" s="107">
        <f t="shared" si="86"/>
        <v>0</v>
      </c>
      <c r="T635" s="107">
        <f t="shared" si="87"/>
        <v>0</v>
      </c>
      <c r="U635" s="107">
        <f t="shared" si="88"/>
        <v>0</v>
      </c>
      <c r="V635" s="107">
        <f t="shared" si="89"/>
        <v>0</v>
      </c>
      <c r="W635" s="107">
        <f t="shared" si="90"/>
        <v>0</v>
      </c>
      <c r="X635" s="107">
        <f t="shared" si="91"/>
        <v>0</v>
      </c>
      <c r="Y635" s="107">
        <f t="shared" si="92"/>
        <v>0</v>
      </c>
      <c r="Z635" s="107">
        <f t="shared" si="119"/>
        <v>0</v>
      </c>
      <c r="AA635" s="107">
        <f t="shared" si="120"/>
        <v>0</v>
      </c>
      <c r="AB635" s="107">
        <f t="shared" si="121"/>
        <v>0</v>
      </c>
      <c r="AC635" s="107">
        <f t="shared" si="122"/>
        <v>0</v>
      </c>
      <c r="AD635" s="107">
        <f t="shared" si="123"/>
        <v>0</v>
      </c>
      <c r="AE635" s="107">
        <f t="shared" si="124"/>
        <v>0</v>
      </c>
      <c r="AF635" s="107">
        <f t="shared" si="125"/>
        <v>0</v>
      </c>
      <c r="AG635" s="107">
        <f t="shared" si="126"/>
        <v>0</v>
      </c>
      <c r="AH635" s="107">
        <f t="shared" si="127"/>
        <v>0</v>
      </c>
      <c r="AI635" s="107">
        <f t="shared" si="128"/>
        <v>0</v>
      </c>
      <c r="AJ635" s="107">
        <f t="shared" si="129"/>
        <v>0</v>
      </c>
      <c r="AK635" s="107">
        <f t="shared" si="130"/>
        <v>0</v>
      </c>
    </row>
    <row r="636">
      <c r="A636" s="107"/>
      <c r="B636" s="107"/>
      <c r="C636" s="107"/>
      <c r="D636" s="107"/>
      <c r="E636" s="107"/>
      <c r="F636" s="108">
        <f t="shared" si="118"/>
        <v>3460</v>
      </c>
      <c r="G636" s="90" t="s">
        <v>827</v>
      </c>
      <c r="H636" s="14">
        <f>IF(ISNA(VLOOKUP(G636,Round3_Transactions!$A$2:$F$800,2,FALSE)), 0,VLOOKUP(G636,Round3_Transactions!$A$2:$F$800,2,FALSE))</f>
        <v>0</v>
      </c>
      <c r="I636" s="60">
        <f>IF(ISNA(VLOOKUP(G636,Round3_Transactions!$A$2:$F$800,3,FALSE)), 0,VLOOKUP(G636,Round3_Transactions!$A$2:$F$800,3,FALSE))</f>
        <v>0</v>
      </c>
      <c r="J636" s="60">
        <f>IF(ISNA(VLOOKUP(G636,Round3_Transactions!$A$2:$F$800,4,FALSE)), 0,VLOOKUP(G636,Round3_Transactions!$A$2:$F$800,4,FALSE))</f>
        <v>0</v>
      </c>
      <c r="K636" s="60">
        <f>IF(ISNA(VLOOKUP(G636,Round3_Transactions!$A$2:$F$800,5,FALSE)), 0,VLOOKUP(G636,Round3_Transactions!$A$2:$F$800,5,FALSE))</f>
        <v>0</v>
      </c>
      <c r="L636" s="86">
        <f>IF(ISNA(VLOOKUP(G636,Round3_Transactions!$A$2:$F$800,6,FALSE)), 0,VLOOKUP(G636,Round3_Transactions!$A$2:$F$800,6,FALSE))</f>
        <v>0</v>
      </c>
      <c r="M636" s="107">
        <f t="shared" si="79"/>
        <v>0</v>
      </c>
      <c r="N636" s="107">
        <f t="shared" si="81"/>
        <v>0</v>
      </c>
      <c r="O636" s="107">
        <f t="shared" si="82"/>
        <v>0</v>
      </c>
      <c r="P636" s="107">
        <f t="shared" si="83"/>
        <v>0</v>
      </c>
      <c r="Q636" s="107">
        <f t="shared" si="84"/>
        <v>0</v>
      </c>
      <c r="R636" s="107">
        <f t="shared" si="85"/>
        <v>0</v>
      </c>
      <c r="S636" s="107">
        <f t="shared" si="86"/>
        <v>0</v>
      </c>
      <c r="T636" s="107">
        <f t="shared" si="87"/>
        <v>0</v>
      </c>
      <c r="U636" s="107">
        <f t="shared" si="88"/>
        <v>0</v>
      </c>
      <c r="V636" s="107">
        <f t="shared" si="89"/>
        <v>0</v>
      </c>
      <c r="W636" s="107">
        <f t="shared" si="90"/>
        <v>0</v>
      </c>
      <c r="X636" s="107">
        <f t="shared" si="91"/>
        <v>0</v>
      </c>
      <c r="Y636" s="107">
        <f t="shared" si="92"/>
        <v>0</v>
      </c>
      <c r="Z636" s="107">
        <f t="shared" si="119"/>
        <v>0</v>
      </c>
      <c r="AA636" s="107">
        <f t="shared" si="120"/>
        <v>0</v>
      </c>
      <c r="AB636" s="107">
        <f t="shared" si="121"/>
        <v>0</v>
      </c>
      <c r="AC636" s="107">
        <f t="shared" si="122"/>
        <v>0</v>
      </c>
      <c r="AD636" s="107">
        <f t="shared" si="123"/>
        <v>0</v>
      </c>
      <c r="AE636" s="107">
        <f t="shared" si="124"/>
        <v>0</v>
      </c>
      <c r="AF636" s="107">
        <f t="shared" si="125"/>
        <v>0</v>
      </c>
      <c r="AG636" s="107">
        <f t="shared" si="126"/>
        <v>0</v>
      </c>
      <c r="AH636" s="107">
        <f t="shared" si="127"/>
        <v>0</v>
      </c>
      <c r="AI636" s="107">
        <f t="shared" si="128"/>
        <v>0</v>
      </c>
      <c r="AJ636" s="107">
        <f t="shared" si="129"/>
        <v>0</v>
      </c>
      <c r="AK636" s="107">
        <f t="shared" si="130"/>
        <v>0</v>
      </c>
    </row>
    <row r="637">
      <c r="A637" s="107"/>
      <c r="B637" s="107"/>
      <c r="C637" s="107"/>
      <c r="D637" s="107"/>
      <c r="E637" s="107"/>
      <c r="F637" s="108">
        <f t="shared" si="118"/>
        <v>3460</v>
      </c>
      <c r="G637" s="90" t="s">
        <v>828</v>
      </c>
      <c r="H637" s="14">
        <f>IF(ISNA(VLOOKUP(G637,Round3_Transactions!$A$2:$F$800,2,FALSE)), 0,VLOOKUP(G637,Round3_Transactions!$A$2:$F$800,2,FALSE))</f>
        <v>0</v>
      </c>
      <c r="I637" s="60">
        <f>IF(ISNA(VLOOKUP(G637,Round3_Transactions!$A$2:$F$800,3,FALSE)), 0,VLOOKUP(G637,Round3_Transactions!$A$2:$F$800,3,FALSE))</f>
        <v>0</v>
      </c>
      <c r="J637" s="60">
        <f>IF(ISNA(VLOOKUP(G637,Round3_Transactions!$A$2:$F$800,4,FALSE)), 0,VLOOKUP(G637,Round3_Transactions!$A$2:$F$800,4,FALSE))</f>
        <v>0</v>
      </c>
      <c r="K637" s="60">
        <f>IF(ISNA(VLOOKUP(G637,Round3_Transactions!$A$2:$F$800,5,FALSE)), 0,VLOOKUP(G637,Round3_Transactions!$A$2:$F$800,5,FALSE))</f>
        <v>0</v>
      </c>
      <c r="L637" s="86">
        <f>IF(ISNA(VLOOKUP(G637,Round3_Transactions!$A$2:$F$800,6,FALSE)), 0,VLOOKUP(G637,Round3_Transactions!$A$2:$F$800,6,FALSE))</f>
        <v>0</v>
      </c>
      <c r="M637" s="107">
        <f t="shared" si="79"/>
        <v>0</v>
      </c>
      <c r="N637" s="107">
        <f t="shared" si="81"/>
        <v>0</v>
      </c>
      <c r="O637" s="107">
        <f t="shared" si="82"/>
        <v>0</v>
      </c>
      <c r="P637" s="107">
        <f t="shared" si="83"/>
        <v>0</v>
      </c>
      <c r="Q637" s="107">
        <f t="shared" si="84"/>
        <v>0</v>
      </c>
      <c r="R637" s="107">
        <f t="shared" si="85"/>
        <v>0</v>
      </c>
      <c r="S637" s="107">
        <f t="shared" si="86"/>
        <v>0</v>
      </c>
      <c r="T637" s="107">
        <f t="shared" si="87"/>
        <v>0</v>
      </c>
      <c r="U637" s="107">
        <f t="shared" si="88"/>
        <v>0</v>
      </c>
      <c r="V637" s="107">
        <f t="shared" si="89"/>
        <v>0</v>
      </c>
      <c r="W637" s="107">
        <f t="shared" si="90"/>
        <v>0</v>
      </c>
      <c r="X637" s="107">
        <f t="shared" si="91"/>
        <v>0</v>
      </c>
      <c r="Y637" s="107">
        <f t="shared" si="92"/>
        <v>0</v>
      </c>
      <c r="Z637" s="107">
        <f t="shared" si="119"/>
        <v>0</v>
      </c>
      <c r="AA637" s="107">
        <f t="shared" si="120"/>
        <v>0</v>
      </c>
      <c r="AB637" s="107">
        <f t="shared" si="121"/>
        <v>0</v>
      </c>
      <c r="AC637" s="107">
        <f t="shared" si="122"/>
        <v>0</v>
      </c>
      <c r="AD637" s="107">
        <f t="shared" si="123"/>
        <v>0</v>
      </c>
      <c r="AE637" s="107">
        <f t="shared" si="124"/>
        <v>0</v>
      </c>
      <c r="AF637" s="107">
        <f t="shared" si="125"/>
        <v>0</v>
      </c>
      <c r="AG637" s="107">
        <f t="shared" si="126"/>
        <v>0</v>
      </c>
      <c r="AH637" s="107">
        <f t="shared" si="127"/>
        <v>0</v>
      </c>
      <c r="AI637" s="107">
        <f t="shared" si="128"/>
        <v>0</v>
      </c>
      <c r="AJ637" s="107">
        <f t="shared" si="129"/>
        <v>0</v>
      </c>
      <c r="AK637" s="107">
        <f t="shared" si="130"/>
        <v>0</v>
      </c>
    </row>
    <row r="638">
      <c r="A638" s="107"/>
      <c r="B638" s="107"/>
      <c r="C638" s="107"/>
      <c r="D638" s="107"/>
      <c r="E638" s="107"/>
      <c r="F638" s="108">
        <f t="shared" si="118"/>
        <v>3460</v>
      </c>
      <c r="G638" s="90" t="s">
        <v>829</v>
      </c>
      <c r="H638" s="14">
        <f>IF(ISNA(VLOOKUP(G638,Round3_Transactions!$A$2:$F$800,2,FALSE)), 0,VLOOKUP(G638,Round3_Transactions!$A$2:$F$800,2,FALSE))</f>
        <v>0</v>
      </c>
      <c r="I638" s="60">
        <f>IF(ISNA(VLOOKUP(G638,Round3_Transactions!$A$2:$F$800,3,FALSE)), 0,VLOOKUP(G638,Round3_Transactions!$A$2:$F$800,3,FALSE))</f>
        <v>0</v>
      </c>
      <c r="J638" s="60">
        <f>IF(ISNA(VLOOKUP(G638,Round3_Transactions!$A$2:$F$800,4,FALSE)), 0,VLOOKUP(G638,Round3_Transactions!$A$2:$F$800,4,FALSE))</f>
        <v>0</v>
      </c>
      <c r="K638" s="60">
        <f>IF(ISNA(VLOOKUP(G638,Round3_Transactions!$A$2:$F$800,5,FALSE)), 0,VLOOKUP(G638,Round3_Transactions!$A$2:$F$800,5,FALSE))</f>
        <v>0</v>
      </c>
      <c r="L638" s="86">
        <f>IF(ISNA(VLOOKUP(G638,Round3_Transactions!$A$2:$F$800,6,FALSE)), 0,VLOOKUP(G638,Round3_Transactions!$A$2:$F$800,6,FALSE))</f>
        <v>0</v>
      </c>
      <c r="M638" s="107">
        <f t="shared" si="79"/>
        <v>0</v>
      </c>
      <c r="N638" s="107">
        <f t="shared" si="81"/>
        <v>0</v>
      </c>
      <c r="O638" s="107">
        <f t="shared" si="82"/>
        <v>0</v>
      </c>
      <c r="P638" s="107">
        <f t="shared" si="83"/>
        <v>0</v>
      </c>
      <c r="Q638" s="107">
        <f t="shared" si="84"/>
        <v>0</v>
      </c>
      <c r="R638" s="107">
        <f t="shared" si="85"/>
        <v>0</v>
      </c>
      <c r="S638" s="107">
        <f t="shared" si="86"/>
        <v>0</v>
      </c>
      <c r="T638" s="107">
        <f t="shared" si="87"/>
        <v>0</v>
      </c>
      <c r="U638" s="107">
        <f t="shared" si="88"/>
        <v>0</v>
      </c>
      <c r="V638" s="107">
        <f t="shared" si="89"/>
        <v>0</v>
      </c>
      <c r="W638" s="107">
        <f t="shared" si="90"/>
        <v>0</v>
      </c>
      <c r="X638" s="107">
        <f t="shared" si="91"/>
        <v>0</v>
      </c>
      <c r="Y638" s="107">
        <f t="shared" si="92"/>
        <v>0</v>
      </c>
      <c r="Z638" s="107">
        <f t="shared" si="119"/>
        <v>0</v>
      </c>
      <c r="AA638" s="107">
        <f t="shared" si="120"/>
        <v>0</v>
      </c>
      <c r="AB638" s="107">
        <f t="shared" si="121"/>
        <v>0</v>
      </c>
      <c r="AC638" s="107">
        <f t="shared" si="122"/>
        <v>0</v>
      </c>
      <c r="AD638" s="107">
        <f t="shared" si="123"/>
        <v>0</v>
      </c>
      <c r="AE638" s="107">
        <f t="shared" si="124"/>
        <v>0</v>
      </c>
      <c r="AF638" s="107">
        <f t="shared" si="125"/>
        <v>0</v>
      </c>
      <c r="AG638" s="107">
        <f t="shared" si="126"/>
        <v>0</v>
      </c>
      <c r="AH638" s="107">
        <f t="shared" si="127"/>
        <v>0</v>
      </c>
      <c r="AI638" s="107">
        <f t="shared" si="128"/>
        <v>0</v>
      </c>
      <c r="AJ638" s="107">
        <f t="shared" si="129"/>
        <v>0</v>
      </c>
      <c r="AK638" s="107">
        <f t="shared" si="130"/>
        <v>0</v>
      </c>
    </row>
    <row r="639">
      <c r="A639" s="107"/>
      <c r="B639" s="107"/>
      <c r="C639" s="107"/>
      <c r="D639" s="107"/>
      <c r="E639" s="107"/>
      <c r="F639" s="108">
        <f t="shared" si="118"/>
        <v>3460</v>
      </c>
      <c r="G639" s="90" t="s">
        <v>830</v>
      </c>
      <c r="H639" s="14">
        <f>IF(ISNA(VLOOKUP(G639,Round3_Transactions!$A$2:$F$800,2,FALSE)), 0,VLOOKUP(G639,Round3_Transactions!$A$2:$F$800,2,FALSE))</f>
        <v>0</v>
      </c>
      <c r="I639" s="60">
        <f>IF(ISNA(VLOOKUP(G639,Round3_Transactions!$A$2:$F$800,3,FALSE)), 0,VLOOKUP(G639,Round3_Transactions!$A$2:$F$800,3,FALSE))</f>
        <v>0</v>
      </c>
      <c r="J639" s="60">
        <f>IF(ISNA(VLOOKUP(G639,Round3_Transactions!$A$2:$F$800,4,FALSE)), 0,VLOOKUP(G639,Round3_Transactions!$A$2:$F$800,4,FALSE))</f>
        <v>0</v>
      </c>
      <c r="K639" s="60">
        <f>IF(ISNA(VLOOKUP(G639,Round3_Transactions!$A$2:$F$800,5,FALSE)), 0,VLOOKUP(G639,Round3_Transactions!$A$2:$F$800,5,FALSE))</f>
        <v>0</v>
      </c>
      <c r="L639" s="86">
        <f>IF(ISNA(VLOOKUP(G639,Round3_Transactions!$A$2:$F$800,6,FALSE)), 0,VLOOKUP(G639,Round3_Transactions!$A$2:$F$800,6,FALSE))</f>
        <v>0</v>
      </c>
      <c r="M639" s="107">
        <f t="shared" si="79"/>
        <v>0</v>
      </c>
      <c r="N639" s="107">
        <f t="shared" si="81"/>
        <v>0</v>
      </c>
      <c r="O639" s="107">
        <f t="shared" si="82"/>
        <v>0</v>
      </c>
      <c r="P639" s="107">
        <f t="shared" si="83"/>
        <v>0</v>
      </c>
      <c r="Q639" s="107">
        <f t="shared" si="84"/>
        <v>0</v>
      </c>
      <c r="R639" s="107">
        <f t="shared" si="85"/>
        <v>0</v>
      </c>
      <c r="S639" s="107">
        <f t="shared" si="86"/>
        <v>0</v>
      </c>
      <c r="T639" s="107">
        <f t="shared" si="87"/>
        <v>0</v>
      </c>
      <c r="U639" s="107">
        <f t="shared" si="88"/>
        <v>0</v>
      </c>
      <c r="V639" s="107">
        <f t="shared" si="89"/>
        <v>0</v>
      </c>
      <c r="W639" s="107">
        <f t="shared" si="90"/>
        <v>0</v>
      </c>
      <c r="X639" s="107">
        <f t="shared" si="91"/>
        <v>0</v>
      </c>
      <c r="Y639" s="107">
        <f t="shared" si="92"/>
        <v>0</v>
      </c>
      <c r="Z639" s="107">
        <f t="shared" si="119"/>
        <v>0</v>
      </c>
      <c r="AA639" s="107">
        <f t="shared" si="120"/>
        <v>0</v>
      </c>
      <c r="AB639" s="107">
        <f t="shared" si="121"/>
        <v>0</v>
      </c>
      <c r="AC639" s="107">
        <f t="shared" si="122"/>
        <v>0</v>
      </c>
      <c r="AD639" s="107">
        <f t="shared" si="123"/>
        <v>0</v>
      </c>
      <c r="AE639" s="107">
        <f t="shared" si="124"/>
        <v>0</v>
      </c>
      <c r="AF639" s="107">
        <f t="shared" si="125"/>
        <v>0</v>
      </c>
      <c r="AG639" s="107">
        <f t="shared" si="126"/>
        <v>0</v>
      </c>
      <c r="AH639" s="107">
        <f t="shared" si="127"/>
        <v>0</v>
      </c>
      <c r="AI639" s="107">
        <f t="shared" si="128"/>
        <v>0</v>
      </c>
      <c r="AJ639" s="107">
        <f t="shared" si="129"/>
        <v>0</v>
      </c>
      <c r="AK639" s="107">
        <f t="shared" si="130"/>
        <v>0</v>
      </c>
    </row>
    <row r="640">
      <c r="A640" s="107"/>
      <c r="B640" s="107"/>
      <c r="C640" s="107"/>
      <c r="D640" s="107"/>
      <c r="E640" s="107"/>
      <c r="F640" s="108">
        <f t="shared" si="118"/>
        <v>3460</v>
      </c>
      <c r="G640" s="90" t="s">
        <v>831</v>
      </c>
      <c r="H640" s="14">
        <f>IF(ISNA(VLOOKUP(G640,Round3_Transactions!$A$2:$F$800,2,FALSE)), 0,VLOOKUP(G640,Round3_Transactions!$A$2:$F$800,2,FALSE))</f>
        <v>0</v>
      </c>
      <c r="I640" s="60">
        <f>IF(ISNA(VLOOKUP(G640,Round3_Transactions!$A$2:$F$800,3,FALSE)), 0,VLOOKUP(G640,Round3_Transactions!$A$2:$F$800,3,FALSE))</f>
        <v>0</v>
      </c>
      <c r="J640" s="60">
        <f>IF(ISNA(VLOOKUP(G640,Round3_Transactions!$A$2:$F$800,4,FALSE)), 0,VLOOKUP(G640,Round3_Transactions!$A$2:$F$800,4,FALSE))</f>
        <v>0</v>
      </c>
      <c r="K640" s="60">
        <f>IF(ISNA(VLOOKUP(G640,Round3_Transactions!$A$2:$F$800,5,FALSE)), 0,VLOOKUP(G640,Round3_Transactions!$A$2:$F$800,5,FALSE))</f>
        <v>0</v>
      </c>
      <c r="L640" s="86">
        <f>IF(ISNA(VLOOKUP(G640,Round3_Transactions!$A$2:$F$800,6,FALSE)), 0,VLOOKUP(G640,Round3_Transactions!$A$2:$F$800,6,FALSE))</f>
        <v>0</v>
      </c>
      <c r="M640" s="107">
        <f t="shared" si="79"/>
        <v>0</v>
      </c>
      <c r="N640" s="107">
        <f t="shared" si="81"/>
        <v>0</v>
      </c>
      <c r="O640" s="107">
        <f t="shared" si="82"/>
        <v>0</v>
      </c>
      <c r="P640" s="107">
        <f t="shared" si="83"/>
        <v>0</v>
      </c>
      <c r="Q640" s="107">
        <f t="shared" si="84"/>
        <v>0</v>
      </c>
      <c r="R640" s="107">
        <f t="shared" si="85"/>
        <v>0</v>
      </c>
      <c r="S640" s="107">
        <f t="shared" si="86"/>
        <v>0</v>
      </c>
      <c r="T640" s="107">
        <f t="shared" si="87"/>
        <v>0</v>
      </c>
      <c r="U640" s="107">
        <f t="shared" si="88"/>
        <v>0</v>
      </c>
      <c r="V640" s="107">
        <f t="shared" si="89"/>
        <v>0</v>
      </c>
      <c r="W640" s="107">
        <f t="shared" si="90"/>
        <v>0</v>
      </c>
      <c r="X640" s="107">
        <f t="shared" si="91"/>
        <v>0</v>
      </c>
      <c r="Y640" s="107">
        <f t="shared" si="92"/>
        <v>0</v>
      </c>
      <c r="Z640" s="107">
        <f t="shared" si="119"/>
        <v>0</v>
      </c>
      <c r="AA640" s="107">
        <f t="shared" si="120"/>
        <v>0</v>
      </c>
      <c r="AB640" s="107">
        <f t="shared" si="121"/>
        <v>0</v>
      </c>
      <c r="AC640" s="107">
        <f t="shared" si="122"/>
        <v>0</v>
      </c>
      <c r="AD640" s="107">
        <f t="shared" si="123"/>
        <v>0</v>
      </c>
      <c r="AE640" s="107">
        <f t="shared" si="124"/>
        <v>0</v>
      </c>
      <c r="AF640" s="107">
        <f t="shared" si="125"/>
        <v>0</v>
      </c>
      <c r="AG640" s="107">
        <f t="shared" si="126"/>
        <v>0</v>
      </c>
      <c r="AH640" s="107">
        <f t="shared" si="127"/>
        <v>0</v>
      </c>
      <c r="AI640" s="107">
        <f t="shared" si="128"/>
        <v>0</v>
      </c>
      <c r="AJ640" s="107">
        <f t="shared" si="129"/>
        <v>0</v>
      </c>
      <c r="AK640" s="107">
        <f t="shared" si="130"/>
        <v>0</v>
      </c>
    </row>
    <row r="641">
      <c r="A641" s="115"/>
      <c r="B641" s="115"/>
      <c r="C641" s="115"/>
      <c r="D641" s="115"/>
      <c r="E641" s="115"/>
      <c r="F641" s="116"/>
      <c r="G641" s="122"/>
      <c r="H641" s="14" t="str">
        <f>IF(ISNA(VLOOKUP(G641,Round3_Transactions!$A$2:$F$800,2,FALSE)), 0,VLOOKUP(G641,Round3_Transactions!$A$2:$F$800,2,FALSE))</f>
        <v/>
      </c>
      <c r="I641" s="60" t="str">
        <f>IF(ISNA(VLOOKUP(G641,Round3_Transactions!$A$2:$F$800,3,FALSE)), 0,VLOOKUP(G641,Round3_Transactions!$A$2:$F$800,3,FALSE))</f>
        <v/>
      </c>
      <c r="J641" s="60" t="str">
        <f>IF(ISNA(VLOOKUP(G641,Round3_Transactions!$A$2:$F$800,4,FALSE)), 0,VLOOKUP(G641,Round3_Transactions!$A$2:$F$800,4,FALSE))</f>
        <v/>
      </c>
      <c r="K641" s="60" t="str">
        <f>IF(ISNA(VLOOKUP(G641,Round3_Transactions!$A$2:$F$800,5,FALSE)), 0,VLOOKUP(G641,Round3_Transactions!$A$2:$F$800,5,FALSE))</f>
        <v/>
      </c>
      <c r="L641" s="86" t="str">
        <f>IF(ISNA(VLOOKUP(G641,Round3_Transactions!$A$2:$F$800,6,FALSE)), 0,VLOOKUP(G641,Round3_Transactions!$A$2:$F$800,6,FALSE))</f>
        <v/>
      </c>
      <c r="M641" s="115">
        <f t="shared" si="79"/>
        <v>0</v>
      </c>
      <c r="N641" s="115">
        <f t="shared" si="81"/>
        <v>0</v>
      </c>
      <c r="O641" s="115">
        <f t="shared" si="82"/>
        <v>0</v>
      </c>
      <c r="P641" s="115">
        <f t="shared" si="83"/>
        <v>0</v>
      </c>
      <c r="Q641" s="115">
        <f t="shared" si="84"/>
        <v>0</v>
      </c>
      <c r="R641" s="115">
        <f t="shared" si="85"/>
        <v>0</v>
      </c>
      <c r="S641" s="115">
        <f t="shared" si="86"/>
        <v>0</v>
      </c>
      <c r="T641" s="115">
        <f t="shared" si="87"/>
        <v>0</v>
      </c>
      <c r="U641" s="115">
        <f t="shared" si="88"/>
        <v>0</v>
      </c>
      <c r="V641" s="115">
        <f t="shared" si="89"/>
        <v>0</v>
      </c>
      <c r="W641" s="115">
        <f t="shared" si="90"/>
        <v>0</v>
      </c>
      <c r="X641" s="115">
        <f t="shared" si="91"/>
        <v>0</v>
      </c>
      <c r="Y641" s="115">
        <f t="shared" si="92"/>
        <v>0</v>
      </c>
      <c r="Z641" s="115"/>
      <c r="AA641" s="115"/>
      <c r="AB641" s="115"/>
      <c r="AC641" s="115"/>
      <c r="AD641" s="115"/>
      <c r="AE641" s="115"/>
      <c r="AF641" s="115"/>
      <c r="AG641" s="115"/>
      <c r="AH641" s="115"/>
      <c r="AI641" s="115"/>
      <c r="AJ641" s="115"/>
      <c r="AK641" s="115"/>
    </row>
    <row r="642">
      <c r="A642" s="102" t="str">
        <f>Stock_Prices!A25</f>
        <v>KMC</v>
      </c>
      <c r="B642" s="102" t="str">
        <f>Stock_Prices!B25</f>
        <v>Krayota Motor Corp</v>
      </c>
      <c r="C642" s="103">
        <f>Stock_Prices!C25-D642</f>
        <v>100000</v>
      </c>
      <c r="D642" s="104">
        <f>SUM(H642:H720)-SUM(J642:J720)</f>
        <v>0</v>
      </c>
      <c r="E642" s="118">
        <f>Stock_Prices!I25</f>
        <v>0.4</v>
      </c>
      <c r="F642" s="123">
        <f>Stock_Prices!J25</f>
        <v>4396</v>
      </c>
      <c r="G642" s="90" t="s">
        <v>832</v>
      </c>
      <c r="H642" s="14">
        <f>IF(ISNA(VLOOKUP(G642,Round3_Transactions!$A$2:$F$800,2,FALSE)), 0,VLOOKUP(G642,Round3_Transactions!$A$2:$F$800,2,FALSE))</f>
        <v>0</v>
      </c>
      <c r="I642" s="60">
        <f>IF(ISNA(VLOOKUP(G642,Round3_Transactions!$A$2:$F$800,3,FALSE)), 0,VLOOKUP(G642,Round3_Transactions!$A$2:$F$800,3,FALSE))</f>
        <v>0</v>
      </c>
      <c r="J642" s="60">
        <f>IF(ISNA(VLOOKUP(G642,Round3_Transactions!$A$2:$F$800,4,FALSE)), 0,VLOOKUP(G642,Round3_Transactions!$A$2:$F$800,4,FALSE))</f>
        <v>0</v>
      </c>
      <c r="K642" s="60">
        <f>IF(ISNA(VLOOKUP(G642,Round3_Transactions!$A$2:$F$800,5,FALSE)), 0,VLOOKUP(G642,Round3_Transactions!$A$2:$F$800,5,FALSE))</f>
        <v>0</v>
      </c>
      <c r="L642" s="86">
        <f>IF(ISNA(VLOOKUP(G642,Round3_Transactions!$A$2:$F$800,6,FALSE)), 0,VLOOKUP(G642,Round3_Transactions!$A$2:$F$800,6,FALSE))</f>
        <v>0</v>
      </c>
      <c r="M642" s="107">
        <f t="shared" si="79"/>
        <v>0</v>
      </c>
      <c r="N642" s="107">
        <f t="shared" si="81"/>
        <v>0</v>
      </c>
      <c r="O642" s="107">
        <f t="shared" si="82"/>
        <v>0</v>
      </c>
      <c r="P642" s="107">
        <f t="shared" si="83"/>
        <v>0</v>
      </c>
      <c r="Q642" s="107">
        <f t="shared" si="84"/>
        <v>0</v>
      </c>
      <c r="R642" s="107">
        <f t="shared" si="85"/>
        <v>0</v>
      </c>
      <c r="S642" s="107">
        <f t="shared" si="86"/>
        <v>0</v>
      </c>
      <c r="T642" s="107">
        <f t="shared" si="87"/>
        <v>0</v>
      </c>
      <c r="U642" s="107">
        <f t="shared" si="88"/>
        <v>0</v>
      </c>
      <c r="V642" s="107">
        <f t="shared" si="89"/>
        <v>0</v>
      </c>
      <c r="W642" s="107">
        <f t="shared" si="90"/>
        <v>0</v>
      </c>
      <c r="X642" s="107">
        <f t="shared" si="91"/>
        <v>0</v>
      </c>
      <c r="Y642" s="107">
        <f t="shared" si="92"/>
        <v>0</v>
      </c>
      <c r="Z642" s="107">
        <f>if($L642=1,H642-J642,0)</f>
        <v>0</v>
      </c>
      <c r="AA642" s="107">
        <f>if($L642=2,$H642-$J642,0)</f>
        <v>0</v>
      </c>
      <c r="AB642" s="107">
        <f>if($L642=3,$H642-$J642,0)</f>
        <v>0</v>
      </c>
      <c r="AC642" s="107">
        <f>if($L642=4,$H642-$J642,0)</f>
        <v>0</v>
      </c>
      <c r="AD642" s="107">
        <f>if($L642=5,$H642-$J642,0)</f>
        <v>0</v>
      </c>
      <c r="AE642" s="107">
        <f>if($L642=6,$H642-$J642,0)</f>
        <v>0</v>
      </c>
      <c r="AF642" s="107">
        <f>if($L642=7,$H642-$J642,0)</f>
        <v>0</v>
      </c>
      <c r="AG642" s="107">
        <f>if($L642=8,$H642-$J642,0)</f>
        <v>0</v>
      </c>
      <c r="AH642" s="107">
        <f>if($L642=9,$H642-$J642,0)</f>
        <v>0</v>
      </c>
      <c r="AI642" s="107">
        <f>if($L642=10,$H642-$J642,0)</f>
        <v>0</v>
      </c>
      <c r="AJ642" s="107">
        <f>if($L642=11,$H642-$J642,0)</f>
        <v>0</v>
      </c>
      <c r="AK642" s="107">
        <f>if($L642=12,$H642-$J642,0)</f>
        <v>0</v>
      </c>
    </row>
    <row r="643">
      <c r="A643" s="107"/>
      <c r="B643" s="107"/>
      <c r="C643" s="107"/>
      <c r="D643" s="107"/>
      <c r="E643" s="107"/>
      <c r="F643" s="108">
        <f t="shared" ref="F643:F720" si="131">if(H642&gt;0,I642+$E$642*(I642-F642)+$E$642,if(J642&gt;0,K642+$E$642*(K642-F642)-$E$642,F642))</f>
        <v>4396</v>
      </c>
      <c r="G643" s="90" t="s">
        <v>833</v>
      </c>
      <c r="H643" s="14">
        <f>IF(ISNA(VLOOKUP(G643,Round3_Transactions!$A$2:$F$800,2,FALSE)), 0,VLOOKUP(G643,Round3_Transactions!$A$2:$F$800,2,FALSE))</f>
        <v>0</v>
      </c>
      <c r="I643" s="60">
        <f>IF(ISNA(VLOOKUP(G643,Round3_Transactions!$A$2:$F$800,3,FALSE)), 0,VLOOKUP(G643,Round3_Transactions!$A$2:$F$800,3,FALSE))</f>
        <v>0</v>
      </c>
      <c r="J643" s="60">
        <f>IF(ISNA(VLOOKUP(G643,Round3_Transactions!$A$2:$F$800,4,FALSE)), 0,VLOOKUP(G643,Round3_Transactions!$A$2:$F$800,4,FALSE))</f>
        <v>0</v>
      </c>
      <c r="K643" s="60">
        <f>IF(ISNA(VLOOKUP(G643,Round3_Transactions!$A$2:$F$800,5,FALSE)), 0,VLOOKUP(G643,Round3_Transactions!$A$2:$F$800,5,FALSE))</f>
        <v>0</v>
      </c>
      <c r="L643" s="86">
        <f>IF(ISNA(VLOOKUP(G643,Round3_Transactions!$A$2:$F$800,6,FALSE)), 0,VLOOKUP(G643,Round3_Transactions!$A$2:$F$800,6,FALSE))</f>
        <v>0</v>
      </c>
      <c r="M643" s="107">
        <f t="shared" si="79"/>
        <v>0</v>
      </c>
      <c r="N643" s="107">
        <f t="shared" si="81"/>
        <v>0</v>
      </c>
      <c r="O643" s="107">
        <f t="shared" si="82"/>
        <v>0</v>
      </c>
      <c r="P643" s="107">
        <f t="shared" si="83"/>
        <v>0</v>
      </c>
      <c r="Q643" s="107">
        <f t="shared" si="84"/>
        <v>0</v>
      </c>
      <c r="R643" s="107">
        <f t="shared" si="85"/>
        <v>0</v>
      </c>
      <c r="S643" s="107">
        <f t="shared" si="86"/>
        <v>0</v>
      </c>
      <c r="T643" s="107">
        <f t="shared" si="87"/>
        <v>0</v>
      </c>
      <c r="U643" s="107">
        <f t="shared" si="88"/>
        <v>0</v>
      </c>
      <c r="V643" s="107">
        <f t="shared" si="89"/>
        <v>0</v>
      </c>
      <c r="W643" s="107">
        <f t="shared" si="90"/>
        <v>0</v>
      </c>
      <c r="X643" s="107">
        <f t="shared" si="91"/>
        <v>0</v>
      </c>
      <c r="Y643" s="107">
        <f t="shared" si="92"/>
        <v>0</v>
      </c>
      <c r="Z643" s="107">
        <f t="shared" ref="Z643:Z720" si="132">if($L643=1,$H643-$J643+Z642,Z642)</f>
        <v>0</v>
      </c>
      <c r="AA643" s="107">
        <f t="shared" ref="AA643:AA720" si="133">if($L643=2,$H643-$J643+AA642,AA642)</f>
        <v>0</v>
      </c>
      <c r="AB643" s="107">
        <f t="shared" ref="AB643:AB720" si="134">if($L643=3,$H643-$J643+AB642,AB642)</f>
        <v>0</v>
      </c>
      <c r="AC643" s="107">
        <f t="shared" ref="AC643:AC720" si="135">if($L643=4,$H643-$J643+AC642,AC642)</f>
        <v>0</v>
      </c>
      <c r="AD643" s="107">
        <f t="shared" ref="AD643:AD720" si="136">if($L643=5,$H643-$J643+AD642,AD642)</f>
        <v>0</v>
      </c>
      <c r="AE643" s="107">
        <f t="shared" ref="AE643:AE720" si="137">if($L643=6,$H643-$J643+AE642,AE642)</f>
        <v>0</v>
      </c>
      <c r="AF643" s="107">
        <f t="shared" ref="AF643:AF720" si="138">if($L643=7,$H643-$J643+AF642,AF642)</f>
        <v>0</v>
      </c>
      <c r="AG643" s="107">
        <f t="shared" ref="AG643:AG720" si="139">if($L643=8,$H643-$J643+AG642,AG642)</f>
        <v>0</v>
      </c>
      <c r="AH643" s="107">
        <f t="shared" ref="AH643:AH720" si="140">if($L643=9,$H643-$J643+AH642,AH642)</f>
        <v>0</v>
      </c>
      <c r="AI643" s="107">
        <f t="shared" ref="AI643:AI720" si="141">if($L643=10,$H643-$J643+AI642,AI642)</f>
        <v>0</v>
      </c>
      <c r="AJ643" s="107">
        <f t="shared" ref="AJ643:AJ720" si="142">if($L643=11,$H643-$J643+AJ642,AJ642)</f>
        <v>0</v>
      </c>
      <c r="AK643" s="107">
        <f t="shared" ref="AK643:AK720" si="143">if($L643=12,$H643-$J643+AK642,AK642)</f>
        <v>0</v>
      </c>
    </row>
    <row r="644">
      <c r="A644" s="107"/>
      <c r="B644" s="107"/>
      <c r="C644" s="107"/>
      <c r="D644" s="107"/>
      <c r="E644" s="107"/>
      <c r="F644" s="108">
        <f t="shared" si="131"/>
        <v>4396</v>
      </c>
      <c r="G644" s="90" t="s">
        <v>834</v>
      </c>
      <c r="H644" s="14">
        <f>IF(ISNA(VLOOKUP(G644,Round3_Transactions!$A$2:$F$800,2,FALSE)), 0,VLOOKUP(G644,Round3_Transactions!$A$2:$F$800,2,FALSE))</f>
        <v>0</v>
      </c>
      <c r="I644" s="60">
        <f>IF(ISNA(VLOOKUP(G644,Round3_Transactions!$A$2:$F$800,3,FALSE)), 0,VLOOKUP(G644,Round3_Transactions!$A$2:$F$800,3,FALSE))</f>
        <v>0</v>
      </c>
      <c r="J644" s="60">
        <f>IF(ISNA(VLOOKUP(G644,Round3_Transactions!$A$2:$F$800,4,FALSE)), 0,VLOOKUP(G644,Round3_Transactions!$A$2:$F$800,4,FALSE))</f>
        <v>0</v>
      </c>
      <c r="K644" s="60">
        <f>IF(ISNA(VLOOKUP(G644,Round3_Transactions!$A$2:$F$800,5,FALSE)), 0,VLOOKUP(G644,Round3_Transactions!$A$2:$F$800,5,FALSE))</f>
        <v>0</v>
      </c>
      <c r="L644" s="86">
        <f>IF(ISNA(VLOOKUP(G644,Round3_Transactions!$A$2:$F$800,6,FALSE)), 0,VLOOKUP(G644,Round3_Transactions!$A$2:$F$800,6,FALSE))</f>
        <v>0</v>
      </c>
      <c r="M644" s="107">
        <f t="shared" si="79"/>
        <v>0</v>
      </c>
      <c r="N644" s="107">
        <f t="shared" si="81"/>
        <v>0</v>
      </c>
      <c r="O644" s="107">
        <f t="shared" si="82"/>
        <v>0</v>
      </c>
      <c r="P644" s="107">
        <f t="shared" si="83"/>
        <v>0</v>
      </c>
      <c r="Q644" s="107">
        <f t="shared" si="84"/>
        <v>0</v>
      </c>
      <c r="R644" s="107">
        <f t="shared" si="85"/>
        <v>0</v>
      </c>
      <c r="S644" s="107">
        <f t="shared" si="86"/>
        <v>0</v>
      </c>
      <c r="T644" s="107">
        <f t="shared" si="87"/>
        <v>0</v>
      </c>
      <c r="U644" s="107">
        <f t="shared" si="88"/>
        <v>0</v>
      </c>
      <c r="V644" s="107">
        <f t="shared" si="89"/>
        <v>0</v>
      </c>
      <c r="W644" s="107">
        <f t="shared" si="90"/>
        <v>0</v>
      </c>
      <c r="X644" s="107">
        <f t="shared" si="91"/>
        <v>0</v>
      </c>
      <c r="Y644" s="107">
        <f t="shared" si="92"/>
        <v>0</v>
      </c>
      <c r="Z644" s="107">
        <f t="shared" si="132"/>
        <v>0</v>
      </c>
      <c r="AA644" s="107">
        <f t="shared" si="133"/>
        <v>0</v>
      </c>
      <c r="AB644" s="107">
        <f t="shared" si="134"/>
        <v>0</v>
      </c>
      <c r="AC644" s="107">
        <f t="shared" si="135"/>
        <v>0</v>
      </c>
      <c r="AD644" s="107">
        <f t="shared" si="136"/>
        <v>0</v>
      </c>
      <c r="AE644" s="107">
        <f t="shared" si="137"/>
        <v>0</v>
      </c>
      <c r="AF644" s="107">
        <f t="shared" si="138"/>
        <v>0</v>
      </c>
      <c r="AG644" s="107">
        <f t="shared" si="139"/>
        <v>0</v>
      </c>
      <c r="AH644" s="107">
        <f t="shared" si="140"/>
        <v>0</v>
      </c>
      <c r="AI644" s="107">
        <f t="shared" si="141"/>
        <v>0</v>
      </c>
      <c r="AJ644" s="107">
        <f t="shared" si="142"/>
        <v>0</v>
      </c>
      <c r="AK644" s="107">
        <f t="shared" si="143"/>
        <v>0</v>
      </c>
    </row>
    <row r="645">
      <c r="A645" s="107"/>
      <c r="B645" s="107"/>
      <c r="C645" s="107"/>
      <c r="D645" s="107"/>
      <c r="E645" s="107"/>
      <c r="F645" s="108">
        <f t="shared" si="131"/>
        <v>4396</v>
      </c>
      <c r="G645" s="90" t="s">
        <v>835</v>
      </c>
      <c r="H645" s="14">
        <f>IF(ISNA(VLOOKUP(G645,Round3_Transactions!$A$2:$F$800,2,FALSE)), 0,VLOOKUP(G645,Round3_Transactions!$A$2:$F$800,2,FALSE))</f>
        <v>0</v>
      </c>
      <c r="I645" s="60">
        <f>IF(ISNA(VLOOKUP(G645,Round3_Transactions!$A$2:$F$800,3,FALSE)), 0,VLOOKUP(G645,Round3_Transactions!$A$2:$F$800,3,FALSE))</f>
        <v>0</v>
      </c>
      <c r="J645" s="60">
        <f>IF(ISNA(VLOOKUP(G645,Round3_Transactions!$A$2:$F$800,4,FALSE)), 0,VLOOKUP(G645,Round3_Transactions!$A$2:$F$800,4,FALSE))</f>
        <v>0</v>
      </c>
      <c r="K645" s="60">
        <f>IF(ISNA(VLOOKUP(G645,Round3_Transactions!$A$2:$F$800,5,FALSE)), 0,VLOOKUP(G645,Round3_Transactions!$A$2:$F$800,5,FALSE))</f>
        <v>0</v>
      </c>
      <c r="L645" s="86">
        <f>IF(ISNA(VLOOKUP(G645,Round3_Transactions!$A$2:$F$800,6,FALSE)), 0,VLOOKUP(G645,Round3_Transactions!$A$2:$F$800,6,FALSE))</f>
        <v>0</v>
      </c>
      <c r="M645" s="107">
        <f t="shared" si="79"/>
        <v>0</v>
      </c>
      <c r="N645" s="107">
        <f t="shared" si="81"/>
        <v>0</v>
      </c>
      <c r="O645" s="107">
        <f t="shared" si="82"/>
        <v>0</v>
      </c>
      <c r="P645" s="107">
        <f t="shared" si="83"/>
        <v>0</v>
      </c>
      <c r="Q645" s="107">
        <f t="shared" si="84"/>
        <v>0</v>
      </c>
      <c r="R645" s="107">
        <f t="shared" si="85"/>
        <v>0</v>
      </c>
      <c r="S645" s="107">
        <f t="shared" si="86"/>
        <v>0</v>
      </c>
      <c r="T645" s="107">
        <f t="shared" si="87"/>
        <v>0</v>
      </c>
      <c r="U645" s="107">
        <f t="shared" si="88"/>
        <v>0</v>
      </c>
      <c r="V645" s="107">
        <f t="shared" si="89"/>
        <v>0</v>
      </c>
      <c r="W645" s="107">
        <f t="shared" si="90"/>
        <v>0</v>
      </c>
      <c r="X645" s="107">
        <f t="shared" si="91"/>
        <v>0</v>
      </c>
      <c r="Y645" s="107">
        <f t="shared" si="92"/>
        <v>0</v>
      </c>
      <c r="Z645" s="107">
        <f t="shared" si="132"/>
        <v>0</v>
      </c>
      <c r="AA645" s="107">
        <f t="shared" si="133"/>
        <v>0</v>
      </c>
      <c r="AB645" s="107">
        <f t="shared" si="134"/>
        <v>0</v>
      </c>
      <c r="AC645" s="107">
        <f t="shared" si="135"/>
        <v>0</v>
      </c>
      <c r="AD645" s="107">
        <f t="shared" si="136"/>
        <v>0</v>
      </c>
      <c r="AE645" s="107">
        <f t="shared" si="137"/>
        <v>0</v>
      </c>
      <c r="AF645" s="107">
        <f t="shared" si="138"/>
        <v>0</v>
      </c>
      <c r="AG645" s="107">
        <f t="shared" si="139"/>
        <v>0</v>
      </c>
      <c r="AH645" s="107">
        <f t="shared" si="140"/>
        <v>0</v>
      </c>
      <c r="AI645" s="107">
        <f t="shared" si="141"/>
        <v>0</v>
      </c>
      <c r="AJ645" s="107">
        <f t="shared" si="142"/>
        <v>0</v>
      </c>
      <c r="AK645" s="107">
        <f t="shared" si="143"/>
        <v>0</v>
      </c>
    </row>
    <row r="646">
      <c r="A646" s="107"/>
      <c r="B646" s="107"/>
      <c r="C646" s="107"/>
      <c r="D646" s="107"/>
      <c r="E646" s="107"/>
      <c r="F646" s="108">
        <f t="shared" si="131"/>
        <v>4396</v>
      </c>
      <c r="G646" s="90" t="s">
        <v>836</v>
      </c>
      <c r="H646" s="14">
        <f>IF(ISNA(VLOOKUP(G646,Round3_Transactions!$A$2:$F$800,2,FALSE)), 0,VLOOKUP(G646,Round3_Transactions!$A$2:$F$800,2,FALSE))</f>
        <v>0</v>
      </c>
      <c r="I646" s="60">
        <f>IF(ISNA(VLOOKUP(G646,Round3_Transactions!$A$2:$F$800,3,FALSE)), 0,VLOOKUP(G646,Round3_Transactions!$A$2:$F$800,3,FALSE))</f>
        <v>0</v>
      </c>
      <c r="J646" s="60">
        <f>IF(ISNA(VLOOKUP(G646,Round3_Transactions!$A$2:$F$800,4,FALSE)), 0,VLOOKUP(G646,Round3_Transactions!$A$2:$F$800,4,FALSE))</f>
        <v>0</v>
      </c>
      <c r="K646" s="60">
        <f>IF(ISNA(VLOOKUP(G646,Round3_Transactions!$A$2:$F$800,5,FALSE)), 0,VLOOKUP(G646,Round3_Transactions!$A$2:$F$800,5,FALSE))</f>
        <v>0</v>
      </c>
      <c r="L646" s="86">
        <f>IF(ISNA(VLOOKUP(G646,Round3_Transactions!$A$2:$F$800,6,FALSE)), 0,VLOOKUP(G646,Round3_Transactions!$A$2:$F$800,6,FALSE))</f>
        <v>0</v>
      </c>
      <c r="M646" s="107">
        <f t="shared" si="79"/>
        <v>0</v>
      </c>
      <c r="N646" s="107">
        <f t="shared" si="81"/>
        <v>0</v>
      </c>
      <c r="O646" s="107">
        <f t="shared" si="82"/>
        <v>0</v>
      </c>
      <c r="P646" s="107">
        <f t="shared" si="83"/>
        <v>0</v>
      </c>
      <c r="Q646" s="107">
        <f t="shared" si="84"/>
        <v>0</v>
      </c>
      <c r="R646" s="107">
        <f t="shared" si="85"/>
        <v>0</v>
      </c>
      <c r="S646" s="107">
        <f t="shared" si="86"/>
        <v>0</v>
      </c>
      <c r="T646" s="107">
        <f t="shared" si="87"/>
        <v>0</v>
      </c>
      <c r="U646" s="107">
        <f t="shared" si="88"/>
        <v>0</v>
      </c>
      <c r="V646" s="107">
        <f t="shared" si="89"/>
        <v>0</v>
      </c>
      <c r="W646" s="107">
        <f t="shared" si="90"/>
        <v>0</v>
      </c>
      <c r="X646" s="107">
        <f t="shared" si="91"/>
        <v>0</v>
      </c>
      <c r="Y646" s="107">
        <f t="shared" si="92"/>
        <v>0</v>
      </c>
      <c r="Z646" s="107">
        <f t="shared" si="132"/>
        <v>0</v>
      </c>
      <c r="AA646" s="107">
        <f t="shared" si="133"/>
        <v>0</v>
      </c>
      <c r="AB646" s="107">
        <f t="shared" si="134"/>
        <v>0</v>
      </c>
      <c r="AC646" s="107">
        <f t="shared" si="135"/>
        <v>0</v>
      </c>
      <c r="AD646" s="107">
        <f t="shared" si="136"/>
        <v>0</v>
      </c>
      <c r="AE646" s="107">
        <f t="shared" si="137"/>
        <v>0</v>
      </c>
      <c r="AF646" s="107">
        <f t="shared" si="138"/>
        <v>0</v>
      </c>
      <c r="AG646" s="107">
        <f t="shared" si="139"/>
        <v>0</v>
      </c>
      <c r="AH646" s="107">
        <f t="shared" si="140"/>
        <v>0</v>
      </c>
      <c r="AI646" s="107">
        <f t="shared" si="141"/>
        <v>0</v>
      </c>
      <c r="AJ646" s="107">
        <f t="shared" si="142"/>
        <v>0</v>
      </c>
      <c r="AK646" s="107">
        <f t="shared" si="143"/>
        <v>0</v>
      </c>
    </row>
    <row r="647">
      <c r="A647" s="107"/>
      <c r="B647" s="107"/>
      <c r="C647" s="107"/>
      <c r="D647" s="107"/>
      <c r="E647" s="107"/>
      <c r="F647" s="108">
        <f t="shared" si="131"/>
        <v>4396</v>
      </c>
      <c r="G647" s="90" t="s">
        <v>837</v>
      </c>
      <c r="H647" s="14">
        <f>IF(ISNA(VLOOKUP(G647,Round3_Transactions!$A$2:$F$800,2,FALSE)), 0,VLOOKUP(G647,Round3_Transactions!$A$2:$F$800,2,FALSE))</f>
        <v>0</v>
      </c>
      <c r="I647" s="60">
        <f>IF(ISNA(VLOOKUP(G647,Round3_Transactions!$A$2:$F$800,3,FALSE)), 0,VLOOKUP(G647,Round3_Transactions!$A$2:$F$800,3,FALSE))</f>
        <v>0</v>
      </c>
      <c r="J647" s="60">
        <f>IF(ISNA(VLOOKUP(G647,Round3_Transactions!$A$2:$F$800,4,FALSE)), 0,VLOOKUP(G647,Round3_Transactions!$A$2:$F$800,4,FALSE))</f>
        <v>0</v>
      </c>
      <c r="K647" s="60">
        <f>IF(ISNA(VLOOKUP(G647,Round3_Transactions!$A$2:$F$800,5,FALSE)), 0,VLOOKUP(G647,Round3_Transactions!$A$2:$F$800,5,FALSE))</f>
        <v>0</v>
      </c>
      <c r="L647" s="86">
        <f>IF(ISNA(VLOOKUP(G647,Round3_Transactions!$A$2:$F$800,6,FALSE)), 0,VLOOKUP(G647,Round3_Transactions!$A$2:$F$800,6,FALSE))</f>
        <v>0</v>
      </c>
      <c r="M647" s="107">
        <f t="shared" si="79"/>
        <v>0</v>
      </c>
      <c r="N647" s="107">
        <f t="shared" si="81"/>
        <v>0</v>
      </c>
      <c r="O647" s="107">
        <f t="shared" si="82"/>
        <v>0</v>
      </c>
      <c r="P647" s="107">
        <f t="shared" si="83"/>
        <v>0</v>
      </c>
      <c r="Q647" s="107">
        <f t="shared" si="84"/>
        <v>0</v>
      </c>
      <c r="R647" s="107">
        <f t="shared" si="85"/>
        <v>0</v>
      </c>
      <c r="S647" s="107">
        <f t="shared" si="86"/>
        <v>0</v>
      </c>
      <c r="T647" s="107">
        <f t="shared" si="87"/>
        <v>0</v>
      </c>
      <c r="U647" s="107">
        <f t="shared" si="88"/>
        <v>0</v>
      </c>
      <c r="V647" s="107">
        <f t="shared" si="89"/>
        <v>0</v>
      </c>
      <c r="W647" s="107">
        <f t="shared" si="90"/>
        <v>0</v>
      </c>
      <c r="X647" s="107">
        <f t="shared" si="91"/>
        <v>0</v>
      </c>
      <c r="Y647" s="107">
        <f t="shared" si="92"/>
        <v>0</v>
      </c>
      <c r="Z647" s="107">
        <f t="shared" si="132"/>
        <v>0</v>
      </c>
      <c r="AA647" s="107">
        <f t="shared" si="133"/>
        <v>0</v>
      </c>
      <c r="AB647" s="107">
        <f t="shared" si="134"/>
        <v>0</v>
      </c>
      <c r="AC647" s="107">
        <f t="shared" si="135"/>
        <v>0</v>
      </c>
      <c r="AD647" s="107">
        <f t="shared" si="136"/>
        <v>0</v>
      </c>
      <c r="AE647" s="107">
        <f t="shared" si="137"/>
        <v>0</v>
      </c>
      <c r="AF647" s="107">
        <f t="shared" si="138"/>
        <v>0</v>
      </c>
      <c r="AG647" s="107">
        <f t="shared" si="139"/>
        <v>0</v>
      </c>
      <c r="AH647" s="107">
        <f t="shared" si="140"/>
        <v>0</v>
      </c>
      <c r="AI647" s="107">
        <f t="shared" si="141"/>
        <v>0</v>
      </c>
      <c r="AJ647" s="107">
        <f t="shared" si="142"/>
        <v>0</v>
      </c>
      <c r="AK647" s="107">
        <f t="shared" si="143"/>
        <v>0</v>
      </c>
    </row>
    <row r="648">
      <c r="A648" s="107"/>
      <c r="B648" s="107"/>
      <c r="C648" s="107"/>
      <c r="D648" s="107"/>
      <c r="E648" s="107"/>
      <c r="F648" s="108">
        <f t="shared" si="131"/>
        <v>4396</v>
      </c>
      <c r="G648" s="90" t="s">
        <v>838</v>
      </c>
      <c r="H648" s="14">
        <f>IF(ISNA(VLOOKUP(G648,Round3_Transactions!$A$2:$F$800,2,FALSE)), 0,VLOOKUP(G648,Round3_Transactions!$A$2:$F$800,2,FALSE))</f>
        <v>0</v>
      </c>
      <c r="I648" s="60">
        <f>IF(ISNA(VLOOKUP(G648,Round3_Transactions!$A$2:$F$800,3,FALSE)), 0,VLOOKUP(G648,Round3_Transactions!$A$2:$F$800,3,FALSE))</f>
        <v>0</v>
      </c>
      <c r="J648" s="60">
        <f>IF(ISNA(VLOOKUP(G648,Round3_Transactions!$A$2:$F$800,4,FALSE)), 0,VLOOKUP(G648,Round3_Transactions!$A$2:$F$800,4,FALSE))</f>
        <v>0</v>
      </c>
      <c r="K648" s="60">
        <f>IF(ISNA(VLOOKUP(G648,Round3_Transactions!$A$2:$F$800,5,FALSE)), 0,VLOOKUP(G648,Round3_Transactions!$A$2:$F$800,5,FALSE))</f>
        <v>0</v>
      </c>
      <c r="L648" s="86">
        <f>IF(ISNA(VLOOKUP(G648,Round3_Transactions!$A$2:$F$800,6,FALSE)), 0,VLOOKUP(G648,Round3_Transactions!$A$2:$F$800,6,FALSE))</f>
        <v>0</v>
      </c>
      <c r="M648" s="107">
        <f t="shared" si="79"/>
        <v>0</v>
      </c>
      <c r="N648" s="107">
        <f t="shared" si="81"/>
        <v>0</v>
      </c>
      <c r="O648" s="107">
        <f t="shared" si="82"/>
        <v>0</v>
      </c>
      <c r="P648" s="107">
        <f t="shared" si="83"/>
        <v>0</v>
      </c>
      <c r="Q648" s="107">
        <f t="shared" si="84"/>
        <v>0</v>
      </c>
      <c r="R648" s="107">
        <f t="shared" si="85"/>
        <v>0</v>
      </c>
      <c r="S648" s="107">
        <f t="shared" si="86"/>
        <v>0</v>
      </c>
      <c r="T648" s="107">
        <f t="shared" si="87"/>
        <v>0</v>
      </c>
      <c r="U648" s="107">
        <f t="shared" si="88"/>
        <v>0</v>
      </c>
      <c r="V648" s="107">
        <f t="shared" si="89"/>
        <v>0</v>
      </c>
      <c r="W648" s="107">
        <f t="shared" si="90"/>
        <v>0</v>
      </c>
      <c r="X648" s="107">
        <f t="shared" si="91"/>
        <v>0</v>
      </c>
      <c r="Y648" s="107">
        <f t="shared" si="92"/>
        <v>0</v>
      </c>
      <c r="Z648" s="107">
        <f t="shared" si="132"/>
        <v>0</v>
      </c>
      <c r="AA648" s="107">
        <f t="shared" si="133"/>
        <v>0</v>
      </c>
      <c r="AB648" s="107">
        <f t="shared" si="134"/>
        <v>0</v>
      </c>
      <c r="AC648" s="107">
        <f t="shared" si="135"/>
        <v>0</v>
      </c>
      <c r="AD648" s="107">
        <f t="shared" si="136"/>
        <v>0</v>
      </c>
      <c r="AE648" s="107">
        <f t="shared" si="137"/>
        <v>0</v>
      </c>
      <c r="AF648" s="107">
        <f t="shared" si="138"/>
        <v>0</v>
      </c>
      <c r="AG648" s="107">
        <f t="shared" si="139"/>
        <v>0</v>
      </c>
      <c r="AH648" s="107">
        <f t="shared" si="140"/>
        <v>0</v>
      </c>
      <c r="AI648" s="107">
        <f t="shared" si="141"/>
        <v>0</v>
      </c>
      <c r="AJ648" s="107">
        <f t="shared" si="142"/>
        <v>0</v>
      </c>
      <c r="AK648" s="107">
        <f t="shared" si="143"/>
        <v>0</v>
      </c>
    </row>
    <row r="649">
      <c r="A649" s="107"/>
      <c r="B649" s="107"/>
      <c r="C649" s="107"/>
      <c r="D649" s="107"/>
      <c r="E649" s="107"/>
      <c r="F649" s="108">
        <f t="shared" si="131"/>
        <v>4396</v>
      </c>
      <c r="G649" s="90" t="s">
        <v>839</v>
      </c>
      <c r="H649" s="14">
        <f>IF(ISNA(VLOOKUP(G649,Round3_Transactions!$A$2:$F$800,2,FALSE)), 0,VLOOKUP(G649,Round3_Transactions!$A$2:$F$800,2,FALSE))</f>
        <v>0</v>
      </c>
      <c r="I649" s="60">
        <f>IF(ISNA(VLOOKUP(G649,Round3_Transactions!$A$2:$F$800,3,FALSE)), 0,VLOOKUP(G649,Round3_Transactions!$A$2:$F$800,3,FALSE))</f>
        <v>0</v>
      </c>
      <c r="J649" s="60">
        <f>IF(ISNA(VLOOKUP(G649,Round3_Transactions!$A$2:$F$800,4,FALSE)), 0,VLOOKUP(G649,Round3_Transactions!$A$2:$F$800,4,FALSE))</f>
        <v>0</v>
      </c>
      <c r="K649" s="60">
        <f>IF(ISNA(VLOOKUP(G649,Round3_Transactions!$A$2:$F$800,5,FALSE)), 0,VLOOKUP(G649,Round3_Transactions!$A$2:$F$800,5,FALSE))</f>
        <v>0</v>
      </c>
      <c r="L649" s="86">
        <f>IF(ISNA(VLOOKUP(G649,Round3_Transactions!$A$2:$F$800,6,FALSE)), 0,VLOOKUP(G649,Round3_Transactions!$A$2:$F$800,6,FALSE))</f>
        <v>0</v>
      </c>
      <c r="M649" s="107">
        <f t="shared" si="79"/>
        <v>0</v>
      </c>
      <c r="N649" s="107">
        <f t="shared" si="81"/>
        <v>0</v>
      </c>
      <c r="O649" s="107">
        <f t="shared" si="82"/>
        <v>0</v>
      </c>
      <c r="P649" s="107">
        <f t="shared" si="83"/>
        <v>0</v>
      </c>
      <c r="Q649" s="107">
        <f t="shared" si="84"/>
        <v>0</v>
      </c>
      <c r="R649" s="107">
        <f t="shared" si="85"/>
        <v>0</v>
      </c>
      <c r="S649" s="107">
        <f t="shared" si="86"/>
        <v>0</v>
      </c>
      <c r="T649" s="107">
        <f t="shared" si="87"/>
        <v>0</v>
      </c>
      <c r="U649" s="107">
        <f t="shared" si="88"/>
        <v>0</v>
      </c>
      <c r="V649" s="107">
        <f t="shared" si="89"/>
        <v>0</v>
      </c>
      <c r="W649" s="107">
        <f t="shared" si="90"/>
        <v>0</v>
      </c>
      <c r="X649" s="107">
        <f t="shared" si="91"/>
        <v>0</v>
      </c>
      <c r="Y649" s="107">
        <f t="shared" si="92"/>
        <v>0</v>
      </c>
      <c r="Z649" s="107">
        <f t="shared" si="132"/>
        <v>0</v>
      </c>
      <c r="AA649" s="107">
        <f t="shared" si="133"/>
        <v>0</v>
      </c>
      <c r="AB649" s="107">
        <f t="shared" si="134"/>
        <v>0</v>
      </c>
      <c r="AC649" s="107">
        <f t="shared" si="135"/>
        <v>0</v>
      </c>
      <c r="AD649" s="107">
        <f t="shared" si="136"/>
        <v>0</v>
      </c>
      <c r="AE649" s="107">
        <f t="shared" si="137"/>
        <v>0</v>
      </c>
      <c r="AF649" s="107">
        <f t="shared" si="138"/>
        <v>0</v>
      </c>
      <c r="AG649" s="107">
        <f t="shared" si="139"/>
        <v>0</v>
      </c>
      <c r="AH649" s="107">
        <f t="shared" si="140"/>
        <v>0</v>
      </c>
      <c r="AI649" s="107">
        <f t="shared" si="141"/>
        <v>0</v>
      </c>
      <c r="AJ649" s="107">
        <f t="shared" si="142"/>
        <v>0</v>
      </c>
      <c r="AK649" s="107">
        <f t="shared" si="143"/>
        <v>0</v>
      </c>
    </row>
    <row r="650">
      <c r="A650" s="107"/>
      <c r="B650" s="107"/>
      <c r="C650" s="107"/>
      <c r="D650" s="107"/>
      <c r="E650" s="107"/>
      <c r="F650" s="108">
        <f t="shared" si="131"/>
        <v>4396</v>
      </c>
      <c r="G650" s="90" t="s">
        <v>840</v>
      </c>
      <c r="H650" s="14">
        <f>IF(ISNA(VLOOKUP(G650,Round3_Transactions!$A$2:$F$800,2,FALSE)), 0,VLOOKUP(G650,Round3_Transactions!$A$2:$F$800,2,FALSE))</f>
        <v>0</v>
      </c>
      <c r="I650" s="60">
        <f>IF(ISNA(VLOOKUP(G650,Round3_Transactions!$A$2:$F$800,3,FALSE)), 0,VLOOKUP(G650,Round3_Transactions!$A$2:$F$800,3,FALSE))</f>
        <v>0</v>
      </c>
      <c r="J650" s="60">
        <f>IF(ISNA(VLOOKUP(G650,Round3_Transactions!$A$2:$F$800,4,FALSE)), 0,VLOOKUP(G650,Round3_Transactions!$A$2:$F$800,4,FALSE))</f>
        <v>0</v>
      </c>
      <c r="K650" s="60">
        <f>IF(ISNA(VLOOKUP(G650,Round3_Transactions!$A$2:$F$800,5,FALSE)), 0,VLOOKUP(G650,Round3_Transactions!$A$2:$F$800,5,FALSE))</f>
        <v>0</v>
      </c>
      <c r="L650" s="86">
        <f>IF(ISNA(VLOOKUP(G650,Round3_Transactions!$A$2:$F$800,6,FALSE)), 0,VLOOKUP(G650,Round3_Transactions!$A$2:$F$800,6,FALSE))</f>
        <v>0</v>
      </c>
      <c r="M650" s="107">
        <f t="shared" si="79"/>
        <v>0</v>
      </c>
      <c r="N650" s="107">
        <f t="shared" si="81"/>
        <v>0</v>
      </c>
      <c r="O650" s="107">
        <f t="shared" si="82"/>
        <v>0</v>
      </c>
      <c r="P650" s="107">
        <f t="shared" si="83"/>
        <v>0</v>
      </c>
      <c r="Q650" s="107">
        <f t="shared" si="84"/>
        <v>0</v>
      </c>
      <c r="R650" s="107">
        <f t="shared" si="85"/>
        <v>0</v>
      </c>
      <c r="S650" s="107">
        <f t="shared" si="86"/>
        <v>0</v>
      </c>
      <c r="T650" s="107">
        <f t="shared" si="87"/>
        <v>0</v>
      </c>
      <c r="U650" s="107">
        <f t="shared" si="88"/>
        <v>0</v>
      </c>
      <c r="V650" s="107">
        <f t="shared" si="89"/>
        <v>0</v>
      </c>
      <c r="W650" s="107">
        <f t="shared" si="90"/>
        <v>0</v>
      </c>
      <c r="X650" s="107">
        <f t="shared" si="91"/>
        <v>0</v>
      </c>
      <c r="Y650" s="107">
        <f t="shared" si="92"/>
        <v>0</v>
      </c>
      <c r="Z650" s="107">
        <f t="shared" si="132"/>
        <v>0</v>
      </c>
      <c r="AA650" s="107">
        <f t="shared" si="133"/>
        <v>0</v>
      </c>
      <c r="AB650" s="107">
        <f t="shared" si="134"/>
        <v>0</v>
      </c>
      <c r="AC650" s="107">
        <f t="shared" si="135"/>
        <v>0</v>
      </c>
      <c r="AD650" s="107">
        <f t="shared" si="136"/>
        <v>0</v>
      </c>
      <c r="AE650" s="107">
        <f t="shared" si="137"/>
        <v>0</v>
      </c>
      <c r="AF650" s="107">
        <f t="shared" si="138"/>
        <v>0</v>
      </c>
      <c r="AG650" s="107">
        <f t="shared" si="139"/>
        <v>0</v>
      </c>
      <c r="AH650" s="107">
        <f t="shared" si="140"/>
        <v>0</v>
      </c>
      <c r="AI650" s="107">
        <f t="shared" si="141"/>
        <v>0</v>
      </c>
      <c r="AJ650" s="107">
        <f t="shared" si="142"/>
        <v>0</v>
      </c>
      <c r="AK650" s="107">
        <f t="shared" si="143"/>
        <v>0</v>
      </c>
    </row>
    <row r="651">
      <c r="A651" s="107"/>
      <c r="B651" s="107"/>
      <c r="C651" s="107"/>
      <c r="D651" s="109"/>
      <c r="E651" s="107"/>
      <c r="F651" s="108">
        <f t="shared" si="131"/>
        <v>4396</v>
      </c>
      <c r="G651" s="90" t="s">
        <v>841</v>
      </c>
      <c r="H651" s="14">
        <f>IF(ISNA(VLOOKUP(G651,Round3_Transactions!$A$2:$F$800,2,FALSE)), 0,VLOOKUP(G651,Round3_Transactions!$A$2:$F$800,2,FALSE))</f>
        <v>0</v>
      </c>
      <c r="I651" s="60">
        <f>IF(ISNA(VLOOKUP(G651,Round3_Transactions!$A$2:$F$800,3,FALSE)), 0,VLOOKUP(G651,Round3_Transactions!$A$2:$F$800,3,FALSE))</f>
        <v>0</v>
      </c>
      <c r="J651" s="60">
        <f>IF(ISNA(VLOOKUP(G651,Round3_Transactions!$A$2:$F$800,4,FALSE)), 0,VLOOKUP(G651,Round3_Transactions!$A$2:$F$800,4,FALSE))</f>
        <v>0</v>
      </c>
      <c r="K651" s="60">
        <f>IF(ISNA(VLOOKUP(G651,Round3_Transactions!$A$2:$F$800,5,FALSE)), 0,VLOOKUP(G651,Round3_Transactions!$A$2:$F$800,5,FALSE))</f>
        <v>0</v>
      </c>
      <c r="L651" s="86">
        <f>IF(ISNA(VLOOKUP(G651,Round3_Transactions!$A$2:$F$800,6,FALSE)), 0,VLOOKUP(G651,Round3_Transactions!$A$2:$F$800,6,FALSE))</f>
        <v>0</v>
      </c>
      <c r="M651" s="107">
        <f t="shared" si="79"/>
        <v>0</v>
      </c>
      <c r="N651" s="107">
        <f t="shared" si="81"/>
        <v>0</v>
      </c>
      <c r="O651" s="107">
        <f t="shared" si="82"/>
        <v>0</v>
      </c>
      <c r="P651" s="107">
        <f t="shared" si="83"/>
        <v>0</v>
      </c>
      <c r="Q651" s="107">
        <f t="shared" si="84"/>
        <v>0</v>
      </c>
      <c r="R651" s="107">
        <f t="shared" si="85"/>
        <v>0</v>
      </c>
      <c r="S651" s="107">
        <f t="shared" si="86"/>
        <v>0</v>
      </c>
      <c r="T651" s="107">
        <f t="shared" si="87"/>
        <v>0</v>
      </c>
      <c r="U651" s="107">
        <f t="shared" si="88"/>
        <v>0</v>
      </c>
      <c r="V651" s="107">
        <f t="shared" si="89"/>
        <v>0</v>
      </c>
      <c r="W651" s="107">
        <f t="shared" si="90"/>
        <v>0</v>
      </c>
      <c r="X651" s="107">
        <f t="shared" si="91"/>
        <v>0</v>
      </c>
      <c r="Y651" s="107">
        <f t="shared" si="92"/>
        <v>0</v>
      </c>
      <c r="Z651" s="107">
        <f t="shared" si="132"/>
        <v>0</v>
      </c>
      <c r="AA651" s="107">
        <f t="shared" si="133"/>
        <v>0</v>
      </c>
      <c r="AB651" s="107">
        <f t="shared" si="134"/>
        <v>0</v>
      </c>
      <c r="AC651" s="107">
        <f t="shared" si="135"/>
        <v>0</v>
      </c>
      <c r="AD651" s="107">
        <f t="shared" si="136"/>
        <v>0</v>
      </c>
      <c r="AE651" s="107">
        <f t="shared" si="137"/>
        <v>0</v>
      </c>
      <c r="AF651" s="107">
        <f t="shared" si="138"/>
        <v>0</v>
      </c>
      <c r="AG651" s="107">
        <f t="shared" si="139"/>
        <v>0</v>
      </c>
      <c r="AH651" s="107">
        <f t="shared" si="140"/>
        <v>0</v>
      </c>
      <c r="AI651" s="107">
        <f t="shared" si="141"/>
        <v>0</v>
      </c>
      <c r="AJ651" s="107">
        <f t="shared" si="142"/>
        <v>0</v>
      </c>
      <c r="AK651" s="107">
        <f t="shared" si="143"/>
        <v>0</v>
      </c>
    </row>
    <row r="652">
      <c r="A652" s="107"/>
      <c r="B652" s="107"/>
      <c r="C652" s="107"/>
      <c r="D652" s="107"/>
      <c r="E652" s="107"/>
      <c r="F652" s="108">
        <f t="shared" si="131"/>
        <v>4396</v>
      </c>
      <c r="G652" s="90" t="s">
        <v>842</v>
      </c>
      <c r="H652" s="14">
        <f>IF(ISNA(VLOOKUP(G652,Round3_Transactions!$A$2:$F$800,2,FALSE)), 0,VLOOKUP(G652,Round3_Transactions!$A$2:$F$800,2,FALSE))</f>
        <v>0</v>
      </c>
      <c r="I652" s="60">
        <f>IF(ISNA(VLOOKUP(G652,Round3_Transactions!$A$2:$F$800,3,FALSE)), 0,VLOOKUP(G652,Round3_Transactions!$A$2:$F$800,3,FALSE))</f>
        <v>0</v>
      </c>
      <c r="J652" s="60">
        <f>IF(ISNA(VLOOKUP(G652,Round3_Transactions!$A$2:$F$800,4,FALSE)), 0,VLOOKUP(G652,Round3_Transactions!$A$2:$F$800,4,FALSE))</f>
        <v>0</v>
      </c>
      <c r="K652" s="60">
        <f>IF(ISNA(VLOOKUP(G652,Round3_Transactions!$A$2:$F$800,5,FALSE)), 0,VLOOKUP(G652,Round3_Transactions!$A$2:$F$800,5,FALSE))</f>
        <v>0</v>
      </c>
      <c r="L652" s="86">
        <f>IF(ISNA(VLOOKUP(G652,Round3_Transactions!$A$2:$F$800,6,FALSE)), 0,VLOOKUP(G652,Round3_Transactions!$A$2:$F$800,6,FALSE))</f>
        <v>0</v>
      </c>
      <c r="M652" s="107">
        <f t="shared" si="79"/>
        <v>0</v>
      </c>
      <c r="N652" s="107">
        <f t="shared" si="81"/>
        <v>0</v>
      </c>
      <c r="O652" s="107">
        <f t="shared" si="82"/>
        <v>0</v>
      </c>
      <c r="P652" s="107">
        <f t="shared" si="83"/>
        <v>0</v>
      </c>
      <c r="Q652" s="107">
        <f t="shared" si="84"/>
        <v>0</v>
      </c>
      <c r="R652" s="107">
        <f t="shared" si="85"/>
        <v>0</v>
      </c>
      <c r="S652" s="107">
        <f t="shared" si="86"/>
        <v>0</v>
      </c>
      <c r="T652" s="107">
        <f t="shared" si="87"/>
        <v>0</v>
      </c>
      <c r="U652" s="107">
        <f t="shared" si="88"/>
        <v>0</v>
      </c>
      <c r="V652" s="107">
        <f t="shared" si="89"/>
        <v>0</v>
      </c>
      <c r="W652" s="107">
        <f t="shared" si="90"/>
        <v>0</v>
      </c>
      <c r="X652" s="107">
        <f t="shared" si="91"/>
        <v>0</v>
      </c>
      <c r="Y652" s="107">
        <f t="shared" si="92"/>
        <v>0</v>
      </c>
      <c r="Z652" s="107">
        <f t="shared" si="132"/>
        <v>0</v>
      </c>
      <c r="AA652" s="107">
        <f t="shared" si="133"/>
        <v>0</v>
      </c>
      <c r="AB652" s="107">
        <f t="shared" si="134"/>
        <v>0</v>
      </c>
      <c r="AC652" s="107">
        <f t="shared" si="135"/>
        <v>0</v>
      </c>
      <c r="AD652" s="107">
        <f t="shared" si="136"/>
        <v>0</v>
      </c>
      <c r="AE652" s="107">
        <f t="shared" si="137"/>
        <v>0</v>
      </c>
      <c r="AF652" s="107">
        <f t="shared" si="138"/>
        <v>0</v>
      </c>
      <c r="AG652" s="107">
        <f t="shared" si="139"/>
        <v>0</v>
      </c>
      <c r="AH652" s="107">
        <f t="shared" si="140"/>
        <v>0</v>
      </c>
      <c r="AI652" s="107">
        <f t="shared" si="141"/>
        <v>0</v>
      </c>
      <c r="AJ652" s="107">
        <f t="shared" si="142"/>
        <v>0</v>
      </c>
      <c r="AK652" s="107">
        <f t="shared" si="143"/>
        <v>0</v>
      </c>
    </row>
    <row r="653">
      <c r="A653" s="107"/>
      <c r="B653" s="107"/>
      <c r="C653" s="107"/>
      <c r="D653" s="107"/>
      <c r="E653" s="107"/>
      <c r="F653" s="108">
        <f t="shared" si="131"/>
        <v>4396</v>
      </c>
      <c r="G653" s="90" t="s">
        <v>843</v>
      </c>
      <c r="H653" s="14">
        <f>IF(ISNA(VLOOKUP(G653,Round3_Transactions!$A$2:$F$800,2,FALSE)), 0,VLOOKUP(G653,Round3_Transactions!$A$2:$F$800,2,FALSE))</f>
        <v>0</v>
      </c>
      <c r="I653" s="60">
        <f>IF(ISNA(VLOOKUP(G653,Round3_Transactions!$A$2:$F$800,3,FALSE)), 0,VLOOKUP(G653,Round3_Transactions!$A$2:$F$800,3,FALSE))</f>
        <v>0</v>
      </c>
      <c r="J653" s="60">
        <f>IF(ISNA(VLOOKUP(G653,Round3_Transactions!$A$2:$F$800,4,FALSE)), 0,VLOOKUP(G653,Round3_Transactions!$A$2:$F$800,4,FALSE))</f>
        <v>0</v>
      </c>
      <c r="K653" s="60">
        <f>IF(ISNA(VLOOKUP(G653,Round3_Transactions!$A$2:$F$800,5,FALSE)), 0,VLOOKUP(G653,Round3_Transactions!$A$2:$F$800,5,FALSE))</f>
        <v>0</v>
      </c>
      <c r="L653" s="86">
        <f>IF(ISNA(VLOOKUP(G653,Round3_Transactions!$A$2:$F$800,6,FALSE)), 0,VLOOKUP(G653,Round3_Transactions!$A$2:$F$800,6,FALSE))</f>
        <v>0</v>
      </c>
      <c r="M653" s="107">
        <f t="shared" si="79"/>
        <v>0</v>
      </c>
      <c r="N653" s="107">
        <f t="shared" si="81"/>
        <v>0</v>
      </c>
      <c r="O653" s="107">
        <f t="shared" si="82"/>
        <v>0</v>
      </c>
      <c r="P653" s="107">
        <f t="shared" si="83"/>
        <v>0</v>
      </c>
      <c r="Q653" s="107">
        <f t="shared" si="84"/>
        <v>0</v>
      </c>
      <c r="R653" s="107">
        <f t="shared" si="85"/>
        <v>0</v>
      </c>
      <c r="S653" s="107">
        <f t="shared" si="86"/>
        <v>0</v>
      </c>
      <c r="T653" s="107">
        <f t="shared" si="87"/>
        <v>0</v>
      </c>
      <c r="U653" s="107">
        <f t="shared" si="88"/>
        <v>0</v>
      </c>
      <c r="V653" s="107">
        <f t="shared" si="89"/>
        <v>0</v>
      </c>
      <c r="W653" s="107">
        <f t="shared" si="90"/>
        <v>0</v>
      </c>
      <c r="X653" s="107">
        <f t="shared" si="91"/>
        <v>0</v>
      </c>
      <c r="Y653" s="107">
        <f t="shared" si="92"/>
        <v>0</v>
      </c>
      <c r="Z653" s="107">
        <f t="shared" si="132"/>
        <v>0</v>
      </c>
      <c r="AA653" s="107">
        <f t="shared" si="133"/>
        <v>0</v>
      </c>
      <c r="AB653" s="107">
        <f t="shared" si="134"/>
        <v>0</v>
      </c>
      <c r="AC653" s="107">
        <f t="shared" si="135"/>
        <v>0</v>
      </c>
      <c r="AD653" s="107">
        <f t="shared" si="136"/>
        <v>0</v>
      </c>
      <c r="AE653" s="107">
        <f t="shared" si="137"/>
        <v>0</v>
      </c>
      <c r="AF653" s="107">
        <f t="shared" si="138"/>
        <v>0</v>
      </c>
      <c r="AG653" s="107">
        <f t="shared" si="139"/>
        <v>0</v>
      </c>
      <c r="AH653" s="107">
        <f t="shared" si="140"/>
        <v>0</v>
      </c>
      <c r="AI653" s="107">
        <f t="shared" si="141"/>
        <v>0</v>
      </c>
      <c r="AJ653" s="107">
        <f t="shared" si="142"/>
        <v>0</v>
      </c>
      <c r="AK653" s="107">
        <f t="shared" si="143"/>
        <v>0</v>
      </c>
    </row>
    <row r="654">
      <c r="A654" s="107"/>
      <c r="B654" s="107"/>
      <c r="C654" s="107"/>
      <c r="D654" s="107"/>
      <c r="E654" s="107"/>
      <c r="F654" s="108">
        <f t="shared" si="131"/>
        <v>4396</v>
      </c>
      <c r="G654" s="90" t="s">
        <v>844</v>
      </c>
      <c r="H654" s="14">
        <f>IF(ISNA(VLOOKUP(G654,Round3_Transactions!$A$2:$F$800,2,FALSE)), 0,VLOOKUP(G654,Round3_Transactions!$A$2:$F$800,2,FALSE))</f>
        <v>0</v>
      </c>
      <c r="I654" s="60">
        <f>IF(ISNA(VLOOKUP(G654,Round3_Transactions!$A$2:$F$800,3,FALSE)), 0,VLOOKUP(G654,Round3_Transactions!$A$2:$F$800,3,FALSE))</f>
        <v>0</v>
      </c>
      <c r="J654" s="60">
        <f>IF(ISNA(VLOOKUP(G654,Round3_Transactions!$A$2:$F$800,4,FALSE)), 0,VLOOKUP(G654,Round3_Transactions!$A$2:$F$800,4,FALSE))</f>
        <v>0</v>
      </c>
      <c r="K654" s="60">
        <f>IF(ISNA(VLOOKUP(G654,Round3_Transactions!$A$2:$F$800,5,FALSE)), 0,VLOOKUP(G654,Round3_Transactions!$A$2:$F$800,5,FALSE))</f>
        <v>0</v>
      </c>
      <c r="L654" s="86">
        <f>IF(ISNA(VLOOKUP(G654,Round3_Transactions!$A$2:$F$800,6,FALSE)), 0,VLOOKUP(G654,Round3_Transactions!$A$2:$F$800,6,FALSE))</f>
        <v>0</v>
      </c>
      <c r="M654" s="107">
        <f t="shared" si="79"/>
        <v>0</v>
      </c>
      <c r="N654" s="107">
        <f t="shared" si="81"/>
        <v>0</v>
      </c>
      <c r="O654" s="107">
        <f t="shared" si="82"/>
        <v>0</v>
      </c>
      <c r="P654" s="107">
        <f t="shared" si="83"/>
        <v>0</v>
      </c>
      <c r="Q654" s="107">
        <f t="shared" si="84"/>
        <v>0</v>
      </c>
      <c r="R654" s="107">
        <f t="shared" si="85"/>
        <v>0</v>
      </c>
      <c r="S654" s="107">
        <f t="shared" si="86"/>
        <v>0</v>
      </c>
      <c r="T654" s="107">
        <f t="shared" si="87"/>
        <v>0</v>
      </c>
      <c r="U654" s="107">
        <f t="shared" si="88"/>
        <v>0</v>
      </c>
      <c r="V654" s="107">
        <f t="shared" si="89"/>
        <v>0</v>
      </c>
      <c r="W654" s="107">
        <f t="shared" si="90"/>
        <v>0</v>
      </c>
      <c r="X654" s="107">
        <f t="shared" si="91"/>
        <v>0</v>
      </c>
      <c r="Y654" s="107">
        <f t="shared" si="92"/>
        <v>0</v>
      </c>
      <c r="Z654" s="107">
        <f t="shared" si="132"/>
        <v>0</v>
      </c>
      <c r="AA654" s="107">
        <f t="shared" si="133"/>
        <v>0</v>
      </c>
      <c r="AB654" s="107">
        <f t="shared" si="134"/>
        <v>0</v>
      </c>
      <c r="AC654" s="107">
        <f t="shared" si="135"/>
        <v>0</v>
      </c>
      <c r="AD654" s="107">
        <f t="shared" si="136"/>
        <v>0</v>
      </c>
      <c r="AE654" s="107">
        <f t="shared" si="137"/>
        <v>0</v>
      </c>
      <c r="AF654" s="107">
        <f t="shared" si="138"/>
        <v>0</v>
      </c>
      <c r="AG654" s="107">
        <f t="shared" si="139"/>
        <v>0</v>
      </c>
      <c r="AH654" s="107">
        <f t="shared" si="140"/>
        <v>0</v>
      </c>
      <c r="AI654" s="107">
        <f t="shared" si="141"/>
        <v>0</v>
      </c>
      <c r="AJ654" s="107">
        <f t="shared" si="142"/>
        <v>0</v>
      </c>
      <c r="AK654" s="107">
        <f t="shared" si="143"/>
        <v>0</v>
      </c>
    </row>
    <row r="655">
      <c r="A655" s="107"/>
      <c r="B655" s="107"/>
      <c r="C655" s="107"/>
      <c r="D655" s="107"/>
      <c r="E655" s="107"/>
      <c r="F655" s="108">
        <f t="shared" si="131"/>
        <v>4396</v>
      </c>
      <c r="G655" s="90" t="s">
        <v>845</v>
      </c>
      <c r="H655" s="14">
        <f>IF(ISNA(VLOOKUP(G655,Round3_Transactions!$A$2:$F$800,2,FALSE)), 0,VLOOKUP(G655,Round3_Transactions!$A$2:$F$800,2,FALSE))</f>
        <v>0</v>
      </c>
      <c r="I655" s="60">
        <f>IF(ISNA(VLOOKUP(G655,Round3_Transactions!$A$2:$F$800,3,FALSE)), 0,VLOOKUP(G655,Round3_Transactions!$A$2:$F$800,3,FALSE))</f>
        <v>0</v>
      </c>
      <c r="J655" s="60">
        <f>IF(ISNA(VLOOKUP(G655,Round3_Transactions!$A$2:$F$800,4,FALSE)), 0,VLOOKUP(G655,Round3_Transactions!$A$2:$F$800,4,FALSE))</f>
        <v>0</v>
      </c>
      <c r="K655" s="60">
        <f>IF(ISNA(VLOOKUP(G655,Round3_Transactions!$A$2:$F$800,5,FALSE)), 0,VLOOKUP(G655,Round3_Transactions!$A$2:$F$800,5,FALSE))</f>
        <v>0</v>
      </c>
      <c r="L655" s="86">
        <f>IF(ISNA(VLOOKUP(G655,Round3_Transactions!$A$2:$F$800,6,FALSE)), 0,VLOOKUP(G655,Round3_Transactions!$A$2:$F$800,6,FALSE))</f>
        <v>0</v>
      </c>
      <c r="M655" s="107">
        <f t="shared" si="79"/>
        <v>0</v>
      </c>
      <c r="N655" s="107">
        <f t="shared" si="81"/>
        <v>0</v>
      </c>
      <c r="O655" s="107">
        <f t="shared" si="82"/>
        <v>0</v>
      </c>
      <c r="P655" s="107">
        <f t="shared" si="83"/>
        <v>0</v>
      </c>
      <c r="Q655" s="107">
        <f t="shared" si="84"/>
        <v>0</v>
      </c>
      <c r="R655" s="107">
        <f t="shared" si="85"/>
        <v>0</v>
      </c>
      <c r="S655" s="107">
        <f t="shared" si="86"/>
        <v>0</v>
      </c>
      <c r="T655" s="107">
        <f t="shared" si="87"/>
        <v>0</v>
      </c>
      <c r="U655" s="107">
        <f t="shared" si="88"/>
        <v>0</v>
      </c>
      <c r="V655" s="107">
        <f t="shared" si="89"/>
        <v>0</v>
      </c>
      <c r="W655" s="107">
        <f t="shared" si="90"/>
        <v>0</v>
      </c>
      <c r="X655" s="107">
        <f t="shared" si="91"/>
        <v>0</v>
      </c>
      <c r="Y655" s="107">
        <f t="shared" si="92"/>
        <v>0</v>
      </c>
      <c r="Z655" s="107">
        <f t="shared" si="132"/>
        <v>0</v>
      </c>
      <c r="AA655" s="107">
        <f t="shared" si="133"/>
        <v>0</v>
      </c>
      <c r="AB655" s="107">
        <f t="shared" si="134"/>
        <v>0</v>
      </c>
      <c r="AC655" s="107">
        <f t="shared" si="135"/>
        <v>0</v>
      </c>
      <c r="AD655" s="107">
        <f t="shared" si="136"/>
        <v>0</v>
      </c>
      <c r="AE655" s="107">
        <f t="shared" si="137"/>
        <v>0</v>
      </c>
      <c r="AF655" s="107">
        <f t="shared" si="138"/>
        <v>0</v>
      </c>
      <c r="AG655" s="107">
        <f t="shared" si="139"/>
        <v>0</v>
      </c>
      <c r="AH655" s="107">
        <f t="shared" si="140"/>
        <v>0</v>
      </c>
      <c r="AI655" s="107">
        <f t="shared" si="141"/>
        <v>0</v>
      </c>
      <c r="AJ655" s="107">
        <f t="shared" si="142"/>
        <v>0</v>
      </c>
      <c r="AK655" s="107">
        <f t="shared" si="143"/>
        <v>0</v>
      </c>
    </row>
    <row r="656">
      <c r="A656" s="107"/>
      <c r="B656" s="107"/>
      <c r="C656" s="107"/>
      <c r="D656" s="107"/>
      <c r="E656" s="107"/>
      <c r="F656" s="108">
        <f t="shared" si="131"/>
        <v>4396</v>
      </c>
      <c r="G656" s="90" t="s">
        <v>846</v>
      </c>
      <c r="H656" s="14">
        <f>IF(ISNA(VLOOKUP(G656,Round3_Transactions!$A$2:$F$800,2,FALSE)), 0,VLOOKUP(G656,Round3_Transactions!$A$2:$F$800,2,FALSE))</f>
        <v>0</v>
      </c>
      <c r="I656" s="60">
        <f>IF(ISNA(VLOOKUP(G656,Round3_Transactions!$A$2:$F$800,3,FALSE)), 0,VLOOKUP(G656,Round3_Transactions!$A$2:$F$800,3,FALSE))</f>
        <v>0</v>
      </c>
      <c r="J656" s="60">
        <f>IF(ISNA(VLOOKUP(G656,Round3_Transactions!$A$2:$F$800,4,FALSE)), 0,VLOOKUP(G656,Round3_Transactions!$A$2:$F$800,4,FALSE))</f>
        <v>0</v>
      </c>
      <c r="K656" s="60">
        <f>IF(ISNA(VLOOKUP(G656,Round3_Transactions!$A$2:$F$800,5,FALSE)), 0,VLOOKUP(G656,Round3_Transactions!$A$2:$F$800,5,FALSE))</f>
        <v>0</v>
      </c>
      <c r="L656" s="86">
        <f>IF(ISNA(VLOOKUP(G656,Round3_Transactions!$A$2:$F$800,6,FALSE)), 0,VLOOKUP(G656,Round3_Transactions!$A$2:$F$800,6,FALSE))</f>
        <v>0</v>
      </c>
      <c r="M656" s="107">
        <f t="shared" si="79"/>
        <v>0</v>
      </c>
      <c r="N656" s="107">
        <f t="shared" si="81"/>
        <v>0</v>
      </c>
      <c r="O656" s="107">
        <f t="shared" si="82"/>
        <v>0</v>
      </c>
      <c r="P656" s="107">
        <f t="shared" si="83"/>
        <v>0</v>
      </c>
      <c r="Q656" s="107">
        <f t="shared" si="84"/>
        <v>0</v>
      </c>
      <c r="R656" s="107">
        <f t="shared" si="85"/>
        <v>0</v>
      </c>
      <c r="S656" s="107">
        <f t="shared" si="86"/>
        <v>0</v>
      </c>
      <c r="T656" s="107">
        <f t="shared" si="87"/>
        <v>0</v>
      </c>
      <c r="U656" s="107">
        <f t="shared" si="88"/>
        <v>0</v>
      </c>
      <c r="V656" s="107">
        <f t="shared" si="89"/>
        <v>0</v>
      </c>
      <c r="W656" s="107">
        <f t="shared" si="90"/>
        <v>0</v>
      </c>
      <c r="X656" s="107">
        <f t="shared" si="91"/>
        <v>0</v>
      </c>
      <c r="Y656" s="107">
        <f t="shared" si="92"/>
        <v>0</v>
      </c>
      <c r="Z656" s="107">
        <f t="shared" si="132"/>
        <v>0</v>
      </c>
      <c r="AA656" s="107">
        <f t="shared" si="133"/>
        <v>0</v>
      </c>
      <c r="AB656" s="107">
        <f t="shared" si="134"/>
        <v>0</v>
      </c>
      <c r="AC656" s="107">
        <f t="shared" si="135"/>
        <v>0</v>
      </c>
      <c r="AD656" s="107">
        <f t="shared" si="136"/>
        <v>0</v>
      </c>
      <c r="AE656" s="107">
        <f t="shared" si="137"/>
        <v>0</v>
      </c>
      <c r="AF656" s="107">
        <f t="shared" si="138"/>
        <v>0</v>
      </c>
      <c r="AG656" s="107">
        <f t="shared" si="139"/>
        <v>0</v>
      </c>
      <c r="AH656" s="107">
        <f t="shared" si="140"/>
        <v>0</v>
      </c>
      <c r="AI656" s="107">
        <f t="shared" si="141"/>
        <v>0</v>
      </c>
      <c r="AJ656" s="107">
        <f t="shared" si="142"/>
        <v>0</v>
      </c>
      <c r="AK656" s="107">
        <f t="shared" si="143"/>
        <v>0</v>
      </c>
    </row>
    <row r="657">
      <c r="A657" s="107"/>
      <c r="B657" s="107"/>
      <c r="C657" s="107"/>
      <c r="D657" s="107"/>
      <c r="E657" s="107"/>
      <c r="F657" s="108">
        <f t="shared" si="131"/>
        <v>4396</v>
      </c>
      <c r="G657" s="90" t="s">
        <v>847</v>
      </c>
      <c r="H657" s="14">
        <f>IF(ISNA(VLOOKUP(G657,Round3_Transactions!$A$2:$F$800,2,FALSE)), 0,VLOOKUP(G657,Round3_Transactions!$A$2:$F$800,2,FALSE))</f>
        <v>0</v>
      </c>
      <c r="I657" s="60">
        <f>IF(ISNA(VLOOKUP(G657,Round3_Transactions!$A$2:$F$800,3,FALSE)), 0,VLOOKUP(G657,Round3_Transactions!$A$2:$F$800,3,FALSE))</f>
        <v>0</v>
      </c>
      <c r="J657" s="60">
        <f>IF(ISNA(VLOOKUP(G657,Round3_Transactions!$A$2:$F$800,4,FALSE)), 0,VLOOKUP(G657,Round3_Transactions!$A$2:$F$800,4,FALSE))</f>
        <v>0</v>
      </c>
      <c r="K657" s="60">
        <f>IF(ISNA(VLOOKUP(G657,Round3_Transactions!$A$2:$F$800,5,FALSE)), 0,VLOOKUP(G657,Round3_Transactions!$A$2:$F$800,5,FALSE))</f>
        <v>0</v>
      </c>
      <c r="L657" s="86">
        <f>IF(ISNA(VLOOKUP(G657,Round3_Transactions!$A$2:$F$800,6,FALSE)), 0,VLOOKUP(G657,Round3_Transactions!$A$2:$F$800,6,FALSE))</f>
        <v>0</v>
      </c>
      <c r="M657" s="107">
        <f t="shared" si="79"/>
        <v>0</v>
      </c>
      <c r="N657" s="107">
        <f t="shared" si="81"/>
        <v>0</v>
      </c>
      <c r="O657" s="107">
        <f t="shared" si="82"/>
        <v>0</v>
      </c>
      <c r="P657" s="107">
        <f t="shared" si="83"/>
        <v>0</v>
      </c>
      <c r="Q657" s="107">
        <f t="shared" si="84"/>
        <v>0</v>
      </c>
      <c r="R657" s="107">
        <f t="shared" si="85"/>
        <v>0</v>
      </c>
      <c r="S657" s="107">
        <f t="shared" si="86"/>
        <v>0</v>
      </c>
      <c r="T657" s="107">
        <f t="shared" si="87"/>
        <v>0</v>
      </c>
      <c r="U657" s="107">
        <f t="shared" si="88"/>
        <v>0</v>
      </c>
      <c r="V657" s="107">
        <f t="shared" si="89"/>
        <v>0</v>
      </c>
      <c r="W657" s="107">
        <f t="shared" si="90"/>
        <v>0</v>
      </c>
      <c r="X657" s="107">
        <f t="shared" si="91"/>
        <v>0</v>
      </c>
      <c r="Y657" s="107">
        <f t="shared" si="92"/>
        <v>0</v>
      </c>
      <c r="Z657" s="107">
        <f t="shared" si="132"/>
        <v>0</v>
      </c>
      <c r="AA657" s="107">
        <f t="shared" si="133"/>
        <v>0</v>
      </c>
      <c r="AB657" s="107">
        <f t="shared" si="134"/>
        <v>0</v>
      </c>
      <c r="AC657" s="107">
        <f t="shared" si="135"/>
        <v>0</v>
      </c>
      <c r="AD657" s="107">
        <f t="shared" si="136"/>
        <v>0</v>
      </c>
      <c r="AE657" s="107">
        <f t="shared" si="137"/>
        <v>0</v>
      </c>
      <c r="AF657" s="107">
        <f t="shared" si="138"/>
        <v>0</v>
      </c>
      <c r="AG657" s="107">
        <f t="shared" si="139"/>
        <v>0</v>
      </c>
      <c r="AH657" s="107">
        <f t="shared" si="140"/>
        <v>0</v>
      </c>
      <c r="AI657" s="107">
        <f t="shared" si="141"/>
        <v>0</v>
      </c>
      <c r="AJ657" s="107">
        <f t="shared" si="142"/>
        <v>0</v>
      </c>
      <c r="AK657" s="107">
        <f t="shared" si="143"/>
        <v>0</v>
      </c>
    </row>
    <row r="658">
      <c r="A658" s="107"/>
      <c r="B658" s="107"/>
      <c r="C658" s="107"/>
      <c r="D658" s="107"/>
      <c r="E658" s="107"/>
      <c r="F658" s="108">
        <f t="shared" si="131"/>
        <v>4396</v>
      </c>
      <c r="G658" s="90" t="s">
        <v>848</v>
      </c>
      <c r="H658" s="14">
        <f>IF(ISNA(VLOOKUP(G658,Round3_Transactions!$A$2:$F$800,2,FALSE)), 0,VLOOKUP(G658,Round3_Transactions!$A$2:$F$800,2,FALSE))</f>
        <v>0</v>
      </c>
      <c r="I658" s="60">
        <f>IF(ISNA(VLOOKUP(G658,Round3_Transactions!$A$2:$F$800,3,FALSE)), 0,VLOOKUP(G658,Round3_Transactions!$A$2:$F$800,3,FALSE))</f>
        <v>0</v>
      </c>
      <c r="J658" s="60">
        <f>IF(ISNA(VLOOKUP(G658,Round3_Transactions!$A$2:$F$800,4,FALSE)), 0,VLOOKUP(G658,Round3_Transactions!$A$2:$F$800,4,FALSE))</f>
        <v>0</v>
      </c>
      <c r="K658" s="60">
        <f>IF(ISNA(VLOOKUP(G658,Round3_Transactions!$A$2:$F$800,5,FALSE)), 0,VLOOKUP(G658,Round3_Transactions!$A$2:$F$800,5,FALSE))</f>
        <v>0</v>
      </c>
      <c r="L658" s="86">
        <f>IF(ISNA(VLOOKUP(G658,Round3_Transactions!$A$2:$F$800,6,FALSE)), 0,VLOOKUP(G658,Round3_Transactions!$A$2:$F$800,6,FALSE))</f>
        <v>0</v>
      </c>
      <c r="M658" s="107">
        <f t="shared" si="79"/>
        <v>0</v>
      </c>
      <c r="N658" s="107">
        <f t="shared" si="81"/>
        <v>0</v>
      </c>
      <c r="O658" s="107">
        <f t="shared" si="82"/>
        <v>0</v>
      </c>
      <c r="P658" s="107">
        <f t="shared" si="83"/>
        <v>0</v>
      </c>
      <c r="Q658" s="107">
        <f t="shared" si="84"/>
        <v>0</v>
      </c>
      <c r="R658" s="107">
        <f t="shared" si="85"/>
        <v>0</v>
      </c>
      <c r="S658" s="107">
        <f t="shared" si="86"/>
        <v>0</v>
      </c>
      <c r="T658" s="107">
        <f t="shared" si="87"/>
        <v>0</v>
      </c>
      <c r="U658" s="107">
        <f t="shared" si="88"/>
        <v>0</v>
      </c>
      <c r="V658" s="107">
        <f t="shared" si="89"/>
        <v>0</v>
      </c>
      <c r="W658" s="107">
        <f t="shared" si="90"/>
        <v>0</v>
      </c>
      <c r="X658" s="107">
        <f t="shared" si="91"/>
        <v>0</v>
      </c>
      <c r="Y658" s="107">
        <f t="shared" si="92"/>
        <v>0</v>
      </c>
      <c r="Z658" s="107">
        <f t="shared" si="132"/>
        <v>0</v>
      </c>
      <c r="AA658" s="107">
        <f t="shared" si="133"/>
        <v>0</v>
      </c>
      <c r="AB658" s="107">
        <f t="shared" si="134"/>
        <v>0</v>
      </c>
      <c r="AC658" s="107">
        <f t="shared" si="135"/>
        <v>0</v>
      </c>
      <c r="AD658" s="107">
        <f t="shared" si="136"/>
        <v>0</v>
      </c>
      <c r="AE658" s="107">
        <f t="shared" si="137"/>
        <v>0</v>
      </c>
      <c r="AF658" s="107">
        <f t="shared" si="138"/>
        <v>0</v>
      </c>
      <c r="AG658" s="107">
        <f t="shared" si="139"/>
        <v>0</v>
      </c>
      <c r="AH658" s="107">
        <f t="shared" si="140"/>
        <v>0</v>
      </c>
      <c r="AI658" s="107">
        <f t="shared" si="141"/>
        <v>0</v>
      </c>
      <c r="AJ658" s="107">
        <f t="shared" si="142"/>
        <v>0</v>
      </c>
      <c r="AK658" s="107">
        <f t="shared" si="143"/>
        <v>0</v>
      </c>
    </row>
    <row r="659">
      <c r="A659" s="107"/>
      <c r="B659" s="107"/>
      <c r="C659" s="107"/>
      <c r="D659" s="107"/>
      <c r="E659" s="107"/>
      <c r="F659" s="108">
        <f t="shared" si="131"/>
        <v>4396</v>
      </c>
      <c r="G659" s="90" t="s">
        <v>849</v>
      </c>
      <c r="H659" s="14">
        <f>IF(ISNA(VLOOKUP(G659,Round3_Transactions!$A$2:$F$800,2,FALSE)), 0,VLOOKUP(G659,Round3_Transactions!$A$2:$F$800,2,FALSE))</f>
        <v>0</v>
      </c>
      <c r="I659" s="60">
        <f>IF(ISNA(VLOOKUP(G659,Round3_Transactions!$A$2:$F$800,3,FALSE)), 0,VLOOKUP(G659,Round3_Transactions!$A$2:$F$800,3,FALSE))</f>
        <v>0</v>
      </c>
      <c r="J659" s="60">
        <f>IF(ISNA(VLOOKUP(G659,Round3_Transactions!$A$2:$F$800,4,FALSE)), 0,VLOOKUP(G659,Round3_Transactions!$A$2:$F$800,4,FALSE))</f>
        <v>0</v>
      </c>
      <c r="K659" s="60">
        <f>IF(ISNA(VLOOKUP(G659,Round3_Transactions!$A$2:$F$800,5,FALSE)), 0,VLOOKUP(G659,Round3_Transactions!$A$2:$F$800,5,FALSE))</f>
        <v>0</v>
      </c>
      <c r="L659" s="86">
        <f>IF(ISNA(VLOOKUP(G659,Round3_Transactions!$A$2:$F$800,6,FALSE)), 0,VLOOKUP(G659,Round3_Transactions!$A$2:$F$800,6,FALSE))</f>
        <v>0</v>
      </c>
      <c r="M659" s="107">
        <f t="shared" si="79"/>
        <v>0</v>
      </c>
      <c r="N659" s="107">
        <f t="shared" si="81"/>
        <v>0</v>
      </c>
      <c r="O659" s="107">
        <f t="shared" si="82"/>
        <v>0</v>
      </c>
      <c r="P659" s="107">
        <f t="shared" si="83"/>
        <v>0</v>
      </c>
      <c r="Q659" s="107">
        <f t="shared" si="84"/>
        <v>0</v>
      </c>
      <c r="R659" s="107">
        <f t="shared" si="85"/>
        <v>0</v>
      </c>
      <c r="S659" s="107">
        <f t="shared" si="86"/>
        <v>0</v>
      </c>
      <c r="T659" s="107">
        <f t="shared" si="87"/>
        <v>0</v>
      </c>
      <c r="U659" s="107">
        <f t="shared" si="88"/>
        <v>0</v>
      </c>
      <c r="V659" s="107">
        <f t="shared" si="89"/>
        <v>0</v>
      </c>
      <c r="W659" s="107">
        <f t="shared" si="90"/>
        <v>0</v>
      </c>
      <c r="X659" s="107">
        <f t="shared" si="91"/>
        <v>0</v>
      </c>
      <c r="Y659" s="107">
        <f t="shared" si="92"/>
        <v>0</v>
      </c>
      <c r="Z659" s="107">
        <f t="shared" si="132"/>
        <v>0</v>
      </c>
      <c r="AA659" s="107">
        <f t="shared" si="133"/>
        <v>0</v>
      </c>
      <c r="AB659" s="107">
        <f t="shared" si="134"/>
        <v>0</v>
      </c>
      <c r="AC659" s="107">
        <f t="shared" si="135"/>
        <v>0</v>
      </c>
      <c r="AD659" s="107">
        <f t="shared" si="136"/>
        <v>0</v>
      </c>
      <c r="AE659" s="107">
        <f t="shared" si="137"/>
        <v>0</v>
      </c>
      <c r="AF659" s="107">
        <f t="shared" si="138"/>
        <v>0</v>
      </c>
      <c r="AG659" s="107">
        <f t="shared" si="139"/>
        <v>0</v>
      </c>
      <c r="AH659" s="107">
        <f t="shared" si="140"/>
        <v>0</v>
      </c>
      <c r="AI659" s="107">
        <f t="shared" si="141"/>
        <v>0</v>
      </c>
      <c r="AJ659" s="107">
        <f t="shared" si="142"/>
        <v>0</v>
      </c>
      <c r="AK659" s="107">
        <f t="shared" si="143"/>
        <v>0</v>
      </c>
    </row>
    <row r="660">
      <c r="A660" s="107"/>
      <c r="B660" s="107"/>
      <c r="C660" s="107"/>
      <c r="D660" s="107"/>
      <c r="E660" s="107"/>
      <c r="F660" s="108">
        <f t="shared" si="131"/>
        <v>4396</v>
      </c>
      <c r="G660" s="90" t="s">
        <v>850</v>
      </c>
      <c r="H660" s="14">
        <f>IF(ISNA(VLOOKUP(G660,Round3_Transactions!$A$2:$F$800,2,FALSE)), 0,VLOOKUP(G660,Round3_Transactions!$A$2:$F$800,2,FALSE))</f>
        <v>0</v>
      </c>
      <c r="I660" s="60">
        <f>IF(ISNA(VLOOKUP(G660,Round3_Transactions!$A$2:$F$800,3,FALSE)), 0,VLOOKUP(G660,Round3_Transactions!$A$2:$F$800,3,FALSE))</f>
        <v>0</v>
      </c>
      <c r="J660" s="60">
        <f>IF(ISNA(VLOOKUP(G660,Round3_Transactions!$A$2:$F$800,4,FALSE)), 0,VLOOKUP(G660,Round3_Transactions!$A$2:$F$800,4,FALSE))</f>
        <v>0</v>
      </c>
      <c r="K660" s="60">
        <f>IF(ISNA(VLOOKUP(G660,Round3_Transactions!$A$2:$F$800,5,FALSE)), 0,VLOOKUP(G660,Round3_Transactions!$A$2:$F$800,5,FALSE))</f>
        <v>0</v>
      </c>
      <c r="L660" s="86">
        <f>IF(ISNA(VLOOKUP(G660,Round3_Transactions!$A$2:$F$800,6,FALSE)), 0,VLOOKUP(G660,Round3_Transactions!$A$2:$F$800,6,FALSE))</f>
        <v>0</v>
      </c>
      <c r="M660" s="107">
        <f t="shared" si="79"/>
        <v>0</v>
      </c>
      <c r="N660" s="107">
        <f t="shared" si="81"/>
        <v>0</v>
      </c>
      <c r="O660" s="107">
        <f t="shared" si="82"/>
        <v>0</v>
      </c>
      <c r="P660" s="107">
        <f t="shared" si="83"/>
        <v>0</v>
      </c>
      <c r="Q660" s="107">
        <f t="shared" si="84"/>
        <v>0</v>
      </c>
      <c r="R660" s="107">
        <f t="shared" si="85"/>
        <v>0</v>
      </c>
      <c r="S660" s="107">
        <f t="shared" si="86"/>
        <v>0</v>
      </c>
      <c r="T660" s="107">
        <f t="shared" si="87"/>
        <v>0</v>
      </c>
      <c r="U660" s="107">
        <f t="shared" si="88"/>
        <v>0</v>
      </c>
      <c r="V660" s="107">
        <f t="shared" si="89"/>
        <v>0</v>
      </c>
      <c r="W660" s="107">
        <f t="shared" si="90"/>
        <v>0</v>
      </c>
      <c r="X660" s="107">
        <f t="shared" si="91"/>
        <v>0</v>
      </c>
      <c r="Y660" s="107">
        <f t="shared" si="92"/>
        <v>0</v>
      </c>
      <c r="Z660" s="107">
        <f t="shared" si="132"/>
        <v>0</v>
      </c>
      <c r="AA660" s="107">
        <f t="shared" si="133"/>
        <v>0</v>
      </c>
      <c r="AB660" s="107">
        <f t="shared" si="134"/>
        <v>0</v>
      </c>
      <c r="AC660" s="107">
        <f t="shared" si="135"/>
        <v>0</v>
      </c>
      <c r="AD660" s="107">
        <f t="shared" si="136"/>
        <v>0</v>
      </c>
      <c r="AE660" s="107">
        <f t="shared" si="137"/>
        <v>0</v>
      </c>
      <c r="AF660" s="107">
        <f t="shared" si="138"/>
        <v>0</v>
      </c>
      <c r="AG660" s="107">
        <f t="shared" si="139"/>
        <v>0</v>
      </c>
      <c r="AH660" s="107">
        <f t="shared" si="140"/>
        <v>0</v>
      </c>
      <c r="AI660" s="107">
        <f t="shared" si="141"/>
        <v>0</v>
      </c>
      <c r="AJ660" s="107">
        <f t="shared" si="142"/>
        <v>0</v>
      </c>
      <c r="AK660" s="107">
        <f t="shared" si="143"/>
        <v>0</v>
      </c>
    </row>
    <row r="661">
      <c r="A661" s="107"/>
      <c r="B661" s="107"/>
      <c r="C661" s="107"/>
      <c r="D661" s="107"/>
      <c r="E661" s="107"/>
      <c r="F661" s="108">
        <f t="shared" si="131"/>
        <v>4396</v>
      </c>
      <c r="G661" s="90" t="s">
        <v>851</v>
      </c>
      <c r="H661" s="14">
        <f>IF(ISNA(VLOOKUP(G661,Round3_Transactions!$A$2:$F$800,2,FALSE)), 0,VLOOKUP(G661,Round3_Transactions!$A$2:$F$800,2,FALSE))</f>
        <v>0</v>
      </c>
      <c r="I661" s="60">
        <f>IF(ISNA(VLOOKUP(G661,Round3_Transactions!$A$2:$F$800,3,FALSE)), 0,VLOOKUP(G661,Round3_Transactions!$A$2:$F$800,3,FALSE))</f>
        <v>0</v>
      </c>
      <c r="J661" s="60">
        <f>IF(ISNA(VLOOKUP(G661,Round3_Transactions!$A$2:$F$800,4,FALSE)), 0,VLOOKUP(G661,Round3_Transactions!$A$2:$F$800,4,FALSE))</f>
        <v>0</v>
      </c>
      <c r="K661" s="60">
        <f>IF(ISNA(VLOOKUP(G661,Round3_Transactions!$A$2:$F$800,5,FALSE)), 0,VLOOKUP(G661,Round3_Transactions!$A$2:$F$800,5,FALSE))</f>
        <v>0</v>
      </c>
      <c r="L661" s="86">
        <f>IF(ISNA(VLOOKUP(G661,Round3_Transactions!$A$2:$F$800,6,FALSE)), 0,VLOOKUP(G661,Round3_Transactions!$A$2:$F$800,6,FALSE))</f>
        <v>0</v>
      </c>
      <c r="M661" s="107">
        <f t="shared" si="79"/>
        <v>0</v>
      </c>
      <c r="N661" s="107">
        <f t="shared" si="81"/>
        <v>0</v>
      </c>
      <c r="O661" s="107">
        <f t="shared" si="82"/>
        <v>0</v>
      </c>
      <c r="P661" s="107">
        <f t="shared" si="83"/>
        <v>0</v>
      </c>
      <c r="Q661" s="107">
        <f t="shared" si="84"/>
        <v>0</v>
      </c>
      <c r="R661" s="107">
        <f t="shared" si="85"/>
        <v>0</v>
      </c>
      <c r="S661" s="107">
        <f t="shared" si="86"/>
        <v>0</v>
      </c>
      <c r="T661" s="107">
        <f t="shared" si="87"/>
        <v>0</v>
      </c>
      <c r="U661" s="107">
        <f t="shared" si="88"/>
        <v>0</v>
      </c>
      <c r="V661" s="107">
        <f t="shared" si="89"/>
        <v>0</v>
      </c>
      <c r="W661" s="107">
        <f t="shared" si="90"/>
        <v>0</v>
      </c>
      <c r="X661" s="107">
        <f t="shared" si="91"/>
        <v>0</v>
      </c>
      <c r="Y661" s="107">
        <f t="shared" si="92"/>
        <v>0</v>
      </c>
      <c r="Z661" s="107">
        <f t="shared" si="132"/>
        <v>0</v>
      </c>
      <c r="AA661" s="107">
        <f t="shared" si="133"/>
        <v>0</v>
      </c>
      <c r="AB661" s="107">
        <f t="shared" si="134"/>
        <v>0</v>
      </c>
      <c r="AC661" s="107">
        <f t="shared" si="135"/>
        <v>0</v>
      </c>
      <c r="AD661" s="107">
        <f t="shared" si="136"/>
        <v>0</v>
      </c>
      <c r="AE661" s="107">
        <f t="shared" si="137"/>
        <v>0</v>
      </c>
      <c r="AF661" s="107">
        <f t="shared" si="138"/>
        <v>0</v>
      </c>
      <c r="AG661" s="107">
        <f t="shared" si="139"/>
        <v>0</v>
      </c>
      <c r="AH661" s="107">
        <f t="shared" si="140"/>
        <v>0</v>
      </c>
      <c r="AI661" s="107">
        <f t="shared" si="141"/>
        <v>0</v>
      </c>
      <c r="AJ661" s="107">
        <f t="shared" si="142"/>
        <v>0</v>
      </c>
      <c r="AK661" s="107">
        <f t="shared" si="143"/>
        <v>0</v>
      </c>
    </row>
    <row r="662">
      <c r="A662" s="107"/>
      <c r="B662" s="107"/>
      <c r="C662" s="107"/>
      <c r="D662" s="107"/>
      <c r="E662" s="107"/>
      <c r="F662" s="108">
        <f t="shared" si="131"/>
        <v>4396</v>
      </c>
      <c r="G662" s="90" t="s">
        <v>852</v>
      </c>
      <c r="H662" s="14">
        <f>IF(ISNA(VLOOKUP(G662,Round3_Transactions!$A$2:$F$800,2,FALSE)), 0,VLOOKUP(G662,Round3_Transactions!$A$2:$F$800,2,FALSE))</f>
        <v>0</v>
      </c>
      <c r="I662" s="60">
        <f>IF(ISNA(VLOOKUP(G662,Round3_Transactions!$A$2:$F$800,3,FALSE)), 0,VLOOKUP(G662,Round3_Transactions!$A$2:$F$800,3,FALSE))</f>
        <v>0</v>
      </c>
      <c r="J662" s="60">
        <f>IF(ISNA(VLOOKUP(G662,Round3_Transactions!$A$2:$F$800,4,FALSE)), 0,VLOOKUP(G662,Round3_Transactions!$A$2:$F$800,4,FALSE))</f>
        <v>0</v>
      </c>
      <c r="K662" s="60">
        <f>IF(ISNA(VLOOKUP(G662,Round3_Transactions!$A$2:$F$800,5,FALSE)), 0,VLOOKUP(G662,Round3_Transactions!$A$2:$F$800,5,FALSE))</f>
        <v>0</v>
      </c>
      <c r="L662" s="86">
        <f>IF(ISNA(VLOOKUP(G662,Round3_Transactions!$A$2:$F$800,6,FALSE)), 0,VLOOKUP(G662,Round3_Transactions!$A$2:$F$800,6,FALSE))</f>
        <v>0</v>
      </c>
      <c r="M662" s="107">
        <f t="shared" si="79"/>
        <v>0</v>
      </c>
      <c r="N662" s="107">
        <f t="shared" si="81"/>
        <v>0</v>
      </c>
      <c r="O662" s="107">
        <f t="shared" si="82"/>
        <v>0</v>
      </c>
      <c r="P662" s="107">
        <f t="shared" si="83"/>
        <v>0</v>
      </c>
      <c r="Q662" s="107">
        <f t="shared" si="84"/>
        <v>0</v>
      </c>
      <c r="R662" s="107">
        <f t="shared" si="85"/>
        <v>0</v>
      </c>
      <c r="S662" s="107">
        <f t="shared" si="86"/>
        <v>0</v>
      </c>
      <c r="T662" s="107">
        <f t="shared" si="87"/>
        <v>0</v>
      </c>
      <c r="U662" s="107">
        <f t="shared" si="88"/>
        <v>0</v>
      </c>
      <c r="V662" s="107">
        <f t="shared" si="89"/>
        <v>0</v>
      </c>
      <c r="W662" s="107">
        <f t="shared" si="90"/>
        <v>0</v>
      </c>
      <c r="X662" s="107">
        <f t="shared" si="91"/>
        <v>0</v>
      </c>
      <c r="Y662" s="107">
        <f t="shared" si="92"/>
        <v>0</v>
      </c>
      <c r="Z662" s="107">
        <f t="shared" si="132"/>
        <v>0</v>
      </c>
      <c r="AA662" s="107">
        <f t="shared" si="133"/>
        <v>0</v>
      </c>
      <c r="AB662" s="107">
        <f t="shared" si="134"/>
        <v>0</v>
      </c>
      <c r="AC662" s="107">
        <f t="shared" si="135"/>
        <v>0</v>
      </c>
      <c r="AD662" s="107">
        <f t="shared" si="136"/>
        <v>0</v>
      </c>
      <c r="AE662" s="107">
        <f t="shared" si="137"/>
        <v>0</v>
      </c>
      <c r="AF662" s="107">
        <f t="shared" si="138"/>
        <v>0</v>
      </c>
      <c r="AG662" s="107">
        <f t="shared" si="139"/>
        <v>0</v>
      </c>
      <c r="AH662" s="107">
        <f t="shared" si="140"/>
        <v>0</v>
      </c>
      <c r="AI662" s="107">
        <f t="shared" si="141"/>
        <v>0</v>
      </c>
      <c r="AJ662" s="107">
        <f t="shared" si="142"/>
        <v>0</v>
      </c>
      <c r="AK662" s="107">
        <f t="shared" si="143"/>
        <v>0</v>
      </c>
    </row>
    <row r="663">
      <c r="A663" s="107"/>
      <c r="B663" s="107"/>
      <c r="C663" s="107"/>
      <c r="D663" s="107"/>
      <c r="E663" s="107"/>
      <c r="F663" s="108">
        <f t="shared" si="131"/>
        <v>4396</v>
      </c>
      <c r="G663" s="90" t="s">
        <v>853</v>
      </c>
      <c r="H663" s="14">
        <f>IF(ISNA(VLOOKUP(G663,Round3_Transactions!$A$2:$F$800,2,FALSE)), 0,VLOOKUP(G663,Round3_Transactions!$A$2:$F$800,2,FALSE))</f>
        <v>0</v>
      </c>
      <c r="I663" s="60">
        <f>IF(ISNA(VLOOKUP(G663,Round3_Transactions!$A$2:$F$800,3,FALSE)), 0,VLOOKUP(G663,Round3_Transactions!$A$2:$F$800,3,FALSE))</f>
        <v>0</v>
      </c>
      <c r="J663" s="60">
        <f>IF(ISNA(VLOOKUP(G663,Round3_Transactions!$A$2:$F$800,4,FALSE)), 0,VLOOKUP(G663,Round3_Transactions!$A$2:$F$800,4,FALSE))</f>
        <v>0</v>
      </c>
      <c r="K663" s="60">
        <f>IF(ISNA(VLOOKUP(G663,Round3_Transactions!$A$2:$F$800,5,FALSE)), 0,VLOOKUP(G663,Round3_Transactions!$A$2:$F$800,5,FALSE))</f>
        <v>0</v>
      </c>
      <c r="L663" s="86">
        <f>IF(ISNA(VLOOKUP(G663,Round3_Transactions!$A$2:$F$800,6,FALSE)), 0,VLOOKUP(G663,Round3_Transactions!$A$2:$F$800,6,FALSE))</f>
        <v>0</v>
      </c>
      <c r="M663" s="107">
        <f t="shared" si="79"/>
        <v>0</v>
      </c>
      <c r="N663" s="107">
        <f t="shared" si="81"/>
        <v>0</v>
      </c>
      <c r="O663" s="107">
        <f t="shared" si="82"/>
        <v>0</v>
      </c>
      <c r="P663" s="107">
        <f t="shared" si="83"/>
        <v>0</v>
      </c>
      <c r="Q663" s="107">
        <f t="shared" si="84"/>
        <v>0</v>
      </c>
      <c r="R663" s="107">
        <f t="shared" si="85"/>
        <v>0</v>
      </c>
      <c r="S663" s="107">
        <f t="shared" si="86"/>
        <v>0</v>
      </c>
      <c r="T663" s="107">
        <f t="shared" si="87"/>
        <v>0</v>
      </c>
      <c r="U663" s="107">
        <f t="shared" si="88"/>
        <v>0</v>
      </c>
      <c r="V663" s="107">
        <f t="shared" si="89"/>
        <v>0</v>
      </c>
      <c r="W663" s="107">
        <f t="shared" si="90"/>
        <v>0</v>
      </c>
      <c r="X663" s="107">
        <f t="shared" si="91"/>
        <v>0</v>
      </c>
      <c r="Y663" s="107">
        <f t="shared" si="92"/>
        <v>0</v>
      </c>
      <c r="Z663" s="107">
        <f t="shared" si="132"/>
        <v>0</v>
      </c>
      <c r="AA663" s="107">
        <f t="shared" si="133"/>
        <v>0</v>
      </c>
      <c r="AB663" s="107">
        <f t="shared" si="134"/>
        <v>0</v>
      </c>
      <c r="AC663" s="107">
        <f t="shared" si="135"/>
        <v>0</v>
      </c>
      <c r="AD663" s="107">
        <f t="shared" si="136"/>
        <v>0</v>
      </c>
      <c r="AE663" s="107">
        <f t="shared" si="137"/>
        <v>0</v>
      </c>
      <c r="AF663" s="107">
        <f t="shared" si="138"/>
        <v>0</v>
      </c>
      <c r="AG663" s="107">
        <f t="shared" si="139"/>
        <v>0</v>
      </c>
      <c r="AH663" s="107">
        <f t="shared" si="140"/>
        <v>0</v>
      </c>
      <c r="AI663" s="107">
        <f t="shared" si="141"/>
        <v>0</v>
      </c>
      <c r="AJ663" s="107">
        <f t="shared" si="142"/>
        <v>0</v>
      </c>
      <c r="AK663" s="107">
        <f t="shared" si="143"/>
        <v>0</v>
      </c>
    </row>
    <row r="664">
      <c r="A664" s="107"/>
      <c r="B664" s="107"/>
      <c r="C664" s="107"/>
      <c r="D664" s="107"/>
      <c r="E664" s="107"/>
      <c r="F664" s="108">
        <f t="shared" si="131"/>
        <v>4396</v>
      </c>
      <c r="G664" s="90" t="s">
        <v>854</v>
      </c>
      <c r="H664" s="14">
        <f>IF(ISNA(VLOOKUP(G664,Round3_Transactions!$A$2:$F$800,2,FALSE)), 0,VLOOKUP(G664,Round3_Transactions!$A$2:$F$800,2,FALSE))</f>
        <v>0</v>
      </c>
      <c r="I664" s="60">
        <f>IF(ISNA(VLOOKUP(G664,Round3_Transactions!$A$2:$F$800,3,FALSE)), 0,VLOOKUP(G664,Round3_Transactions!$A$2:$F$800,3,FALSE))</f>
        <v>0</v>
      </c>
      <c r="J664" s="60">
        <f>IF(ISNA(VLOOKUP(G664,Round3_Transactions!$A$2:$F$800,4,FALSE)), 0,VLOOKUP(G664,Round3_Transactions!$A$2:$F$800,4,FALSE))</f>
        <v>0</v>
      </c>
      <c r="K664" s="60">
        <f>IF(ISNA(VLOOKUP(G664,Round3_Transactions!$A$2:$F$800,5,FALSE)), 0,VLOOKUP(G664,Round3_Transactions!$A$2:$F$800,5,FALSE))</f>
        <v>0</v>
      </c>
      <c r="L664" s="86">
        <f>IF(ISNA(VLOOKUP(G664,Round3_Transactions!$A$2:$F$800,6,FALSE)), 0,VLOOKUP(G664,Round3_Transactions!$A$2:$F$800,6,FALSE))</f>
        <v>0</v>
      </c>
      <c r="M664" s="107">
        <f t="shared" si="79"/>
        <v>0</v>
      </c>
      <c r="N664" s="107">
        <f t="shared" si="81"/>
        <v>0</v>
      </c>
      <c r="O664" s="107">
        <f t="shared" si="82"/>
        <v>0</v>
      </c>
      <c r="P664" s="107">
        <f t="shared" si="83"/>
        <v>0</v>
      </c>
      <c r="Q664" s="107">
        <f t="shared" si="84"/>
        <v>0</v>
      </c>
      <c r="R664" s="107">
        <f t="shared" si="85"/>
        <v>0</v>
      </c>
      <c r="S664" s="107">
        <f t="shared" si="86"/>
        <v>0</v>
      </c>
      <c r="T664" s="107">
        <f t="shared" si="87"/>
        <v>0</v>
      </c>
      <c r="U664" s="107">
        <f t="shared" si="88"/>
        <v>0</v>
      </c>
      <c r="V664" s="107">
        <f t="shared" si="89"/>
        <v>0</v>
      </c>
      <c r="W664" s="107">
        <f t="shared" si="90"/>
        <v>0</v>
      </c>
      <c r="X664" s="107">
        <f t="shared" si="91"/>
        <v>0</v>
      </c>
      <c r="Y664" s="107">
        <f t="shared" si="92"/>
        <v>0</v>
      </c>
      <c r="Z664" s="107">
        <f t="shared" si="132"/>
        <v>0</v>
      </c>
      <c r="AA664" s="107">
        <f t="shared" si="133"/>
        <v>0</v>
      </c>
      <c r="AB664" s="107">
        <f t="shared" si="134"/>
        <v>0</v>
      </c>
      <c r="AC664" s="107">
        <f t="shared" si="135"/>
        <v>0</v>
      </c>
      <c r="AD664" s="107">
        <f t="shared" si="136"/>
        <v>0</v>
      </c>
      <c r="AE664" s="107">
        <f t="shared" si="137"/>
        <v>0</v>
      </c>
      <c r="AF664" s="107">
        <f t="shared" si="138"/>
        <v>0</v>
      </c>
      <c r="AG664" s="107">
        <f t="shared" si="139"/>
        <v>0</v>
      </c>
      <c r="AH664" s="107">
        <f t="shared" si="140"/>
        <v>0</v>
      </c>
      <c r="AI664" s="107">
        <f t="shared" si="141"/>
        <v>0</v>
      </c>
      <c r="AJ664" s="107">
        <f t="shared" si="142"/>
        <v>0</v>
      </c>
      <c r="AK664" s="107">
        <f t="shared" si="143"/>
        <v>0</v>
      </c>
    </row>
    <row r="665">
      <c r="A665" s="107"/>
      <c r="B665" s="107"/>
      <c r="C665" s="107"/>
      <c r="D665" s="107"/>
      <c r="E665" s="107"/>
      <c r="F665" s="108">
        <f t="shared" si="131"/>
        <v>4396</v>
      </c>
      <c r="G665" s="90" t="s">
        <v>855</v>
      </c>
      <c r="H665" s="14">
        <f>IF(ISNA(VLOOKUP(G665,Round3_Transactions!$A$2:$F$800,2,FALSE)), 0,VLOOKUP(G665,Round3_Transactions!$A$2:$F$800,2,FALSE))</f>
        <v>0</v>
      </c>
      <c r="I665" s="60">
        <f>IF(ISNA(VLOOKUP(G665,Round3_Transactions!$A$2:$F$800,3,FALSE)), 0,VLOOKUP(G665,Round3_Transactions!$A$2:$F$800,3,FALSE))</f>
        <v>0</v>
      </c>
      <c r="J665" s="60">
        <f>IF(ISNA(VLOOKUP(G665,Round3_Transactions!$A$2:$F$800,4,FALSE)), 0,VLOOKUP(G665,Round3_Transactions!$A$2:$F$800,4,FALSE))</f>
        <v>0</v>
      </c>
      <c r="K665" s="60">
        <f>IF(ISNA(VLOOKUP(G665,Round3_Transactions!$A$2:$F$800,5,FALSE)), 0,VLOOKUP(G665,Round3_Transactions!$A$2:$F$800,5,FALSE))</f>
        <v>0</v>
      </c>
      <c r="L665" s="86">
        <f>IF(ISNA(VLOOKUP(G665,Round3_Transactions!$A$2:$F$800,6,FALSE)), 0,VLOOKUP(G665,Round3_Transactions!$A$2:$F$800,6,FALSE))</f>
        <v>0</v>
      </c>
      <c r="M665" s="107">
        <f t="shared" si="79"/>
        <v>0</v>
      </c>
      <c r="N665" s="107">
        <f t="shared" si="81"/>
        <v>0</v>
      </c>
      <c r="O665" s="107">
        <f t="shared" si="82"/>
        <v>0</v>
      </c>
      <c r="P665" s="107">
        <f t="shared" si="83"/>
        <v>0</v>
      </c>
      <c r="Q665" s="107">
        <f t="shared" si="84"/>
        <v>0</v>
      </c>
      <c r="R665" s="107">
        <f t="shared" si="85"/>
        <v>0</v>
      </c>
      <c r="S665" s="107">
        <f t="shared" si="86"/>
        <v>0</v>
      </c>
      <c r="T665" s="107">
        <f t="shared" si="87"/>
        <v>0</v>
      </c>
      <c r="U665" s="107">
        <f t="shared" si="88"/>
        <v>0</v>
      </c>
      <c r="V665" s="107">
        <f t="shared" si="89"/>
        <v>0</v>
      </c>
      <c r="W665" s="107">
        <f t="shared" si="90"/>
        <v>0</v>
      </c>
      <c r="X665" s="107">
        <f t="shared" si="91"/>
        <v>0</v>
      </c>
      <c r="Y665" s="107">
        <f t="shared" si="92"/>
        <v>0</v>
      </c>
      <c r="Z665" s="107">
        <f t="shared" si="132"/>
        <v>0</v>
      </c>
      <c r="AA665" s="107">
        <f t="shared" si="133"/>
        <v>0</v>
      </c>
      <c r="AB665" s="107">
        <f t="shared" si="134"/>
        <v>0</v>
      </c>
      <c r="AC665" s="107">
        <f t="shared" si="135"/>
        <v>0</v>
      </c>
      <c r="AD665" s="107">
        <f t="shared" si="136"/>
        <v>0</v>
      </c>
      <c r="AE665" s="107">
        <f t="shared" si="137"/>
        <v>0</v>
      </c>
      <c r="AF665" s="107">
        <f t="shared" si="138"/>
        <v>0</v>
      </c>
      <c r="AG665" s="107">
        <f t="shared" si="139"/>
        <v>0</v>
      </c>
      <c r="AH665" s="107">
        <f t="shared" si="140"/>
        <v>0</v>
      </c>
      <c r="AI665" s="107">
        <f t="shared" si="141"/>
        <v>0</v>
      </c>
      <c r="AJ665" s="107">
        <f t="shared" si="142"/>
        <v>0</v>
      </c>
      <c r="AK665" s="107">
        <f t="shared" si="143"/>
        <v>0</v>
      </c>
    </row>
    <row r="666">
      <c r="A666" s="107"/>
      <c r="B666" s="107"/>
      <c r="C666" s="107"/>
      <c r="D666" s="107"/>
      <c r="E666" s="107"/>
      <c r="F666" s="108">
        <f t="shared" si="131"/>
        <v>4396</v>
      </c>
      <c r="G666" s="90" t="s">
        <v>856</v>
      </c>
      <c r="H666" s="14">
        <f>IF(ISNA(VLOOKUP(G666,Round3_Transactions!$A$2:$F$800,2,FALSE)), 0,VLOOKUP(G666,Round3_Transactions!$A$2:$F$800,2,FALSE))</f>
        <v>0</v>
      </c>
      <c r="I666" s="60">
        <f>IF(ISNA(VLOOKUP(G666,Round3_Transactions!$A$2:$F$800,3,FALSE)), 0,VLOOKUP(G666,Round3_Transactions!$A$2:$F$800,3,FALSE))</f>
        <v>0</v>
      </c>
      <c r="J666" s="60">
        <f>IF(ISNA(VLOOKUP(G666,Round3_Transactions!$A$2:$F$800,4,FALSE)), 0,VLOOKUP(G666,Round3_Transactions!$A$2:$F$800,4,FALSE))</f>
        <v>0</v>
      </c>
      <c r="K666" s="60">
        <f>IF(ISNA(VLOOKUP(G666,Round3_Transactions!$A$2:$F$800,5,FALSE)), 0,VLOOKUP(G666,Round3_Transactions!$A$2:$F$800,5,FALSE))</f>
        <v>0</v>
      </c>
      <c r="L666" s="86">
        <f>IF(ISNA(VLOOKUP(G666,Round3_Transactions!$A$2:$F$800,6,FALSE)), 0,VLOOKUP(G666,Round3_Transactions!$A$2:$F$800,6,FALSE))</f>
        <v>0</v>
      </c>
      <c r="M666" s="107">
        <f t="shared" si="79"/>
        <v>0</v>
      </c>
      <c r="N666" s="107">
        <f t="shared" si="81"/>
        <v>0</v>
      </c>
      <c r="O666" s="107">
        <f t="shared" si="82"/>
        <v>0</v>
      </c>
      <c r="P666" s="107">
        <f t="shared" si="83"/>
        <v>0</v>
      </c>
      <c r="Q666" s="107">
        <f t="shared" si="84"/>
        <v>0</v>
      </c>
      <c r="R666" s="107">
        <f t="shared" si="85"/>
        <v>0</v>
      </c>
      <c r="S666" s="107">
        <f t="shared" si="86"/>
        <v>0</v>
      </c>
      <c r="T666" s="107">
        <f t="shared" si="87"/>
        <v>0</v>
      </c>
      <c r="U666" s="107">
        <f t="shared" si="88"/>
        <v>0</v>
      </c>
      <c r="V666" s="107">
        <f t="shared" si="89"/>
        <v>0</v>
      </c>
      <c r="W666" s="107">
        <f t="shared" si="90"/>
        <v>0</v>
      </c>
      <c r="X666" s="107">
        <f t="shared" si="91"/>
        <v>0</v>
      </c>
      <c r="Y666" s="107">
        <f t="shared" si="92"/>
        <v>0</v>
      </c>
      <c r="Z666" s="107">
        <f t="shared" si="132"/>
        <v>0</v>
      </c>
      <c r="AA666" s="107">
        <f t="shared" si="133"/>
        <v>0</v>
      </c>
      <c r="AB666" s="107">
        <f t="shared" si="134"/>
        <v>0</v>
      </c>
      <c r="AC666" s="107">
        <f t="shared" si="135"/>
        <v>0</v>
      </c>
      <c r="AD666" s="107">
        <f t="shared" si="136"/>
        <v>0</v>
      </c>
      <c r="AE666" s="107">
        <f t="shared" si="137"/>
        <v>0</v>
      </c>
      <c r="AF666" s="107">
        <f t="shared" si="138"/>
        <v>0</v>
      </c>
      <c r="AG666" s="107">
        <f t="shared" si="139"/>
        <v>0</v>
      </c>
      <c r="AH666" s="107">
        <f t="shared" si="140"/>
        <v>0</v>
      </c>
      <c r="AI666" s="107">
        <f t="shared" si="141"/>
        <v>0</v>
      </c>
      <c r="AJ666" s="107">
        <f t="shared" si="142"/>
        <v>0</v>
      </c>
      <c r="AK666" s="107">
        <f t="shared" si="143"/>
        <v>0</v>
      </c>
    </row>
    <row r="667">
      <c r="A667" s="107"/>
      <c r="B667" s="107"/>
      <c r="C667" s="107"/>
      <c r="D667" s="107"/>
      <c r="E667" s="107"/>
      <c r="F667" s="108">
        <f t="shared" si="131"/>
        <v>4396</v>
      </c>
      <c r="G667" s="90" t="s">
        <v>857</v>
      </c>
      <c r="H667" s="14">
        <f>IF(ISNA(VLOOKUP(G667,Round3_Transactions!$A$2:$F$800,2,FALSE)), 0,VLOOKUP(G667,Round3_Transactions!$A$2:$F$800,2,FALSE))</f>
        <v>0</v>
      </c>
      <c r="I667" s="60">
        <f>IF(ISNA(VLOOKUP(G667,Round3_Transactions!$A$2:$F$800,3,FALSE)), 0,VLOOKUP(G667,Round3_Transactions!$A$2:$F$800,3,FALSE))</f>
        <v>0</v>
      </c>
      <c r="J667" s="60">
        <f>IF(ISNA(VLOOKUP(G667,Round3_Transactions!$A$2:$F$800,4,FALSE)), 0,VLOOKUP(G667,Round3_Transactions!$A$2:$F$800,4,FALSE))</f>
        <v>0</v>
      </c>
      <c r="K667" s="60">
        <f>IF(ISNA(VLOOKUP(G667,Round3_Transactions!$A$2:$F$800,5,FALSE)), 0,VLOOKUP(G667,Round3_Transactions!$A$2:$F$800,5,FALSE))</f>
        <v>0</v>
      </c>
      <c r="L667" s="86">
        <f>IF(ISNA(VLOOKUP(G667,Round3_Transactions!$A$2:$F$800,6,FALSE)), 0,VLOOKUP(G667,Round3_Transactions!$A$2:$F$800,6,FALSE))</f>
        <v>0</v>
      </c>
      <c r="M667" s="107">
        <f t="shared" si="79"/>
        <v>0</v>
      </c>
      <c r="N667" s="107">
        <f t="shared" si="81"/>
        <v>0</v>
      </c>
      <c r="O667" s="107">
        <f t="shared" si="82"/>
        <v>0</v>
      </c>
      <c r="P667" s="107">
        <f t="shared" si="83"/>
        <v>0</v>
      </c>
      <c r="Q667" s="107">
        <f t="shared" si="84"/>
        <v>0</v>
      </c>
      <c r="R667" s="107">
        <f t="shared" si="85"/>
        <v>0</v>
      </c>
      <c r="S667" s="107">
        <f t="shared" si="86"/>
        <v>0</v>
      </c>
      <c r="T667" s="107">
        <f t="shared" si="87"/>
        <v>0</v>
      </c>
      <c r="U667" s="107">
        <f t="shared" si="88"/>
        <v>0</v>
      </c>
      <c r="V667" s="107">
        <f t="shared" si="89"/>
        <v>0</v>
      </c>
      <c r="W667" s="107">
        <f t="shared" si="90"/>
        <v>0</v>
      </c>
      <c r="X667" s="107">
        <f t="shared" si="91"/>
        <v>0</v>
      </c>
      <c r="Y667" s="107">
        <f t="shared" si="92"/>
        <v>0</v>
      </c>
      <c r="Z667" s="107">
        <f t="shared" si="132"/>
        <v>0</v>
      </c>
      <c r="AA667" s="107">
        <f t="shared" si="133"/>
        <v>0</v>
      </c>
      <c r="AB667" s="107">
        <f t="shared" si="134"/>
        <v>0</v>
      </c>
      <c r="AC667" s="107">
        <f t="shared" si="135"/>
        <v>0</v>
      </c>
      <c r="AD667" s="107">
        <f t="shared" si="136"/>
        <v>0</v>
      </c>
      <c r="AE667" s="107">
        <f t="shared" si="137"/>
        <v>0</v>
      </c>
      <c r="AF667" s="107">
        <f t="shared" si="138"/>
        <v>0</v>
      </c>
      <c r="AG667" s="107">
        <f t="shared" si="139"/>
        <v>0</v>
      </c>
      <c r="AH667" s="107">
        <f t="shared" si="140"/>
        <v>0</v>
      </c>
      <c r="AI667" s="107">
        <f t="shared" si="141"/>
        <v>0</v>
      </c>
      <c r="AJ667" s="107">
        <f t="shared" si="142"/>
        <v>0</v>
      </c>
      <c r="AK667" s="107">
        <f t="shared" si="143"/>
        <v>0</v>
      </c>
    </row>
    <row r="668">
      <c r="A668" s="107"/>
      <c r="B668" s="107"/>
      <c r="C668" s="107"/>
      <c r="D668" s="107"/>
      <c r="E668" s="107"/>
      <c r="F668" s="108">
        <f t="shared" si="131"/>
        <v>4396</v>
      </c>
      <c r="G668" s="90" t="s">
        <v>858</v>
      </c>
      <c r="H668" s="14">
        <f>IF(ISNA(VLOOKUP(G668,Round3_Transactions!$A$2:$F$800,2,FALSE)), 0,VLOOKUP(G668,Round3_Transactions!$A$2:$F$800,2,FALSE))</f>
        <v>0</v>
      </c>
      <c r="I668" s="60">
        <f>IF(ISNA(VLOOKUP(G668,Round3_Transactions!$A$2:$F$800,3,FALSE)), 0,VLOOKUP(G668,Round3_Transactions!$A$2:$F$800,3,FALSE))</f>
        <v>0</v>
      </c>
      <c r="J668" s="60">
        <f>IF(ISNA(VLOOKUP(G668,Round3_Transactions!$A$2:$F$800,4,FALSE)), 0,VLOOKUP(G668,Round3_Transactions!$A$2:$F$800,4,FALSE))</f>
        <v>0</v>
      </c>
      <c r="K668" s="60">
        <f>IF(ISNA(VLOOKUP(G668,Round3_Transactions!$A$2:$F$800,5,FALSE)), 0,VLOOKUP(G668,Round3_Transactions!$A$2:$F$800,5,FALSE))</f>
        <v>0</v>
      </c>
      <c r="L668" s="86">
        <f>IF(ISNA(VLOOKUP(G668,Round3_Transactions!$A$2:$F$800,6,FALSE)), 0,VLOOKUP(G668,Round3_Transactions!$A$2:$F$800,6,FALSE))</f>
        <v>0</v>
      </c>
      <c r="M668" s="107">
        <f t="shared" si="79"/>
        <v>0</v>
      </c>
      <c r="N668" s="107">
        <f t="shared" si="81"/>
        <v>0</v>
      </c>
      <c r="O668" s="107">
        <f t="shared" si="82"/>
        <v>0</v>
      </c>
      <c r="P668" s="107">
        <f t="shared" si="83"/>
        <v>0</v>
      </c>
      <c r="Q668" s="107">
        <f t="shared" si="84"/>
        <v>0</v>
      </c>
      <c r="R668" s="107">
        <f t="shared" si="85"/>
        <v>0</v>
      </c>
      <c r="S668" s="107">
        <f t="shared" si="86"/>
        <v>0</v>
      </c>
      <c r="T668" s="107">
        <f t="shared" si="87"/>
        <v>0</v>
      </c>
      <c r="U668" s="107">
        <f t="shared" si="88"/>
        <v>0</v>
      </c>
      <c r="V668" s="107">
        <f t="shared" si="89"/>
        <v>0</v>
      </c>
      <c r="W668" s="107">
        <f t="shared" si="90"/>
        <v>0</v>
      </c>
      <c r="X668" s="107">
        <f t="shared" si="91"/>
        <v>0</v>
      </c>
      <c r="Y668" s="107">
        <f t="shared" si="92"/>
        <v>0</v>
      </c>
      <c r="Z668" s="107">
        <f t="shared" si="132"/>
        <v>0</v>
      </c>
      <c r="AA668" s="107">
        <f t="shared" si="133"/>
        <v>0</v>
      </c>
      <c r="AB668" s="107">
        <f t="shared" si="134"/>
        <v>0</v>
      </c>
      <c r="AC668" s="107">
        <f t="shared" si="135"/>
        <v>0</v>
      </c>
      <c r="AD668" s="107">
        <f t="shared" si="136"/>
        <v>0</v>
      </c>
      <c r="AE668" s="107">
        <f t="shared" si="137"/>
        <v>0</v>
      </c>
      <c r="AF668" s="107">
        <f t="shared" si="138"/>
        <v>0</v>
      </c>
      <c r="AG668" s="107">
        <f t="shared" si="139"/>
        <v>0</v>
      </c>
      <c r="AH668" s="107">
        <f t="shared" si="140"/>
        <v>0</v>
      </c>
      <c r="AI668" s="107">
        <f t="shared" si="141"/>
        <v>0</v>
      </c>
      <c r="AJ668" s="107">
        <f t="shared" si="142"/>
        <v>0</v>
      </c>
      <c r="AK668" s="107">
        <f t="shared" si="143"/>
        <v>0</v>
      </c>
    </row>
    <row r="669">
      <c r="A669" s="107"/>
      <c r="B669" s="107"/>
      <c r="C669" s="107"/>
      <c r="D669" s="107"/>
      <c r="E669" s="107"/>
      <c r="F669" s="108">
        <f t="shared" si="131"/>
        <v>4396</v>
      </c>
      <c r="G669" s="90" t="s">
        <v>859</v>
      </c>
      <c r="H669" s="14">
        <f>IF(ISNA(VLOOKUP(G669,Round3_Transactions!$A$2:$F$800,2,FALSE)), 0,VLOOKUP(G669,Round3_Transactions!$A$2:$F$800,2,FALSE))</f>
        <v>0</v>
      </c>
      <c r="I669" s="60">
        <f>IF(ISNA(VLOOKUP(G669,Round3_Transactions!$A$2:$F$800,3,FALSE)), 0,VLOOKUP(G669,Round3_Transactions!$A$2:$F$800,3,FALSE))</f>
        <v>0</v>
      </c>
      <c r="J669" s="60">
        <f>IF(ISNA(VLOOKUP(G669,Round3_Transactions!$A$2:$F$800,4,FALSE)), 0,VLOOKUP(G669,Round3_Transactions!$A$2:$F$800,4,FALSE))</f>
        <v>0</v>
      </c>
      <c r="K669" s="60">
        <f>IF(ISNA(VLOOKUP(G669,Round3_Transactions!$A$2:$F$800,5,FALSE)), 0,VLOOKUP(G669,Round3_Transactions!$A$2:$F$800,5,FALSE))</f>
        <v>0</v>
      </c>
      <c r="L669" s="86">
        <f>IF(ISNA(VLOOKUP(G669,Round3_Transactions!$A$2:$F$800,6,FALSE)), 0,VLOOKUP(G669,Round3_Transactions!$A$2:$F$800,6,FALSE))</f>
        <v>0</v>
      </c>
      <c r="M669" s="107">
        <f t="shared" si="79"/>
        <v>0</v>
      </c>
      <c r="N669" s="107">
        <f t="shared" si="81"/>
        <v>0</v>
      </c>
      <c r="O669" s="107">
        <f t="shared" si="82"/>
        <v>0</v>
      </c>
      <c r="P669" s="107">
        <f t="shared" si="83"/>
        <v>0</v>
      </c>
      <c r="Q669" s="107">
        <f t="shared" si="84"/>
        <v>0</v>
      </c>
      <c r="R669" s="107">
        <f t="shared" si="85"/>
        <v>0</v>
      </c>
      <c r="S669" s="107">
        <f t="shared" si="86"/>
        <v>0</v>
      </c>
      <c r="T669" s="107">
        <f t="shared" si="87"/>
        <v>0</v>
      </c>
      <c r="U669" s="107">
        <f t="shared" si="88"/>
        <v>0</v>
      </c>
      <c r="V669" s="107">
        <f t="shared" si="89"/>
        <v>0</v>
      </c>
      <c r="W669" s="107">
        <f t="shared" si="90"/>
        <v>0</v>
      </c>
      <c r="X669" s="107">
        <f t="shared" si="91"/>
        <v>0</v>
      </c>
      <c r="Y669" s="107">
        <f t="shared" si="92"/>
        <v>0</v>
      </c>
      <c r="Z669" s="107">
        <f t="shared" si="132"/>
        <v>0</v>
      </c>
      <c r="AA669" s="107">
        <f t="shared" si="133"/>
        <v>0</v>
      </c>
      <c r="AB669" s="107">
        <f t="shared" si="134"/>
        <v>0</v>
      </c>
      <c r="AC669" s="107">
        <f t="shared" si="135"/>
        <v>0</v>
      </c>
      <c r="AD669" s="107">
        <f t="shared" si="136"/>
        <v>0</v>
      </c>
      <c r="AE669" s="107">
        <f t="shared" si="137"/>
        <v>0</v>
      </c>
      <c r="AF669" s="107">
        <f t="shared" si="138"/>
        <v>0</v>
      </c>
      <c r="AG669" s="107">
        <f t="shared" si="139"/>
        <v>0</v>
      </c>
      <c r="AH669" s="107">
        <f t="shared" si="140"/>
        <v>0</v>
      </c>
      <c r="AI669" s="107">
        <f t="shared" si="141"/>
        <v>0</v>
      </c>
      <c r="AJ669" s="107">
        <f t="shared" si="142"/>
        <v>0</v>
      </c>
      <c r="AK669" s="107">
        <f t="shared" si="143"/>
        <v>0</v>
      </c>
    </row>
    <row r="670">
      <c r="A670" s="107"/>
      <c r="B670" s="107"/>
      <c r="C670" s="107"/>
      <c r="D670" s="107"/>
      <c r="E670" s="107"/>
      <c r="F670" s="108">
        <f t="shared" si="131"/>
        <v>4396</v>
      </c>
      <c r="G670" s="90" t="s">
        <v>860</v>
      </c>
      <c r="H670" s="14">
        <f>IF(ISNA(VLOOKUP(G670,Round3_Transactions!$A$2:$F$800,2,FALSE)), 0,VLOOKUP(G670,Round3_Transactions!$A$2:$F$800,2,FALSE))</f>
        <v>0</v>
      </c>
      <c r="I670" s="60">
        <f>IF(ISNA(VLOOKUP(G670,Round3_Transactions!$A$2:$F$800,3,FALSE)), 0,VLOOKUP(G670,Round3_Transactions!$A$2:$F$800,3,FALSE))</f>
        <v>0</v>
      </c>
      <c r="J670" s="60">
        <f>IF(ISNA(VLOOKUP(G670,Round3_Transactions!$A$2:$F$800,4,FALSE)), 0,VLOOKUP(G670,Round3_Transactions!$A$2:$F$800,4,FALSE))</f>
        <v>0</v>
      </c>
      <c r="K670" s="60">
        <f>IF(ISNA(VLOOKUP(G670,Round3_Transactions!$A$2:$F$800,5,FALSE)), 0,VLOOKUP(G670,Round3_Transactions!$A$2:$F$800,5,FALSE))</f>
        <v>0</v>
      </c>
      <c r="L670" s="86">
        <f>IF(ISNA(VLOOKUP(G670,Round3_Transactions!$A$2:$F$800,6,FALSE)), 0,VLOOKUP(G670,Round3_Transactions!$A$2:$F$800,6,FALSE))</f>
        <v>0</v>
      </c>
      <c r="M670" s="107">
        <f t="shared" si="79"/>
        <v>0</v>
      </c>
      <c r="N670" s="107">
        <f t="shared" si="81"/>
        <v>0</v>
      </c>
      <c r="O670" s="107">
        <f t="shared" si="82"/>
        <v>0</v>
      </c>
      <c r="P670" s="107">
        <f t="shared" si="83"/>
        <v>0</v>
      </c>
      <c r="Q670" s="107">
        <f t="shared" si="84"/>
        <v>0</v>
      </c>
      <c r="R670" s="107">
        <f t="shared" si="85"/>
        <v>0</v>
      </c>
      <c r="S670" s="107">
        <f t="shared" si="86"/>
        <v>0</v>
      </c>
      <c r="T670" s="107">
        <f t="shared" si="87"/>
        <v>0</v>
      </c>
      <c r="U670" s="107">
        <f t="shared" si="88"/>
        <v>0</v>
      </c>
      <c r="V670" s="107">
        <f t="shared" si="89"/>
        <v>0</v>
      </c>
      <c r="W670" s="107">
        <f t="shared" si="90"/>
        <v>0</v>
      </c>
      <c r="X670" s="107">
        <f t="shared" si="91"/>
        <v>0</v>
      </c>
      <c r="Y670" s="107">
        <f t="shared" si="92"/>
        <v>0</v>
      </c>
      <c r="Z670" s="107">
        <f t="shared" si="132"/>
        <v>0</v>
      </c>
      <c r="AA670" s="107">
        <f t="shared" si="133"/>
        <v>0</v>
      </c>
      <c r="AB670" s="107">
        <f t="shared" si="134"/>
        <v>0</v>
      </c>
      <c r="AC670" s="107">
        <f t="shared" si="135"/>
        <v>0</v>
      </c>
      <c r="AD670" s="107">
        <f t="shared" si="136"/>
        <v>0</v>
      </c>
      <c r="AE670" s="107">
        <f t="shared" si="137"/>
        <v>0</v>
      </c>
      <c r="AF670" s="107">
        <f t="shared" si="138"/>
        <v>0</v>
      </c>
      <c r="AG670" s="107">
        <f t="shared" si="139"/>
        <v>0</v>
      </c>
      <c r="AH670" s="107">
        <f t="shared" si="140"/>
        <v>0</v>
      </c>
      <c r="AI670" s="107">
        <f t="shared" si="141"/>
        <v>0</v>
      </c>
      <c r="AJ670" s="107">
        <f t="shared" si="142"/>
        <v>0</v>
      </c>
      <c r="AK670" s="107">
        <f t="shared" si="143"/>
        <v>0</v>
      </c>
    </row>
    <row r="671">
      <c r="A671" s="107"/>
      <c r="B671" s="107"/>
      <c r="C671" s="107"/>
      <c r="D671" s="107"/>
      <c r="E671" s="107"/>
      <c r="F671" s="108">
        <f t="shared" si="131"/>
        <v>4396</v>
      </c>
      <c r="G671" s="90" t="s">
        <v>861</v>
      </c>
      <c r="H671" s="14">
        <f>IF(ISNA(VLOOKUP(G671,Round3_Transactions!$A$2:$F$800,2,FALSE)), 0,VLOOKUP(G671,Round3_Transactions!$A$2:$F$800,2,FALSE))</f>
        <v>0</v>
      </c>
      <c r="I671" s="60">
        <f>IF(ISNA(VLOOKUP(G671,Round3_Transactions!$A$2:$F$800,3,FALSE)), 0,VLOOKUP(G671,Round3_Transactions!$A$2:$F$800,3,FALSE))</f>
        <v>0</v>
      </c>
      <c r="J671" s="60">
        <f>IF(ISNA(VLOOKUP(G671,Round3_Transactions!$A$2:$F$800,4,FALSE)), 0,VLOOKUP(G671,Round3_Transactions!$A$2:$F$800,4,FALSE))</f>
        <v>0</v>
      </c>
      <c r="K671" s="60">
        <f>IF(ISNA(VLOOKUP(G671,Round3_Transactions!$A$2:$F$800,5,FALSE)), 0,VLOOKUP(G671,Round3_Transactions!$A$2:$F$800,5,FALSE))</f>
        <v>0</v>
      </c>
      <c r="L671" s="86">
        <f>IF(ISNA(VLOOKUP(G671,Round3_Transactions!$A$2:$F$800,6,FALSE)), 0,VLOOKUP(G671,Round3_Transactions!$A$2:$F$800,6,FALSE))</f>
        <v>0</v>
      </c>
      <c r="M671" s="107">
        <f t="shared" si="79"/>
        <v>0</v>
      </c>
      <c r="N671" s="107">
        <f t="shared" si="81"/>
        <v>0</v>
      </c>
      <c r="O671" s="107">
        <f t="shared" si="82"/>
        <v>0</v>
      </c>
      <c r="P671" s="107">
        <f t="shared" si="83"/>
        <v>0</v>
      </c>
      <c r="Q671" s="107">
        <f t="shared" si="84"/>
        <v>0</v>
      </c>
      <c r="R671" s="107">
        <f t="shared" si="85"/>
        <v>0</v>
      </c>
      <c r="S671" s="107">
        <f t="shared" si="86"/>
        <v>0</v>
      </c>
      <c r="T671" s="107">
        <f t="shared" si="87"/>
        <v>0</v>
      </c>
      <c r="U671" s="107">
        <f t="shared" si="88"/>
        <v>0</v>
      </c>
      <c r="V671" s="107">
        <f t="shared" si="89"/>
        <v>0</v>
      </c>
      <c r="W671" s="107">
        <f t="shared" si="90"/>
        <v>0</v>
      </c>
      <c r="X671" s="107">
        <f t="shared" si="91"/>
        <v>0</v>
      </c>
      <c r="Y671" s="107">
        <f t="shared" si="92"/>
        <v>0</v>
      </c>
      <c r="Z671" s="107">
        <f t="shared" si="132"/>
        <v>0</v>
      </c>
      <c r="AA671" s="107">
        <f t="shared" si="133"/>
        <v>0</v>
      </c>
      <c r="AB671" s="107">
        <f t="shared" si="134"/>
        <v>0</v>
      </c>
      <c r="AC671" s="107">
        <f t="shared" si="135"/>
        <v>0</v>
      </c>
      <c r="AD671" s="107">
        <f t="shared" si="136"/>
        <v>0</v>
      </c>
      <c r="AE671" s="107">
        <f t="shared" si="137"/>
        <v>0</v>
      </c>
      <c r="AF671" s="107">
        <f t="shared" si="138"/>
        <v>0</v>
      </c>
      <c r="AG671" s="107">
        <f t="shared" si="139"/>
        <v>0</v>
      </c>
      <c r="AH671" s="107">
        <f t="shared" si="140"/>
        <v>0</v>
      </c>
      <c r="AI671" s="107">
        <f t="shared" si="141"/>
        <v>0</v>
      </c>
      <c r="AJ671" s="107">
        <f t="shared" si="142"/>
        <v>0</v>
      </c>
      <c r="AK671" s="107">
        <f t="shared" si="143"/>
        <v>0</v>
      </c>
    </row>
    <row r="672">
      <c r="A672" s="107"/>
      <c r="B672" s="107"/>
      <c r="C672" s="107"/>
      <c r="D672" s="107"/>
      <c r="E672" s="107"/>
      <c r="F672" s="108">
        <f t="shared" si="131"/>
        <v>4396</v>
      </c>
      <c r="G672" s="90" t="s">
        <v>862</v>
      </c>
      <c r="H672" s="14">
        <f>IF(ISNA(VLOOKUP(G672,Round3_Transactions!$A$2:$F$800,2,FALSE)), 0,VLOOKUP(G672,Round3_Transactions!$A$2:$F$800,2,FALSE))</f>
        <v>0</v>
      </c>
      <c r="I672" s="60">
        <f>IF(ISNA(VLOOKUP(G672,Round3_Transactions!$A$2:$F$800,3,FALSE)), 0,VLOOKUP(G672,Round3_Transactions!$A$2:$F$800,3,FALSE))</f>
        <v>0</v>
      </c>
      <c r="J672" s="60">
        <f>IF(ISNA(VLOOKUP(G672,Round3_Transactions!$A$2:$F$800,4,FALSE)), 0,VLOOKUP(G672,Round3_Transactions!$A$2:$F$800,4,FALSE))</f>
        <v>0</v>
      </c>
      <c r="K672" s="60">
        <f>IF(ISNA(VLOOKUP(G672,Round3_Transactions!$A$2:$F$800,5,FALSE)), 0,VLOOKUP(G672,Round3_Transactions!$A$2:$F$800,5,FALSE))</f>
        <v>0</v>
      </c>
      <c r="L672" s="86">
        <f>IF(ISNA(VLOOKUP(G672,Round3_Transactions!$A$2:$F$800,6,FALSE)), 0,VLOOKUP(G672,Round3_Transactions!$A$2:$F$800,6,FALSE))</f>
        <v>0</v>
      </c>
      <c r="M672" s="107">
        <f t="shared" si="79"/>
        <v>0</v>
      </c>
      <c r="N672" s="107">
        <f t="shared" si="81"/>
        <v>0</v>
      </c>
      <c r="O672" s="107">
        <f t="shared" si="82"/>
        <v>0</v>
      </c>
      <c r="P672" s="107">
        <f t="shared" si="83"/>
        <v>0</v>
      </c>
      <c r="Q672" s="107">
        <f t="shared" si="84"/>
        <v>0</v>
      </c>
      <c r="R672" s="107">
        <f t="shared" si="85"/>
        <v>0</v>
      </c>
      <c r="S672" s="107">
        <f t="shared" si="86"/>
        <v>0</v>
      </c>
      <c r="T672" s="107">
        <f t="shared" si="87"/>
        <v>0</v>
      </c>
      <c r="U672" s="107">
        <f t="shared" si="88"/>
        <v>0</v>
      </c>
      <c r="V672" s="107">
        <f t="shared" si="89"/>
        <v>0</v>
      </c>
      <c r="W672" s="107">
        <f t="shared" si="90"/>
        <v>0</v>
      </c>
      <c r="X672" s="107">
        <f t="shared" si="91"/>
        <v>0</v>
      </c>
      <c r="Y672" s="107">
        <f t="shared" si="92"/>
        <v>0</v>
      </c>
      <c r="Z672" s="107">
        <f t="shared" si="132"/>
        <v>0</v>
      </c>
      <c r="AA672" s="107">
        <f t="shared" si="133"/>
        <v>0</v>
      </c>
      <c r="AB672" s="107">
        <f t="shared" si="134"/>
        <v>0</v>
      </c>
      <c r="AC672" s="107">
        <f t="shared" si="135"/>
        <v>0</v>
      </c>
      <c r="AD672" s="107">
        <f t="shared" si="136"/>
        <v>0</v>
      </c>
      <c r="AE672" s="107">
        <f t="shared" si="137"/>
        <v>0</v>
      </c>
      <c r="AF672" s="107">
        <f t="shared" si="138"/>
        <v>0</v>
      </c>
      <c r="AG672" s="107">
        <f t="shared" si="139"/>
        <v>0</v>
      </c>
      <c r="AH672" s="107">
        <f t="shared" si="140"/>
        <v>0</v>
      </c>
      <c r="AI672" s="107">
        <f t="shared" si="141"/>
        <v>0</v>
      </c>
      <c r="AJ672" s="107">
        <f t="shared" si="142"/>
        <v>0</v>
      </c>
      <c r="AK672" s="107">
        <f t="shared" si="143"/>
        <v>0</v>
      </c>
    </row>
    <row r="673">
      <c r="A673" s="107"/>
      <c r="B673" s="107"/>
      <c r="C673" s="107"/>
      <c r="D673" s="107"/>
      <c r="E673" s="107"/>
      <c r="F673" s="108">
        <f t="shared" si="131"/>
        <v>4396</v>
      </c>
      <c r="G673" s="90" t="s">
        <v>863</v>
      </c>
      <c r="H673" s="14">
        <f>IF(ISNA(VLOOKUP(G673,Round3_Transactions!$A$2:$F$800,2,FALSE)), 0,VLOOKUP(G673,Round3_Transactions!$A$2:$F$800,2,FALSE))</f>
        <v>0</v>
      </c>
      <c r="I673" s="60">
        <f>IF(ISNA(VLOOKUP(G673,Round3_Transactions!$A$2:$F$800,3,FALSE)), 0,VLOOKUP(G673,Round3_Transactions!$A$2:$F$800,3,FALSE))</f>
        <v>0</v>
      </c>
      <c r="J673" s="60">
        <f>IF(ISNA(VLOOKUP(G673,Round3_Transactions!$A$2:$F$800,4,FALSE)), 0,VLOOKUP(G673,Round3_Transactions!$A$2:$F$800,4,FALSE))</f>
        <v>0</v>
      </c>
      <c r="K673" s="60">
        <f>IF(ISNA(VLOOKUP(G673,Round3_Transactions!$A$2:$F$800,5,FALSE)), 0,VLOOKUP(G673,Round3_Transactions!$A$2:$F$800,5,FALSE))</f>
        <v>0</v>
      </c>
      <c r="L673" s="86">
        <f>IF(ISNA(VLOOKUP(G673,Round3_Transactions!$A$2:$F$800,6,FALSE)), 0,VLOOKUP(G673,Round3_Transactions!$A$2:$F$800,6,FALSE))</f>
        <v>0</v>
      </c>
      <c r="M673" s="107">
        <f t="shared" si="79"/>
        <v>0</v>
      </c>
      <c r="N673" s="107">
        <f t="shared" si="81"/>
        <v>0</v>
      </c>
      <c r="O673" s="107">
        <f t="shared" si="82"/>
        <v>0</v>
      </c>
      <c r="P673" s="107">
        <f t="shared" si="83"/>
        <v>0</v>
      </c>
      <c r="Q673" s="107">
        <f t="shared" si="84"/>
        <v>0</v>
      </c>
      <c r="R673" s="107">
        <f t="shared" si="85"/>
        <v>0</v>
      </c>
      <c r="S673" s="107">
        <f t="shared" si="86"/>
        <v>0</v>
      </c>
      <c r="T673" s="107">
        <f t="shared" si="87"/>
        <v>0</v>
      </c>
      <c r="U673" s="107">
        <f t="shared" si="88"/>
        <v>0</v>
      </c>
      <c r="V673" s="107">
        <f t="shared" si="89"/>
        <v>0</v>
      </c>
      <c r="W673" s="107">
        <f t="shared" si="90"/>
        <v>0</v>
      </c>
      <c r="X673" s="107">
        <f t="shared" si="91"/>
        <v>0</v>
      </c>
      <c r="Y673" s="107">
        <f t="shared" si="92"/>
        <v>0</v>
      </c>
      <c r="Z673" s="107">
        <f t="shared" si="132"/>
        <v>0</v>
      </c>
      <c r="AA673" s="107">
        <f t="shared" si="133"/>
        <v>0</v>
      </c>
      <c r="AB673" s="107">
        <f t="shared" si="134"/>
        <v>0</v>
      </c>
      <c r="AC673" s="107">
        <f t="shared" si="135"/>
        <v>0</v>
      </c>
      <c r="AD673" s="107">
        <f t="shared" si="136"/>
        <v>0</v>
      </c>
      <c r="AE673" s="107">
        <f t="shared" si="137"/>
        <v>0</v>
      </c>
      <c r="AF673" s="107">
        <f t="shared" si="138"/>
        <v>0</v>
      </c>
      <c r="AG673" s="107">
        <f t="shared" si="139"/>
        <v>0</v>
      </c>
      <c r="AH673" s="107">
        <f t="shared" si="140"/>
        <v>0</v>
      </c>
      <c r="AI673" s="107">
        <f t="shared" si="141"/>
        <v>0</v>
      </c>
      <c r="AJ673" s="107">
        <f t="shared" si="142"/>
        <v>0</v>
      </c>
      <c r="AK673" s="107">
        <f t="shared" si="143"/>
        <v>0</v>
      </c>
    </row>
    <row r="674">
      <c r="A674" s="107"/>
      <c r="B674" s="107"/>
      <c r="C674" s="107"/>
      <c r="D674" s="107"/>
      <c r="E674" s="107"/>
      <c r="F674" s="108">
        <f t="shared" si="131"/>
        <v>4396</v>
      </c>
      <c r="G674" s="90" t="s">
        <v>864</v>
      </c>
      <c r="H674" s="14">
        <f>IF(ISNA(VLOOKUP(G674,Round3_Transactions!$A$2:$F$800,2,FALSE)), 0,VLOOKUP(G674,Round3_Transactions!$A$2:$F$800,2,FALSE))</f>
        <v>0</v>
      </c>
      <c r="I674" s="60">
        <f>IF(ISNA(VLOOKUP(G674,Round3_Transactions!$A$2:$F$800,3,FALSE)), 0,VLOOKUP(G674,Round3_Transactions!$A$2:$F$800,3,FALSE))</f>
        <v>0</v>
      </c>
      <c r="J674" s="60">
        <f>IF(ISNA(VLOOKUP(G674,Round3_Transactions!$A$2:$F$800,4,FALSE)), 0,VLOOKUP(G674,Round3_Transactions!$A$2:$F$800,4,FALSE))</f>
        <v>0</v>
      </c>
      <c r="K674" s="60">
        <f>IF(ISNA(VLOOKUP(G674,Round3_Transactions!$A$2:$F$800,5,FALSE)), 0,VLOOKUP(G674,Round3_Transactions!$A$2:$F$800,5,FALSE))</f>
        <v>0</v>
      </c>
      <c r="L674" s="86">
        <f>IF(ISNA(VLOOKUP(G674,Round3_Transactions!$A$2:$F$800,6,FALSE)), 0,VLOOKUP(G674,Round3_Transactions!$A$2:$F$800,6,FALSE))</f>
        <v>0</v>
      </c>
      <c r="M674" s="107">
        <f t="shared" si="79"/>
        <v>0</v>
      </c>
      <c r="N674" s="107">
        <f t="shared" si="81"/>
        <v>0</v>
      </c>
      <c r="O674" s="107">
        <f t="shared" si="82"/>
        <v>0</v>
      </c>
      <c r="P674" s="107">
        <f t="shared" si="83"/>
        <v>0</v>
      </c>
      <c r="Q674" s="107">
        <f t="shared" si="84"/>
        <v>0</v>
      </c>
      <c r="R674" s="107">
        <f t="shared" si="85"/>
        <v>0</v>
      </c>
      <c r="S674" s="107">
        <f t="shared" si="86"/>
        <v>0</v>
      </c>
      <c r="T674" s="107">
        <f t="shared" si="87"/>
        <v>0</v>
      </c>
      <c r="U674" s="107">
        <f t="shared" si="88"/>
        <v>0</v>
      </c>
      <c r="V674" s="107">
        <f t="shared" si="89"/>
        <v>0</v>
      </c>
      <c r="W674" s="107">
        <f t="shared" si="90"/>
        <v>0</v>
      </c>
      <c r="X674" s="107">
        <f t="shared" si="91"/>
        <v>0</v>
      </c>
      <c r="Y674" s="107">
        <f t="shared" si="92"/>
        <v>0</v>
      </c>
      <c r="Z674" s="107">
        <f t="shared" si="132"/>
        <v>0</v>
      </c>
      <c r="AA674" s="107">
        <f t="shared" si="133"/>
        <v>0</v>
      </c>
      <c r="AB674" s="107">
        <f t="shared" si="134"/>
        <v>0</v>
      </c>
      <c r="AC674" s="107">
        <f t="shared" si="135"/>
        <v>0</v>
      </c>
      <c r="AD674" s="107">
        <f t="shared" si="136"/>
        <v>0</v>
      </c>
      <c r="AE674" s="107">
        <f t="shared" si="137"/>
        <v>0</v>
      </c>
      <c r="AF674" s="107">
        <f t="shared" si="138"/>
        <v>0</v>
      </c>
      <c r="AG674" s="107">
        <f t="shared" si="139"/>
        <v>0</v>
      </c>
      <c r="AH674" s="107">
        <f t="shared" si="140"/>
        <v>0</v>
      </c>
      <c r="AI674" s="107">
        <f t="shared" si="141"/>
        <v>0</v>
      </c>
      <c r="AJ674" s="107">
        <f t="shared" si="142"/>
        <v>0</v>
      </c>
      <c r="AK674" s="107">
        <f t="shared" si="143"/>
        <v>0</v>
      </c>
    </row>
    <row r="675">
      <c r="A675" s="107"/>
      <c r="B675" s="107"/>
      <c r="C675" s="107"/>
      <c r="D675" s="107"/>
      <c r="E675" s="107"/>
      <c r="F675" s="108">
        <f t="shared" si="131"/>
        <v>4396</v>
      </c>
      <c r="G675" s="90" t="s">
        <v>865</v>
      </c>
      <c r="H675" s="14">
        <f>IF(ISNA(VLOOKUP(G675,Round3_Transactions!$A$2:$F$800,2,FALSE)), 0,VLOOKUP(G675,Round3_Transactions!$A$2:$F$800,2,FALSE))</f>
        <v>0</v>
      </c>
      <c r="I675" s="60">
        <f>IF(ISNA(VLOOKUP(G675,Round3_Transactions!$A$2:$F$800,3,FALSE)), 0,VLOOKUP(G675,Round3_Transactions!$A$2:$F$800,3,FALSE))</f>
        <v>0</v>
      </c>
      <c r="J675" s="60">
        <f>IF(ISNA(VLOOKUP(G675,Round3_Transactions!$A$2:$F$800,4,FALSE)), 0,VLOOKUP(G675,Round3_Transactions!$A$2:$F$800,4,FALSE))</f>
        <v>0</v>
      </c>
      <c r="K675" s="60">
        <f>IF(ISNA(VLOOKUP(G675,Round3_Transactions!$A$2:$F$800,5,FALSE)), 0,VLOOKUP(G675,Round3_Transactions!$A$2:$F$800,5,FALSE))</f>
        <v>0</v>
      </c>
      <c r="L675" s="86">
        <f>IF(ISNA(VLOOKUP(G675,Round3_Transactions!$A$2:$F$800,6,FALSE)), 0,VLOOKUP(G675,Round3_Transactions!$A$2:$F$800,6,FALSE))</f>
        <v>0</v>
      </c>
      <c r="M675" s="107">
        <f t="shared" si="79"/>
        <v>0</v>
      </c>
      <c r="N675" s="107">
        <f t="shared" si="81"/>
        <v>0</v>
      </c>
      <c r="O675" s="107">
        <f t="shared" si="82"/>
        <v>0</v>
      </c>
      <c r="P675" s="107">
        <f t="shared" si="83"/>
        <v>0</v>
      </c>
      <c r="Q675" s="107">
        <f t="shared" si="84"/>
        <v>0</v>
      </c>
      <c r="R675" s="107">
        <f t="shared" si="85"/>
        <v>0</v>
      </c>
      <c r="S675" s="107">
        <f t="shared" si="86"/>
        <v>0</v>
      </c>
      <c r="T675" s="107">
        <f t="shared" si="87"/>
        <v>0</v>
      </c>
      <c r="U675" s="107">
        <f t="shared" si="88"/>
        <v>0</v>
      </c>
      <c r="V675" s="107">
        <f t="shared" si="89"/>
        <v>0</v>
      </c>
      <c r="W675" s="107">
        <f t="shared" si="90"/>
        <v>0</v>
      </c>
      <c r="X675" s="107">
        <f t="shared" si="91"/>
        <v>0</v>
      </c>
      <c r="Y675" s="107">
        <f t="shared" si="92"/>
        <v>0</v>
      </c>
      <c r="Z675" s="107">
        <f t="shared" si="132"/>
        <v>0</v>
      </c>
      <c r="AA675" s="107">
        <f t="shared" si="133"/>
        <v>0</v>
      </c>
      <c r="AB675" s="107">
        <f t="shared" si="134"/>
        <v>0</v>
      </c>
      <c r="AC675" s="107">
        <f t="shared" si="135"/>
        <v>0</v>
      </c>
      <c r="AD675" s="107">
        <f t="shared" si="136"/>
        <v>0</v>
      </c>
      <c r="AE675" s="107">
        <f t="shared" si="137"/>
        <v>0</v>
      </c>
      <c r="AF675" s="107">
        <f t="shared" si="138"/>
        <v>0</v>
      </c>
      <c r="AG675" s="107">
        <f t="shared" si="139"/>
        <v>0</v>
      </c>
      <c r="AH675" s="107">
        <f t="shared" si="140"/>
        <v>0</v>
      </c>
      <c r="AI675" s="107">
        <f t="shared" si="141"/>
        <v>0</v>
      </c>
      <c r="AJ675" s="107">
        <f t="shared" si="142"/>
        <v>0</v>
      </c>
      <c r="AK675" s="107">
        <f t="shared" si="143"/>
        <v>0</v>
      </c>
    </row>
    <row r="676">
      <c r="A676" s="107"/>
      <c r="B676" s="107"/>
      <c r="C676" s="107"/>
      <c r="D676" s="107"/>
      <c r="E676" s="107"/>
      <c r="F676" s="108">
        <f t="shared" si="131"/>
        <v>4396</v>
      </c>
      <c r="G676" s="90" t="s">
        <v>866</v>
      </c>
      <c r="H676" s="14">
        <f>IF(ISNA(VLOOKUP(G676,Round3_Transactions!$A$2:$F$800,2,FALSE)), 0,VLOOKUP(G676,Round3_Transactions!$A$2:$F$800,2,FALSE))</f>
        <v>0</v>
      </c>
      <c r="I676" s="60">
        <f>IF(ISNA(VLOOKUP(G676,Round3_Transactions!$A$2:$F$800,3,FALSE)), 0,VLOOKUP(G676,Round3_Transactions!$A$2:$F$800,3,FALSE))</f>
        <v>0</v>
      </c>
      <c r="J676" s="60">
        <f>IF(ISNA(VLOOKUP(G676,Round3_Transactions!$A$2:$F$800,4,FALSE)), 0,VLOOKUP(G676,Round3_Transactions!$A$2:$F$800,4,FALSE))</f>
        <v>0</v>
      </c>
      <c r="K676" s="60">
        <f>IF(ISNA(VLOOKUP(G676,Round3_Transactions!$A$2:$F$800,5,FALSE)), 0,VLOOKUP(G676,Round3_Transactions!$A$2:$F$800,5,FALSE))</f>
        <v>0</v>
      </c>
      <c r="L676" s="86">
        <f>IF(ISNA(VLOOKUP(G676,Round3_Transactions!$A$2:$F$800,6,FALSE)), 0,VLOOKUP(G676,Round3_Transactions!$A$2:$F$800,6,FALSE))</f>
        <v>0</v>
      </c>
      <c r="M676" s="107">
        <f t="shared" si="79"/>
        <v>0</v>
      </c>
      <c r="N676" s="107">
        <f t="shared" si="81"/>
        <v>0</v>
      </c>
      <c r="O676" s="107">
        <f t="shared" si="82"/>
        <v>0</v>
      </c>
      <c r="P676" s="107">
        <f t="shared" si="83"/>
        <v>0</v>
      </c>
      <c r="Q676" s="107">
        <f t="shared" si="84"/>
        <v>0</v>
      </c>
      <c r="R676" s="107">
        <f t="shared" si="85"/>
        <v>0</v>
      </c>
      <c r="S676" s="107">
        <f t="shared" si="86"/>
        <v>0</v>
      </c>
      <c r="T676" s="107">
        <f t="shared" si="87"/>
        <v>0</v>
      </c>
      <c r="U676" s="107">
        <f t="shared" si="88"/>
        <v>0</v>
      </c>
      <c r="V676" s="107">
        <f t="shared" si="89"/>
        <v>0</v>
      </c>
      <c r="W676" s="107">
        <f t="shared" si="90"/>
        <v>0</v>
      </c>
      <c r="X676" s="107">
        <f t="shared" si="91"/>
        <v>0</v>
      </c>
      <c r="Y676" s="107">
        <f t="shared" si="92"/>
        <v>0</v>
      </c>
      <c r="Z676" s="107">
        <f t="shared" si="132"/>
        <v>0</v>
      </c>
      <c r="AA676" s="107">
        <f t="shared" si="133"/>
        <v>0</v>
      </c>
      <c r="AB676" s="107">
        <f t="shared" si="134"/>
        <v>0</v>
      </c>
      <c r="AC676" s="107">
        <f t="shared" si="135"/>
        <v>0</v>
      </c>
      <c r="AD676" s="107">
        <f t="shared" si="136"/>
        <v>0</v>
      </c>
      <c r="AE676" s="107">
        <f t="shared" si="137"/>
        <v>0</v>
      </c>
      <c r="AF676" s="107">
        <f t="shared" si="138"/>
        <v>0</v>
      </c>
      <c r="AG676" s="107">
        <f t="shared" si="139"/>
        <v>0</v>
      </c>
      <c r="AH676" s="107">
        <f t="shared" si="140"/>
        <v>0</v>
      </c>
      <c r="AI676" s="107">
        <f t="shared" si="141"/>
        <v>0</v>
      </c>
      <c r="AJ676" s="107">
        <f t="shared" si="142"/>
        <v>0</v>
      </c>
      <c r="AK676" s="107">
        <f t="shared" si="143"/>
        <v>0</v>
      </c>
    </row>
    <row r="677">
      <c r="A677" s="107"/>
      <c r="B677" s="107"/>
      <c r="C677" s="107"/>
      <c r="D677" s="107"/>
      <c r="E677" s="107"/>
      <c r="F677" s="108">
        <f t="shared" si="131"/>
        <v>4396</v>
      </c>
      <c r="G677" s="90" t="s">
        <v>867</v>
      </c>
      <c r="H677" s="14">
        <f>IF(ISNA(VLOOKUP(G677,Round3_Transactions!$A$2:$F$800,2,FALSE)), 0,VLOOKUP(G677,Round3_Transactions!$A$2:$F$800,2,FALSE))</f>
        <v>0</v>
      </c>
      <c r="I677" s="60">
        <f>IF(ISNA(VLOOKUP(G677,Round3_Transactions!$A$2:$F$800,3,FALSE)), 0,VLOOKUP(G677,Round3_Transactions!$A$2:$F$800,3,FALSE))</f>
        <v>0</v>
      </c>
      <c r="J677" s="60">
        <f>IF(ISNA(VLOOKUP(G677,Round3_Transactions!$A$2:$F$800,4,FALSE)), 0,VLOOKUP(G677,Round3_Transactions!$A$2:$F$800,4,FALSE))</f>
        <v>0</v>
      </c>
      <c r="K677" s="60">
        <f>IF(ISNA(VLOOKUP(G677,Round3_Transactions!$A$2:$F$800,5,FALSE)), 0,VLOOKUP(G677,Round3_Transactions!$A$2:$F$800,5,FALSE))</f>
        <v>0</v>
      </c>
      <c r="L677" s="86">
        <f>IF(ISNA(VLOOKUP(G677,Round3_Transactions!$A$2:$F$800,6,FALSE)), 0,VLOOKUP(G677,Round3_Transactions!$A$2:$F$800,6,FALSE))</f>
        <v>0</v>
      </c>
      <c r="M677" s="107">
        <f t="shared" si="79"/>
        <v>0</v>
      </c>
      <c r="N677" s="107">
        <f t="shared" si="81"/>
        <v>0</v>
      </c>
      <c r="O677" s="107">
        <f t="shared" si="82"/>
        <v>0</v>
      </c>
      <c r="P677" s="107">
        <f t="shared" si="83"/>
        <v>0</v>
      </c>
      <c r="Q677" s="107">
        <f t="shared" si="84"/>
        <v>0</v>
      </c>
      <c r="R677" s="107">
        <f t="shared" si="85"/>
        <v>0</v>
      </c>
      <c r="S677" s="107">
        <f t="shared" si="86"/>
        <v>0</v>
      </c>
      <c r="T677" s="107">
        <f t="shared" si="87"/>
        <v>0</v>
      </c>
      <c r="U677" s="107">
        <f t="shared" si="88"/>
        <v>0</v>
      </c>
      <c r="V677" s="107">
        <f t="shared" si="89"/>
        <v>0</v>
      </c>
      <c r="W677" s="107">
        <f t="shared" si="90"/>
        <v>0</v>
      </c>
      <c r="X677" s="107">
        <f t="shared" si="91"/>
        <v>0</v>
      </c>
      <c r="Y677" s="107">
        <f t="shared" si="92"/>
        <v>0</v>
      </c>
      <c r="Z677" s="107">
        <f t="shared" si="132"/>
        <v>0</v>
      </c>
      <c r="AA677" s="107">
        <f t="shared" si="133"/>
        <v>0</v>
      </c>
      <c r="AB677" s="107">
        <f t="shared" si="134"/>
        <v>0</v>
      </c>
      <c r="AC677" s="107">
        <f t="shared" si="135"/>
        <v>0</v>
      </c>
      <c r="AD677" s="107">
        <f t="shared" si="136"/>
        <v>0</v>
      </c>
      <c r="AE677" s="107">
        <f t="shared" si="137"/>
        <v>0</v>
      </c>
      <c r="AF677" s="107">
        <f t="shared" si="138"/>
        <v>0</v>
      </c>
      <c r="AG677" s="107">
        <f t="shared" si="139"/>
        <v>0</v>
      </c>
      <c r="AH677" s="107">
        <f t="shared" si="140"/>
        <v>0</v>
      </c>
      <c r="AI677" s="107">
        <f t="shared" si="141"/>
        <v>0</v>
      </c>
      <c r="AJ677" s="107">
        <f t="shared" si="142"/>
        <v>0</v>
      </c>
      <c r="AK677" s="107">
        <f t="shared" si="143"/>
        <v>0</v>
      </c>
    </row>
    <row r="678">
      <c r="A678" s="107"/>
      <c r="B678" s="107"/>
      <c r="C678" s="107"/>
      <c r="D678" s="107"/>
      <c r="E678" s="107"/>
      <c r="F678" s="108">
        <f t="shared" si="131"/>
        <v>4396</v>
      </c>
      <c r="G678" s="90" t="s">
        <v>868</v>
      </c>
      <c r="H678" s="14">
        <f>IF(ISNA(VLOOKUP(G678,Round3_Transactions!$A$2:$F$800,2,FALSE)), 0,VLOOKUP(G678,Round3_Transactions!$A$2:$F$800,2,FALSE))</f>
        <v>0</v>
      </c>
      <c r="I678" s="60">
        <f>IF(ISNA(VLOOKUP(G678,Round3_Transactions!$A$2:$F$800,3,FALSE)), 0,VLOOKUP(G678,Round3_Transactions!$A$2:$F$800,3,FALSE))</f>
        <v>0</v>
      </c>
      <c r="J678" s="60">
        <f>IF(ISNA(VLOOKUP(G678,Round3_Transactions!$A$2:$F$800,4,FALSE)), 0,VLOOKUP(G678,Round3_Transactions!$A$2:$F$800,4,FALSE))</f>
        <v>0</v>
      </c>
      <c r="K678" s="60">
        <f>IF(ISNA(VLOOKUP(G678,Round3_Transactions!$A$2:$F$800,5,FALSE)), 0,VLOOKUP(G678,Round3_Transactions!$A$2:$F$800,5,FALSE))</f>
        <v>0</v>
      </c>
      <c r="L678" s="86">
        <f>IF(ISNA(VLOOKUP(G678,Round3_Transactions!$A$2:$F$800,6,FALSE)), 0,VLOOKUP(G678,Round3_Transactions!$A$2:$F$800,6,FALSE))</f>
        <v>0</v>
      </c>
      <c r="M678" s="107">
        <f t="shared" si="79"/>
        <v>0</v>
      </c>
      <c r="N678" s="107">
        <f t="shared" si="81"/>
        <v>0</v>
      </c>
      <c r="O678" s="107">
        <f t="shared" si="82"/>
        <v>0</v>
      </c>
      <c r="P678" s="107">
        <f t="shared" si="83"/>
        <v>0</v>
      </c>
      <c r="Q678" s="107">
        <f t="shared" si="84"/>
        <v>0</v>
      </c>
      <c r="R678" s="107">
        <f t="shared" si="85"/>
        <v>0</v>
      </c>
      <c r="S678" s="107">
        <f t="shared" si="86"/>
        <v>0</v>
      </c>
      <c r="T678" s="107">
        <f t="shared" si="87"/>
        <v>0</v>
      </c>
      <c r="U678" s="107">
        <f t="shared" si="88"/>
        <v>0</v>
      </c>
      <c r="V678" s="107">
        <f t="shared" si="89"/>
        <v>0</v>
      </c>
      <c r="W678" s="107">
        <f t="shared" si="90"/>
        <v>0</v>
      </c>
      <c r="X678" s="107">
        <f t="shared" si="91"/>
        <v>0</v>
      </c>
      <c r="Y678" s="107">
        <f t="shared" si="92"/>
        <v>0</v>
      </c>
      <c r="Z678" s="107">
        <f t="shared" si="132"/>
        <v>0</v>
      </c>
      <c r="AA678" s="107">
        <f t="shared" si="133"/>
        <v>0</v>
      </c>
      <c r="AB678" s="107">
        <f t="shared" si="134"/>
        <v>0</v>
      </c>
      <c r="AC678" s="107">
        <f t="shared" si="135"/>
        <v>0</v>
      </c>
      <c r="AD678" s="107">
        <f t="shared" si="136"/>
        <v>0</v>
      </c>
      <c r="AE678" s="107">
        <f t="shared" si="137"/>
        <v>0</v>
      </c>
      <c r="AF678" s="107">
        <f t="shared" si="138"/>
        <v>0</v>
      </c>
      <c r="AG678" s="107">
        <f t="shared" si="139"/>
        <v>0</v>
      </c>
      <c r="AH678" s="107">
        <f t="shared" si="140"/>
        <v>0</v>
      </c>
      <c r="AI678" s="107">
        <f t="shared" si="141"/>
        <v>0</v>
      </c>
      <c r="AJ678" s="107">
        <f t="shared" si="142"/>
        <v>0</v>
      </c>
      <c r="AK678" s="107">
        <f t="shared" si="143"/>
        <v>0</v>
      </c>
    </row>
    <row r="679">
      <c r="A679" s="107"/>
      <c r="B679" s="107"/>
      <c r="C679" s="107"/>
      <c r="D679" s="107"/>
      <c r="E679" s="107"/>
      <c r="F679" s="108">
        <f t="shared" si="131"/>
        <v>4396</v>
      </c>
      <c r="G679" s="90" t="s">
        <v>869</v>
      </c>
      <c r="H679" s="14">
        <f>IF(ISNA(VLOOKUP(G679,Round3_Transactions!$A$2:$F$800,2,FALSE)), 0,VLOOKUP(G679,Round3_Transactions!$A$2:$F$800,2,FALSE))</f>
        <v>0</v>
      </c>
      <c r="I679" s="60">
        <f>IF(ISNA(VLOOKUP(G679,Round3_Transactions!$A$2:$F$800,3,FALSE)), 0,VLOOKUP(G679,Round3_Transactions!$A$2:$F$800,3,FALSE))</f>
        <v>0</v>
      </c>
      <c r="J679" s="60">
        <f>IF(ISNA(VLOOKUP(G679,Round3_Transactions!$A$2:$F$800,4,FALSE)), 0,VLOOKUP(G679,Round3_Transactions!$A$2:$F$800,4,FALSE))</f>
        <v>0</v>
      </c>
      <c r="K679" s="60">
        <f>IF(ISNA(VLOOKUP(G679,Round3_Transactions!$A$2:$F$800,5,FALSE)), 0,VLOOKUP(G679,Round3_Transactions!$A$2:$F$800,5,FALSE))</f>
        <v>0</v>
      </c>
      <c r="L679" s="86">
        <f>IF(ISNA(VLOOKUP(G679,Round3_Transactions!$A$2:$F$800,6,FALSE)), 0,VLOOKUP(G679,Round3_Transactions!$A$2:$F$800,6,FALSE))</f>
        <v>0</v>
      </c>
      <c r="M679" s="107">
        <f t="shared" si="79"/>
        <v>0</v>
      </c>
      <c r="N679" s="107">
        <f t="shared" si="81"/>
        <v>0</v>
      </c>
      <c r="O679" s="107">
        <f t="shared" si="82"/>
        <v>0</v>
      </c>
      <c r="P679" s="107">
        <f t="shared" si="83"/>
        <v>0</v>
      </c>
      <c r="Q679" s="107">
        <f t="shared" si="84"/>
        <v>0</v>
      </c>
      <c r="R679" s="107">
        <f t="shared" si="85"/>
        <v>0</v>
      </c>
      <c r="S679" s="107">
        <f t="shared" si="86"/>
        <v>0</v>
      </c>
      <c r="T679" s="107">
        <f t="shared" si="87"/>
        <v>0</v>
      </c>
      <c r="U679" s="107">
        <f t="shared" si="88"/>
        <v>0</v>
      </c>
      <c r="V679" s="107">
        <f t="shared" si="89"/>
        <v>0</v>
      </c>
      <c r="W679" s="107">
        <f t="shared" si="90"/>
        <v>0</v>
      </c>
      <c r="X679" s="107">
        <f t="shared" si="91"/>
        <v>0</v>
      </c>
      <c r="Y679" s="107">
        <f t="shared" si="92"/>
        <v>0</v>
      </c>
      <c r="Z679" s="107">
        <f t="shared" si="132"/>
        <v>0</v>
      </c>
      <c r="AA679" s="107">
        <f t="shared" si="133"/>
        <v>0</v>
      </c>
      <c r="AB679" s="107">
        <f t="shared" si="134"/>
        <v>0</v>
      </c>
      <c r="AC679" s="107">
        <f t="shared" si="135"/>
        <v>0</v>
      </c>
      <c r="AD679" s="107">
        <f t="shared" si="136"/>
        <v>0</v>
      </c>
      <c r="AE679" s="107">
        <f t="shared" si="137"/>
        <v>0</v>
      </c>
      <c r="AF679" s="107">
        <f t="shared" si="138"/>
        <v>0</v>
      </c>
      <c r="AG679" s="107">
        <f t="shared" si="139"/>
        <v>0</v>
      </c>
      <c r="AH679" s="107">
        <f t="shared" si="140"/>
        <v>0</v>
      </c>
      <c r="AI679" s="107">
        <f t="shared" si="141"/>
        <v>0</v>
      </c>
      <c r="AJ679" s="107">
        <f t="shared" si="142"/>
        <v>0</v>
      </c>
      <c r="AK679" s="107">
        <f t="shared" si="143"/>
        <v>0</v>
      </c>
    </row>
    <row r="680">
      <c r="A680" s="107"/>
      <c r="B680" s="107"/>
      <c r="C680" s="107"/>
      <c r="D680" s="107"/>
      <c r="E680" s="107"/>
      <c r="F680" s="108">
        <f t="shared" si="131"/>
        <v>4396</v>
      </c>
      <c r="G680" s="90" t="s">
        <v>870</v>
      </c>
      <c r="H680" s="14">
        <f>IF(ISNA(VLOOKUP(G680,Round3_Transactions!$A$2:$F$800,2,FALSE)), 0,VLOOKUP(G680,Round3_Transactions!$A$2:$F$800,2,FALSE))</f>
        <v>0</v>
      </c>
      <c r="I680" s="60">
        <f>IF(ISNA(VLOOKUP(G680,Round3_Transactions!$A$2:$F$800,3,FALSE)), 0,VLOOKUP(G680,Round3_Transactions!$A$2:$F$800,3,FALSE))</f>
        <v>0</v>
      </c>
      <c r="J680" s="60">
        <f>IF(ISNA(VLOOKUP(G680,Round3_Transactions!$A$2:$F$800,4,FALSE)), 0,VLOOKUP(G680,Round3_Transactions!$A$2:$F$800,4,FALSE))</f>
        <v>0</v>
      </c>
      <c r="K680" s="60">
        <f>IF(ISNA(VLOOKUP(G680,Round3_Transactions!$A$2:$F$800,5,FALSE)), 0,VLOOKUP(G680,Round3_Transactions!$A$2:$F$800,5,FALSE))</f>
        <v>0</v>
      </c>
      <c r="L680" s="86">
        <f>IF(ISNA(VLOOKUP(G680,Round3_Transactions!$A$2:$F$800,6,FALSE)), 0,VLOOKUP(G680,Round3_Transactions!$A$2:$F$800,6,FALSE))</f>
        <v>0</v>
      </c>
      <c r="M680" s="107">
        <f t="shared" si="79"/>
        <v>0</v>
      </c>
      <c r="N680" s="107">
        <f t="shared" si="81"/>
        <v>0</v>
      </c>
      <c r="O680" s="107">
        <f t="shared" si="82"/>
        <v>0</v>
      </c>
      <c r="P680" s="107">
        <f t="shared" si="83"/>
        <v>0</v>
      </c>
      <c r="Q680" s="107">
        <f t="shared" si="84"/>
        <v>0</v>
      </c>
      <c r="R680" s="107">
        <f t="shared" si="85"/>
        <v>0</v>
      </c>
      <c r="S680" s="107">
        <f t="shared" si="86"/>
        <v>0</v>
      </c>
      <c r="T680" s="107">
        <f t="shared" si="87"/>
        <v>0</v>
      </c>
      <c r="U680" s="107">
        <f t="shared" si="88"/>
        <v>0</v>
      </c>
      <c r="V680" s="107">
        <f t="shared" si="89"/>
        <v>0</v>
      </c>
      <c r="W680" s="107">
        <f t="shared" si="90"/>
        <v>0</v>
      </c>
      <c r="X680" s="107">
        <f t="shared" si="91"/>
        <v>0</v>
      </c>
      <c r="Y680" s="107">
        <f t="shared" si="92"/>
        <v>0</v>
      </c>
      <c r="Z680" s="107">
        <f t="shared" si="132"/>
        <v>0</v>
      </c>
      <c r="AA680" s="107">
        <f t="shared" si="133"/>
        <v>0</v>
      </c>
      <c r="AB680" s="107">
        <f t="shared" si="134"/>
        <v>0</v>
      </c>
      <c r="AC680" s="107">
        <f t="shared" si="135"/>
        <v>0</v>
      </c>
      <c r="AD680" s="107">
        <f t="shared" si="136"/>
        <v>0</v>
      </c>
      <c r="AE680" s="107">
        <f t="shared" si="137"/>
        <v>0</v>
      </c>
      <c r="AF680" s="107">
        <f t="shared" si="138"/>
        <v>0</v>
      </c>
      <c r="AG680" s="107">
        <f t="shared" si="139"/>
        <v>0</v>
      </c>
      <c r="AH680" s="107">
        <f t="shared" si="140"/>
        <v>0</v>
      </c>
      <c r="AI680" s="107">
        <f t="shared" si="141"/>
        <v>0</v>
      </c>
      <c r="AJ680" s="107">
        <f t="shared" si="142"/>
        <v>0</v>
      </c>
      <c r="AK680" s="107">
        <f t="shared" si="143"/>
        <v>0</v>
      </c>
    </row>
    <row r="681">
      <c r="A681" s="107"/>
      <c r="B681" s="107"/>
      <c r="C681" s="107"/>
      <c r="D681" s="107"/>
      <c r="E681" s="107"/>
      <c r="F681" s="108">
        <f t="shared" si="131"/>
        <v>4396</v>
      </c>
      <c r="G681" s="90" t="s">
        <v>871</v>
      </c>
      <c r="H681" s="14">
        <f>IF(ISNA(VLOOKUP(G681,Round3_Transactions!$A$2:$F$800,2,FALSE)), 0,VLOOKUP(G681,Round3_Transactions!$A$2:$F$800,2,FALSE))</f>
        <v>0</v>
      </c>
      <c r="I681" s="60">
        <f>IF(ISNA(VLOOKUP(G681,Round3_Transactions!$A$2:$F$800,3,FALSE)), 0,VLOOKUP(G681,Round3_Transactions!$A$2:$F$800,3,FALSE))</f>
        <v>0</v>
      </c>
      <c r="J681" s="60">
        <f>IF(ISNA(VLOOKUP(G681,Round3_Transactions!$A$2:$F$800,4,FALSE)), 0,VLOOKUP(G681,Round3_Transactions!$A$2:$F$800,4,FALSE))</f>
        <v>0</v>
      </c>
      <c r="K681" s="60">
        <f>IF(ISNA(VLOOKUP(G681,Round3_Transactions!$A$2:$F$800,5,FALSE)), 0,VLOOKUP(G681,Round3_Transactions!$A$2:$F$800,5,FALSE))</f>
        <v>0</v>
      </c>
      <c r="L681" s="86">
        <f>IF(ISNA(VLOOKUP(G681,Round3_Transactions!$A$2:$F$800,6,FALSE)), 0,VLOOKUP(G681,Round3_Transactions!$A$2:$F$800,6,FALSE))</f>
        <v>0</v>
      </c>
      <c r="M681" s="107">
        <f t="shared" si="79"/>
        <v>0</v>
      </c>
      <c r="N681" s="107">
        <f t="shared" si="81"/>
        <v>0</v>
      </c>
      <c r="O681" s="107">
        <f t="shared" si="82"/>
        <v>0</v>
      </c>
      <c r="P681" s="107">
        <f t="shared" si="83"/>
        <v>0</v>
      </c>
      <c r="Q681" s="107">
        <f t="shared" si="84"/>
        <v>0</v>
      </c>
      <c r="R681" s="107">
        <f t="shared" si="85"/>
        <v>0</v>
      </c>
      <c r="S681" s="107">
        <f t="shared" si="86"/>
        <v>0</v>
      </c>
      <c r="T681" s="107">
        <f t="shared" si="87"/>
        <v>0</v>
      </c>
      <c r="U681" s="107">
        <f t="shared" si="88"/>
        <v>0</v>
      </c>
      <c r="V681" s="107">
        <f t="shared" si="89"/>
        <v>0</v>
      </c>
      <c r="W681" s="107">
        <f t="shared" si="90"/>
        <v>0</v>
      </c>
      <c r="X681" s="107">
        <f t="shared" si="91"/>
        <v>0</v>
      </c>
      <c r="Y681" s="107">
        <f t="shared" si="92"/>
        <v>0</v>
      </c>
      <c r="Z681" s="107">
        <f t="shared" si="132"/>
        <v>0</v>
      </c>
      <c r="AA681" s="107">
        <f t="shared" si="133"/>
        <v>0</v>
      </c>
      <c r="AB681" s="107">
        <f t="shared" si="134"/>
        <v>0</v>
      </c>
      <c r="AC681" s="107">
        <f t="shared" si="135"/>
        <v>0</v>
      </c>
      <c r="AD681" s="107">
        <f t="shared" si="136"/>
        <v>0</v>
      </c>
      <c r="AE681" s="107">
        <f t="shared" si="137"/>
        <v>0</v>
      </c>
      <c r="AF681" s="107">
        <f t="shared" si="138"/>
        <v>0</v>
      </c>
      <c r="AG681" s="107">
        <f t="shared" si="139"/>
        <v>0</v>
      </c>
      <c r="AH681" s="107">
        <f t="shared" si="140"/>
        <v>0</v>
      </c>
      <c r="AI681" s="107">
        <f t="shared" si="141"/>
        <v>0</v>
      </c>
      <c r="AJ681" s="107">
        <f t="shared" si="142"/>
        <v>0</v>
      </c>
      <c r="AK681" s="107">
        <f t="shared" si="143"/>
        <v>0</v>
      </c>
    </row>
    <row r="682">
      <c r="A682" s="107"/>
      <c r="B682" s="107"/>
      <c r="C682" s="107"/>
      <c r="D682" s="107"/>
      <c r="E682" s="107"/>
      <c r="F682" s="108">
        <f t="shared" si="131"/>
        <v>4396</v>
      </c>
      <c r="G682" s="90" t="s">
        <v>872</v>
      </c>
      <c r="H682" s="14">
        <f>IF(ISNA(VLOOKUP(G682,Round3_Transactions!$A$2:$F$800,2,FALSE)), 0,VLOOKUP(G682,Round3_Transactions!$A$2:$F$800,2,FALSE))</f>
        <v>0</v>
      </c>
      <c r="I682" s="60">
        <f>IF(ISNA(VLOOKUP(G682,Round3_Transactions!$A$2:$F$800,3,FALSE)), 0,VLOOKUP(G682,Round3_Transactions!$A$2:$F$800,3,FALSE))</f>
        <v>0</v>
      </c>
      <c r="J682" s="60">
        <f>IF(ISNA(VLOOKUP(G682,Round3_Transactions!$A$2:$F$800,4,FALSE)), 0,VLOOKUP(G682,Round3_Transactions!$A$2:$F$800,4,FALSE))</f>
        <v>0</v>
      </c>
      <c r="K682" s="60">
        <f>IF(ISNA(VLOOKUP(G682,Round3_Transactions!$A$2:$F$800,5,FALSE)), 0,VLOOKUP(G682,Round3_Transactions!$A$2:$F$800,5,FALSE))</f>
        <v>0</v>
      </c>
      <c r="L682" s="86">
        <f>IF(ISNA(VLOOKUP(G682,Round3_Transactions!$A$2:$F$800,6,FALSE)), 0,VLOOKUP(G682,Round3_Transactions!$A$2:$F$800,6,FALSE))</f>
        <v>0</v>
      </c>
      <c r="M682" s="107">
        <f t="shared" si="79"/>
        <v>0</v>
      </c>
      <c r="N682" s="107">
        <f t="shared" si="81"/>
        <v>0</v>
      </c>
      <c r="O682" s="107">
        <f t="shared" si="82"/>
        <v>0</v>
      </c>
      <c r="P682" s="107">
        <f t="shared" si="83"/>
        <v>0</v>
      </c>
      <c r="Q682" s="107">
        <f t="shared" si="84"/>
        <v>0</v>
      </c>
      <c r="R682" s="107">
        <f t="shared" si="85"/>
        <v>0</v>
      </c>
      <c r="S682" s="107">
        <f t="shared" si="86"/>
        <v>0</v>
      </c>
      <c r="T682" s="107">
        <f t="shared" si="87"/>
        <v>0</v>
      </c>
      <c r="U682" s="107">
        <f t="shared" si="88"/>
        <v>0</v>
      </c>
      <c r="V682" s="107">
        <f t="shared" si="89"/>
        <v>0</v>
      </c>
      <c r="W682" s="107">
        <f t="shared" si="90"/>
        <v>0</v>
      </c>
      <c r="X682" s="107">
        <f t="shared" si="91"/>
        <v>0</v>
      </c>
      <c r="Y682" s="107">
        <f t="shared" si="92"/>
        <v>0</v>
      </c>
      <c r="Z682" s="107">
        <f t="shared" si="132"/>
        <v>0</v>
      </c>
      <c r="AA682" s="107">
        <f t="shared" si="133"/>
        <v>0</v>
      </c>
      <c r="AB682" s="107">
        <f t="shared" si="134"/>
        <v>0</v>
      </c>
      <c r="AC682" s="107">
        <f t="shared" si="135"/>
        <v>0</v>
      </c>
      <c r="AD682" s="107">
        <f t="shared" si="136"/>
        <v>0</v>
      </c>
      <c r="AE682" s="107">
        <f t="shared" si="137"/>
        <v>0</v>
      </c>
      <c r="AF682" s="107">
        <f t="shared" si="138"/>
        <v>0</v>
      </c>
      <c r="AG682" s="107">
        <f t="shared" si="139"/>
        <v>0</v>
      </c>
      <c r="AH682" s="107">
        <f t="shared" si="140"/>
        <v>0</v>
      </c>
      <c r="AI682" s="107">
        <f t="shared" si="141"/>
        <v>0</v>
      </c>
      <c r="AJ682" s="107">
        <f t="shared" si="142"/>
        <v>0</v>
      </c>
      <c r="AK682" s="107">
        <f t="shared" si="143"/>
        <v>0</v>
      </c>
    </row>
    <row r="683">
      <c r="A683" s="107"/>
      <c r="B683" s="107"/>
      <c r="C683" s="107"/>
      <c r="D683" s="107"/>
      <c r="E683" s="107"/>
      <c r="F683" s="108">
        <f t="shared" si="131"/>
        <v>4396</v>
      </c>
      <c r="G683" s="90" t="s">
        <v>873</v>
      </c>
      <c r="H683" s="14">
        <f>IF(ISNA(VLOOKUP(G683,Round3_Transactions!$A$2:$F$800,2,FALSE)), 0,VLOOKUP(G683,Round3_Transactions!$A$2:$F$800,2,FALSE))</f>
        <v>0</v>
      </c>
      <c r="I683" s="60">
        <f>IF(ISNA(VLOOKUP(G683,Round3_Transactions!$A$2:$F$800,3,FALSE)), 0,VLOOKUP(G683,Round3_Transactions!$A$2:$F$800,3,FALSE))</f>
        <v>0</v>
      </c>
      <c r="J683" s="60">
        <f>IF(ISNA(VLOOKUP(G683,Round3_Transactions!$A$2:$F$800,4,FALSE)), 0,VLOOKUP(G683,Round3_Transactions!$A$2:$F$800,4,FALSE))</f>
        <v>0</v>
      </c>
      <c r="K683" s="60">
        <f>IF(ISNA(VLOOKUP(G683,Round3_Transactions!$A$2:$F$800,5,FALSE)), 0,VLOOKUP(G683,Round3_Transactions!$A$2:$F$800,5,FALSE))</f>
        <v>0</v>
      </c>
      <c r="L683" s="86">
        <f>IF(ISNA(VLOOKUP(G683,Round3_Transactions!$A$2:$F$800,6,FALSE)), 0,VLOOKUP(G683,Round3_Transactions!$A$2:$F$800,6,FALSE))</f>
        <v>0</v>
      </c>
      <c r="M683" s="107">
        <f t="shared" si="79"/>
        <v>0</v>
      </c>
      <c r="N683" s="107">
        <f t="shared" si="81"/>
        <v>0</v>
      </c>
      <c r="O683" s="107">
        <f t="shared" si="82"/>
        <v>0</v>
      </c>
      <c r="P683" s="107">
        <f t="shared" si="83"/>
        <v>0</v>
      </c>
      <c r="Q683" s="107">
        <f t="shared" si="84"/>
        <v>0</v>
      </c>
      <c r="R683" s="107">
        <f t="shared" si="85"/>
        <v>0</v>
      </c>
      <c r="S683" s="107">
        <f t="shared" si="86"/>
        <v>0</v>
      </c>
      <c r="T683" s="107">
        <f t="shared" si="87"/>
        <v>0</v>
      </c>
      <c r="U683" s="107">
        <f t="shared" si="88"/>
        <v>0</v>
      </c>
      <c r="V683" s="107">
        <f t="shared" si="89"/>
        <v>0</v>
      </c>
      <c r="W683" s="107">
        <f t="shared" si="90"/>
        <v>0</v>
      </c>
      <c r="X683" s="107">
        <f t="shared" si="91"/>
        <v>0</v>
      </c>
      <c r="Y683" s="107">
        <f t="shared" si="92"/>
        <v>0</v>
      </c>
      <c r="Z683" s="107">
        <f t="shared" si="132"/>
        <v>0</v>
      </c>
      <c r="AA683" s="107">
        <f t="shared" si="133"/>
        <v>0</v>
      </c>
      <c r="AB683" s="107">
        <f t="shared" si="134"/>
        <v>0</v>
      </c>
      <c r="AC683" s="107">
        <f t="shared" si="135"/>
        <v>0</v>
      </c>
      <c r="AD683" s="107">
        <f t="shared" si="136"/>
        <v>0</v>
      </c>
      <c r="AE683" s="107">
        <f t="shared" si="137"/>
        <v>0</v>
      </c>
      <c r="AF683" s="107">
        <f t="shared" si="138"/>
        <v>0</v>
      </c>
      <c r="AG683" s="107">
        <f t="shared" si="139"/>
        <v>0</v>
      </c>
      <c r="AH683" s="107">
        <f t="shared" si="140"/>
        <v>0</v>
      </c>
      <c r="AI683" s="107">
        <f t="shared" si="141"/>
        <v>0</v>
      </c>
      <c r="AJ683" s="107">
        <f t="shared" si="142"/>
        <v>0</v>
      </c>
      <c r="AK683" s="107">
        <f t="shared" si="143"/>
        <v>0</v>
      </c>
    </row>
    <row r="684">
      <c r="A684" s="107"/>
      <c r="B684" s="107"/>
      <c r="C684" s="107"/>
      <c r="D684" s="107"/>
      <c r="E684" s="107"/>
      <c r="F684" s="108">
        <f t="shared" si="131"/>
        <v>4396</v>
      </c>
      <c r="G684" s="90" t="s">
        <v>874</v>
      </c>
      <c r="H684" s="14">
        <f>IF(ISNA(VLOOKUP(G684,Round3_Transactions!$A$2:$F$800,2,FALSE)), 0,VLOOKUP(G684,Round3_Transactions!$A$2:$F$800,2,FALSE))</f>
        <v>0</v>
      </c>
      <c r="I684" s="60">
        <f>IF(ISNA(VLOOKUP(G684,Round3_Transactions!$A$2:$F$800,3,FALSE)), 0,VLOOKUP(G684,Round3_Transactions!$A$2:$F$800,3,FALSE))</f>
        <v>0</v>
      </c>
      <c r="J684" s="60">
        <f>IF(ISNA(VLOOKUP(G684,Round3_Transactions!$A$2:$F$800,4,FALSE)), 0,VLOOKUP(G684,Round3_Transactions!$A$2:$F$800,4,FALSE))</f>
        <v>0</v>
      </c>
      <c r="K684" s="60">
        <f>IF(ISNA(VLOOKUP(G684,Round3_Transactions!$A$2:$F$800,5,FALSE)), 0,VLOOKUP(G684,Round3_Transactions!$A$2:$F$800,5,FALSE))</f>
        <v>0</v>
      </c>
      <c r="L684" s="86">
        <f>IF(ISNA(VLOOKUP(G684,Round3_Transactions!$A$2:$F$800,6,FALSE)), 0,VLOOKUP(G684,Round3_Transactions!$A$2:$F$800,6,FALSE))</f>
        <v>0</v>
      </c>
      <c r="M684" s="107">
        <f t="shared" si="79"/>
        <v>0</v>
      </c>
      <c r="N684" s="107">
        <f t="shared" si="81"/>
        <v>0</v>
      </c>
      <c r="O684" s="107">
        <f t="shared" si="82"/>
        <v>0</v>
      </c>
      <c r="P684" s="107">
        <f t="shared" si="83"/>
        <v>0</v>
      </c>
      <c r="Q684" s="107">
        <f t="shared" si="84"/>
        <v>0</v>
      </c>
      <c r="R684" s="107">
        <f t="shared" si="85"/>
        <v>0</v>
      </c>
      <c r="S684" s="107">
        <f t="shared" si="86"/>
        <v>0</v>
      </c>
      <c r="T684" s="107">
        <f t="shared" si="87"/>
        <v>0</v>
      </c>
      <c r="U684" s="107">
        <f t="shared" si="88"/>
        <v>0</v>
      </c>
      <c r="V684" s="107">
        <f t="shared" si="89"/>
        <v>0</v>
      </c>
      <c r="W684" s="107">
        <f t="shared" si="90"/>
        <v>0</v>
      </c>
      <c r="X684" s="107">
        <f t="shared" si="91"/>
        <v>0</v>
      </c>
      <c r="Y684" s="107">
        <f t="shared" si="92"/>
        <v>0</v>
      </c>
      <c r="Z684" s="107">
        <f t="shared" si="132"/>
        <v>0</v>
      </c>
      <c r="AA684" s="107">
        <f t="shared" si="133"/>
        <v>0</v>
      </c>
      <c r="AB684" s="107">
        <f t="shared" si="134"/>
        <v>0</v>
      </c>
      <c r="AC684" s="107">
        <f t="shared" si="135"/>
        <v>0</v>
      </c>
      <c r="AD684" s="107">
        <f t="shared" si="136"/>
        <v>0</v>
      </c>
      <c r="AE684" s="107">
        <f t="shared" si="137"/>
        <v>0</v>
      </c>
      <c r="AF684" s="107">
        <f t="shared" si="138"/>
        <v>0</v>
      </c>
      <c r="AG684" s="107">
        <f t="shared" si="139"/>
        <v>0</v>
      </c>
      <c r="AH684" s="107">
        <f t="shared" si="140"/>
        <v>0</v>
      </c>
      <c r="AI684" s="107">
        <f t="shared" si="141"/>
        <v>0</v>
      </c>
      <c r="AJ684" s="107">
        <f t="shared" si="142"/>
        <v>0</v>
      </c>
      <c r="AK684" s="107">
        <f t="shared" si="143"/>
        <v>0</v>
      </c>
    </row>
    <row r="685">
      <c r="A685" s="107"/>
      <c r="B685" s="107"/>
      <c r="C685" s="107"/>
      <c r="D685" s="107"/>
      <c r="E685" s="107"/>
      <c r="F685" s="108">
        <f t="shared" si="131"/>
        <v>4396</v>
      </c>
      <c r="G685" s="90" t="s">
        <v>875</v>
      </c>
      <c r="H685" s="14">
        <f>IF(ISNA(VLOOKUP(G685,Round3_Transactions!$A$2:$F$800,2,FALSE)), 0,VLOOKUP(G685,Round3_Transactions!$A$2:$F$800,2,FALSE))</f>
        <v>0</v>
      </c>
      <c r="I685" s="60">
        <f>IF(ISNA(VLOOKUP(G685,Round3_Transactions!$A$2:$F$800,3,FALSE)), 0,VLOOKUP(G685,Round3_Transactions!$A$2:$F$800,3,FALSE))</f>
        <v>0</v>
      </c>
      <c r="J685" s="60">
        <f>IF(ISNA(VLOOKUP(G685,Round3_Transactions!$A$2:$F$800,4,FALSE)), 0,VLOOKUP(G685,Round3_Transactions!$A$2:$F$800,4,FALSE))</f>
        <v>0</v>
      </c>
      <c r="K685" s="60">
        <f>IF(ISNA(VLOOKUP(G685,Round3_Transactions!$A$2:$F$800,5,FALSE)), 0,VLOOKUP(G685,Round3_Transactions!$A$2:$F$800,5,FALSE))</f>
        <v>0</v>
      </c>
      <c r="L685" s="86">
        <f>IF(ISNA(VLOOKUP(G685,Round3_Transactions!$A$2:$F$800,6,FALSE)), 0,VLOOKUP(G685,Round3_Transactions!$A$2:$F$800,6,FALSE))</f>
        <v>0</v>
      </c>
      <c r="M685" s="107">
        <f t="shared" si="79"/>
        <v>0</v>
      </c>
      <c r="N685" s="107">
        <f t="shared" si="81"/>
        <v>0</v>
      </c>
      <c r="O685" s="107">
        <f t="shared" si="82"/>
        <v>0</v>
      </c>
      <c r="P685" s="107">
        <f t="shared" si="83"/>
        <v>0</v>
      </c>
      <c r="Q685" s="107">
        <f t="shared" si="84"/>
        <v>0</v>
      </c>
      <c r="R685" s="107">
        <f t="shared" si="85"/>
        <v>0</v>
      </c>
      <c r="S685" s="107">
        <f t="shared" si="86"/>
        <v>0</v>
      </c>
      <c r="T685" s="107">
        <f t="shared" si="87"/>
        <v>0</v>
      </c>
      <c r="U685" s="107">
        <f t="shared" si="88"/>
        <v>0</v>
      </c>
      <c r="V685" s="107">
        <f t="shared" si="89"/>
        <v>0</v>
      </c>
      <c r="W685" s="107">
        <f t="shared" si="90"/>
        <v>0</v>
      </c>
      <c r="X685" s="107">
        <f t="shared" si="91"/>
        <v>0</v>
      </c>
      <c r="Y685" s="107">
        <f t="shared" si="92"/>
        <v>0</v>
      </c>
      <c r="Z685" s="107">
        <f t="shared" si="132"/>
        <v>0</v>
      </c>
      <c r="AA685" s="107">
        <f t="shared" si="133"/>
        <v>0</v>
      </c>
      <c r="AB685" s="107">
        <f t="shared" si="134"/>
        <v>0</v>
      </c>
      <c r="AC685" s="107">
        <f t="shared" si="135"/>
        <v>0</v>
      </c>
      <c r="AD685" s="107">
        <f t="shared" si="136"/>
        <v>0</v>
      </c>
      <c r="AE685" s="107">
        <f t="shared" si="137"/>
        <v>0</v>
      </c>
      <c r="AF685" s="107">
        <f t="shared" si="138"/>
        <v>0</v>
      </c>
      <c r="AG685" s="107">
        <f t="shared" si="139"/>
        <v>0</v>
      </c>
      <c r="AH685" s="107">
        <f t="shared" si="140"/>
        <v>0</v>
      </c>
      <c r="AI685" s="107">
        <f t="shared" si="141"/>
        <v>0</v>
      </c>
      <c r="AJ685" s="107">
        <f t="shared" si="142"/>
        <v>0</v>
      </c>
      <c r="AK685" s="107">
        <f t="shared" si="143"/>
        <v>0</v>
      </c>
    </row>
    <row r="686">
      <c r="A686" s="107"/>
      <c r="B686" s="107"/>
      <c r="C686" s="107"/>
      <c r="D686" s="107"/>
      <c r="E686" s="107"/>
      <c r="F686" s="108">
        <f t="shared" si="131"/>
        <v>4396</v>
      </c>
      <c r="G686" s="90" t="s">
        <v>876</v>
      </c>
      <c r="H686" s="14">
        <f>IF(ISNA(VLOOKUP(G686,Round3_Transactions!$A$2:$F$800,2,FALSE)), 0,VLOOKUP(G686,Round3_Transactions!$A$2:$F$800,2,FALSE))</f>
        <v>0</v>
      </c>
      <c r="I686" s="60">
        <f>IF(ISNA(VLOOKUP(G686,Round3_Transactions!$A$2:$F$800,3,FALSE)), 0,VLOOKUP(G686,Round3_Transactions!$A$2:$F$800,3,FALSE))</f>
        <v>0</v>
      </c>
      <c r="J686" s="60">
        <f>IF(ISNA(VLOOKUP(G686,Round3_Transactions!$A$2:$F$800,4,FALSE)), 0,VLOOKUP(G686,Round3_Transactions!$A$2:$F$800,4,FALSE))</f>
        <v>0</v>
      </c>
      <c r="K686" s="60">
        <f>IF(ISNA(VLOOKUP(G686,Round3_Transactions!$A$2:$F$800,5,FALSE)), 0,VLOOKUP(G686,Round3_Transactions!$A$2:$F$800,5,FALSE))</f>
        <v>0</v>
      </c>
      <c r="L686" s="86">
        <f>IF(ISNA(VLOOKUP(G686,Round3_Transactions!$A$2:$F$800,6,FALSE)), 0,VLOOKUP(G686,Round3_Transactions!$A$2:$F$800,6,FALSE))</f>
        <v>0</v>
      </c>
      <c r="M686" s="107">
        <f t="shared" si="79"/>
        <v>0</v>
      </c>
      <c r="N686" s="107">
        <f t="shared" si="81"/>
        <v>0</v>
      </c>
      <c r="O686" s="107">
        <f t="shared" si="82"/>
        <v>0</v>
      </c>
      <c r="P686" s="107">
        <f t="shared" si="83"/>
        <v>0</v>
      </c>
      <c r="Q686" s="107">
        <f t="shared" si="84"/>
        <v>0</v>
      </c>
      <c r="R686" s="107">
        <f t="shared" si="85"/>
        <v>0</v>
      </c>
      <c r="S686" s="107">
        <f t="shared" si="86"/>
        <v>0</v>
      </c>
      <c r="T686" s="107">
        <f t="shared" si="87"/>
        <v>0</v>
      </c>
      <c r="U686" s="107">
        <f t="shared" si="88"/>
        <v>0</v>
      </c>
      <c r="V686" s="107">
        <f t="shared" si="89"/>
        <v>0</v>
      </c>
      <c r="W686" s="107">
        <f t="shared" si="90"/>
        <v>0</v>
      </c>
      <c r="X686" s="107">
        <f t="shared" si="91"/>
        <v>0</v>
      </c>
      <c r="Y686" s="107">
        <f t="shared" si="92"/>
        <v>0</v>
      </c>
      <c r="Z686" s="107">
        <f t="shared" si="132"/>
        <v>0</v>
      </c>
      <c r="AA686" s="107">
        <f t="shared" si="133"/>
        <v>0</v>
      </c>
      <c r="AB686" s="107">
        <f t="shared" si="134"/>
        <v>0</v>
      </c>
      <c r="AC686" s="107">
        <f t="shared" si="135"/>
        <v>0</v>
      </c>
      <c r="AD686" s="107">
        <f t="shared" si="136"/>
        <v>0</v>
      </c>
      <c r="AE686" s="107">
        <f t="shared" si="137"/>
        <v>0</v>
      </c>
      <c r="AF686" s="107">
        <f t="shared" si="138"/>
        <v>0</v>
      </c>
      <c r="AG686" s="107">
        <f t="shared" si="139"/>
        <v>0</v>
      </c>
      <c r="AH686" s="107">
        <f t="shared" si="140"/>
        <v>0</v>
      </c>
      <c r="AI686" s="107">
        <f t="shared" si="141"/>
        <v>0</v>
      </c>
      <c r="AJ686" s="107">
        <f t="shared" si="142"/>
        <v>0</v>
      </c>
      <c r="AK686" s="107">
        <f t="shared" si="143"/>
        <v>0</v>
      </c>
    </row>
    <row r="687">
      <c r="A687" s="107"/>
      <c r="B687" s="107"/>
      <c r="C687" s="107"/>
      <c r="D687" s="107"/>
      <c r="E687" s="107"/>
      <c r="F687" s="108">
        <f t="shared" si="131"/>
        <v>4396</v>
      </c>
      <c r="G687" s="90" t="s">
        <v>877</v>
      </c>
      <c r="H687" s="14">
        <f>IF(ISNA(VLOOKUP(G687,Round3_Transactions!$A$2:$F$800,2,FALSE)), 0,VLOOKUP(G687,Round3_Transactions!$A$2:$F$800,2,FALSE))</f>
        <v>0</v>
      </c>
      <c r="I687" s="60">
        <f>IF(ISNA(VLOOKUP(G687,Round3_Transactions!$A$2:$F$800,3,FALSE)), 0,VLOOKUP(G687,Round3_Transactions!$A$2:$F$800,3,FALSE))</f>
        <v>0</v>
      </c>
      <c r="J687" s="60">
        <f>IF(ISNA(VLOOKUP(G687,Round3_Transactions!$A$2:$F$800,4,FALSE)), 0,VLOOKUP(G687,Round3_Transactions!$A$2:$F$800,4,FALSE))</f>
        <v>0</v>
      </c>
      <c r="K687" s="60">
        <f>IF(ISNA(VLOOKUP(G687,Round3_Transactions!$A$2:$F$800,5,FALSE)), 0,VLOOKUP(G687,Round3_Transactions!$A$2:$F$800,5,FALSE))</f>
        <v>0</v>
      </c>
      <c r="L687" s="86">
        <f>IF(ISNA(VLOOKUP(G687,Round3_Transactions!$A$2:$F$800,6,FALSE)), 0,VLOOKUP(G687,Round3_Transactions!$A$2:$F$800,6,FALSE))</f>
        <v>0</v>
      </c>
      <c r="M687" s="107">
        <f t="shared" si="79"/>
        <v>0</v>
      </c>
      <c r="N687" s="107">
        <f t="shared" si="81"/>
        <v>0</v>
      </c>
      <c r="O687" s="107">
        <f t="shared" si="82"/>
        <v>0</v>
      </c>
      <c r="P687" s="107">
        <f t="shared" si="83"/>
        <v>0</v>
      </c>
      <c r="Q687" s="107">
        <f t="shared" si="84"/>
        <v>0</v>
      </c>
      <c r="R687" s="107">
        <f t="shared" si="85"/>
        <v>0</v>
      </c>
      <c r="S687" s="107">
        <f t="shared" si="86"/>
        <v>0</v>
      </c>
      <c r="T687" s="107">
        <f t="shared" si="87"/>
        <v>0</v>
      </c>
      <c r="U687" s="107">
        <f t="shared" si="88"/>
        <v>0</v>
      </c>
      <c r="V687" s="107">
        <f t="shared" si="89"/>
        <v>0</v>
      </c>
      <c r="W687" s="107">
        <f t="shared" si="90"/>
        <v>0</v>
      </c>
      <c r="X687" s="107">
        <f t="shared" si="91"/>
        <v>0</v>
      </c>
      <c r="Y687" s="107">
        <f t="shared" si="92"/>
        <v>0</v>
      </c>
      <c r="Z687" s="107">
        <f t="shared" si="132"/>
        <v>0</v>
      </c>
      <c r="AA687" s="107">
        <f t="shared" si="133"/>
        <v>0</v>
      </c>
      <c r="AB687" s="107">
        <f t="shared" si="134"/>
        <v>0</v>
      </c>
      <c r="AC687" s="107">
        <f t="shared" si="135"/>
        <v>0</v>
      </c>
      <c r="AD687" s="107">
        <f t="shared" si="136"/>
        <v>0</v>
      </c>
      <c r="AE687" s="107">
        <f t="shared" si="137"/>
        <v>0</v>
      </c>
      <c r="AF687" s="107">
        <f t="shared" si="138"/>
        <v>0</v>
      </c>
      <c r="AG687" s="107">
        <f t="shared" si="139"/>
        <v>0</v>
      </c>
      <c r="AH687" s="107">
        <f t="shared" si="140"/>
        <v>0</v>
      </c>
      <c r="AI687" s="107">
        <f t="shared" si="141"/>
        <v>0</v>
      </c>
      <c r="AJ687" s="107">
        <f t="shared" si="142"/>
        <v>0</v>
      </c>
      <c r="AK687" s="107">
        <f t="shared" si="143"/>
        <v>0</v>
      </c>
    </row>
    <row r="688">
      <c r="A688" s="107"/>
      <c r="B688" s="107"/>
      <c r="C688" s="107"/>
      <c r="D688" s="107"/>
      <c r="E688" s="107"/>
      <c r="F688" s="108">
        <f t="shared" si="131"/>
        <v>4396</v>
      </c>
      <c r="G688" s="90" t="s">
        <v>878</v>
      </c>
      <c r="H688" s="14">
        <f>IF(ISNA(VLOOKUP(G688,Round3_Transactions!$A$2:$F$800,2,FALSE)), 0,VLOOKUP(G688,Round3_Transactions!$A$2:$F$800,2,FALSE))</f>
        <v>0</v>
      </c>
      <c r="I688" s="60">
        <f>IF(ISNA(VLOOKUP(G688,Round3_Transactions!$A$2:$F$800,3,FALSE)), 0,VLOOKUP(G688,Round3_Transactions!$A$2:$F$800,3,FALSE))</f>
        <v>0</v>
      </c>
      <c r="J688" s="60">
        <f>IF(ISNA(VLOOKUP(G688,Round3_Transactions!$A$2:$F$800,4,FALSE)), 0,VLOOKUP(G688,Round3_Transactions!$A$2:$F$800,4,FALSE))</f>
        <v>0</v>
      </c>
      <c r="K688" s="60">
        <f>IF(ISNA(VLOOKUP(G688,Round3_Transactions!$A$2:$F$800,5,FALSE)), 0,VLOOKUP(G688,Round3_Transactions!$A$2:$F$800,5,FALSE))</f>
        <v>0</v>
      </c>
      <c r="L688" s="86">
        <f>IF(ISNA(VLOOKUP(G688,Round3_Transactions!$A$2:$F$800,6,FALSE)), 0,VLOOKUP(G688,Round3_Transactions!$A$2:$F$800,6,FALSE))</f>
        <v>0</v>
      </c>
      <c r="M688" s="107">
        <f t="shared" si="79"/>
        <v>0</v>
      </c>
      <c r="N688" s="107">
        <f t="shared" si="81"/>
        <v>0</v>
      </c>
      <c r="O688" s="107">
        <f t="shared" si="82"/>
        <v>0</v>
      </c>
      <c r="P688" s="107">
        <f t="shared" si="83"/>
        <v>0</v>
      </c>
      <c r="Q688" s="107">
        <f t="shared" si="84"/>
        <v>0</v>
      </c>
      <c r="R688" s="107">
        <f t="shared" si="85"/>
        <v>0</v>
      </c>
      <c r="S688" s="107">
        <f t="shared" si="86"/>
        <v>0</v>
      </c>
      <c r="T688" s="107">
        <f t="shared" si="87"/>
        <v>0</v>
      </c>
      <c r="U688" s="107">
        <f t="shared" si="88"/>
        <v>0</v>
      </c>
      <c r="V688" s="107">
        <f t="shared" si="89"/>
        <v>0</v>
      </c>
      <c r="W688" s="107">
        <f t="shared" si="90"/>
        <v>0</v>
      </c>
      <c r="X688" s="107">
        <f t="shared" si="91"/>
        <v>0</v>
      </c>
      <c r="Y688" s="107">
        <f t="shared" si="92"/>
        <v>0</v>
      </c>
      <c r="Z688" s="107">
        <f t="shared" si="132"/>
        <v>0</v>
      </c>
      <c r="AA688" s="107">
        <f t="shared" si="133"/>
        <v>0</v>
      </c>
      <c r="AB688" s="107">
        <f t="shared" si="134"/>
        <v>0</v>
      </c>
      <c r="AC688" s="107">
        <f t="shared" si="135"/>
        <v>0</v>
      </c>
      <c r="AD688" s="107">
        <f t="shared" si="136"/>
        <v>0</v>
      </c>
      <c r="AE688" s="107">
        <f t="shared" si="137"/>
        <v>0</v>
      </c>
      <c r="AF688" s="107">
        <f t="shared" si="138"/>
        <v>0</v>
      </c>
      <c r="AG688" s="107">
        <f t="shared" si="139"/>
        <v>0</v>
      </c>
      <c r="AH688" s="107">
        <f t="shared" si="140"/>
        <v>0</v>
      </c>
      <c r="AI688" s="107">
        <f t="shared" si="141"/>
        <v>0</v>
      </c>
      <c r="AJ688" s="107">
        <f t="shared" si="142"/>
        <v>0</v>
      </c>
      <c r="AK688" s="107">
        <f t="shared" si="143"/>
        <v>0</v>
      </c>
    </row>
    <row r="689">
      <c r="A689" s="107"/>
      <c r="B689" s="107"/>
      <c r="C689" s="107"/>
      <c r="D689" s="107"/>
      <c r="E689" s="107"/>
      <c r="F689" s="108">
        <f t="shared" si="131"/>
        <v>4396</v>
      </c>
      <c r="G689" s="90" t="s">
        <v>879</v>
      </c>
      <c r="H689" s="14">
        <f>IF(ISNA(VLOOKUP(G689,Round3_Transactions!$A$2:$F$800,2,FALSE)), 0,VLOOKUP(G689,Round3_Transactions!$A$2:$F$800,2,FALSE))</f>
        <v>0</v>
      </c>
      <c r="I689" s="60">
        <f>IF(ISNA(VLOOKUP(G689,Round3_Transactions!$A$2:$F$800,3,FALSE)), 0,VLOOKUP(G689,Round3_Transactions!$A$2:$F$800,3,FALSE))</f>
        <v>0</v>
      </c>
      <c r="J689" s="60">
        <f>IF(ISNA(VLOOKUP(G689,Round3_Transactions!$A$2:$F$800,4,FALSE)), 0,VLOOKUP(G689,Round3_Transactions!$A$2:$F$800,4,FALSE))</f>
        <v>0</v>
      </c>
      <c r="K689" s="60">
        <f>IF(ISNA(VLOOKUP(G689,Round3_Transactions!$A$2:$F$800,5,FALSE)), 0,VLOOKUP(G689,Round3_Transactions!$A$2:$F$800,5,FALSE))</f>
        <v>0</v>
      </c>
      <c r="L689" s="86">
        <f>IF(ISNA(VLOOKUP(G689,Round3_Transactions!$A$2:$F$800,6,FALSE)), 0,VLOOKUP(G689,Round3_Transactions!$A$2:$F$800,6,FALSE))</f>
        <v>0</v>
      </c>
      <c r="M689" s="107">
        <f t="shared" si="79"/>
        <v>0</v>
      </c>
      <c r="N689" s="107">
        <f t="shared" si="81"/>
        <v>0</v>
      </c>
      <c r="O689" s="107">
        <f t="shared" si="82"/>
        <v>0</v>
      </c>
      <c r="P689" s="107">
        <f t="shared" si="83"/>
        <v>0</v>
      </c>
      <c r="Q689" s="107">
        <f t="shared" si="84"/>
        <v>0</v>
      </c>
      <c r="R689" s="107">
        <f t="shared" si="85"/>
        <v>0</v>
      </c>
      <c r="S689" s="107">
        <f t="shared" si="86"/>
        <v>0</v>
      </c>
      <c r="T689" s="107">
        <f t="shared" si="87"/>
        <v>0</v>
      </c>
      <c r="U689" s="107">
        <f t="shared" si="88"/>
        <v>0</v>
      </c>
      <c r="V689" s="107">
        <f t="shared" si="89"/>
        <v>0</v>
      </c>
      <c r="W689" s="107">
        <f t="shared" si="90"/>
        <v>0</v>
      </c>
      <c r="X689" s="107">
        <f t="shared" si="91"/>
        <v>0</v>
      </c>
      <c r="Y689" s="107">
        <f t="shared" si="92"/>
        <v>0</v>
      </c>
      <c r="Z689" s="107">
        <f t="shared" si="132"/>
        <v>0</v>
      </c>
      <c r="AA689" s="107">
        <f t="shared" si="133"/>
        <v>0</v>
      </c>
      <c r="AB689" s="107">
        <f t="shared" si="134"/>
        <v>0</v>
      </c>
      <c r="AC689" s="107">
        <f t="shared" si="135"/>
        <v>0</v>
      </c>
      <c r="AD689" s="107">
        <f t="shared" si="136"/>
        <v>0</v>
      </c>
      <c r="AE689" s="107">
        <f t="shared" si="137"/>
        <v>0</v>
      </c>
      <c r="AF689" s="107">
        <f t="shared" si="138"/>
        <v>0</v>
      </c>
      <c r="AG689" s="107">
        <f t="shared" si="139"/>
        <v>0</v>
      </c>
      <c r="AH689" s="107">
        <f t="shared" si="140"/>
        <v>0</v>
      </c>
      <c r="AI689" s="107">
        <f t="shared" si="141"/>
        <v>0</v>
      </c>
      <c r="AJ689" s="107">
        <f t="shared" si="142"/>
        <v>0</v>
      </c>
      <c r="AK689" s="107">
        <f t="shared" si="143"/>
        <v>0</v>
      </c>
    </row>
    <row r="690">
      <c r="A690" s="107"/>
      <c r="B690" s="107"/>
      <c r="C690" s="107"/>
      <c r="D690" s="107"/>
      <c r="E690" s="107"/>
      <c r="F690" s="108">
        <f t="shared" si="131"/>
        <v>4396</v>
      </c>
      <c r="G690" s="90" t="s">
        <v>880</v>
      </c>
      <c r="H690" s="14">
        <f>IF(ISNA(VLOOKUP(G690,Round3_Transactions!$A$2:$F$800,2,FALSE)), 0,VLOOKUP(G690,Round3_Transactions!$A$2:$F$800,2,FALSE))</f>
        <v>0</v>
      </c>
      <c r="I690" s="60">
        <f>IF(ISNA(VLOOKUP(G690,Round3_Transactions!$A$2:$F$800,3,FALSE)), 0,VLOOKUP(G690,Round3_Transactions!$A$2:$F$800,3,FALSE))</f>
        <v>0</v>
      </c>
      <c r="J690" s="60">
        <f>IF(ISNA(VLOOKUP(G690,Round3_Transactions!$A$2:$F$800,4,FALSE)), 0,VLOOKUP(G690,Round3_Transactions!$A$2:$F$800,4,FALSE))</f>
        <v>0</v>
      </c>
      <c r="K690" s="60">
        <f>IF(ISNA(VLOOKUP(G690,Round3_Transactions!$A$2:$F$800,5,FALSE)), 0,VLOOKUP(G690,Round3_Transactions!$A$2:$F$800,5,FALSE))</f>
        <v>0</v>
      </c>
      <c r="L690" s="86">
        <f>IF(ISNA(VLOOKUP(G690,Round3_Transactions!$A$2:$F$800,6,FALSE)), 0,VLOOKUP(G690,Round3_Transactions!$A$2:$F$800,6,FALSE))</f>
        <v>0</v>
      </c>
      <c r="M690" s="107">
        <f t="shared" si="79"/>
        <v>0</v>
      </c>
      <c r="N690" s="107">
        <f t="shared" si="81"/>
        <v>0</v>
      </c>
      <c r="O690" s="107">
        <f t="shared" si="82"/>
        <v>0</v>
      </c>
      <c r="P690" s="107">
        <f t="shared" si="83"/>
        <v>0</v>
      </c>
      <c r="Q690" s="107">
        <f t="shared" si="84"/>
        <v>0</v>
      </c>
      <c r="R690" s="107">
        <f t="shared" si="85"/>
        <v>0</v>
      </c>
      <c r="S690" s="107">
        <f t="shared" si="86"/>
        <v>0</v>
      </c>
      <c r="T690" s="107">
        <f t="shared" si="87"/>
        <v>0</v>
      </c>
      <c r="U690" s="107">
        <f t="shared" si="88"/>
        <v>0</v>
      </c>
      <c r="V690" s="107">
        <f t="shared" si="89"/>
        <v>0</v>
      </c>
      <c r="W690" s="107">
        <f t="shared" si="90"/>
        <v>0</v>
      </c>
      <c r="X690" s="107">
        <f t="shared" si="91"/>
        <v>0</v>
      </c>
      <c r="Y690" s="107">
        <f t="shared" si="92"/>
        <v>0</v>
      </c>
      <c r="Z690" s="107">
        <f t="shared" si="132"/>
        <v>0</v>
      </c>
      <c r="AA690" s="107">
        <f t="shared" si="133"/>
        <v>0</v>
      </c>
      <c r="AB690" s="107">
        <f t="shared" si="134"/>
        <v>0</v>
      </c>
      <c r="AC690" s="107">
        <f t="shared" si="135"/>
        <v>0</v>
      </c>
      <c r="AD690" s="107">
        <f t="shared" si="136"/>
        <v>0</v>
      </c>
      <c r="AE690" s="107">
        <f t="shared" si="137"/>
        <v>0</v>
      </c>
      <c r="AF690" s="107">
        <f t="shared" si="138"/>
        <v>0</v>
      </c>
      <c r="AG690" s="107">
        <f t="shared" si="139"/>
        <v>0</v>
      </c>
      <c r="AH690" s="107">
        <f t="shared" si="140"/>
        <v>0</v>
      </c>
      <c r="AI690" s="107">
        <f t="shared" si="141"/>
        <v>0</v>
      </c>
      <c r="AJ690" s="107">
        <f t="shared" si="142"/>
        <v>0</v>
      </c>
      <c r="AK690" s="107">
        <f t="shared" si="143"/>
        <v>0</v>
      </c>
    </row>
    <row r="691">
      <c r="A691" s="107"/>
      <c r="B691" s="107"/>
      <c r="C691" s="107"/>
      <c r="D691" s="107"/>
      <c r="E691" s="107"/>
      <c r="F691" s="108">
        <f t="shared" si="131"/>
        <v>4396</v>
      </c>
      <c r="G691" s="90" t="s">
        <v>881</v>
      </c>
      <c r="H691" s="14">
        <f>IF(ISNA(VLOOKUP(G691,Round3_Transactions!$A$2:$F$800,2,FALSE)), 0,VLOOKUP(G691,Round3_Transactions!$A$2:$F$800,2,FALSE))</f>
        <v>0</v>
      </c>
      <c r="I691" s="60">
        <f>IF(ISNA(VLOOKUP(G691,Round3_Transactions!$A$2:$F$800,3,FALSE)), 0,VLOOKUP(G691,Round3_Transactions!$A$2:$F$800,3,FALSE))</f>
        <v>0</v>
      </c>
      <c r="J691" s="60">
        <f>IF(ISNA(VLOOKUP(G691,Round3_Transactions!$A$2:$F$800,4,FALSE)), 0,VLOOKUP(G691,Round3_Transactions!$A$2:$F$800,4,FALSE))</f>
        <v>0</v>
      </c>
      <c r="K691" s="60">
        <f>IF(ISNA(VLOOKUP(G691,Round3_Transactions!$A$2:$F$800,5,FALSE)), 0,VLOOKUP(G691,Round3_Transactions!$A$2:$F$800,5,FALSE))</f>
        <v>0</v>
      </c>
      <c r="L691" s="86">
        <f>IF(ISNA(VLOOKUP(G691,Round3_Transactions!$A$2:$F$800,6,FALSE)), 0,VLOOKUP(G691,Round3_Transactions!$A$2:$F$800,6,FALSE))</f>
        <v>0</v>
      </c>
      <c r="M691" s="107">
        <f t="shared" si="79"/>
        <v>0</v>
      </c>
      <c r="N691" s="107">
        <f t="shared" si="81"/>
        <v>0</v>
      </c>
      <c r="O691" s="107">
        <f t="shared" si="82"/>
        <v>0</v>
      </c>
      <c r="P691" s="107">
        <f t="shared" si="83"/>
        <v>0</v>
      </c>
      <c r="Q691" s="107">
        <f t="shared" si="84"/>
        <v>0</v>
      </c>
      <c r="R691" s="107">
        <f t="shared" si="85"/>
        <v>0</v>
      </c>
      <c r="S691" s="107">
        <f t="shared" si="86"/>
        <v>0</v>
      </c>
      <c r="T691" s="107">
        <f t="shared" si="87"/>
        <v>0</v>
      </c>
      <c r="U691" s="107">
        <f t="shared" si="88"/>
        <v>0</v>
      </c>
      <c r="V691" s="107">
        <f t="shared" si="89"/>
        <v>0</v>
      </c>
      <c r="W691" s="107">
        <f t="shared" si="90"/>
        <v>0</v>
      </c>
      <c r="X691" s="107">
        <f t="shared" si="91"/>
        <v>0</v>
      </c>
      <c r="Y691" s="107">
        <f t="shared" si="92"/>
        <v>0</v>
      </c>
      <c r="Z691" s="107">
        <f t="shared" si="132"/>
        <v>0</v>
      </c>
      <c r="AA691" s="107">
        <f t="shared" si="133"/>
        <v>0</v>
      </c>
      <c r="AB691" s="107">
        <f t="shared" si="134"/>
        <v>0</v>
      </c>
      <c r="AC691" s="107">
        <f t="shared" si="135"/>
        <v>0</v>
      </c>
      <c r="AD691" s="107">
        <f t="shared" si="136"/>
        <v>0</v>
      </c>
      <c r="AE691" s="107">
        <f t="shared" si="137"/>
        <v>0</v>
      </c>
      <c r="AF691" s="107">
        <f t="shared" si="138"/>
        <v>0</v>
      </c>
      <c r="AG691" s="107">
        <f t="shared" si="139"/>
        <v>0</v>
      </c>
      <c r="AH691" s="107">
        <f t="shared" si="140"/>
        <v>0</v>
      </c>
      <c r="AI691" s="107">
        <f t="shared" si="141"/>
        <v>0</v>
      </c>
      <c r="AJ691" s="107">
        <f t="shared" si="142"/>
        <v>0</v>
      </c>
      <c r="AK691" s="107">
        <f t="shared" si="143"/>
        <v>0</v>
      </c>
    </row>
    <row r="692">
      <c r="A692" s="107"/>
      <c r="B692" s="107"/>
      <c r="C692" s="107"/>
      <c r="D692" s="107"/>
      <c r="E692" s="107"/>
      <c r="F692" s="108">
        <f t="shared" si="131"/>
        <v>4396</v>
      </c>
      <c r="G692" s="90" t="s">
        <v>882</v>
      </c>
      <c r="H692" s="14">
        <f>IF(ISNA(VLOOKUP(G692,Round3_Transactions!$A$2:$F$800,2,FALSE)), 0,VLOOKUP(G692,Round3_Transactions!$A$2:$F$800,2,FALSE))</f>
        <v>0</v>
      </c>
      <c r="I692" s="60">
        <f>IF(ISNA(VLOOKUP(G692,Round3_Transactions!$A$2:$F$800,3,FALSE)), 0,VLOOKUP(G692,Round3_Transactions!$A$2:$F$800,3,FALSE))</f>
        <v>0</v>
      </c>
      <c r="J692" s="60">
        <f>IF(ISNA(VLOOKUP(G692,Round3_Transactions!$A$2:$F$800,4,FALSE)), 0,VLOOKUP(G692,Round3_Transactions!$A$2:$F$800,4,FALSE))</f>
        <v>0</v>
      </c>
      <c r="K692" s="60">
        <f>IF(ISNA(VLOOKUP(G692,Round3_Transactions!$A$2:$F$800,5,FALSE)), 0,VLOOKUP(G692,Round3_Transactions!$A$2:$F$800,5,FALSE))</f>
        <v>0</v>
      </c>
      <c r="L692" s="86">
        <f>IF(ISNA(VLOOKUP(G692,Round3_Transactions!$A$2:$F$800,6,FALSE)), 0,VLOOKUP(G692,Round3_Transactions!$A$2:$F$800,6,FALSE))</f>
        <v>0</v>
      </c>
      <c r="M692" s="107">
        <f t="shared" si="79"/>
        <v>0</v>
      </c>
      <c r="N692" s="107">
        <f t="shared" si="81"/>
        <v>0</v>
      </c>
      <c r="O692" s="107">
        <f t="shared" si="82"/>
        <v>0</v>
      </c>
      <c r="P692" s="107">
        <f t="shared" si="83"/>
        <v>0</v>
      </c>
      <c r="Q692" s="107">
        <f t="shared" si="84"/>
        <v>0</v>
      </c>
      <c r="R692" s="107">
        <f t="shared" si="85"/>
        <v>0</v>
      </c>
      <c r="S692" s="107">
        <f t="shared" si="86"/>
        <v>0</v>
      </c>
      <c r="T692" s="107">
        <f t="shared" si="87"/>
        <v>0</v>
      </c>
      <c r="U692" s="107">
        <f t="shared" si="88"/>
        <v>0</v>
      </c>
      <c r="V692" s="107">
        <f t="shared" si="89"/>
        <v>0</v>
      </c>
      <c r="W692" s="107">
        <f t="shared" si="90"/>
        <v>0</v>
      </c>
      <c r="X692" s="107">
        <f t="shared" si="91"/>
        <v>0</v>
      </c>
      <c r="Y692" s="107">
        <f t="shared" si="92"/>
        <v>0</v>
      </c>
      <c r="Z692" s="107">
        <f t="shared" si="132"/>
        <v>0</v>
      </c>
      <c r="AA692" s="107">
        <f t="shared" si="133"/>
        <v>0</v>
      </c>
      <c r="AB692" s="107">
        <f t="shared" si="134"/>
        <v>0</v>
      </c>
      <c r="AC692" s="107">
        <f t="shared" si="135"/>
        <v>0</v>
      </c>
      <c r="AD692" s="107">
        <f t="shared" si="136"/>
        <v>0</v>
      </c>
      <c r="AE692" s="107">
        <f t="shared" si="137"/>
        <v>0</v>
      </c>
      <c r="AF692" s="107">
        <f t="shared" si="138"/>
        <v>0</v>
      </c>
      <c r="AG692" s="107">
        <f t="shared" si="139"/>
        <v>0</v>
      </c>
      <c r="AH692" s="107">
        <f t="shared" si="140"/>
        <v>0</v>
      </c>
      <c r="AI692" s="107">
        <f t="shared" si="141"/>
        <v>0</v>
      </c>
      <c r="AJ692" s="107">
        <f t="shared" si="142"/>
        <v>0</v>
      </c>
      <c r="AK692" s="107">
        <f t="shared" si="143"/>
        <v>0</v>
      </c>
    </row>
    <row r="693">
      <c r="A693" s="107"/>
      <c r="B693" s="107"/>
      <c r="C693" s="107"/>
      <c r="D693" s="107"/>
      <c r="E693" s="107"/>
      <c r="F693" s="108">
        <f t="shared" si="131"/>
        <v>4396</v>
      </c>
      <c r="G693" s="90" t="s">
        <v>883</v>
      </c>
      <c r="H693" s="14">
        <f>IF(ISNA(VLOOKUP(G693,Round3_Transactions!$A$2:$F$800,2,FALSE)), 0,VLOOKUP(G693,Round3_Transactions!$A$2:$F$800,2,FALSE))</f>
        <v>0</v>
      </c>
      <c r="I693" s="60">
        <f>IF(ISNA(VLOOKUP(G693,Round3_Transactions!$A$2:$F$800,3,FALSE)), 0,VLOOKUP(G693,Round3_Transactions!$A$2:$F$800,3,FALSE))</f>
        <v>0</v>
      </c>
      <c r="J693" s="60">
        <f>IF(ISNA(VLOOKUP(G693,Round3_Transactions!$A$2:$F$800,4,FALSE)), 0,VLOOKUP(G693,Round3_Transactions!$A$2:$F$800,4,FALSE))</f>
        <v>0</v>
      </c>
      <c r="K693" s="60">
        <f>IF(ISNA(VLOOKUP(G693,Round3_Transactions!$A$2:$F$800,5,FALSE)), 0,VLOOKUP(G693,Round3_Transactions!$A$2:$F$800,5,FALSE))</f>
        <v>0</v>
      </c>
      <c r="L693" s="86">
        <f>IF(ISNA(VLOOKUP(G693,Round3_Transactions!$A$2:$F$800,6,FALSE)), 0,VLOOKUP(G693,Round3_Transactions!$A$2:$F$800,6,FALSE))</f>
        <v>0</v>
      </c>
      <c r="M693" s="107">
        <f t="shared" si="79"/>
        <v>0</v>
      </c>
      <c r="N693" s="107">
        <f t="shared" si="81"/>
        <v>0</v>
      </c>
      <c r="O693" s="107">
        <f t="shared" si="82"/>
        <v>0</v>
      </c>
      <c r="P693" s="107">
        <f t="shared" si="83"/>
        <v>0</v>
      </c>
      <c r="Q693" s="107">
        <f t="shared" si="84"/>
        <v>0</v>
      </c>
      <c r="R693" s="107">
        <f t="shared" si="85"/>
        <v>0</v>
      </c>
      <c r="S693" s="107">
        <f t="shared" si="86"/>
        <v>0</v>
      </c>
      <c r="T693" s="107">
        <f t="shared" si="87"/>
        <v>0</v>
      </c>
      <c r="U693" s="107">
        <f t="shared" si="88"/>
        <v>0</v>
      </c>
      <c r="V693" s="107">
        <f t="shared" si="89"/>
        <v>0</v>
      </c>
      <c r="W693" s="107">
        <f t="shared" si="90"/>
        <v>0</v>
      </c>
      <c r="X693" s="107">
        <f t="shared" si="91"/>
        <v>0</v>
      </c>
      <c r="Y693" s="107">
        <f t="shared" si="92"/>
        <v>0</v>
      </c>
      <c r="Z693" s="107">
        <f t="shared" si="132"/>
        <v>0</v>
      </c>
      <c r="AA693" s="107">
        <f t="shared" si="133"/>
        <v>0</v>
      </c>
      <c r="AB693" s="107">
        <f t="shared" si="134"/>
        <v>0</v>
      </c>
      <c r="AC693" s="107">
        <f t="shared" si="135"/>
        <v>0</v>
      </c>
      <c r="AD693" s="107">
        <f t="shared" si="136"/>
        <v>0</v>
      </c>
      <c r="AE693" s="107">
        <f t="shared" si="137"/>
        <v>0</v>
      </c>
      <c r="AF693" s="107">
        <f t="shared" si="138"/>
        <v>0</v>
      </c>
      <c r="AG693" s="107">
        <f t="shared" si="139"/>
        <v>0</v>
      </c>
      <c r="AH693" s="107">
        <f t="shared" si="140"/>
        <v>0</v>
      </c>
      <c r="AI693" s="107">
        <f t="shared" si="141"/>
        <v>0</v>
      </c>
      <c r="AJ693" s="107">
        <f t="shared" si="142"/>
        <v>0</v>
      </c>
      <c r="AK693" s="107">
        <f t="shared" si="143"/>
        <v>0</v>
      </c>
    </row>
    <row r="694">
      <c r="A694" s="107"/>
      <c r="B694" s="107"/>
      <c r="C694" s="107"/>
      <c r="D694" s="107"/>
      <c r="E694" s="107"/>
      <c r="F694" s="108">
        <f t="shared" si="131"/>
        <v>4396</v>
      </c>
      <c r="G694" s="90" t="s">
        <v>884</v>
      </c>
      <c r="H694" s="14">
        <f>IF(ISNA(VLOOKUP(G694,Round3_Transactions!$A$2:$F$800,2,FALSE)), 0,VLOOKUP(G694,Round3_Transactions!$A$2:$F$800,2,FALSE))</f>
        <v>0</v>
      </c>
      <c r="I694" s="60">
        <f>IF(ISNA(VLOOKUP(G694,Round3_Transactions!$A$2:$F$800,3,FALSE)), 0,VLOOKUP(G694,Round3_Transactions!$A$2:$F$800,3,FALSE))</f>
        <v>0</v>
      </c>
      <c r="J694" s="60">
        <f>IF(ISNA(VLOOKUP(G694,Round3_Transactions!$A$2:$F$800,4,FALSE)), 0,VLOOKUP(G694,Round3_Transactions!$A$2:$F$800,4,FALSE))</f>
        <v>0</v>
      </c>
      <c r="K694" s="60">
        <f>IF(ISNA(VLOOKUP(G694,Round3_Transactions!$A$2:$F$800,5,FALSE)), 0,VLOOKUP(G694,Round3_Transactions!$A$2:$F$800,5,FALSE))</f>
        <v>0</v>
      </c>
      <c r="L694" s="86">
        <f>IF(ISNA(VLOOKUP(G694,Round3_Transactions!$A$2:$F$800,6,FALSE)), 0,VLOOKUP(G694,Round3_Transactions!$A$2:$F$800,6,FALSE))</f>
        <v>0</v>
      </c>
      <c r="M694" s="107">
        <f t="shared" si="79"/>
        <v>0</v>
      </c>
      <c r="N694" s="107">
        <f t="shared" si="81"/>
        <v>0</v>
      </c>
      <c r="O694" s="107">
        <f t="shared" si="82"/>
        <v>0</v>
      </c>
      <c r="P694" s="107">
        <f t="shared" si="83"/>
        <v>0</v>
      </c>
      <c r="Q694" s="107">
        <f t="shared" si="84"/>
        <v>0</v>
      </c>
      <c r="R694" s="107">
        <f t="shared" si="85"/>
        <v>0</v>
      </c>
      <c r="S694" s="107">
        <f t="shared" si="86"/>
        <v>0</v>
      </c>
      <c r="T694" s="107">
        <f t="shared" si="87"/>
        <v>0</v>
      </c>
      <c r="U694" s="107">
        <f t="shared" si="88"/>
        <v>0</v>
      </c>
      <c r="V694" s="107">
        <f t="shared" si="89"/>
        <v>0</v>
      </c>
      <c r="W694" s="107">
        <f t="shared" si="90"/>
        <v>0</v>
      </c>
      <c r="X694" s="107">
        <f t="shared" si="91"/>
        <v>0</v>
      </c>
      <c r="Y694" s="107">
        <f t="shared" si="92"/>
        <v>0</v>
      </c>
      <c r="Z694" s="107">
        <f t="shared" si="132"/>
        <v>0</v>
      </c>
      <c r="AA694" s="107">
        <f t="shared" si="133"/>
        <v>0</v>
      </c>
      <c r="AB694" s="107">
        <f t="shared" si="134"/>
        <v>0</v>
      </c>
      <c r="AC694" s="107">
        <f t="shared" si="135"/>
        <v>0</v>
      </c>
      <c r="AD694" s="107">
        <f t="shared" si="136"/>
        <v>0</v>
      </c>
      <c r="AE694" s="107">
        <f t="shared" si="137"/>
        <v>0</v>
      </c>
      <c r="AF694" s="107">
        <f t="shared" si="138"/>
        <v>0</v>
      </c>
      <c r="AG694" s="107">
        <f t="shared" si="139"/>
        <v>0</v>
      </c>
      <c r="AH694" s="107">
        <f t="shared" si="140"/>
        <v>0</v>
      </c>
      <c r="AI694" s="107">
        <f t="shared" si="141"/>
        <v>0</v>
      </c>
      <c r="AJ694" s="107">
        <f t="shared" si="142"/>
        <v>0</v>
      </c>
      <c r="AK694" s="107">
        <f t="shared" si="143"/>
        <v>0</v>
      </c>
    </row>
    <row r="695">
      <c r="A695" s="107"/>
      <c r="B695" s="107"/>
      <c r="C695" s="107"/>
      <c r="D695" s="107"/>
      <c r="E695" s="107"/>
      <c r="F695" s="108">
        <f t="shared" si="131"/>
        <v>4396</v>
      </c>
      <c r="G695" s="90" t="s">
        <v>885</v>
      </c>
      <c r="H695" s="14">
        <f>IF(ISNA(VLOOKUP(G695,Round3_Transactions!$A$2:$F$800,2,FALSE)), 0,VLOOKUP(G695,Round3_Transactions!$A$2:$F$800,2,FALSE))</f>
        <v>0</v>
      </c>
      <c r="I695" s="60">
        <f>IF(ISNA(VLOOKUP(G695,Round3_Transactions!$A$2:$F$800,3,FALSE)), 0,VLOOKUP(G695,Round3_Transactions!$A$2:$F$800,3,FALSE))</f>
        <v>0</v>
      </c>
      <c r="J695" s="60">
        <f>IF(ISNA(VLOOKUP(G695,Round3_Transactions!$A$2:$F$800,4,FALSE)), 0,VLOOKUP(G695,Round3_Transactions!$A$2:$F$800,4,FALSE))</f>
        <v>0</v>
      </c>
      <c r="K695" s="60">
        <f>IF(ISNA(VLOOKUP(G695,Round3_Transactions!$A$2:$F$800,5,FALSE)), 0,VLOOKUP(G695,Round3_Transactions!$A$2:$F$800,5,FALSE))</f>
        <v>0</v>
      </c>
      <c r="L695" s="86">
        <f>IF(ISNA(VLOOKUP(G695,Round3_Transactions!$A$2:$F$800,6,FALSE)), 0,VLOOKUP(G695,Round3_Transactions!$A$2:$F$800,6,FALSE))</f>
        <v>0</v>
      </c>
      <c r="M695" s="107">
        <f t="shared" si="79"/>
        <v>0</v>
      </c>
      <c r="N695" s="107">
        <f t="shared" si="81"/>
        <v>0</v>
      </c>
      <c r="O695" s="107">
        <f t="shared" si="82"/>
        <v>0</v>
      </c>
      <c r="P695" s="107">
        <f t="shared" si="83"/>
        <v>0</v>
      </c>
      <c r="Q695" s="107">
        <f t="shared" si="84"/>
        <v>0</v>
      </c>
      <c r="R695" s="107">
        <f t="shared" si="85"/>
        <v>0</v>
      </c>
      <c r="S695" s="107">
        <f t="shared" si="86"/>
        <v>0</v>
      </c>
      <c r="T695" s="107">
        <f t="shared" si="87"/>
        <v>0</v>
      </c>
      <c r="U695" s="107">
        <f t="shared" si="88"/>
        <v>0</v>
      </c>
      <c r="V695" s="107">
        <f t="shared" si="89"/>
        <v>0</v>
      </c>
      <c r="W695" s="107">
        <f t="shared" si="90"/>
        <v>0</v>
      </c>
      <c r="X695" s="107">
        <f t="shared" si="91"/>
        <v>0</v>
      </c>
      <c r="Y695" s="107">
        <f t="shared" si="92"/>
        <v>0</v>
      </c>
      <c r="Z695" s="107">
        <f t="shared" si="132"/>
        <v>0</v>
      </c>
      <c r="AA695" s="107">
        <f t="shared" si="133"/>
        <v>0</v>
      </c>
      <c r="AB695" s="107">
        <f t="shared" si="134"/>
        <v>0</v>
      </c>
      <c r="AC695" s="107">
        <f t="shared" si="135"/>
        <v>0</v>
      </c>
      <c r="AD695" s="107">
        <f t="shared" si="136"/>
        <v>0</v>
      </c>
      <c r="AE695" s="107">
        <f t="shared" si="137"/>
        <v>0</v>
      </c>
      <c r="AF695" s="107">
        <f t="shared" si="138"/>
        <v>0</v>
      </c>
      <c r="AG695" s="107">
        <f t="shared" si="139"/>
        <v>0</v>
      </c>
      <c r="AH695" s="107">
        <f t="shared" si="140"/>
        <v>0</v>
      </c>
      <c r="AI695" s="107">
        <f t="shared" si="141"/>
        <v>0</v>
      </c>
      <c r="AJ695" s="107">
        <f t="shared" si="142"/>
        <v>0</v>
      </c>
      <c r="AK695" s="107">
        <f t="shared" si="143"/>
        <v>0</v>
      </c>
    </row>
    <row r="696">
      <c r="A696" s="107"/>
      <c r="B696" s="107"/>
      <c r="C696" s="107"/>
      <c r="D696" s="107"/>
      <c r="E696" s="107"/>
      <c r="F696" s="108">
        <f t="shared" si="131"/>
        <v>4396</v>
      </c>
      <c r="G696" s="90" t="s">
        <v>886</v>
      </c>
      <c r="H696" s="14">
        <f>IF(ISNA(VLOOKUP(G696,Round3_Transactions!$A$2:$F$800,2,FALSE)), 0,VLOOKUP(G696,Round3_Transactions!$A$2:$F$800,2,FALSE))</f>
        <v>0</v>
      </c>
      <c r="I696" s="60">
        <f>IF(ISNA(VLOOKUP(G696,Round3_Transactions!$A$2:$F$800,3,FALSE)), 0,VLOOKUP(G696,Round3_Transactions!$A$2:$F$800,3,FALSE))</f>
        <v>0</v>
      </c>
      <c r="J696" s="60">
        <f>IF(ISNA(VLOOKUP(G696,Round3_Transactions!$A$2:$F$800,4,FALSE)), 0,VLOOKUP(G696,Round3_Transactions!$A$2:$F$800,4,FALSE))</f>
        <v>0</v>
      </c>
      <c r="K696" s="60">
        <f>IF(ISNA(VLOOKUP(G696,Round3_Transactions!$A$2:$F$800,5,FALSE)), 0,VLOOKUP(G696,Round3_Transactions!$A$2:$F$800,5,FALSE))</f>
        <v>0</v>
      </c>
      <c r="L696" s="86">
        <f>IF(ISNA(VLOOKUP(G696,Round3_Transactions!$A$2:$F$800,6,FALSE)), 0,VLOOKUP(G696,Round3_Transactions!$A$2:$F$800,6,FALSE))</f>
        <v>0</v>
      </c>
      <c r="M696" s="107">
        <f t="shared" si="79"/>
        <v>0</v>
      </c>
      <c r="N696" s="107">
        <f t="shared" si="81"/>
        <v>0</v>
      </c>
      <c r="O696" s="107">
        <f t="shared" si="82"/>
        <v>0</v>
      </c>
      <c r="P696" s="107">
        <f t="shared" si="83"/>
        <v>0</v>
      </c>
      <c r="Q696" s="107">
        <f t="shared" si="84"/>
        <v>0</v>
      </c>
      <c r="R696" s="107">
        <f t="shared" si="85"/>
        <v>0</v>
      </c>
      <c r="S696" s="107">
        <f t="shared" si="86"/>
        <v>0</v>
      </c>
      <c r="T696" s="107">
        <f t="shared" si="87"/>
        <v>0</v>
      </c>
      <c r="U696" s="107">
        <f t="shared" si="88"/>
        <v>0</v>
      </c>
      <c r="V696" s="107">
        <f t="shared" si="89"/>
        <v>0</v>
      </c>
      <c r="W696" s="107">
        <f t="shared" si="90"/>
        <v>0</v>
      </c>
      <c r="X696" s="107">
        <f t="shared" si="91"/>
        <v>0</v>
      </c>
      <c r="Y696" s="107">
        <f t="shared" si="92"/>
        <v>0</v>
      </c>
      <c r="Z696" s="107">
        <f t="shared" si="132"/>
        <v>0</v>
      </c>
      <c r="AA696" s="107">
        <f t="shared" si="133"/>
        <v>0</v>
      </c>
      <c r="AB696" s="107">
        <f t="shared" si="134"/>
        <v>0</v>
      </c>
      <c r="AC696" s="107">
        <f t="shared" si="135"/>
        <v>0</v>
      </c>
      <c r="AD696" s="107">
        <f t="shared" si="136"/>
        <v>0</v>
      </c>
      <c r="AE696" s="107">
        <f t="shared" si="137"/>
        <v>0</v>
      </c>
      <c r="AF696" s="107">
        <f t="shared" si="138"/>
        <v>0</v>
      </c>
      <c r="AG696" s="107">
        <f t="shared" si="139"/>
        <v>0</v>
      </c>
      <c r="AH696" s="107">
        <f t="shared" si="140"/>
        <v>0</v>
      </c>
      <c r="AI696" s="107">
        <f t="shared" si="141"/>
        <v>0</v>
      </c>
      <c r="AJ696" s="107">
        <f t="shared" si="142"/>
        <v>0</v>
      </c>
      <c r="AK696" s="107">
        <f t="shared" si="143"/>
        <v>0</v>
      </c>
    </row>
    <row r="697">
      <c r="A697" s="107"/>
      <c r="B697" s="107"/>
      <c r="C697" s="107"/>
      <c r="D697" s="107"/>
      <c r="E697" s="107"/>
      <c r="F697" s="108">
        <f t="shared" si="131"/>
        <v>4396</v>
      </c>
      <c r="G697" s="90" t="s">
        <v>887</v>
      </c>
      <c r="H697" s="14">
        <f>IF(ISNA(VLOOKUP(G697,Round3_Transactions!$A$2:$F$800,2,FALSE)), 0,VLOOKUP(G697,Round3_Transactions!$A$2:$F$800,2,FALSE))</f>
        <v>0</v>
      </c>
      <c r="I697" s="60">
        <f>IF(ISNA(VLOOKUP(G697,Round3_Transactions!$A$2:$F$800,3,FALSE)), 0,VLOOKUP(G697,Round3_Transactions!$A$2:$F$800,3,FALSE))</f>
        <v>0</v>
      </c>
      <c r="J697" s="60">
        <f>IF(ISNA(VLOOKUP(G697,Round3_Transactions!$A$2:$F$800,4,FALSE)), 0,VLOOKUP(G697,Round3_Transactions!$A$2:$F$800,4,FALSE))</f>
        <v>0</v>
      </c>
      <c r="K697" s="60">
        <f>IF(ISNA(VLOOKUP(G697,Round3_Transactions!$A$2:$F$800,5,FALSE)), 0,VLOOKUP(G697,Round3_Transactions!$A$2:$F$800,5,FALSE))</f>
        <v>0</v>
      </c>
      <c r="L697" s="86">
        <f>IF(ISNA(VLOOKUP(G697,Round3_Transactions!$A$2:$F$800,6,FALSE)), 0,VLOOKUP(G697,Round3_Transactions!$A$2:$F$800,6,FALSE))</f>
        <v>0</v>
      </c>
      <c r="M697" s="107">
        <f t="shared" si="79"/>
        <v>0</v>
      </c>
      <c r="N697" s="107">
        <f t="shared" si="81"/>
        <v>0</v>
      </c>
      <c r="O697" s="107">
        <f t="shared" si="82"/>
        <v>0</v>
      </c>
      <c r="P697" s="107">
        <f t="shared" si="83"/>
        <v>0</v>
      </c>
      <c r="Q697" s="107">
        <f t="shared" si="84"/>
        <v>0</v>
      </c>
      <c r="R697" s="107">
        <f t="shared" si="85"/>
        <v>0</v>
      </c>
      <c r="S697" s="107">
        <f t="shared" si="86"/>
        <v>0</v>
      </c>
      <c r="T697" s="107">
        <f t="shared" si="87"/>
        <v>0</v>
      </c>
      <c r="U697" s="107">
        <f t="shared" si="88"/>
        <v>0</v>
      </c>
      <c r="V697" s="107">
        <f t="shared" si="89"/>
        <v>0</v>
      </c>
      <c r="W697" s="107">
        <f t="shared" si="90"/>
        <v>0</v>
      </c>
      <c r="X697" s="107">
        <f t="shared" si="91"/>
        <v>0</v>
      </c>
      <c r="Y697" s="107">
        <f t="shared" si="92"/>
        <v>0</v>
      </c>
      <c r="Z697" s="107">
        <f t="shared" si="132"/>
        <v>0</v>
      </c>
      <c r="AA697" s="107">
        <f t="shared" si="133"/>
        <v>0</v>
      </c>
      <c r="AB697" s="107">
        <f t="shared" si="134"/>
        <v>0</v>
      </c>
      <c r="AC697" s="107">
        <f t="shared" si="135"/>
        <v>0</v>
      </c>
      <c r="AD697" s="107">
        <f t="shared" si="136"/>
        <v>0</v>
      </c>
      <c r="AE697" s="107">
        <f t="shared" si="137"/>
        <v>0</v>
      </c>
      <c r="AF697" s="107">
        <f t="shared" si="138"/>
        <v>0</v>
      </c>
      <c r="AG697" s="107">
        <f t="shared" si="139"/>
        <v>0</v>
      </c>
      <c r="AH697" s="107">
        <f t="shared" si="140"/>
        <v>0</v>
      </c>
      <c r="AI697" s="107">
        <f t="shared" si="141"/>
        <v>0</v>
      </c>
      <c r="AJ697" s="107">
        <f t="shared" si="142"/>
        <v>0</v>
      </c>
      <c r="AK697" s="107">
        <f t="shared" si="143"/>
        <v>0</v>
      </c>
    </row>
    <row r="698">
      <c r="A698" s="107"/>
      <c r="B698" s="107"/>
      <c r="C698" s="107"/>
      <c r="D698" s="107"/>
      <c r="E698" s="107"/>
      <c r="F698" s="108">
        <f t="shared" si="131"/>
        <v>4396</v>
      </c>
      <c r="G698" s="90" t="s">
        <v>888</v>
      </c>
      <c r="H698" s="14">
        <f>IF(ISNA(VLOOKUP(G698,Round3_Transactions!$A$2:$F$800,2,FALSE)), 0,VLOOKUP(G698,Round3_Transactions!$A$2:$F$800,2,FALSE))</f>
        <v>0</v>
      </c>
      <c r="I698" s="60">
        <f>IF(ISNA(VLOOKUP(G698,Round3_Transactions!$A$2:$F$800,3,FALSE)), 0,VLOOKUP(G698,Round3_Transactions!$A$2:$F$800,3,FALSE))</f>
        <v>0</v>
      </c>
      <c r="J698" s="60">
        <f>IF(ISNA(VLOOKUP(G698,Round3_Transactions!$A$2:$F$800,4,FALSE)), 0,VLOOKUP(G698,Round3_Transactions!$A$2:$F$800,4,FALSE))</f>
        <v>0</v>
      </c>
      <c r="K698" s="60">
        <f>IF(ISNA(VLOOKUP(G698,Round3_Transactions!$A$2:$F$800,5,FALSE)), 0,VLOOKUP(G698,Round3_Transactions!$A$2:$F$800,5,FALSE))</f>
        <v>0</v>
      </c>
      <c r="L698" s="86">
        <f>IF(ISNA(VLOOKUP(G698,Round3_Transactions!$A$2:$F$800,6,FALSE)), 0,VLOOKUP(G698,Round3_Transactions!$A$2:$F$800,6,FALSE))</f>
        <v>0</v>
      </c>
      <c r="M698" s="107">
        <f t="shared" si="79"/>
        <v>0</v>
      </c>
      <c r="N698" s="107">
        <f t="shared" si="81"/>
        <v>0</v>
      </c>
      <c r="O698" s="107">
        <f t="shared" si="82"/>
        <v>0</v>
      </c>
      <c r="P698" s="107">
        <f t="shared" si="83"/>
        <v>0</v>
      </c>
      <c r="Q698" s="107">
        <f t="shared" si="84"/>
        <v>0</v>
      </c>
      <c r="R698" s="107">
        <f t="shared" si="85"/>
        <v>0</v>
      </c>
      <c r="S698" s="107">
        <f t="shared" si="86"/>
        <v>0</v>
      </c>
      <c r="T698" s="107">
        <f t="shared" si="87"/>
        <v>0</v>
      </c>
      <c r="U698" s="107">
        <f t="shared" si="88"/>
        <v>0</v>
      </c>
      <c r="V698" s="107">
        <f t="shared" si="89"/>
        <v>0</v>
      </c>
      <c r="W698" s="107">
        <f t="shared" si="90"/>
        <v>0</v>
      </c>
      <c r="X698" s="107">
        <f t="shared" si="91"/>
        <v>0</v>
      </c>
      <c r="Y698" s="107">
        <f t="shared" si="92"/>
        <v>0</v>
      </c>
      <c r="Z698" s="107">
        <f t="shared" si="132"/>
        <v>0</v>
      </c>
      <c r="AA698" s="107">
        <f t="shared" si="133"/>
        <v>0</v>
      </c>
      <c r="AB698" s="107">
        <f t="shared" si="134"/>
        <v>0</v>
      </c>
      <c r="AC698" s="107">
        <f t="shared" si="135"/>
        <v>0</v>
      </c>
      <c r="AD698" s="107">
        <f t="shared" si="136"/>
        <v>0</v>
      </c>
      <c r="AE698" s="107">
        <f t="shared" si="137"/>
        <v>0</v>
      </c>
      <c r="AF698" s="107">
        <f t="shared" si="138"/>
        <v>0</v>
      </c>
      <c r="AG698" s="107">
        <f t="shared" si="139"/>
        <v>0</v>
      </c>
      <c r="AH698" s="107">
        <f t="shared" si="140"/>
        <v>0</v>
      </c>
      <c r="AI698" s="107">
        <f t="shared" si="141"/>
        <v>0</v>
      </c>
      <c r="AJ698" s="107">
        <f t="shared" si="142"/>
        <v>0</v>
      </c>
      <c r="AK698" s="107">
        <f t="shared" si="143"/>
        <v>0</v>
      </c>
    </row>
    <row r="699">
      <c r="A699" s="107"/>
      <c r="B699" s="107"/>
      <c r="C699" s="107"/>
      <c r="D699" s="107"/>
      <c r="E699" s="107"/>
      <c r="F699" s="108">
        <f t="shared" si="131"/>
        <v>4396</v>
      </c>
      <c r="G699" s="90" t="s">
        <v>889</v>
      </c>
      <c r="H699" s="14">
        <f>IF(ISNA(VLOOKUP(G699,Round3_Transactions!$A$2:$F$800,2,FALSE)), 0,VLOOKUP(G699,Round3_Transactions!$A$2:$F$800,2,FALSE))</f>
        <v>0</v>
      </c>
      <c r="I699" s="60">
        <f>IF(ISNA(VLOOKUP(G699,Round3_Transactions!$A$2:$F$800,3,FALSE)), 0,VLOOKUP(G699,Round3_Transactions!$A$2:$F$800,3,FALSE))</f>
        <v>0</v>
      </c>
      <c r="J699" s="60">
        <f>IF(ISNA(VLOOKUP(G699,Round3_Transactions!$A$2:$F$800,4,FALSE)), 0,VLOOKUP(G699,Round3_Transactions!$A$2:$F$800,4,FALSE))</f>
        <v>0</v>
      </c>
      <c r="K699" s="60">
        <f>IF(ISNA(VLOOKUP(G699,Round3_Transactions!$A$2:$F$800,5,FALSE)), 0,VLOOKUP(G699,Round3_Transactions!$A$2:$F$800,5,FALSE))</f>
        <v>0</v>
      </c>
      <c r="L699" s="86">
        <f>IF(ISNA(VLOOKUP(G699,Round3_Transactions!$A$2:$F$800,6,FALSE)), 0,VLOOKUP(G699,Round3_Transactions!$A$2:$F$800,6,FALSE))</f>
        <v>0</v>
      </c>
      <c r="M699" s="107">
        <f t="shared" si="79"/>
        <v>0</v>
      </c>
      <c r="N699" s="107">
        <f t="shared" si="81"/>
        <v>0</v>
      </c>
      <c r="O699" s="107">
        <f t="shared" si="82"/>
        <v>0</v>
      </c>
      <c r="P699" s="107">
        <f t="shared" si="83"/>
        <v>0</v>
      </c>
      <c r="Q699" s="107">
        <f t="shared" si="84"/>
        <v>0</v>
      </c>
      <c r="R699" s="107">
        <f t="shared" si="85"/>
        <v>0</v>
      </c>
      <c r="S699" s="107">
        <f t="shared" si="86"/>
        <v>0</v>
      </c>
      <c r="T699" s="107">
        <f t="shared" si="87"/>
        <v>0</v>
      </c>
      <c r="U699" s="107">
        <f t="shared" si="88"/>
        <v>0</v>
      </c>
      <c r="V699" s="107">
        <f t="shared" si="89"/>
        <v>0</v>
      </c>
      <c r="W699" s="107">
        <f t="shared" si="90"/>
        <v>0</v>
      </c>
      <c r="X699" s="107">
        <f t="shared" si="91"/>
        <v>0</v>
      </c>
      <c r="Y699" s="107">
        <f t="shared" si="92"/>
        <v>0</v>
      </c>
      <c r="Z699" s="107">
        <f t="shared" si="132"/>
        <v>0</v>
      </c>
      <c r="AA699" s="107">
        <f t="shared" si="133"/>
        <v>0</v>
      </c>
      <c r="AB699" s="107">
        <f t="shared" si="134"/>
        <v>0</v>
      </c>
      <c r="AC699" s="107">
        <f t="shared" si="135"/>
        <v>0</v>
      </c>
      <c r="AD699" s="107">
        <f t="shared" si="136"/>
        <v>0</v>
      </c>
      <c r="AE699" s="107">
        <f t="shared" si="137"/>
        <v>0</v>
      </c>
      <c r="AF699" s="107">
        <f t="shared" si="138"/>
        <v>0</v>
      </c>
      <c r="AG699" s="107">
        <f t="shared" si="139"/>
        <v>0</v>
      </c>
      <c r="AH699" s="107">
        <f t="shared" si="140"/>
        <v>0</v>
      </c>
      <c r="AI699" s="107">
        <f t="shared" si="141"/>
        <v>0</v>
      </c>
      <c r="AJ699" s="107">
        <f t="shared" si="142"/>
        <v>0</v>
      </c>
      <c r="AK699" s="107">
        <f t="shared" si="143"/>
        <v>0</v>
      </c>
    </row>
    <row r="700">
      <c r="A700" s="107"/>
      <c r="B700" s="107"/>
      <c r="C700" s="107"/>
      <c r="D700" s="107"/>
      <c r="E700" s="107"/>
      <c r="F700" s="108">
        <f t="shared" si="131"/>
        <v>4396</v>
      </c>
      <c r="G700" s="90" t="s">
        <v>890</v>
      </c>
      <c r="H700" s="14">
        <f>IF(ISNA(VLOOKUP(G700,Round3_Transactions!$A$2:$F$800,2,FALSE)), 0,VLOOKUP(G700,Round3_Transactions!$A$2:$F$800,2,FALSE))</f>
        <v>0</v>
      </c>
      <c r="I700" s="60">
        <f>IF(ISNA(VLOOKUP(G700,Round3_Transactions!$A$2:$F$800,3,FALSE)), 0,VLOOKUP(G700,Round3_Transactions!$A$2:$F$800,3,FALSE))</f>
        <v>0</v>
      </c>
      <c r="J700" s="60">
        <f>IF(ISNA(VLOOKUP(G700,Round3_Transactions!$A$2:$F$800,4,FALSE)), 0,VLOOKUP(G700,Round3_Transactions!$A$2:$F$800,4,FALSE))</f>
        <v>0</v>
      </c>
      <c r="K700" s="60">
        <f>IF(ISNA(VLOOKUP(G700,Round3_Transactions!$A$2:$F$800,5,FALSE)), 0,VLOOKUP(G700,Round3_Transactions!$A$2:$F$800,5,FALSE))</f>
        <v>0</v>
      </c>
      <c r="L700" s="86">
        <f>IF(ISNA(VLOOKUP(G700,Round3_Transactions!$A$2:$F$800,6,FALSE)), 0,VLOOKUP(G700,Round3_Transactions!$A$2:$F$800,6,FALSE))</f>
        <v>0</v>
      </c>
      <c r="M700" s="107">
        <f t="shared" si="79"/>
        <v>0</v>
      </c>
      <c r="N700" s="107">
        <f t="shared" si="81"/>
        <v>0</v>
      </c>
      <c r="O700" s="107">
        <f t="shared" si="82"/>
        <v>0</v>
      </c>
      <c r="P700" s="107">
        <f t="shared" si="83"/>
        <v>0</v>
      </c>
      <c r="Q700" s="107">
        <f t="shared" si="84"/>
        <v>0</v>
      </c>
      <c r="R700" s="107">
        <f t="shared" si="85"/>
        <v>0</v>
      </c>
      <c r="S700" s="107">
        <f t="shared" si="86"/>
        <v>0</v>
      </c>
      <c r="T700" s="107">
        <f t="shared" si="87"/>
        <v>0</v>
      </c>
      <c r="U700" s="107">
        <f t="shared" si="88"/>
        <v>0</v>
      </c>
      <c r="V700" s="107">
        <f t="shared" si="89"/>
        <v>0</v>
      </c>
      <c r="W700" s="107">
        <f t="shared" si="90"/>
        <v>0</v>
      </c>
      <c r="X700" s="107">
        <f t="shared" si="91"/>
        <v>0</v>
      </c>
      <c r="Y700" s="107">
        <f t="shared" si="92"/>
        <v>0</v>
      </c>
      <c r="Z700" s="107">
        <f t="shared" si="132"/>
        <v>0</v>
      </c>
      <c r="AA700" s="107">
        <f t="shared" si="133"/>
        <v>0</v>
      </c>
      <c r="AB700" s="107">
        <f t="shared" si="134"/>
        <v>0</v>
      </c>
      <c r="AC700" s="107">
        <f t="shared" si="135"/>
        <v>0</v>
      </c>
      <c r="AD700" s="107">
        <f t="shared" si="136"/>
        <v>0</v>
      </c>
      <c r="AE700" s="107">
        <f t="shared" si="137"/>
        <v>0</v>
      </c>
      <c r="AF700" s="107">
        <f t="shared" si="138"/>
        <v>0</v>
      </c>
      <c r="AG700" s="107">
        <f t="shared" si="139"/>
        <v>0</v>
      </c>
      <c r="AH700" s="107">
        <f t="shared" si="140"/>
        <v>0</v>
      </c>
      <c r="AI700" s="107">
        <f t="shared" si="141"/>
        <v>0</v>
      </c>
      <c r="AJ700" s="107">
        <f t="shared" si="142"/>
        <v>0</v>
      </c>
      <c r="AK700" s="107">
        <f t="shared" si="143"/>
        <v>0</v>
      </c>
    </row>
    <row r="701">
      <c r="A701" s="107"/>
      <c r="B701" s="107"/>
      <c r="C701" s="107"/>
      <c r="D701" s="107"/>
      <c r="E701" s="107"/>
      <c r="F701" s="108">
        <f t="shared" si="131"/>
        <v>4396</v>
      </c>
      <c r="G701" s="90" t="s">
        <v>891</v>
      </c>
      <c r="H701" s="14">
        <f>IF(ISNA(VLOOKUP(G701,Round3_Transactions!$A$2:$F$800,2,FALSE)), 0,VLOOKUP(G701,Round3_Transactions!$A$2:$F$800,2,FALSE))</f>
        <v>0</v>
      </c>
      <c r="I701" s="60">
        <f>IF(ISNA(VLOOKUP(G701,Round3_Transactions!$A$2:$F$800,3,FALSE)), 0,VLOOKUP(G701,Round3_Transactions!$A$2:$F$800,3,FALSE))</f>
        <v>0</v>
      </c>
      <c r="J701" s="60">
        <f>IF(ISNA(VLOOKUP(G701,Round3_Transactions!$A$2:$F$800,4,FALSE)), 0,VLOOKUP(G701,Round3_Transactions!$A$2:$F$800,4,FALSE))</f>
        <v>0</v>
      </c>
      <c r="K701" s="60">
        <f>IF(ISNA(VLOOKUP(G701,Round3_Transactions!$A$2:$F$800,5,FALSE)), 0,VLOOKUP(G701,Round3_Transactions!$A$2:$F$800,5,FALSE))</f>
        <v>0</v>
      </c>
      <c r="L701" s="86">
        <f>IF(ISNA(VLOOKUP(G701,Round3_Transactions!$A$2:$F$800,6,FALSE)), 0,VLOOKUP(G701,Round3_Transactions!$A$2:$F$800,6,FALSE))</f>
        <v>0</v>
      </c>
      <c r="M701" s="107">
        <f t="shared" si="79"/>
        <v>0</v>
      </c>
      <c r="N701" s="107">
        <f t="shared" si="81"/>
        <v>0</v>
      </c>
      <c r="O701" s="107">
        <f t="shared" si="82"/>
        <v>0</v>
      </c>
      <c r="P701" s="107">
        <f t="shared" si="83"/>
        <v>0</v>
      </c>
      <c r="Q701" s="107">
        <f t="shared" si="84"/>
        <v>0</v>
      </c>
      <c r="R701" s="107">
        <f t="shared" si="85"/>
        <v>0</v>
      </c>
      <c r="S701" s="107">
        <f t="shared" si="86"/>
        <v>0</v>
      </c>
      <c r="T701" s="107">
        <f t="shared" si="87"/>
        <v>0</v>
      </c>
      <c r="U701" s="107">
        <f t="shared" si="88"/>
        <v>0</v>
      </c>
      <c r="V701" s="107">
        <f t="shared" si="89"/>
        <v>0</v>
      </c>
      <c r="W701" s="107">
        <f t="shared" si="90"/>
        <v>0</v>
      </c>
      <c r="X701" s="107">
        <f t="shared" si="91"/>
        <v>0</v>
      </c>
      <c r="Y701" s="107">
        <f t="shared" si="92"/>
        <v>0</v>
      </c>
      <c r="Z701" s="107">
        <f t="shared" si="132"/>
        <v>0</v>
      </c>
      <c r="AA701" s="107">
        <f t="shared" si="133"/>
        <v>0</v>
      </c>
      <c r="AB701" s="107">
        <f t="shared" si="134"/>
        <v>0</v>
      </c>
      <c r="AC701" s="107">
        <f t="shared" si="135"/>
        <v>0</v>
      </c>
      <c r="AD701" s="107">
        <f t="shared" si="136"/>
        <v>0</v>
      </c>
      <c r="AE701" s="107">
        <f t="shared" si="137"/>
        <v>0</v>
      </c>
      <c r="AF701" s="107">
        <f t="shared" si="138"/>
        <v>0</v>
      </c>
      <c r="AG701" s="107">
        <f t="shared" si="139"/>
        <v>0</v>
      </c>
      <c r="AH701" s="107">
        <f t="shared" si="140"/>
        <v>0</v>
      </c>
      <c r="AI701" s="107">
        <f t="shared" si="141"/>
        <v>0</v>
      </c>
      <c r="AJ701" s="107">
        <f t="shared" si="142"/>
        <v>0</v>
      </c>
      <c r="AK701" s="107">
        <f t="shared" si="143"/>
        <v>0</v>
      </c>
    </row>
    <row r="702">
      <c r="A702" s="107"/>
      <c r="B702" s="107"/>
      <c r="C702" s="107"/>
      <c r="D702" s="107"/>
      <c r="E702" s="107"/>
      <c r="F702" s="108">
        <f t="shared" si="131"/>
        <v>4396</v>
      </c>
      <c r="G702" s="90" t="s">
        <v>892</v>
      </c>
      <c r="H702" s="14">
        <f>IF(ISNA(VLOOKUP(G702,Round3_Transactions!$A$2:$F$800,2,FALSE)), 0,VLOOKUP(G702,Round3_Transactions!$A$2:$F$800,2,FALSE))</f>
        <v>0</v>
      </c>
      <c r="I702" s="60">
        <f>IF(ISNA(VLOOKUP(G702,Round3_Transactions!$A$2:$F$800,3,FALSE)), 0,VLOOKUP(G702,Round3_Transactions!$A$2:$F$800,3,FALSE))</f>
        <v>0</v>
      </c>
      <c r="J702" s="60">
        <f>IF(ISNA(VLOOKUP(G702,Round3_Transactions!$A$2:$F$800,4,FALSE)), 0,VLOOKUP(G702,Round3_Transactions!$A$2:$F$800,4,FALSE))</f>
        <v>0</v>
      </c>
      <c r="K702" s="60">
        <f>IF(ISNA(VLOOKUP(G702,Round3_Transactions!$A$2:$F$800,5,FALSE)), 0,VLOOKUP(G702,Round3_Transactions!$A$2:$F$800,5,FALSE))</f>
        <v>0</v>
      </c>
      <c r="L702" s="86">
        <f>IF(ISNA(VLOOKUP(G702,Round3_Transactions!$A$2:$F$800,6,FALSE)), 0,VLOOKUP(G702,Round3_Transactions!$A$2:$F$800,6,FALSE))</f>
        <v>0</v>
      </c>
      <c r="M702" s="107">
        <f t="shared" si="79"/>
        <v>0</v>
      </c>
      <c r="N702" s="107">
        <f t="shared" si="81"/>
        <v>0</v>
      </c>
      <c r="O702" s="107">
        <f t="shared" si="82"/>
        <v>0</v>
      </c>
      <c r="P702" s="107">
        <f t="shared" si="83"/>
        <v>0</v>
      </c>
      <c r="Q702" s="107">
        <f t="shared" si="84"/>
        <v>0</v>
      </c>
      <c r="R702" s="107">
        <f t="shared" si="85"/>
        <v>0</v>
      </c>
      <c r="S702" s="107">
        <f t="shared" si="86"/>
        <v>0</v>
      </c>
      <c r="T702" s="107">
        <f t="shared" si="87"/>
        <v>0</v>
      </c>
      <c r="U702" s="107">
        <f t="shared" si="88"/>
        <v>0</v>
      </c>
      <c r="V702" s="107">
        <f t="shared" si="89"/>
        <v>0</v>
      </c>
      <c r="W702" s="107">
        <f t="shared" si="90"/>
        <v>0</v>
      </c>
      <c r="X702" s="107">
        <f t="shared" si="91"/>
        <v>0</v>
      </c>
      <c r="Y702" s="107">
        <f t="shared" si="92"/>
        <v>0</v>
      </c>
      <c r="Z702" s="107">
        <f t="shared" si="132"/>
        <v>0</v>
      </c>
      <c r="AA702" s="107">
        <f t="shared" si="133"/>
        <v>0</v>
      </c>
      <c r="AB702" s="107">
        <f t="shared" si="134"/>
        <v>0</v>
      </c>
      <c r="AC702" s="107">
        <f t="shared" si="135"/>
        <v>0</v>
      </c>
      <c r="AD702" s="107">
        <f t="shared" si="136"/>
        <v>0</v>
      </c>
      <c r="AE702" s="107">
        <f t="shared" si="137"/>
        <v>0</v>
      </c>
      <c r="AF702" s="107">
        <f t="shared" si="138"/>
        <v>0</v>
      </c>
      <c r="AG702" s="107">
        <f t="shared" si="139"/>
        <v>0</v>
      </c>
      <c r="AH702" s="107">
        <f t="shared" si="140"/>
        <v>0</v>
      </c>
      <c r="AI702" s="107">
        <f t="shared" si="141"/>
        <v>0</v>
      </c>
      <c r="AJ702" s="107">
        <f t="shared" si="142"/>
        <v>0</v>
      </c>
      <c r="AK702" s="107">
        <f t="shared" si="143"/>
        <v>0</v>
      </c>
    </row>
    <row r="703">
      <c r="A703" s="107"/>
      <c r="B703" s="107"/>
      <c r="C703" s="107"/>
      <c r="D703" s="107"/>
      <c r="E703" s="107"/>
      <c r="F703" s="108">
        <f t="shared" si="131"/>
        <v>4396</v>
      </c>
      <c r="G703" s="90" t="s">
        <v>893</v>
      </c>
      <c r="H703" s="14">
        <f>IF(ISNA(VLOOKUP(G703,Round3_Transactions!$A$2:$F$800,2,FALSE)), 0,VLOOKUP(G703,Round3_Transactions!$A$2:$F$800,2,FALSE))</f>
        <v>0</v>
      </c>
      <c r="I703" s="60">
        <f>IF(ISNA(VLOOKUP(G703,Round3_Transactions!$A$2:$F$800,3,FALSE)), 0,VLOOKUP(G703,Round3_Transactions!$A$2:$F$800,3,FALSE))</f>
        <v>0</v>
      </c>
      <c r="J703" s="60">
        <f>IF(ISNA(VLOOKUP(G703,Round3_Transactions!$A$2:$F$800,4,FALSE)), 0,VLOOKUP(G703,Round3_Transactions!$A$2:$F$800,4,FALSE))</f>
        <v>0</v>
      </c>
      <c r="K703" s="60">
        <f>IF(ISNA(VLOOKUP(G703,Round3_Transactions!$A$2:$F$800,5,FALSE)), 0,VLOOKUP(G703,Round3_Transactions!$A$2:$F$800,5,FALSE))</f>
        <v>0</v>
      </c>
      <c r="L703" s="86">
        <f>IF(ISNA(VLOOKUP(G703,Round3_Transactions!$A$2:$F$800,6,FALSE)), 0,VLOOKUP(G703,Round3_Transactions!$A$2:$F$800,6,FALSE))</f>
        <v>0</v>
      </c>
      <c r="M703" s="107">
        <f t="shared" si="79"/>
        <v>0</v>
      </c>
      <c r="N703" s="107">
        <f t="shared" si="81"/>
        <v>0</v>
      </c>
      <c r="O703" s="107">
        <f t="shared" si="82"/>
        <v>0</v>
      </c>
      <c r="P703" s="107">
        <f t="shared" si="83"/>
        <v>0</v>
      </c>
      <c r="Q703" s="107">
        <f t="shared" si="84"/>
        <v>0</v>
      </c>
      <c r="R703" s="107">
        <f t="shared" si="85"/>
        <v>0</v>
      </c>
      <c r="S703" s="107">
        <f t="shared" si="86"/>
        <v>0</v>
      </c>
      <c r="T703" s="107">
        <f t="shared" si="87"/>
        <v>0</v>
      </c>
      <c r="U703" s="107">
        <f t="shared" si="88"/>
        <v>0</v>
      </c>
      <c r="V703" s="107">
        <f t="shared" si="89"/>
        <v>0</v>
      </c>
      <c r="W703" s="107">
        <f t="shared" si="90"/>
        <v>0</v>
      </c>
      <c r="X703" s="107">
        <f t="shared" si="91"/>
        <v>0</v>
      </c>
      <c r="Y703" s="107">
        <f t="shared" si="92"/>
        <v>0</v>
      </c>
      <c r="Z703" s="107">
        <f t="shared" si="132"/>
        <v>0</v>
      </c>
      <c r="AA703" s="107">
        <f t="shared" si="133"/>
        <v>0</v>
      </c>
      <c r="AB703" s="107">
        <f t="shared" si="134"/>
        <v>0</v>
      </c>
      <c r="AC703" s="107">
        <f t="shared" si="135"/>
        <v>0</v>
      </c>
      <c r="AD703" s="107">
        <f t="shared" si="136"/>
        <v>0</v>
      </c>
      <c r="AE703" s="107">
        <f t="shared" si="137"/>
        <v>0</v>
      </c>
      <c r="AF703" s="107">
        <f t="shared" si="138"/>
        <v>0</v>
      </c>
      <c r="AG703" s="107">
        <f t="shared" si="139"/>
        <v>0</v>
      </c>
      <c r="AH703" s="107">
        <f t="shared" si="140"/>
        <v>0</v>
      </c>
      <c r="AI703" s="107">
        <f t="shared" si="141"/>
        <v>0</v>
      </c>
      <c r="AJ703" s="107">
        <f t="shared" si="142"/>
        <v>0</v>
      </c>
      <c r="AK703" s="107">
        <f t="shared" si="143"/>
        <v>0</v>
      </c>
    </row>
    <row r="704">
      <c r="A704" s="107"/>
      <c r="B704" s="107"/>
      <c r="C704" s="107"/>
      <c r="D704" s="107"/>
      <c r="E704" s="107"/>
      <c r="F704" s="108">
        <f t="shared" si="131"/>
        <v>4396</v>
      </c>
      <c r="G704" s="90" t="s">
        <v>894</v>
      </c>
      <c r="H704" s="14">
        <f>IF(ISNA(VLOOKUP(G704,Round3_Transactions!$A$2:$F$800,2,FALSE)), 0,VLOOKUP(G704,Round3_Transactions!$A$2:$F$800,2,FALSE))</f>
        <v>0</v>
      </c>
      <c r="I704" s="60">
        <f>IF(ISNA(VLOOKUP(G704,Round3_Transactions!$A$2:$F$800,3,FALSE)), 0,VLOOKUP(G704,Round3_Transactions!$A$2:$F$800,3,FALSE))</f>
        <v>0</v>
      </c>
      <c r="J704" s="60">
        <f>IF(ISNA(VLOOKUP(G704,Round3_Transactions!$A$2:$F$800,4,FALSE)), 0,VLOOKUP(G704,Round3_Transactions!$A$2:$F$800,4,FALSE))</f>
        <v>0</v>
      </c>
      <c r="K704" s="60">
        <f>IF(ISNA(VLOOKUP(G704,Round3_Transactions!$A$2:$F$800,5,FALSE)), 0,VLOOKUP(G704,Round3_Transactions!$A$2:$F$800,5,FALSE))</f>
        <v>0</v>
      </c>
      <c r="L704" s="86">
        <f>IF(ISNA(VLOOKUP(G704,Round3_Transactions!$A$2:$F$800,6,FALSE)), 0,VLOOKUP(G704,Round3_Transactions!$A$2:$F$800,6,FALSE))</f>
        <v>0</v>
      </c>
      <c r="M704" s="107">
        <f t="shared" si="79"/>
        <v>0</v>
      </c>
      <c r="N704" s="107">
        <f t="shared" si="81"/>
        <v>0</v>
      </c>
      <c r="O704" s="107">
        <f t="shared" si="82"/>
        <v>0</v>
      </c>
      <c r="P704" s="107">
        <f t="shared" si="83"/>
        <v>0</v>
      </c>
      <c r="Q704" s="107">
        <f t="shared" si="84"/>
        <v>0</v>
      </c>
      <c r="R704" s="107">
        <f t="shared" si="85"/>
        <v>0</v>
      </c>
      <c r="S704" s="107">
        <f t="shared" si="86"/>
        <v>0</v>
      </c>
      <c r="T704" s="107">
        <f t="shared" si="87"/>
        <v>0</v>
      </c>
      <c r="U704" s="107">
        <f t="shared" si="88"/>
        <v>0</v>
      </c>
      <c r="V704" s="107">
        <f t="shared" si="89"/>
        <v>0</v>
      </c>
      <c r="W704" s="107">
        <f t="shared" si="90"/>
        <v>0</v>
      </c>
      <c r="X704" s="107">
        <f t="shared" si="91"/>
        <v>0</v>
      </c>
      <c r="Y704" s="107">
        <f t="shared" si="92"/>
        <v>0</v>
      </c>
      <c r="Z704" s="107">
        <f t="shared" si="132"/>
        <v>0</v>
      </c>
      <c r="AA704" s="107">
        <f t="shared" si="133"/>
        <v>0</v>
      </c>
      <c r="AB704" s="107">
        <f t="shared" si="134"/>
        <v>0</v>
      </c>
      <c r="AC704" s="107">
        <f t="shared" si="135"/>
        <v>0</v>
      </c>
      <c r="AD704" s="107">
        <f t="shared" si="136"/>
        <v>0</v>
      </c>
      <c r="AE704" s="107">
        <f t="shared" si="137"/>
        <v>0</v>
      </c>
      <c r="AF704" s="107">
        <f t="shared" si="138"/>
        <v>0</v>
      </c>
      <c r="AG704" s="107">
        <f t="shared" si="139"/>
        <v>0</v>
      </c>
      <c r="AH704" s="107">
        <f t="shared" si="140"/>
        <v>0</v>
      </c>
      <c r="AI704" s="107">
        <f t="shared" si="141"/>
        <v>0</v>
      </c>
      <c r="AJ704" s="107">
        <f t="shared" si="142"/>
        <v>0</v>
      </c>
      <c r="AK704" s="107">
        <f t="shared" si="143"/>
        <v>0</v>
      </c>
    </row>
    <row r="705">
      <c r="A705" s="107"/>
      <c r="B705" s="107"/>
      <c r="C705" s="107"/>
      <c r="D705" s="107"/>
      <c r="E705" s="107"/>
      <c r="F705" s="108">
        <f t="shared" si="131"/>
        <v>4396</v>
      </c>
      <c r="G705" s="90" t="s">
        <v>895</v>
      </c>
      <c r="H705" s="14">
        <f>IF(ISNA(VLOOKUP(G705,Round3_Transactions!$A$2:$F$800,2,FALSE)), 0,VLOOKUP(G705,Round3_Transactions!$A$2:$F$800,2,FALSE))</f>
        <v>0</v>
      </c>
      <c r="I705" s="60">
        <f>IF(ISNA(VLOOKUP(G705,Round3_Transactions!$A$2:$F$800,3,FALSE)), 0,VLOOKUP(G705,Round3_Transactions!$A$2:$F$800,3,FALSE))</f>
        <v>0</v>
      </c>
      <c r="J705" s="60">
        <f>IF(ISNA(VLOOKUP(G705,Round3_Transactions!$A$2:$F$800,4,FALSE)), 0,VLOOKUP(G705,Round3_Transactions!$A$2:$F$800,4,FALSE))</f>
        <v>0</v>
      </c>
      <c r="K705" s="60">
        <f>IF(ISNA(VLOOKUP(G705,Round3_Transactions!$A$2:$F$800,5,FALSE)), 0,VLOOKUP(G705,Round3_Transactions!$A$2:$F$800,5,FALSE))</f>
        <v>0</v>
      </c>
      <c r="L705" s="86">
        <f>IF(ISNA(VLOOKUP(G705,Round3_Transactions!$A$2:$F$800,6,FALSE)), 0,VLOOKUP(G705,Round3_Transactions!$A$2:$F$800,6,FALSE))</f>
        <v>0</v>
      </c>
      <c r="M705" s="107">
        <f t="shared" si="79"/>
        <v>0</v>
      </c>
      <c r="N705" s="107">
        <f t="shared" si="81"/>
        <v>0</v>
      </c>
      <c r="O705" s="107">
        <f t="shared" si="82"/>
        <v>0</v>
      </c>
      <c r="P705" s="107">
        <f t="shared" si="83"/>
        <v>0</v>
      </c>
      <c r="Q705" s="107">
        <f t="shared" si="84"/>
        <v>0</v>
      </c>
      <c r="R705" s="107">
        <f t="shared" si="85"/>
        <v>0</v>
      </c>
      <c r="S705" s="107">
        <f t="shared" si="86"/>
        <v>0</v>
      </c>
      <c r="T705" s="107">
        <f t="shared" si="87"/>
        <v>0</v>
      </c>
      <c r="U705" s="107">
        <f t="shared" si="88"/>
        <v>0</v>
      </c>
      <c r="V705" s="107">
        <f t="shared" si="89"/>
        <v>0</v>
      </c>
      <c r="W705" s="107">
        <f t="shared" si="90"/>
        <v>0</v>
      </c>
      <c r="X705" s="107">
        <f t="shared" si="91"/>
        <v>0</v>
      </c>
      <c r="Y705" s="107">
        <f t="shared" si="92"/>
        <v>0</v>
      </c>
      <c r="Z705" s="107">
        <f t="shared" si="132"/>
        <v>0</v>
      </c>
      <c r="AA705" s="107">
        <f t="shared" si="133"/>
        <v>0</v>
      </c>
      <c r="AB705" s="107">
        <f t="shared" si="134"/>
        <v>0</v>
      </c>
      <c r="AC705" s="107">
        <f t="shared" si="135"/>
        <v>0</v>
      </c>
      <c r="AD705" s="107">
        <f t="shared" si="136"/>
        <v>0</v>
      </c>
      <c r="AE705" s="107">
        <f t="shared" si="137"/>
        <v>0</v>
      </c>
      <c r="AF705" s="107">
        <f t="shared" si="138"/>
        <v>0</v>
      </c>
      <c r="AG705" s="107">
        <f t="shared" si="139"/>
        <v>0</v>
      </c>
      <c r="AH705" s="107">
        <f t="shared" si="140"/>
        <v>0</v>
      </c>
      <c r="AI705" s="107">
        <f t="shared" si="141"/>
        <v>0</v>
      </c>
      <c r="AJ705" s="107">
        <f t="shared" si="142"/>
        <v>0</v>
      </c>
      <c r="AK705" s="107">
        <f t="shared" si="143"/>
        <v>0</v>
      </c>
    </row>
    <row r="706">
      <c r="A706" s="107"/>
      <c r="B706" s="107"/>
      <c r="C706" s="107"/>
      <c r="D706" s="107"/>
      <c r="E706" s="107"/>
      <c r="F706" s="108">
        <f t="shared" si="131"/>
        <v>4396</v>
      </c>
      <c r="G706" s="90" t="s">
        <v>896</v>
      </c>
      <c r="H706" s="14">
        <f>IF(ISNA(VLOOKUP(G706,Round3_Transactions!$A$2:$F$800,2,FALSE)), 0,VLOOKUP(G706,Round3_Transactions!$A$2:$F$800,2,FALSE))</f>
        <v>0</v>
      </c>
      <c r="I706" s="60">
        <f>IF(ISNA(VLOOKUP(G706,Round3_Transactions!$A$2:$F$800,3,FALSE)), 0,VLOOKUP(G706,Round3_Transactions!$A$2:$F$800,3,FALSE))</f>
        <v>0</v>
      </c>
      <c r="J706" s="60">
        <f>IF(ISNA(VLOOKUP(G706,Round3_Transactions!$A$2:$F$800,4,FALSE)), 0,VLOOKUP(G706,Round3_Transactions!$A$2:$F$800,4,FALSE))</f>
        <v>0</v>
      </c>
      <c r="K706" s="60">
        <f>IF(ISNA(VLOOKUP(G706,Round3_Transactions!$A$2:$F$800,5,FALSE)), 0,VLOOKUP(G706,Round3_Transactions!$A$2:$F$800,5,FALSE))</f>
        <v>0</v>
      </c>
      <c r="L706" s="86">
        <f>IF(ISNA(VLOOKUP(G706,Round3_Transactions!$A$2:$F$800,6,FALSE)), 0,VLOOKUP(G706,Round3_Transactions!$A$2:$F$800,6,FALSE))</f>
        <v>0</v>
      </c>
      <c r="M706" s="107">
        <f t="shared" si="79"/>
        <v>0</v>
      </c>
      <c r="N706" s="107">
        <f t="shared" si="81"/>
        <v>0</v>
      </c>
      <c r="O706" s="107">
        <f t="shared" si="82"/>
        <v>0</v>
      </c>
      <c r="P706" s="107">
        <f t="shared" si="83"/>
        <v>0</v>
      </c>
      <c r="Q706" s="107">
        <f t="shared" si="84"/>
        <v>0</v>
      </c>
      <c r="R706" s="107">
        <f t="shared" si="85"/>
        <v>0</v>
      </c>
      <c r="S706" s="107">
        <f t="shared" si="86"/>
        <v>0</v>
      </c>
      <c r="T706" s="107">
        <f t="shared" si="87"/>
        <v>0</v>
      </c>
      <c r="U706" s="107">
        <f t="shared" si="88"/>
        <v>0</v>
      </c>
      <c r="V706" s="107">
        <f t="shared" si="89"/>
        <v>0</v>
      </c>
      <c r="W706" s="107">
        <f t="shared" si="90"/>
        <v>0</v>
      </c>
      <c r="X706" s="107">
        <f t="shared" si="91"/>
        <v>0</v>
      </c>
      <c r="Y706" s="107">
        <f t="shared" si="92"/>
        <v>0</v>
      </c>
      <c r="Z706" s="107">
        <f t="shared" si="132"/>
        <v>0</v>
      </c>
      <c r="AA706" s="107">
        <f t="shared" si="133"/>
        <v>0</v>
      </c>
      <c r="AB706" s="107">
        <f t="shared" si="134"/>
        <v>0</v>
      </c>
      <c r="AC706" s="107">
        <f t="shared" si="135"/>
        <v>0</v>
      </c>
      <c r="AD706" s="107">
        <f t="shared" si="136"/>
        <v>0</v>
      </c>
      <c r="AE706" s="107">
        <f t="shared" si="137"/>
        <v>0</v>
      </c>
      <c r="AF706" s="107">
        <f t="shared" si="138"/>
        <v>0</v>
      </c>
      <c r="AG706" s="107">
        <f t="shared" si="139"/>
        <v>0</v>
      </c>
      <c r="AH706" s="107">
        <f t="shared" si="140"/>
        <v>0</v>
      </c>
      <c r="AI706" s="107">
        <f t="shared" si="141"/>
        <v>0</v>
      </c>
      <c r="AJ706" s="107">
        <f t="shared" si="142"/>
        <v>0</v>
      </c>
      <c r="AK706" s="107">
        <f t="shared" si="143"/>
        <v>0</v>
      </c>
    </row>
    <row r="707">
      <c r="A707" s="107"/>
      <c r="B707" s="107"/>
      <c r="C707" s="107"/>
      <c r="D707" s="107"/>
      <c r="E707" s="107"/>
      <c r="F707" s="108">
        <f t="shared" si="131"/>
        <v>4396</v>
      </c>
      <c r="G707" s="90" t="s">
        <v>897</v>
      </c>
      <c r="H707" s="14">
        <f>IF(ISNA(VLOOKUP(G707,Round3_Transactions!$A$2:$F$800,2,FALSE)), 0,VLOOKUP(G707,Round3_Transactions!$A$2:$F$800,2,FALSE))</f>
        <v>0</v>
      </c>
      <c r="I707" s="60">
        <f>IF(ISNA(VLOOKUP(G707,Round3_Transactions!$A$2:$F$800,3,FALSE)), 0,VLOOKUP(G707,Round3_Transactions!$A$2:$F$800,3,FALSE))</f>
        <v>0</v>
      </c>
      <c r="J707" s="60">
        <f>IF(ISNA(VLOOKUP(G707,Round3_Transactions!$A$2:$F$800,4,FALSE)), 0,VLOOKUP(G707,Round3_Transactions!$A$2:$F$800,4,FALSE))</f>
        <v>0</v>
      </c>
      <c r="K707" s="60">
        <f>IF(ISNA(VLOOKUP(G707,Round3_Transactions!$A$2:$F$800,5,FALSE)), 0,VLOOKUP(G707,Round3_Transactions!$A$2:$F$800,5,FALSE))</f>
        <v>0</v>
      </c>
      <c r="L707" s="86">
        <f>IF(ISNA(VLOOKUP(G707,Round3_Transactions!$A$2:$F$800,6,FALSE)), 0,VLOOKUP(G707,Round3_Transactions!$A$2:$F$800,6,FALSE))</f>
        <v>0</v>
      </c>
      <c r="M707" s="107">
        <f t="shared" si="79"/>
        <v>0</v>
      </c>
      <c r="N707" s="107">
        <f t="shared" si="81"/>
        <v>0</v>
      </c>
      <c r="O707" s="107">
        <f t="shared" si="82"/>
        <v>0</v>
      </c>
      <c r="P707" s="107">
        <f t="shared" si="83"/>
        <v>0</v>
      </c>
      <c r="Q707" s="107">
        <f t="shared" si="84"/>
        <v>0</v>
      </c>
      <c r="R707" s="107">
        <f t="shared" si="85"/>
        <v>0</v>
      </c>
      <c r="S707" s="107">
        <f t="shared" si="86"/>
        <v>0</v>
      </c>
      <c r="T707" s="107">
        <f t="shared" si="87"/>
        <v>0</v>
      </c>
      <c r="U707" s="107">
        <f t="shared" si="88"/>
        <v>0</v>
      </c>
      <c r="V707" s="107">
        <f t="shared" si="89"/>
        <v>0</v>
      </c>
      <c r="W707" s="107">
        <f t="shared" si="90"/>
        <v>0</v>
      </c>
      <c r="X707" s="107">
        <f t="shared" si="91"/>
        <v>0</v>
      </c>
      <c r="Y707" s="107">
        <f t="shared" si="92"/>
        <v>0</v>
      </c>
      <c r="Z707" s="107">
        <f t="shared" si="132"/>
        <v>0</v>
      </c>
      <c r="AA707" s="107">
        <f t="shared" si="133"/>
        <v>0</v>
      </c>
      <c r="AB707" s="107">
        <f t="shared" si="134"/>
        <v>0</v>
      </c>
      <c r="AC707" s="107">
        <f t="shared" si="135"/>
        <v>0</v>
      </c>
      <c r="AD707" s="107">
        <f t="shared" si="136"/>
        <v>0</v>
      </c>
      <c r="AE707" s="107">
        <f t="shared" si="137"/>
        <v>0</v>
      </c>
      <c r="AF707" s="107">
        <f t="shared" si="138"/>
        <v>0</v>
      </c>
      <c r="AG707" s="107">
        <f t="shared" si="139"/>
        <v>0</v>
      </c>
      <c r="AH707" s="107">
        <f t="shared" si="140"/>
        <v>0</v>
      </c>
      <c r="AI707" s="107">
        <f t="shared" si="141"/>
        <v>0</v>
      </c>
      <c r="AJ707" s="107">
        <f t="shared" si="142"/>
        <v>0</v>
      </c>
      <c r="AK707" s="107">
        <f t="shared" si="143"/>
        <v>0</v>
      </c>
    </row>
    <row r="708">
      <c r="A708" s="107"/>
      <c r="B708" s="107"/>
      <c r="C708" s="107"/>
      <c r="D708" s="107"/>
      <c r="E708" s="107"/>
      <c r="F708" s="108">
        <f t="shared" si="131"/>
        <v>4396</v>
      </c>
      <c r="G708" s="90" t="s">
        <v>898</v>
      </c>
      <c r="H708" s="14">
        <f>IF(ISNA(VLOOKUP(G708,Round3_Transactions!$A$2:$F$800,2,FALSE)), 0,VLOOKUP(G708,Round3_Transactions!$A$2:$F$800,2,FALSE))</f>
        <v>0</v>
      </c>
      <c r="I708" s="60">
        <f>IF(ISNA(VLOOKUP(G708,Round3_Transactions!$A$2:$F$800,3,FALSE)), 0,VLOOKUP(G708,Round3_Transactions!$A$2:$F$800,3,FALSE))</f>
        <v>0</v>
      </c>
      <c r="J708" s="60">
        <f>IF(ISNA(VLOOKUP(G708,Round3_Transactions!$A$2:$F$800,4,FALSE)), 0,VLOOKUP(G708,Round3_Transactions!$A$2:$F$800,4,FALSE))</f>
        <v>0</v>
      </c>
      <c r="K708" s="60">
        <f>IF(ISNA(VLOOKUP(G708,Round3_Transactions!$A$2:$F$800,5,FALSE)), 0,VLOOKUP(G708,Round3_Transactions!$A$2:$F$800,5,FALSE))</f>
        <v>0</v>
      </c>
      <c r="L708" s="86">
        <f>IF(ISNA(VLOOKUP(G708,Round3_Transactions!$A$2:$F$800,6,FALSE)), 0,VLOOKUP(G708,Round3_Transactions!$A$2:$F$800,6,FALSE))</f>
        <v>0</v>
      </c>
      <c r="M708" s="107">
        <f t="shared" si="79"/>
        <v>0</v>
      </c>
      <c r="N708" s="107">
        <f t="shared" si="81"/>
        <v>0</v>
      </c>
      <c r="O708" s="107">
        <f t="shared" si="82"/>
        <v>0</v>
      </c>
      <c r="P708" s="107">
        <f t="shared" si="83"/>
        <v>0</v>
      </c>
      <c r="Q708" s="107">
        <f t="shared" si="84"/>
        <v>0</v>
      </c>
      <c r="R708" s="107">
        <f t="shared" si="85"/>
        <v>0</v>
      </c>
      <c r="S708" s="107">
        <f t="shared" si="86"/>
        <v>0</v>
      </c>
      <c r="T708" s="107">
        <f t="shared" si="87"/>
        <v>0</v>
      </c>
      <c r="U708" s="107">
        <f t="shared" si="88"/>
        <v>0</v>
      </c>
      <c r="V708" s="107">
        <f t="shared" si="89"/>
        <v>0</v>
      </c>
      <c r="W708" s="107">
        <f t="shared" si="90"/>
        <v>0</v>
      </c>
      <c r="X708" s="107">
        <f t="shared" si="91"/>
        <v>0</v>
      </c>
      <c r="Y708" s="107">
        <f t="shared" si="92"/>
        <v>0</v>
      </c>
      <c r="Z708" s="107">
        <f t="shared" si="132"/>
        <v>0</v>
      </c>
      <c r="AA708" s="107">
        <f t="shared" si="133"/>
        <v>0</v>
      </c>
      <c r="AB708" s="107">
        <f t="shared" si="134"/>
        <v>0</v>
      </c>
      <c r="AC708" s="107">
        <f t="shared" si="135"/>
        <v>0</v>
      </c>
      <c r="AD708" s="107">
        <f t="shared" si="136"/>
        <v>0</v>
      </c>
      <c r="AE708" s="107">
        <f t="shared" si="137"/>
        <v>0</v>
      </c>
      <c r="AF708" s="107">
        <f t="shared" si="138"/>
        <v>0</v>
      </c>
      <c r="AG708" s="107">
        <f t="shared" si="139"/>
        <v>0</v>
      </c>
      <c r="AH708" s="107">
        <f t="shared" si="140"/>
        <v>0</v>
      </c>
      <c r="AI708" s="107">
        <f t="shared" si="141"/>
        <v>0</v>
      </c>
      <c r="AJ708" s="107">
        <f t="shared" si="142"/>
        <v>0</v>
      </c>
      <c r="AK708" s="107">
        <f t="shared" si="143"/>
        <v>0</v>
      </c>
    </row>
    <row r="709">
      <c r="A709" s="107"/>
      <c r="B709" s="107"/>
      <c r="C709" s="107"/>
      <c r="D709" s="107"/>
      <c r="E709" s="107"/>
      <c r="F709" s="108">
        <f t="shared" si="131"/>
        <v>4396</v>
      </c>
      <c r="G709" s="90" t="s">
        <v>899</v>
      </c>
      <c r="H709" s="14">
        <f>IF(ISNA(VLOOKUP(G709,Round3_Transactions!$A$2:$F$800,2,FALSE)), 0,VLOOKUP(G709,Round3_Transactions!$A$2:$F$800,2,FALSE))</f>
        <v>0</v>
      </c>
      <c r="I709" s="60">
        <f>IF(ISNA(VLOOKUP(G709,Round3_Transactions!$A$2:$F$800,3,FALSE)), 0,VLOOKUP(G709,Round3_Transactions!$A$2:$F$800,3,FALSE))</f>
        <v>0</v>
      </c>
      <c r="J709" s="60">
        <f>IF(ISNA(VLOOKUP(G709,Round3_Transactions!$A$2:$F$800,4,FALSE)), 0,VLOOKUP(G709,Round3_Transactions!$A$2:$F$800,4,FALSE))</f>
        <v>0</v>
      </c>
      <c r="K709" s="60">
        <f>IF(ISNA(VLOOKUP(G709,Round3_Transactions!$A$2:$F$800,5,FALSE)), 0,VLOOKUP(G709,Round3_Transactions!$A$2:$F$800,5,FALSE))</f>
        <v>0</v>
      </c>
      <c r="L709" s="86">
        <f>IF(ISNA(VLOOKUP(G709,Round3_Transactions!$A$2:$F$800,6,FALSE)), 0,VLOOKUP(G709,Round3_Transactions!$A$2:$F$800,6,FALSE))</f>
        <v>0</v>
      </c>
      <c r="M709" s="107">
        <f t="shared" si="79"/>
        <v>0</v>
      </c>
      <c r="N709" s="107">
        <f t="shared" si="81"/>
        <v>0</v>
      </c>
      <c r="O709" s="107">
        <f t="shared" si="82"/>
        <v>0</v>
      </c>
      <c r="P709" s="107">
        <f t="shared" si="83"/>
        <v>0</v>
      </c>
      <c r="Q709" s="107">
        <f t="shared" si="84"/>
        <v>0</v>
      </c>
      <c r="R709" s="107">
        <f t="shared" si="85"/>
        <v>0</v>
      </c>
      <c r="S709" s="107">
        <f t="shared" si="86"/>
        <v>0</v>
      </c>
      <c r="T709" s="107">
        <f t="shared" si="87"/>
        <v>0</v>
      </c>
      <c r="U709" s="107">
        <f t="shared" si="88"/>
        <v>0</v>
      </c>
      <c r="V709" s="107">
        <f t="shared" si="89"/>
        <v>0</v>
      </c>
      <c r="W709" s="107">
        <f t="shared" si="90"/>
        <v>0</v>
      </c>
      <c r="X709" s="107">
        <f t="shared" si="91"/>
        <v>0</v>
      </c>
      <c r="Y709" s="107">
        <f t="shared" si="92"/>
        <v>0</v>
      </c>
      <c r="Z709" s="107">
        <f t="shared" si="132"/>
        <v>0</v>
      </c>
      <c r="AA709" s="107">
        <f t="shared" si="133"/>
        <v>0</v>
      </c>
      <c r="AB709" s="107">
        <f t="shared" si="134"/>
        <v>0</v>
      </c>
      <c r="AC709" s="107">
        <f t="shared" si="135"/>
        <v>0</v>
      </c>
      <c r="AD709" s="107">
        <f t="shared" si="136"/>
        <v>0</v>
      </c>
      <c r="AE709" s="107">
        <f t="shared" si="137"/>
        <v>0</v>
      </c>
      <c r="AF709" s="107">
        <f t="shared" si="138"/>
        <v>0</v>
      </c>
      <c r="AG709" s="107">
        <f t="shared" si="139"/>
        <v>0</v>
      </c>
      <c r="AH709" s="107">
        <f t="shared" si="140"/>
        <v>0</v>
      </c>
      <c r="AI709" s="107">
        <f t="shared" si="141"/>
        <v>0</v>
      </c>
      <c r="AJ709" s="107">
        <f t="shared" si="142"/>
        <v>0</v>
      </c>
      <c r="AK709" s="107">
        <f t="shared" si="143"/>
        <v>0</v>
      </c>
    </row>
    <row r="710">
      <c r="A710" s="107"/>
      <c r="B710" s="107"/>
      <c r="C710" s="107"/>
      <c r="D710" s="107"/>
      <c r="E710" s="107"/>
      <c r="F710" s="108">
        <f t="shared" si="131"/>
        <v>4396</v>
      </c>
      <c r="G710" s="90" t="s">
        <v>900</v>
      </c>
      <c r="H710" s="14">
        <f>IF(ISNA(VLOOKUP(G710,Round3_Transactions!$A$2:$F$800,2,FALSE)), 0,VLOOKUP(G710,Round3_Transactions!$A$2:$F$800,2,FALSE))</f>
        <v>0</v>
      </c>
      <c r="I710" s="60">
        <f>IF(ISNA(VLOOKUP(G710,Round3_Transactions!$A$2:$F$800,3,FALSE)), 0,VLOOKUP(G710,Round3_Transactions!$A$2:$F$800,3,FALSE))</f>
        <v>0</v>
      </c>
      <c r="J710" s="60">
        <f>IF(ISNA(VLOOKUP(G710,Round3_Transactions!$A$2:$F$800,4,FALSE)), 0,VLOOKUP(G710,Round3_Transactions!$A$2:$F$800,4,FALSE))</f>
        <v>0</v>
      </c>
      <c r="K710" s="60">
        <f>IF(ISNA(VLOOKUP(G710,Round3_Transactions!$A$2:$F$800,5,FALSE)), 0,VLOOKUP(G710,Round3_Transactions!$A$2:$F$800,5,FALSE))</f>
        <v>0</v>
      </c>
      <c r="L710" s="86">
        <f>IF(ISNA(VLOOKUP(G710,Round3_Transactions!$A$2:$F$800,6,FALSE)), 0,VLOOKUP(G710,Round3_Transactions!$A$2:$F$800,6,FALSE))</f>
        <v>0</v>
      </c>
      <c r="M710" s="107">
        <f t="shared" si="79"/>
        <v>0</v>
      </c>
      <c r="N710" s="107">
        <f t="shared" si="81"/>
        <v>0</v>
      </c>
      <c r="O710" s="107">
        <f t="shared" si="82"/>
        <v>0</v>
      </c>
      <c r="P710" s="107">
        <f t="shared" si="83"/>
        <v>0</v>
      </c>
      <c r="Q710" s="107">
        <f t="shared" si="84"/>
        <v>0</v>
      </c>
      <c r="R710" s="107">
        <f t="shared" si="85"/>
        <v>0</v>
      </c>
      <c r="S710" s="107">
        <f t="shared" si="86"/>
        <v>0</v>
      </c>
      <c r="T710" s="107">
        <f t="shared" si="87"/>
        <v>0</v>
      </c>
      <c r="U710" s="107">
        <f t="shared" si="88"/>
        <v>0</v>
      </c>
      <c r="V710" s="107">
        <f t="shared" si="89"/>
        <v>0</v>
      </c>
      <c r="W710" s="107">
        <f t="shared" si="90"/>
        <v>0</v>
      </c>
      <c r="X710" s="107">
        <f t="shared" si="91"/>
        <v>0</v>
      </c>
      <c r="Y710" s="107">
        <f t="shared" si="92"/>
        <v>0</v>
      </c>
      <c r="Z710" s="107">
        <f t="shared" si="132"/>
        <v>0</v>
      </c>
      <c r="AA710" s="107">
        <f t="shared" si="133"/>
        <v>0</v>
      </c>
      <c r="AB710" s="107">
        <f t="shared" si="134"/>
        <v>0</v>
      </c>
      <c r="AC710" s="107">
        <f t="shared" si="135"/>
        <v>0</v>
      </c>
      <c r="AD710" s="107">
        <f t="shared" si="136"/>
        <v>0</v>
      </c>
      <c r="AE710" s="107">
        <f t="shared" si="137"/>
        <v>0</v>
      </c>
      <c r="AF710" s="107">
        <f t="shared" si="138"/>
        <v>0</v>
      </c>
      <c r="AG710" s="107">
        <f t="shared" si="139"/>
        <v>0</v>
      </c>
      <c r="AH710" s="107">
        <f t="shared" si="140"/>
        <v>0</v>
      </c>
      <c r="AI710" s="107">
        <f t="shared" si="141"/>
        <v>0</v>
      </c>
      <c r="AJ710" s="107">
        <f t="shared" si="142"/>
        <v>0</v>
      </c>
      <c r="AK710" s="107">
        <f t="shared" si="143"/>
        <v>0</v>
      </c>
    </row>
    <row r="711">
      <c r="A711" s="107"/>
      <c r="B711" s="107"/>
      <c r="C711" s="107"/>
      <c r="D711" s="107"/>
      <c r="E711" s="107"/>
      <c r="F711" s="108">
        <f t="shared" si="131"/>
        <v>4396</v>
      </c>
      <c r="G711" s="90" t="s">
        <v>901</v>
      </c>
      <c r="H711" s="14">
        <f>IF(ISNA(VLOOKUP(G711,Round3_Transactions!$A$2:$F$800,2,FALSE)), 0,VLOOKUP(G711,Round3_Transactions!$A$2:$F$800,2,FALSE))</f>
        <v>0</v>
      </c>
      <c r="I711" s="60">
        <f>IF(ISNA(VLOOKUP(G711,Round3_Transactions!$A$2:$F$800,3,FALSE)), 0,VLOOKUP(G711,Round3_Transactions!$A$2:$F$800,3,FALSE))</f>
        <v>0</v>
      </c>
      <c r="J711" s="60">
        <f>IF(ISNA(VLOOKUP(G711,Round3_Transactions!$A$2:$F$800,4,FALSE)), 0,VLOOKUP(G711,Round3_Transactions!$A$2:$F$800,4,FALSE))</f>
        <v>0</v>
      </c>
      <c r="K711" s="60">
        <f>IF(ISNA(VLOOKUP(G711,Round3_Transactions!$A$2:$F$800,5,FALSE)), 0,VLOOKUP(G711,Round3_Transactions!$A$2:$F$800,5,FALSE))</f>
        <v>0</v>
      </c>
      <c r="L711" s="86">
        <f>IF(ISNA(VLOOKUP(G711,Round3_Transactions!$A$2:$F$800,6,FALSE)), 0,VLOOKUP(G711,Round3_Transactions!$A$2:$F$800,6,FALSE))</f>
        <v>0</v>
      </c>
      <c r="M711" s="107">
        <f t="shared" si="79"/>
        <v>0</v>
      </c>
      <c r="N711" s="107">
        <f t="shared" si="81"/>
        <v>0</v>
      </c>
      <c r="O711" s="107">
        <f t="shared" si="82"/>
        <v>0</v>
      </c>
      <c r="P711" s="107">
        <f t="shared" si="83"/>
        <v>0</v>
      </c>
      <c r="Q711" s="107">
        <f t="shared" si="84"/>
        <v>0</v>
      </c>
      <c r="R711" s="107">
        <f t="shared" si="85"/>
        <v>0</v>
      </c>
      <c r="S711" s="107">
        <f t="shared" si="86"/>
        <v>0</v>
      </c>
      <c r="T711" s="107">
        <f t="shared" si="87"/>
        <v>0</v>
      </c>
      <c r="U711" s="107">
        <f t="shared" si="88"/>
        <v>0</v>
      </c>
      <c r="V711" s="107">
        <f t="shared" si="89"/>
        <v>0</v>
      </c>
      <c r="W711" s="107">
        <f t="shared" si="90"/>
        <v>0</v>
      </c>
      <c r="X711" s="107">
        <f t="shared" si="91"/>
        <v>0</v>
      </c>
      <c r="Y711" s="107">
        <f t="shared" si="92"/>
        <v>0</v>
      </c>
      <c r="Z711" s="107">
        <f t="shared" si="132"/>
        <v>0</v>
      </c>
      <c r="AA711" s="107">
        <f t="shared" si="133"/>
        <v>0</v>
      </c>
      <c r="AB711" s="107">
        <f t="shared" si="134"/>
        <v>0</v>
      </c>
      <c r="AC711" s="107">
        <f t="shared" si="135"/>
        <v>0</v>
      </c>
      <c r="AD711" s="107">
        <f t="shared" si="136"/>
        <v>0</v>
      </c>
      <c r="AE711" s="107">
        <f t="shared" si="137"/>
        <v>0</v>
      </c>
      <c r="AF711" s="107">
        <f t="shared" si="138"/>
        <v>0</v>
      </c>
      <c r="AG711" s="107">
        <f t="shared" si="139"/>
        <v>0</v>
      </c>
      <c r="AH711" s="107">
        <f t="shared" si="140"/>
        <v>0</v>
      </c>
      <c r="AI711" s="107">
        <f t="shared" si="141"/>
        <v>0</v>
      </c>
      <c r="AJ711" s="107">
        <f t="shared" si="142"/>
        <v>0</v>
      </c>
      <c r="AK711" s="107">
        <f t="shared" si="143"/>
        <v>0</v>
      </c>
    </row>
    <row r="712">
      <c r="A712" s="107"/>
      <c r="B712" s="107"/>
      <c r="C712" s="107"/>
      <c r="D712" s="107"/>
      <c r="E712" s="107"/>
      <c r="F712" s="108">
        <f t="shared" si="131"/>
        <v>4396</v>
      </c>
      <c r="G712" s="90" t="s">
        <v>902</v>
      </c>
      <c r="H712" s="14">
        <f>IF(ISNA(VLOOKUP(G712,Round3_Transactions!$A$2:$F$800,2,FALSE)), 0,VLOOKUP(G712,Round3_Transactions!$A$2:$F$800,2,FALSE))</f>
        <v>0</v>
      </c>
      <c r="I712" s="60">
        <f>IF(ISNA(VLOOKUP(G712,Round3_Transactions!$A$2:$F$800,3,FALSE)), 0,VLOOKUP(G712,Round3_Transactions!$A$2:$F$800,3,FALSE))</f>
        <v>0</v>
      </c>
      <c r="J712" s="60">
        <f>IF(ISNA(VLOOKUP(G712,Round3_Transactions!$A$2:$F$800,4,FALSE)), 0,VLOOKUP(G712,Round3_Transactions!$A$2:$F$800,4,FALSE))</f>
        <v>0</v>
      </c>
      <c r="K712" s="60">
        <f>IF(ISNA(VLOOKUP(G712,Round3_Transactions!$A$2:$F$800,5,FALSE)), 0,VLOOKUP(G712,Round3_Transactions!$A$2:$F$800,5,FALSE))</f>
        <v>0</v>
      </c>
      <c r="L712" s="86">
        <f>IF(ISNA(VLOOKUP(G712,Round3_Transactions!$A$2:$F$800,6,FALSE)), 0,VLOOKUP(G712,Round3_Transactions!$A$2:$F$800,6,FALSE))</f>
        <v>0</v>
      </c>
      <c r="M712" s="107">
        <f t="shared" si="79"/>
        <v>0</v>
      </c>
      <c r="N712" s="107">
        <f t="shared" si="81"/>
        <v>0</v>
      </c>
      <c r="O712" s="107">
        <f t="shared" si="82"/>
        <v>0</v>
      </c>
      <c r="P712" s="107">
        <f t="shared" si="83"/>
        <v>0</v>
      </c>
      <c r="Q712" s="107">
        <f t="shared" si="84"/>
        <v>0</v>
      </c>
      <c r="R712" s="107">
        <f t="shared" si="85"/>
        <v>0</v>
      </c>
      <c r="S712" s="107">
        <f t="shared" si="86"/>
        <v>0</v>
      </c>
      <c r="T712" s="107">
        <f t="shared" si="87"/>
        <v>0</v>
      </c>
      <c r="U712" s="107">
        <f t="shared" si="88"/>
        <v>0</v>
      </c>
      <c r="V712" s="107">
        <f t="shared" si="89"/>
        <v>0</v>
      </c>
      <c r="W712" s="107">
        <f t="shared" si="90"/>
        <v>0</v>
      </c>
      <c r="X712" s="107">
        <f t="shared" si="91"/>
        <v>0</v>
      </c>
      <c r="Y712" s="107">
        <f t="shared" si="92"/>
        <v>0</v>
      </c>
      <c r="Z712" s="107">
        <f t="shared" si="132"/>
        <v>0</v>
      </c>
      <c r="AA712" s="107">
        <f t="shared" si="133"/>
        <v>0</v>
      </c>
      <c r="AB712" s="107">
        <f t="shared" si="134"/>
        <v>0</v>
      </c>
      <c r="AC712" s="107">
        <f t="shared" si="135"/>
        <v>0</v>
      </c>
      <c r="AD712" s="107">
        <f t="shared" si="136"/>
        <v>0</v>
      </c>
      <c r="AE712" s="107">
        <f t="shared" si="137"/>
        <v>0</v>
      </c>
      <c r="AF712" s="107">
        <f t="shared" si="138"/>
        <v>0</v>
      </c>
      <c r="AG712" s="107">
        <f t="shared" si="139"/>
        <v>0</v>
      </c>
      <c r="AH712" s="107">
        <f t="shared" si="140"/>
        <v>0</v>
      </c>
      <c r="AI712" s="107">
        <f t="shared" si="141"/>
        <v>0</v>
      </c>
      <c r="AJ712" s="107">
        <f t="shared" si="142"/>
        <v>0</v>
      </c>
      <c r="AK712" s="107">
        <f t="shared" si="143"/>
        <v>0</v>
      </c>
    </row>
    <row r="713">
      <c r="A713" s="107"/>
      <c r="B713" s="107"/>
      <c r="C713" s="107"/>
      <c r="D713" s="107"/>
      <c r="E713" s="107"/>
      <c r="F713" s="108">
        <f t="shared" si="131"/>
        <v>4396</v>
      </c>
      <c r="G713" s="90" t="s">
        <v>903</v>
      </c>
      <c r="H713" s="14">
        <f>IF(ISNA(VLOOKUP(G713,Round3_Transactions!$A$2:$F$800,2,FALSE)), 0,VLOOKUP(G713,Round3_Transactions!$A$2:$F$800,2,FALSE))</f>
        <v>0</v>
      </c>
      <c r="I713" s="60">
        <f>IF(ISNA(VLOOKUP(G713,Round3_Transactions!$A$2:$F$800,3,FALSE)), 0,VLOOKUP(G713,Round3_Transactions!$A$2:$F$800,3,FALSE))</f>
        <v>0</v>
      </c>
      <c r="J713" s="60">
        <f>IF(ISNA(VLOOKUP(G713,Round3_Transactions!$A$2:$F$800,4,FALSE)), 0,VLOOKUP(G713,Round3_Transactions!$A$2:$F$800,4,FALSE))</f>
        <v>0</v>
      </c>
      <c r="K713" s="60">
        <f>IF(ISNA(VLOOKUP(G713,Round3_Transactions!$A$2:$F$800,5,FALSE)), 0,VLOOKUP(G713,Round3_Transactions!$A$2:$F$800,5,FALSE))</f>
        <v>0</v>
      </c>
      <c r="L713" s="86">
        <f>IF(ISNA(VLOOKUP(G713,Round3_Transactions!$A$2:$F$800,6,FALSE)), 0,VLOOKUP(G713,Round3_Transactions!$A$2:$F$800,6,FALSE))</f>
        <v>0</v>
      </c>
      <c r="M713" s="107">
        <f t="shared" si="79"/>
        <v>0</v>
      </c>
      <c r="N713" s="107">
        <f t="shared" si="81"/>
        <v>0</v>
      </c>
      <c r="O713" s="107">
        <f t="shared" si="82"/>
        <v>0</v>
      </c>
      <c r="P713" s="107">
        <f t="shared" si="83"/>
        <v>0</v>
      </c>
      <c r="Q713" s="107">
        <f t="shared" si="84"/>
        <v>0</v>
      </c>
      <c r="R713" s="107">
        <f t="shared" si="85"/>
        <v>0</v>
      </c>
      <c r="S713" s="107">
        <f t="shared" si="86"/>
        <v>0</v>
      </c>
      <c r="T713" s="107">
        <f t="shared" si="87"/>
        <v>0</v>
      </c>
      <c r="U713" s="107">
        <f t="shared" si="88"/>
        <v>0</v>
      </c>
      <c r="V713" s="107">
        <f t="shared" si="89"/>
        <v>0</v>
      </c>
      <c r="W713" s="107">
        <f t="shared" si="90"/>
        <v>0</v>
      </c>
      <c r="X713" s="107">
        <f t="shared" si="91"/>
        <v>0</v>
      </c>
      <c r="Y713" s="107">
        <f t="shared" si="92"/>
        <v>0</v>
      </c>
      <c r="Z713" s="107">
        <f t="shared" si="132"/>
        <v>0</v>
      </c>
      <c r="AA713" s="107">
        <f t="shared" si="133"/>
        <v>0</v>
      </c>
      <c r="AB713" s="107">
        <f t="shared" si="134"/>
        <v>0</v>
      </c>
      <c r="AC713" s="107">
        <f t="shared" si="135"/>
        <v>0</v>
      </c>
      <c r="AD713" s="107">
        <f t="shared" si="136"/>
        <v>0</v>
      </c>
      <c r="AE713" s="107">
        <f t="shared" si="137"/>
        <v>0</v>
      </c>
      <c r="AF713" s="107">
        <f t="shared" si="138"/>
        <v>0</v>
      </c>
      <c r="AG713" s="107">
        <f t="shared" si="139"/>
        <v>0</v>
      </c>
      <c r="AH713" s="107">
        <f t="shared" si="140"/>
        <v>0</v>
      </c>
      <c r="AI713" s="107">
        <f t="shared" si="141"/>
        <v>0</v>
      </c>
      <c r="AJ713" s="107">
        <f t="shared" si="142"/>
        <v>0</v>
      </c>
      <c r="AK713" s="107">
        <f t="shared" si="143"/>
        <v>0</v>
      </c>
    </row>
    <row r="714">
      <c r="A714" s="107"/>
      <c r="B714" s="107"/>
      <c r="C714" s="107"/>
      <c r="D714" s="107"/>
      <c r="E714" s="107"/>
      <c r="F714" s="108">
        <f t="shared" si="131"/>
        <v>4396</v>
      </c>
      <c r="G714" s="90" t="s">
        <v>904</v>
      </c>
      <c r="H714" s="14">
        <f>IF(ISNA(VLOOKUP(G714,Round3_Transactions!$A$2:$F$800,2,FALSE)), 0,VLOOKUP(G714,Round3_Transactions!$A$2:$F$800,2,FALSE))</f>
        <v>0</v>
      </c>
      <c r="I714" s="60">
        <f>IF(ISNA(VLOOKUP(G714,Round3_Transactions!$A$2:$F$800,3,FALSE)), 0,VLOOKUP(G714,Round3_Transactions!$A$2:$F$800,3,FALSE))</f>
        <v>0</v>
      </c>
      <c r="J714" s="60">
        <f>IF(ISNA(VLOOKUP(G714,Round3_Transactions!$A$2:$F$800,4,FALSE)), 0,VLOOKUP(G714,Round3_Transactions!$A$2:$F$800,4,FALSE))</f>
        <v>0</v>
      </c>
      <c r="K714" s="60">
        <f>IF(ISNA(VLOOKUP(G714,Round3_Transactions!$A$2:$F$800,5,FALSE)), 0,VLOOKUP(G714,Round3_Transactions!$A$2:$F$800,5,FALSE))</f>
        <v>0</v>
      </c>
      <c r="L714" s="86">
        <f>IF(ISNA(VLOOKUP(G714,Round3_Transactions!$A$2:$F$800,6,FALSE)), 0,VLOOKUP(G714,Round3_Transactions!$A$2:$F$800,6,FALSE))</f>
        <v>0</v>
      </c>
      <c r="M714" s="107">
        <f t="shared" si="79"/>
        <v>0</v>
      </c>
      <c r="N714" s="107">
        <f t="shared" si="81"/>
        <v>0</v>
      </c>
      <c r="O714" s="107">
        <f t="shared" si="82"/>
        <v>0</v>
      </c>
      <c r="P714" s="107">
        <f t="shared" si="83"/>
        <v>0</v>
      </c>
      <c r="Q714" s="107">
        <f t="shared" si="84"/>
        <v>0</v>
      </c>
      <c r="R714" s="107">
        <f t="shared" si="85"/>
        <v>0</v>
      </c>
      <c r="S714" s="107">
        <f t="shared" si="86"/>
        <v>0</v>
      </c>
      <c r="T714" s="107">
        <f t="shared" si="87"/>
        <v>0</v>
      </c>
      <c r="U714" s="107">
        <f t="shared" si="88"/>
        <v>0</v>
      </c>
      <c r="V714" s="107">
        <f t="shared" si="89"/>
        <v>0</v>
      </c>
      <c r="W714" s="107">
        <f t="shared" si="90"/>
        <v>0</v>
      </c>
      <c r="X714" s="107">
        <f t="shared" si="91"/>
        <v>0</v>
      </c>
      <c r="Y714" s="107">
        <f t="shared" si="92"/>
        <v>0</v>
      </c>
      <c r="Z714" s="107">
        <f t="shared" si="132"/>
        <v>0</v>
      </c>
      <c r="AA714" s="107">
        <f t="shared" si="133"/>
        <v>0</v>
      </c>
      <c r="AB714" s="107">
        <f t="shared" si="134"/>
        <v>0</v>
      </c>
      <c r="AC714" s="107">
        <f t="shared" si="135"/>
        <v>0</v>
      </c>
      <c r="AD714" s="107">
        <f t="shared" si="136"/>
        <v>0</v>
      </c>
      <c r="AE714" s="107">
        <f t="shared" si="137"/>
        <v>0</v>
      </c>
      <c r="AF714" s="107">
        <f t="shared" si="138"/>
        <v>0</v>
      </c>
      <c r="AG714" s="107">
        <f t="shared" si="139"/>
        <v>0</v>
      </c>
      <c r="AH714" s="107">
        <f t="shared" si="140"/>
        <v>0</v>
      </c>
      <c r="AI714" s="107">
        <f t="shared" si="141"/>
        <v>0</v>
      </c>
      <c r="AJ714" s="107">
        <f t="shared" si="142"/>
        <v>0</v>
      </c>
      <c r="AK714" s="107">
        <f t="shared" si="143"/>
        <v>0</v>
      </c>
    </row>
    <row r="715">
      <c r="A715" s="107"/>
      <c r="B715" s="107"/>
      <c r="C715" s="107"/>
      <c r="D715" s="107"/>
      <c r="E715" s="107"/>
      <c r="F715" s="108">
        <f t="shared" si="131"/>
        <v>4396</v>
      </c>
      <c r="G715" s="90" t="s">
        <v>905</v>
      </c>
      <c r="H715" s="14">
        <f>IF(ISNA(VLOOKUP(G715,Round3_Transactions!$A$2:$F$800,2,FALSE)), 0,VLOOKUP(G715,Round3_Transactions!$A$2:$F$800,2,FALSE))</f>
        <v>0</v>
      </c>
      <c r="I715" s="60">
        <f>IF(ISNA(VLOOKUP(G715,Round3_Transactions!$A$2:$F$800,3,FALSE)), 0,VLOOKUP(G715,Round3_Transactions!$A$2:$F$800,3,FALSE))</f>
        <v>0</v>
      </c>
      <c r="J715" s="60">
        <f>IF(ISNA(VLOOKUP(G715,Round3_Transactions!$A$2:$F$800,4,FALSE)), 0,VLOOKUP(G715,Round3_Transactions!$A$2:$F$800,4,FALSE))</f>
        <v>0</v>
      </c>
      <c r="K715" s="60">
        <f>IF(ISNA(VLOOKUP(G715,Round3_Transactions!$A$2:$F$800,5,FALSE)), 0,VLOOKUP(G715,Round3_Transactions!$A$2:$F$800,5,FALSE))</f>
        <v>0</v>
      </c>
      <c r="L715" s="86">
        <f>IF(ISNA(VLOOKUP(G715,Round3_Transactions!$A$2:$F$800,6,FALSE)), 0,VLOOKUP(G715,Round3_Transactions!$A$2:$F$800,6,FALSE))</f>
        <v>0</v>
      </c>
      <c r="M715" s="107">
        <f t="shared" si="79"/>
        <v>0</v>
      </c>
      <c r="N715" s="107">
        <f t="shared" si="81"/>
        <v>0</v>
      </c>
      <c r="O715" s="107">
        <f t="shared" si="82"/>
        <v>0</v>
      </c>
      <c r="P715" s="107">
        <f t="shared" si="83"/>
        <v>0</v>
      </c>
      <c r="Q715" s="107">
        <f t="shared" si="84"/>
        <v>0</v>
      </c>
      <c r="R715" s="107">
        <f t="shared" si="85"/>
        <v>0</v>
      </c>
      <c r="S715" s="107">
        <f t="shared" si="86"/>
        <v>0</v>
      </c>
      <c r="T715" s="107">
        <f t="shared" si="87"/>
        <v>0</v>
      </c>
      <c r="U715" s="107">
        <f t="shared" si="88"/>
        <v>0</v>
      </c>
      <c r="V715" s="107">
        <f t="shared" si="89"/>
        <v>0</v>
      </c>
      <c r="W715" s="107">
        <f t="shared" si="90"/>
        <v>0</v>
      </c>
      <c r="X715" s="107">
        <f t="shared" si="91"/>
        <v>0</v>
      </c>
      <c r="Y715" s="107">
        <f t="shared" si="92"/>
        <v>0</v>
      </c>
      <c r="Z715" s="107">
        <f t="shared" si="132"/>
        <v>0</v>
      </c>
      <c r="AA715" s="107">
        <f t="shared" si="133"/>
        <v>0</v>
      </c>
      <c r="AB715" s="107">
        <f t="shared" si="134"/>
        <v>0</v>
      </c>
      <c r="AC715" s="107">
        <f t="shared" si="135"/>
        <v>0</v>
      </c>
      <c r="AD715" s="107">
        <f t="shared" si="136"/>
        <v>0</v>
      </c>
      <c r="AE715" s="107">
        <f t="shared" si="137"/>
        <v>0</v>
      </c>
      <c r="AF715" s="107">
        <f t="shared" si="138"/>
        <v>0</v>
      </c>
      <c r="AG715" s="107">
        <f t="shared" si="139"/>
        <v>0</v>
      </c>
      <c r="AH715" s="107">
        <f t="shared" si="140"/>
        <v>0</v>
      </c>
      <c r="AI715" s="107">
        <f t="shared" si="141"/>
        <v>0</v>
      </c>
      <c r="AJ715" s="107">
        <f t="shared" si="142"/>
        <v>0</v>
      </c>
      <c r="AK715" s="107">
        <f t="shared" si="143"/>
        <v>0</v>
      </c>
    </row>
    <row r="716">
      <c r="A716" s="107"/>
      <c r="B716" s="107"/>
      <c r="C716" s="107"/>
      <c r="D716" s="107"/>
      <c r="E716" s="107"/>
      <c r="F716" s="108">
        <f t="shared" si="131"/>
        <v>4396</v>
      </c>
      <c r="G716" s="90" t="s">
        <v>906</v>
      </c>
      <c r="H716" s="14">
        <f>IF(ISNA(VLOOKUP(G716,Round3_Transactions!$A$2:$F$800,2,FALSE)), 0,VLOOKUP(G716,Round3_Transactions!$A$2:$F$800,2,FALSE))</f>
        <v>0</v>
      </c>
      <c r="I716" s="60">
        <f>IF(ISNA(VLOOKUP(G716,Round3_Transactions!$A$2:$F$800,3,FALSE)), 0,VLOOKUP(G716,Round3_Transactions!$A$2:$F$800,3,FALSE))</f>
        <v>0</v>
      </c>
      <c r="J716" s="60">
        <f>IF(ISNA(VLOOKUP(G716,Round3_Transactions!$A$2:$F$800,4,FALSE)), 0,VLOOKUP(G716,Round3_Transactions!$A$2:$F$800,4,FALSE))</f>
        <v>0</v>
      </c>
      <c r="K716" s="60">
        <f>IF(ISNA(VLOOKUP(G716,Round3_Transactions!$A$2:$F$800,5,FALSE)), 0,VLOOKUP(G716,Round3_Transactions!$A$2:$F$800,5,FALSE))</f>
        <v>0</v>
      </c>
      <c r="L716" s="86">
        <f>IF(ISNA(VLOOKUP(G716,Round3_Transactions!$A$2:$F$800,6,FALSE)), 0,VLOOKUP(G716,Round3_Transactions!$A$2:$F$800,6,FALSE))</f>
        <v>0</v>
      </c>
      <c r="M716" s="107">
        <f t="shared" si="79"/>
        <v>0</v>
      </c>
      <c r="N716" s="107">
        <f t="shared" si="81"/>
        <v>0</v>
      </c>
      <c r="O716" s="107">
        <f t="shared" si="82"/>
        <v>0</v>
      </c>
      <c r="P716" s="107">
        <f t="shared" si="83"/>
        <v>0</v>
      </c>
      <c r="Q716" s="107">
        <f t="shared" si="84"/>
        <v>0</v>
      </c>
      <c r="R716" s="107">
        <f t="shared" si="85"/>
        <v>0</v>
      </c>
      <c r="S716" s="107">
        <f t="shared" si="86"/>
        <v>0</v>
      </c>
      <c r="T716" s="107">
        <f t="shared" si="87"/>
        <v>0</v>
      </c>
      <c r="U716" s="107">
        <f t="shared" si="88"/>
        <v>0</v>
      </c>
      <c r="V716" s="107">
        <f t="shared" si="89"/>
        <v>0</v>
      </c>
      <c r="W716" s="107">
        <f t="shared" si="90"/>
        <v>0</v>
      </c>
      <c r="X716" s="107">
        <f t="shared" si="91"/>
        <v>0</v>
      </c>
      <c r="Y716" s="107">
        <f t="shared" si="92"/>
        <v>0</v>
      </c>
      <c r="Z716" s="107">
        <f t="shared" si="132"/>
        <v>0</v>
      </c>
      <c r="AA716" s="107">
        <f t="shared" si="133"/>
        <v>0</v>
      </c>
      <c r="AB716" s="107">
        <f t="shared" si="134"/>
        <v>0</v>
      </c>
      <c r="AC716" s="107">
        <f t="shared" si="135"/>
        <v>0</v>
      </c>
      <c r="AD716" s="107">
        <f t="shared" si="136"/>
        <v>0</v>
      </c>
      <c r="AE716" s="107">
        <f t="shared" si="137"/>
        <v>0</v>
      </c>
      <c r="AF716" s="107">
        <f t="shared" si="138"/>
        <v>0</v>
      </c>
      <c r="AG716" s="107">
        <f t="shared" si="139"/>
        <v>0</v>
      </c>
      <c r="AH716" s="107">
        <f t="shared" si="140"/>
        <v>0</v>
      </c>
      <c r="AI716" s="107">
        <f t="shared" si="141"/>
        <v>0</v>
      </c>
      <c r="AJ716" s="107">
        <f t="shared" si="142"/>
        <v>0</v>
      </c>
      <c r="AK716" s="107">
        <f t="shared" si="143"/>
        <v>0</v>
      </c>
    </row>
    <row r="717">
      <c r="A717" s="107"/>
      <c r="B717" s="107"/>
      <c r="C717" s="107"/>
      <c r="D717" s="107"/>
      <c r="E717" s="107"/>
      <c r="F717" s="108">
        <f t="shared" si="131"/>
        <v>4396</v>
      </c>
      <c r="G717" s="90" t="s">
        <v>907</v>
      </c>
      <c r="H717" s="14">
        <f>IF(ISNA(VLOOKUP(G717,Round3_Transactions!$A$2:$F$800,2,FALSE)), 0,VLOOKUP(G717,Round3_Transactions!$A$2:$F$800,2,FALSE))</f>
        <v>0</v>
      </c>
      <c r="I717" s="60">
        <f>IF(ISNA(VLOOKUP(G717,Round3_Transactions!$A$2:$F$800,3,FALSE)), 0,VLOOKUP(G717,Round3_Transactions!$A$2:$F$800,3,FALSE))</f>
        <v>0</v>
      </c>
      <c r="J717" s="60">
        <f>IF(ISNA(VLOOKUP(G717,Round3_Transactions!$A$2:$F$800,4,FALSE)), 0,VLOOKUP(G717,Round3_Transactions!$A$2:$F$800,4,FALSE))</f>
        <v>0</v>
      </c>
      <c r="K717" s="60">
        <f>IF(ISNA(VLOOKUP(G717,Round3_Transactions!$A$2:$F$800,5,FALSE)), 0,VLOOKUP(G717,Round3_Transactions!$A$2:$F$800,5,FALSE))</f>
        <v>0</v>
      </c>
      <c r="L717" s="86">
        <f>IF(ISNA(VLOOKUP(G717,Round3_Transactions!$A$2:$F$800,6,FALSE)), 0,VLOOKUP(G717,Round3_Transactions!$A$2:$F$800,6,FALSE))</f>
        <v>0</v>
      </c>
      <c r="M717" s="107">
        <f t="shared" si="79"/>
        <v>0</v>
      </c>
      <c r="N717" s="107">
        <f t="shared" si="81"/>
        <v>0</v>
      </c>
      <c r="O717" s="107">
        <f t="shared" si="82"/>
        <v>0</v>
      </c>
      <c r="P717" s="107">
        <f t="shared" si="83"/>
        <v>0</v>
      </c>
      <c r="Q717" s="107">
        <f t="shared" si="84"/>
        <v>0</v>
      </c>
      <c r="R717" s="107">
        <f t="shared" si="85"/>
        <v>0</v>
      </c>
      <c r="S717" s="107">
        <f t="shared" si="86"/>
        <v>0</v>
      </c>
      <c r="T717" s="107">
        <f t="shared" si="87"/>
        <v>0</v>
      </c>
      <c r="U717" s="107">
        <f t="shared" si="88"/>
        <v>0</v>
      </c>
      <c r="V717" s="107">
        <f t="shared" si="89"/>
        <v>0</v>
      </c>
      <c r="W717" s="107">
        <f t="shared" si="90"/>
        <v>0</v>
      </c>
      <c r="X717" s="107">
        <f t="shared" si="91"/>
        <v>0</v>
      </c>
      <c r="Y717" s="107">
        <f t="shared" si="92"/>
        <v>0</v>
      </c>
      <c r="Z717" s="107">
        <f t="shared" si="132"/>
        <v>0</v>
      </c>
      <c r="AA717" s="107">
        <f t="shared" si="133"/>
        <v>0</v>
      </c>
      <c r="AB717" s="107">
        <f t="shared" si="134"/>
        <v>0</v>
      </c>
      <c r="AC717" s="107">
        <f t="shared" si="135"/>
        <v>0</v>
      </c>
      <c r="AD717" s="107">
        <f t="shared" si="136"/>
        <v>0</v>
      </c>
      <c r="AE717" s="107">
        <f t="shared" si="137"/>
        <v>0</v>
      </c>
      <c r="AF717" s="107">
        <f t="shared" si="138"/>
        <v>0</v>
      </c>
      <c r="AG717" s="107">
        <f t="shared" si="139"/>
        <v>0</v>
      </c>
      <c r="AH717" s="107">
        <f t="shared" si="140"/>
        <v>0</v>
      </c>
      <c r="AI717" s="107">
        <f t="shared" si="141"/>
        <v>0</v>
      </c>
      <c r="AJ717" s="107">
        <f t="shared" si="142"/>
        <v>0</v>
      </c>
      <c r="AK717" s="107">
        <f t="shared" si="143"/>
        <v>0</v>
      </c>
    </row>
    <row r="718">
      <c r="A718" s="107"/>
      <c r="B718" s="107"/>
      <c r="C718" s="107"/>
      <c r="D718" s="107"/>
      <c r="E718" s="107"/>
      <c r="F718" s="108">
        <f t="shared" si="131"/>
        <v>4396</v>
      </c>
      <c r="G718" s="90" t="s">
        <v>908</v>
      </c>
      <c r="H718" s="14">
        <f>IF(ISNA(VLOOKUP(G718,Round3_Transactions!$A$2:$F$800,2,FALSE)), 0,VLOOKUP(G718,Round3_Transactions!$A$2:$F$800,2,FALSE))</f>
        <v>0</v>
      </c>
      <c r="I718" s="60">
        <f>IF(ISNA(VLOOKUP(G718,Round3_Transactions!$A$2:$F$800,3,FALSE)), 0,VLOOKUP(G718,Round3_Transactions!$A$2:$F$800,3,FALSE))</f>
        <v>0</v>
      </c>
      <c r="J718" s="60">
        <f>IF(ISNA(VLOOKUP(G718,Round3_Transactions!$A$2:$F$800,4,FALSE)), 0,VLOOKUP(G718,Round3_Transactions!$A$2:$F$800,4,FALSE))</f>
        <v>0</v>
      </c>
      <c r="K718" s="60">
        <f>IF(ISNA(VLOOKUP(G718,Round3_Transactions!$A$2:$F$800,5,FALSE)), 0,VLOOKUP(G718,Round3_Transactions!$A$2:$F$800,5,FALSE))</f>
        <v>0</v>
      </c>
      <c r="L718" s="86">
        <f>IF(ISNA(VLOOKUP(G718,Round3_Transactions!$A$2:$F$800,6,FALSE)), 0,VLOOKUP(G718,Round3_Transactions!$A$2:$F$800,6,FALSE))</f>
        <v>0</v>
      </c>
      <c r="M718" s="107">
        <f t="shared" si="79"/>
        <v>0</v>
      </c>
      <c r="N718" s="107">
        <f t="shared" si="81"/>
        <v>0</v>
      </c>
      <c r="O718" s="107">
        <f t="shared" si="82"/>
        <v>0</v>
      </c>
      <c r="P718" s="107">
        <f t="shared" si="83"/>
        <v>0</v>
      </c>
      <c r="Q718" s="107">
        <f t="shared" si="84"/>
        <v>0</v>
      </c>
      <c r="R718" s="107">
        <f t="shared" si="85"/>
        <v>0</v>
      </c>
      <c r="S718" s="107">
        <f t="shared" si="86"/>
        <v>0</v>
      </c>
      <c r="T718" s="107">
        <f t="shared" si="87"/>
        <v>0</v>
      </c>
      <c r="U718" s="107">
        <f t="shared" si="88"/>
        <v>0</v>
      </c>
      <c r="V718" s="107">
        <f t="shared" si="89"/>
        <v>0</v>
      </c>
      <c r="W718" s="107">
        <f t="shared" si="90"/>
        <v>0</v>
      </c>
      <c r="X718" s="107">
        <f t="shared" si="91"/>
        <v>0</v>
      </c>
      <c r="Y718" s="107">
        <f t="shared" si="92"/>
        <v>0</v>
      </c>
      <c r="Z718" s="107">
        <f t="shared" si="132"/>
        <v>0</v>
      </c>
      <c r="AA718" s="107">
        <f t="shared" si="133"/>
        <v>0</v>
      </c>
      <c r="AB718" s="107">
        <f t="shared" si="134"/>
        <v>0</v>
      </c>
      <c r="AC718" s="107">
        <f t="shared" si="135"/>
        <v>0</v>
      </c>
      <c r="AD718" s="107">
        <f t="shared" si="136"/>
        <v>0</v>
      </c>
      <c r="AE718" s="107">
        <f t="shared" si="137"/>
        <v>0</v>
      </c>
      <c r="AF718" s="107">
        <f t="shared" si="138"/>
        <v>0</v>
      </c>
      <c r="AG718" s="107">
        <f t="shared" si="139"/>
        <v>0</v>
      </c>
      <c r="AH718" s="107">
        <f t="shared" si="140"/>
        <v>0</v>
      </c>
      <c r="AI718" s="107">
        <f t="shared" si="141"/>
        <v>0</v>
      </c>
      <c r="AJ718" s="107">
        <f t="shared" si="142"/>
        <v>0</v>
      </c>
      <c r="AK718" s="107">
        <f t="shared" si="143"/>
        <v>0</v>
      </c>
    </row>
    <row r="719">
      <c r="A719" s="107"/>
      <c r="B719" s="107"/>
      <c r="C719" s="107"/>
      <c r="D719" s="107"/>
      <c r="E719" s="107"/>
      <c r="F719" s="108">
        <f t="shared" si="131"/>
        <v>4396</v>
      </c>
      <c r="G719" s="90" t="s">
        <v>909</v>
      </c>
      <c r="H719" s="14">
        <f>IF(ISNA(VLOOKUP(G719,Round3_Transactions!$A$2:$F$800,2,FALSE)), 0,VLOOKUP(G719,Round3_Transactions!$A$2:$F$800,2,FALSE))</f>
        <v>0</v>
      </c>
      <c r="I719" s="60">
        <f>IF(ISNA(VLOOKUP(G719,Round3_Transactions!$A$2:$F$800,3,FALSE)), 0,VLOOKUP(G719,Round3_Transactions!$A$2:$F$800,3,FALSE))</f>
        <v>0</v>
      </c>
      <c r="J719" s="60">
        <f>IF(ISNA(VLOOKUP(G719,Round3_Transactions!$A$2:$F$800,4,FALSE)), 0,VLOOKUP(G719,Round3_Transactions!$A$2:$F$800,4,FALSE))</f>
        <v>0</v>
      </c>
      <c r="K719" s="60">
        <f>IF(ISNA(VLOOKUP(G719,Round3_Transactions!$A$2:$F$800,5,FALSE)), 0,VLOOKUP(G719,Round3_Transactions!$A$2:$F$800,5,FALSE))</f>
        <v>0</v>
      </c>
      <c r="L719" s="86">
        <f>IF(ISNA(VLOOKUP(G719,Round3_Transactions!$A$2:$F$800,6,FALSE)), 0,VLOOKUP(G719,Round3_Transactions!$A$2:$F$800,6,FALSE))</f>
        <v>0</v>
      </c>
      <c r="M719" s="107">
        <f t="shared" si="79"/>
        <v>0</v>
      </c>
      <c r="N719" s="107">
        <f t="shared" si="81"/>
        <v>0</v>
      </c>
      <c r="O719" s="107">
        <f t="shared" si="82"/>
        <v>0</v>
      </c>
      <c r="P719" s="107">
        <f t="shared" si="83"/>
        <v>0</v>
      </c>
      <c r="Q719" s="107">
        <f t="shared" si="84"/>
        <v>0</v>
      </c>
      <c r="R719" s="107">
        <f t="shared" si="85"/>
        <v>0</v>
      </c>
      <c r="S719" s="107">
        <f t="shared" si="86"/>
        <v>0</v>
      </c>
      <c r="T719" s="107">
        <f t="shared" si="87"/>
        <v>0</v>
      </c>
      <c r="U719" s="107">
        <f t="shared" si="88"/>
        <v>0</v>
      </c>
      <c r="V719" s="107">
        <f t="shared" si="89"/>
        <v>0</v>
      </c>
      <c r="W719" s="107">
        <f t="shared" si="90"/>
        <v>0</v>
      </c>
      <c r="X719" s="107">
        <f t="shared" si="91"/>
        <v>0</v>
      </c>
      <c r="Y719" s="107">
        <f t="shared" si="92"/>
        <v>0</v>
      </c>
      <c r="Z719" s="107">
        <f t="shared" si="132"/>
        <v>0</v>
      </c>
      <c r="AA719" s="107">
        <f t="shared" si="133"/>
        <v>0</v>
      </c>
      <c r="AB719" s="107">
        <f t="shared" si="134"/>
        <v>0</v>
      </c>
      <c r="AC719" s="107">
        <f t="shared" si="135"/>
        <v>0</v>
      </c>
      <c r="AD719" s="107">
        <f t="shared" si="136"/>
        <v>0</v>
      </c>
      <c r="AE719" s="107">
        <f t="shared" si="137"/>
        <v>0</v>
      </c>
      <c r="AF719" s="107">
        <f t="shared" si="138"/>
        <v>0</v>
      </c>
      <c r="AG719" s="107">
        <f t="shared" si="139"/>
        <v>0</v>
      </c>
      <c r="AH719" s="107">
        <f t="shared" si="140"/>
        <v>0</v>
      </c>
      <c r="AI719" s="107">
        <f t="shared" si="141"/>
        <v>0</v>
      </c>
      <c r="AJ719" s="107">
        <f t="shared" si="142"/>
        <v>0</v>
      </c>
      <c r="AK719" s="107">
        <f t="shared" si="143"/>
        <v>0</v>
      </c>
    </row>
    <row r="720">
      <c r="A720" s="107"/>
      <c r="B720" s="107"/>
      <c r="C720" s="107"/>
      <c r="D720" s="107"/>
      <c r="E720" s="107"/>
      <c r="F720" s="108">
        <f t="shared" si="131"/>
        <v>4396</v>
      </c>
      <c r="G720" s="90" t="s">
        <v>910</v>
      </c>
      <c r="H720" s="14">
        <f>IF(ISNA(VLOOKUP(G720,Round3_Transactions!$A$2:$F$800,2,FALSE)), 0,VLOOKUP(G720,Round3_Transactions!$A$2:$F$800,2,FALSE))</f>
        <v>0</v>
      </c>
      <c r="I720" s="60">
        <f>IF(ISNA(VLOOKUP(G720,Round3_Transactions!$A$2:$F$800,3,FALSE)), 0,VLOOKUP(G720,Round3_Transactions!$A$2:$F$800,3,FALSE))</f>
        <v>0</v>
      </c>
      <c r="J720" s="60">
        <f>IF(ISNA(VLOOKUP(G720,Round3_Transactions!$A$2:$F$800,4,FALSE)), 0,VLOOKUP(G720,Round3_Transactions!$A$2:$F$800,4,FALSE))</f>
        <v>0</v>
      </c>
      <c r="K720" s="60">
        <f>IF(ISNA(VLOOKUP(G720,Round3_Transactions!$A$2:$F$800,5,FALSE)), 0,VLOOKUP(G720,Round3_Transactions!$A$2:$F$800,5,FALSE))</f>
        <v>0</v>
      </c>
      <c r="L720" s="86">
        <f>IF(ISNA(VLOOKUP(G720,Round3_Transactions!$A$2:$F$800,6,FALSE)), 0,VLOOKUP(G720,Round3_Transactions!$A$2:$F$800,6,FALSE))</f>
        <v>0</v>
      </c>
      <c r="M720" s="107">
        <f t="shared" si="79"/>
        <v>0</v>
      </c>
      <c r="N720" s="107">
        <f t="shared" si="81"/>
        <v>0</v>
      </c>
      <c r="O720" s="107">
        <f t="shared" si="82"/>
        <v>0</v>
      </c>
      <c r="P720" s="107">
        <f t="shared" si="83"/>
        <v>0</v>
      </c>
      <c r="Q720" s="107">
        <f t="shared" si="84"/>
        <v>0</v>
      </c>
      <c r="R720" s="107">
        <f t="shared" si="85"/>
        <v>0</v>
      </c>
      <c r="S720" s="107">
        <f t="shared" si="86"/>
        <v>0</v>
      </c>
      <c r="T720" s="107">
        <f t="shared" si="87"/>
        <v>0</v>
      </c>
      <c r="U720" s="107">
        <f t="shared" si="88"/>
        <v>0</v>
      </c>
      <c r="V720" s="107">
        <f t="shared" si="89"/>
        <v>0</v>
      </c>
      <c r="W720" s="107">
        <f t="shared" si="90"/>
        <v>0</v>
      </c>
      <c r="X720" s="107">
        <f t="shared" si="91"/>
        <v>0</v>
      </c>
      <c r="Y720" s="107">
        <f t="shared" si="92"/>
        <v>0</v>
      </c>
      <c r="Z720" s="107">
        <f t="shared" si="132"/>
        <v>0</v>
      </c>
      <c r="AA720" s="107">
        <f t="shared" si="133"/>
        <v>0</v>
      </c>
      <c r="AB720" s="107">
        <f t="shared" si="134"/>
        <v>0</v>
      </c>
      <c r="AC720" s="107">
        <f t="shared" si="135"/>
        <v>0</v>
      </c>
      <c r="AD720" s="107">
        <f t="shared" si="136"/>
        <v>0</v>
      </c>
      <c r="AE720" s="107">
        <f t="shared" si="137"/>
        <v>0</v>
      </c>
      <c r="AF720" s="107">
        <f t="shared" si="138"/>
        <v>0</v>
      </c>
      <c r="AG720" s="107">
        <f t="shared" si="139"/>
        <v>0</v>
      </c>
      <c r="AH720" s="107">
        <f t="shared" si="140"/>
        <v>0</v>
      </c>
      <c r="AI720" s="107">
        <f t="shared" si="141"/>
        <v>0</v>
      </c>
      <c r="AJ720" s="107">
        <f t="shared" si="142"/>
        <v>0</v>
      </c>
      <c r="AK720" s="107">
        <f t="shared" si="143"/>
        <v>0</v>
      </c>
    </row>
    <row r="721">
      <c r="A721" s="115"/>
      <c r="B721" s="115"/>
      <c r="C721" s="115"/>
      <c r="D721" s="115"/>
      <c r="E721" s="115"/>
      <c r="F721" s="116"/>
      <c r="G721" s="122"/>
      <c r="H721" s="14" t="str">
        <f>IF(ISNA(VLOOKUP(G721,Round3_Transactions!$A$2:$F$800,2,FALSE)), 0,VLOOKUP(G721,Round3_Transactions!$A$2:$F$800,2,FALSE))</f>
        <v/>
      </c>
      <c r="I721" s="60" t="str">
        <f>IF(ISNA(VLOOKUP(G721,Round3_Transactions!$A$2:$F$800,3,FALSE)), 0,VLOOKUP(G721,Round3_Transactions!$A$2:$F$800,3,FALSE))</f>
        <v/>
      </c>
      <c r="J721" s="60" t="str">
        <f>IF(ISNA(VLOOKUP(G721,Round3_Transactions!$A$2:$F$800,4,FALSE)), 0,VLOOKUP(G721,Round3_Transactions!$A$2:$F$800,4,FALSE))</f>
        <v/>
      </c>
      <c r="K721" s="60" t="str">
        <f>IF(ISNA(VLOOKUP(G721,Round3_Transactions!$A$2:$F$800,5,FALSE)), 0,VLOOKUP(G721,Round3_Transactions!$A$2:$F$800,5,FALSE))</f>
        <v/>
      </c>
      <c r="L721" s="86" t="str">
        <f>IF(ISNA(VLOOKUP(G721,Round3_Transactions!$A$2:$F$800,6,FALSE)), 0,VLOOKUP(G721,Round3_Transactions!$A$2:$F$800,6,FALSE))</f>
        <v/>
      </c>
      <c r="M721" s="115">
        <f t="shared" si="79"/>
        <v>0</v>
      </c>
      <c r="N721" s="115">
        <f t="shared" si="81"/>
        <v>0</v>
      </c>
      <c r="O721" s="115">
        <f t="shared" si="82"/>
        <v>0</v>
      </c>
      <c r="P721" s="115">
        <f t="shared" si="83"/>
        <v>0</v>
      </c>
      <c r="Q721" s="115">
        <f t="shared" si="84"/>
        <v>0</v>
      </c>
      <c r="R721" s="115">
        <f t="shared" si="85"/>
        <v>0</v>
      </c>
      <c r="S721" s="115">
        <f t="shared" si="86"/>
        <v>0</v>
      </c>
      <c r="T721" s="115">
        <f t="shared" si="87"/>
        <v>0</v>
      </c>
      <c r="U721" s="115">
        <f t="shared" si="88"/>
        <v>0</v>
      </c>
      <c r="V721" s="115">
        <f t="shared" si="89"/>
        <v>0</v>
      </c>
      <c r="W721" s="115">
        <f t="shared" si="90"/>
        <v>0</v>
      </c>
      <c r="X721" s="115">
        <f t="shared" si="91"/>
        <v>0</v>
      </c>
      <c r="Y721" s="115">
        <f t="shared" si="92"/>
        <v>0</v>
      </c>
      <c r="Z721" s="115"/>
      <c r="AA721" s="115"/>
      <c r="AB721" s="115"/>
      <c r="AC721" s="115"/>
      <c r="AD721" s="115"/>
      <c r="AE721" s="115"/>
      <c r="AF721" s="115"/>
      <c r="AG721" s="115"/>
      <c r="AH721" s="115"/>
      <c r="AI721" s="115"/>
      <c r="AJ721" s="115"/>
      <c r="AK721" s="115"/>
    </row>
    <row r="722">
      <c r="A722" s="102" t="str">
        <f>Stock_Prices!A26</f>
        <v>SMC</v>
      </c>
      <c r="B722" s="102" t="str">
        <f>Stock_Prices!B26</f>
        <v>Samurai Corp</v>
      </c>
      <c r="C722" s="103">
        <f>Stock_Prices!C26-D722</f>
        <v>100000</v>
      </c>
      <c r="D722" s="104">
        <f>SUM(H722:H800)-SUM(J722:J800)</f>
        <v>0</v>
      </c>
      <c r="E722" s="118">
        <f>Stock_Prices!I26</f>
        <v>0.5</v>
      </c>
      <c r="F722" s="123">
        <f>Stock_Prices!J26</f>
        <v>1522</v>
      </c>
      <c r="G722" s="90" t="s">
        <v>911</v>
      </c>
      <c r="H722" s="14">
        <f>IF(ISNA(VLOOKUP(G722,Round3_Transactions!$A$2:$F$800,2,FALSE)), 0,VLOOKUP(G722,Round3_Transactions!$A$2:$F$800,2,FALSE))</f>
        <v>0</v>
      </c>
      <c r="I722" s="60">
        <f>IF(ISNA(VLOOKUP(G722,Round3_Transactions!$A$2:$F$800,3,FALSE)), 0,VLOOKUP(G722,Round3_Transactions!$A$2:$F$800,3,FALSE))</f>
        <v>0</v>
      </c>
      <c r="J722" s="60">
        <f>IF(ISNA(VLOOKUP(G722,Round3_Transactions!$A$2:$F$800,4,FALSE)), 0,VLOOKUP(G722,Round3_Transactions!$A$2:$F$800,4,FALSE))</f>
        <v>0</v>
      </c>
      <c r="K722" s="60">
        <f>IF(ISNA(VLOOKUP(G722,Round3_Transactions!$A$2:$F$800,5,FALSE)), 0,VLOOKUP(G722,Round3_Transactions!$A$2:$F$800,5,FALSE))</f>
        <v>0</v>
      </c>
      <c r="L722" s="86">
        <f>IF(ISNA(VLOOKUP(G722,Round3_Transactions!$A$2:$F$800,6,FALSE)), 0,VLOOKUP(G722,Round3_Transactions!$A$2:$F$800,6,FALSE))</f>
        <v>0</v>
      </c>
      <c r="M722" s="107">
        <f t="shared" si="79"/>
        <v>0</v>
      </c>
      <c r="N722" s="107">
        <f t="shared" si="81"/>
        <v>0</v>
      </c>
      <c r="O722" s="107">
        <f t="shared" si="82"/>
        <v>0</v>
      </c>
      <c r="P722" s="107">
        <f t="shared" si="83"/>
        <v>0</v>
      </c>
      <c r="Q722" s="107">
        <f t="shared" si="84"/>
        <v>0</v>
      </c>
      <c r="R722" s="107">
        <f t="shared" si="85"/>
        <v>0</v>
      </c>
      <c r="S722" s="107">
        <f t="shared" si="86"/>
        <v>0</v>
      </c>
      <c r="T722" s="107">
        <f t="shared" si="87"/>
        <v>0</v>
      </c>
      <c r="U722" s="107">
        <f t="shared" si="88"/>
        <v>0</v>
      </c>
      <c r="V722" s="107">
        <f t="shared" si="89"/>
        <v>0</v>
      </c>
      <c r="W722" s="107">
        <f t="shared" si="90"/>
        <v>0</v>
      </c>
      <c r="X722" s="107">
        <f t="shared" si="91"/>
        <v>0</v>
      </c>
      <c r="Y722" s="107">
        <f t="shared" si="92"/>
        <v>0</v>
      </c>
      <c r="Z722" s="107">
        <f>if($L722=1,H722-J722,0)</f>
        <v>0</v>
      </c>
      <c r="AA722" s="107">
        <f>if($L722=2,$H722-$J722,0)</f>
        <v>0</v>
      </c>
      <c r="AB722" s="107">
        <f>if($L722=3,$H722-$J722,0)</f>
        <v>0</v>
      </c>
      <c r="AC722" s="107">
        <f>if($L722=4,$H722-$J722,0)</f>
        <v>0</v>
      </c>
      <c r="AD722" s="107">
        <f>if($L722=5,$H722-$J722,0)</f>
        <v>0</v>
      </c>
      <c r="AE722" s="107">
        <f>if($L722=6,$H722-$J722,0)</f>
        <v>0</v>
      </c>
      <c r="AF722" s="107">
        <f>if($L722=7,$H722-$J722,0)</f>
        <v>0</v>
      </c>
      <c r="AG722" s="107">
        <f>if($L722=8,$H722-$J722,0)</f>
        <v>0</v>
      </c>
      <c r="AH722" s="107">
        <f>if($L722=9,$H722-$J722,0)</f>
        <v>0</v>
      </c>
      <c r="AI722" s="107">
        <f>if($L722=10,$H722-$J722,0)</f>
        <v>0</v>
      </c>
      <c r="AJ722" s="107">
        <f>if($L722=11,$H722-$J722,0)</f>
        <v>0</v>
      </c>
      <c r="AK722" s="107">
        <f>if($L722=12,$H722-$J722,0)</f>
        <v>0</v>
      </c>
    </row>
    <row r="723">
      <c r="A723" s="107"/>
      <c r="B723" s="107"/>
      <c r="C723" s="107"/>
      <c r="D723" s="107"/>
      <c r="E723" s="107"/>
      <c r="F723" s="108">
        <f t="shared" ref="F723:F800" si="144">if(H722&gt;0,I722+$E$722*(I722-F722)+$E$722,if(J722&gt;0,K722+$E$722*(K722-F722)-$E$722,F722))</f>
        <v>1522</v>
      </c>
      <c r="G723" s="90" t="s">
        <v>912</v>
      </c>
      <c r="H723" s="14">
        <f>IF(ISNA(VLOOKUP(G723,Round3_Transactions!$A$2:$F$800,2,FALSE)), 0,VLOOKUP(G723,Round3_Transactions!$A$2:$F$800,2,FALSE))</f>
        <v>0</v>
      </c>
      <c r="I723" s="60">
        <f>IF(ISNA(VLOOKUP(G723,Round3_Transactions!$A$2:$F$800,3,FALSE)), 0,VLOOKUP(G723,Round3_Transactions!$A$2:$F$800,3,FALSE))</f>
        <v>0</v>
      </c>
      <c r="J723" s="60">
        <f>IF(ISNA(VLOOKUP(G723,Round3_Transactions!$A$2:$F$800,4,FALSE)), 0,VLOOKUP(G723,Round3_Transactions!$A$2:$F$800,4,FALSE))</f>
        <v>0</v>
      </c>
      <c r="K723" s="60">
        <f>IF(ISNA(VLOOKUP(G723,Round3_Transactions!$A$2:$F$800,5,FALSE)), 0,VLOOKUP(G723,Round3_Transactions!$A$2:$F$800,5,FALSE))</f>
        <v>0</v>
      </c>
      <c r="L723" s="86">
        <f>IF(ISNA(VLOOKUP(G723,Round3_Transactions!$A$2:$F$800,6,FALSE)), 0,VLOOKUP(G723,Round3_Transactions!$A$2:$F$800,6,FALSE))</f>
        <v>0</v>
      </c>
      <c r="M723" s="107">
        <f t="shared" si="79"/>
        <v>0</v>
      </c>
      <c r="N723" s="107">
        <f t="shared" si="81"/>
        <v>0</v>
      </c>
      <c r="O723" s="107">
        <f t="shared" si="82"/>
        <v>0</v>
      </c>
      <c r="P723" s="107">
        <f t="shared" si="83"/>
        <v>0</v>
      </c>
      <c r="Q723" s="107">
        <f t="shared" si="84"/>
        <v>0</v>
      </c>
      <c r="R723" s="107">
        <f t="shared" si="85"/>
        <v>0</v>
      </c>
      <c r="S723" s="107">
        <f t="shared" si="86"/>
        <v>0</v>
      </c>
      <c r="T723" s="107">
        <f t="shared" si="87"/>
        <v>0</v>
      </c>
      <c r="U723" s="107">
        <f t="shared" si="88"/>
        <v>0</v>
      </c>
      <c r="V723" s="107">
        <f t="shared" si="89"/>
        <v>0</v>
      </c>
      <c r="W723" s="107">
        <f t="shared" si="90"/>
        <v>0</v>
      </c>
      <c r="X723" s="107">
        <f t="shared" si="91"/>
        <v>0</v>
      </c>
      <c r="Y723" s="107">
        <f t="shared" si="92"/>
        <v>0</v>
      </c>
      <c r="Z723" s="107">
        <f t="shared" ref="Z723:Z800" si="145">if($L723=1,$H723-$J723+Z722,Z722)</f>
        <v>0</v>
      </c>
      <c r="AA723" s="107">
        <f t="shared" ref="AA723:AA800" si="146">if($L723=2,$H723-$J723+AA722,AA722)</f>
        <v>0</v>
      </c>
      <c r="AB723" s="107">
        <f t="shared" ref="AB723:AB800" si="147">if($L723=3,$H723-$J723+AB722,AB722)</f>
        <v>0</v>
      </c>
      <c r="AC723" s="107">
        <f t="shared" ref="AC723:AC800" si="148">if($L723=4,$H723-$J723+AC722,AC722)</f>
        <v>0</v>
      </c>
      <c r="AD723" s="107">
        <f t="shared" ref="AD723:AD800" si="149">if($L723=5,$H723-$J723+AD722,AD722)</f>
        <v>0</v>
      </c>
      <c r="AE723" s="107">
        <f t="shared" ref="AE723:AE800" si="150">if($L723=6,$H723-$J723+AE722,AE722)</f>
        <v>0</v>
      </c>
      <c r="AF723" s="107">
        <f t="shared" ref="AF723:AF800" si="151">if($L723=7,$H723-$J723+AF722,AF722)</f>
        <v>0</v>
      </c>
      <c r="AG723" s="107">
        <f t="shared" ref="AG723:AG800" si="152">if($L723=8,$H723-$J723+AG722,AG722)</f>
        <v>0</v>
      </c>
      <c r="AH723" s="107">
        <f t="shared" ref="AH723:AH800" si="153">if($L723=9,$H723-$J723+AH722,AH722)</f>
        <v>0</v>
      </c>
      <c r="AI723" s="107">
        <f t="shared" ref="AI723:AI800" si="154">if($L723=10,$H723-$J723+AI722,AI722)</f>
        <v>0</v>
      </c>
      <c r="AJ723" s="107">
        <f t="shared" ref="AJ723:AJ800" si="155">if($L723=11,$H723-$J723+AJ722,AJ722)</f>
        <v>0</v>
      </c>
      <c r="AK723" s="107">
        <f t="shared" ref="AK723:AK800" si="156">if($L723=12,$H723-$J723+AK722,AK722)</f>
        <v>0</v>
      </c>
    </row>
    <row r="724">
      <c r="A724" s="107"/>
      <c r="B724" s="107"/>
      <c r="C724" s="107"/>
      <c r="D724" s="107"/>
      <c r="E724" s="107"/>
      <c r="F724" s="108">
        <f t="shared" si="144"/>
        <v>1522</v>
      </c>
      <c r="G724" s="90" t="s">
        <v>913</v>
      </c>
      <c r="H724" s="14">
        <f>IF(ISNA(VLOOKUP(G724,Round3_Transactions!$A$2:$F$800,2,FALSE)), 0,VLOOKUP(G724,Round3_Transactions!$A$2:$F$800,2,FALSE))</f>
        <v>0</v>
      </c>
      <c r="I724" s="60">
        <f>IF(ISNA(VLOOKUP(G724,Round3_Transactions!$A$2:$F$800,3,FALSE)), 0,VLOOKUP(G724,Round3_Transactions!$A$2:$F$800,3,FALSE))</f>
        <v>0</v>
      </c>
      <c r="J724" s="60">
        <f>IF(ISNA(VLOOKUP(G724,Round3_Transactions!$A$2:$F$800,4,FALSE)), 0,VLOOKUP(G724,Round3_Transactions!$A$2:$F$800,4,FALSE))</f>
        <v>0</v>
      </c>
      <c r="K724" s="60">
        <f>IF(ISNA(VLOOKUP(G724,Round3_Transactions!$A$2:$F$800,5,FALSE)), 0,VLOOKUP(G724,Round3_Transactions!$A$2:$F$800,5,FALSE))</f>
        <v>0</v>
      </c>
      <c r="L724" s="86">
        <f>IF(ISNA(VLOOKUP(G724,Round3_Transactions!$A$2:$F$800,6,FALSE)), 0,VLOOKUP(G724,Round3_Transactions!$A$2:$F$800,6,FALSE))</f>
        <v>0</v>
      </c>
      <c r="M724" s="107">
        <f t="shared" si="79"/>
        <v>0</v>
      </c>
      <c r="N724" s="107">
        <f t="shared" si="81"/>
        <v>0</v>
      </c>
      <c r="O724" s="107">
        <f t="shared" si="82"/>
        <v>0</v>
      </c>
      <c r="P724" s="107">
        <f t="shared" si="83"/>
        <v>0</v>
      </c>
      <c r="Q724" s="107">
        <f t="shared" si="84"/>
        <v>0</v>
      </c>
      <c r="R724" s="107">
        <f t="shared" si="85"/>
        <v>0</v>
      </c>
      <c r="S724" s="107">
        <f t="shared" si="86"/>
        <v>0</v>
      </c>
      <c r="T724" s="107">
        <f t="shared" si="87"/>
        <v>0</v>
      </c>
      <c r="U724" s="107">
        <f t="shared" si="88"/>
        <v>0</v>
      </c>
      <c r="V724" s="107">
        <f t="shared" si="89"/>
        <v>0</v>
      </c>
      <c r="W724" s="107">
        <f t="shared" si="90"/>
        <v>0</v>
      </c>
      <c r="X724" s="107">
        <f t="shared" si="91"/>
        <v>0</v>
      </c>
      <c r="Y724" s="107">
        <f t="shared" si="92"/>
        <v>0</v>
      </c>
      <c r="Z724" s="107">
        <f t="shared" si="145"/>
        <v>0</v>
      </c>
      <c r="AA724" s="107">
        <f t="shared" si="146"/>
        <v>0</v>
      </c>
      <c r="AB724" s="107">
        <f t="shared" si="147"/>
        <v>0</v>
      </c>
      <c r="AC724" s="107">
        <f t="shared" si="148"/>
        <v>0</v>
      </c>
      <c r="AD724" s="107">
        <f t="shared" si="149"/>
        <v>0</v>
      </c>
      <c r="AE724" s="107">
        <f t="shared" si="150"/>
        <v>0</v>
      </c>
      <c r="AF724" s="107">
        <f t="shared" si="151"/>
        <v>0</v>
      </c>
      <c r="AG724" s="107">
        <f t="shared" si="152"/>
        <v>0</v>
      </c>
      <c r="AH724" s="107">
        <f t="shared" si="153"/>
        <v>0</v>
      </c>
      <c r="AI724" s="107">
        <f t="shared" si="154"/>
        <v>0</v>
      </c>
      <c r="AJ724" s="107">
        <f t="shared" si="155"/>
        <v>0</v>
      </c>
      <c r="AK724" s="107">
        <f t="shared" si="156"/>
        <v>0</v>
      </c>
    </row>
    <row r="725">
      <c r="A725" s="107"/>
      <c r="B725" s="107"/>
      <c r="C725" s="107"/>
      <c r="D725" s="107"/>
      <c r="E725" s="107"/>
      <c r="F725" s="108">
        <f t="shared" si="144"/>
        <v>1522</v>
      </c>
      <c r="G725" s="90" t="s">
        <v>914</v>
      </c>
      <c r="H725" s="14">
        <f>IF(ISNA(VLOOKUP(G725,Round3_Transactions!$A$2:$F$800,2,FALSE)), 0,VLOOKUP(G725,Round3_Transactions!$A$2:$F$800,2,FALSE))</f>
        <v>0</v>
      </c>
      <c r="I725" s="60">
        <f>IF(ISNA(VLOOKUP(G725,Round3_Transactions!$A$2:$F$800,3,FALSE)), 0,VLOOKUP(G725,Round3_Transactions!$A$2:$F$800,3,FALSE))</f>
        <v>0</v>
      </c>
      <c r="J725" s="60">
        <f>IF(ISNA(VLOOKUP(G725,Round3_Transactions!$A$2:$F$800,4,FALSE)), 0,VLOOKUP(G725,Round3_Transactions!$A$2:$F$800,4,FALSE))</f>
        <v>0</v>
      </c>
      <c r="K725" s="60">
        <f>IF(ISNA(VLOOKUP(G725,Round3_Transactions!$A$2:$F$800,5,FALSE)), 0,VLOOKUP(G725,Round3_Transactions!$A$2:$F$800,5,FALSE))</f>
        <v>0</v>
      </c>
      <c r="L725" s="86">
        <f>IF(ISNA(VLOOKUP(G725,Round3_Transactions!$A$2:$F$800,6,FALSE)), 0,VLOOKUP(G725,Round3_Transactions!$A$2:$F$800,6,FALSE))</f>
        <v>0</v>
      </c>
      <c r="M725" s="107">
        <f t="shared" si="79"/>
        <v>0</v>
      </c>
      <c r="N725" s="107">
        <f t="shared" si="81"/>
        <v>0</v>
      </c>
      <c r="O725" s="107">
        <f t="shared" si="82"/>
        <v>0</v>
      </c>
      <c r="P725" s="107">
        <f t="shared" si="83"/>
        <v>0</v>
      </c>
      <c r="Q725" s="107">
        <f t="shared" si="84"/>
        <v>0</v>
      </c>
      <c r="R725" s="107">
        <f t="shared" si="85"/>
        <v>0</v>
      </c>
      <c r="S725" s="107">
        <f t="shared" si="86"/>
        <v>0</v>
      </c>
      <c r="T725" s="107">
        <f t="shared" si="87"/>
        <v>0</v>
      </c>
      <c r="U725" s="107">
        <f t="shared" si="88"/>
        <v>0</v>
      </c>
      <c r="V725" s="107">
        <f t="shared" si="89"/>
        <v>0</v>
      </c>
      <c r="W725" s="107">
        <f t="shared" si="90"/>
        <v>0</v>
      </c>
      <c r="X725" s="107">
        <f t="shared" si="91"/>
        <v>0</v>
      </c>
      <c r="Y725" s="107">
        <f t="shared" si="92"/>
        <v>0</v>
      </c>
      <c r="Z725" s="107">
        <f t="shared" si="145"/>
        <v>0</v>
      </c>
      <c r="AA725" s="107">
        <f t="shared" si="146"/>
        <v>0</v>
      </c>
      <c r="AB725" s="107">
        <f t="shared" si="147"/>
        <v>0</v>
      </c>
      <c r="AC725" s="107">
        <f t="shared" si="148"/>
        <v>0</v>
      </c>
      <c r="AD725" s="107">
        <f t="shared" si="149"/>
        <v>0</v>
      </c>
      <c r="AE725" s="107">
        <f t="shared" si="150"/>
        <v>0</v>
      </c>
      <c r="AF725" s="107">
        <f t="shared" si="151"/>
        <v>0</v>
      </c>
      <c r="AG725" s="107">
        <f t="shared" si="152"/>
        <v>0</v>
      </c>
      <c r="AH725" s="107">
        <f t="shared" si="153"/>
        <v>0</v>
      </c>
      <c r="AI725" s="107">
        <f t="shared" si="154"/>
        <v>0</v>
      </c>
      <c r="AJ725" s="107">
        <f t="shared" si="155"/>
        <v>0</v>
      </c>
      <c r="AK725" s="107">
        <f t="shared" si="156"/>
        <v>0</v>
      </c>
    </row>
    <row r="726">
      <c r="A726" s="107"/>
      <c r="B726" s="107"/>
      <c r="C726" s="107"/>
      <c r="D726" s="107"/>
      <c r="E726" s="107"/>
      <c r="F726" s="108">
        <f t="shared" si="144"/>
        <v>1522</v>
      </c>
      <c r="G726" s="90" t="s">
        <v>915</v>
      </c>
      <c r="H726" s="14">
        <f>IF(ISNA(VLOOKUP(G726,Round3_Transactions!$A$2:$F$800,2,FALSE)), 0,VLOOKUP(G726,Round3_Transactions!$A$2:$F$800,2,FALSE))</f>
        <v>0</v>
      </c>
      <c r="I726" s="60">
        <f>IF(ISNA(VLOOKUP(G726,Round3_Transactions!$A$2:$F$800,3,FALSE)), 0,VLOOKUP(G726,Round3_Transactions!$A$2:$F$800,3,FALSE))</f>
        <v>0</v>
      </c>
      <c r="J726" s="60">
        <f>IF(ISNA(VLOOKUP(G726,Round3_Transactions!$A$2:$F$800,4,FALSE)), 0,VLOOKUP(G726,Round3_Transactions!$A$2:$F$800,4,FALSE))</f>
        <v>0</v>
      </c>
      <c r="K726" s="60">
        <f>IF(ISNA(VLOOKUP(G726,Round3_Transactions!$A$2:$F$800,5,FALSE)), 0,VLOOKUP(G726,Round3_Transactions!$A$2:$F$800,5,FALSE))</f>
        <v>0</v>
      </c>
      <c r="L726" s="86">
        <f>IF(ISNA(VLOOKUP(G726,Round3_Transactions!$A$2:$F$800,6,FALSE)), 0,VLOOKUP(G726,Round3_Transactions!$A$2:$F$800,6,FALSE))</f>
        <v>0</v>
      </c>
      <c r="M726" s="107">
        <f t="shared" si="79"/>
        <v>0</v>
      </c>
      <c r="N726" s="107">
        <f t="shared" si="81"/>
        <v>0</v>
      </c>
      <c r="O726" s="107">
        <f t="shared" si="82"/>
        <v>0</v>
      </c>
      <c r="P726" s="107">
        <f t="shared" si="83"/>
        <v>0</v>
      </c>
      <c r="Q726" s="107">
        <f t="shared" si="84"/>
        <v>0</v>
      </c>
      <c r="R726" s="107">
        <f t="shared" si="85"/>
        <v>0</v>
      </c>
      <c r="S726" s="107">
        <f t="shared" si="86"/>
        <v>0</v>
      </c>
      <c r="T726" s="107">
        <f t="shared" si="87"/>
        <v>0</v>
      </c>
      <c r="U726" s="107">
        <f t="shared" si="88"/>
        <v>0</v>
      </c>
      <c r="V726" s="107">
        <f t="shared" si="89"/>
        <v>0</v>
      </c>
      <c r="W726" s="107">
        <f t="shared" si="90"/>
        <v>0</v>
      </c>
      <c r="X726" s="107">
        <f t="shared" si="91"/>
        <v>0</v>
      </c>
      <c r="Y726" s="107">
        <f t="shared" si="92"/>
        <v>0</v>
      </c>
      <c r="Z726" s="107">
        <f t="shared" si="145"/>
        <v>0</v>
      </c>
      <c r="AA726" s="107">
        <f t="shared" si="146"/>
        <v>0</v>
      </c>
      <c r="AB726" s="107">
        <f t="shared" si="147"/>
        <v>0</v>
      </c>
      <c r="AC726" s="107">
        <f t="shared" si="148"/>
        <v>0</v>
      </c>
      <c r="AD726" s="107">
        <f t="shared" si="149"/>
        <v>0</v>
      </c>
      <c r="AE726" s="107">
        <f t="shared" si="150"/>
        <v>0</v>
      </c>
      <c r="AF726" s="107">
        <f t="shared" si="151"/>
        <v>0</v>
      </c>
      <c r="AG726" s="107">
        <f t="shared" si="152"/>
        <v>0</v>
      </c>
      <c r="AH726" s="107">
        <f t="shared" si="153"/>
        <v>0</v>
      </c>
      <c r="AI726" s="107">
        <f t="shared" si="154"/>
        <v>0</v>
      </c>
      <c r="AJ726" s="107">
        <f t="shared" si="155"/>
        <v>0</v>
      </c>
      <c r="AK726" s="107">
        <f t="shared" si="156"/>
        <v>0</v>
      </c>
    </row>
    <row r="727">
      <c r="A727" s="107"/>
      <c r="B727" s="107"/>
      <c r="C727" s="107"/>
      <c r="D727" s="107"/>
      <c r="E727" s="107"/>
      <c r="F727" s="108">
        <f t="shared" si="144"/>
        <v>1522</v>
      </c>
      <c r="G727" s="90" t="s">
        <v>916</v>
      </c>
      <c r="H727" s="14">
        <f>IF(ISNA(VLOOKUP(G727,Round3_Transactions!$A$2:$F$800,2,FALSE)), 0,VLOOKUP(G727,Round3_Transactions!$A$2:$F$800,2,FALSE))</f>
        <v>0</v>
      </c>
      <c r="I727" s="60">
        <f>IF(ISNA(VLOOKUP(G727,Round3_Transactions!$A$2:$F$800,3,FALSE)), 0,VLOOKUP(G727,Round3_Transactions!$A$2:$F$800,3,FALSE))</f>
        <v>0</v>
      </c>
      <c r="J727" s="60">
        <f>IF(ISNA(VLOOKUP(G727,Round3_Transactions!$A$2:$F$800,4,FALSE)), 0,VLOOKUP(G727,Round3_Transactions!$A$2:$F$800,4,FALSE))</f>
        <v>0</v>
      </c>
      <c r="K727" s="60">
        <f>IF(ISNA(VLOOKUP(G727,Round3_Transactions!$A$2:$F$800,5,FALSE)), 0,VLOOKUP(G727,Round3_Transactions!$A$2:$F$800,5,FALSE))</f>
        <v>0</v>
      </c>
      <c r="L727" s="86">
        <f>IF(ISNA(VLOOKUP(G727,Round3_Transactions!$A$2:$F$800,6,FALSE)), 0,VLOOKUP(G727,Round3_Transactions!$A$2:$F$800,6,FALSE))</f>
        <v>0</v>
      </c>
      <c r="M727" s="107">
        <f t="shared" si="79"/>
        <v>0</v>
      </c>
      <c r="N727" s="107">
        <f t="shared" si="81"/>
        <v>0</v>
      </c>
      <c r="O727" s="107">
        <f t="shared" si="82"/>
        <v>0</v>
      </c>
      <c r="P727" s="107">
        <f t="shared" si="83"/>
        <v>0</v>
      </c>
      <c r="Q727" s="107">
        <f t="shared" si="84"/>
        <v>0</v>
      </c>
      <c r="R727" s="107">
        <f t="shared" si="85"/>
        <v>0</v>
      </c>
      <c r="S727" s="107">
        <f t="shared" si="86"/>
        <v>0</v>
      </c>
      <c r="T727" s="107">
        <f t="shared" si="87"/>
        <v>0</v>
      </c>
      <c r="U727" s="107">
        <f t="shared" si="88"/>
        <v>0</v>
      </c>
      <c r="V727" s="107">
        <f t="shared" si="89"/>
        <v>0</v>
      </c>
      <c r="W727" s="107">
        <f t="shared" si="90"/>
        <v>0</v>
      </c>
      <c r="X727" s="107">
        <f t="shared" si="91"/>
        <v>0</v>
      </c>
      <c r="Y727" s="107">
        <f t="shared" si="92"/>
        <v>0</v>
      </c>
      <c r="Z727" s="107">
        <f t="shared" si="145"/>
        <v>0</v>
      </c>
      <c r="AA727" s="107">
        <f t="shared" si="146"/>
        <v>0</v>
      </c>
      <c r="AB727" s="107">
        <f t="shared" si="147"/>
        <v>0</v>
      </c>
      <c r="AC727" s="107">
        <f t="shared" si="148"/>
        <v>0</v>
      </c>
      <c r="AD727" s="107">
        <f t="shared" si="149"/>
        <v>0</v>
      </c>
      <c r="AE727" s="107">
        <f t="shared" si="150"/>
        <v>0</v>
      </c>
      <c r="AF727" s="107">
        <f t="shared" si="151"/>
        <v>0</v>
      </c>
      <c r="AG727" s="107">
        <f t="shared" si="152"/>
        <v>0</v>
      </c>
      <c r="AH727" s="107">
        <f t="shared" si="153"/>
        <v>0</v>
      </c>
      <c r="AI727" s="107">
        <f t="shared" si="154"/>
        <v>0</v>
      </c>
      <c r="AJ727" s="107">
        <f t="shared" si="155"/>
        <v>0</v>
      </c>
      <c r="AK727" s="107">
        <f t="shared" si="156"/>
        <v>0</v>
      </c>
    </row>
    <row r="728">
      <c r="A728" s="107"/>
      <c r="B728" s="107"/>
      <c r="C728" s="107"/>
      <c r="D728" s="107"/>
      <c r="E728" s="107"/>
      <c r="F728" s="108">
        <f t="shared" si="144"/>
        <v>1522</v>
      </c>
      <c r="G728" s="90" t="s">
        <v>917</v>
      </c>
      <c r="H728" s="14">
        <f>IF(ISNA(VLOOKUP(G728,Round3_Transactions!$A$2:$F$800,2,FALSE)), 0,VLOOKUP(G728,Round3_Transactions!$A$2:$F$800,2,FALSE))</f>
        <v>0</v>
      </c>
      <c r="I728" s="60">
        <f>IF(ISNA(VLOOKUP(G728,Round3_Transactions!$A$2:$F$800,3,FALSE)), 0,VLOOKUP(G728,Round3_Transactions!$A$2:$F$800,3,FALSE))</f>
        <v>0</v>
      </c>
      <c r="J728" s="60">
        <f>IF(ISNA(VLOOKUP(G728,Round3_Transactions!$A$2:$F$800,4,FALSE)), 0,VLOOKUP(G728,Round3_Transactions!$A$2:$F$800,4,FALSE))</f>
        <v>0</v>
      </c>
      <c r="K728" s="60">
        <f>IF(ISNA(VLOOKUP(G728,Round3_Transactions!$A$2:$F$800,5,FALSE)), 0,VLOOKUP(G728,Round3_Transactions!$A$2:$F$800,5,FALSE))</f>
        <v>0</v>
      </c>
      <c r="L728" s="86">
        <f>IF(ISNA(VLOOKUP(G728,Round3_Transactions!$A$2:$F$800,6,FALSE)), 0,VLOOKUP(G728,Round3_Transactions!$A$2:$F$800,6,FALSE))</f>
        <v>0</v>
      </c>
      <c r="M728" s="107">
        <f t="shared" si="79"/>
        <v>0</v>
      </c>
      <c r="N728" s="107">
        <f t="shared" si="81"/>
        <v>0</v>
      </c>
      <c r="O728" s="107">
        <f t="shared" si="82"/>
        <v>0</v>
      </c>
      <c r="P728" s="107">
        <f t="shared" si="83"/>
        <v>0</v>
      </c>
      <c r="Q728" s="107">
        <f t="shared" si="84"/>
        <v>0</v>
      </c>
      <c r="R728" s="107">
        <f t="shared" si="85"/>
        <v>0</v>
      </c>
      <c r="S728" s="107">
        <f t="shared" si="86"/>
        <v>0</v>
      </c>
      <c r="T728" s="107">
        <f t="shared" si="87"/>
        <v>0</v>
      </c>
      <c r="U728" s="107">
        <f t="shared" si="88"/>
        <v>0</v>
      </c>
      <c r="V728" s="107">
        <f t="shared" si="89"/>
        <v>0</v>
      </c>
      <c r="W728" s="107">
        <f t="shared" si="90"/>
        <v>0</v>
      </c>
      <c r="X728" s="107">
        <f t="shared" si="91"/>
        <v>0</v>
      </c>
      <c r="Y728" s="107">
        <f t="shared" si="92"/>
        <v>0</v>
      </c>
      <c r="Z728" s="107">
        <f t="shared" si="145"/>
        <v>0</v>
      </c>
      <c r="AA728" s="107">
        <f t="shared" si="146"/>
        <v>0</v>
      </c>
      <c r="AB728" s="107">
        <f t="shared" si="147"/>
        <v>0</v>
      </c>
      <c r="AC728" s="107">
        <f t="shared" si="148"/>
        <v>0</v>
      </c>
      <c r="AD728" s="107">
        <f t="shared" si="149"/>
        <v>0</v>
      </c>
      <c r="AE728" s="107">
        <f t="shared" si="150"/>
        <v>0</v>
      </c>
      <c r="AF728" s="107">
        <f t="shared" si="151"/>
        <v>0</v>
      </c>
      <c r="AG728" s="107">
        <f t="shared" si="152"/>
        <v>0</v>
      </c>
      <c r="AH728" s="107">
        <f t="shared" si="153"/>
        <v>0</v>
      </c>
      <c r="AI728" s="107">
        <f t="shared" si="154"/>
        <v>0</v>
      </c>
      <c r="AJ728" s="107">
        <f t="shared" si="155"/>
        <v>0</v>
      </c>
      <c r="AK728" s="107">
        <f t="shared" si="156"/>
        <v>0</v>
      </c>
    </row>
    <row r="729">
      <c r="A729" s="107"/>
      <c r="B729" s="107"/>
      <c r="C729" s="107"/>
      <c r="D729" s="107"/>
      <c r="E729" s="107"/>
      <c r="F729" s="108">
        <f t="shared" si="144"/>
        <v>1522</v>
      </c>
      <c r="G729" s="90" t="s">
        <v>918</v>
      </c>
      <c r="H729" s="14">
        <f>IF(ISNA(VLOOKUP(G729,Round3_Transactions!$A$2:$F$800,2,FALSE)), 0,VLOOKUP(G729,Round3_Transactions!$A$2:$F$800,2,FALSE))</f>
        <v>0</v>
      </c>
      <c r="I729" s="60">
        <f>IF(ISNA(VLOOKUP(G729,Round3_Transactions!$A$2:$F$800,3,FALSE)), 0,VLOOKUP(G729,Round3_Transactions!$A$2:$F$800,3,FALSE))</f>
        <v>0</v>
      </c>
      <c r="J729" s="60">
        <f>IF(ISNA(VLOOKUP(G729,Round3_Transactions!$A$2:$F$800,4,FALSE)), 0,VLOOKUP(G729,Round3_Transactions!$A$2:$F$800,4,FALSE))</f>
        <v>0</v>
      </c>
      <c r="K729" s="60">
        <f>IF(ISNA(VLOOKUP(G729,Round3_Transactions!$A$2:$F$800,5,FALSE)), 0,VLOOKUP(G729,Round3_Transactions!$A$2:$F$800,5,FALSE))</f>
        <v>0</v>
      </c>
      <c r="L729" s="86">
        <f>IF(ISNA(VLOOKUP(G729,Round3_Transactions!$A$2:$F$800,6,FALSE)), 0,VLOOKUP(G729,Round3_Transactions!$A$2:$F$800,6,FALSE))</f>
        <v>0</v>
      </c>
      <c r="M729" s="107">
        <f t="shared" si="79"/>
        <v>0</v>
      </c>
      <c r="N729" s="107">
        <f t="shared" si="81"/>
        <v>0</v>
      </c>
      <c r="O729" s="107">
        <f t="shared" si="82"/>
        <v>0</v>
      </c>
      <c r="P729" s="107">
        <f t="shared" si="83"/>
        <v>0</v>
      </c>
      <c r="Q729" s="107">
        <f t="shared" si="84"/>
        <v>0</v>
      </c>
      <c r="R729" s="107">
        <f t="shared" si="85"/>
        <v>0</v>
      </c>
      <c r="S729" s="107">
        <f t="shared" si="86"/>
        <v>0</v>
      </c>
      <c r="T729" s="107">
        <f t="shared" si="87"/>
        <v>0</v>
      </c>
      <c r="U729" s="107">
        <f t="shared" si="88"/>
        <v>0</v>
      </c>
      <c r="V729" s="107">
        <f t="shared" si="89"/>
        <v>0</v>
      </c>
      <c r="W729" s="107">
        <f t="shared" si="90"/>
        <v>0</v>
      </c>
      <c r="X729" s="107">
        <f t="shared" si="91"/>
        <v>0</v>
      </c>
      <c r="Y729" s="107">
        <f t="shared" si="92"/>
        <v>0</v>
      </c>
      <c r="Z729" s="107">
        <f t="shared" si="145"/>
        <v>0</v>
      </c>
      <c r="AA729" s="107">
        <f t="shared" si="146"/>
        <v>0</v>
      </c>
      <c r="AB729" s="107">
        <f t="shared" si="147"/>
        <v>0</v>
      </c>
      <c r="AC729" s="107">
        <f t="shared" si="148"/>
        <v>0</v>
      </c>
      <c r="AD729" s="107">
        <f t="shared" si="149"/>
        <v>0</v>
      </c>
      <c r="AE729" s="107">
        <f t="shared" si="150"/>
        <v>0</v>
      </c>
      <c r="AF729" s="107">
        <f t="shared" si="151"/>
        <v>0</v>
      </c>
      <c r="AG729" s="107">
        <f t="shared" si="152"/>
        <v>0</v>
      </c>
      <c r="AH729" s="107">
        <f t="shared" si="153"/>
        <v>0</v>
      </c>
      <c r="AI729" s="107">
        <f t="shared" si="154"/>
        <v>0</v>
      </c>
      <c r="AJ729" s="107">
        <f t="shared" si="155"/>
        <v>0</v>
      </c>
      <c r="AK729" s="107">
        <f t="shared" si="156"/>
        <v>0</v>
      </c>
    </row>
    <row r="730">
      <c r="A730" s="107"/>
      <c r="B730" s="107"/>
      <c r="C730" s="107"/>
      <c r="D730" s="107"/>
      <c r="E730" s="107"/>
      <c r="F730" s="108">
        <f t="shared" si="144"/>
        <v>1522</v>
      </c>
      <c r="G730" s="90" t="s">
        <v>919</v>
      </c>
      <c r="H730" s="14">
        <f>IF(ISNA(VLOOKUP(G730,Round3_Transactions!$A$2:$F$800,2,FALSE)), 0,VLOOKUP(G730,Round3_Transactions!$A$2:$F$800,2,FALSE))</f>
        <v>0</v>
      </c>
      <c r="I730" s="60">
        <f>IF(ISNA(VLOOKUP(G730,Round3_Transactions!$A$2:$F$800,3,FALSE)), 0,VLOOKUP(G730,Round3_Transactions!$A$2:$F$800,3,FALSE))</f>
        <v>0</v>
      </c>
      <c r="J730" s="60">
        <f>IF(ISNA(VLOOKUP(G730,Round3_Transactions!$A$2:$F$800,4,FALSE)), 0,VLOOKUP(G730,Round3_Transactions!$A$2:$F$800,4,FALSE))</f>
        <v>0</v>
      </c>
      <c r="K730" s="60">
        <f>IF(ISNA(VLOOKUP(G730,Round3_Transactions!$A$2:$F$800,5,FALSE)), 0,VLOOKUP(G730,Round3_Transactions!$A$2:$F$800,5,FALSE))</f>
        <v>0</v>
      </c>
      <c r="L730" s="86">
        <f>IF(ISNA(VLOOKUP(G730,Round3_Transactions!$A$2:$F$800,6,FALSE)), 0,VLOOKUP(G730,Round3_Transactions!$A$2:$F$800,6,FALSE))</f>
        <v>0</v>
      </c>
      <c r="M730" s="107">
        <f t="shared" si="79"/>
        <v>0</v>
      </c>
      <c r="N730" s="107">
        <f t="shared" si="81"/>
        <v>0</v>
      </c>
      <c r="O730" s="107">
        <f t="shared" si="82"/>
        <v>0</v>
      </c>
      <c r="P730" s="107">
        <f t="shared" si="83"/>
        <v>0</v>
      </c>
      <c r="Q730" s="107">
        <f t="shared" si="84"/>
        <v>0</v>
      </c>
      <c r="R730" s="107">
        <f t="shared" si="85"/>
        <v>0</v>
      </c>
      <c r="S730" s="107">
        <f t="shared" si="86"/>
        <v>0</v>
      </c>
      <c r="T730" s="107">
        <f t="shared" si="87"/>
        <v>0</v>
      </c>
      <c r="U730" s="107">
        <f t="shared" si="88"/>
        <v>0</v>
      </c>
      <c r="V730" s="107">
        <f t="shared" si="89"/>
        <v>0</v>
      </c>
      <c r="W730" s="107">
        <f t="shared" si="90"/>
        <v>0</v>
      </c>
      <c r="X730" s="107">
        <f t="shared" si="91"/>
        <v>0</v>
      </c>
      <c r="Y730" s="107">
        <f t="shared" si="92"/>
        <v>0</v>
      </c>
      <c r="Z730" s="107">
        <f t="shared" si="145"/>
        <v>0</v>
      </c>
      <c r="AA730" s="107">
        <f t="shared" si="146"/>
        <v>0</v>
      </c>
      <c r="AB730" s="107">
        <f t="shared" si="147"/>
        <v>0</v>
      </c>
      <c r="AC730" s="107">
        <f t="shared" si="148"/>
        <v>0</v>
      </c>
      <c r="AD730" s="107">
        <f t="shared" si="149"/>
        <v>0</v>
      </c>
      <c r="AE730" s="107">
        <f t="shared" si="150"/>
        <v>0</v>
      </c>
      <c r="AF730" s="107">
        <f t="shared" si="151"/>
        <v>0</v>
      </c>
      <c r="AG730" s="107">
        <f t="shared" si="152"/>
        <v>0</v>
      </c>
      <c r="AH730" s="107">
        <f t="shared" si="153"/>
        <v>0</v>
      </c>
      <c r="AI730" s="107">
        <f t="shared" si="154"/>
        <v>0</v>
      </c>
      <c r="AJ730" s="107">
        <f t="shared" si="155"/>
        <v>0</v>
      </c>
      <c r="AK730" s="107">
        <f t="shared" si="156"/>
        <v>0</v>
      </c>
    </row>
    <row r="731">
      <c r="A731" s="107"/>
      <c r="B731" s="107"/>
      <c r="C731" s="107"/>
      <c r="D731" s="109"/>
      <c r="E731" s="107"/>
      <c r="F731" s="108">
        <f t="shared" si="144"/>
        <v>1522</v>
      </c>
      <c r="G731" s="90" t="s">
        <v>920</v>
      </c>
      <c r="H731" s="14">
        <f>IF(ISNA(VLOOKUP(G731,Round3_Transactions!$A$2:$F$800,2,FALSE)), 0,VLOOKUP(G731,Round3_Transactions!$A$2:$F$800,2,FALSE))</f>
        <v>0</v>
      </c>
      <c r="I731" s="60">
        <f>IF(ISNA(VLOOKUP(G731,Round3_Transactions!$A$2:$F$800,3,FALSE)), 0,VLOOKUP(G731,Round3_Transactions!$A$2:$F$800,3,FALSE))</f>
        <v>0</v>
      </c>
      <c r="J731" s="60">
        <f>IF(ISNA(VLOOKUP(G731,Round3_Transactions!$A$2:$F$800,4,FALSE)), 0,VLOOKUP(G731,Round3_Transactions!$A$2:$F$800,4,FALSE))</f>
        <v>0</v>
      </c>
      <c r="K731" s="60">
        <f>IF(ISNA(VLOOKUP(G731,Round3_Transactions!$A$2:$F$800,5,FALSE)), 0,VLOOKUP(G731,Round3_Transactions!$A$2:$F$800,5,FALSE))</f>
        <v>0</v>
      </c>
      <c r="L731" s="86">
        <f>IF(ISNA(VLOOKUP(G731,Round3_Transactions!$A$2:$F$800,6,FALSE)), 0,VLOOKUP(G731,Round3_Transactions!$A$2:$F$800,6,FALSE))</f>
        <v>0</v>
      </c>
      <c r="M731" s="107">
        <f t="shared" si="79"/>
        <v>0</v>
      </c>
      <c r="N731" s="107">
        <f t="shared" si="81"/>
        <v>0</v>
      </c>
      <c r="O731" s="107">
        <f t="shared" si="82"/>
        <v>0</v>
      </c>
      <c r="P731" s="107">
        <f t="shared" si="83"/>
        <v>0</v>
      </c>
      <c r="Q731" s="107">
        <f t="shared" si="84"/>
        <v>0</v>
      </c>
      <c r="R731" s="107">
        <f t="shared" si="85"/>
        <v>0</v>
      </c>
      <c r="S731" s="107">
        <f t="shared" si="86"/>
        <v>0</v>
      </c>
      <c r="T731" s="107">
        <f t="shared" si="87"/>
        <v>0</v>
      </c>
      <c r="U731" s="107">
        <f t="shared" si="88"/>
        <v>0</v>
      </c>
      <c r="V731" s="107">
        <f t="shared" si="89"/>
        <v>0</v>
      </c>
      <c r="W731" s="107">
        <f t="shared" si="90"/>
        <v>0</v>
      </c>
      <c r="X731" s="107">
        <f t="shared" si="91"/>
        <v>0</v>
      </c>
      <c r="Y731" s="107">
        <f t="shared" si="92"/>
        <v>0</v>
      </c>
      <c r="Z731" s="107">
        <f t="shared" si="145"/>
        <v>0</v>
      </c>
      <c r="AA731" s="107">
        <f t="shared" si="146"/>
        <v>0</v>
      </c>
      <c r="AB731" s="107">
        <f t="shared" si="147"/>
        <v>0</v>
      </c>
      <c r="AC731" s="107">
        <f t="shared" si="148"/>
        <v>0</v>
      </c>
      <c r="AD731" s="107">
        <f t="shared" si="149"/>
        <v>0</v>
      </c>
      <c r="AE731" s="107">
        <f t="shared" si="150"/>
        <v>0</v>
      </c>
      <c r="AF731" s="107">
        <f t="shared" si="151"/>
        <v>0</v>
      </c>
      <c r="AG731" s="107">
        <f t="shared" si="152"/>
        <v>0</v>
      </c>
      <c r="AH731" s="107">
        <f t="shared" si="153"/>
        <v>0</v>
      </c>
      <c r="AI731" s="107">
        <f t="shared" si="154"/>
        <v>0</v>
      </c>
      <c r="AJ731" s="107">
        <f t="shared" si="155"/>
        <v>0</v>
      </c>
      <c r="AK731" s="107">
        <f t="shared" si="156"/>
        <v>0</v>
      </c>
    </row>
    <row r="732">
      <c r="A732" s="107"/>
      <c r="B732" s="107"/>
      <c r="C732" s="107"/>
      <c r="D732" s="107"/>
      <c r="E732" s="107"/>
      <c r="F732" s="108">
        <f t="shared" si="144"/>
        <v>1522</v>
      </c>
      <c r="G732" s="90" t="s">
        <v>921</v>
      </c>
      <c r="H732" s="14">
        <f>IF(ISNA(VLOOKUP(G732,Round3_Transactions!$A$2:$F$800,2,FALSE)), 0,VLOOKUP(G732,Round3_Transactions!$A$2:$F$800,2,FALSE))</f>
        <v>0</v>
      </c>
      <c r="I732" s="60">
        <f>IF(ISNA(VLOOKUP(G732,Round3_Transactions!$A$2:$F$800,3,FALSE)), 0,VLOOKUP(G732,Round3_Transactions!$A$2:$F$800,3,FALSE))</f>
        <v>0</v>
      </c>
      <c r="J732" s="60">
        <f>IF(ISNA(VLOOKUP(G732,Round3_Transactions!$A$2:$F$800,4,FALSE)), 0,VLOOKUP(G732,Round3_Transactions!$A$2:$F$800,4,FALSE))</f>
        <v>0</v>
      </c>
      <c r="K732" s="60">
        <f>IF(ISNA(VLOOKUP(G732,Round3_Transactions!$A$2:$F$800,5,FALSE)), 0,VLOOKUP(G732,Round3_Transactions!$A$2:$F$800,5,FALSE))</f>
        <v>0</v>
      </c>
      <c r="L732" s="86">
        <f>IF(ISNA(VLOOKUP(G732,Round3_Transactions!$A$2:$F$800,6,FALSE)), 0,VLOOKUP(G732,Round3_Transactions!$A$2:$F$800,6,FALSE))</f>
        <v>0</v>
      </c>
      <c r="M732" s="107">
        <f t="shared" si="79"/>
        <v>0</v>
      </c>
      <c r="N732" s="107">
        <f t="shared" si="81"/>
        <v>0</v>
      </c>
      <c r="O732" s="107">
        <f t="shared" si="82"/>
        <v>0</v>
      </c>
      <c r="P732" s="107">
        <f t="shared" si="83"/>
        <v>0</v>
      </c>
      <c r="Q732" s="107">
        <f t="shared" si="84"/>
        <v>0</v>
      </c>
      <c r="R732" s="107">
        <f t="shared" si="85"/>
        <v>0</v>
      </c>
      <c r="S732" s="107">
        <f t="shared" si="86"/>
        <v>0</v>
      </c>
      <c r="T732" s="107">
        <f t="shared" si="87"/>
        <v>0</v>
      </c>
      <c r="U732" s="107">
        <f t="shared" si="88"/>
        <v>0</v>
      </c>
      <c r="V732" s="107">
        <f t="shared" si="89"/>
        <v>0</v>
      </c>
      <c r="W732" s="107">
        <f t="shared" si="90"/>
        <v>0</v>
      </c>
      <c r="X732" s="107">
        <f t="shared" si="91"/>
        <v>0</v>
      </c>
      <c r="Y732" s="107">
        <f t="shared" si="92"/>
        <v>0</v>
      </c>
      <c r="Z732" s="107">
        <f t="shared" si="145"/>
        <v>0</v>
      </c>
      <c r="AA732" s="107">
        <f t="shared" si="146"/>
        <v>0</v>
      </c>
      <c r="AB732" s="107">
        <f t="shared" si="147"/>
        <v>0</v>
      </c>
      <c r="AC732" s="107">
        <f t="shared" si="148"/>
        <v>0</v>
      </c>
      <c r="AD732" s="107">
        <f t="shared" si="149"/>
        <v>0</v>
      </c>
      <c r="AE732" s="107">
        <f t="shared" si="150"/>
        <v>0</v>
      </c>
      <c r="AF732" s="107">
        <f t="shared" si="151"/>
        <v>0</v>
      </c>
      <c r="AG732" s="107">
        <f t="shared" si="152"/>
        <v>0</v>
      </c>
      <c r="AH732" s="107">
        <f t="shared" si="153"/>
        <v>0</v>
      </c>
      <c r="AI732" s="107">
        <f t="shared" si="154"/>
        <v>0</v>
      </c>
      <c r="AJ732" s="107">
        <f t="shared" si="155"/>
        <v>0</v>
      </c>
      <c r="AK732" s="107">
        <f t="shared" si="156"/>
        <v>0</v>
      </c>
    </row>
    <row r="733">
      <c r="A733" s="107"/>
      <c r="B733" s="107"/>
      <c r="C733" s="107"/>
      <c r="D733" s="107"/>
      <c r="E733" s="107"/>
      <c r="F733" s="108">
        <f t="shared" si="144"/>
        <v>1522</v>
      </c>
      <c r="G733" s="90" t="s">
        <v>922</v>
      </c>
      <c r="H733" s="14">
        <f>IF(ISNA(VLOOKUP(G733,Round3_Transactions!$A$2:$F$800,2,FALSE)), 0,VLOOKUP(G733,Round3_Transactions!$A$2:$F$800,2,FALSE))</f>
        <v>0</v>
      </c>
      <c r="I733" s="60">
        <f>IF(ISNA(VLOOKUP(G733,Round3_Transactions!$A$2:$F$800,3,FALSE)), 0,VLOOKUP(G733,Round3_Transactions!$A$2:$F$800,3,FALSE))</f>
        <v>0</v>
      </c>
      <c r="J733" s="60">
        <f>IF(ISNA(VLOOKUP(G733,Round3_Transactions!$A$2:$F$800,4,FALSE)), 0,VLOOKUP(G733,Round3_Transactions!$A$2:$F$800,4,FALSE))</f>
        <v>0</v>
      </c>
      <c r="K733" s="60">
        <f>IF(ISNA(VLOOKUP(G733,Round3_Transactions!$A$2:$F$800,5,FALSE)), 0,VLOOKUP(G733,Round3_Transactions!$A$2:$F$800,5,FALSE))</f>
        <v>0</v>
      </c>
      <c r="L733" s="86">
        <f>IF(ISNA(VLOOKUP(G733,Round3_Transactions!$A$2:$F$800,6,FALSE)), 0,VLOOKUP(G733,Round3_Transactions!$A$2:$F$800,6,FALSE))</f>
        <v>0</v>
      </c>
      <c r="M733" s="107">
        <f t="shared" si="79"/>
        <v>0</v>
      </c>
      <c r="N733" s="107">
        <f t="shared" si="81"/>
        <v>0</v>
      </c>
      <c r="O733" s="107">
        <f t="shared" si="82"/>
        <v>0</v>
      </c>
      <c r="P733" s="107">
        <f t="shared" si="83"/>
        <v>0</v>
      </c>
      <c r="Q733" s="107">
        <f t="shared" si="84"/>
        <v>0</v>
      </c>
      <c r="R733" s="107">
        <f t="shared" si="85"/>
        <v>0</v>
      </c>
      <c r="S733" s="107">
        <f t="shared" si="86"/>
        <v>0</v>
      </c>
      <c r="T733" s="107">
        <f t="shared" si="87"/>
        <v>0</v>
      </c>
      <c r="U733" s="107">
        <f t="shared" si="88"/>
        <v>0</v>
      </c>
      <c r="V733" s="107">
        <f t="shared" si="89"/>
        <v>0</v>
      </c>
      <c r="W733" s="107">
        <f t="shared" si="90"/>
        <v>0</v>
      </c>
      <c r="X733" s="107">
        <f t="shared" si="91"/>
        <v>0</v>
      </c>
      <c r="Y733" s="107">
        <f t="shared" si="92"/>
        <v>0</v>
      </c>
      <c r="Z733" s="107">
        <f t="shared" si="145"/>
        <v>0</v>
      </c>
      <c r="AA733" s="107">
        <f t="shared" si="146"/>
        <v>0</v>
      </c>
      <c r="AB733" s="107">
        <f t="shared" si="147"/>
        <v>0</v>
      </c>
      <c r="AC733" s="107">
        <f t="shared" si="148"/>
        <v>0</v>
      </c>
      <c r="AD733" s="107">
        <f t="shared" si="149"/>
        <v>0</v>
      </c>
      <c r="AE733" s="107">
        <f t="shared" si="150"/>
        <v>0</v>
      </c>
      <c r="AF733" s="107">
        <f t="shared" si="151"/>
        <v>0</v>
      </c>
      <c r="AG733" s="107">
        <f t="shared" si="152"/>
        <v>0</v>
      </c>
      <c r="AH733" s="107">
        <f t="shared" si="153"/>
        <v>0</v>
      </c>
      <c r="AI733" s="107">
        <f t="shared" si="154"/>
        <v>0</v>
      </c>
      <c r="AJ733" s="107">
        <f t="shared" si="155"/>
        <v>0</v>
      </c>
      <c r="AK733" s="107">
        <f t="shared" si="156"/>
        <v>0</v>
      </c>
    </row>
    <row r="734">
      <c r="A734" s="107"/>
      <c r="B734" s="107"/>
      <c r="C734" s="107"/>
      <c r="D734" s="107"/>
      <c r="E734" s="107"/>
      <c r="F734" s="108">
        <f t="shared" si="144"/>
        <v>1522</v>
      </c>
      <c r="G734" s="90" t="s">
        <v>923</v>
      </c>
      <c r="H734" s="14">
        <f>IF(ISNA(VLOOKUP(G734,Round3_Transactions!$A$2:$F$800,2,FALSE)), 0,VLOOKUP(G734,Round3_Transactions!$A$2:$F$800,2,FALSE))</f>
        <v>0</v>
      </c>
      <c r="I734" s="60">
        <f>IF(ISNA(VLOOKUP(G734,Round3_Transactions!$A$2:$F$800,3,FALSE)), 0,VLOOKUP(G734,Round3_Transactions!$A$2:$F$800,3,FALSE))</f>
        <v>0</v>
      </c>
      <c r="J734" s="60">
        <f>IF(ISNA(VLOOKUP(G734,Round3_Transactions!$A$2:$F$800,4,FALSE)), 0,VLOOKUP(G734,Round3_Transactions!$A$2:$F$800,4,FALSE))</f>
        <v>0</v>
      </c>
      <c r="K734" s="60">
        <f>IF(ISNA(VLOOKUP(G734,Round3_Transactions!$A$2:$F$800,5,FALSE)), 0,VLOOKUP(G734,Round3_Transactions!$A$2:$F$800,5,FALSE))</f>
        <v>0</v>
      </c>
      <c r="L734" s="86">
        <f>IF(ISNA(VLOOKUP(G734,Round3_Transactions!$A$2:$F$800,6,FALSE)), 0,VLOOKUP(G734,Round3_Transactions!$A$2:$F$800,6,FALSE))</f>
        <v>0</v>
      </c>
      <c r="M734" s="107">
        <f t="shared" si="79"/>
        <v>0</v>
      </c>
      <c r="N734" s="107">
        <f t="shared" si="81"/>
        <v>0</v>
      </c>
      <c r="O734" s="107">
        <f t="shared" si="82"/>
        <v>0</v>
      </c>
      <c r="P734" s="107">
        <f t="shared" si="83"/>
        <v>0</v>
      </c>
      <c r="Q734" s="107">
        <f t="shared" si="84"/>
        <v>0</v>
      </c>
      <c r="R734" s="107">
        <f t="shared" si="85"/>
        <v>0</v>
      </c>
      <c r="S734" s="107">
        <f t="shared" si="86"/>
        <v>0</v>
      </c>
      <c r="T734" s="107">
        <f t="shared" si="87"/>
        <v>0</v>
      </c>
      <c r="U734" s="107">
        <f t="shared" si="88"/>
        <v>0</v>
      </c>
      <c r="V734" s="107">
        <f t="shared" si="89"/>
        <v>0</v>
      </c>
      <c r="W734" s="107">
        <f t="shared" si="90"/>
        <v>0</v>
      </c>
      <c r="X734" s="107">
        <f t="shared" si="91"/>
        <v>0</v>
      </c>
      <c r="Y734" s="107">
        <f t="shared" si="92"/>
        <v>0</v>
      </c>
      <c r="Z734" s="107">
        <f t="shared" si="145"/>
        <v>0</v>
      </c>
      <c r="AA734" s="107">
        <f t="shared" si="146"/>
        <v>0</v>
      </c>
      <c r="AB734" s="107">
        <f t="shared" si="147"/>
        <v>0</v>
      </c>
      <c r="AC734" s="107">
        <f t="shared" si="148"/>
        <v>0</v>
      </c>
      <c r="AD734" s="107">
        <f t="shared" si="149"/>
        <v>0</v>
      </c>
      <c r="AE734" s="107">
        <f t="shared" si="150"/>
        <v>0</v>
      </c>
      <c r="AF734" s="107">
        <f t="shared" si="151"/>
        <v>0</v>
      </c>
      <c r="AG734" s="107">
        <f t="shared" si="152"/>
        <v>0</v>
      </c>
      <c r="AH734" s="107">
        <f t="shared" si="153"/>
        <v>0</v>
      </c>
      <c r="AI734" s="107">
        <f t="shared" si="154"/>
        <v>0</v>
      </c>
      <c r="AJ734" s="107">
        <f t="shared" si="155"/>
        <v>0</v>
      </c>
      <c r="AK734" s="107">
        <f t="shared" si="156"/>
        <v>0</v>
      </c>
    </row>
    <row r="735">
      <c r="A735" s="107"/>
      <c r="B735" s="107"/>
      <c r="C735" s="107"/>
      <c r="D735" s="107"/>
      <c r="E735" s="107"/>
      <c r="F735" s="108">
        <f t="shared" si="144"/>
        <v>1522</v>
      </c>
      <c r="G735" s="90" t="s">
        <v>924</v>
      </c>
      <c r="H735" s="14">
        <f>IF(ISNA(VLOOKUP(G735,Round3_Transactions!$A$2:$F$800,2,FALSE)), 0,VLOOKUP(G735,Round3_Transactions!$A$2:$F$800,2,FALSE))</f>
        <v>0</v>
      </c>
      <c r="I735" s="60">
        <f>IF(ISNA(VLOOKUP(G735,Round3_Transactions!$A$2:$F$800,3,FALSE)), 0,VLOOKUP(G735,Round3_Transactions!$A$2:$F$800,3,FALSE))</f>
        <v>0</v>
      </c>
      <c r="J735" s="60">
        <f>IF(ISNA(VLOOKUP(G735,Round3_Transactions!$A$2:$F$800,4,FALSE)), 0,VLOOKUP(G735,Round3_Transactions!$A$2:$F$800,4,FALSE))</f>
        <v>0</v>
      </c>
      <c r="K735" s="60">
        <f>IF(ISNA(VLOOKUP(G735,Round3_Transactions!$A$2:$F$800,5,FALSE)), 0,VLOOKUP(G735,Round3_Transactions!$A$2:$F$800,5,FALSE))</f>
        <v>0</v>
      </c>
      <c r="L735" s="86">
        <f>IF(ISNA(VLOOKUP(G735,Round3_Transactions!$A$2:$F$800,6,FALSE)), 0,VLOOKUP(G735,Round3_Transactions!$A$2:$F$800,6,FALSE))</f>
        <v>0</v>
      </c>
      <c r="M735" s="107">
        <f t="shared" si="79"/>
        <v>0</v>
      </c>
      <c r="N735" s="107">
        <f t="shared" si="81"/>
        <v>0</v>
      </c>
      <c r="O735" s="107">
        <f t="shared" si="82"/>
        <v>0</v>
      </c>
      <c r="P735" s="107">
        <f t="shared" si="83"/>
        <v>0</v>
      </c>
      <c r="Q735" s="107">
        <f t="shared" si="84"/>
        <v>0</v>
      </c>
      <c r="R735" s="107">
        <f t="shared" si="85"/>
        <v>0</v>
      </c>
      <c r="S735" s="107">
        <f t="shared" si="86"/>
        <v>0</v>
      </c>
      <c r="T735" s="107">
        <f t="shared" si="87"/>
        <v>0</v>
      </c>
      <c r="U735" s="107">
        <f t="shared" si="88"/>
        <v>0</v>
      </c>
      <c r="V735" s="107">
        <f t="shared" si="89"/>
        <v>0</v>
      </c>
      <c r="W735" s="107">
        <f t="shared" si="90"/>
        <v>0</v>
      </c>
      <c r="X735" s="107">
        <f t="shared" si="91"/>
        <v>0</v>
      </c>
      <c r="Y735" s="107">
        <f t="shared" si="92"/>
        <v>0</v>
      </c>
      <c r="Z735" s="107">
        <f t="shared" si="145"/>
        <v>0</v>
      </c>
      <c r="AA735" s="107">
        <f t="shared" si="146"/>
        <v>0</v>
      </c>
      <c r="AB735" s="107">
        <f t="shared" si="147"/>
        <v>0</v>
      </c>
      <c r="AC735" s="107">
        <f t="shared" si="148"/>
        <v>0</v>
      </c>
      <c r="AD735" s="107">
        <f t="shared" si="149"/>
        <v>0</v>
      </c>
      <c r="AE735" s="107">
        <f t="shared" si="150"/>
        <v>0</v>
      </c>
      <c r="AF735" s="107">
        <f t="shared" si="151"/>
        <v>0</v>
      </c>
      <c r="AG735" s="107">
        <f t="shared" si="152"/>
        <v>0</v>
      </c>
      <c r="AH735" s="107">
        <f t="shared" si="153"/>
        <v>0</v>
      </c>
      <c r="AI735" s="107">
        <f t="shared" si="154"/>
        <v>0</v>
      </c>
      <c r="AJ735" s="107">
        <f t="shared" si="155"/>
        <v>0</v>
      </c>
      <c r="AK735" s="107">
        <f t="shared" si="156"/>
        <v>0</v>
      </c>
    </row>
    <row r="736">
      <c r="A736" s="107"/>
      <c r="B736" s="107"/>
      <c r="C736" s="107"/>
      <c r="D736" s="107"/>
      <c r="E736" s="107"/>
      <c r="F736" s="108">
        <f t="shared" si="144"/>
        <v>1522</v>
      </c>
      <c r="G736" s="90" t="s">
        <v>925</v>
      </c>
      <c r="H736" s="14">
        <f>IF(ISNA(VLOOKUP(G736,Round3_Transactions!$A$2:$F$800,2,FALSE)), 0,VLOOKUP(G736,Round3_Transactions!$A$2:$F$800,2,FALSE))</f>
        <v>0</v>
      </c>
      <c r="I736" s="60">
        <f>IF(ISNA(VLOOKUP(G736,Round3_Transactions!$A$2:$F$800,3,FALSE)), 0,VLOOKUP(G736,Round3_Transactions!$A$2:$F$800,3,FALSE))</f>
        <v>0</v>
      </c>
      <c r="J736" s="60">
        <f>IF(ISNA(VLOOKUP(G736,Round3_Transactions!$A$2:$F$800,4,FALSE)), 0,VLOOKUP(G736,Round3_Transactions!$A$2:$F$800,4,FALSE))</f>
        <v>0</v>
      </c>
      <c r="K736" s="60">
        <f>IF(ISNA(VLOOKUP(G736,Round3_Transactions!$A$2:$F$800,5,FALSE)), 0,VLOOKUP(G736,Round3_Transactions!$A$2:$F$800,5,FALSE))</f>
        <v>0</v>
      </c>
      <c r="L736" s="86">
        <f>IF(ISNA(VLOOKUP(G736,Round3_Transactions!$A$2:$F$800,6,FALSE)), 0,VLOOKUP(G736,Round3_Transactions!$A$2:$F$800,6,FALSE))</f>
        <v>0</v>
      </c>
      <c r="M736" s="107">
        <f t="shared" si="79"/>
        <v>0</v>
      </c>
      <c r="N736" s="107">
        <f t="shared" si="81"/>
        <v>0</v>
      </c>
      <c r="O736" s="107">
        <f t="shared" si="82"/>
        <v>0</v>
      </c>
      <c r="P736" s="107">
        <f t="shared" si="83"/>
        <v>0</v>
      </c>
      <c r="Q736" s="107">
        <f t="shared" si="84"/>
        <v>0</v>
      </c>
      <c r="R736" s="107">
        <f t="shared" si="85"/>
        <v>0</v>
      </c>
      <c r="S736" s="107">
        <f t="shared" si="86"/>
        <v>0</v>
      </c>
      <c r="T736" s="107">
        <f t="shared" si="87"/>
        <v>0</v>
      </c>
      <c r="U736" s="107">
        <f t="shared" si="88"/>
        <v>0</v>
      </c>
      <c r="V736" s="107">
        <f t="shared" si="89"/>
        <v>0</v>
      </c>
      <c r="W736" s="107">
        <f t="shared" si="90"/>
        <v>0</v>
      </c>
      <c r="X736" s="107">
        <f t="shared" si="91"/>
        <v>0</v>
      </c>
      <c r="Y736" s="107">
        <f t="shared" si="92"/>
        <v>0</v>
      </c>
      <c r="Z736" s="107">
        <f t="shared" si="145"/>
        <v>0</v>
      </c>
      <c r="AA736" s="107">
        <f t="shared" si="146"/>
        <v>0</v>
      </c>
      <c r="AB736" s="107">
        <f t="shared" si="147"/>
        <v>0</v>
      </c>
      <c r="AC736" s="107">
        <f t="shared" si="148"/>
        <v>0</v>
      </c>
      <c r="AD736" s="107">
        <f t="shared" si="149"/>
        <v>0</v>
      </c>
      <c r="AE736" s="107">
        <f t="shared" si="150"/>
        <v>0</v>
      </c>
      <c r="AF736" s="107">
        <f t="shared" si="151"/>
        <v>0</v>
      </c>
      <c r="AG736" s="107">
        <f t="shared" si="152"/>
        <v>0</v>
      </c>
      <c r="AH736" s="107">
        <f t="shared" si="153"/>
        <v>0</v>
      </c>
      <c r="AI736" s="107">
        <f t="shared" si="154"/>
        <v>0</v>
      </c>
      <c r="AJ736" s="107">
        <f t="shared" si="155"/>
        <v>0</v>
      </c>
      <c r="AK736" s="107">
        <f t="shared" si="156"/>
        <v>0</v>
      </c>
    </row>
    <row r="737">
      <c r="A737" s="107"/>
      <c r="B737" s="107"/>
      <c r="C737" s="107"/>
      <c r="D737" s="107"/>
      <c r="E737" s="107"/>
      <c r="F737" s="108">
        <f t="shared" si="144"/>
        <v>1522</v>
      </c>
      <c r="G737" s="90" t="s">
        <v>926</v>
      </c>
      <c r="H737" s="14">
        <f>IF(ISNA(VLOOKUP(G737,Round3_Transactions!$A$2:$F$800,2,FALSE)), 0,VLOOKUP(G737,Round3_Transactions!$A$2:$F$800,2,FALSE))</f>
        <v>0</v>
      </c>
      <c r="I737" s="60">
        <f>IF(ISNA(VLOOKUP(G737,Round3_Transactions!$A$2:$F$800,3,FALSE)), 0,VLOOKUP(G737,Round3_Transactions!$A$2:$F$800,3,FALSE))</f>
        <v>0</v>
      </c>
      <c r="J737" s="60">
        <f>IF(ISNA(VLOOKUP(G737,Round3_Transactions!$A$2:$F$800,4,FALSE)), 0,VLOOKUP(G737,Round3_Transactions!$A$2:$F$800,4,FALSE))</f>
        <v>0</v>
      </c>
      <c r="K737" s="60">
        <f>IF(ISNA(VLOOKUP(G737,Round3_Transactions!$A$2:$F$800,5,FALSE)), 0,VLOOKUP(G737,Round3_Transactions!$A$2:$F$800,5,FALSE))</f>
        <v>0</v>
      </c>
      <c r="L737" s="86">
        <f>IF(ISNA(VLOOKUP(G737,Round3_Transactions!$A$2:$F$800,6,FALSE)), 0,VLOOKUP(G737,Round3_Transactions!$A$2:$F$800,6,FALSE))</f>
        <v>0</v>
      </c>
      <c r="M737" s="107">
        <f t="shared" si="79"/>
        <v>0</v>
      </c>
      <c r="N737" s="107">
        <f t="shared" si="81"/>
        <v>0</v>
      </c>
      <c r="O737" s="107">
        <f t="shared" si="82"/>
        <v>0</v>
      </c>
      <c r="P737" s="107">
        <f t="shared" si="83"/>
        <v>0</v>
      </c>
      <c r="Q737" s="107">
        <f t="shared" si="84"/>
        <v>0</v>
      </c>
      <c r="R737" s="107">
        <f t="shared" si="85"/>
        <v>0</v>
      </c>
      <c r="S737" s="107">
        <f t="shared" si="86"/>
        <v>0</v>
      </c>
      <c r="T737" s="107">
        <f t="shared" si="87"/>
        <v>0</v>
      </c>
      <c r="U737" s="107">
        <f t="shared" si="88"/>
        <v>0</v>
      </c>
      <c r="V737" s="107">
        <f t="shared" si="89"/>
        <v>0</v>
      </c>
      <c r="W737" s="107">
        <f t="shared" si="90"/>
        <v>0</v>
      </c>
      <c r="X737" s="107">
        <f t="shared" si="91"/>
        <v>0</v>
      </c>
      <c r="Y737" s="107">
        <f t="shared" si="92"/>
        <v>0</v>
      </c>
      <c r="Z737" s="107">
        <f t="shared" si="145"/>
        <v>0</v>
      </c>
      <c r="AA737" s="107">
        <f t="shared" si="146"/>
        <v>0</v>
      </c>
      <c r="AB737" s="107">
        <f t="shared" si="147"/>
        <v>0</v>
      </c>
      <c r="AC737" s="107">
        <f t="shared" si="148"/>
        <v>0</v>
      </c>
      <c r="AD737" s="107">
        <f t="shared" si="149"/>
        <v>0</v>
      </c>
      <c r="AE737" s="107">
        <f t="shared" si="150"/>
        <v>0</v>
      </c>
      <c r="AF737" s="107">
        <f t="shared" si="151"/>
        <v>0</v>
      </c>
      <c r="AG737" s="107">
        <f t="shared" si="152"/>
        <v>0</v>
      </c>
      <c r="AH737" s="107">
        <f t="shared" si="153"/>
        <v>0</v>
      </c>
      <c r="AI737" s="107">
        <f t="shared" si="154"/>
        <v>0</v>
      </c>
      <c r="AJ737" s="107">
        <f t="shared" si="155"/>
        <v>0</v>
      </c>
      <c r="AK737" s="107">
        <f t="shared" si="156"/>
        <v>0</v>
      </c>
    </row>
    <row r="738">
      <c r="A738" s="107"/>
      <c r="B738" s="107"/>
      <c r="C738" s="107"/>
      <c r="D738" s="107"/>
      <c r="E738" s="107"/>
      <c r="F738" s="108">
        <f t="shared" si="144"/>
        <v>1522</v>
      </c>
      <c r="G738" s="90" t="s">
        <v>927</v>
      </c>
      <c r="H738" s="14">
        <f>IF(ISNA(VLOOKUP(G738,Round3_Transactions!$A$2:$F$800,2,FALSE)), 0,VLOOKUP(G738,Round3_Transactions!$A$2:$F$800,2,FALSE))</f>
        <v>0</v>
      </c>
      <c r="I738" s="60">
        <f>IF(ISNA(VLOOKUP(G738,Round3_Transactions!$A$2:$F$800,3,FALSE)), 0,VLOOKUP(G738,Round3_Transactions!$A$2:$F$800,3,FALSE))</f>
        <v>0</v>
      </c>
      <c r="J738" s="60">
        <f>IF(ISNA(VLOOKUP(G738,Round3_Transactions!$A$2:$F$800,4,FALSE)), 0,VLOOKUP(G738,Round3_Transactions!$A$2:$F$800,4,FALSE))</f>
        <v>0</v>
      </c>
      <c r="K738" s="60">
        <f>IF(ISNA(VLOOKUP(G738,Round3_Transactions!$A$2:$F$800,5,FALSE)), 0,VLOOKUP(G738,Round3_Transactions!$A$2:$F$800,5,FALSE))</f>
        <v>0</v>
      </c>
      <c r="L738" s="86">
        <f>IF(ISNA(VLOOKUP(G738,Round3_Transactions!$A$2:$F$800,6,FALSE)), 0,VLOOKUP(G738,Round3_Transactions!$A$2:$F$800,6,FALSE))</f>
        <v>0</v>
      </c>
      <c r="M738" s="107">
        <f t="shared" si="79"/>
        <v>0</v>
      </c>
      <c r="N738" s="107">
        <f t="shared" si="81"/>
        <v>0</v>
      </c>
      <c r="O738" s="107">
        <f t="shared" si="82"/>
        <v>0</v>
      </c>
      <c r="P738" s="107">
        <f t="shared" si="83"/>
        <v>0</v>
      </c>
      <c r="Q738" s="107">
        <f t="shared" si="84"/>
        <v>0</v>
      </c>
      <c r="R738" s="107">
        <f t="shared" si="85"/>
        <v>0</v>
      </c>
      <c r="S738" s="107">
        <f t="shared" si="86"/>
        <v>0</v>
      </c>
      <c r="T738" s="107">
        <f t="shared" si="87"/>
        <v>0</v>
      </c>
      <c r="U738" s="107">
        <f t="shared" si="88"/>
        <v>0</v>
      </c>
      <c r="V738" s="107">
        <f t="shared" si="89"/>
        <v>0</v>
      </c>
      <c r="W738" s="107">
        <f t="shared" si="90"/>
        <v>0</v>
      </c>
      <c r="X738" s="107">
        <f t="shared" si="91"/>
        <v>0</v>
      </c>
      <c r="Y738" s="107">
        <f t="shared" si="92"/>
        <v>0</v>
      </c>
      <c r="Z738" s="107">
        <f t="shared" si="145"/>
        <v>0</v>
      </c>
      <c r="AA738" s="107">
        <f t="shared" si="146"/>
        <v>0</v>
      </c>
      <c r="AB738" s="107">
        <f t="shared" si="147"/>
        <v>0</v>
      </c>
      <c r="AC738" s="107">
        <f t="shared" si="148"/>
        <v>0</v>
      </c>
      <c r="AD738" s="107">
        <f t="shared" si="149"/>
        <v>0</v>
      </c>
      <c r="AE738" s="107">
        <f t="shared" si="150"/>
        <v>0</v>
      </c>
      <c r="AF738" s="107">
        <f t="shared" si="151"/>
        <v>0</v>
      </c>
      <c r="AG738" s="107">
        <f t="shared" si="152"/>
        <v>0</v>
      </c>
      <c r="AH738" s="107">
        <f t="shared" si="153"/>
        <v>0</v>
      </c>
      <c r="AI738" s="107">
        <f t="shared" si="154"/>
        <v>0</v>
      </c>
      <c r="AJ738" s="107">
        <f t="shared" si="155"/>
        <v>0</v>
      </c>
      <c r="AK738" s="107">
        <f t="shared" si="156"/>
        <v>0</v>
      </c>
    </row>
    <row r="739">
      <c r="A739" s="107"/>
      <c r="B739" s="107"/>
      <c r="C739" s="107"/>
      <c r="D739" s="107"/>
      <c r="E739" s="107"/>
      <c r="F739" s="108">
        <f t="shared" si="144"/>
        <v>1522</v>
      </c>
      <c r="G739" s="90" t="s">
        <v>928</v>
      </c>
      <c r="H739" s="14">
        <f>IF(ISNA(VLOOKUP(G739,Round3_Transactions!$A$2:$F$800,2,FALSE)), 0,VLOOKUP(G739,Round3_Transactions!$A$2:$F$800,2,FALSE))</f>
        <v>0</v>
      </c>
      <c r="I739" s="60">
        <f>IF(ISNA(VLOOKUP(G739,Round3_Transactions!$A$2:$F$800,3,FALSE)), 0,VLOOKUP(G739,Round3_Transactions!$A$2:$F$800,3,FALSE))</f>
        <v>0</v>
      </c>
      <c r="J739" s="60">
        <f>IF(ISNA(VLOOKUP(G739,Round3_Transactions!$A$2:$F$800,4,FALSE)), 0,VLOOKUP(G739,Round3_Transactions!$A$2:$F$800,4,FALSE))</f>
        <v>0</v>
      </c>
      <c r="K739" s="60">
        <f>IF(ISNA(VLOOKUP(G739,Round3_Transactions!$A$2:$F$800,5,FALSE)), 0,VLOOKUP(G739,Round3_Transactions!$A$2:$F$800,5,FALSE))</f>
        <v>0</v>
      </c>
      <c r="L739" s="86">
        <f>IF(ISNA(VLOOKUP(G739,Round3_Transactions!$A$2:$F$800,6,FALSE)), 0,VLOOKUP(G739,Round3_Transactions!$A$2:$F$800,6,FALSE))</f>
        <v>0</v>
      </c>
      <c r="M739" s="107">
        <f t="shared" si="79"/>
        <v>0</v>
      </c>
      <c r="N739" s="107">
        <f t="shared" si="81"/>
        <v>0</v>
      </c>
      <c r="O739" s="107">
        <f t="shared" si="82"/>
        <v>0</v>
      </c>
      <c r="P739" s="107">
        <f t="shared" si="83"/>
        <v>0</v>
      </c>
      <c r="Q739" s="107">
        <f t="shared" si="84"/>
        <v>0</v>
      </c>
      <c r="R739" s="107">
        <f t="shared" si="85"/>
        <v>0</v>
      </c>
      <c r="S739" s="107">
        <f t="shared" si="86"/>
        <v>0</v>
      </c>
      <c r="T739" s="107">
        <f t="shared" si="87"/>
        <v>0</v>
      </c>
      <c r="U739" s="107">
        <f t="shared" si="88"/>
        <v>0</v>
      </c>
      <c r="V739" s="107">
        <f t="shared" si="89"/>
        <v>0</v>
      </c>
      <c r="W739" s="107">
        <f t="shared" si="90"/>
        <v>0</v>
      </c>
      <c r="X739" s="107">
        <f t="shared" si="91"/>
        <v>0</v>
      </c>
      <c r="Y739" s="107">
        <f t="shared" si="92"/>
        <v>0</v>
      </c>
      <c r="Z739" s="107">
        <f t="shared" si="145"/>
        <v>0</v>
      </c>
      <c r="AA739" s="107">
        <f t="shared" si="146"/>
        <v>0</v>
      </c>
      <c r="AB739" s="107">
        <f t="shared" si="147"/>
        <v>0</v>
      </c>
      <c r="AC739" s="107">
        <f t="shared" si="148"/>
        <v>0</v>
      </c>
      <c r="AD739" s="107">
        <f t="shared" si="149"/>
        <v>0</v>
      </c>
      <c r="AE739" s="107">
        <f t="shared" si="150"/>
        <v>0</v>
      </c>
      <c r="AF739" s="107">
        <f t="shared" si="151"/>
        <v>0</v>
      </c>
      <c r="AG739" s="107">
        <f t="shared" si="152"/>
        <v>0</v>
      </c>
      <c r="AH739" s="107">
        <f t="shared" si="153"/>
        <v>0</v>
      </c>
      <c r="AI739" s="107">
        <f t="shared" si="154"/>
        <v>0</v>
      </c>
      <c r="AJ739" s="107">
        <f t="shared" si="155"/>
        <v>0</v>
      </c>
      <c r="AK739" s="107">
        <f t="shared" si="156"/>
        <v>0</v>
      </c>
    </row>
    <row r="740">
      <c r="A740" s="107"/>
      <c r="B740" s="107"/>
      <c r="C740" s="107"/>
      <c r="D740" s="107"/>
      <c r="E740" s="107"/>
      <c r="F740" s="108">
        <f t="shared" si="144"/>
        <v>1522</v>
      </c>
      <c r="G740" s="90" t="s">
        <v>929</v>
      </c>
      <c r="H740" s="14">
        <f>IF(ISNA(VLOOKUP(G740,Round3_Transactions!$A$2:$F$800,2,FALSE)), 0,VLOOKUP(G740,Round3_Transactions!$A$2:$F$800,2,FALSE))</f>
        <v>0</v>
      </c>
      <c r="I740" s="60">
        <f>IF(ISNA(VLOOKUP(G740,Round3_Transactions!$A$2:$F$800,3,FALSE)), 0,VLOOKUP(G740,Round3_Transactions!$A$2:$F$800,3,FALSE))</f>
        <v>0</v>
      </c>
      <c r="J740" s="60">
        <f>IF(ISNA(VLOOKUP(G740,Round3_Transactions!$A$2:$F$800,4,FALSE)), 0,VLOOKUP(G740,Round3_Transactions!$A$2:$F$800,4,FALSE))</f>
        <v>0</v>
      </c>
      <c r="K740" s="60">
        <f>IF(ISNA(VLOOKUP(G740,Round3_Transactions!$A$2:$F$800,5,FALSE)), 0,VLOOKUP(G740,Round3_Transactions!$A$2:$F$800,5,FALSE))</f>
        <v>0</v>
      </c>
      <c r="L740" s="86">
        <f>IF(ISNA(VLOOKUP(G740,Round3_Transactions!$A$2:$F$800,6,FALSE)), 0,VLOOKUP(G740,Round3_Transactions!$A$2:$F$800,6,FALSE))</f>
        <v>0</v>
      </c>
      <c r="M740" s="107">
        <f t="shared" si="79"/>
        <v>0</v>
      </c>
      <c r="N740" s="107">
        <f t="shared" si="81"/>
        <v>0</v>
      </c>
      <c r="O740" s="107">
        <f t="shared" si="82"/>
        <v>0</v>
      </c>
      <c r="P740" s="107">
        <f t="shared" si="83"/>
        <v>0</v>
      </c>
      <c r="Q740" s="107">
        <f t="shared" si="84"/>
        <v>0</v>
      </c>
      <c r="R740" s="107">
        <f t="shared" si="85"/>
        <v>0</v>
      </c>
      <c r="S740" s="107">
        <f t="shared" si="86"/>
        <v>0</v>
      </c>
      <c r="T740" s="107">
        <f t="shared" si="87"/>
        <v>0</v>
      </c>
      <c r="U740" s="107">
        <f t="shared" si="88"/>
        <v>0</v>
      </c>
      <c r="V740" s="107">
        <f t="shared" si="89"/>
        <v>0</v>
      </c>
      <c r="W740" s="107">
        <f t="shared" si="90"/>
        <v>0</v>
      </c>
      <c r="X740" s="107">
        <f t="shared" si="91"/>
        <v>0</v>
      </c>
      <c r="Y740" s="107">
        <f t="shared" si="92"/>
        <v>0</v>
      </c>
      <c r="Z740" s="107">
        <f t="shared" si="145"/>
        <v>0</v>
      </c>
      <c r="AA740" s="107">
        <f t="shared" si="146"/>
        <v>0</v>
      </c>
      <c r="AB740" s="107">
        <f t="shared" si="147"/>
        <v>0</v>
      </c>
      <c r="AC740" s="107">
        <f t="shared" si="148"/>
        <v>0</v>
      </c>
      <c r="AD740" s="107">
        <f t="shared" si="149"/>
        <v>0</v>
      </c>
      <c r="AE740" s="107">
        <f t="shared" si="150"/>
        <v>0</v>
      </c>
      <c r="AF740" s="107">
        <f t="shared" si="151"/>
        <v>0</v>
      </c>
      <c r="AG740" s="107">
        <f t="shared" si="152"/>
        <v>0</v>
      </c>
      <c r="AH740" s="107">
        <f t="shared" si="153"/>
        <v>0</v>
      </c>
      <c r="AI740" s="107">
        <f t="shared" si="154"/>
        <v>0</v>
      </c>
      <c r="AJ740" s="107">
        <f t="shared" si="155"/>
        <v>0</v>
      </c>
      <c r="AK740" s="107">
        <f t="shared" si="156"/>
        <v>0</v>
      </c>
    </row>
    <row r="741">
      <c r="A741" s="107"/>
      <c r="B741" s="107"/>
      <c r="C741" s="107"/>
      <c r="D741" s="107"/>
      <c r="E741" s="107"/>
      <c r="F741" s="108">
        <f t="shared" si="144"/>
        <v>1522</v>
      </c>
      <c r="G741" s="90" t="s">
        <v>930</v>
      </c>
      <c r="H741" s="14">
        <f>IF(ISNA(VLOOKUP(G741,Round3_Transactions!$A$2:$F$800,2,FALSE)), 0,VLOOKUP(G741,Round3_Transactions!$A$2:$F$800,2,FALSE))</f>
        <v>0</v>
      </c>
      <c r="I741" s="60">
        <f>IF(ISNA(VLOOKUP(G741,Round3_Transactions!$A$2:$F$800,3,FALSE)), 0,VLOOKUP(G741,Round3_Transactions!$A$2:$F$800,3,FALSE))</f>
        <v>0</v>
      </c>
      <c r="J741" s="60">
        <f>IF(ISNA(VLOOKUP(G741,Round3_Transactions!$A$2:$F$800,4,FALSE)), 0,VLOOKUP(G741,Round3_Transactions!$A$2:$F$800,4,FALSE))</f>
        <v>0</v>
      </c>
      <c r="K741" s="60">
        <f>IF(ISNA(VLOOKUP(G741,Round3_Transactions!$A$2:$F$800,5,FALSE)), 0,VLOOKUP(G741,Round3_Transactions!$A$2:$F$800,5,FALSE))</f>
        <v>0</v>
      </c>
      <c r="L741" s="86">
        <f>IF(ISNA(VLOOKUP(G741,Round3_Transactions!$A$2:$F$800,6,FALSE)), 0,VLOOKUP(G741,Round3_Transactions!$A$2:$F$800,6,FALSE))</f>
        <v>0</v>
      </c>
      <c r="M741" s="107">
        <f t="shared" si="79"/>
        <v>0</v>
      </c>
      <c r="N741" s="107">
        <f t="shared" si="81"/>
        <v>0</v>
      </c>
      <c r="O741" s="107">
        <f t="shared" si="82"/>
        <v>0</v>
      </c>
      <c r="P741" s="107">
        <f t="shared" si="83"/>
        <v>0</v>
      </c>
      <c r="Q741" s="107">
        <f t="shared" si="84"/>
        <v>0</v>
      </c>
      <c r="R741" s="107">
        <f t="shared" si="85"/>
        <v>0</v>
      </c>
      <c r="S741" s="107">
        <f t="shared" si="86"/>
        <v>0</v>
      </c>
      <c r="T741" s="107">
        <f t="shared" si="87"/>
        <v>0</v>
      </c>
      <c r="U741" s="107">
        <f t="shared" si="88"/>
        <v>0</v>
      </c>
      <c r="V741" s="107">
        <f t="shared" si="89"/>
        <v>0</v>
      </c>
      <c r="W741" s="107">
        <f t="shared" si="90"/>
        <v>0</v>
      </c>
      <c r="X741" s="107">
        <f t="shared" si="91"/>
        <v>0</v>
      </c>
      <c r="Y741" s="107">
        <f t="shared" si="92"/>
        <v>0</v>
      </c>
      <c r="Z741" s="107">
        <f t="shared" si="145"/>
        <v>0</v>
      </c>
      <c r="AA741" s="107">
        <f t="shared" si="146"/>
        <v>0</v>
      </c>
      <c r="AB741" s="107">
        <f t="shared" si="147"/>
        <v>0</v>
      </c>
      <c r="AC741" s="107">
        <f t="shared" si="148"/>
        <v>0</v>
      </c>
      <c r="AD741" s="107">
        <f t="shared" si="149"/>
        <v>0</v>
      </c>
      <c r="AE741" s="107">
        <f t="shared" si="150"/>
        <v>0</v>
      </c>
      <c r="AF741" s="107">
        <f t="shared" si="151"/>
        <v>0</v>
      </c>
      <c r="AG741" s="107">
        <f t="shared" si="152"/>
        <v>0</v>
      </c>
      <c r="AH741" s="107">
        <f t="shared" si="153"/>
        <v>0</v>
      </c>
      <c r="AI741" s="107">
        <f t="shared" si="154"/>
        <v>0</v>
      </c>
      <c r="AJ741" s="107">
        <f t="shared" si="155"/>
        <v>0</v>
      </c>
      <c r="AK741" s="107">
        <f t="shared" si="156"/>
        <v>0</v>
      </c>
    </row>
    <row r="742">
      <c r="A742" s="107"/>
      <c r="B742" s="107"/>
      <c r="C742" s="107"/>
      <c r="D742" s="107"/>
      <c r="E742" s="107"/>
      <c r="F742" s="108">
        <f t="shared" si="144"/>
        <v>1522</v>
      </c>
      <c r="G742" s="90" t="s">
        <v>931</v>
      </c>
      <c r="H742" s="14">
        <f>IF(ISNA(VLOOKUP(G742,Round3_Transactions!$A$2:$F$800,2,FALSE)), 0,VLOOKUP(G742,Round3_Transactions!$A$2:$F$800,2,FALSE))</f>
        <v>0</v>
      </c>
      <c r="I742" s="60">
        <f>IF(ISNA(VLOOKUP(G742,Round3_Transactions!$A$2:$F$800,3,FALSE)), 0,VLOOKUP(G742,Round3_Transactions!$A$2:$F$800,3,FALSE))</f>
        <v>0</v>
      </c>
      <c r="J742" s="60">
        <f>IF(ISNA(VLOOKUP(G742,Round3_Transactions!$A$2:$F$800,4,FALSE)), 0,VLOOKUP(G742,Round3_Transactions!$A$2:$F$800,4,FALSE))</f>
        <v>0</v>
      </c>
      <c r="K742" s="60">
        <f>IF(ISNA(VLOOKUP(G742,Round3_Transactions!$A$2:$F$800,5,FALSE)), 0,VLOOKUP(G742,Round3_Transactions!$A$2:$F$800,5,FALSE))</f>
        <v>0</v>
      </c>
      <c r="L742" s="86">
        <f>IF(ISNA(VLOOKUP(G742,Round3_Transactions!$A$2:$F$800,6,FALSE)), 0,VLOOKUP(G742,Round3_Transactions!$A$2:$F$800,6,FALSE))</f>
        <v>0</v>
      </c>
      <c r="M742" s="107">
        <f t="shared" si="79"/>
        <v>0</v>
      </c>
      <c r="N742" s="107">
        <f t="shared" si="81"/>
        <v>0</v>
      </c>
      <c r="O742" s="107">
        <f t="shared" si="82"/>
        <v>0</v>
      </c>
      <c r="P742" s="107">
        <f t="shared" si="83"/>
        <v>0</v>
      </c>
      <c r="Q742" s="107">
        <f t="shared" si="84"/>
        <v>0</v>
      </c>
      <c r="R742" s="107">
        <f t="shared" si="85"/>
        <v>0</v>
      </c>
      <c r="S742" s="107">
        <f t="shared" si="86"/>
        <v>0</v>
      </c>
      <c r="T742" s="107">
        <f t="shared" si="87"/>
        <v>0</v>
      </c>
      <c r="U742" s="107">
        <f t="shared" si="88"/>
        <v>0</v>
      </c>
      <c r="V742" s="107">
        <f t="shared" si="89"/>
        <v>0</v>
      </c>
      <c r="W742" s="107">
        <f t="shared" si="90"/>
        <v>0</v>
      </c>
      <c r="X742" s="107">
        <f t="shared" si="91"/>
        <v>0</v>
      </c>
      <c r="Y742" s="107">
        <f t="shared" si="92"/>
        <v>0</v>
      </c>
      <c r="Z742" s="107">
        <f t="shared" si="145"/>
        <v>0</v>
      </c>
      <c r="AA742" s="107">
        <f t="shared" si="146"/>
        <v>0</v>
      </c>
      <c r="AB742" s="107">
        <f t="shared" si="147"/>
        <v>0</v>
      </c>
      <c r="AC742" s="107">
        <f t="shared" si="148"/>
        <v>0</v>
      </c>
      <c r="AD742" s="107">
        <f t="shared" si="149"/>
        <v>0</v>
      </c>
      <c r="AE742" s="107">
        <f t="shared" si="150"/>
        <v>0</v>
      </c>
      <c r="AF742" s="107">
        <f t="shared" si="151"/>
        <v>0</v>
      </c>
      <c r="AG742" s="107">
        <f t="shared" si="152"/>
        <v>0</v>
      </c>
      <c r="AH742" s="107">
        <f t="shared" si="153"/>
        <v>0</v>
      </c>
      <c r="AI742" s="107">
        <f t="shared" si="154"/>
        <v>0</v>
      </c>
      <c r="AJ742" s="107">
        <f t="shared" si="155"/>
        <v>0</v>
      </c>
      <c r="AK742" s="107">
        <f t="shared" si="156"/>
        <v>0</v>
      </c>
    </row>
    <row r="743">
      <c r="A743" s="107"/>
      <c r="B743" s="107"/>
      <c r="C743" s="107"/>
      <c r="D743" s="107"/>
      <c r="E743" s="107"/>
      <c r="F743" s="108">
        <f t="shared" si="144"/>
        <v>1522</v>
      </c>
      <c r="G743" s="90" t="s">
        <v>932</v>
      </c>
      <c r="H743" s="14">
        <f>IF(ISNA(VLOOKUP(G743,Round3_Transactions!$A$2:$F$800,2,FALSE)), 0,VLOOKUP(G743,Round3_Transactions!$A$2:$F$800,2,FALSE))</f>
        <v>0</v>
      </c>
      <c r="I743" s="60">
        <f>IF(ISNA(VLOOKUP(G743,Round3_Transactions!$A$2:$F$800,3,FALSE)), 0,VLOOKUP(G743,Round3_Transactions!$A$2:$F$800,3,FALSE))</f>
        <v>0</v>
      </c>
      <c r="J743" s="60">
        <f>IF(ISNA(VLOOKUP(G743,Round3_Transactions!$A$2:$F$800,4,FALSE)), 0,VLOOKUP(G743,Round3_Transactions!$A$2:$F$800,4,FALSE))</f>
        <v>0</v>
      </c>
      <c r="K743" s="60">
        <f>IF(ISNA(VLOOKUP(G743,Round3_Transactions!$A$2:$F$800,5,FALSE)), 0,VLOOKUP(G743,Round3_Transactions!$A$2:$F$800,5,FALSE))</f>
        <v>0</v>
      </c>
      <c r="L743" s="86">
        <f>IF(ISNA(VLOOKUP(G743,Round3_Transactions!$A$2:$F$800,6,FALSE)), 0,VLOOKUP(G743,Round3_Transactions!$A$2:$F$800,6,FALSE))</f>
        <v>0</v>
      </c>
      <c r="M743" s="107">
        <f t="shared" si="79"/>
        <v>0</v>
      </c>
      <c r="N743" s="107">
        <f t="shared" si="81"/>
        <v>0</v>
      </c>
      <c r="O743" s="107">
        <f t="shared" si="82"/>
        <v>0</v>
      </c>
      <c r="P743" s="107">
        <f t="shared" si="83"/>
        <v>0</v>
      </c>
      <c r="Q743" s="107">
        <f t="shared" si="84"/>
        <v>0</v>
      </c>
      <c r="R743" s="107">
        <f t="shared" si="85"/>
        <v>0</v>
      </c>
      <c r="S743" s="107">
        <f t="shared" si="86"/>
        <v>0</v>
      </c>
      <c r="T743" s="107">
        <f t="shared" si="87"/>
        <v>0</v>
      </c>
      <c r="U743" s="107">
        <f t="shared" si="88"/>
        <v>0</v>
      </c>
      <c r="V743" s="107">
        <f t="shared" si="89"/>
        <v>0</v>
      </c>
      <c r="W743" s="107">
        <f t="shared" si="90"/>
        <v>0</v>
      </c>
      <c r="X743" s="107">
        <f t="shared" si="91"/>
        <v>0</v>
      </c>
      <c r="Y743" s="107">
        <f t="shared" si="92"/>
        <v>0</v>
      </c>
      <c r="Z743" s="107">
        <f t="shared" si="145"/>
        <v>0</v>
      </c>
      <c r="AA743" s="107">
        <f t="shared" si="146"/>
        <v>0</v>
      </c>
      <c r="AB743" s="107">
        <f t="shared" si="147"/>
        <v>0</v>
      </c>
      <c r="AC743" s="107">
        <f t="shared" si="148"/>
        <v>0</v>
      </c>
      <c r="AD743" s="107">
        <f t="shared" si="149"/>
        <v>0</v>
      </c>
      <c r="AE743" s="107">
        <f t="shared" si="150"/>
        <v>0</v>
      </c>
      <c r="AF743" s="107">
        <f t="shared" si="151"/>
        <v>0</v>
      </c>
      <c r="AG743" s="107">
        <f t="shared" si="152"/>
        <v>0</v>
      </c>
      <c r="AH743" s="107">
        <f t="shared" si="153"/>
        <v>0</v>
      </c>
      <c r="AI743" s="107">
        <f t="shared" si="154"/>
        <v>0</v>
      </c>
      <c r="AJ743" s="107">
        <f t="shared" si="155"/>
        <v>0</v>
      </c>
      <c r="AK743" s="107">
        <f t="shared" si="156"/>
        <v>0</v>
      </c>
    </row>
    <row r="744">
      <c r="A744" s="107"/>
      <c r="B744" s="107"/>
      <c r="C744" s="107"/>
      <c r="D744" s="107"/>
      <c r="E744" s="107"/>
      <c r="F744" s="108">
        <f t="shared" si="144"/>
        <v>1522</v>
      </c>
      <c r="G744" s="90" t="s">
        <v>933</v>
      </c>
      <c r="H744" s="14">
        <f>IF(ISNA(VLOOKUP(G744,Round3_Transactions!$A$2:$F$800,2,FALSE)), 0,VLOOKUP(G744,Round3_Transactions!$A$2:$F$800,2,FALSE))</f>
        <v>0</v>
      </c>
      <c r="I744" s="60">
        <f>IF(ISNA(VLOOKUP(G744,Round3_Transactions!$A$2:$F$800,3,FALSE)), 0,VLOOKUP(G744,Round3_Transactions!$A$2:$F$800,3,FALSE))</f>
        <v>0</v>
      </c>
      <c r="J744" s="60">
        <f>IF(ISNA(VLOOKUP(G744,Round3_Transactions!$A$2:$F$800,4,FALSE)), 0,VLOOKUP(G744,Round3_Transactions!$A$2:$F$800,4,FALSE))</f>
        <v>0</v>
      </c>
      <c r="K744" s="60">
        <f>IF(ISNA(VLOOKUP(G744,Round3_Transactions!$A$2:$F$800,5,FALSE)), 0,VLOOKUP(G744,Round3_Transactions!$A$2:$F$800,5,FALSE))</f>
        <v>0</v>
      </c>
      <c r="L744" s="86">
        <f>IF(ISNA(VLOOKUP(G744,Round3_Transactions!$A$2:$F$800,6,FALSE)), 0,VLOOKUP(G744,Round3_Transactions!$A$2:$F$800,6,FALSE))</f>
        <v>0</v>
      </c>
      <c r="M744" s="107">
        <f t="shared" si="79"/>
        <v>0</v>
      </c>
      <c r="N744" s="107">
        <f t="shared" si="81"/>
        <v>0</v>
      </c>
      <c r="O744" s="107">
        <f t="shared" si="82"/>
        <v>0</v>
      </c>
      <c r="P744" s="107">
        <f t="shared" si="83"/>
        <v>0</v>
      </c>
      <c r="Q744" s="107">
        <f t="shared" si="84"/>
        <v>0</v>
      </c>
      <c r="R744" s="107">
        <f t="shared" si="85"/>
        <v>0</v>
      </c>
      <c r="S744" s="107">
        <f t="shared" si="86"/>
        <v>0</v>
      </c>
      <c r="T744" s="107">
        <f t="shared" si="87"/>
        <v>0</v>
      </c>
      <c r="U744" s="107">
        <f t="shared" si="88"/>
        <v>0</v>
      </c>
      <c r="V744" s="107">
        <f t="shared" si="89"/>
        <v>0</v>
      </c>
      <c r="W744" s="107">
        <f t="shared" si="90"/>
        <v>0</v>
      </c>
      <c r="X744" s="107">
        <f t="shared" si="91"/>
        <v>0</v>
      </c>
      <c r="Y744" s="107">
        <f t="shared" si="92"/>
        <v>0</v>
      </c>
      <c r="Z744" s="107">
        <f t="shared" si="145"/>
        <v>0</v>
      </c>
      <c r="AA744" s="107">
        <f t="shared" si="146"/>
        <v>0</v>
      </c>
      <c r="AB744" s="107">
        <f t="shared" si="147"/>
        <v>0</v>
      </c>
      <c r="AC744" s="107">
        <f t="shared" si="148"/>
        <v>0</v>
      </c>
      <c r="AD744" s="107">
        <f t="shared" si="149"/>
        <v>0</v>
      </c>
      <c r="AE744" s="107">
        <f t="shared" si="150"/>
        <v>0</v>
      </c>
      <c r="AF744" s="107">
        <f t="shared" si="151"/>
        <v>0</v>
      </c>
      <c r="AG744" s="107">
        <f t="shared" si="152"/>
        <v>0</v>
      </c>
      <c r="AH744" s="107">
        <f t="shared" si="153"/>
        <v>0</v>
      </c>
      <c r="AI744" s="107">
        <f t="shared" si="154"/>
        <v>0</v>
      </c>
      <c r="AJ744" s="107">
        <f t="shared" si="155"/>
        <v>0</v>
      </c>
      <c r="AK744" s="107">
        <f t="shared" si="156"/>
        <v>0</v>
      </c>
    </row>
    <row r="745">
      <c r="A745" s="107"/>
      <c r="B745" s="107"/>
      <c r="C745" s="107"/>
      <c r="D745" s="107"/>
      <c r="E745" s="107"/>
      <c r="F745" s="108">
        <f t="shared" si="144"/>
        <v>1522</v>
      </c>
      <c r="G745" s="90" t="s">
        <v>934</v>
      </c>
      <c r="H745" s="14">
        <f>IF(ISNA(VLOOKUP(G745,Round3_Transactions!$A$2:$F$800,2,FALSE)), 0,VLOOKUP(G745,Round3_Transactions!$A$2:$F$800,2,FALSE))</f>
        <v>0</v>
      </c>
      <c r="I745" s="60">
        <f>IF(ISNA(VLOOKUP(G745,Round3_Transactions!$A$2:$F$800,3,FALSE)), 0,VLOOKUP(G745,Round3_Transactions!$A$2:$F$800,3,FALSE))</f>
        <v>0</v>
      </c>
      <c r="J745" s="60">
        <f>IF(ISNA(VLOOKUP(G745,Round3_Transactions!$A$2:$F$800,4,FALSE)), 0,VLOOKUP(G745,Round3_Transactions!$A$2:$F$800,4,FALSE))</f>
        <v>0</v>
      </c>
      <c r="K745" s="60">
        <f>IF(ISNA(VLOOKUP(G745,Round3_Transactions!$A$2:$F$800,5,FALSE)), 0,VLOOKUP(G745,Round3_Transactions!$A$2:$F$800,5,FALSE))</f>
        <v>0</v>
      </c>
      <c r="L745" s="86">
        <f>IF(ISNA(VLOOKUP(G745,Round3_Transactions!$A$2:$F$800,6,FALSE)), 0,VLOOKUP(G745,Round3_Transactions!$A$2:$F$800,6,FALSE))</f>
        <v>0</v>
      </c>
      <c r="M745" s="107">
        <f t="shared" si="79"/>
        <v>0</v>
      </c>
      <c r="N745" s="107">
        <f t="shared" si="81"/>
        <v>0</v>
      </c>
      <c r="O745" s="107">
        <f t="shared" si="82"/>
        <v>0</v>
      </c>
      <c r="P745" s="107">
        <f t="shared" si="83"/>
        <v>0</v>
      </c>
      <c r="Q745" s="107">
        <f t="shared" si="84"/>
        <v>0</v>
      </c>
      <c r="R745" s="107">
        <f t="shared" si="85"/>
        <v>0</v>
      </c>
      <c r="S745" s="107">
        <f t="shared" si="86"/>
        <v>0</v>
      </c>
      <c r="T745" s="107">
        <f t="shared" si="87"/>
        <v>0</v>
      </c>
      <c r="U745" s="107">
        <f t="shared" si="88"/>
        <v>0</v>
      </c>
      <c r="V745" s="107">
        <f t="shared" si="89"/>
        <v>0</v>
      </c>
      <c r="W745" s="107">
        <f t="shared" si="90"/>
        <v>0</v>
      </c>
      <c r="X745" s="107">
        <f t="shared" si="91"/>
        <v>0</v>
      </c>
      <c r="Y745" s="107">
        <f t="shared" si="92"/>
        <v>0</v>
      </c>
      <c r="Z745" s="107">
        <f t="shared" si="145"/>
        <v>0</v>
      </c>
      <c r="AA745" s="107">
        <f t="shared" si="146"/>
        <v>0</v>
      </c>
      <c r="AB745" s="107">
        <f t="shared" si="147"/>
        <v>0</v>
      </c>
      <c r="AC745" s="107">
        <f t="shared" si="148"/>
        <v>0</v>
      </c>
      <c r="AD745" s="107">
        <f t="shared" si="149"/>
        <v>0</v>
      </c>
      <c r="AE745" s="107">
        <f t="shared" si="150"/>
        <v>0</v>
      </c>
      <c r="AF745" s="107">
        <f t="shared" si="151"/>
        <v>0</v>
      </c>
      <c r="AG745" s="107">
        <f t="shared" si="152"/>
        <v>0</v>
      </c>
      <c r="AH745" s="107">
        <f t="shared" si="153"/>
        <v>0</v>
      </c>
      <c r="AI745" s="107">
        <f t="shared" si="154"/>
        <v>0</v>
      </c>
      <c r="AJ745" s="107">
        <f t="shared" si="155"/>
        <v>0</v>
      </c>
      <c r="AK745" s="107">
        <f t="shared" si="156"/>
        <v>0</v>
      </c>
    </row>
    <row r="746">
      <c r="A746" s="107"/>
      <c r="B746" s="107"/>
      <c r="C746" s="107"/>
      <c r="D746" s="107"/>
      <c r="E746" s="107"/>
      <c r="F746" s="108">
        <f t="shared" si="144"/>
        <v>1522</v>
      </c>
      <c r="G746" s="90" t="s">
        <v>935</v>
      </c>
      <c r="H746" s="14">
        <f>IF(ISNA(VLOOKUP(G746,Round3_Transactions!$A$2:$F$800,2,FALSE)), 0,VLOOKUP(G746,Round3_Transactions!$A$2:$F$800,2,FALSE))</f>
        <v>0</v>
      </c>
      <c r="I746" s="60">
        <f>IF(ISNA(VLOOKUP(G746,Round3_Transactions!$A$2:$F$800,3,FALSE)), 0,VLOOKUP(G746,Round3_Transactions!$A$2:$F$800,3,FALSE))</f>
        <v>0</v>
      </c>
      <c r="J746" s="60">
        <f>IF(ISNA(VLOOKUP(G746,Round3_Transactions!$A$2:$F$800,4,FALSE)), 0,VLOOKUP(G746,Round3_Transactions!$A$2:$F$800,4,FALSE))</f>
        <v>0</v>
      </c>
      <c r="K746" s="60">
        <f>IF(ISNA(VLOOKUP(G746,Round3_Transactions!$A$2:$F$800,5,FALSE)), 0,VLOOKUP(G746,Round3_Transactions!$A$2:$F$800,5,FALSE))</f>
        <v>0</v>
      </c>
      <c r="L746" s="86">
        <f>IF(ISNA(VLOOKUP(G746,Round3_Transactions!$A$2:$F$800,6,FALSE)), 0,VLOOKUP(G746,Round3_Transactions!$A$2:$F$800,6,FALSE))</f>
        <v>0</v>
      </c>
      <c r="M746" s="107">
        <f t="shared" si="79"/>
        <v>0</v>
      </c>
      <c r="N746" s="107">
        <f t="shared" si="81"/>
        <v>0</v>
      </c>
      <c r="O746" s="107">
        <f t="shared" si="82"/>
        <v>0</v>
      </c>
      <c r="P746" s="107">
        <f t="shared" si="83"/>
        <v>0</v>
      </c>
      <c r="Q746" s="107">
        <f t="shared" si="84"/>
        <v>0</v>
      </c>
      <c r="R746" s="107">
        <f t="shared" si="85"/>
        <v>0</v>
      </c>
      <c r="S746" s="107">
        <f t="shared" si="86"/>
        <v>0</v>
      </c>
      <c r="T746" s="107">
        <f t="shared" si="87"/>
        <v>0</v>
      </c>
      <c r="U746" s="107">
        <f t="shared" si="88"/>
        <v>0</v>
      </c>
      <c r="V746" s="107">
        <f t="shared" si="89"/>
        <v>0</v>
      </c>
      <c r="W746" s="107">
        <f t="shared" si="90"/>
        <v>0</v>
      </c>
      <c r="X746" s="107">
        <f t="shared" si="91"/>
        <v>0</v>
      </c>
      <c r="Y746" s="107">
        <f t="shared" si="92"/>
        <v>0</v>
      </c>
      <c r="Z746" s="107">
        <f t="shared" si="145"/>
        <v>0</v>
      </c>
      <c r="AA746" s="107">
        <f t="shared" si="146"/>
        <v>0</v>
      </c>
      <c r="AB746" s="107">
        <f t="shared" si="147"/>
        <v>0</v>
      </c>
      <c r="AC746" s="107">
        <f t="shared" si="148"/>
        <v>0</v>
      </c>
      <c r="AD746" s="107">
        <f t="shared" si="149"/>
        <v>0</v>
      </c>
      <c r="AE746" s="107">
        <f t="shared" si="150"/>
        <v>0</v>
      </c>
      <c r="AF746" s="107">
        <f t="shared" si="151"/>
        <v>0</v>
      </c>
      <c r="AG746" s="107">
        <f t="shared" si="152"/>
        <v>0</v>
      </c>
      <c r="AH746" s="107">
        <f t="shared" si="153"/>
        <v>0</v>
      </c>
      <c r="AI746" s="107">
        <f t="shared" si="154"/>
        <v>0</v>
      </c>
      <c r="AJ746" s="107">
        <f t="shared" si="155"/>
        <v>0</v>
      </c>
      <c r="AK746" s="107">
        <f t="shared" si="156"/>
        <v>0</v>
      </c>
    </row>
    <row r="747">
      <c r="A747" s="107"/>
      <c r="B747" s="107"/>
      <c r="C747" s="107"/>
      <c r="D747" s="107"/>
      <c r="E747" s="107"/>
      <c r="F747" s="108">
        <f t="shared" si="144"/>
        <v>1522</v>
      </c>
      <c r="G747" s="90" t="s">
        <v>936</v>
      </c>
      <c r="H747" s="14">
        <f>IF(ISNA(VLOOKUP(G747,Round3_Transactions!$A$2:$F$800,2,FALSE)), 0,VLOOKUP(G747,Round3_Transactions!$A$2:$F$800,2,FALSE))</f>
        <v>0</v>
      </c>
      <c r="I747" s="60">
        <f>IF(ISNA(VLOOKUP(G747,Round3_Transactions!$A$2:$F$800,3,FALSE)), 0,VLOOKUP(G747,Round3_Transactions!$A$2:$F$800,3,FALSE))</f>
        <v>0</v>
      </c>
      <c r="J747" s="60">
        <f>IF(ISNA(VLOOKUP(G747,Round3_Transactions!$A$2:$F$800,4,FALSE)), 0,VLOOKUP(G747,Round3_Transactions!$A$2:$F$800,4,FALSE))</f>
        <v>0</v>
      </c>
      <c r="K747" s="60">
        <f>IF(ISNA(VLOOKUP(G747,Round3_Transactions!$A$2:$F$800,5,FALSE)), 0,VLOOKUP(G747,Round3_Transactions!$A$2:$F$800,5,FALSE))</f>
        <v>0</v>
      </c>
      <c r="L747" s="86">
        <f>IF(ISNA(VLOOKUP(G747,Round3_Transactions!$A$2:$F$800,6,FALSE)), 0,VLOOKUP(G747,Round3_Transactions!$A$2:$F$800,6,FALSE))</f>
        <v>0</v>
      </c>
      <c r="M747" s="107">
        <f t="shared" si="79"/>
        <v>0</v>
      </c>
      <c r="N747" s="107">
        <f t="shared" si="81"/>
        <v>0</v>
      </c>
      <c r="O747" s="107">
        <f t="shared" si="82"/>
        <v>0</v>
      </c>
      <c r="P747" s="107">
        <f t="shared" si="83"/>
        <v>0</v>
      </c>
      <c r="Q747" s="107">
        <f t="shared" si="84"/>
        <v>0</v>
      </c>
      <c r="R747" s="107">
        <f t="shared" si="85"/>
        <v>0</v>
      </c>
      <c r="S747" s="107">
        <f t="shared" si="86"/>
        <v>0</v>
      </c>
      <c r="T747" s="107">
        <f t="shared" si="87"/>
        <v>0</v>
      </c>
      <c r="U747" s="107">
        <f t="shared" si="88"/>
        <v>0</v>
      </c>
      <c r="V747" s="107">
        <f t="shared" si="89"/>
        <v>0</v>
      </c>
      <c r="W747" s="107">
        <f t="shared" si="90"/>
        <v>0</v>
      </c>
      <c r="X747" s="107">
        <f t="shared" si="91"/>
        <v>0</v>
      </c>
      <c r="Y747" s="107">
        <f t="shared" si="92"/>
        <v>0</v>
      </c>
      <c r="Z747" s="107">
        <f t="shared" si="145"/>
        <v>0</v>
      </c>
      <c r="AA747" s="107">
        <f t="shared" si="146"/>
        <v>0</v>
      </c>
      <c r="AB747" s="107">
        <f t="shared" si="147"/>
        <v>0</v>
      </c>
      <c r="AC747" s="107">
        <f t="shared" si="148"/>
        <v>0</v>
      </c>
      <c r="AD747" s="107">
        <f t="shared" si="149"/>
        <v>0</v>
      </c>
      <c r="AE747" s="107">
        <f t="shared" si="150"/>
        <v>0</v>
      </c>
      <c r="AF747" s="107">
        <f t="shared" si="151"/>
        <v>0</v>
      </c>
      <c r="AG747" s="107">
        <f t="shared" si="152"/>
        <v>0</v>
      </c>
      <c r="AH747" s="107">
        <f t="shared" si="153"/>
        <v>0</v>
      </c>
      <c r="AI747" s="107">
        <f t="shared" si="154"/>
        <v>0</v>
      </c>
      <c r="AJ747" s="107">
        <f t="shared" si="155"/>
        <v>0</v>
      </c>
      <c r="AK747" s="107">
        <f t="shared" si="156"/>
        <v>0</v>
      </c>
    </row>
    <row r="748">
      <c r="A748" s="107"/>
      <c r="B748" s="107"/>
      <c r="C748" s="107"/>
      <c r="D748" s="107"/>
      <c r="E748" s="107"/>
      <c r="F748" s="108">
        <f t="shared" si="144"/>
        <v>1522</v>
      </c>
      <c r="G748" s="90" t="s">
        <v>937</v>
      </c>
      <c r="H748" s="14">
        <f>IF(ISNA(VLOOKUP(G748,Round3_Transactions!$A$2:$F$800,2,FALSE)), 0,VLOOKUP(G748,Round3_Transactions!$A$2:$F$800,2,FALSE))</f>
        <v>0</v>
      </c>
      <c r="I748" s="60">
        <f>IF(ISNA(VLOOKUP(G748,Round3_Transactions!$A$2:$F$800,3,FALSE)), 0,VLOOKUP(G748,Round3_Transactions!$A$2:$F$800,3,FALSE))</f>
        <v>0</v>
      </c>
      <c r="J748" s="60">
        <f>IF(ISNA(VLOOKUP(G748,Round3_Transactions!$A$2:$F$800,4,FALSE)), 0,VLOOKUP(G748,Round3_Transactions!$A$2:$F$800,4,FALSE))</f>
        <v>0</v>
      </c>
      <c r="K748" s="60">
        <f>IF(ISNA(VLOOKUP(G748,Round3_Transactions!$A$2:$F$800,5,FALSE)), 0,VLOOKUP(G748,Round3_Transactions!$A$2:$F$800,5,FALSE))</f>
        <v>0</v>
      </c>
      <c r="L748" s="86">
        <f>IF(ISNA(VLOOKUP(G748,Round3_Transactions!$A$2:$F$800,6,FALSE)), 0,VLOOKUP(G748,Round3_Transactions!$A$2:$F$800,6,FALSE))</f>
        <v>0</v>
      </c>
      <c r="M748" s="107">
        <f t="shared" si="79"/>
        <v>0</v>
      </c>
      <c r="N748" s="107">
        <f t="shared" si="81"/>
        <v>0</v>
      </c>
      <c r="O748" s="107">
        <f t="shared" si="82"/>
        <v>0</v>
      </c>
      <c r="P748" s="107">
        <f t="shared" si="83"/>
        <v>0</v>
      </c>
      <c r="Q748" s="107">
        <f t="shared" si="84"/>
        <v>0</v>
      </c>
      <c r="R748" s="107">
        <f t="shared" si="85"/>
        <v>0</v>
      </c>
      <c r="S748" s="107">
        <f t="shared" si="86"/>
        <v>0</v>
      </c>
      <c r="T748" s="107">
        <f t="shared" si="87"/>
        <v>0</v>
      </c>
      <c r="U748" s="107">
        <f t="shared" si="88"/>
        <v>0</v>
      </c>
      <c r="V748" s="107">
        <f t="shared" si="89"/>
        <v>0</v>
      </c>
      <c r="W748" s="107">
        <f t="shared" si="90"/>
        <v>0</v>
      </c>
      <c r="X748" s="107">
        <f t="shared" si="91"/>
        <v>0</v>
      </c>
      <c r="Y748" s="107">
        <f t="shared" si="92"/>
        <v>0</v>
      </c>
      <c r="Z748" s="107">
        <f t="shared" si="145"/>
        <v>0</v>
      </c>
      <c r="AA748" s="107">
        <f t="shared" si="146"/>
        <v>0</v>
      </c>
      <c r="AB748" s="107">
        <f t="shared" si="147"/>
        <v>0</v>
      </c>
      <c r="AC748" s="107">
        <f t="shared" si="148"/>
        <v>0</v>
      </c>
      <c r="AD748" s="107">
        <f t="shared" si="149"/>
        <v>0</v>
      </c>
      <c r="AE748" s="107">
        <f t="shared" si="150"/>
        <v>0</v>
      </c>
      <c r="AF748" s="107">
        <f t="shared" si="151"/>
        <v>0</v>
      </c>
      <c r="AG748" s="107">
        <f t="shared" si="152"/>
        <v>0</v>
      </c>
      <c r="AH748" s="107">
        <f t="shared" si="153"/>
        <v>0</v>
      </c>
      <c r="AI748" s="107">
        <f t="shared" si="154"/>
        <v>0</v>
      </c>
      <c r="AJ748" s="107">
        <f t="shared" si="155"/>
        <v>0</v>
      </c>
      <c r="AK748" s="107">
        <f t="shared" si="156"/>
        <v>0</v>
      </c>
    </row>
    <row r="749">
      <c r="A749" s="107"/>
      <c r="B749" s="107"/>
      <c r="C749" s="107"/>
      <c r="D749" s="107"/>
      <c r="E749" s="107"/>
      <c r="F749" s="108">
        <f t="shared" si="144"/>
        <v>1522</v>
      </c>
      <c r="G749" s="90" t="s">
        <v>938</v>
      </c>
      <c r="H749" s="14">
        <f>IF(ISNA(VLOOKUP(G749,Round3_Transactions!$A$2:$F$800,2,FALSE)), 0,VLOOKUP(G749,Round3_Transactions!$A$2:$F$800,2,FALSE))</f>
        <v>0</v>
      </c>
      <c r="I749" s="60">
        <f>IF(ISNA(VLOOKUP(G749,Round3_Transactions!$A$2:$F$800,3,FALSE)), 0,VLOOKUP(G749,Round3_Transactions!$A$2:$F$800,3,FALSE))</f>
        <v>0</v>
      </c>
      <c r="J749" s="60">
        <f>IF(ISNA(VLOOKUP(G749,Round3_Transactions!$A$2:$F$800,4,FALSE)), 0,VLOOKUP(G749,Round3_Transactions!$A$2:$F$800,4,FALSE))</f>
        <v>0</v>
      </c>
      <c r="K749" s="60">
        <f>IF(ISNA(VLOOKUP(G749,Round3_Transactions!$A$2:$F$800,5,FALSE)), 0,VLOOKUP(G749,Round3_Transactions!$A$2:$F$800,5,FALSE))</f>
        <v>0</v>
      </c>
      <c r="L749" s="86">
        <f>IF(ISNA(VLOOKUP(G749,Round3_Transactions!$A$2:$F$800,6,FALSE)), 0,VLOOKUP(G749,Round3_Transactions!$A$2:$F$800,6,FALSE))</f>
        <v>0</v>
      </c>
      <c r="M749" s="107">
        <f t="shared" si="79"/>
        <v>0</v>
      </c>
      <c r="N749" s="107">
        <f t="shared" si="81"/>
        <v>0</v>
      </c>
      <c r="O749" s="107">
        <f t="shared" si="82"/>
        <v>0</v>
      </c>
      <c r="P749" s="107">
        <f t="shared" si="83"/>
        <v>0</v>
      </c>
      <c r="Q749" s="107">
        <f t="shared" si="84"/>
        <v>0</v>
      </c>
      <c r="R749" s="107">
        <f t="shared" si="85"/>
        <v>0</v>
      </c>
      <c r="S749" s="107">
        <f t="shared" si="86"/>
        <v>0</v>
      </c>
      <c r="T749" s="107">
        <f t="shared" si="87"/>
        <v>0</v>
      </c>
      <c r="U749" s="107">
        <f t="shared" si="88"/>
        <v>0</v>
      </c>
      <c r="V749" s="107">
        <f t="shared" si="89"/>
        <v>0</v>
      </c>
      <c r="W749" s="107">
        <f t="shared" si="90"/>
        <v>0</v>
      </c>
      <c r="X749" s="107">
        <f t="shared" si="91"/>
        <v>0</v>
      </c>
      <c r="Y749" s="107">
        <f t="shared" si="92"/>
        <v>0</v>
      </c>
      <c r="Z749" s="107">
        <f t="shared" si="145"/>
        <v>0</v>
      </c>
      <c r="AA749" s="107">
        <f t="shared" si="146"/>
        <v>0</v>
      </c>
      <c r="AB749" s="107">
        <f t="shared" si="147"/>
        <v>0</v>
      </c>
      <c r="AC749" s="107">
        <f t="shared" si="148"/>
        <v>0</v>
      </c>
      <c r="AD749" s="107">
        <f t="shared" si="149"/>
        <v>0</v>
      </c>
      <c r="AE749" s="107">
        <f t="shared" si="150"/>
        <v>0</v>
      </c>
      <c r="AF749" s="107">
        <f t="shared" si="151"/>
        <v>0</v>
      </c>
      <c r="AG749" s="107">
        <f t="shared" si="152"/>
        <v>0</v>
      </c>
      <c r="AH749" s="107">
        <f t="shared" si="153"/>
        <v>0</v>
      </c>
      <c r="AI749" s="107">
        <f t="shared" si="154"/>
        <v>0</v>
      </c>
      <c r="AJ749" s="107">
        <f t="shared" si="155"/>
        <v>0</v>
      </c>
      <c r="AK749" s="107">
        <f t="shared" si="156"/>
        <v>0</v>
      </c>
    </row>
    <row r="750">
      <c r="A750" s="107"/>
      <c r="B750" s="107"/>
      <c r="C750" s="107"/>
      <c r="D750" s="107"/>
      <c r="E750" s="107"/>
      <c r="F750" s="108">
        <f t="shared" si="144"/>
        <v>1522</v>
      </c>
      <c r="G750" s="90" t="s">
        <v>939</v>
      </c>
      <c r="H750" s="14">
        <f>IF(ISNA(VLOOKUP(G750,Round3_Transactions!$A$2:$F$800,2,FALSE)), 0,VLOOKUP(G750,Round3_Transactions!$A$2:$F$800,2,FALSE))</f>
        <v>0</v>
      </c>
      <c r="I750" s="60">
        <f>IF(ISNA(VLOOKUP(G750,Round3_Transactions!$A$2:$F$800,3,FALSE)), 0,VLOOKUP(G750,Round3_Transactions!$A$2:$F$800,3,FALSE))</f>
        <v>0</v>
      </c>
      <c r="J750" s="60">
        <f>IF(ISNA(VLOOKUP(G750,Round3_Transactions!$A$2:$F$800,4,FALSE)), 0,VLOOKUP(G750,Round3_Transactions!$A$2:$F$800,4,FALSE))</f>
        <v>0</v>
      </c>
      <c r="K750" s="60">
        <f>IF(ISNA(VLOOKUP(G750,Round3_Transactions!$A$2:$F$800,5,FALSE)), 0,VLOOKUP(G750,Round3_Transactions!$A$2:$F$800,5,FALSE))</f>
        <v>0</v>
      </c>
      <c r="L750" s="86">
        <f>IF(ISNA(VLOOKUP(G750,Round3_Transactions!$A$2:$F$800,6,FALSE)), 0,VLOOKUP(G750,Round3_Transactions!$A$2:$F$800,6,FALSE))</f>
        <v>0</v>
      </c>
      <c r="M750" s="107">
        <f t="shared" si="79"/>
        <v>0</v>
      </c>
      <c r="N750" s="107">
        <f t="shared" si="81"/>
        <v>0</v>
      </c>
      <c r="O750" s="107">
        <f t="shared" si="82"/>
        <v>0</v>
      </c>
      <c r="P750" s="107">
        <f t="shared" si="83"/>
        <v>0</v>
      </c>
      <c r="Q750" s="107">
        <f t="shared" si="84"/>
        <v>0</v>
      </c>
      <c r="R750" s="107">
        <f t="shared" si="85"/>
        <v>0</v>
      </c>
      <c r="S750" s="107">
        <f t="shared" si="86"/>
        <v>0</v>
      </c>
      <c r="T750" s="107">
        <f t="shared" si="87"/>
        <v>0</v>
      </c>
      <c r="U750" s="107">
        <f t="shared" si="88"/>
        <v>0</v>
      </c>
      <c r="V750" s="107">
        <f t="shared" si="89"/>
        <v>0</v>
      </c>
      <c r="W750" s="107">
        <f t="shared" si="90"/>
        <v>0</v>
      </c>
      <c r="X750" s="107">
        <f t="shared" si="91"/>
        <v>0</v>
      </c>
      <c r="Y750" s="107">
        <f t="shared" si="92"/>
        <v>0</v>
      </c>
      <c r="Z750" s="107">
        <f t="shared" si="145"/>
        <v>0</v>
      </c>
      <c r="AA750" s="107">
        <f t="shared" si="146"/>
        <v>0</v>
      </c>
      <c r="AB750" s="107">
        <f t="shared" si="147"/>
        <v>0</v>
      </c>
      <c r="AC750" s="107">
        <f t="shared" si="148"/>
        <v>0</v>
      </c>
      <c r="AD750" s="107">
        <f t="shared" si="149"/>
        <v>0</v>
      </c>
      <c r="AE750" s="107">
        <f t="shared" si="150"/>
        <v>0</v>
      </c>
      <c r="AF750" s="107">
        <f t="shared" si="151"/>
        <v>0</v>
      </c>
      <c r="AG750" s="107">
        <f t="shared" si="152"/>
        <v>0</v>
      </c>
      <c r="AH750" s="107">
        <f t="shared" si="153"/>
        <v>0</v>
      </c>
      <c r="AI750" s="107">
        <f t="shared" si="154"/>
        <v>0</v>
      </c>
      <c r="AJ750" s="107">
        <f t="shared" si="155"/>
        <v>0</v>
      </c>
      <c r="AK750" s="107">
        <f t="shared" si="156"/>
        <v>0</v>
      </c>
    </row>
    <row r="751">
      <c r="A751" s="107"/>
      <c r="B751" s="107"/>
      <c r="C751" s="107"/>
      <c r="D751" s="107"/>
      <c r="E751" s="107"/>
      <c r="F751" s="108">
        <f t="shared" si="144"/>
        <v>1522</v>
      </c>
      <c r="G751" s="90" t="s">
        <v>940</v>
      </c>
      <c r="H751" s="14">
        <f>IF(ISNA(VLOOKUP(G751,Round3_Transactions!$A$2:$F$800,2,FALSE)), 0,VLOOKUP(G751,Round3_Transactions!$A$2:$F$800,2,FALSE))</f>
        <v>0</v>
      </c>
      <c r="I751" s="60">
        <f>IF(ISNA(VLOOKUP(G751,Round3_Transactions!$A$2:$F$800,3,FALSE)), 0,VLOOKUP(G751,Round3_Transactions!$A$2:$F$800,3,FALSE))</f>
        <v>0</v>
      </c>
      <c r="J751" s="60">
        <f>IF(ISNA(VLOOKUP(G751,Round3_Transactions!$A$2:$F$800,4,FALSE)), 0,VLOOKUP(G751,Round3_Transactions!$A$2:$F$800,4,FALSE))</f>
        <v>0</v>
      </c>
      <c r="K751" s="60">
        <f>IF(ISNA(VLOOKUP(G751,Round3_Transactions!$A$2:$F$800,5,FALSE)), 0,VLOOKUP(G751,Round3_Transactions!$A$2:$F$800,5,FALSE))</f>
        <v>0</v>
      </c>
      <c r="L751" s="86">
        <f>IF(ISNA(VLOOKUP(G751,Round3_Transactions!$A$2:$F$800,6,FALSE)), 0,VLOOKUP(G751,Round3_Transactions!$A$2:$F$800,6,FALSE))</f>
        <v>0</v>
      </c>
      <c r="M751" s="107">
        <f t="shared" si="79"/>
        <v>0</v>
      </c>
      <c r="N751" s="107">
        <f t="shared" si="81"/>
        <v>0</v>
      </c>
      <c r="O751" s="107">
        <f t="shared" si="82"/>
        <v>0</v>
      </c>
      <c r="P751" s="107">
        <f t="shared" si="83"/>
        <v>0</v>
      </c>
      <c r="Q751" s="107">
        <f t="shared" si="84"/>
        <v>0</v>
      </c>
      <c r="R751" s="107">
        <f t="shared" si="85"/>
        <v>0</v>
      </c>
      <c r="S751" s="107">
        <f t="shared" si="86"/>
        <v>0</v>
      </c>
      <c r="T751" s="107">
        <f t="shared" si="87"/>
        <v>0</v>
      </c>
      <c r="U751" s="107">
        <f t="shared" si="88"/>
        <v>0</v>
      </c>
      <c r="V751" s="107">
        <f t="shared" si="89"/>
        <v>0</v>
      </c>
      <c r="W751" s="107">
        <f t="shared" si="90"/>
        <v>0</v>
      </c>
      <c r="X751" s="107">
        <f t="shared" si="91"/>
        <v>0</v>
      </c>
      <c r="Y751" s="107">
        <f t="shared" si="92"/>
        <v>0</v>
      </c>
      <c r="Z751" s="107">
        <f t="shared" si="145"/>
        <v>0</v>
      </c>
      <c r="AA751" s="107">
        <f t="shared" si="146"/>
        <v>0</v>
      </c>
      <c r="AB751" s="107">
        <f t="shared" si="147"/>
        <v>0</v>
      </c>
      <c r="AC751" s="107">
        <f t="shared" si="148"/>
        <v>0</v>
      </c>
      <c r="AD751" s="107">
        <f t="shared" si="149"/>
        <v>0</v>
      </c>
      <c r="AE751" s="107">
        <f t="shared" si="150"/>
        <v>0</v>
      </c>
      <c r="AF751" s="107">
        <f t="shared" si="151"/>
        <v>0</v>
      </c>
      <c r="AG751" s="107">
        <f t="shared" si="152"/>
        <v>0</v>
      </c>
      <c r="AH751" s="107">
        <f t="shared" si="153"/>
        <v>0</v>
      </c>
      <c r="AI751" s="107">
        <f t="shared" si="154"/>
        <v>0</v>
      </c>
      <c r="AJ751" s="107">
        <f t="shared" si="155"/>
        <v>0</v>
      </c>
      <c r="AK751" s="107">
        <f t="shared" si="156"/>
        <v>0</v>
      </c>
    </row>
    <row r="752">
      <c r="A752" s="107"/>
      <c r="B752" s="107"/>
      <c r="C752" s="107"/>
      <c r="D752" s="107"/>
      <c r="E752" s="107"/>
      <c r="F752" s="108">
        <f t="shared" si="144"/>
        <v>1522</v>
      </c>
      <c r="G752" s="90" t="s">
        <v>941</v>
      </c>
      <c r="H752" s="14">
        <f>IF(ISNA(VLOOKUP(G752,Round3_Transactions!$A$2:$F$800,2,FALSE)), 0,VLOOKUP(G752,Round3_Transactions!$A$2:$F$800,2,FALSE))</f>
        <v>0</v>
      </c>
      <c r="I752" s="60">
        <f>IF(ISNA(VLOOKUP(G752,Round3_Transactions!$A$2:$F$800,3,FALSE)), 0,VLOOKUP(G752,Round3_Transactions!$A$2:$F$800,3,FALSE))</f>
        <v>0</v>
      </c>
      <c r="J752" s="60">
        <f>IF(ISNA(VLOOKUP(G752,Round3_Transactions!$A$2:$F$800,4,FALSE)), 0,VLOOKUP(G752,Round3_Transactions!$A$2:$F$800,4,FALSE))</f>
        <v>0</v>
      </c>
      <c r="K752" s="60">
        <f>IF(ISNA(VLOOKUP(G752,Round3_Transactions!$A$2:$F$800,5,FALSE)), 0,VLOOKUP(G752,Round3_Transactions!$A$2:$F$800,5,FALSE))</f>
        <v>0</v>
      </c>
      <c r="L752" s="86">
        <f>IF(ISNA(VLOOKUP(G752,Round3_Transactions!$A$2:$F$800,6,FALSE)), 0,VLOOKUP(G752,Round3_Transactions!$A$2:$F$800,6,FALSE))</f>
        <v>0</v>
      </c>
      <c r="M752" s="107">
        <f t="shared" si="79"/>
        <v>0</v>
      </c>
      <c r="N752" s="107">
        <f t="shared" si="81"/>
        <v>0</v>
      </c>
      <c r="O752" s="107">
        <f t="shared" si="82"/>
        <v>0</v>
      </c>
      <c r="P752" s="107">
        <f t="shared" si="83"/>
        <v>0</v>
      </c>
      <c r="Q752" s="107">
        <f t="shared" si="84"/>
        <v>0</v>
      </c>
      <c r="R752" s="107">
        <f t="shared" si="85"/>
        <v>0</v>
      </c>
      <c r="S752" s="107">
        <f t="shared" si="86"/>
        <v>0</v>
      </c>
      <c r="T752" s="107">
        <f t="shared" si="87"/>
        <v>0</v>
      </c>
      <c r="U752" s="107">
        <f t="shared" si="88"/>
        <v>0</v>
      </c>
      <c r="V752" s="107">
        <f t="shared" si="89"/>
        <v>0</v>
      </c>
      <c r="W752" s="107">
        <f t="shared" si="90"/>
        <v>0</v>
      </c>
      <c r="X752" s="107">
        <f t="shared" si="91"/>
        <v>0</v>
      </c>
      <c r="Y752" s="107">
        <f t="shared" si="92"/>
        <v>0</v>
      </c>
      <c r="Z752" s="107">
        <f t="shared" si="145"/>
        <v>0</v>
      </c>
      <c r="AA752" s="107">
        <f t="shared" si="146"/>
        <v>0</v>
      </c>
      <c r="AB752" s="107">
        <f t="shared" si="147"/>
        <v>0</v>
      </c>
      <c r="AC752" s="107">
        <f t="shared" si="148"/>
        <v>0</v>
      </c>
      <c r="AD752" s="107">
        <f t="shared" si="149"/>
        <v>0</v>
      </c>
      <c r="AE752" s="107">
        <f t="shared" si="150"/>
        <v>0</v>
      </c>
      <c r="AF752" s="107">
        <f t="shared" si="151"/>
        <v>0</v>
      </c>
      <c r="AG752" s="107">
        <f t="shared" si="152"/>
        <v>0</v>
      </c>
      <c r="AH752" s="107">
        <f t="shared" si="153"/>
        <v>0</v>
      </c>
      <c r="AI752" s="107">
        <f t="shared" si="154"/>
        <v>0</v>
      </c>
      <c r="AJ752" s="107">
        <f t="shared" si="155"/>
        <v>0</v>
      </c>
      <c r="AK752" s="107">
        <f t="shared" si="156"/>
        <v>0</v>
      </c>
    </row>
    <row r="753">
      <c r="A753" s="107"/>
      <c r="B753" s="107"/>
      <c r="C753" s="107"/>
      <c r="D753" s="107"/>
      <c r="E753" s="107"/>
      <c r="F753" s="108">
        <f t="shared" si="144"/>
        <v>1522</v>
      </c>
      <c r="G753" s="90" t="s">
        <v>942</v>
      </c>
      <c r="H753" s="14">
        <f>IF(ISNA(VLOOKUP(G753,Round3_Transactions!$A$2:$F$800,2,FALSE)), 0,VLOOKUP(G753,Round3_Transactions!$A$2:$F$800,2,FALSE))</f>
        <v>0</v>
      </c>
      <c r="I753" s="60">
        <f>IF(ISNA(VLOOKUP(G753,Round3_Transactions!$A$2:$F$800,3,FALSE)), 0,VLOOKUP(G753,Round3_Transactions!$A$2:$F$800,3,FALSE))</f>
        <v>0</v>
      </c>
      <c r="J753" s="60">
        <f>IF(ISNA(VLOOKUP(G753,Round3_Transactions!$A$2:$F$800,4,FALSE)), 0,VLOOKUP(G753,Round3_Transactions!$A$2:$F$800,4,FALSE))</f>
        <v>0</v>
      </c>
      <c r="K753" s="60">
        <f>IF(ISNA(VLOOKUP(G753,Round3_Transactions!$A$2:$F$800,5,FALSE)), 0,VLOOKUP(G753,Round3_Transactions!$A$2:$F$800,5,FALSE))</f>
        <v>0</v>
      </c>
      <c r="L753" s="86">
        <f>IF(ISNA(VLOOKUP(G753,Round3_Transactions!$A$2:$F$800,6,FALSE)), 0,VLOOKUP(G753,Round3_Transactions!$A$2:$F$800,6,FALSE))</f>
        <v>0</v>
      </c>
      <c r="M753" s="107">
        <f t="shared" si="79"/>
        <v>0</v>
      </c>
      <c r="N753" s="107">
        <f t="shared" si="81"/>
        <v>0</v>
      </c>
      <c r="O753" s="107">
        <f t="shared" si="82"/>
        <v>0</v>
      </c>
      <c r="P753" s="107">
        <f t="shared" si="83"/>
        <v>0</v>
      </c>
      <c r="Q753" s="107">
        <f t="shared" si="84"/>
        <v>0</v>
      </c>
      <c r="R753" s="107">
        <f t="shared" si="85"/>
        <v>0</v>
      </c>
      <c r="S753" s="107">
        <f t="shared" si="86"/>
        <v>0</v>
      </c>
      <c r="T753" s="107">
        <f t="shared" si="87"/>
        <v>0</v>
      </c>
      <c r="U753" s="107">
        <f t="shared" si="88"/>
        <v>0</v>
      </c>
      <c r="V753" s="107">
        <f t="shared" si="89"/>
        <v>0</v>
      </c>
      <c r="W753" s="107">
        <f t="shared" si="90"/>
        <v>0</v>
      </c>
      <c r="X753" s="107">
        <f t="shared" si="91"/>
        <v>0</v>
      </c>
      <c r="Y753" s="107">
        <f t="shared" si="92"/>
        <v>0</v>
      </c>
      <c r="Z753" s="107">
        <f t="shared" si="145"/>
        <v>0</v>
      </c>
      <c r="AA753" s="107">
        <f t="shared" si="146"/>
        <v>0</v>
      </c>
      <c r="AB753" s="107">
        <f t="shared" si="147"/>
        <v>0</v>
      </c>
      <c r="AC753" s="107">
        <f t="shared" si="148"/>
        <v>0</v>
      </c>
      <c r="AD753" s="107">
        <f t="shared" si="149"/>
        <v>0</v>
      </c>
      <c r="AE753" s="107">
        <f t="shared" si="150"/>
        <v>0</v>
      </c>
      <c r="AF753" s="107">
        <f t="shared" si="151"/>
        <v>0</v>
      </c>
      <c r="AG753" s="107">
        <f t="shared" si="152"/>
        <v>0</v>
      </c>
      <c r="AH753" s="107">
        <f t="shared" si="153"/>
        <v>0</v>
      </c>
      <c r="AI753" s="107">
        <f t="shared" si="154"/>
        <v>0</v>
      </c>
      <c r="AJ753" s="107">
        <f t="shared" si="155"/>
        <v>0</v>
      </c>
      <c r="AK753" s="107">
        <f t="shared" si="156"/>
        <v>0</v>
      </c>
    </row>
    <row r="754">
      <c r="A754" s="107"/>
      <c r="B754" s="107"/>
      <c r="C754" s="107"/>
      <c r="D754" s="107"/>
      <c r="E754" s="107"/>
      <c r="F754" s="108">
        <f t="shared" si="144"/>
        <v>1522</v>
      </c>
      <c r="G754" s="90" t="s">
        <v>943</v>
      </c>
      <c r="H754" s="14">
        <f>IF(ISNA(VLOOKUP(G754,Round3_Transactions!$A$2:$F$800,2,FALSE)), 0,VLOOKUP(G754,Round3_Transactions!$A$2:$F$800,2,FALSE))</f>
        <v>0</v>
      </c>
      <c r="I754" s="60">
        <f>IF(ISNA(VLOOKUP(G754,Round3_Transactions!$A$2:$F$800,3,FALSE)), 0,VLOOKUP(G754,Round3_Transactions!$A$2:$F$800,3,FALSE))</f>
        <v>0</v>
      </c>
      <c r="J754" s="60">
        <f>IF(ISNA(VLOOKUP(G754,Round3_Transactions!$A$2:$F$800,4,FALSE)), 0,VLOOKUP(G754,Round3_Transactions!$A$2:$F$800,4,FALSE))</f>
        <v>0</v>
      </c>
      <c r="K754" s="60">
        <f>IF(ISNA(VLOOKUP(G754,Round3_Transactions!$A$2:$F$800,5,FALSE)), 0,VLOOKUP(G754,Round3_Transactions!$A$2:$F$800,5,FALSE))</f>
        <v>0</v>
      </c>
      <c r="L754" s="86">
        <f>IF(ISNA(VLOOKUP(G754,Round3_Transactions!$A$2:$F$800,6,FALSE)), 0,VLOOKUP(G754,Round3_Transactions!$A$2:$F$800,6,FALSE))</f>
        <v>0</v>
      </c>
      <c r="M754" s="107">
        <f t="shared" si="79"/>
        <v>0</v>
      </c>
      <c r="N754" s="107">
        <f t="shared" si="81"/>
        <v>0</v>
      </c>
      <c r="O754" s="107">
        <f t="shared" si="82"/>
        <v>0</v>
      </c>
      <c r="P754" s="107">
        <f t="shared" si="83"/>
        <v>0</v>
      </c>
      <c r="Q754" s="107">
        <f t="shared" si="84"/>
        <v>0</v>
      </c>
      <c r="R754" s="107">
        <f t="shared" si="85"/>
        <v>0</v>
      </c>
      <c r="S754" s="107">
        <f t="shared" si="86"/>
        <v>0</v>
      </c>
      <c r="T754" s="107">
        <f t="shared" si="87"/>
        <v>0</v>
      </c>
      <c r="U754" s="107">
        <f t="shared" si="88"/>
        <v>0</v>
      </c>
      <c r="V754" s="107">
        <f t="shared" si="89"/>
        <v>0</v>
      </c>
      <c r="W754" s="107">
        <f t="shared" si="90"/>
        <v>0</v>
      </c>
      <c r="X754" s="107">
        <f t="shared" si="91"/>
        <v>0</v>
      </c>
      <c r="Y754" s="107">
        <f t="shared" si="92"/>
        <v>0</v>
      </c>
      <c r="Z754" s="107">
        <f t="shared" si="145"/>
        <v>0</v>
      </c>
      <c r="AA754" s="107">
        <f t="shared" si="146"/>
        <v>0</v>
      </c>
      <c r="AB754" s="107">
        <f t="shared" si="147"/>
        <v>0</v>
      </c>
      <c r="AC754" s="107">
        <f t="shared" si="148"/>
        <v>0</v>
      </c>
      <c r="AD754" s="107">
        <f t="shared" si="149"/>
        <v>0</v>
      </c>
      <c r="AE754" s="107">
        <f t="shared" si="150"/>
        <v>0</v>
      </c>
      <c r="AF754" s="107">
        <f t="shared" si="151"/>
        <v>0</v>
      </c>
      <c r="AG754" s="107">
        <f t="shared" si="152"/>
        <v>0</v>
      </c>
      <c r="AH754" s="107">
        <f t="shared" si="153"/>
        <v>0</v>
      </c>
      <c r="AI754" s="107">
        <f t="shared" si="154"/>
        <v>0</v>
      </c>
      <c r="AJ754" s="107">
        <f t="shared" si="155"/>
        <v>0</v>
      </c>
      <c r="AK754" s="107">
        <f t="shared" si="156"/>
        <v>0</v>
      </c>
    </row>
    <row r="755">
      <c r="A755" s="107"/>
      <c r="B755" s="107"/>
      <c r="C755" s="107"/>
      <c r="D755" s="107"/>
      <c r="E755" s="107"/>
      <c r="F755" s="108">
        <f t="shared" si="144"/>
        <v>1522</v>
      </c>
      <c r="G755" s="90" t="s">
        <v>944</v>
      </c>
      <c r="H755" s="14">
        <f>IF(ISNA(VLOOKUP(G755,Round3_Transactions!$A$2:$F$800,2,FALSE)), 0,VLOOKUP(G755,Round3_Transactions!$A$2:$F$800,2,FALSE))</f>
        <v>0</v>
      </c>
      <c r="I755" s="60">
        <f>IF(ISNA(VLOOKUP(G755,Round3_Transactions!$A$2:$F$800,3,FALSE)), 0,VLOOKUP(G755,Round3_Transactions!$A$2:$F$800,3,FALSE))</f>
        <v>0</v>
      </c>
      <c r="J755" s="60">
        <f>IF(ISNA(VLOOKUP(G755,Round3_Transactions!$A$2:$F$800,4,FALSE)), 0,VLOOKUP(G755,Round3_Transactions!$A$2:$F$800,4,FALSE))</f>
        <v>0</v>
      </c>
      <c r="K755" s="60">
        <f>IF(ISNA(VLOOKUP(G755,Round3_Transactions!$A$2:$F$800,5,FALSE)), 0,VLOOKUP(G755,Round3_Transactions!$A$2:$F$800,5,FALSE))</f>
        <v>0</v>
      </c>
      <c r="L755" s="86">
        <f>IF(ISNA(VLOOKUP(G755,Round3_Transactions!$A$2:$F$800,6,FALSE)), 0,VLOOKUP(G755,Round3_Transactions!$A$2:$F$800,6,FALSE))</f>
        <v>0</v>
      </c>
      <c r="M755" s="107">
        <f t="shared" si="79"/>
        <v>0</v>
      </c>
      <c r="N755" s="107">
        <f t="shared" si="81"/>
        <v>0</v>
      </c>
      <c r="O755" s="107">
        <f t="shared" si="82"/>
        <v>0</v>
      </c>
      <c r="P755" s="107">
        <f t="shared" si="83"/>
        <v>0</v>
      </c>
      <c r="Q755" s="107">
        <f t="shared" si="84"/>
        <v>0</v>
      </c>
      <c r="R755" s="107">
        <f t="shared" si="85"/>
        <v>0</v>
      </c>
      <c r="S755" s="107">
        <f t="shared" si="86"/>
        <v>0</v>
      </c>
      <c r="T755" s="107">
        <f t="shared" si="87"/>
        <v>0</v>
      </c>
      <c r="U755" s="107">
        <f t="shared" si="88"/>
        <v>0</v>
      </c>
      <c r="V755" s="107">
        <f t="shared" si="89"/>
        <v>0</v>
      </c>
      <c r="W755" s="107">
        <f t="shared" si="90"/>
        <v>0</v>
      </c>
      <c r="X755" s="107">
        <f t="shared" si="91"/>
        <v>0</v>
      </c>
      <c r="Y755" s="107">
        <f t="shared" si="92"/>
        <v>0</v>
      </c>
      <c r="Z755" s="107">
        <f t="shared" si="145"/>
        <v>0</v>
      </c>
      <c r="AA755" s="107">
        <f t="shared" si="146"/>
        <v>0</v>
      </c>
      <c r="AB755" s="107">
        <f t="shared" si="147"/>
        <v>0</v>
      </c>
      <c r="AC755" s="107">
        <f t="shared" si="148"/>
        <v>0</v>
      </c>
      <c r="AD755" s="107">
        <f t="shared" si="149"/>
        <v>0</v>
      </c>
      <c r="AE755" s="107">
        <f t="shared" si="150"/>
        <v>0</v>
      </c>
      <c r="AF755" s="107">
        <f t="shared" si="151"/>
        <v>0</v>
      </c>
      <c r="AG755" s="107">
        <f t="shared" si="152"/>
        <v>0</v>
      </c>
      <c r="AH755" s="107">
        <f t="shared" si="153"/>
        <v>0</v>
      </c>
      <c r="AI755" s="107">
        <f t="shared" si="154"/>
        <v>0</v>
      </c>
      <c r="AJ755" s="107">
        <f t="shared" si="155"/>
        <v>0</v>
      </c>
      <c r="AK755" s="107">
        <f t="shared" si="156"/>
        <v>0</v>
      </c>
    </row>
    <row r="756">
      <c r="A756" s="107"/>
      <c r="B756" s="107"/>
      <c r="C756" s="107"/>
      <c r="D756" s="107"/>
      <c r="E756" s="107"/>
      <c r="F756" s="108">
        <f t="shared" si="144"/>
        <v>1522</v>
      </c>
      <c r="G756" s="90" t="s">
        <v>945</v>
      </c>
      <c r="H756" s="14">
        <f>IF(ISNA(VLOOKUP(G756,Round3_Transactions!$A$2:$F$800,2,FALSE)), 0,VLOOKUP(G756,Round3_Transactions!$A$2:$F$800,2,FALSE))</f>
        <v>0</v>
      </c>
      <c r="I756" s="60">
        <f>IF(ISNA(VLOOKUP(G756,Round3_Transactions!$A$2:$F$800,3,FALSE)), 0,VLOOKUP(G756,Round3_Transactions!$A$2:$F$800,3,FALSE))</f>
        <v>0</v>
      </c>
      <c r="J756" s="60">
        <f>IF(ISNA(VLOOKUP(G756,Round3_Transactions!$A$2:$F$800,4,FALSE)), 0,VLOOKUP(G756,Round3_Transactions!$A$2:$F$800,4,FALSE))</f>
        <v>0</v>
      </c>
      <c r="K756" s="60">
        <f>IF(ISNA(VLOOKUP(G756,Round3_Transactions!$A$2:$F$800,5,FALSE)), 0,VLOOKUP(G756,Round3_Transactions!$A$2:$F$800,5,FALSE))</f>
        <v>0</v>
      </c>
      <c r="L756" s="86">
        <f>IF(ISNA(VLOOKUP(G756,Round3_Transactions!$A$2:$F$800,6,FALSE)), 0,VLOOKUP(G756,Round3_Transactions!$A$2:$F$800,6,FALSE))</f>
        <v>0</v>
      </c>
      <c r="M756" s="107">
        <f t="shared" si="79"/>
        <v>0</v>
      </c>
      <c r="N756" s="107">
        <f t="shared" si="81"/>
        <v>0</v>
      </c>
      <c r="O756" s="107">
        <f t="shared" si="82"/>
        <v>0</v>
      </c>
      <c r="P756" s="107">
        <f t="shared" si="83"/>
        <v>0</v>
      </c>
      <c r="Q756" s="107">
        <f t="shared" si="84"/>
        <v>0</v>
      </c>
      <c r="R756" s="107">
        <f t="shared" si="85"/>
        <v>0</v>
      </c>
      <c r="S756" s="107">
        <f t="shared" si="86"/>
        <v>0</v>
      </c>
      <c r="T756" s="107">
        <f t="shared" si="87"/>
        <v>0</v>
      </c>
      <c r="U756" s="107">
        <f t="shared" si="88"/>
        <v>0</v>
      </c>
      <c r="V756" s="107">
        <f t="shared" si="89"/>
        <v>0</v>
      </c>
      <c r="W756" s="107">
        <f t="shared" si="90"/>
        <v>0</v>
      </c>
      <c r="X756" s="107">
        <f t="shared" si="91"/>
        <v>0</v>
      </c>
      <c r="Y756" s="107">
        <f t="shared" si="92"/>
        <v>0</v>
      </c>
      <c r="Z756" s="107">
        <f t="shared" si="145"/>
        <v>0</v>
      </c>
      <c r="AA756" s="107">
        <f t="shared" si="146"/>
        <v>0</v>
      </c>
      <c r="AB756" s="107">
        <f t="shared" si="147"/>
        <v>0</v>
      </c>
      <c r="AC756" s="107">
        <f t="shared" si="148"/>
        <v>0</v>
      </c>
      <c r="AD756" s="107">
        <f t="shared" si="149"/>
        <v>0</v>
      </c>
      <c r="AE756" s="107">
        <f t="shared" si="150"/>
        <v>0</v>
      </c>
      <c r="AF756" s="107">
        <f t="shared" si="151"/>
        <v>0</v>
      </c>
      <c r="AG756" s="107">
        <f t="shared" si="152"/>
        <v>0</v>
      </c>
      <c r="AH756" s="107">
        <f t="shared" si="153"/>
        <v>0</v>
      </c>
      <c r="AI756" s="107">
        <f t="shared" si="154"/>
        <v>0</v>
      </c>
      <c r="AJ756" s="107">
        <f t="shared" si="155"/>
        <v>0</v>
      </c>
      <c r="AK756" s="107">
        <f t="shared" si="156"/>
        <v>0</v>
      </c>
    </row>
    <row r="757">
      <c r="A757" s="107"/>
      <c r="B757" s="107"/>
      <c r="C757" s="107"/>
      <c r="D757" s="107"/>
      <c r="E757" s="107"/>
      <c r="F757" s="108">
        <f t="shared" si="144"/>
        <v>1522</v>
      </c>
      <c r="G757" s="90" t="s">
        <v>946</v>
      </c>
      <c r="H757" s="14">
        <f>IF(ISNA(VLOOKUP(G757,Round3_Transactions!$A$2:$F$800,2,FALSE)), 0,VLOOKUP(G757,Round3_Transactions!$A$2:$F$800,2,FALSE))</f>
        <v>0</v>
      </c>
      <c r="I757" s="60">
        <f>IF(ISNA(VLOOKUP(G757,Round3_Transactions!$A$2:$F$800,3,FALSE)), 0,VLOOKUP(G757,Round3_Transactions!$A$2:$F$800,3,FALSE))</f>
        <v>0</v>
      </c>
      <c r="J757" s="60">
        <f>IF(ISNA(VLOOKUP(G757,Round3_Transactions!$A$2:$F$800,4,FALSE)), 0,VLOOKUP(G757,Round3_Transactions!$A$2:$F$800,4,FALSE))</f>
        <v>0</v>
      </c>
      <c r="K757" s="60">
        <f>IF(ISNA(VLOOKUP(G757,Round3_Transactions!$A$2:$F$800,5,FALSE)), 0,VLOOKUP(G757,Round3_Transactions!$A$2:$F$800,5,FALSE))</f>
        <v>0</v>
      </c>
      <c r="L757" s="86">
        <f>IF(ISNA(VLOOKUP(G757,Round3_Transactions!$A$2:$F$800,6,FALSE)), 0,VLOOKUP(G757,Round3_Transactions!$A$2:$F$800,6,FALSE))</f>
        <v>0</v>
      </c>
      <c r="M757" s="107">
        <f t="shared" si="79"/>
        <v>0</v>
      </c>
      <c r="N757" s="107">
        <f t="shared" si="81"/>
        <v>0</v>
      </c>
      <c r="O757" s="107">
        <f t="shared" si="82"/>
        <v>0</v>
      </c>
      <c r="P757" s="107">
        <f t="shared" si="83"/>
        <v>0</v>
      </c>
      <c r="Q757" s="107">
        <f t="shared" si="84"/>
        <v>0</v>
      </c>
      <c r="R757" s="107">
        <f t="shared" si="85"/>
        <v>0</v>
      </c>
      <c r="S757" s="107">
        <f t="shared" si="86"/>
        <v>0</v>
      </c>
      <c r="T757" s="107">
        <f t="shared" si="87"/>
        <v>0</v>
      </c>
      <c r="U757" s="107">
        <f t="shared" si="88"/>
        <v>0</v>
      </c>
      <c r="V757" s="107">
        <f t="shared" si="89"/>
        <v>0</v>
      </c>
      <c r="W757" s="107">
        <f t="shared" si="90"/>
        <v>0</v>
      </c>
      <c r="X757" s="107">
        <f t="shared" si="91"/>
        <v>0</v>
      </c>
      <c r="Y757" s="107">
        <f t="shared" si="92"/>
        <v>0</v>
      </c>
      <c r="Z757" s="107">
        <f t="shared" si="145"/>
        <v>0</v>
      </c>
      <c r="AA757" s="107">
        <f t="shared" si="146"/>
        <v>0</v>
      </c>
      <c r="AB757" s="107">
        <f t="shared" si="147"/>
        <v>0</v>
      </c>
      <c r="AC757" s="107">
        <f t="shared" si="148"/>
        <v>0</v>
      </c>
      <c r="AD757" s="107">
        <f t="shared" si="149"/>
        <v>0</v>
      </c>
      <c r="AE757" s="107">
        <f t="shared" si="150"/>
        <v>0</v>
      </c>
      <c r="AF757" s="107">
        <f t="shared" si="151"/>
        <v>0</v>
      </c>
      <c r="AG757" s="107">
        <f t="shared" si="152"/>
        <v>0</v>
      </c>
      <c r="AH757" s="107">
        <f t="shared" si="153"/>
        <v>0</v>
      </c>
      <c r="AI757" s="107">
        <f t="shared" si="154"/>
        <v>0</v>
      </c>
      <c r="AJ757" s="107">
        <f t="shared" si="155"/>
        <v>0</v>
      </c>
      <c r="AK757" s="107">
        <f t="shared" si="156"/>
        <v>0</v>
      </c>
    </row>
    <row r="758">
      <c r="A758" s="107"/>
      <c r="B758" s="107"/>
      <c r="C758" s="107"/>
      <c r="D758" s="107"/>
      <c r="E758" s="107"/>
      <c r="F758" s="108">
        <f t="shared" si="144"/>
        <v>1522</v>
      </c>
      <c r="G758" s="90" t="s">
        <v>947</v>
      </c>
      <c r="H758" s="14">
        <f>IF(ISNA(VLOOKUP(G758,Round3_Transactions!$A$2:$F$800,2,FALSE)), 0,VLOOKUP(G758,Round3_Transactions!$A$2:$F$800,2,FALSE))</f>
        <v>0</v>
      </c>
      <c r="I758" s="60">
        <f>IF(ISNA(VLOOKUP(G758,Round3_Transactions!$A$2:$F$800,3,FALSE)), 0,VLOOKUP(G758,Round3_Transactions!$A$2:$F$800,3,FALSE))</f>
        <v>0</v>
      </c>
      <c r="J758" s="60">
        <f>IF(ISNA(VLOOKUP(G758,Round3_Transactions!$A$2:$F$800,4,FALSE)), 0,VLOOKUP(G758,Round3_Transactions!$A$2:$F$800,4,FALSE))</f>
        <v>0</v>
      </c>
      <c r="K758" s="60">
        <f>IF(ISNA(VLOOKUP(G758,Round3_Transactions!$A$2:$F$800,5,FALSE)), 0,VLOOKUP(G758,Round3_Transactions!$A$2:$F$800,5,FALSE))</f>
        <v>0</v>
      </c>
      <c r="L758" s="86">
        <f>IF(ISNA(VLOOKUP(G758,Round3_Transactions!$A$2:$F$800,6,FALSE)), 0,VLOOKUP(G758,Round3_Transactions!$A$2:$F$800,6,FALSE))</f>
        <v>0</v>
      </c>
      <c r="M758" s="107">
        <f t="shared" si="79"/>
        <v>0</v>
      </c>
      <c r="N758" s="107">
        <f t="shared" si="81"/>
        <v>0</v>
      </c>
      <c r="O758" s="107">
        <f t="shared" si="82"/>
        <v>0</v>
      </c>
      <c r="P758" s="107">
        <f t="shared" si="83"/>
        <v>0</v>
      </c>
      <c r="Q758" s="107">
        <f t="shared" si="84"/>
        <v>0</v>
      </c>
      <c r="R758" s="107">
        <f t="shared" si="85"/>
        <v>0</v>
      </c>
      <c r="S758" s="107">
        <f t="shared" si="86"/>
        <v>0</v>
      </c>
      <c r="T758" s="107">
        <f t="shared" si="87"/>
        <v>0</v>
      </c>
      <c r="U758" s="107">
        <f t="shared" si="88"/>
        <v>0</v>
      </c>
      <c r="V758" s="107">
        <f t="shared" si="89"/>
        <v>0</v>
      </c>
      <c r="W758" s="107">
        <f t="shared" si="90"/>
        <v>0</v>
      </c>
      <c r="X758" s="107">
        <f t="shared" si="91"/>
        <v>0</v>
      </c>
      <c r="Y758" s="107">
        <f t="shared" si="92"/>
        <v>0</v>
      </c>
      <c r="Z758" s="107">
        <f t="shared" si="145"/>
        <v>0</v>
      </c>
      <c r="AA758" s="107">
        <f t="shared" si="146"/>
        <v>0</v>
      </c>
      <c r="AB758" s="107">
        <f t="shared" si="147"/>
        <v>0</v>
      </c>
      <c r="AC758" s="107">
        <f t="shared" si="148"/>
        <v>0</v>
      </c>
      <c r="AD758" s="107">
        <f t="shared" si="149"/>
        <v>0</v>
      </c>
      <c r="AE758" s="107">
        <f t="shared" si="150"/>
        <v>0</v>
      </c>
      <c r="AF758" s="107">
        <f t="shared" si="151"/>
        <v>0</v>
      </c>
      <c r="AG758" s="107">
        <f t="shared" si="152"/>
        <v>0</v>
      </c>
      <c r="AH758" s="107">
        <f t="shared" si="153"/>
        <v>0</v>
      </c>
      <c r="AI758" s="107">
        <f t="shared" si="154"/>
        <v>0</v>
      </c>
      <c r="AJ758" s="107">
        <f t="shared" si="155"/>
        <v>0</v>
      </c>
      <c r="AK758" s="107">
        <f t="shared" si="156"/>
        <v>0</v>
      </c>
    </row>
    <row r="759">
      <c r="A759" s="107"/>
      <c r="B759" s="107"/>
      <c r="C759" s="107"/>
      <c r="D759" s="107"/>
      <c r="E759" s="107"/>
      <c r="F759" s="108">
        <f t="shared" si="144"/>
        <v>1522</v>
      </c>
      <c r="G759" s="90" t="s">
        <v>948</v>
      </c>
      <c r="H759" s="14">
        <f>IF(ISNA(VLOOKUP(G759,Round3_Transactions!$A$2:$F$800,2,FALSE)), 0,VLOOKUP(G759,Round3_Transactions!$A$2:$F$800,2,FALSE))</f>
        <v>0</v>
      </c>
      <c r="I759" s="60">
        <f>IF(ISNA(VLOOKUP(G759,Round3_Transactions!$A$2:$F$800,3,FALSE)), 0,VLOOKUP(G759,Round3_Transactions!$A$2:$F$800,3,FALSE))</f>
        <v>0</v>
      </c>
      <c r="J759" s="60">
        <f>IF(ISNA(VLOOKUP(G759,Round3_Transactions!$A$2:$F$800,4,FALSE)), 0,VLOOKUP(G759,Round3_Transactions!$A$2:$F$800,4,FALSE))</f>
        <v>0</v>
      </c>
      <c r="K759" s="60">
        <f>IF(ISNA(VLOOKUP(G759,Round3_Transactions!$A$2:$F$800,5,FALSE)), 0,VLOOKUP(G759,Round3_Transactions!$A$2:$F$800,5,FALSE))</f>
        <v>0</v>
      </c>
      <c r="L759" s="86">
        <f>IF(ISNA(VLOOKUP(G759,Round3_Transactions!$A$2:$F$800,6,FALSE)), 0,VLOOKUP(G759,Round3_Transactions!$A$2:$F$800,6,FALSE))</f>
        <v>0</v>
      </c>
      <c r="M759" s="107">
        <f t="shared" si="79"/>
        <v>0</v>
      </c>
      <c r="N759" s="107">
        <f t="shared" si="81"/>
        <v>0</v>
      </c>
      <c r="O759" s="107">
        <f t="shared" si="82"/>
        <v>0</v>
      </c>
      <c r="P759" s="107">
        <f t="shared" si="83"/>
        <v>0</v>
      </c>
      <c r="Q759" s="107">
        <f t="shared" si="84"/>
        <v>0</v>
      </c>
      <c r="R759" s="107">
        <f t="shared" si="85"/>
        <v>0</v>
      </c>
      <c r="S759" s="107">
        <f t="shared" si="86"/>
        <v>0</v>
      </c>
      <c r="T759" s="107">
        <f t="shared" si="87"/>
        <v>0</v>
      </c>
      <c r="U759" s="107">
        <f t="shared" si="88"/>
        <v>0</v>
      </c>
      <c r="V759" s="107">
        <f t="shared" si="89"/>
        <v>0</v>
      </c>
      <c r="W759" s="107">
        <f t="shared" si="90"/>
        <v>0</v>
      </c>
      <c r="X759" s="107">
        <f t="shared" si="91"/>
        <v>0</v>
      </c>
      <c r="Y759" s="107">
        <f t="shared" si="92"/>
        <v>0</v>
      </c>
      <c r="Z759" s="107">
        <f t="shared" si="145"/>
        <v>0</v>
      </c>
      <c r="AA759" s="107">
        <f t="shared" si="146"/>
        <v>0</v>
      </c>
      <c r="AB759" s="107">
        <f t="shared" si="147"/>
        <v>0</v>
      </c>
      <c r="AC759" s="107">
        <f t="shared" si="148"/>
        <v>0</v>
      </c>
      <c r="AD759" s="107">
        <f t="shared" si="149"/>
        <v>0</v>
      </c>
      <c r="AE759" s="107">
        <f t="shared" si="150"/>
        <v>0</v>
      </c>
      <c r="AF759" s="107">
        <f t="shared" si="151"/>
        <v>0</v>
      </c>
      <c r="AG759" s="107">
        <f t="shared" si="152"/>
        <v>0</v>
      </c>
      <c r="AH759" s="107">
        <f t="shared" si="153"/>
        <v>0</v>
      </c>
      <c r="AI759" s="107">
        <f t="shared" si="154"/>
        <v>0</v>
      </c>
      <c r="AJ759" s="107">
        <f t="shared" si="155"/>
        <v>0</v>
      </c>
      <c r="AK759" s="107">
        <f t="shared" si="156"/>
        <v>0</v>
      </c>
    </row>
    <row r="760">
      <c r="A760" s="107"/>
      <c r="B760" s="107"/>
      <c r="C760" s="107"/>
      <c r="D760" s="107"/>
      <c r="E760" s="107"/>
      <c r="F760" s="108">
        <f t="shared" si="144"/>
        <v>1522</v>
      </c>
      <c r="G760" s="90" t="s">
        <v>949</v>
      </c>
      <c r="H760" s="14">
        <f>IF(ISNA(VLOOKUP(G760,Round3_Transactions!$A$2:$F$800,2,FALSE)), 0,VLOOKUP(G760,Round3_Transactions!$A$2:$F$800,2,FALSE))</f>
        <v>0</v>
      </c>
      <c r="I760" s="60">
        <f>IF(ISNA(VLOOKUP(G760,Round3_Transactions!$A$2:$F$800,3,FALSE)), 0,VLOOKUP(G760,Round3_Transactions!$A$2:$F$800,3,FALSE))</f>
        <v>0</v>
      </c>
      <c r="J760" s="60">
        <f>IF(ISNA(VLOOKUP(G760,Round3_Transactions!$A$2:$F$800,4,FALSE)), 0,VLOOKUP(G760,Round3_Transactions!$A$2:$F$800,4,FALSE))</f>
        <v>0</v>
      </c>
      <c r="K760" s="60">
        <f>IF(ISNA(VLOOKUP(G760,Round3_Transactions!$A$2:$F$800,5,FALSE)), 0,VLOOKUP(G760,Round3_Transactions!$A$2:$F$800,5,FALSE))</f>
        <v>0</v>
      </c>
      <c r="L760" s="86">
        <f>IF(ISNA(VLOOKUP(G760,Round3_Transactions!$A$2:$F$800,6,FALSE)), 0,VLOOKUP(G760,Round3_Transactions!$A$2:$F$800,6,FALSE))</f>
        <v>0</v>
      </c>
      <c r="M760" s="107">
        <f t="shared" si="79"/>
        <v>0</v>
      </c>
      <c r="N760" s="107">
        <f t="shared" si="81"/>
        <v>0</v>
      </c>
      <c r="O760" s="107">
        <f t="shared" si="82"/>
        <v>0</v>
      </c>
      <c r="P760" s="107">
        <f t="shared" si="83"/>
        <v>0</v>
      </c>
      <c r="Q760" s="107">
        <f t="shared" si="84"/>
        <v>0</v>
      </c>
      <c r="R760" s="107">
        <f t="shared" si="85"/>
        <v>0</v>
      </c>
      <c r="S760" s="107">
        <f t="shared" si="86"/>
        <v>0</v>
      </c>
      <c r="T760" s="107">
        <f t="shared" si="87"/>
        <v>0</v>
      </c>
      <c r="U760" s="107">
        <f t="shared" si="88"/>
        <v>0</v>
      </c>
      <c r="V760" s="107">
        <f t="shared" si="89"/>
        <v>0</v>
      </c>
      <c r="W760" s="107">
        <f t="shared" si="90"/>
        <v>0</v>
      </c>
      <c r="X760" s="107">
        <f t="shared" si="91"/>
        <v>0</v>
      </c>
      <c r="Y760" s="107">
        <f t="shared" si="92"/>
        <v>0</v>
      </c>
      <c r="Z760" s="107">
        <f t="shared" si="145"/>
        <v>0</v>
      </c>
      <c r="AA760" s="107">
        <f t="shared" si="146"/>
        <v>0</v>
      </c>
      <c r="AB760" s="107">
        <f t="shared" si="147"/>
        <v>0</v>
      </c>
      <c r="AC760" s="107">
        <f t="shared" si="148"/>
        <v>0</v>
      </c>
      <c r="AD760" s="107">
        <f t="shared" si="149"/>
        <v>0</v>
      </c>
      <c r="AE760" s="107">
        <f t="shared" si="150"/>
        <v>0</v>
      </c>
      <c r="AF760" s="107">
        <f t="shared" si="151"/>
        <v>0</v>
      </c>
      <c r="AG760" s="107">
        <f t="shared" si="152"/>
        <v>0</v>
      </c>
      <c r="AH760" s="107">
        <f t="shared" si="153"/>
        <v>0</v>
      </c>
      <c r="AI760" s="107">
        <f t="shared" si="154"/>
        <v>0</v>
      </c>
      <c r="AJ760" s="107">
        <f t="shared" si="155"/>
        <v>0</v>
      </c>
      <c r="AK760" s="107">
        <f t="shared" si="156"/>
        <v>0</v>
      </c>
    </row>
    <row r="761">
      <c r="A761" s="107"/>
      <c r="B761" s="107"/>
      <c r="C761" s="107"/>
      <c r="D761" s="107"/>
      <c r="E761" s="107"/>
      <c r="F761" s="108">
        <f t="shared" si="144"/>
        <v>1522</v>
      </c>
      <c r="G761" s="90" t="s">
        <v>950</v>
      </c>
      <c r="H761" s="14">
        <f>IF(ISNA(VLOOKUP(G761,Round3_Transactions!$A$2:$F$800,2,FALSE)), 0,VLOOKUP(G761,Round3_Transactions!$A$2:$F$800,2,FALSE))</f>
        <v>0</v>
      </c>
      <c r="I761" s="60">
        <f>IF(ISNA(VLOOKUP(G761,Round3_Transactions!$A$2:$F$800,3,FALSE)), 0,VLOOKUP(G761,Round3_Transactions!$A$2:$F$800,3,FALSE))</f>
        <v>0</v>
      </c>
      <c r="J761" s="60">
        <f>IF(ISNA(VLOOKUP(G761,Round3_Transactions!$A$2:$F$800,4,FALSE)), 0,VLOOKUP(G761,Round3_Transactions!$A$2:$F$800,4,FALSE))</f>
        <v>0</v>
      </c>
      <c r="K761" s="60">
        <f>IF(ISNA(VLOOKUP(G761,Round3_Transactions!$A$2:$F$800,5,FALSE)), 0,VLOOKUP(G761,Round3_Transactions!$A$2:$F$800,5,FALSE))</f>
        <v>0</v>
      </c>
      <c r="L761" s="86">
        <f>IF(ISNA(VLOOKUP(G761,Round3_Transactions!$A$2:$F$800,6,FALSE)), 0,VLOOKUP(G761,Round3_Transactions!$A$2:$F$800,6,FALSE))</f>
        <v>0</v>
      </c>
      <c r="M761" s="107">
        <f t="shared" si="79"/>
        <v>0</v>
      </c>
      <c r="N761" s="107">
        <f t="shared" si="81"/>
        <v>0</v>
      </c>
      <c r="O761" s="107">
        <f t="shared" si="82"/>
        <v>0</v>
      </c>
      <c r="P761" s="107">
        <f t="shared" si="83"/>
        <v>0</v>
      </c>
      <c r="Q761" s="107">
        <f t="shared" si="84"/>
        <v>0</v>
      </c>
      <c r="R761" s="107">
        <f t="shared" si="85"/>
        <v>0</v>
      </c>
      <c r="S761" s="107">
        <f t="shared" si="86"/>
        <v>0</v>
      </c>
      <c r="T761" s="107">
        <f t="shared" si="87"/>
        <v>0</v>
      </c>
      <c r="U761" s="107">
        <f t="shared" si="88"/>
        <v>0</v>
      </c>
      <c r="V761" s="107">
        <f t="shared" si="89"/>
        <v>0</v>
      </c>
      <c r="W761" s="107">
        <f t="shared" si="90"/>
        <v>0</v>
      </c>
      <c r="X761" s="107">
        <f t="shared" si="91"/>
        <v>0</v>
      </c>
      <c r="Y761" s="107">
        <f t="shared" si="92"/>
        <v>0</v>
      </c>
      <c r="Z761" s="107">
        <f t="shared" si="145"/>
        <v>0</v>
      </c>
      <c r="AA761" s="107">
        <f t="shared" si="146"/>
        <v>0</v>
      </c>
      <c r="AB761" s="107">
        <f t="shared" si="147"/>
        <v>0</v>
      </c>
      <c r="AC761" s="107">
        <f t="shared" si="148"/>
        <v>0</v>
      </c>
      <c r="AD761" s="107">
        <f t="shared" si="149"/>
        <v>0</v>
      </c>
      <c r="AE761" s="107">
        <f t="shared" si="150"/>
        <v>0</v>
      </c>
      <c r="AF761" s="107">
        <f t="shared" si="151"/>
        <v>0</v>
      </c>
      <c r="AG761" s="107">
        <f t="shared" si="152"/>
        <v>0</v>
      </c>
      <c r="AH761" s="107">
        <f t="shared" si="153"/>
        <v>0</v>
      </c>
      <c r="AI761" s="107">
        <f t="shared" si="154"/>
        <v>0</v>
      </c>
      <c r="AJ761" s="107">
        <f t="shared" si="155"/>
        <v>0</v>
      </c>
      <c r="AK761" s="107">
        <f t="shared" si="156"/>
        <v>0</v>
      </c>
    </row>
    <row r="762">
      <c r="A762" s="107"/>
      <c r="B762" s="107"/>
      <c r="C762" s="107"/>
      <c r="D762" s="107"/>
      <c r="E762" s="107"/>
      <c r="F762" s="108">
        <f t="shared" si="144"/>
        <v>1522</v>
      </c>
      <c r="G762" s="90" t="s">
        <v>951</v>
      </c>
      <c r="H762" s="14">
        <f>IF(ISNA(VLOOKUP(G762,Round3_Transactions!$A$2:$F$800,2,FALSE)), 0,VLOOKUP(G762,Round3_Transactions!$A$2:$F$800,2,FALSE))</f>
        <v>0</v>
      </c>
      <c r="I762" s="60">
        <f>IF(ISNA(VLOOKUP(G762,Round3_Transactions!$A$2:$F$800,3,FALSE)), 0,VLOOKUP(G762,Round3_Transactions!$A$2:$F$800,3,FALSE))</f>
        <v>0</v>
      </c>
      <c r="J762" s="60">
        <f>IF(ISNA(VLOOKUP(G762,Round3_Transactions!$A$2:$F$800,4,FALSE)), 0,VLOOKUP(G762,Round3_Transactions!$A$2:$F$800,4,FALSE))</f>
        <v>0</v>
      </c>
      <c r="K762" s="60">
        <f>IF(ISNA(VLOOKUP(G762,Round3_Transactions!$A$2:$F$800,5,FALSE)), 0,VLOOKUP(G762,Round3_Transactions!$A$2:$F$800,5,FALSE))</f>
        <v>0</v>
      </c>
      <c r="L762" s="86">
        <f>IF(ISNA(VLOOKUP(G762,Round3_Transactions!$A$2:$F$800,6,FALSE)), 0,VLOOKUP(G762,Round3_Transactions!$A$2:$F$800,6,FALSE))</f>
        <v>0</v>
      </c>
      <c r="M762" s="107">
        <f t="shared" si="79"/>
        <v>0</v>
      </c>
      <c r="N762" s="107">
        <f t="shared" si="81"/>
        <v>0</v>
      </c>
      <c r="O762" s="107">
        <f t="shared" si="82"/>
        <v>0</v>
      </c>
      <c r="P762" s="107">
        <f t="shared" si="83"/>
        <v>0</v>
      </c>
      <c r="Q762" s="107">
        <f t="shared" si="84"/>
        <v>0</v>
      </c>
      <c r="R762" s="107">
        <f t="shared" si="85"/>
        <v>0</v>
      </c>
      <c r="S762" s="107">
        <f t="shared" si="86"/>
        <v>0</v>
      </c>
      <c r="T762" s="107">
        <f t="shared" si="87"/>
        <v>0</v>
      </c>
      <c r="U762" s="107">
        <f t="shared" si="88"/>
        <v>0</v>
      </c>
      <c r="V762" s="107">
        <f t="shared" si="89"/>
        <v>0</v>
      </c>
      <c r="W762" s="107">
        <f t="shared" si="90"/>
        <v>0</v>
      </c>
      <c r="X762" s="107">
        <f t="shared" si="91"/>
        <v>0</v>
      </c>
      <c r="Y762" s="107">
        <f t="shared" si="92"/>
        <v>0</v>
      </c>
      <c r="Z762" s="107">
        <f t="shared" si="145"/>
        <v>0</v>
      </c>
      <c r="AA762" s="107">
        <f t="shared" si="146"/>
        <v>0</v>
      </c>
      <c r="AB762" s="107">
        <f t="shared" si="147"/>
        <v>0</v>
      </c>
      <c r="AC762" s="107">
        <f t="shared" si="148"/>
        <v>0</v>
      </c>
      <c r="AD762" s="107">
        <f t="shared" si="149"/>
        <v>0</v>
      </c>
      <c r="AE762" s="107">
        <f t="shared" si="150"/>
        <v>0</v>
      </c>
      <c r="AF762" s="107">
        <f t="shared" si="151"/>
        <v>0</v>
      </c>
      <c r="AG762" s="107">
        <f t="shared" si="152"/>
        <v>0</v>
      </c>
      <c r="AH762" s="107">
        <f t="shared" si="153"/>
        <v>0</v>
      </c>
      <c r="AI762" s="107">
        <f t="shared" si="154"/>
        <v>0</v>
      </c>
      <c r="AJ762" s="107">
        <f t="shared" si="155"/>
        <v>0</v>
      </c>
      <c r="AK762" s="107">
        <f t="shared" si="156"/>
        <v>0</v>
      </c>
    </row>
    <row r="763">
      <c r="A763" s="107"/>
      <c r="B763" s="107"/>
      <c r="C763" s="107"/>
      <c r="D763" s="107"/>
      <c r="E763" s="107"/>
      <c r="F763" s="108">
        <f t="shared" si="144"/>
        <v>1522</v>
      </c>
      <c r="G763" s="90" t="s">
        <v>952</v>
      </c>
      <c r="H763" s="14">
        <f>IF(ISNA(VLOOKUP(G763,Round3_Transactions!$A$2:$F$800,2,FALSE)), 0,VLOOKUP(G763,Round3_Transactions!$A$2:$F$800,2,FALSE))</f>
        <v>0</v>
      </c>
      <c r="I763" s="60">
        <f>IF(ISNA(VLOOKUP(G763,Round3_Transactions!$A$2:$F$800,3,FALSE)), 0,VLOOKUP(G763,Round3_Transactions!$A$2:$F$800,3,FALSE))</f>
        <v>0</v>
      </c>
      <c r="J763" s="60">
        <f>IF(ISNA(VLOOKUP(G763,Round3_Transactions!$A$2:$F$800,4,FALSE)), 0,VLOOKUP(G763,Round3_Transactions!$A$2:$F$800,4,FALSE))</f>
        <v>0</v>
      </c>
      <c r="K763" s="60">
        <f>IF(ISNA(VLOOKUP(G763,Round3_Transactions!$A$2:$F$800,5,FALSE)), 0,VLOOKUP(G763,Round3_Transactions!$A$2:$F$800,5,FALSE))</f>
        <v>0</v>
      </c>
      <c r="L763" s="86">
        <f>IF(ISNA(VLOOKUP(G763,Round3_Transactions!$A$2:$F$800,6,FALSE)), 0,VLOOKUP(G763,Round3_Transactions!$A$2:$F$800,6,FALSE))</f>
        <v>0</v>
      </c>
      <c r="M763" s="107">
        <f t="shared" si="79"/>
        <v>0</v>
      </c>
      <c r="N763" s="107">
        <f t="shared" si="81"/>
        <v>0</v>
      </c>
      <c r="O763" s="107">
        <f t="shared" si="82"/>
        <v>0</v>
      </c>
      <c r="P763" s="107">
        <f t="shared" si="83"/>
        <v>0</v>
      </c>
      <c r="Q763" s="107">
        <f t="shared" si="84"/>
        <v>0</v>
      </c>
      <c r="R763" s="107">
        <f t="shared" si="85"/>
        <v>0</v>
      </c>
      <c r="S763" s="107">
        <f t="shared" si="86"/>
        <v>0</v>
      </c>
      <c r="T763" s="107">
        <f t="shared" si="87"/>
        <v>0</v>
      </c>
      <c r="U763" s="107">
        <f t="shared" si="88"/>
        <v>0</v>
      </c>
      <c r="V763" s="107">
        <f t="shared" si="89"/>
        <v>0</v>
      </c>
      <c r="W763" s="107">
        <f t="shared" si="90"/>
        <v>0</v>
      </c>
      <c r="X763" s="107">
        <f t="shared" si="91"/>
        <v>0</v>
      </c>
      <c r="Y763" s="107">
        <f t="shared" si="92"/>
        <v>0</v>
      </c>
      <c r="Z763" s="107">
        <f t="shared" si="145"/>
        <v>0</v>
      </c>
      <c r="AA763" s="107">
        <f t="shared" si="146"/>
        <v>0</v>
      </c>
      <c r="AB763" s="107">
        <f t="shared" si="147"/>
        <v>0</v>
      </c>
      <c r="AC763" s="107">
        <f t="shared" si="148"/>
        <v>0</v>
      </c>
      <c r="AD763" s="107">
        <f t="shared" si="149"/>
        <v>0</v>
      </c>
      <c r="AE763" s="107">
        <f t="shared" si="150"/>
        <v>0</v>
      </c>
      <c r="AF763" s="107">
        <f t="shared" si="151"/>
        <v>0</v>
      </c>
      <c r="AG763" s="107">
        <f t="shared" si="152"/>
        <v>0</v>
      </c>
      <c r="AH763" s="107">
        <f t="shared" si="153"/>
        <v>0</v>
      </c>
      <c r="AI763" s="107">
        <f t="shared" si="154"/>
        <v>0</v>
      </c>
      <c r="AJ763" s="107">
        <f t="shared" si="155"/>
        <v>0</v>
      </c>
      <c r="AK763" s="107">
        <f t="shared" si="156"/>
        <v>0</v>
      </c>
    </row>
    <row r="764">
      <c r="A764" s="107"/>
      <c r="B764" s="107"/>
      <c r="C764" s="107"/>
      <c r="D764" s="107"/>
      <c r="E764" s="107"/>
      <c r="F764" s="108">
        <f t="shared" si="144"/>
        <v>1522</v>
      </c>
      <c r="G764" s="90" t="s">
        <v>953</v>
      </c>
      <c r="H764" s="14">
        <f>IF(ISNA(VLOOKUP(G764,Round3_Transactions!$A$2:$F$800,2,FALSE)), 0,VLOOKUP(G764,Round3_Transactions!$A$2:$F$800,2,FALSE))</f>
        <v>0</v>
      </c>
      <c r="I764" s="60">
        <f>IF(ISNA(VLOOKUP(G764,Round3_Transactions!$A$2:$F$800,3,FALSE)), 0,VLOOKUP(G764,Round3_Transactions!$A$2:$F$800,3,FALSE))</f>
        <v>0</v>
      </c>
      <c r="J764" s="60">
        <f>IF(ISNA(VLOOKUP(G764,Round3_Transactions!$A$2:$F$800,4,FALSE)), 0,VLOOKUP(G764,Round3_Transactions!$A$2:$F$800,4,FALSE))</f>
        <v>0</v>
      </c>
      <c r="K764" s="60">
        <f>IF(ISNA(VLOOKUP(G764,Round3_Transactions!$A$2:$F$800,5,FALSE)), 0,VLOOKUP(G764,Round3_Transactions!$A$2:$F$800,5,FALSE))</f>
        <v>0</v>
      </c>
      <c r="L764" s="86">
        <f>IF(ISNA(VLOOKUP(G764,Round3_Transactions!$A$2:$F$800,6,FALSE)), 0,VLOOKUP(G764,Round3_Transactions!$A$2:$F$800,6,FALSE))</f>
        <v>0</v>
      </c>
      <c r="M764" s="107">
        <f t="shared" si="79"/>
        <v>0</v>
      </c>
      <c r="N764" s="107">
        <f t="shared" si="81"/>
        <v>0</v>
      </c>
      <c r="O764" s="107">
        <f t="shared" si="82"/>
        <v>0</v>
      </c>
      <c r="P764" s="107">
        <f t="shared" si="83"/>
        <v>0</v>
      </c>
      <c r="Q764" s="107">
        <f t="shared" si="84"/>
        <v>0</v>
      </c>
      <c r="R764" s="107">
        <f t="shared" si="85"/>
        <v>0</v>
      </c>
      <c r="S764" s="107">
        <f t="shared" si="86"/>
        <v>0</v>
      </c>
      <c r="T764" s="107">
        <f t="shared" si="87"/>
        <v>0</v>
      </c>
      <c r="U764" s="107">
        <f t="shared" si="88"/>
        <v>0</v>
      </c>
      <c r="V764" s="107">
        <f t="shared" si="89"/>
        <v>0</v>
      </c>
      <c r="W764" s="107">
        <f t="shared" si="90"/>
        <v>0</v>
      </c>
      <c r="X764" s="107">
        <f t="shared" si="91"/>
        <v>0</v>
      </c>
      <c r="Y764" s="107">
        <f t="shared" si="92"/>
        <v>0</v>
      </c>
      <c r="Z764" s="107">
        <f t="shared" si="145"/>
        <v>0</v>
      </c>
      <c r="AA764" s="107">
        <f t="shared" si="146"/>
        <v>0</v>
      </c>
      <c r="AB764" s="107">
        <f t="shared" si="147"/>
        <v>0</v>
      </c>
      <c r="AC764" s="107">
        <f t="shared" si="148"/>
        <v>0</v>
      </c>
      <c r="AD764" s="107">
        <f t="shared" si="149"/>
        <v>0</v>
      </c>
      <c r="AE764" s="107">
        <f t="shared" si="150"/>
        <v>0</v>
      </c>
      <c r="AF764" s="107">
        <f t="shared" si="151"/>
        <v>0</v>
      </c>
      <c r="AG764" s="107">
        <f t="shared" si="152"/>
        <v>0</v>
      </c>
      <c r="AH764" s="107">
        <f t="shared" si="153"/>
        <v>0</v>
      </c>
      <c r="AI764" s="107">
        <f t="shared" si="154"/>
        <v>0</v>
      </c>
      <c r="AJ764" s="107">
        <f t="shared" si="155"/>
        <v>0</v>
      </c>
      <c r="AK764" s="107">
        <f t="shared" si="156"/>
        <v>0</v>
      </c>
    </row>
    <row r="765">
      <c r="A765" s="107"/>
      <c r="B765" s="107"/>
      <c r="C765" s="107"/>
      <c r="D765" s="107"/>
      <c r="E765" s="107"/>
      <c r="F765" s="108">
        <f t="shared" si="144"/>
        <v>1522</v>
      </c>
      <c r="G765" s="90" t="s">
        <v>954</v>
      </c>
      <c r="H765" s="14">
        <f>IF(ISNA(VLOOKUP(G765,Round3_Transactions!$A$2:$F$800,2,FALSE)), 0,VLOOKUP(G765,Round3_Transactions!$A$2:$F$800,2,FALSE))</f>
        <v>0</v>
      </c>
      <c r="I765" s="60">
        <f>IF(ISNA(VLOOKUP(G765,Round3_Transactions!$A$2:$F$800,3,FALSE)), 0,VLOOKUP(G765,Round3_Transactions!$A$2:$F$800,3,FALSE))</f>
        <v>0</v>
      </c>
      <c r="J765" s="60">
        <f>IF(ISNA(VLOOKUP(G765,Round3_Transactions!$A$2:$F$800,4,FALSE)), 0,VLOOKUP(G765,Round3_Transactions!$A$2:$F$800,4,FALSE))</f>
        <v>0</v>
      </c>
      <c r="K765" s="60">
        <f>IF(ISNA(VLOOKUP(G765,Round3_Transactions!$A$2:$F$800,5,FALSE)), 0,VLOOKUP(G765,Round3_Transactions!$A$2:$F$800,5,FALSE))</f>
        <v>0</v>
      </c>
      <c r="L765" s="86">
        <f>IF(ISNA(VLOOKUP(G765,Round3_Transactions!$A$2:$F$800,6,FALSE)), 0,VLOOKUP(G765,Round3_Transactions!$A$2:$F$800,6,FALSE))</f>
        <v>0</v>
      </c>
      <c r="M765" s="107">
        <f t="shared" si="79"/>
        <v>0</v>
      </c>
      <c r="N765" s="107">
        <f t="shared" si="81"/>
        <v>0</v>
      </c>
      <c r="O765" s="107">
        <f t="shared" si="82"/>
        <v>0</v>
      </c>
      <c r="P765" s="107">
        <f t="shared" si="83"/>
        <v>0</v>
      </c>
      <c r="Q765" s="107">
        <f t="shared" si="84"/>
        <v>0</v>
      </c>
      <c r="R765" s="107">
        <f t="shared" si="85"/>
        <v>0</v>
      </c>
      <c r="S765" s="107">
        <f t="shared" si="86"/>
        <v>0</v>
      </c>
      <c r="T765" s="107">
        <f t="shared" si="87"/>
        <v>0</v>
      </c>
      <c r="U765" s="107">
        <f t="shared" si="88"/>
        <v>0</v>
      </c>
      <c r="V765" s="107">
        <f t="shared" si="89"/>
        <v>0</v>
      </c>
      <c r="W765" s="107">
        <f t="shared" si="90"/>
        <v>0</v>
      </c>
      <c r="X765" s="107">
        <f t="shared" si="91"/>
        <v>0</v>
      </c>
      <c r="Y765" s="107">
        <f t="shared" si="92"/>
        <v>0</v>
      </c>
      <c r="Z765" s="107">
        <f t="shared" si="145"/>
        <v>0</v>
      </c>
      <c r="AA765" s="107">
        <f t="shared" si="146"/>
        <v>0</v>
      </c>
      <c r="AB765" s="107">
        <f t="shared" si="147"/>
        <v>0</v>
      </c>
      <c r="AC765" s="107">
        <f t="shared" si="148"/>
        <v>0</v>
      </c>
      <c r="AD765" s="107">
        <f t="shared" si="149"/>
        <v>0</v>
      </c>
      <c r="AE765" s="107">
        <f t="shared" si="150"/>
        <v>0</v>
      </c>
      <c r="AF765" s="107">
        <f t="shared" si="151"/>
        <v>0</v>
      </c>
      <c r="AG765" s="107">
        <f t="shared" si="152"/>
        <v>0</v>
      </c>
      <c r="AH765" s="107">
        <f t="shared" si="153"/>
        <v>0</v>
      </c>
      <c r="AI765" s="107">
        <f t="shared" si="154"/>
        <v>0</v>
      </c>
      <c r="AJ765" s="107">
        <f t="shared" si="155"/>
        <v>0</v>
      </c>
      <c r="AK765" s="107">
        <f t="shared" si="156"/>
        <v>0</v>
      </c>
    </row>
    <row r="766">
      <c r="A766" s="107"/>
      <c r="B766" s="107"/>
      <c r="C766" s="107"/>
      <c r="D766" s="107"/>
      <c r="E766" s="107"/>
      <c r="F766" s="108">
        <f t="shared" si="144"/>
        <v>1522</v>
      </c>
      <c r="G766" s="90" t="s">
        <v>955</v>
      </c>
      <c r="H766" s="14">
        <f>IF(ISNA(VLOOKUP(G766,Round3_Transactions!$A$2:$F$800,2,FALSE)), 0,VLOOKUP(G766,Round3_Transactions!$A$2:$F$800,2,FALSE))</f>
        <v>0</v>
      </c>
      <c r="I766" s="60">
        <f>IF(ISNA(VLOOKUP(G766,Round3_Transactions!$A$2:$F$800,3,FALSE)), 0,VLOOKUP(G766,Round3_Transactions!$A$2:$F$800,3,FALSE))</f>
        <v>0</v>
      </c>
      <c r="J766" s="60">
        <f>IF(ISNA(VLOOKUP(G766,Round3_Transactions!$A$2:$F$800,4,FALSE)), 0,VLOOKUP(G766,Round3_Transactions!$A$2:$F$800,4,FALSE))</f>
        <v>0</v>
      </c>
      <c r="K766" s="60">
        <f>IF(ISNA(VLOOKUP(G766,Round3_Transactions!$A$2:$F$800,5,FALSE)), 0,VLOOKUP(G766,Round3_Transactions!$A$2:$F$800,5,FALSE))</f>
        <v>0</v>
      </c>
      <c r="L766" s="86">
        <f>IF(ISNA(VLOOKUP(G766,Round3_Transactions!$A$2:$F$800,6,FALSE)), 0,VLOOKUP(G766,Round3_Transactions!$A$2:$F$800,6,FALSE))</f>
        <v>0</v>
      </c>
      <c r="M766" s="107">
        <f t="shared" si="79"/>
        <v>0</v>
      </c>
      <c r="N766" s="107">
        <f t="shared" si="81"/>
        <v>0</v>
      </c>
      <c r="O766" s="107">
        <f t="shared" si="82"/>
        <v>0</v>
      </c>
      <c r="P766" s="107">
        <f t="shared" si="83"/>
        <v>0</v>
      </c>
      <c r="Q766" s="107">
        <f t="shared" si="84"/>
        <v>0</v>
      </c>
      <c r="R766" s="107">
        <f t="shared" si="85"/>
        <v>0</v>
      </c>
      <c r="S766" s="107">
        <f t="shared" si="86"/>
        <v>0</v>
      </c>
      <c r="T766" s="107">
        <f t="shared" si="87"/>
        <v>0</v>
      </c>
      <c r="U766" s="107">
        <f t="shared" si="88"/>
        <v>0</v>
      </c>
      <c r="V766" s="107">
        <f t="shared" si="89"/>
        <v>0</v>
      </c>
      <c r="W766" s="107">
        <f t="shared" si="90"/>
        <v>0</v>
      </c>
      <c r="X766" s="107">
        <f t="shared" si="91"/>
        <v>0</v>
      </c>
      <c r="Y766" s="107">
        <f t="shared" si="92"/>
        <v>0</v>
      </c>
      <c r="Z766" s="107">
        <f t="shared" si="145"/>
        <v>0</v>
      </c>
      <c r="AA766" s="107">
        <f t="shared" si="146"/>
        <v>0</v>
      </c>
      <c r="AB766" s="107">
        <f t="shared" si="147"/>
        <v>0</v>
      </c>
      <c r="AC766" s="107">
        <f t="shared" si="148"/>
        <v>0</v>
      </c>
      <c r="AD766" s="107">
        <f t="shared" si="149"/>
        <v>0</v>
      </c>
      <c r="AE766" s="107">
        <f t="shared" si="150"/>
        <v>0</v>
      </c>
      <c r="AF766" s="107">
        <f t="shared" si="151"/>
        <v>0</v>
      </c>
      <c r="AG766" s="107">
        <f t="shared" si="152"/>
        <v>0</v>
      </c>
      <c r="AH766" s="107">
        <f t="shared" si="153"/>
        <v>0</v>
      </c>
      <c r="AI766" s="107">
        <f t="shared" si="154"/>
        <v>0</v>
      </c>
      <c r="AJ766" s="107">
        <f t="shared" si="155"/>
        <v>0</v>
      </c>
      <c r="AK766" s="107">
        <f t="shared" si="156"/>
        <v>0</v>
      </c>
    </row>
    <row r="767">
      <c r="A767" s="107"/>
      <c r="B767" s="107"/>
      <c r="C767" s="107"/>
      <c r="D767" s="107"/>
      <c r="E767" s="107"/>
      <c r="F767" s="108">
        <f t="shared" si="144"/>
        <v>1522</v>
      </c>
      <c r="G767" s="90" t="s">
        <v>956</v>
      </c>
      <c r="H767" s="14">
        <f>IF(ISNA(VLOOKUP(G767,Round3_Transactions!$A$2:$F$800,2,FALSE)), 0,VLOOKUP(G767,Round3_Transactions!$A$2:$F$800,2,FALSE))</f>
        <v>0</v>
      </c>
      <c r="I767" s="60">
        <f>IF(ISNA(VLOOKUP(G767,Round3_Transactions!$A$2:$F$800,3,FALSE)), 0,VLOOKUP(G767,Round3_Transactions!$A$2:$F$800,3,FALSE))</f>
        <v>0</v>
      </c>
      <c r="J767" s="60">
        <f>IF(ISNA(VLOOKUP(G767,Round3_Transactions!$A$2:$F$800,4,FALSE)), 0,VLOOKUP(G767,Round3_Transactions!$A$2:$F$800,4,FALSE))</f>
        <v>0</v>
      </c>
      <c r="K767" s="60">
        <f>IF(ISNA(VLOOKUP(G767,Round3_Transactions!$A$2:$F$800,5,FALSE)), 0,VLOOKUP(G767,Round3_Transactions!$A$2:$F$800,5,FALSE))</f>
        <v>0</v>
      </c>
      <c r="L767" s="86">
        <f>IF(ISNA(VLOOKUP(G767,Round3_Transactions!$A$2:$F$800,6,FALSE)), 0,VLOOKUP(G767,Round3_Transactions!$A$2:$F$800,6,FALSE))</f>
        <v>0</v>
      </c>
      <c r="M767" s="107">
        <f t="shared" si="79"/>
        <v>0</v>
      </c>
      <c r="N767" s="107">
        <f t="shared" si="81"/>
        <v>0</v>
      </c>
      <c r="O767" s="107">
        <f t="shared" si="82"/>
        <v>0</v>
      </c>
      <c r="P767" s="107">
        <f t="shared" si="83"/>
        <v>0</v>
      </c>
      <c r="Q767" s="107">
        <f t="shared" si="84"/>
        <v>0</v>
      </c>
      <c r="R767" s="107">
        <f t="shared" si="85"/>
        <v>0</v>
      </c>
      <c r="S767" s="107">
        <f t="shared" si="86"/>
        <v>0</v>
      </c>
      <c r="T767" s="107">
        <f t="shared" si="87"/>
        <v>0</v>
      </c>
      <c r="U767" s="107">
        <f t="shared" si="88"/>
        <v>0</v>
      </c>
      <c r="V767" s="107">
        <f t="shared" si="89"/>
        <v>0</v>
      </c>
      <c r="W767" s="107">
        <f t="shared" si="90"/>
        <v>0</v>
      </c>
      <c r="X767" s="107">
        <f t="shared" si="91"/>
        <v>0</v>
      </c>
      <c r="Y767" s="107">
        <f t="shared" si="92"/>
        <v>0</v>
      </c>
      <c r="Z767" s="107">
        <f t="shared" si="145"/>
        <v>0</v>
      </c>
      <c r="AA767" s="107">
        <f t="shared" si="146"/>
        <v>0</v>
      </c>
      <c r="AB767" s="107">
        <f t="shared" si="147"/>
        <v>0</v>
      </c>
      <c r="AC767" s="107">
        <f t="shared" si="148"/>
        <v>0</v>
      </c>
      <c r="AD767" s="107">
        <f t="shared" si="149"/>
        <v>0</v>
      </c>
      <c r="AE767" s="107">
        <f t="shared" si="150"/>
        <v>0</v>
      </c>
      <c r="AF767" s="107">
        <f t="shared" si="151"/>
        <v>0</v>
      </c>
      <c r="AG767" s="107">
        <f t="shared" si="152"/>
        <v>0</v>
      </c>
      <c r="AH767" s="107">
        <f t="shared" si="153"/>
        <v>0</v>
      </c>
      <c r="AI767" s="107">
        <f t="shared" si="154"/>
        <v>0</v>
      </c>
      <c r="AJ767" s="107">
        <f t="shared" si="155"/>
        <v>0</v>
      </c>
      <c r="AK767" s="107">
        <f t="shared" si="156"/>
        <v>0</v>
      </c>
    </row>
    <row r="768">
      <c r="A768" s="107"/>
      <c r="B768" s="107"/>
      <c r="C768" s="107"/>
      <c r="D768" s="107"/>
      <c r="E768" s="107"/>
      <c r="F768" s="108">
        <f t="shared" si="144"/>
        <v>1522</v>
      </c>
      <c r="G768" s="90" t="s">
        <v>957</v>
      </c>
      <c r="H768" s="14">
        <f>IF(ISNA(VLOOKUP(G768,Round3_Transactions!$A$2:$F$800,2,FALSE)), 0,VLOOKUP(G768,Round3_Transactions!$A$2:$F$800,2,FALSE))</f>
        <v>0</v>
      </c>
      <c r="I768" s="60">
        <f>IF(ISNA(VLOOKUP(G768,Round3_Transactions!$A$2:$F$800,3,FALSE)), 0,VLOOKUP(G768,Round3_Transactions!$A$2:$F$800,3,FALSE))</f>
        <v>0</v>
      </c>
      <c r="J768" s="60">
        <f>IF(ISNA(VLOOKUP(G768,Round3_Transactions!$A$2:$F$800,4,FALSE)), 0,VLOOKUP(G768,Round3_Transactions!$A$2:$F$800,4,FALSE))</f>
        <v>0</v>
      </c>
      <c r="K768" s="60">
        <f>IF(ISNA(VLOOKUP(G768,Round3_Transactions!$A$2:$F$800,5,FALSE)), 0,VLOOKUP(G768,Round3_Transactions!$A$2:$F$800,5,FALSE))</f>
        <v>0</v>
      </c>
      <c r="L768" s="86">
        <f>IF(ISNA(VLOOKUP(G768,Round3_Transactions!$A$2:$F$800,6,FALSE)), 0,VLOOKUP(G768,Round3_Transactions!$A$2:$F$800,6,FALSE))</f>
        <v>0</v>
      </c>
      <c r="M768" s="107">
        <f t="shared" si="79"/>
        <v>0</v>
      </c>
      <c r="N768" s="107">
        <f t="shared" si="81"/>
        <v>0</v>
      </c>
      <c r="O768" s="107">
        <f t="shared" si="82"/>
        <v>0</v>
      </c>
      <c r="P768" s="107">
        <f t="shared" si="83"/>
        <v>0</v>
      </c>
      <c r="Q768" s="107">
        <f t="shared" si="84"/>
        <v>0</v>
      </c>
      <c r="R768" s="107">
        <f t="shared" si="85"/>
        <v>0</v>
      </c>
      <c r="S768" s="107">
        <f t="shared" si="86"/>
        <v>0</v>
      </c>
      <c r="T768" s="107">
        <f t="shared" si="87"/>
        <v>0</v>
      </c>
      <c r="U768" s="107">
        <f t="shared" si="88"/>
        <v>0</v>
      </c>
      <c r="V768" s="107">
        <f t="shared" si="89"/>
        <v>0</v>
      </c>
      <c r="W768" s="107">
        <f t="shared" si="90"/>
        <v>0</v>
      </c>
      <c r="X768" s="107">
        <f t="shared" si="91"/>
        <v>0</v>
      </c>
      <c r="Y768" s="107">
        <f t="shared" si="92"/>
        <v>0</v>
      </c>
      <c r="Z768" s="107">
        <f t="shared" si="145"/>
        <v>0</v>
      </c>
      <c r="AA768" s="107">
        <f t="shared" si="146"/>
        <v>0</v>
      </c>
      <c r="AB768" s="107">
        <f t="shared" si="147"/>
        <v>0</v>
      </c>
      <c r="AC768" s="107">
        <f t="shared" si="148"/>
        <v>0</v>
      </c>
      <c r="AD768" s="107">
        <f t="shared" si="149"/>
        <v>0</v>
      </c>
      <c r="AE768" s="107">
        <f t="shared" si="150"/>
        <v>0</v>
      </c>
      <c r="AF768" s="107">
        <f t="shared" si="151"/>
        <v>0</v>
      </c>
      <c r="AG768" s="107">
        <f t="shared" si="152"/>
        <v>0</v>
      </c>
      <c r="AH768" s="107">
        <f t="shared" si="153"/>
        <v>0</v>
      </c>
      <c r="AI768" s="107">
        <f t="shared" si="154"/>
        <v>0</v>
      </c>
      <c r="AJ768" s="107">
        <f t="shared" si="155"/>
        <v>0</v>
      </c>
      <c r="AK768" s="107">
        <f t="shared" si="156"/>
        <v>0</v>
      </c>
    </row>
    <row r="769">
      <c r="A769" s="107"/>
      <c r="B769" s="107"/>
      <c r="C769" s="107"/>
      <c r="D769" s="107"/>
      <c r="E769" s="107"/>
      <c r="F769" s="108">
        <f t="shared" si="144"/>
        <v>1522</v>
      </c>
      <c r="G769" s="90" t="s">
        <v>958</v>
      </c>
      <c r="H769" s="14">
        <f>IF(ISNA(VLOOKUP(G769,Round3_Transactions!$A$2:$F$800,2,FALSE)), 0,VLOOKUP(G769,Round3_Transactions!$A$2:$F$800,2,FALSE))</f>
        <v>0</v>
      </c>
      <c r="I769" s="60">
        <f>IF(ISNA(VLOOKUP(G769,Round3_Transactions!$A$2:$F$800,3,FALSE)), 0,VLOOKUP(G769,Round3_Transactions!$A$2:$F$800,3,FALSE))</f>
        <v>0</v>
      </c>
      <c r="J769" s="60">
        <f>IF(ISNA(VLOOKUP(G769,Round3_Transactions!$A$2:$F$800,4,FALSE)), 0,VLOOKUP(G769,Round3_Transactions!$A$2:$F$800,4,FALSE))</f>
        <v>0</v>
      </c>
      <c r="K769" s="60">
        <f>IF(ISNA(VLOOKUP(G769,Round3_Transactions!$A$2:$F$800,5,FALSE)), 0,VLOOKUP(G769,Round3_Transactions!$A$2:$F$800,5,FALSE))</f>
        <v>0</v>
      </c>
      <c r="L769" s="86">
        <f>IF(ISNA(VLOOKUP(G769,Round3_Transactions!$A$2:$F$800,6,FALSE)), 0,VLOOKUP(G769,Round3_Transactions!$A$2:$F$800,6,FALSE))</f>
        <v>0</v>
      </c>
      <c r="M769" s="107">
        <f t="shared" si="79"/>
        <v>0</v>
      </c>
      <c r="N769" s="107">
        <f t="shared" si="81"/>
        <v>0</v>
      </c>
      <c r="O769" s="107">
        <f t="shared" si="82"/>
        <v>0</v>
      </c>
      <c r="P769" s="107">
        <f t="shared" si="83"/>
        <v>0</v>
      </c>
      <c r="Q769" s="107">
        <f t="shared" si="84"/>
        <v>0</v>
      </c>
      <c r="R769" s="107">
        <f t="shared" si="85"/>
        <v>0</v>
      </c>
      <c r="S769" s="107">
        <f t="shared" si="86"/>
        <v>0</v>
      </c>
      <c r="T769" s="107">
        <f t="shared" si="87"/>
        <v>0</v>
      </c>
      <c r="U769" s="107">
        <f t="shared" si="88"/>
        <v>0</v>
      </c>
      <c r="V769" s="107">
        <f t="shared" si="89"/>
        <v>0</v>
      </c>
      <c r="W769" s="107">
        <f t="shared" si="90"/>
        <v>0</v>
      </c>
      <c r="X769" s="107">
        <f t="shared" si="91"/>
        <v>0</v>
      </c>
      <c r="Y769" s="107">
        <f t="shared" si="92"/>
        <v>0</v>
      </c>
      <c r="Z769" s="107">
        <f t="shared" si="145"/>
        <v>0</v>
      </c>
      <c r="AA769" s="107">
        <f t="shared" si="146"/>
        <v>0</v>
      </c>
      <c r="AB769" s="107">
        <f t="shared" si="147"/>
        <v>0</v>
      </c>
      <c r="AC769" s="107">
        <f t="shared" si="148"/>
        <v>0</v>
      </c>
      <c r="AD769" s="107">
        <f t="shared" si="149"/>
        <v>0</v>
      </c>
      <c r="AE769" s="107">
        <f t="shared" si="150"/>
        <v>0</v>
      </c>
      <c r="AF769" s="107">
        <f t="shared" si="151"/>
        <v>0</v>
      </c>
      <c r="AG769" s="107">
        <f t="shared" si="152"/>
        <v>0</v>
      </c>
      <c r="AH769" s="107">
        <f t="shared" si="153"/>
        <v>0</v>
      </c>
      <c r="AI769" s="107">
        <f t="shared" si="154"/>
        <v>0</v>
      </c>
      <c r="AJ769" s="107">
        <f t="shared" si="155"/>
        <v>0</v>
      </c>
      <c r="AK769" s="107">
        <f t="shared" si="156"/>
        <v>0</v>
      </c>
    </row>
    <row r="770">
      <c r="A770" s="107"/>
      <c r="B770" s="107"/>
      <c r="C770" s="107"/>
      <c r="D770" s="107"/>
      <c r="E770" s="107"/>
      <c r="F770" s="108">
        <f t="shared" si="144"/>
        <v>1522</v>
      </c>
      <c r="G770" s="90" t="s">
        <v>959</v>
      </c>
      <c r="H770" s="14">
        <f>IF(ISNA(VLOOKUP(G770,Round3_Transactions!$A$2:$F$800,2,FALSE)), 0,VLOOKUP(G770,Round3_Transactions!$A$2:$F$800,2,FALSE))</f>
        <v>0</v>
      </c>
      <c r="I770" s="60">
        <f>IF(ISNA(VLOOKUP(G770,Round3_Transactions!$A$2:$F$800,3,FALSE)), 0,VLOOKUP(G770,Round3_Transactions!$A$2:$F$800,3,FALSE))</f>
        <v>0</v>
      </c>
      <c r="J770" s="60">
        <f>IF(ISNA(VLOOKUP(G770,Round3_Transactions!$A$2:$F$800,4,FALSE)), 0,VLOOKUP(G770,Round3_Transactions!$A$2:$F$800,4,FALSE))</f>
        <v>0</v>
      </c>
      <c r="K770" s="60">
        <f>IF(ISNA(VLOOKUP(G770,Round3_Transactions!$A$2:$F$800,5,FALSE)), 0,VLOOKUP(G770,Round3_Transactions!$A$2:$F$800,5,FALSE))</f>
        <v>0</v>
      </c>
      <c r="L770" s="86">
        <f>IF(ISNA(VLOOKUP(G770,Round3_Transactions!$A$2:$F$800,6,FALSE)), 0,VLOOKUP(G770,Round3_Transactions!$A$2:$F$800,6,FALSE))</f>
        <v>0</v>
      </c>
      <c r="M770" s="107">
        <f t="shared" si="79"/>
        <v>0</v>
      </c>
      <c r="N770" s="107">
        <f t="shared" si="81"/>
        <v>0</v>
      </c>
      <c r="O770" s="107">
        <f t="shared" si="82"/>
        <v>0</v>
      </c>
      <c r="P770" s="107">
        <f t="shared" si="83"/>
        <v>0</v>
      </c>
      <c r="Q770" s="107">
        <f t="shared" si="84"/>
        <v>0</v>
      </c>
      <c r="R770" s="107">
        <f t="shared" si="85"/>
        <v>0</v>
      </c>
      <c r="S770" s="107">
        <f t="shared" si="86"/>
        <v>0</v>
      </c>
      <c r="T770" s="107">
        <f t="shared" si="87"/>
        <v>0</v>
      </c>
      <c r="U770" s="107">
        <f t="shared" si="88"/>
        <v>0</v>
      </c>
      <c r="V770" s="107">
        <f t="shared" si="89"/>
        <v>0</v>
      </c>
      <c r="W770" s="107">
        <f t="shared" si="90"/>
        <v>0</v>
      </c>
      <c r="X770" s="107">
        <f t="shared" si="91"/>
        <v>0</v>
      </c>
      <c r="Y770" s="107">
        <f t="shared" si="92"/>
        <v>0</v>
      </c>
      <c r="Z770" s="107">
        <f t="shared" si="145"/>
        <v>0</v>
      </c>
      <c r="AA770" s="107">
        <f t="shared" si="146"/>
        <v>0</v>
      </c>
      <c r="AB770" s="107">
        <f t="shared" si="147"/>
        <v>0</v>
      </c>
      <c r="AC770" s="107">
        <f t="shared" si="148"/>
        <v>0</v>
      </c>
      <c r="AD770" s="107">
        <f t="shared" si="149"/>
        <v>0</v>
      </c>
      <c r="AE770" s="107">
        <f t="shared" si="150"/>
        <v>0</v>
      </c>
      <c r="AF770" s="107">
        <f t="shared" si="151"/>
        <v>0</v>
      </c>
      <c r="AG770" s="107">
        <f t="shared" si="152"/>
        <v>0</v>
      </c>
      <c r="AH770" s="107">
        <f t="shared" si="153"/>
        <v>0</v>
      </c>
      <c r="AI770" s="107">
        <f t="shared" si="154"/>
        <v>0</v>
      </c>
      <c r="AJ770" s="107">
        <f t="shared" si="155"/>
        <v>0</v>
      </c>
      <c r="AK770" s="107">
        <f t="shared" si="156"/>
        <v>0</v>
      </c>
    </row>
    <row r="771">
      <c r="A771" s="107"/>
      <c r="B771" s="107"/>
      <c r="C771" s="107"/>
      <c r="D771" s="107"/>
      <c r="E771" s="107"/>
      <c r="F771" s="108">
        <f t="shared" si="144"/>
        <v>1522</v>
      </c>
      <c r="G771" s="90" t="s">
        <v>960</v>
      </c>
      <c r="H771" s="14">
        <f>IF(ISNA(VLOOKUP(G771,Round3_Transactions!$A$2:$F$800,2,FALSE)), 0,VLOOKUP(G771,Round3_Transactions!$A$2:$F$800,2,FALSE))</f>
        <v>0</v>
      </c>
      <c r="I771" s="60">
        <f>IF(ISNA(VLOOKUP(G771,Round3_Transactions!$A$2:$F$800,3,FALSE)), 0,VLOOKUP(G771,Round3_Transactions!$A$2:$F$800,3,FALSE))</f>
        <v>0</v>
      </c>
      <c r="J771" s="60">
        <f>IF(ISNA(VLOOKUP(G771,Round3_Transactions!$A$2:$F$800,4,FALSE)), 0,VLOOKUP(G771,Round3_Transactions!$A$2:$F$800,4,FALSE))</f>
        <v>0</v>
      </c>
      <c r="K771" s="60">
        <f>IF(ISNA(VLOOKUP(G771,Round3_Transactions!$A$2:$F$800,5,FALSE)), 0,VLOOKUP(G771,Round3_Transactions!$A$2:$F$800,5,FALSE))</f>
        <v>0</v>
      </c>
      <c r="L771" s="86">
        <f>IF(ISNA(VLOOKUP(G771,Round3_Transactions!$A$2:$F$800,6,FALSE)), 0,VLOOKUP(G771,Round3_Transactions!$A$2:$F$800,6,FALSE))</f>
        <v>0</v>
      </c>
      <c r="M771" s="107">
        <f t="shared" si="79"/>
        <v>0</v>
      </c>
      <c r="N771" s="107">
        <f t="shared" si="81"/>
        <v>0</v>
      </c>
      <c r="O771" s="107">
        <f t="shared" si="82"/>
        <v>0</v>
      </c>
      <c r="P771" s="107">
        <f t="shared" si="83"/>
        <v>0</v>
      </c>
      <c r="Q771" s="107">
        <f t="shared" si="84"/>
        <v>0</v>
      </c>
      <c r="R771" s="107">
        <f t="shared" si="85"/>
        <v>0</v>
      </c>
      <c r="S771" s="107">
        <f t="shared" si="86"/>
        <v>0</v>
      </c>
      <c r="T771" s="107">
        <f t="shared" si="87"/>
        <v>0</v>
      </c>
      <c r="U771" s="107">
        <f t="shared" si="88"/>
        <v>0</v>
      </c>
      <c r="V771" s="107">
        <f t="shared" si="89"/>
        <v>0</v>
      </c>
      <c r="W771" s="107">
        <f t="shared" si="90"/>
        <v>0</v>
      </c>
      <c r="X771" s="107">
        <f t="shared" si="91"/>
        <v>0</v>
      </c>
      <c r="Y771" s="107">
        <f t="shared" si="92"/>
        <v>0</v>
      </c>
      <c r="Z771" s="107">
        <f t="shared" si="145"/>
        <v>0</v>
      </c>
      <c r="AA771" s="107">
        <f t="shared" si="146"/>
        <v>0</v>
      </c>
      <c r="AB771" s="107">
        <f t="shared" si="147"/>
        <v>0</v>
      </c>
      <c r="AC771" s="107">
        <f t="shared" si="148"/>
        <v>0</v>
      </c>
      <c r="AD771" s="107">
        <f t="shared" si="149"/>
        <v>0</v>
      </c>
      <c r="AE771" s="107">
        <f t="shared" si="150"/>
        <v>0</v>
      </c>
      <c r="AF771" s="107">
        <f t="shared" si="151"/>
        <v>0</v>
      </c>
      <c r="AG771" s="107">
        <f t="shared" si="152"/>
        <v>0</v>
      </c>
      <c r="AH771" s="107">
        <f t="shared" si="153"/>
        <v>0</v>
      </c>
      <c r="AI771" s="107">
        <f t="shared" si="154"/>
        <v>0</v>
      </c>
      <c r="AJ771" s="107">
        <f t="shared" si="155"/>
        <v>0</v>
      </c>
      <c r="AK771" s="107">
        <f t="shared" si="156"/>
        <v>0</v>
      </c>
    </row>
    <row r="772">
      <c r="A772" s="107"/>
      <c r="B772" s="107"/>
      <c r="C772" s="107"/>
      <c r="D772" s="107"/>
      <c r="E772" s="107"/>
      <c r="F772" s="108">
        <f t="shared" si="144"/>
        <v>1522</v>
      </c>
      <c r="G772" s="90" t="s">
        <v>961</v>
      </c>
      <c r="H772" s="14">
        <f>IF(ISNA(VLOOKUP(G772,Round3_Transactions!$A$2:$F$800,2,FALSE)), 0,VLOOKUP(G772,Round3_Transactions!$A$2:$F$800,2,FALSE))</f>
        <v>0</v>
      </c>
      <c r="I772" s="60">
        <f>IF(ISNA(VLOOKUP(G772,Round3_Transactions!$A$2:$F$800,3,FALSE)), 0,VLOOKUP(G772,Round3_Transactions!$A$2:$F$800,3,FALSE))</f>
        <v>0</v>
      </c>
      <c r="J772" s="60">
        <f>IF(ISNA(VLOOKUP(G772,Round3_Transactions!$A$2:$F$800,4,FALSE)), 0,VLOOKUP(G772,Round3_Transactions!$A$2:$F$800,4,FALSE))</f>
        <v>0</v>
      </c>
      <c r="K772" s="60">
        <f>IF(ISNA(VLOOKUP(G772,Round3_Transactions!$A$2:$F$800,5,FALSE)), 0,VLOOKUP(G772,Round3_Transactions!$A$2:$F$800,5,FALSE))</f>
        <v>0</v>
      </c>
      <c r="L772" s="86">
        <f>IF(ISNA(VLOOKUP(G772,Round3_Transactions!$A$2:$F$800,6,FALSE)), 0,VLOOKUP(G772,Round3_Transactions!$A$2:$F$800,6,FALSE))</f>
        <v>0</v>
      </c>
      <c r="M772" s="107">
        <f t="shared" si="79"/>
        <v>0</v>
      </c>
      <c r="N772" s="107">
        <f t="shared" si="81"/>
        <v>0</v>
      </c>
      <c r="O772" s="107">
        <f t="shared" si="82"/>
        <v>0</v>
      </c>
      <c r="P772" s="107">
        <f t="shared" si="83"/>
        <v>0</v>
      </c>
      <c r="Q772" s="107">
        <f t="shared" si="84"/>
        <v>0</v>
      </c>
      <c r="R772" s="107">
        <f t="shared" si="85"/>
        <v>0</v>
      </c>
      <c r="S772" s="107">
        <f t="shared" si="86"/>
        <v>0</v>
      </c>
      <c r="T772" s="107">
        <f t="shared" si="87"/>
        <v>0</v>
      </c>
      <c r="U772" s="107">
        <f t="shared" si="88"/>
        <v>0</v>
      </c>
      <c r="V772" s="107">
        <f t="shared" si="89"/>
        <v>0</v>
      </c>
      <c r="W772" s="107">
        <f t="shared" si="90"/>
        <v>0</v>
      </c>
      <c r="X772" s="107">
        <f t="shared" si="91"/>
        <v>0</v>
      </c>
      <c r="Y772" s="107">
        <f t="shared" si="92"/>
        <v>0</v>
      </c>
      <c r="Z772" s="107">
        <f t="shared" si="145"/>
        <v>0</v>
      </c>
      <c r="AA772" s="107">
        <f t="shared" si="146"/>
        <v>0</v>
      </c>
      <c r="AB772" s="107">
        <f t="shared" si="147"/>
        <v>0</v>
      </c>
      <c r="AC772" s="107">
        <f t="shared" si="148"/>
        <v>0</v>
      </c>
      <c r="AD772" s="107">
        <f t="shared" si="149"/>
        <v>0</v>
      </c>
      <c r="AE772" s="107">
        <f t="shared" si="150"/>
        <v>0</v>
      </c>
      <c r="AF772" s="107">
        <f t="shared" si="151"/>
        <v>0</v>
      </c>
      <c r="AG772" s="107">
        <f t="shared" si="152"/>
        <v>0</v>
      </c>
      <c r="AH772" s="107">
        <f t="shared" si="153"/>
        <v>0</v>
      </c>
      <c r="AI772" s="107">
        <f t="shared" si="154"/>
        <v>0</v>
      </c>
      <c r="AJ772" s="107">
        <f t="shared" si="155"/>
        <v>0</v>
      </c>
      <c r="AK772" s="107">
        <f t="shared" si="156"/>
        <v>0</v>
      </c>
    </row>
    <row r="773">
      <c r="A773" s="107"/>
      <c r="B773" s="107"/>
      <c r="C773" s="107"/>
      <c r="D773" s="107"/>
      <c r="E773" s="107"/>
      <c r="F773" s="108">
        <f t="shared" si="144"/>
        <v>1522</v>
      </c>
      <c r="G773" s="90" t="s">
        <v>962</v>
      </c>
      <c r="H773" s="14">
        <f>IF(ISNA(VLOOKUP(G773,Round3_Transactions!$A$2:$F$800,2,FALSE)), 0,VLOOKUP(G773,Round3_Transactions!$A$2:$F$800,2,FALSE))</f>
        <v>0</v>
      </c>
      <c r="I773" s="60">
        <f>IF(ISNA(VLOOKUP(G773,Round3_Transactions!$A$2:$F$800,3,FALSE)), 0,VLOOKUP(G773,Round3_Transactions!$A$2:$F$800,3,FALSE))</f>
        <v>0</v>
      </c>
      <c r="J773" s="60">
        <f>IF(ISNA(VLOOKUP(G773,Round3_Transactions!$A$2:$F$800,4,FALSE)), 0,VLOOKUP(G773,Round3_Transactions!$A$2:$F$800,4,FALSE))</f>
        <v>0</v>
      </c>
      <c r="K773" s="60">
        <f>IF(ISNA(VLOOKUP(G773,Round3_Transactions!$A$2:$F$800,5,FALSE)), 0,VLOOKUP(G773,Round3_Transactions!$A$2:$F$800,5,FALSE))</f>
        <v>0</v>
      </c>
      <c r="L773" s="86">
        <f>IF(ISNA(VLOOKUP(G773,Round3_Transactions!$A$2:$F$800,6,FALSE)), 0,VLOOKUP(G773,Round3_Transactions!$A$2:$F$800,6,FALSE))</f>
        <v>0</v>
      </c>
      <c r="M773" s="107">
        <f t="shared" si="79"/>
        <v>0</v>
      </c>
      <c r="N773" s="107">
        <f t="shared" si="81"/>
        <v>0</v>
      </c>
      <c r="O773" s="107">
        <f t="shared" si="82"/>
        <v>0</v>
      </c>
      <c r="P773" s="107">
        <f t="shared" si="83"/>
        <v>0</v>
      </c>
      <c r="Q773" s="107">
        <f t="shared" si="84"/>
        <v>0</v>
      </c>
      <c r="R773" s="107">
        <f t="shared" si="85"/>
        <v>0</v>
      </c>
      <c r="S773" s="107">
        <f t="shared" si="86"/>
        <v>0</v>
      </c>
      <c r="T773" s="107">
        <f t="shared" si="87"/>
        <v>0</v>
      </c>
      <c r="U773" s="107">
        <f t="shared" si="88"/>
        <v>0</v>
      </c>
      <c r="V773" s="107">
        <f t="shared" si="89"/>
        <v>0</v>
      </c>
      <c r="W773" s="107">
        <f t="shared" si="90"/>
        <v>0</v>
      </c>
      <c r="X773" s="107">
        <f t="shared" si="91"/>
        <v>0</v>
      </c>
      <c r="Y773" s="107">
        <f t="shared" si="92"/>
        <v>0</v>
      </c>
      <c r="Z773" s="107">
        <f t="shared" si="145"/>
        <v>0</v>
      </c>
      <c r="AA773" s="107">
        <f t="shared" si="146"/>
        <v>0</v>
      </c>
      <c r="AB773" s="107">
        <f t="shared" si="147"/>
        <v>0</v>
      </c>
      <c r="AC773" s="107">
        <f t="shared" si="148"/>
        <v>0</v>
      </c>
      <c r="AD773" s="107">
        <f t="shared" si="149"/>
        <v>0</v>
      </c>
      <c r="AE773" s="107">
        <f t="shared" si="150"/>
        <v>0</v>
      </c>
      <c r="AF773" s="107">
        <f t="shared" si="151"/>
        <v>0</v>
      </c>
      <c r="AG773" s="107">
        <f t="shared" si="152"/>
        <v>0</v>
      </c>
      <c r="AH773" s="107">
        <f t="shared" si="153"/>
        <v>0</v>
      </c>
      <c r="AI773" s="107">
        <f t="shared" si="154"/>
        <v>0</v>
      </c>
      <c r="AJ773" s="107">
        <f t="shared" si="155"/>
        <v>0</v>
      </c>
      <c r="AK773" s="107">
        <f t="shared" si="156"/>
        <v>0</v>
      </c>
    </row>
    <row r="774">
      <c r="A774" s="107"/>
      <c r="B774" s="107"/>
      <c r="C774" s="107"/>
      <c r="D774" s="107"/>
      <c r="E774" s="107"/>
      <c r="F774" s="108">
        <f t="shared" si="144"/>
        <v>1522</v>
      </c>
      <c r="G774" s="90" t="s">
        <v>963</v>
      </c>
      <c r="H774" s="14">
        <f>IF(ISNA(VLOOKUP(G774,Round3_Transactions!$A$2:$F$800,2,FALSE)), 0,VLOOKUP(G774,Round3_Transactions!$A$2:$F$800,2,FALSE))</f>
        <v>0</v>
      </c>
      <c r="I774" s="60">
        <f>IF(ISNA(VLOOKUP(G774,Round3_Transactions!$A$2:$F$800,3,FALSE)), 0,VLOOKUP(G774,Round3_Transactions!$A$2:$F$800,3,FALSE))</f>
        <v>0</v>
      </c>
      <c r="J774" s="60">
        <f>IF(ISNA(VLOOKUP(G774,Round3_Transactions!$A$2:$F$800,4,FALSE)), 0,VLOOKUP(G774,Round3_Transactions!$A$2:$F$800,4,FALSE))</f>
        <v>0</v>
      </c>
      <c r="K774" s="60">
        <f>IF(ISNA(VLOOKUP(G774,Round3_Transactions!$A$2:$F$800,5,FALSE)), 0,VLOOKUP(G774,Round3_Transactions!$A$2:$F$800,5,FALSE))</f>
        <v>0</v>
      </c>
      <c r="L774" s="86">
        <f>IF(ISNA(VLOOKUP(G774,Round3_Transactions!$A$2:$F$800,6,FALSE)), 0,VLOOKUP(G774,Round3_Transactions!$A$2:$F$800,6,FALSE))</f>
        <v>0</v>
      </c>
      <c r="M774" s="107">
        <f t="shared" si="79"/>
        <v>0</v>
      </c>
      <c r="N774" s="107">
        <f t="shared" si="81"/>
        <v>0</v>
      </c>
      <c r="O774" s="107">
        <f t="shared" si="82"/>
        <v>0</v>
      </c>
      <c r="P774" s="107">
        <f t="shared" si="83"/>
        <v>0</v>
      </c>
      <c r="Q774" s="107">
        <f t="shared" si="84"/>
        <v>0</v>
      </c>
      <c r="R774" s="107">
        <f t="shared" si="85"/>
        <v>0</v>
      </c>
      <c r="S774" s="107">
        <f t="shared" si="86"/>
        <v>0</v>
      </c>
      <c r="T774" s="107">
        <f t="shared" si="87"/>
        <v>0</v>
      </c>
      <c r="U774" s="107">
        <f t="shared" si="88"/>
        <v>0</v>
      </c>
      <c r="V774" s="107">
        <f t="shared" si="89"/>
        <v>0</v>
      </c>
      <c r="W774" s="107">
        <f t="shared" si="90"/>
        <v>0</v>
      </c>
      <c r="X774" s="107">
        <f t="shared" si="91"/>
        <v>0</v>
      </c>
      <c r="Y774" s="107">
        <f t="shared" si="92"/>
        <v>0</v>
      </c>
      <c r="Z774" s="107">
        <f t="shared" si="145"/>
        <v>0</v>
      </c>
      <c r="AA774" s="107">
        <f t="shared" si="146"/>
        <v>0</v>
      </c>
      <c r="AB774" s="107">
        <f t="shared" si="147"/>
        <v>0</v>
      </c>
      <c r="AC774" s="107">
        <f t="shared" si="148"/>
        <v>0</v>
      </c>
      <c r="AD774" s="107">
        <f t="shared" si="149"/>
        <v>0</v>
      </c>
      <c r="AE774" s="107">
        <f t="shared" si="150"/>
        <v>0</v>
      </c>
      <c r="AF774" s="107">
        <f t="shared" si="151"/>
        <v>0</v>
      </c>
      <c r="AG774" s="107">
        <f t="shared" si="152"/>
        <v>0</v>
      </c>
      <c r="AH774" s="107">
        <f t="shared" si="153"/>
        <v>0</v>
      </c>
      <c r="AI774" s="107">
        <f t="shared" si="154"/>
        <v>0</v>
      </c>
      <c r="AJ774" s="107">
        <f t="shared" si="155"/>
        <v>0</v>
      </c>
      <c r="AK774" s="107">
        <f t="shared" si="156"/>
        <v>0</v>
      </c>
    </row>
    <row r="775">
      <c r="A775" s="107"/>
      <c r="B775" s="107"/>
      <c r="C775" s="107"/>
      <c r="D775" s="107"/>
      <c r="E775" s="107"/>
      <c r="F775" s="108">
        <f t="shared" si="144"/>
        <v>1522</v>
      </c>
      <c r="G775" s="90" t="s">
        <v>964</v>
      </c>
      <c r="H775" s="14">
        <f>IF(ISNA(VLOOKUP(G775,Round3_Transactions!$A$2:$F$800,2,FALSE)), 0,VLOOKUP(G775,Round3_Transactions!$A$2:$F$800,2,FALSE))</f>
        <v>0</v>
      </c>
      <c r="I775" s="60">
        <f>IF(ISNA(VLOOKUP(G775,Round3_Transactions!$A$2:$F$800,3,FALSE)), 0,VLOOKUP(G775,Round3_Transactions!$A$2:$F$800,3,FALSE))</f>
        <v>0</v>
      </c>
      <c r="J775" s="60">
        <f>IF(ISNA(VLOOKUP(G775,Round3_Transactions!$A$2:$F$800,4,FALSE)), 0,VLOOKUP(G775,Round3_Transactions!$A$2:$F$800,4,FALSE))</f>
        <v>0</v>
      </c>
      <c r="K775" s="60">
        <f>IF(ISNA(VLOOKUP(G775,Round3_Transactions!$A$2:$F$800,5,FALSE)), 0,VLOOKUP(G775,Round3_Transactions!$A$2:$F$800,5,FALSE))</f>
        <v>0</v>
      </c>
      <c r="L775" s="86">
        <f>IF(ISNA(VLOOKUP(G775,Round3_Transactions!$A$2:$F$800,6,FALSE)), 0,VLOOKUP(G775,Round3_Transactions!$A$2:$F$800,6,FALSE))</f>
        <v>0</v>
      </c>
      <c r="M775" s="107">
        <f t="shared" si="79"/>
        <v>0</v>
      </c>
      <c r="N775" s="107">
        <f t="shared" si="81"/>
        <v>0</v>
      </c>
      <c r="O775" s="107">
        <f t="shared" si="82"/>
        <v>0</v>
      </c>
      <c r="P775" s="107">
        <f t="shared" si="83"/>
        <v>0</v>
      </c>
      <c r="Q775" s="107">
        <f t="shared" si="84"/>
        <v>0</v>
      </c>
      <c r="R775" s="107">
        <f t="shared" si="85"/>
        <v>0</v>
      </c>
      <c r="S775" s="107">
        <f t="shared" si="86"/>
        <v>0</v>
      </c>
      <c r="T775" s="107">
        <f t="shared" si="87"/>
        <v>0</v>
      </c>
      <c r="U775" s="107">
        <f t="shared" si="88"/>
        <v>0</v>
      </c>
      <c r="V775" s="107">
        <f t="shared" si="89"/>
        <v>0</v>
      </c>
      <c r="W775" s="107">
        <f t="shared" si="90"/>
        <v>0</v>
      </c>
      <c r="X775" s="107">
        <f t="shared" si="91"/>
        <v>0</v>
      </c>
      <c r="Y775" s="107">
        <f t="shared" si="92"/>
        <v>0</v>
      </c>
      <c r="Z775" s="107">
        <f t="shared" si="145"/>
        <v>0</v>
      </c>
      <c r="AA775" s="107">
        <f t="shared" si="146"/>
        <v>0</v>
      </c>
      <c r="AB775" s="107">
        <f t="shared" si="147"/>
        <v>0</v>
      </c>
      <c r="AC775" s="107">
        <f t="shared" si="148"/>
        <v>0</v>
      </c>
      <c r="AD775" s="107">
        <f t="shared" si="149"/>
        <v>0</v>
      </c>
      <c r="AE775" s="107">
        <f t="shared" si="150"/>
        <v>0</v>
      </c>
      <c r="AF775" s="107">
        <f t="shared" si="151"/>
        <v>0</v>
      </c>
      <c r="AG775" s="107">
        <f t="shared" si="152"/>
        <v>0</v>
      </c>
      <c r="AH775" s="107">
        <f t="shared" si="153"/>
        <v>0</v>
      </c>
      <c r="AI775" s="107">
        <f t="shared" si="154"/>
        <v>0</v>
      </c>
      <c r="AJ775" s="107">
        <f t="shared" si="155"/>
        <v>0</v>
      </c>
      <c r="AK775" s="107">
        <f t="shared" si="156"/>
        <v>0</v>
      </c>
    </row>
    <row r="776">
      <c r="A776" s="107"/>
      <c r="B776" s="107"/>
      <c r="C776" s="107"/>
      <c r="D776" s="107"/>
      <c r="E776" s="107"/>
      <c r="F776" s="108">
        <f t="shared" si="144"/>
        <v>1522</v>
      </c>
      <c r="G776" s="90" t="s">
        <v>965</v>
      </c>
      <c r="H776" s="14">
        <f>IF(ISNA(VLOOKUP(G776,Round3_Transactions!$A$2:$F$800,2,FALSE)), 0,VLOOKUP(G776,Round3_Transactions!$A$2:$F$800,2,FALSE))</f>
        <v>0</v>
      </c>
      <c r="I776" s="60">
        <f>IF(ISNA(VLOOKUP(G776,Round3_Transactions!$A$2:$F$800,3,FALSE)), 0,VLOOKUP(G776,Round3_Transactions!$A$2:$F$800,3,FALSE))</f>
        <v>0</v>
      </c>
      <c r="J776" s="60">
        <f>IF(ISNA(VLOOKUP(G776,Round3_Transactions!$A$2:$F$800,4,FALSE)), 0,VLOOKUP(G776,Round3_Transactions!$A$2:$F$800,4,FALSE))</f>
        <v>0</v>
      </c>
      <c r="K776" s="60">
        <f>IF(ISNA(VLOOKUP(G776,Round3_Transactions!$A$2:$F$800,5,FALSE)), 0,VLOOKUP(G776,Round3_Transactions!$A$2:$F$800,5,FALSE))</f>
        <v>0</v>
      </c>
      <c r="L776" s="86">
        <f>IF(ISNA(VLOOKUP(G776,Round3_Transactions!$A$2:$F$800,6,FALSE)), 0,VLOOKUP(G776,Round3_Transactions!$A$2:$F$800,6,FALSE))</f>
        <v>0</v>
      </c>
      <c r="M776" s="107">
        <f t="shared" si="79"/>
        <v>0</v>
      </c>
      <c r="N776" s="107">
        <f t="shared" si="81"/>
        <v>0</v>
      </c>
      <c r="O776" s="107">
        <f t="shared" si="82"/>
        <v>0</v>
      </c>
      <c r="P776" s="107">
        <f t="shared" si="83"/>
        <v>0</v>
      </c>
      <c r="Q776" s="107">
        <f t="shared" si="84"/>
        <v>0</v>
      </c>
      <c r="R776" s="107">
        <f t="shared" si="85"/>
        <v>0</v>
      </c>
      <c r="S776" s="107">
        <f t="shared" si="86"/>
        <v>0</v>
      </c>
      <c r="T776" s="107">
        <f t="shared" si="87"/>
        <v>0</v>
      </c>
      <c r="U776" s="107">
        <f t="shared" si="88"/>
        <v>0</v>
      </c>
      <c r="V776" s="107">
        <f t="shared" si="89"/>
        <v>0</v>
      </c>
      <c r="W776" s="107">
        <f t="shared" si="90"/>
        <v>0</v>
      </c>
      <c r="X776" s="107">
        <f t="shared" si="91"/>
        <v>0</v>
      </c>
      <c r="Y776" s="107">
        <f t="shared" si="92"/>
        <v>0</v>
      </c>
      <c r="Z776" s="107">
        <f t="shared" si="145"/>
        <v>0</v>
      </c>
      <c r="AA776" s="107">
        <f t="shared" si="146"/>
        <v>0</v>
      </c>
      <c r="AB776" s="107">
        <f t="shared" si="147"/>
        <v>0</v>
      </c>
      <c r="AC776" s="107">
        <f t="shared" si="148"/>
        <v>0</v>
      </c>
      <c r="AD776" s="107">
        <f t="shared" si="149"/>
        <v>0</v>
      </c>
      <c r="AE776" s="107">
        <f t="shared" si="150"/>
        <v>0</v>
      </c>
      <c r="AF776" s="107">
        <f t="shared" si="151"/>
        <v>0</v>
      </c>
      <c r="AG776" s="107">
        <f t="shared" si="152"/>
        <v>0</v>
      </c>
      <c r="AH776" s="107">
        <f t="shared" si="153"/>
        <v>0</v>
      </c>
      <c r="AI776" s="107">
        <f t="shared" si="154"/>
        <v>0</v>
      </c>
      <c r="AJ776" s="107">
        <f t="shared" si="155"/>
        <v>0</v>
      </c>
      <c r="AK776" s="107">
        <f t="shared" si="156"/>
        <v>0</v>
      </c>
    </row>
    <row r="777">
      <c r="A777" s="107"/>
      <c r="B777" s="107"/>
      <c r="C777" s="107"/>
      <c r="D777" s="107"/>
      <c r="E777" s="107"/>
      <c r="F777" s="108">
        <f t="shared" si="144"/>
        <v>1522</v>
      </c>
      <c r="G777" s="90" t="s">
        <v>966</v>
      </c>
      <c r="H777" s="14">
        <f>IF(ISNA(VLOOKUP(G777,Round3_Transactions!$A$2:$F$800,2,FALSE)), 0,VLOOKUP(G777,Round3_Transactions!$A$2:$F$800,2,FALSE))</f>
        <v>0</v>
      </c>
      <c r="I777" s="60">
        <f>IF(ISNA(VLOOKUP(G777,Round3_Transactions!$A$2:$F$800,3,FALSE)), 0,VLOOKUP(G777,Round3_Transactions!$A$2:$F$800,3,FALSE))</f>
        <v>0</v>
      </c>
      <c r="J777" s="60">
        <f>IF(ISNA(VLOOKUP(G777,Round3_Transactions!$A$2:$F$800,4,FALSE)), 0,VLOOKUP(G777,Round3_Transactions!$A$2:$F$800,4,FALSE))</f>
        <v>0</v>
      </c>
      <c r="K777" s="60">
        <f>IF(ISNA(VLOOKUP(G777,Round3_Transactions!$A$2:$F$800,5,FALSE)), 0,VLOOKUP(G777,Round3_Transactions!$A$2:$F$800,5,FALSE))</f>
        <v>0</v>
      </c>
      <c r="L777" s="86">
        <f>IF(ISNA(VLOOKUP(G777,Round3_Transactions!$A$2:$F$800,6,FALSE)), 0,VLOOKUP(G777,Round3_Transactions!$A$2:$F$800,6,FALSE))</f>
        <v>0</v>
      </c>
      <c r="M777" s="107">
        <f t="shared" si="79"/>
        <v>0</v>
      </c>
      <c r="N777" s="107">
        <f t="shared" si="81"/>
        <v>0</v>
      </c>
      <c r="O777" s="107">
        <f t="shared" si="82"/>
        <v>0</v>
      </c>
      <c r="P777" s="107">
        <f t="shared" si="83"/>
        <v>0</v>
      </c>
      <c r="Q777" s="107">
        <f t="shared" si="84"/>
        <v>0</v>
      </c>
      <c r="R777" s="107">
        <f t="shared" si="85"/>
        <v>0</v>
      </c>
      <c r="S777" s="107">
        <f t="shared" si="86"/>
        <v>0</v>
      </c>
      <c r="T777" s="107">
        <f t="shared" si="87"/>
        <v>0</v>
      </c>
      <c r="U777" s="107">
        <f t="shared" si="88"/>
        <v>0</v>
      </c>
      <c r="V777" s="107">
        <f t="shared" si="89"/>
        <v>0</v>
      </c>
      <c r="W777" s="107">
        <f t="shared" si="90"/>
        <v>0</v>
      </c>
      <c r="X777" s="107">
        <f t="shared" si="91"/>
        <v>0</v>
      </c>
      <c r="Y777" s="107">
        <f t="shared" si="92"/>
        <v>0</v>
      </c>
      <c r="Z777" s="107">
        <f t="shared" si="145"/>
        <v>0</v>
      </c>
      <c r="AA777" s="107">
        <f t="shared" si="146"/>
        <v>0</v>
      </c>
      <c r="AB777" s="107">
        <f t="shared" si="147"/>
        <v>0</v>
      </c>
      <c r="AC777" s="107">
        <f t="shared" si="148"/>
        <v>0</v>
      </c>
      <c r="AD777" s="107">
        <f t="shared" si="149"/>
        <v>0</v>
      </c>
      <c r="AE777" s="107">
        <f t="shared" si="150"/>
        <v>0</v>
      </c>
      <c r="AF777" s="107">
        <f t="shared" si="151"/>
        <v>0</v>
      </c>
      <c r="AG777" s="107">
        <f t="shared" si="152"/>
        <v>0</v>
      </c>
      <c r="AH777" s="107">
        <f t="shared" si="153"/>
        <v>0</v>
      </c>
      <c r="AI777" s="107">
        <f t="shared" si="154"/>
        <v>0</v>
      </c>
      <c r="AJ777" s="107">
        <f t="shared" si="155"/>
        <v>0</v>
      </c>
      <c r="AK777" s="107">
        <f t="shared" si="156"/>
        <v>0</v>
      </c>
    </row>
    <row r="778">
      <c r="A778" s="107"/>
      <c r="B778" s="107"/>
      <c r="C778" s="107"/>
      <c r="D778" s="107"/>
      <c r="E778" s="107"/>
      <c r="F778" s="108">
        <f t="shared" si="144"/>
        <v>1522</v>
      </c>
      <c r="G778" s="90" t="s">
        <v>967</v>
      </c>
      <c r="H778" s="14">
        <f>IF(ISNA(VLOOKUP(G778,Round3_Transactions!$A$2:$F$800,2,FALSE)), 0,VLOOKUP(G778,Round3_Transactions!$A$2:$F$800,2,FALSE))</f>
        <v>0</v>
      </c>
      <c r="I778" s="60">
        <f>IF(ISNA(VLOOKUP(G778,Round3_Transactions!$A$2:$F$800,3,FALSE)), 0,VLOOKUP(G778,Round3_Transactions!$A$2:$F$800,3,FALSE))</f>
        <v>0</v>
      </c>
      <c r="J778" s="60">
        <f>IF(ISNA(VLOOKUP(G778,Round3_Transactions!$A$2:$F$800,4,FALSE)), 0,VLOOKUP(G778,Round3_Transactions!$A$2:$F$800,4,FALSE))</f>
        <v>0</v>
      </c>
      <c r="K778" s="60">
        <f>IF(ISNA(VLOOKUP(G778,Round3_Transactions!$A$2:$F$800,5,FALSE)), 0,VLOOKUP(G778,Round3_Transactions!$A$2:$F$800,5,FALSE))</f>
        <v>0</v>
      </c>
      <c r="L778" s="86">
        <f>IF(ISNA(VLOOKUP(G778,Round3_Transactions!$A$2:$F$800,6,FALSE)), 0,VLOOKUP(G778,Round3_Transactions!$A$2:$F$800,6,FALSE))</f>
        <v>0</v>
      </c>
      <c r="M778" s="107">
        <f t="shared" si="79"/>
        <v>0</v>
      </c>
      <c r="N778" s="107">
        <f t="shared" si="81"/>
        <v>0</v>
      </c>
      <c r="O778" s="107">
        <f t="shared" si="82"/>
        <v>0</v>
      </c>
      <c r="P778" s="107">
        <f t="shared" si="83"/>
        <v>0</v>
      </c>
      <c r="Q778" s="107">
        <f t="shared" si="84"/>
        <v>0</v>
      </c>
      <c r="R778" s="107">
        <f t="shared" si="85"/>
        <v>0</v>
      </c>
      <c r="S778" s="107">
        <f t="shared" si="86"/>
        <v>0</v>
      </c>
      <c r="T778" s="107">
        <f t="shared" si="87"/>
        <v>0</v>
      </c>
      <c r="U778" s="107">
        <f t="shared" si="88"/>
        <v>0</v>
      </c>
      <c r="V778" s="107">
        <f t="shared" si="89"/>
        <v>0</v>
      </c>
      <c r="W778" s="107">
        <f t="shared" si="90"/>
        <v>0</v>
      </c>
      <c r="X778" s="107">
        <f t="shared" si="91"/>
        <v>0</v>
      </c>
      <c r="Y778" s="107">
        <f t="shared" si="92"/>
        <v>0</v>
      </c>
      <c r="Z778" s="107">
        <f t="shared" si="145"/>
        <v>0</v>
      </c>
      <c r="AA778" s="107">
        <f t="shared" si="146"/>
        <v>0</v>
      </c>
      <c r="AB778" s="107">
        <f t="shared" si="147"/>
        <v>0</v>
      </c>
      <c r="AC778" s="107">
        <f t="shared" si="148"/>
        <v>0</v>
      </c>
      <c r="AD778" s="107">
        <f t="shared" si="149"/>
        <v>0</v>
      </c>
      <c r="AE778" s="107">
        <f t="shared" si="150"/>
        <v>0</v>
      </c>
      <c r="AF778" s="107">
        <f t="shared" si="151"/>
        <v>0</v>
      </c>
      <c r="AG778" s="107">
        <f t="shared" si="152"/>
        <v>0</v>
      </c>
      <c r="AH778" s="107">
        <f t="shared" si="153"/>
        <v>0</v>
      </c>
      <c r="AI778" s="107">
        <f t="shared" si="154"/>
        <v>0</v>
      </c>
      <c r="AJ778" s="107">
        <f t="shared" si="155"/>
        <v>0</v>
      </c>
      <c r="AK778" s="107">
        <f t="shared" si="156"/>
        <v>0</v>
      </c>
    </row>
    <row r="779">
      <c r="A779" s="107"/>
      <c r="B779" s="107"/>
      <c r="C779" s="107"/>
      <c r="D779" s="107"/>
      <c r="E779" s="107"/>
      <c r="F779" s="108">
        <f t="shared" si="144"/>
        <v>1522</v>
      </c>
      <c r="G779" s="90" t="s">
        <v>968</v>
      </c>
      <c r="H779" s="14">
        <f>IF(ISNA(VLOOKUP(G779,Round3_Transactions!$A$2:$F$800,2,FALSE)), 0,VLOOKUP(G779,Round3_Transactions!$A$2:$F$800,2,FALSE))</f>
        <v>0</v>
      </c>
      <c r="I779" s="60">
        <f>IF(ISNA(VLOOKUP(G779,Round3_Transactions!$A$2:$F$800,3,FALSE)), 0,VLOOKUP(G779,Round3_Transactions!$A$2:$F$800,3,FALSE))</f>
        <v>0</v>
      </c>
      <c r="J779" s="60">
        <f>IF(ISNA(VLOOKUP(G779,Round3_Transactions!$A$2:$F$800,4,FALSE)), 0,VLOOKUP(G779,Round3_Transactions!$A$2:$F$800,4,FALSE))</f>
        <v>0</v>
      </c>
      <c r="K779" s="60">
        <f>IF(ISNA(VLOOKUP(G779,Round3_Transactions!$A$2:$F$800,5,FALSE)), 0,VLOOKUP(G779,Round3_Transactions!$A$2:$F$800,5,FALSE))</f>
        <v>0</v>
      </c>
      <c r="L779" s="86">
        <f>IF(ISNA(VLOOKUP(G779,Round3_Transactions!$A$2:$F$800,6,FALSE)), 0,VLOOKUP(G779,Round3_Transactions!$A$2:$F$800,6,FALSE))</f>
        <v>0</v>
      </c>
      <c r="M779" s="107">
        <f t="shared" si="79"/>
        <v>0</v>
      </c>
      <c r="N779" s="107">
        <f t="shared" si="81"/>
        <v>0</v>
      </c>
      <c r="O779" s="107">
        <f t="shared" si="82"/>
        <v>0</v>
      </c>
      <c r="P779" s="107">
        <f t="shared" si="83"/>
        <v>0</v>
      </c>
      <c r="Q779" s="107">
        <f t="shared" si="84"/>
        <v>0</v>
      </c>
      <c r="R779" s="107">
        <f t="shared" si="85"/>
        <v>0</v>
      </c>
      <c r="S779" s="107">
        <f t="shared" si="86"/>
        <v>0</v>
      </c>
      <c r="T779" s="107">
        <f t="shared" si="87"/>
        <v>0</v>
      </c>
      <c r="U779" s="107">
        <f t="shared" si="88"/>
        <v>0</v>
      </c>
      <c r="V779" s="107">
        <f t="shared" si="89"/>
        <v>0</v>
      </c>
      <c r="W779" s="107">
        <f t="shared" si="90"/>
        <v>0</v>
      </c>
      <c r="X779" s="107">
        <f t="shared" si="91"/>
        <v>0</v>
      </c>
      <c r="Y779" s="107">
        <f t="shared" si="92"/>
        <v>0</v>
      </c>
      <c r="Z779" s="107">
        <f t="shared" si="145"/>
        <v>0</v>
      </c>
      <c r="AA779" s="107">
        <f t="shared" si="146"/>
        <v>0</v>
      </c>
      <c r="AB779" s="107">
        <f t="shared" si="147"/>
        <v>0</v>
      </c>
      <c r="AC779" s="107">
        <f t="shared" si="148"/>
        <v>0</v>
      </c>
      <c r="AD779" s="107">
        <f t="shared" si="149"/>
        <v>0</v>
      </c>
      <c r="AE779" s="107">
        <f t="shared" si="150"/>
        <v>0</v>
      </c>
      <c r="AF779" s="107">
        <f t="shared" si="151"/>
        <v>0</v>
      </c>
      <c r="AG779" s="107">
        <f t="shared" si="152"/>
        <v>0</v>
      </c>
      <c r="AH779" s="107">
        <f t="shared" si="153"/>
        <v>0</v>
      </c>
      <c r="AI779" s="107">
        <f t="shared" si="154"/>
        <v>0</v>
      </c>
      <c r="AJ779" s="107">
        <f t="shared" si="155"/>
        <v>0</v>
      </c>
      <c r="AK779" s="107">
        <f t="shared" si="156"/>
        <v>0</v>
      </c>
    </row>
    <row r="780">
      <c r="A780" s="107"/>
      <c r="B780" s="107"/>
      <c r="C780" s="107"/>
      <c r="D780" s="107"/>
      <c r="E780" s="107"/>
      <c r="F780" s="108">
        <f t="shared" si="144"/>
        <v>1522</v>
      </c>
      <c r="G780" s="90" t="s">
        <v>969</v>
      </c>
      <c r="H780" s="14">
        <f>IF(ISNA(VLOOKUP(G780,Round3_Transactions!$A$2:$F$800,2,FALSE)), 0,VLOOKUP(G780,Round3_Transactions!$A$2:$F$800,2,FALSE))</f>
        <v>0</v>
      </c>
      <c r="I780" s="60">
        <f>IF(ISNA(VLOOKUP(G780,Round3_Transactions!$A$2:$F$800,3,FALSE)), 0,VLOOKUP(G780,Round3_Transactions!$A$2:$F$800,3,FALSE))</f>
        <v>0</v>
      </c>
      <c r="J780" s="60">
        <f>IF(ISNA(VLOOKUP(G780,Round3_Transactions!$A$2:$F$800,4,FALSE)), 0,VLOOKUP(G780,Round3_Transactions!$A$2:$F$800,4,FALSE))</f>
        <v>0</v>
      </c>
      <c r="K780" s="60">
        <f>IF(ISNA(VLOOKUP(G780,Round3_Transactions!$A$2:$F$800,5,FALSE)), 0,VLOOKUP(G780,Round3_Transactions!$A$2:$F$800,5,FALSE))</f>
        <v>0</v>
      </c>
      <c r="L780" s="86">
        <f>IF(ISNA(VLOOKUP(G780,Round3_Transactions!$A$2:$F$800,6,FALSE)), 0,VLOOKUP(G780,Round3_Transactions!$A$2:$F$800,6,FALSE))</f>
        <v>0</v>
      </c>
      <c r="M780" s="107">
        <f t="shared" si="79"/>
        <v>0</v>
      </c>
      <c r="N780" s="107">
        <f t="shared" si="81"/>
        <v>0</v>
      </c>
      <c r="O780" s="107">
        <f t="shared" si="82"/>
        <v>0</v>
      </c>
      <c r="P780" s="107">
        <f t="shared" si="83"/>
        <v>0</v>
      </c>
      <c r="Q780" s="107">
        <f t="shared" si="84"/>
        <v>0</v>
      </c>
      <c r="R780" s="107">
        <f t="shared" si="85"/>
        <v>0</v>
      </c>
      <c r="S780" s="107">
        <f t="shared" si="86"/>
        <v>0</v>
      </c>
      <c r="T780" s="107">
        <f t="shared" si="87"/>
        <v>0</v>
      </c>
      <c r="U780" s="107">
        <f t="shared" si="88"/>
        <v>0</v>
      </c>
      <c r="V780" s="107">
        <f t="shared" si="89"/>
        <v>0</v>
      </c>
      <c r="W780" s="107">
        <f t="shared" si="90"/>
        <v>0</v>
      </c>
      <c r="X780" s="107">
        <f t="shared" si="91"/>
        <v>0</v>
      </c>
      <c r="Y780" s="107">
        <f t="shared" si="92"/>
        <v>0</v>
      </c>
      <c r="Z780" s="107">
        <f t="shared" si="145"/>
        <v>0</v>
      </c>
      <c r="AA780" s="107">
        <f t="shared" si="146"/>
        <v>0</v>
      </c>
      <c r="AB780" s="107">
        <f t="shared" si="147"/>
        <v>0</v>
      </c>
      <c r="AC780" s="107">
        <f t="shared" si="148"/>
        <v>0</v>
      </c>
      <c r="AD780" s="107">
        <f t="shared" si="149"/>
        <v>0</v>
      </c>
      <c r="AE780" s="107">
        <f t="shared" si="150"/>
        <v>0</v>
      </c>
      <c r="AF780" s="107">
        <f t="shared" si="151"/>
        <v>0</v>
      </c>
      <c r="AG780" s="107">
        <f t="shared" si="152"/>
        <v>0</v>
      </c>
      <c r="AH780" s="107">
        <f t="shared" si="153"/>
        <v>0</v>
      </c>
      <c r="AI780" s="107">
        <f t="shared" si="154"/>
        <v>0</v>
      </c>
      <c r="AJ780" s="107">
        <f t="shared" si="155"/>
        <v>0</v>
      </c>
      <c r="AK780" s="107">
        <f t="shared" si="156"/>
        <v>0</v>
      </c>
    </row>
    <row r="781">
      <c r="A781" s="107"/>
      <c r="B781" s="107"/>
      <c r="C781" s="107"/>
      <c r="D781" s="107"/>
      <c r="E781" s="107"/>
      <c r="F781" s="108">
        <f t="shared" si="144"/>
        <v>1522</v>
      </c>
      <c r="G781" s="90" t="s">
        <v>970</v>
      </c>
      <c r="H781" s="14">
        <f>IF(ISNA(VLOOKUP(G781,Round3_Transactions!$A$2:$F$800,2,FALSE)), 0,VLOOKUP(G781,Round3_Transactions!$A$2:$F$800,2,FALSE))</f>
        <v>0</v>
      </c>
      <c r="I781" s="60">
        <f>IF(ISNA(VLOOKUP(G781,Round3_Transactions!$A$2:$F$800,3,FALSE)), 0,VLOOKUP(G781,Round3_Transactions!$A$2:$F$800,3,FALSE))</f>
        <v>0</v>
      </c>
      <c r="J781" s="60">
        <f>IF(ISNA(VLOOKUP(G781,Round3_Transactions!$A$2:$F$800,4,FALSE)), 0,VLOOKUP(G781,Round3_Transactions!$A$2:$F$800,4,FALSE))</f>
        <v>0</v>
      </c>
      <c r="K781" s="60">
        <f>IF(ISNA(VLOOKUP(G781,Round3_Transactions!$A$2:$F$800,5,FALSE)), 0,VLOOKUP(G781,Round3_Transactions!$A$2:$F$800,5,FALSE))</f>
        <v>0</v>
      </c>
      <c r="L781" s="86">
        <f>IF(ISNA(VLOOKUP(G781,Round3_Transactions!$A$2:$F$800,6,FALSE)), 0,VLOOKUP(G781,Round3_Transactions!$A$2:$F$800,6,FALSE))</f>
        <v>0</v>
      </c>
      <c r="M781" s="107">
        <f t="shared" si="79"/>
        <v>0</v>
      </c>
      <c r="N781" s="107">
        <f t="shared" si="81"/>
        <v>0</v>
      </c>
      <c r="O781" s="107">
        <f t="shared" si="82"/>
        <v>0</v>
      </c>
      <c r="P781" s="107">
        <f t="shared" si="83"/>
        <v>0</v>
      </c>
      <c r="Q781" s="107">
        <f t="shared" si="84"/>
        <v>0</v>
      </c>
      <c r="R781" s="107">
        <f t="shared" si="85"/>
        <v>0</v>
      </c>
      <c r="S781" s="107">
        <f t="shared" si="86"/>
        <v>0</v>
      </c>
      <c r="T781" s="107">
        <f t="shared" si="87"/>
        <v>0</v>
      </c>
      <c r="U781" s="107">
        <f t="shared" si="88"/>
        <v>0</v>
      </c>
      <c r="V781" s="107">
        <f t="shared" si="89"/>
        <v>0</v>
      </c>
      <c r="W781" s="107">
        <f t="shared" si="90"/>
        <v>0</v>
      </c>
      <c r="X781" s="107">
        <f t="shared" si="91"/>
        <v>0</v>
      </c>
      <c r="Y781" s="107">
        <f t="shared" si="92"/>
        <v>0</v>
      </c>
      <c r="Z781" s="107">
        <f t="shared" si="145"/>
        <v>0</v>
      </c>
      <c r="AA781" s="107">
        <f t="shared" si="146"/>
        <v>0</v>
      </c>
      <c r="AB781" s="107">
        <f t="shared" si="147"/>
        <v>0</v>
      </c>
      <c r="AC781" s="107">
        <f t="shared" si="148"/>
        <v>0</v>
      </c>
      <c r="AD781" s="107">
        <f t="shared" si="149"/>
        <v>0</v>
      </c>
      <c r="AE781" s="107">
        <f t="shared" si="150"/>
        <v>0</v>
      </c>
      <c r="AF781" s="107">
        <f t="shared" si="151"/>
        <v>0</v>
      </c>
      <c r="AG781" s="107">
        <f t="shared" si="152"/>
        <v>0</v>
      </c>
      <c r="AH781" s="107">
        <f t="shared" si="153"/>
        <v>0</v>
      </c>
      <c r="AI781" s="107">
        <f t="shared" si="154"/>
        <v>0</v>
      </c>
      <c r="AJ781" s="107">
        <f t="shared" si="155"/>
        <v>0</v>
      </c>
      <c r="AK781" s="107">
        <f t="shared" si="156"/>
        <v>0</v>
      </c>
    </row>
    <row r="782">
      <c r="A782" s="107"/>
      <c r="B782" s="107"/>
      <c r="C782" s="107"/>
      <c r="D782" s="107"/>
      <c r="E782" s="107"/>
      <c r="F782" s="108">
        <f t="shared" si="144"/>
        <v>1522</v>
      </c>
      <c r="G782" s="90" t="s">
        <v>971</v>
      </c>
      <c r="H782" s="14">
        <f>IF(ISNA(VLOOKUP(G782,Round3_Transactions!$A$2:$F$800,2,FALSE)), 0,VLOOKUP(G782,Round3_Transactions!$A$2:$F$800,2,FALSE))</f>
        <v>0</v>
      </c>
      <c r="I782" s="60">
        <f>IF(ISNA(VLOOKUP(G782,Round3_Transactions!$A$2:$F$800,3,FALSE)), 0,VLOOKUP(G782,Round3_Transactions!$A$2:$F$800,3,FALSE))</f>
        <v>0</v>
      </c>
      <c r="J782" s="60">
        <f>IF(ISNA(VLOOKUP(G782,Round3_Transactions!$A$2:$F$800,4,FALSE)), 0,VLOOKUP(G782,Round3_Transactions!$A$2:$F$800,4,FALSE))</f>
        <v>0</v>
      </c>
      <c r="K782" s="60">
        <f>IF(ISNA(VLOOKUP(G782,Round3_Transactions!$A$2:$F$800,5,FALSE)), 0,VLOOKUP(G782,Round3_Transactions!$A$2:$F$800,5,FALSE))</f>
        <v>0</v>
      </c>
      <c r="L782" s="86">
        <f>IF(ISNA(VLOOKUP(G782,Round3_Transactions!$A$2:$F$800,6,FALSE)), 0,VLOOKUP(G782,Round3_Transactions!$A$2:$F$800,6,FALSE))</f>
        <v>0</v>
      </c>
      <c r="M782" s="107">
        <f t="shared" si="79"/>
        <v>0</v>
      </c>
      <c r="N782" s="107">
        <f t="shared" si="81"/>
        <v>0</v>
      </c>
      <c r="O782" s="107">
        <f t="shared" si="82"/>
        <v>0</v>
      </c>
      <c r="P782" s="107">
        <f t="shared" si="83"/>
        <v>0</v>
      </c>
      <c r="Q782" s="107">
        <f t="shared" si="84"/>
        <v>0</v>
      </c>
      <c r="R782" s="107">
        <f t="shared" si="85"/>
        <v>0</v>
      </c>
      <c r="S782" s="107">
        <f t="shared" si="86"/>
        <v>0</v>
      </c>
      <c r="T782" s="107">
        <f t="shared" si="87"/>
        <v>0</v>
      </c>
      <c r="U782" s="107">
        <f t="shared" si="88"/>
        <v>0</v>
      </c>
      <c r="V782" s="107">
        <f t="shared" si="89"/>
        <v>0</v>
      </c>
      <c r="W782" s="107">
        <f t="shared" si="90"/>
        <v>0</v>
      </c>
      <c r="X782" s="107">
        <f t="shared" si="91"/>
        <v>0</v>
      </c>
      <c r="Y782" s="107">
        <f t="shared" si="92"/>
        <v>0</v>
      </c>
      <c r="Z782" s="107">
        <f t="shared" si="145"/>
        <v>0</v>
      </c>
      <c r="AA782" s="107">
        <f t="shared" si="146"/>
        <v>0</v>
      </c>
      <c r="AB782" s="107">
        <f t="shared" si="147"/>
        <v>0</v>
      </c>
      <c r="AC782" s="107">
        <f t="shared" si="148"/>
        <v>0</v>
      </c>
      <c r="AD782" s="107">
        <f t="shared" si="149"/>
        <v>0</v>
      </c>
      <c r="AE782" s="107">
        <f t="shared" si="150"/>
        <v>0</v>
      </c>
      <c r="AF782" s="107">
        <f t="shared" si="151"/>
        <v>0</v>
      </c>
      <c r="AG782" s="107">
        <f t="shared" si="152"/>
        <v>0</v>
      </c>
      <c r="AH782" s="107">
        <f t="shared" si="153"/>
        <v>0</v>
      </c>
      <c r="AI782" s="107">
        <f t="shared" si="154"/>
        <v>0</v>
      </c>
      <c r="AJ782" s="107">
        <f t="shared" si="155"/>
        <v>0</v>
      </c>
      <c r="AK782" s="107">
        <f t="shared" si="156"/>
        <v>0</v>
      </c>
    </row>
    <row r="783">
      <c r="A783" s="107"/>
      <c r="B783" s="107"/>
      <c r="C783" s="107"/>
      <c r="D783" s="107"/>
      <c r="E783" s="107"/>
      <c r="F783" s="108">
        <f t="shared" si="144"/>
        <v>1522</v>
      </c>
      <c r="G783" s="90" t="s">
        <v>972</v>
      </c>
      <c r="H783" s="14">
        <f>IF(ISNA(VLOOKUP(G783,Round3_Transactions!$A$2:$F$800,2,FALSE)), 0,VLOOKUP(G783,Round3_Transactions!$A$2:$F$800,2,FALSE))</f>
        <v>0</v>
      </c>
      <c r="I783" s="60">
        <f>IF(ISNA(VLOOKUP(G783,Round3_Transactions!$A$2:$F$800,3,FALSE)), 0,VLOOKUP(G783,Round3_Transactions!$A$2:$F$800,3,FALSE))</f>
        <v>0</v>
      </c>
      <c r="J783" s="60">
        <f>IF(ISNA(VLOOKUP(G783,Round3_Transactions!$A$2:$F$800,4,FALSE)), 0,VLOOKUP(G783,Round3_Transactions!$A$2:$F$800,4,FALSE))</f>
        <v>0</v>
      </c>
      <c r="K783" s="60">
        <f>IF(ISNA(VLOOKUP(G783,Round3_Transactions!$A$2:$F$800,5,FALSE)), 0,VLOOKUP(G783,Round3_Transactions!$A$2:$F$800,5,FALSE))</f>
        <v>0</v>
      </c>
      <c r="L783" s="86">
        <f>IF(ISNA(VLOOKUP(G783,Round3_Transactions!$A$2:$F$800,6,FALSE)), 0,VLOOKUP(G783,Round3_Transactions!$A$2:$F$800,6,FALSE))</f>
        <v>0</v>
      </c>
      <c r="M783" s="107">
        <f t="shared" si="79"/>
        <v>0</v>
      </c>
      <c r="N783" s="107">
        <f t="shared" si="81"/>
        <v>0</v>
      </c>
      <c r="O783" s="107">
        <f t="shared" si="82"/>
        <v>0</v>
      </c>
      <c r="P783" s="107">
        <f t="shared" si="83"/>
        <v>0</v>
      </c>
      <c r="Q783" s="107">
        <f t="shared" si="84"/>
        <v>0</v>
      </c>
      <c r="R783" s="107">
        <f t="shared" si="85"/>
        <v>0</v>
      </c>
      <c r="S783" s="107">
        <f t="shared" si="86"/>
        <v>0</v>
      </c>
      <c r="T783" s="107">
        <f t="shared" si="87"/>
        <v>0</v>
      </c>
      <c r="U783" s="107">
        <f t="shared" si="88"/>
        <v>0</v>
      </c>
      <c r="V783" s="107">
        <f t="shared" si="89"/>
        <v>0</v>
      </c>
      <c r="W783" s="107">
        <f t="shared" si="90"/>
        <v>0</v>
      </c>
      <c r="X783" s="107">
        <f t="shared" si="91"/>
        <v>0</v>
      </c>
      <c r="Y783" s="107">
        <f t="shared" si="92"/>
        <v>0</v>
      </c>
      <c r="Z783" s="107">
        <f t="shared" si="145"/>
        <v>0</v>
      </c>
      <c r="AA783" s="107">
        <f t="shared" si="146"/>
        <v>0</v>
      </c>
      <c r="AB783" s="107">
        <f t="shared" si="147"/>
        <v>0</v>
      </c>
      <c r="AC783" s="107">
        <f t="shared" si="148"/>
        <v>0</v>
      </c>
      <c r="AD783" s="107">
        <f t="shared" si="149"/>
        <v>0</v>
      </c>
      <c r="AE783" s="107">
        <f t="shared" si="150"/>
        <v>0</v>
      </c>
      <c r="AF783" s="107">
        <f t="shared" si="151"/>
        <v>0</v>
      </c>
      <c r="AG783" s="107">
        <f t="shared" si="152"/>
        <v>0</v>
      </c>
      <c r="AH783" s="107">
        <f t="shared" si="153"/>
        <v>0</v>
      </c>
      <c r="AI783" s="107">
        <f t="shared" si="154"/>
        <v>0</v>
      </c>
      <c r="AJ783" s="107">
        <f t="shared" si="155"/>
        <v>0</v>
      </c>
      <c r="AK783" s="107">
        <f t="shared" si="156"/>
        <v>0</v>
      </c>
    </row>
    <row r="784">
      <c r="A784" s="107"/>
      <c r="B784" s="107"/>
      <c r="C784" s="107"/>
      <c r="D784" s="107"/>
      <c r="E784" s="107"/>
      <c r="F784" s="108">
        <f t="shared" si="144"/>
        <v>1522</v>
      </c>
      <c r="G784" s="90" t="s">
        <v>973</v>
      </c>
      <c r="H784" s="14">
        <f>IF(ISNA(VLOOKUP(G784,Round3_Transactions!$A$2:$F$800,2,FALSE)), 0,VLOOKUP(G784,Round3_Transactions!$A$2:$F$800,2,FALSE))</f>
        <v>0</v>
      </c>
      <c r="I784" s="60">
        <f>IF(ISNA(VLOOKUP(G784,Round3_Transactions!$A$2:$F$800,3,FALSE)), 0,VLOOKUP(G784,Round3_Transactions!$A$2:$F$800,3,FALSE))</f>
        <v>0</v>
      </c>
      <c r="J784" s="60">
        <f>IF(ISNA(VLOOKUP(G784,Round3_Transactions!$A$2:$F$800,4,FALSE)), 0,VLOOKUP(G784,Round3_Transactions!$A$2:$F$800,4,FALSE))</f>
        <v>0</v>
      </c>
      <c r="K784" s="60">
        <f>IF(ISNA(VLOOKUP(G784,Round3_Transactions!$A$2:$F$800,5,FALSE)), 0,VLOOKUP(G784,Round3_Transactions!$A$2:$F$800,5,FALSE))</f>
        <v>0</v>
      </c>
      <c r="L784" s="86">
        <f>IF(ISNA(VLOOKUP(G784,Round3_Transactions!$A$2:$F$800,6,FALSE)), 0,VLOOKUP(G784,Round3_Transactions!$A$2:$F$800,6,FALSE))</f>
        <v>0</v>
      </c>
      <c r="M784" s="107">
        <f t="shared" si="79"/>
        <v>0</v>
      </c>
      <c r="N784" s="107">
        <f t="shared" si="81"/>
        <v>0</v>
      </c>
      <c r="O784" s="107">
        <f t="shared" si="82"/>
        <v>0</v>
      </c>
      <c r="P784" s="107">
        <f t="shared" si="83"/>
        <v>0</v>
      </c>
      <c r="Q784" s="107">
        <f t="shared" si="84"/>
        <v>0</v>
      </c>
      <c r="R784" s="107">
        <f t="shared" si="85"/>
        <v>0</v>
      </c>
      <c r="S784" s="107">
        <f t="shared" si="86"/>
        <v>0</v>
      </c>
      <c r="T784" s="107">
        <f t="shared" si="87"/>
        <v>0</v>
      </c>
      <c r="U784" s="107">
        <f t="shared" si="88"/>
        <v>0</v>
      </c>
      <c r="V784" s="107">
        <f t="shared" si="89"/>
        <v>0</v>
      </c>
      <c r="W784" s="107">
        <f t="shared" si="90"/>
        <v>0</v>
      </c>
      <c r="X784" s="107">
        <f t="shared" si="91"/>
        <v>0</v>
      </c>
      <c r="Y784" s="107">
        <f t="shared" si="92"/>
        <v>0</v>
      </c>
      <c r="Z784" s="107">
        <f t="shared" si="145"/>
        <v>0</v>
      </c>
      <c r="AA784" s="107">
        <f t="shared" si="146"/>
        <v>0</v>
      </c>
      <c r="AB784" s="107">
        <f t="shared" si="147"/>
        <v>0</v>
      </c>
      <c r="AC784" s="107">
        <f t="shared" si="148"/>
        <v>0</v>
      </c>
      <c r="AD784" s="107">
        <f t="shared" si="149"/>
        <v>0</v>
      </c>
      <c r="AE784" s="107">
        <f t="shared" si="150"/>
        <v>0</v>
      </c>
      <c r="AF784" s="107">
        <f t="shared" si="151"/>
        <v>0</v>
      </c>
      <c r="AG784" s="107">
        <f t="shared" si="152"/>
        <v>0</v>
      </c>
      <c r="AH784" s="107">
        <f t="shared" si="153"/>
        <v>0</v>
      </c>
      <c r="AI784" s="107">
        <f t="shared" si="154"/>
        <v>0</v>
      </c>
      <c r="AJ784" s="107">
        <f t="shared" si="155"/>
        <v>0</v>
      </c>
      <c r="AK784" s="107">
        <f t="shared" si="156"/>
        <v>0</v>
      </c>
    </row>
    <row r="785">
      <c r="A785" s="107"/>
      <c r="B785" s="107"/>
      <c r="C785" s="107"/>
      <c r="D785" s="107"/>
      <c r="E785" s="107"/>
      <c r="F785" s="108">
        <f t="shared" si="144"/>
        <v>1522</v>
      </c>
      <c r="G785" s="90" t="s">
        <v>974</v>
      </c>
      <c r="H785" s="14">
        <f>IF(ISNA(VLOOKUP(G785,Round3_Transactions!$A$2:$F$800,2,FALSE)), 0,VLOOKUP(G785,Round3_Transactions!$A$2:$F$800,2,FALSE))</f>
        <v>0</v>
      </c>
      <c r="I785" s="60">
        <f>IF(ISNA(VLOOKUP(G785,Round3_Transactions!$A$2:$F$800,3,FALSE)), 0,VLOOKUP(G785,Round3_Transactions!$A$2:$F$800,3,FALSE))</f>
        <v>0</v>
      </c>
      <c r="J785" s="60">
        <f>IF(ISNA(VLOOKUP(G785,Round3_Transactions!$A$2:$F$800,4,FALSE)), 0,VLOOKUP(G785,Round3_Transactions!$A$2:$F$800,4,FALSE))</f>
        <v>0</v>
      </c>
      <c r="K785" s="60">
        <f>IF(ISNA(VLOOKUP(G785,Round3_Transactions!$A$2:$F$800,5,FALSE)), 0,VLOOKUP(G785,Round3_Transactions!$A$2:$F$800,5,FALSE))</f>
        <v>0</v>
      </c>
      <c r="L785" s="86">
        <f>IF(ISNA(VLOOKUP(G785,Round3_Transactions!$A$2:$F$800,6,FALSE)), 0,VLOOKUP(G785,Round3_Transactions!$A$2:$F$800,6,FALSE))</f>
        <v>0</v>
      </c>
      <c r="M785" s="107">
        <f t="shared" si="79"/>
        <v>0</v>
      </c>
      <c r="N785" s="107">
        <f t="shared" si="81"/>
        <v>0</v>
      </c>
      <c r="O785" s="107">
        <f t="shared" si="82"/>
        <v>0</v>
      </c>
      <c r="P785" s="107">
        <f t="shared" si="83"/>
        <v>0</v>
      </c>
      <c r="Q785" s="107">
        <f t="shared" si="84"/>
        <v>0</v>
      </c>
      <c r="R785" s="107">
        <f t="shared" si="85"/>
        <v>0</v>
      </c>
      <c r="S785" s="107">
        <f t="shared" si="86"/>
        <v>0</v>
      </c>
      <c r="T785" s="107">
        <f t="shared" si="87"/>
        <v>0</v>
      </c>
      <c r="U785" s="107">
        <f t="shared" si="88"/>
        <v>0</v>
      </c>
      <c r="V785" s="107">
        <f t="shared" si="89"/>
        <v>0</v>
      </c>
      <c r="W785" s="107">
        <f t="shared" si="90"/>
        <v>0</v>
      </c>
      <c r="X785" s="107">
        <f t="shared" si="91"/>
        <v>0</v>
      </c>
      <c r="Y785" s="107">
        <f t="shared" si="92"/>
        <v>0</v>
      </c>
      <c r="Z785" s="107">
        <f t="shared" si="145"/>
        <v>0</v>
      </c>
      <c r="AA785" s="107">
        <f t="shared" si="146"/>
        <v>0</v>
      </c>
      <c r="AB785" s="107">
        <f t="shared" si="147"/>
        <v>0</v>
      </c>
      <c r="AC785" s="107">
        <f t="shared" si="148"/>
        <v>0</v>
      </c>
      <c r="AD785" s="107">
        <f t="shared" si="149"/>
        <v>0</v>
      </c>
      <c r="AE785" s="107">
        <f t="shared" si="150"/>
        <v>0</v>
      </c>
      <c r="AF785" s="107">
        <f t="shared" si="151"/>
        <v>0</v>
      </c>
      <c r="AG785" s="107">
        <f t="shared" si="152"/>
        <v>0</v>
      </c>
      <c r="AH785" s="107">
        <f t="shared" si="153"/>
        <v>0</v>
      </c>
      <c r="AI785" s="107">
        <f t="shared" si="154"/>
        <v>0</v>
      </c>
      <c r="AJ785" s="107">
        <f t="shared" si="155"/>
        <v>0</v>
      </c>
      <c r="AK785" s="107">
        <f t="shared" si="156"/>
        <v>0</v>
      </c>
    </row>
    <row r="786">
      <c r="A786" s="107"/>
      <c r="B786" s="107"/>
      <c r="C786" s="107"/>
      <c r="D786" s="107"/>
      <c r="E786" s="107"/>
      <c r="F786" s="108">
        <f t="shared" si="144"/>
        <v>1522</v>
      </c>
      <c r="G786" s="90" t="s">
        <v>975</v>
      </c>
      <c r="H786" s="14">
        <f>IF(ISNA(VLOOKUP(G786,Round3_Transactions!$A$2:$F$800,2,FALSE)), 0,VLOOKUP(G786,Round3_Transactions!$A$2:$F$800,2,FALSE))</f>
        <v>0</v>
      </c>
      <c r="I786" s="60">
        <f>IF(ISNA(VLOOKUP(G786,Round3_Transactions!$A$2:$F$800,3,FALSE)), 0,VLOOKUP(G786,Round3_Transactions!$A$2:$F$800,3,FALSE))</f>
        <v>0</v>
      </c>
      <c r="J786" s="60">
        <f>IF(ISNA(VLOOKUP(G786,Round3_Transactions!$A$2:$F$800,4,FALSE)), 0,VLOOKUP(G786,Round3_Transactions!$A$2:$F$800,4,FALSE))</f>
        <v>0</v>
      </c>
      <c r="K786" s="60">
        <f>IF(ISNA(VLOOKUP(G786,Round3_Transactions!$A$2:$F$800,5,FALSE)), 0,VLOOKUP(G786,Round3_Transactions!$A$2:$F$800,5,FALSE))</f>
        <v>0</v>
      </c>
      <c r="L786" s="86">
        <f>IF(ISNA(VLOOKUP(G786,Round3_Transactions!$A$2:$F$800,6,FALSE)), 0,VLOOKUP(G786,Round3_Transactions!$A$2:$F$800,6,FALSE))</f>
        <v>0</v>
      </c>
      <c r="M786" s="107">
        <f t="shared" si="79"/>
        <v>0</v>
      </c>
      <c r="N786" s="107">
        <f t="shared" si="81"/>
        <v>0</v>
      </c>
      <c r="O786" s="107">
        <f t="shared" si="82"/>
        <v>0</v>
      </c>
      <c r="P786" s="107">
        <f t="shared" si="83"/>
        <v>0</v>
      </c>
      <c r="Q786" s="107">
        <f t="shared" si="84"/>
        <v>0</v>
      </c>
      <c r="R786" s="107">
        <f t="shared" si="85"/>
        <v>0</v>
      </c>
      <c r="S786" s="107">
        <f t="shared" si="86"/>
        <v>0</v>
      </c>
      <c r="T786" s="107">
        <f t="shared" si="87"/>
        <v>0</v>
      </c>
      <c r="U786" s="107">
        <f t="shared" si="88"/>
        <v>0</v>
      </c>
      <c r="V786" s="107">
        <f t="shared" si="89"/>
        <v>0</v>
      </c>
      <c r="W786" s="107">
        <f t="shared" si="90"/>
        <v>0</v>
      </c>
      <c r="X786" s="107">
        <f t="shared" si="91"/>
        <v>0</v>
      </c>
      <c r="Y786" s="107">
        <f t="shared" si="92"/>
        <v>0</v>
      </c>
      <c r="Z786" s="107">
        <f t="shared" si="145"/>
        <v>0</v>
      </c>
      <c r="AA786" s="107">
        <f t="shared" si="146"/>
        <v>0</v>
      </c>
      <c r="AB786" s="107">
        <f t="shared" si="147"/>
        <v>0</v>
      </c>
      <c r="AC786" s="107">
        <f t="shared" si="148"/>
        <v>0</v>
      </c>
      <c r="AD786" s="107">
        <f t="shared" si="149"/>
        <v>0</v>
      </c>
      <c r="AE786" s="107">
        <f t="shared" si="150"/>
        <v>0</v>
      </c>
      <c r="AF786" s="107">
        <f t="shared" si="151"/>
        <v>0</v>
      </c>
      <c r="AG786" s="107">
        <f t="shared" si="152"/>
        <v>0</v>
      </c>
      <c r="AH786" s="107">
        <f t="shared" si="153"/>
        <v>0</v>
      </c>
      <c r="AI786" s="107">
        <f t="shared" si="154"/>
        <v>0</v>
      </c>
      <c r="AJ786" s="107">
        <f t="shared" si="155"/>
        <v>0</v>
      </c>
      <c r="AK786" s="107">
        <f t="shared" si="156"/>
        <v>0</v>
      </c>
    </row>
    <row r="787">
      <c r="A787" s="107"/>
      <c r="B787" s="107"/>
      <c r="C787" s="107"/>
      <c r="D787" s="107"/>
      <c r="E787" s="107"/>
      <c r="F787" s="108">
        <f t="shared" si="144"/>
        <v>1522</v>
      </c>
      <c r="G787" s="90" t="s">
        <v>976</v>
      </c>
      <c r="H787" s="14">
        <f>IF(ISNA(VLOOKUP(G787,Round3_Transactions!$A$2:$F$800,2,FALSE)), 0,VLOOKUP(G787,Round3_Transactions!$A$2:$F$800,2,FALSE))</f>
        <v>0</v>
      </c>
      <c r="I787" s="60">
        <f>IF(ISNA(VLOOKUP(G787,Round3_Transactions!$A$2:$F$800,3,FALSE)), 0,VLOOKUP(G787,Round3_Transactions!$A$2:$F$800,3,FALSE))</f>
        <v>0</v>
      </c>
      <c r="J787" s="60">
        <f>IF(ISNA(VLOOKUP(G787,Round3_Transactions!$A$2:$F$800,4,FALSE)), 0,VLOOKUP(G787,Round3_Transactions!$A$2:$F$800,4,FALSE))</f>
        <v>0</v>
      </c>
      <c r="K787" s="60">
        <f>IF(ISNA(VLOOKUP(G787,Round3_Transactions!$A$2:$F$800,5,FALSE)), 0,VLOOKUP(G787,Round3_Transactions!$A$2:$F$800,5,FALSE))</f>
        <v>0</v>
      </c>
      <c r="L787" s="86">
        <f>IF(ISNA(VLOOKUP(G787,Round3_Transactions!$A$2:$F$800,6,FALSE)), 0,VLOOKUP(G787,Round3_Transactions!$A$2:$F$800,6,FALSE))</f>
        <v>0</v>
      </c>
      <c r="M787" s="107">
        <f t="shared" si="79"/>
        <v>0</v>
      </c>
      <c r="N787" s="107">
        <f t="shared" si="81"/>
        <v>0</v>
      </c>
      <c r="O787" s="107">
        <f t="shared" si="82"/>
        <v>0</v>
      </c>
      <c r="P787" s="107">
        <f t="shared" si="83"/>
        <v>0</v>
      </c>
      <c r="Q787" s="107">
        <f t="shared" si="84"/>
        <v>0</v>
      </c>
      <c r="R787" s="107">
        <f t="shared" si="85"/>
        <v>0</v>
      </c>
      <c r="S787" s="107">
        <f t="shared" si="86"/>
        <v>0</v>
      </c>
      <c r="T787" s="107">
        <f t="shared" si="87"/>
        <v>0</v>
      </c>
      <c r="U787" s="107">
        <f t="shared" si="88"/>
        <v>0</v>
      </c>
      <c r="V787" s="107">
        <f t="shared" si="89"/>
        <v>0</v>
      </c>
      <c r="W787" s="107">
        <f t="shared" si="90"/>
        <v>0</v>
      </c>
      <c r="X787" s="107">
        <f t="shared" si="91"/>
        <v>0</v>
      </c>
      <c r="Y787" s="107">
        <f t="shared" si="92"/>
        <v>0</v>
      </c>
      <c r="Z787" s="107">
        <f t="shared" si="145"/>
        <v>0</v>
      </c>
      <c r="AA787" s="107">
        <f t="shared" si="146"/>
        <v>0</v>
      </c>
      <c r="AB787" s="107">
        <f t="shared" si="147"/>
        <v>0</v>
      </c>
      <c r="AC787" s="107">
        <f t="shared" si="148"/>
        <v>0</v>
      </c>
      <c r="AD787" s="107">
        <f t="shared" si="149"/>
        <v>0</v>
      </c>
      <c r="AE787" s="107">
        <f t="shared" si="150"/>
        <v>0</v>
      </c>
      <c r="AF787" s="107">
        <f t="shared" si="151"/>
        <v>0</v>
      </c>
      <c r="AG787" s="107">
        <f t="shared" si="152"/>
        <v>0</v>
      </c>
      <c r="AH787" s="107">
        <f t="shared" si="153"/>
        <v>0</v>
      </c>
      <c r="AI787" s="107">
        <f t="shared" si="154"/>
        <v>0</v>
      </c>
      <c r="AJ787" s="107">
        <f t="shared" si="155"/>
        <v>0</v>
      </c>
      <c r="AK787" s="107">
        <f t="shared" si="156"/>
        <v>0</v>
      </c>
    </row>
    <row r="788">
      <c r="A788" s="107"/>
      <c r="B788" s="107"/>
      <c r="C788" s="107"/>
      <c r="D788" s="107"/>
      <c r="E788" s="107"/>
      <c r="F788" s="108">
        <f t="shared" si="144"/>
        <v>1522</v>
      </c>
      <c r="G788" s="90" t="s">
        <v>977</v>
      </c>
      <c r="H788" s="14">
        <f>IF(ISNA(VLOOKUP(G788,Round3_Transactions!$A$2:$F$800,2,FALSE)), 0,VLOOKUP(G788,Round3_Transactions!$A$2:$F$800,2,FALSE))</f>
        <v>0</v>
      </c>
      <c r="I788" s="60">
        <f>IF(ISNA(VLOOKUP(G788,Round3_Transactions!$A$2:$F$800,3,FALSE)), 0,VLOOKUP(G788,Round3_Transactions!$A$2:$F$800,3,FALSE))</f>
        <v>0</v>
      </c>
      <c r="J788" s="60">
        <f>IF(ISNA(VLOOKUP(G788,Round3_Transactions!$A$2:$F$800,4,FALSE)), 0,VLOOKUP(G788,Round3_Transactions!$A$2:$F$800,4,FALSE))</f>
        <v>0</v>
      </c>
      <c r="K788" s="60">
        <f>IF(ISNA(VLOOKUP(G788,Round3_Transactions!$A$2:$F$800,5,FALSE)), 0,VLOOKUP(G788,Round3_Transactions!$A$2:$F$800,5,FALSE))</f>
        <v>0</v>
      </c>
      <c r="L788" s="86">
        <f>IF(ISNA(VLOOKUP(G788,Round3_Transactions!$A$2:$F$800,6,FALSE)), 0,VLOOKUP(G788,Round3_Transactions!$A$2:$F$800,6,FALSE))</f>
        <v>0</v>
      </c>
      <c r="M788" s="107">
        <f t="shared" si="79"/>
        <v>0</v>
      </c>
      <c r="N788" s="107">
        <f t="shared" si="81"/>
        <v>0</v>
      </c>
      <c r="O788" s="107">
        <f t="shared" si="82"/>
        <v>0</v>
      </c>
      <c r="P788" s="107">
        <f t="shared" si="83"/>
        <v>0</v>
      </c>
      <c r="Q788" s="107">
        <f t="shared" si="84"/>
        <v>0</v>
      </c>
      <c r="R788" s="107">
        <f t="shared" si="85"/>
        <v>0</v>
      </c>
      <c r="S788" s="107">
        <f t="shared" si="86"/>
        <v>0</v>
      </c>
      <c r="T788" s="107">
        <f t="shared" si="87"/>
        <v>0</v>
      </c>
      <c r="U788" s="107">
        <f t="shared" si="88"/>
        <v>0</v>
      </c>
      <c r="V788" s="107">
        <f t="shared" si="89"/>
        <v>0</v>
      </c>
      <c r="W788" s="107">
        <f t="shared" si="90"/>
        <v>0</v>
      </c>
      <c r="X788" s="107">
        <f t="shared" si="91"/>
        <v>0</v>
      </c>
      <c r="Y788" s="107">
        <f t="shared" si="92"/>
        <v>0</v>
      </c>
      <c r="Z788" s="107">
        <f t="shared" si="145"/>
        <v>0</v>
      </c>
      <c r="AA788" s="107">
        <f t="shared" si="146"/>
        <v>0</v>
      </c>
      <c r="AB788" s="107">
        <f t="shared" si="147"/>
        <v>0</v>
      </c>
      <c r="AC788" s="107">
        <f t="shared" si="148"/>
        <v>0</v>
      </c>
      <c r="AD788" s="107">
        <f t="shared" si="149"/>
        <v>0</v>
      </c>
      <c r="AE788" s="107">
        <f t="shared" si="150"/>
        <v>0</v>
      </c>
      <c r="AF788" s="107">
        <f t="shared" si="151"/>
        <v>0</v>
      </c>
      <c r="AG788" s="107">
        <f t="shared" si="152"/>
        <v>0</v>
      </c>
      <c r="AH788" s="107">
        <f t="shared" si="153"/>
        <v>0</v>
      </c>
      <c r="AI788" s="107">
        <f t="shared" si="154"/>
        <v>0</v>
      </c>
      <c r="AJ788" s="107">
        <f t="shared" si="155"/>
        <v>0</v>
      </c>
      <c r="AK788" s="107">
        <f t="shared" si="156"/>
        <v>0</v>
      </c>
    </row>
    <row r="789">
      <c r="A789" s="107"/>
      <c r="B789" s="107"/>
      <c r="C789" s="107"/>
      <c r="D789" s="107"/>
      <c r="E789" s="107"/>
      <c r="F789" s="108">
        <f t="shared" si="144"/>
        <v>1522</v>
      </c>
      <c r="G789" s="90" t="s">
        <v>978</v>
      </c>
      <c r="H789" s="14">
        <f>IF(ISNA(VLOOKUP(G789,Round3_Transactions!$A$2:$F$800,2,FALSE)), 0,VLOOKUP(G789,Round3_Transactions!$A$2:$F$800,2,FALSE))</f>
        <v>0</v>
      </c>
      <c r="I789" s="60">
        <f>IF(ISNA(VLOOKUP(G789,Round3_Transactions!$A$2:$F$800,3,FALSE)), 0,VLOOKUP(G789,Round3_Transactions!$A$2:$F$800,3,FALSE))</f>
        <v>0</v>
      </c>
      <c r="J789" s="60">
        <f>IF(ISNA(VLOOKUP(G789,Round3_Transactions!$A$2:$F$800,4,FALSE)), 0,VLOOKUP(G789,Round3_Transactions!$A$2:$F$800,4,FALSE))</f>
        <v>0</v>
      </c>
      <c r="K789" s="60">
        <f>IF(ISNA(VLOOKUP(G789,Round3_Transactions!$A$2:$F$800,5,FALSE)), 0,VLOOKUP(G789,Round3_Transactions!$A$2:$F$800,5,FALSE))</f>
        <v>0</v>
      </c>
      <c r="L789" s="86">
        <f>IF(ISNA(VLOOKUP(G789,Round3_Transactions!$A$2:$F$800,6,FALSE)), 0,VLOOKUP(G789,Round3_Transactions!$A$2:$F$800,6,FALSE))</f>
        <v>0</v>
      </c>
      <c r="M789" s="107">
        <f t="shared" si="79"/>
        <v>0</v>
      </c>
      <c r="N789" s="107">
        <f t="shared" si="81"/>
        <v>0</v>
      </c>
      <c r="O789" s="107">
        <f t="shared" si="82"/>
        <v>0</v>
      </c>
      <c r="P789" s="107">
        <f t="shared" si="83"/>
        <v>0</v>
      </c>
      <c r="Q789" s="107">
        <f t="shared" si="84"/>
        <v>0</v>
      </c>
      <c r="R789" s="107">
        <f t="shared" si="85"/>
        <v>0</v>
      </c>
      <c r="S789" s="107">
        <f t="shared" si="86"/>
        <v>0</v>
      </c>
      <c r="T789" s="107">
        <f t="shared" si="87"/>
        <v>0</v>
      </c>
      <c r="U789" s="107">
        <f t="shared" si="88"/>
        <v>0</v>
      </c>
      <c r="V789" s="107">
        <f t="shared" si="89"/>
        <v>0</v>
      </c>
      <c r="W789" s="107">
        <f t="shared" si="90"/>
        <v>0</v>
      </c>
      <c r="X789" s="107">
        <f t="shared" si="91"/>
        <v>0</v>
      </c>
      <c r="Y789" s="107">
        <f t="shared" si="92"/>
        <v>0</v>
      </c>
      <c r="Z789" s="107">
        <f t="shared" si="145"/>
        <v>0</v>
      </c>
      <c r="AA789" s="107">
        <f t="shared" si="146"/>
        <v>0</v>
      </c>
      <c r="AB789" s="107">
        <f t="shared" si="147"/>
        <v>0</v>
      </c>
      <c r="AC789" s="107">
        <f t="shared" si="148"/>
        <v>0</v>
      </c>
      <c r="AD789" s="107">
        <f t="shared" si="149"/>
        <v>0</v>
      </c>
      <c r="AE789" s="107">
        <f t="shared" si="150"/>
        <v>0</v>
      </c>
      <c r="AF789" s="107">
        <f t="shared" si="151"/>
        <v>0</v>
      </c>
      <c r="AG789" s="107">
        <f t="shared" si="152"/>
        <v>0</v>
      </c>
      <c r="AH789" s="107">
        <f t="shared" si="153"/>
        <v>0</v>
      </c>
      <c r="AI789" s="107">
        <f t="shared" si="154"/>
        <v>0</v>
      </c>
      <c r="AJ789" s="107">
        <f t="shared" si="155"/>
        <v>0</v>
      </c>
      <c r="AK789" s="107">
        <f t="shared" si="156"/>
        <v>0</v>
      </c>
    </row>
    <row r="790">
      <c r="A790" s="107"/>
      <c r="B790" s="107"/>
      <c r="C790" s="107"/>
      <c r="D790" s="107"/>
      <c r="E790" s="107"/>
      <c r="F790" s="108">
        <f t="shared" si="144"/>
        <v>1522</v>
      </c>
      <c r="G790" s="90" t="s">
        <v>979</v>
      </c>
      <c r="H790" s="14">
        <f>IF(ISNA(VLOOKUP(G790,Round3_Transactions!$A$2:$F$800,2,FALSE)), 0,VLOOKUP(G790,Round3_Transactions!$A$2:$F$800,2,FALSE))</f>
        <v>0</v>
      </c>
      <c r="I790" s="60">
        <f>IF(ISNA(VLOOKUP(G790,Round3_Transactions!$A$2:$F$800,3,FALSE)), 0,VLOOKUP(G790,Round3_Transactions!$A$2:$F$800,3,FALSE))</f>
        <v>0</v>
      </c>
      <c r="J790" s="60">
        <f>IF(ISNA(VLOOKUP(G790,Round3_Transactions!$A$2:$F$800,4,FALSE)), 0,VLOOKUP(G790,Round3_Transactions!$A$2:$F$800,4,FALSE))</f>
        <v>0</v>
      </c>
      <c r="K790" s="60">
        <f>IF(ISNA(VLOOKUP(G790,Round3_Transactions!$A$2:$F$800,5,FALSE)), 0,VLOOKUP(G790,Round3_Transactions!$A$2:$F$800,5,FALSE))</f>
        <v>0</v>
      </c>
      <c r="L790" s="86">
        <f>IF(ISNA(VLOOKUP(G790,Round3_Transactions!$A$2:$F$800,6,FALSE)), 0,VLOOKUP(G790,Round3_Transactions!$A$2:$F$800,6,FALSE))</f>
        <v>0</v>
      </c>
      <c r="M790" s="107">
        <f t="shared" si="79"/>
        <v>0</v>
      </c>
      <c r="N790" s="107">
        <f t="shared" si="81"/>
        <v>0</v>
      </c>
      <c r="O790" s="107">
        <f t="shared" si="82"/>
        <v>0</v>
      </c>
      <c r="P790" s="107">
        <f t="shared" si="83"/>
        <v>0</v>
      </c>
      <c r="Q790" s="107">
        <f t="shared" si="84"/>
        <v>0</v>
      </c>
      <c r="R790" s="107">
        <f t="shared" si="85"/>
        <v>0</v>
      </c>
      <c r="S790" s="107">
        <f t="shared" si="86"/>
        <v>0</v>
      </c>
      <c r="T790" s="107">
        <f t="shared" si="87"/>
        <v>0</v>
      </c>
      <c r="U790" s="107">
        <f t="shared" si="88"/>
        <v>0</v>
      </c>
      <c r="V790" s="107">
        <f t="shared" si="89"/>
        <v>0</v>
      </c>
      <c r="W790" s="107">
        <f t="shared" si="90"/>
        <v>0</v>
      </c>
      <c r="X790" s="107">
        <f t="shared" si="91"/>
        <v>0</v>
      </c>
      <c r="Y790" s="107">
        <f t="shared" si="92"/>
        <v>0</v>
      </c>
      <c r="Z790" s="107">
        <f t="shared" si="145"/>
        <v>0</v>
      </c>
      <c r="AA790" s="107">
        <f t="shared" si="146"/>
        <v>0</v>
      </c>
      <c r="AB790" s="107">
        <f t="shared" si="147"/>
        <v>0</v>
      </c>
      <c r="AC790" s="107">
        <f t="shared" si="148"/>
        <v>0</v>
      </c>
      <c r="AD790" s="107">
        <f t="shared" si="149"/>
        <v>0</v>
      </c>
      <c r="AE790" s="107">
        <f t="shared" si="150"/>
        <v>0</v>
      </c>
      <c r="AF790" s="107">
        <f t="shared" si="151"/>
        <v>0</v>
      </c>
      <c r="AG790" s="107">
        <f t="shared" si="152"/>
        <v>0</v>
      </c>
      <c r="AH790" s="107">
        <f t="shared" si="153"/>
        <v>0</v>
      </c>
      <c r="AI790" s="107">
        <f t="shared" si="154"/>
        <v>0</v>
      </c>
      <c r="AJ790" s="107">
        <f t="shared" si="155"/>
        <v>0</v>
      </c>
      <c r="AK790" s="107">
        <f t="shared" si="156"/>
        <v>0</v>
      </c>
    </row>
    <row r="791">
      <c r="A791" s="107"/>
      <c r="B791" s="107"/>
      <c r="C791" s="107"/>
      <c r="D791" s="107"/>
      <c r="E791" s="107"/>
      <c r="F791" s="108">
        <f t="shared" si="144"/>
        <v>1522</v>
      </c>
      <c r="G791" s="90" t="s">
        <v>980</v>
      </c>
      <c r="H791" s="14">
        <f>IF(ISNA(VLOOKUP(G791,Round3_Transactions!$A$2:$F$800,2,FALSE)), 0,VLOOKUP(G791,Round3_Transactions!$A$2:$F$800,2,FALSE))</f>
        <v>0</v>
      </c>
      <c r="I791" s="60">
        <f>IF(ISNA(VLOOKUP(G791,Round3_Transactions!$A$2:$F$800,3,FALSE)), 0,VLOOKUP(G791,Round3_Transactions!$A$2:$F$800,3,FALSE))</f>
        <v>0</v>
      </c>
      <c r="J791" s="60">
        <f>IF(ISNA(VLOOKUP(G791,Round3_Transactions!$A$2:$F$800,4,FALSE)), 0,VLOOKUP(G791,Round3_Transactions!$A$2:$F$800,4,FALSE))</f>
        <v>0</v>
      </c>
      <c r="K791" s="60">
        <f>IF(ISNA(VLOOKUP(G791,Round3_Transactions!$A$2:$F$800,5,FALSE)), 0,VLOOKUP(G791,Round3_Transactions!$A$2:$F$800,5,FALSE))</f>
        <v>0</v>
      </c>
      <c r="L791" s="86">
        <f>IF(ISNA(VLOOKUP(G791,Round3_Transactions!$A$2:$F$800,6,FALSE)), 0,VLOOKUP(G791,Round3_Transactions!$A$2:$F$800,6,FALSE))</f>
        <v>0</v>
      </c>
      <c r="M791" s="107">
        <f t="shared" si="79"/>
        <v>0</v>
      </c>
      <c r="N791" s="107">
        <f t="shared" si="81"/>
        <v>0</v>
      </c>
      <c r="O791" s="107">
        <f t="shared" si="82"/>
        <v>0</v>
      </c>
      <c r="P791" s="107">
        <f t="shared" si="83"/>
        <v>0</v>
      </c>
      <c r="Q791" s="107">
        <f t="shared" si="84"/>
        <v>0</v>
      </c>
      <c r="R791" s="107">
        <f t="shared" si="85"/>
        <v>0</v>
      </c>
      <c r="S791" s="107">
        <f t="shared" si="86"/>
        <v>0</v>
      </c>
      <c r="T791" s="107">
        <f t="shared" si="87"/>
        <v>0</v>
      </c>
      <c r="U791" s="107">
        <f t="shared" si="88"/>
        <v>0</v>
      </c>
      <c r="V791" s="107">
        <f t="shared" si="89"/>
        <v>0</v>
      </c>
      <c r="W791" s="107">
        <f t="shared" si="90"/>
        <v>0</v>
      </c>
      <c r="X791" s="107">
        <f t="shared" si="91"/>
        <v>0</v>
      </c>
      <c r="Y791" s="107">
        <f t="shared" si="92"/>
        <v>0</v>
      </c>
      <c r="Z791" s="107">
        <f t="shared" si="145"/>
        <v>0</v>
      </c>
      <c r="AA791" s="107">
        <f t="shared" si="146"/>
        <v>0</v>
      </c>
      <c r="AB791" s="107">
        <f t="shared" si="147"/>
        <v>0</v>
      </c>
      <c r="AC791" s="107">
        <f t="shared" si="148"/>
        <v>0</v>
      </c>
      <c r="AD791" s="107">
        <f t="shared" si="149"/>
        <v>0</v>
      </c>
      <c r="AE791" s="107">
        <f t="shared" si="150"/>
        <v>0</v>
      </c>
      <c r="AF791" s="107">
        <f t="shared" si="151"/>
        <v>0</v>
      </c>
      <c r="AG791" s="107">
        <f t="shared" si="152"/>
        <v>0</v>
      </c>
      <c r="AH791" s="107">
        <f t="shared" si="153"/>
        <v>0</v>
      </c>
      <c r="AI791" s="107">
        <f t="shared" si="154"/>
        <v>0</v>
      </c>
      <c r="AJ791" s="107">
        <f t="shared" si="155"/>
        <v>0</v>
      </c>
      <c r="AK791" s="107">
        <f t="shared" si="156"/>
        <v>0</v>
      </c>
    </row>
    <row r="792">
      <c r="A792" s="107"/>
      <c r="B792" s="107"/>
      <c r="C792" s="107"/>
      <c r="D792" s="107"/>
      <c r="E792" s="107"/>
      <c r="F792" s="108">
        <f t="shared" si="144"/>
        <v>1522</v>
      </c>
      <c r="G792" s="90" t="s">
        <v>981</v>
      </c>
      <c r="H792" s="14">
        <f>IF(ISNA(VLOOKUP(G792,Round3_Transactions!$A$2:$F$800,2,FALSE)), 0,VLOOKUP(G792,Round3_Transactions!$A$2:$F$800,2,FALSE))</f>
        <v>0</v>
      </c>
      <c r="I792" s="60">
        <f>IF(ISNA(VLOOKUP(G792,Round3_Transactions!$A$2:$F$800,3,FALSE)), 0,VLOOKUP(G792,Round3_Transactions!$A$2:$F$800,3,FALSE))</f>
        <v>0</v>
      </c>
      <c r="J792" s="60">
        <f>IF(ISNA(VLOOKUP(G792,Round3_Transactions!$A$2:$F$800,4,FALSE)), 0,VLOOKUP(G792,Round3_Transactions!$A$2:$F$800,4,FALSE))</f>
        <v>0</v>
      </c>
      <c r="K792" s="60">
        <f>IF(ISNA(VLOOKUP(G792,Round3_Transactions!$A$2:$F$800,5,FALSE)), 0,VLOOKUP(G792,Round3_Transactions!$A$2:$F$800,5,FALSE))</f>
        <v>0</v>
      </c>
      <c r="L792" s="86">
        <f>IF(ISNA(VLOOKUP(G792,Round3_Transactions!$A$2:$F$800,6,FALSE)), 0,VLOOKUP(G792,Round3_Transactions!$A$2:$F$800,6,FALSE))</f>
        <v>0</v>
      </c>
      <c r="M792" s="107">
        <f t="shared" si="79"/>
        <v>0</v>
      </c>
      <c r="N792" s="107">
        <f t="shared" si="81"/>
        <v>0</v>
      </c>
      <c r="O792" s="107">
        <f t="shared" si="82"/>
        <v>0</v>
      </c>
      <c r="P792" s="107">
        <f t="shared" si="83"/>
        <v>0</v>
      </c>
      <c r="Q792" s="107">
        <f t="shared" si="84"/>
        <v>0</v>
      </c>
      <c r="R792" s="107">
        <f t="shared" si="85"/>
        <v>0</v>
      </c>
      <c r="S792" s="107">
        <f t="shared" si="86"/>
        <v>0</v>
      </c>
      <c r="T792" s="107">
        <f t="shared" si="87"/>
        <v>0</v>
      </c>
      <c r="U792" s="107">
        <f t="shared" si="88"/>
        <v>0</v>
      </c>
      <c r="V792" s="107">
        <f t="shared" si="89"/>
        <v>0</v>
      </c>
      <c r="W792" s="107">
        <f t="shared" si="90"/>
        <v>0</v>
      </c>
      <c r="X792" s="107">
        <f t="shared" si="91"/>
        <v>0</v>
      </c>
      <c r="Y792" s="107">
        <f t="shared" si="92"/>
        <v>0</v>
      </c>
      <c r="Z792" s="107">
        <f t="shared" si="145"/>
        <v>0</v>
      </c>
      <c r="AA792" s="107">
        <f t="shared" si="146"/>
        <v>0</v>
      </c>
      <c r="AB792" s="107">
        <f t="shared" si="147"/>
        <v>0</v>
      </c>
      <c r="AC792" s="107">
        <f t="shared" si="148"/>
        <v>0</v>
      </c>
      <c r="AD792" s="107">
        <f t="shared" si="149"/>
        <v>0</v>
      </c>
      <c r="AE792" s="107">
        <f t="shared" si="150"/>
        <v>0</v>
      </c>
      <c r="AF792" s="107">
        <f t="shared" si="151"/>
        <v>0</v>
      </c>
      <c r="AG792" s="107">
        <f t="shared" si="152"/>
        <v>0</v>
      </c>
      <c r="AH792" s="107">
        <f t="shared" si="153"/>
        <v>0</v>
      </c>
      <c r="AI792" s="107">
        <f t="shared" si="154"/>
        <v>0</v>
      </c>
      <c r="AJ792" s="107">
        <f t="shared" si="155"/>
        <v>0</v>
      </c>
      <c r="AK792" s="107">
        <f t="shared" si="156"/>
        <v>0</v>
      </c>
    </row>
    <row r="793">
      <c r="A793" s="107"/>
      <c r="B793" s="107"/>
      <c r="C793" s="107"/>
      <c r="D793" s="107"/>
      <c r="E793" s="107"/>
      <c r="F793" s="108">
        <f t="shared" si="144"/>
        <v>1522</v>
      </c>
      <c r="G793" s="90" t="s">
        <v>982</v>
      </c>
      <c r="H793" s="14">
        <f>IF(ISNA(VLOOKUP(G793,Round3_Transactions!$A$2:$F$800,2,FALSE)), 0,VLOOKUP(G793,Round3_Transactions!$A$2:$F$800,2,FALSE))</f>
        <v>0</v>
      </c>
      <c r="I793" s="60">
        <f>IF(ISNA(VLOOKUP(G793,Round3_Transactions!$A$2:$F$800,3,FALSE)), 0,VLOOKUP(G793,Round3_Transactions!$A$2:$F$800,3,FALSE))</f>
        <v>0</v>
      </c>
      <c r="J793" s="60">
        <f>IF(ISNA(VLOOKUP(G793,Round3_Transactions!$A$2:$F$800,4,FALSE)), 0,VLOOKUP(G793,Round3_Transactions!$A$2:$F$800,4,FALSE))</f>
        <v>0</v>
      </c>
      <c r="K793" s="60">
        <f>IF(ISNA(VLOOKUP(G793,Round3_Transactions!$A$2:$F$800,5,FALSE)), 0,VLOOKUP(G793,Round3_Transactions!$A$2:$F$800,5,FALSE))</f>
        <v>0</v>
      </c>
      <c r="L793" s="86">
        <f>IF(ISNA(VLOOKUP(G793,Round3_Transactions!$A$2:$F$800,6,FALSE)), 0,VLOOKUP(G793,Round3_Transactions!$A$2:$F$800,6,FALSE))</f>
        <v>0</v>
      </c>
      <c r="M793" s="107">
        <f t="shared" si="79"/>
        <v>0</v>
      </c>
      <c r="N793" s="107">
        <f t="shared" si="81"/>
        <v>0</v>
      </c>
      <c r="O793" s="107">
        <f t="shared" si="82"/>
        <v>0</v>
      </c>
      <c r="P793" s="107">
        <f t="shared" si="83"/>
        <v>0</v>
      </c>
      <c r="Q793" s="107">
        <f t="shared" si="84"/>
        <v>0</v>
      </c>
      <c r="R793" s="107">
        <f t="shared" si="85"/>
        <v>0</v>
      </c>
      <c r="S793" s="107">
        <f t="shared" si="86"/>
        <v>0</v>
      </c>
      <c r="T793" s="107">
        <f t="shared" si="87"/>
        <v>0</v>
      </c>
      <c r="U793" s="107">
        <f t="shared" si="88"/>
        <v>0</v>
      </c>
      <c r="V793" s="107">
        <f t="shared" si="89"/>
        <v>0</v>
      </c>
      <c r="W793" s="107">
        <f t="shared" si="90"/>
        <v>0</v>
      </c>
      <c r="X793" s="107">
        <f t="shared" si="91"/>
        <v>0</v>
      </c>
      <c r="Y793" s="107">
        <f t="shared" si="92"/>
        <v>0</v>
      </c>
      <c r="Z793" s="107">
        <f t="shared" si="145"/>
        <v>0</v>
      </c>
      <c r="AA793" s="107">
        <f t="shared" si="146"/>
        <v>0</v>
      </c>
      <c r="AB793" s="107">
        <f t="shared" si="147"/>
        <v>0</v>
      </c>
      <c r="AC793" s="107">
        <f t="shared" si="148"/>
        <v>0</v>
      </c>
      <c r="AD793" s="107">
        <f t="shared" si="149"/>
        <v>0</v>
      </c>
      <c r="AE793" s="107">
        <f t="shared" si="150"/>
        <v>0</v>
      </c>
      <c r="AF793" s="107">
        <f t="shared" si="151"/>
        <v>0</v>
      </c>
      <c r="AG793" s="107">
        <f t="shared" si="152"/>
        <v>0</v>
      </c>
      <c r="AH793" s="107">
        <f t="shared" si="153"/>
        <v>0</v>
      </c>
      <c r="AI793" s="107">
        <f t="shared" si="154"/>
        <v>0</v>
      </c>
      <c r="AJ793" s="107">
        <f t="shared" si="155"/>
        <v>0</v>
      </c>
      <c r="AK793" s="107">
        <f t="shared" si="156"/>
        <v>0</v>
      </c>
    </row>
    <row r="794">
      <c r="A794" s="107"/>
      <c r="B794" s="107"/>
      <c r="C794" s="107"/>
      <c r="D794" s="107"/>
      <c r="E794" s="107"/>
      <c r="F794" s="108">
        <f t="shared" si="144"/>
        <v>1522</v>
      </c>
      <c r="G794" s="90" t="s">
        <v>983</v>
      </c>
      <c r="H794" s="14">
        <f>IF(ISNA(VLOOKUP(G794,Round3_Transactions!$A$2:$F$800,2,FALSE)), 0,VLOOKUP(G794,Round3_Transactions!$A$2:$F$800,2,FALSE))</f>
        <v>0</v>
      </c>
      <c r="I794" s="60">
        <f>IF(ISNA(VLOOKUP(G794,Round3_Transactions!$A$2:$F$800,3,FALSE)), 0,VLOOKUP(G794,Round3_Transactions!$A$2:$F$800,3,FALSE))</f>
        <v>0</v>
      </c>
      <c r="J794" s="60">
        <f>IF(ISNA(VLOOKUP(G794,Round3_Transactions!$A$2:$F$800,4,FALSE)), 0,VLOOKUP(G794,Round3_Transactions!$A$2:$F$800,4,FALSE))</f>
        <v>0</v>
      </c>
      <c r="K794" s="60">
        <f>IF(ISNA(VLOOKUP(G794,Round3_Transactions!$A$2:$F$800,5,FALSE)), 0,VLOOKUP(G794,Round3_Transactions!$A$2:$F$800,5,FALSE))</f>
        <v>0</v>
      </c>
      <c r="L794" s="86">
        <f>IF(ISNA(VLOOKUP(G794,Round3_Transactions!$A$2:$F$800,6,FALSE)), 0,VLOOKUP(G794,Round3_Transactions!$A$2:$F$800,6,FALSE))</f>
        <v>0</v>
      </c>
      <c r="M794" s="107">
        <f t="shared" si="79"/>
        <v>0</v>
      </c>
      <c r="N794" s="107">
        <f t="shared" si="81"/>
        <v>0</v>
      </c>
      <c r="O794" s="107">
        <f t="shared" si="82"/>
        <v>0</v>
      </c>
      <c r="P794" s="107">
        <f t="shared" si="83"/>
        <v>0</v>
      </c>
      <c r="Q794" s="107">
        <f t="shared" si="84"/>
        <v>0</v>
      </c>
      <c r="R794" s="107">
        <f t="shared" si="85"/>
        <v>0</v>
      </c>
      <c r="S794" s="107">
        <f t="shared" si="86"/>
        <v>0</v>
      </c>
      <c r="T794" s="107">
        <f t="shared" si="87"/>
        <v>0</v>
      </c>
      <c r="U794" s="107">
        <f t="shared" si="88"/>
        <v>0</v>
      </c>
      <c r="V794" s="107">
        <f t="shared" si="89"/>
        <v>0</v>
      </c>
      <c r="W794" s="107">
        <f t="shared" si="90"/>
        <v>0</v>
      </c>
      <c r="X794" s="107">
        <f t="shared" si="91"/>
        <v>0</v>
      </c>
      <c r="Y794" s="107">
        <f t="shared" si="92"/>
        <v>0</v>
      </c>
      <c r="Z794" s="107">
        <f t="shared" si="145"/>
        <v>0</v>
      </c>
      <c r="AA794" s="107">
        <f t="shared" si="146"/>
        <v>0</v>
      </c>
      <c r="AB794" s="107">
        <f t="shared" si="147"/>
        <v>0</v>
      </c>
      <c r="AC794" s="107">
        <f t="shared" si="148"/>
        <v>0</v>
      </c>
      <c r="AD794" s="107">
        <f t="shared" si="149"/>
        <v>0</v>
      </c>
      <c r="AE794" s="107">
        <f t="shared" si="150"/>
        <v>0</v>
      </c>
      <c r="AF794" s="107">
        <f t="shared" si="151"/>
        <v>0</v>
      </c>
      <c r="AG794" s="107">
        <f t="shared" si="152"/>
        <v>0</v>
      </c>
      <c r="AH794" s="107">
        <f t="shared" si="153"/>
        <v>0</v>
      </c>
      <c r="AI794" s="107">
        <f t="shared" si="154"/>
        <v>0</v>
      </c>
      <c r="AJ794" s="107">
        <f t="shared" si="155"/>
        <v>0</v>
      </c>
      <c r="AK794" s="107">
        <f t="shared" si="156"/>
        <v>0</v>
      </c>
    </row>
    <row r="795">
      <c r="A795" s="107"/>
      <c r="B795" s="107"/>
      <c r="C795" s="107"/>
      <c r="D795" s="107"/>
      <c r="E795" s="107"/>
      <c r="F795" s="108">
        <f t="shared" si="144"/>
        <v>1522</v>
      </c>
      <c r="G795" s="90" t="s">
        <v>984</v>
      </c>
      <c r="H795" s="14">
        <f>IF(ISNA(VLOOKUP(G795,Round3_Transactions!$A$2:$F$800,2,FALSE)), 0,VLOOKUP(G795,Round3_Transactions!$A$2:$F$800,2,FALSE))</f>
        <v>0</v>
      </c>
      <c r="I795" s="60">
        <f>IF(ISNA(VLOOKUP(G795,Round3_Transactions!$A$2:$F$800,3,FALSE)), 0,VLOOKUP(G795,Round3_Transactions!$A$2:$F$800,3,FALSE))</f>
        <v>0</v>
      </c>
      <c r="J795" s="60">
        <f>IF(ISNA(VLOOKUP(G795,Round3_Transactions!$A$2:$F$800,4,FALSE)), 0,VLOOKUP(G795,Round3_Transactions!$A$2:$F$800,4,FALSE))</f>
        <v>0</v>
      </c>
      <c r="K795" s="60">
        <f>IF(ISNA(VLOOKUP(G795,Round3_Transactions!$A$2:$F$800,5,FALSE)), 0,VLOOKUP(G795,Round3_Transactions!$A$2:$F$800,5,FALSE))</f>
        <v>0</v>
      </c>
      <c r="L795" s="86">
        <f>IF(ISNA(VLOOKUP(G795,Round3_Transactions!$A$2:$F$800,6,FALSE)), 0,VLOOKUP(G795,Round3_Transactions!$A$2:$F$800,6,FALSE))</f>
        <v>0</v>
      </c>
      <c r="M795" s="107">
        <f t="shared" si="79"/>
        <v>0</v>
      </c>
      <c r="N795" s="107">
        <f t="shared" si="81"/>
        <v>0</v>
      </c>
      <c r="O795" s="107">
        <f t="shared" si="82"/>
        <v>0</v>
      </c>
      <c r="P795" s="107">
        <f t="shared" si="83"/>
        <v>0</v>
      </c>
      <c r="Q795" s="107">
        <f t="shared" si="84"/>
        <v>0</v>
      </c>
      <c r="R795" s="107">
        <f t="shared" si="85"/>
        <v>0</v>
      </c>
      <c r="S795" s="107">
        <f t="shared" si="86"/>
        <v>0</v>
      </c>
      <c r="T795" s="107">
        <f t="shared" si="87"/>
        <v>0</v>
      </c>
      <c r="U795" s="107">
        <f t="shared" si="88"/>
        <v>0</v>
      </c>
      <c r="V795" s="107">
        <f t="shared" si="89"/>
        <v>0</v>
      </c>
      <c r="W795" s="107">
        <f t="shared" si="90"/>
        <v>0</v>
      </c>
      <c r="X795" s="107">
        <f t="shared" si="91"/>
        <v>0</v>
      </c>
      <c r="Y795" s="107">
        <f t="shared" si="92"/>
        <v>0</v>
      </c>
      <c r="Z795" s="107">
        <f t="shared" si="145"/>
        <v>0</v>
      </c>
      <c r="AA795" s="107">
        <f t="shared" si="146"/>
        <v>0</v>
      </c>
      <c r="AB795" s="107">
        <f t="shared" si="147"/>
        <v>0</v>
      </c>
      <c r="AC795" s="107">
        <f t="shared" si="148"/>
        <v>0</v>
      </c>
      <c r="AD795" s="107">
        <f t="shared" si="149"/>
        <v>0</v>
      </c>
      <c r="AE795" s="107">
        <f t="shared" si="150"/>
        <v>0</v>
      </c>
      <c r="AF795" s="107">
        <f t="shared" si="151"/>
        <v>0</v>
      </c>
      <c r="AG795" s="107">
        <f t="shared" si="152"/>
        <v>0</v>
      </c>
      <c r="AH795" s="107">
        <f t="shared" si="153"/>
        <v>0</v>
      </c>
      <c r="AI795" s="107">
        <f t="shared" si="154"/>
        <v>0</v>
      </c>
      <c r="AJ795" s="107">
        <f t="shared" si="155"/>
        <v>0</v>
      </c>
      <c r="AK795" s="107">
        <f t="shared" si="156"/>
        <v>0</v>
      </c>
    </row>
    <row r="796">
      <c r="A796" s="107"/>
      <c r="B796" s="107"/>
      <c r="C796" s="107"/>
      <c r="D796" s="107"/>
      <c r="E796" s="107"/>
      <c r="F796" s="108">
        <f t="shared" si="144"/>
        <v>1522</v>
      </c>
      <c r="G796" s="90" t="s">
        <v>985</v>
      </c>
      <c r="H796" s="14">
        <f>IF(ISNA(VLOOKUP(G796,Round3_Transactions!$A$2:$F$800,2,FALSE)), 0,VLOOKUP(G796,Round3_Transactions!$A$2:$F$800,2,FALSE))</f>
        <v>0</v>
      </c>
      <c r="I796" s="60">
        <f>IF(ISNA(VLOOKUP(G796,Round3_Transactions!$A$2:$F$800,3,FALSE)), 0,VLOOKUP(G796,Round3_Transactions!$A$2:$F$800,3,FALSE))</f>
        <v>0</v>
      </c>
      <c r="J796" s="60">
        <f>IF(ISNA(VLOOKUP(G796,Round3_Transactions!$A$2:$F$800,4,FALSE)), 0,VLOOKUP(G796,Round3_Transactions!$A$2:$F$800,4,FALSE))</f>
        <v>0</v>
      </c>
      <c r="K796" s="60">
        <f>IF(ISNA(VLOOKUP(G796,Round3_Transactions!$A$2:$F$800,5,FALSE)), 0,VLOOKUP(G796,Round3_Transactions!$A$2:$F$800,5,FALSE))</f>
        <v>0</v>
      </c>
      <c r="L796" s="86">
        <f>IF(ISNA(VLOOKUP(G796,Round3_Transactions!$A$2:$F$800,6,FALSE)), 0,VLOOKUP(G796,Round3_Transactions!$A$2:$F$800,6,FALSE))</f>
        <v>0</v>
      </c>
      <c r="M796" s="107">
        <f t="shared" si="79"/>
        <v>0</v>
      </c>
      <c r="N796" s="107">
        <f t="shared" si="81"/>
        <v>0</v>
      </c>
      <c r="O796" s="107">
        <f t="shared" si="82"/>
        <v>0</v>
      </c>
      <c r="P796" s="107">
        <f t="shared" si="83"/>
        <v>0</v>
      </c>
      <c r="Q796" s="107">
        <f t="shared" si="84"/>
        <v>0</v>
      </c>
      <c r="R796" s="107">
        <f t="shared" si="85"/>
        <v>0</v>
      </c>
      <c r="S796" s="107">
        <f t="shared" si="86"/>
        <v>0</v>
      </c>
      <c r="T796" s="107">
        <f t="shared" si="87"/>
        <v>0</v>
      </c>
      <c r="U796" s="107">
        <f t="shared" si="88"/>
        <v>0</v>
      </c>
      <c r="V796" s="107">
        <f t="shared" si="89"/>
        <v>0</v>
      </c>
      <c r="W796" s="107">
        <f t="shared" si="90"/>
        <v>0</v>
      </c>
      <c r="X796" s="107">
        <f t="shared" si="91"/>
        <v>0</v>
      </c>
      <c r="Y796" s="107">
        <f t="shared" si="92"/>
        <v>0</v>
      </c>
      <c r="Z796" s="107">
        <f t="shared" si="145"/>
        <v>0</v>
      </c>
      <c r="AA796" s="107">
        <f t="shared" si="146"/>
        <v>0</v>
      </c>
      <c r="AB796" s="107">
        <f t="shared" si="147"/>
        <v>0</v>
      </c>
      <c r="AC796" s="107">
        <f t="shared" si="148"/>
        <v>0</v>
      </c>
      <c r="AD796" s="107">
        <f t="shared" si="149"/>
        <v>0</v>
      </c>
      <c r="AE796" s="107">
        <f t="shared" si="150"/>
        <v>0</v>
      </c>
      <c r="AF796" s="107">
        <f t="shared" si="151"/>
        <v>0</v>
      </c>
      <c r="AG796" s="107">
        <f t="shared" si="152"/>
        <v>0</v>
      </c>
      <c r="AH796" s="107">
        <f t="shared" si="153"/>
        <v>0</v>
      </c>
      <c r="AI796" s="107">
        <f t="shared" si="154"/>
        <v>0</v>
      </c>
      <c r="AJ796" s="107">
        <f t="shared" si="155"/>
        <v>0</v>
      </c>
      <c r="AK796" s="107">
        <f t="shared" si="156"/>
        <v>0</v>
      </c>
    </row>
    <row r="797">
      <c r="A797" s="107"/>
      <c r="B797" s="107"/>
      <c r="C797" s="107"/>
      <c r="D797" s="107"/>
      <c r="E797" s="107"/>
      <c r="F797" s="108">
        <f t="shared" si="144"/>
        <v>1522</v>
      </c>
      <c r="G797" s="90" t="s">
        <v>986</v>
      </c>
      <c r="H797" s="14">
        <f>IF(ISNA(VLOOKUP(G797,Round3_Transactions!$A$2:$F$800,2,FALSE)), 0,VLOOKUP(G797,Round3_Transactions!$A$2:$F$800,2,FALSE))</f>
        <v>0</v>
      </c>
      <c r="I797" s="60">
        <f>IF(ISNA(VLOOKUP(G797,Round3_Transactions!$A$2:$F$800,3,FALSE)), 0,VLOOKUP(G797,Round3_Transactions!$A$2:$F$800,3,FALSE))</f>
        <v>0</v>
      </c>
      <c r="J797" s="60">
        <f>IF(ISNA(VLOOKUP(G797,Round3_Transactions!$A$2:$F$800,4,FALSE)), 0,VLOOKUP(G797,Round3_Transactions!$A$2:$F$800,4,FALSE))</f>
        <v>0</v>
      </c>
      <c r="K797" s="60">
        <f>IF(ISNA(VLOOKUP(G797,Round3_Transactions!$A$2:$F$800,5,FALSE)), 0,VLOOKUP(G797,Round3_Transactions!$A$2:$F$800,5,FALSE))</f>
        <v>0</v>
      </c>
      <c r="L797" s="86">
        <f>IF(ISNA(VLOOKUP(G797,Round3_Transactions!$A$2:$F$800,6,FALSE)), 0,VLOOKUP(G797,Round3_Transactions!$A$2:$F$800,6,FALSE))</f>
        <v>0</v>
      </c>
      <c r="M797" s="107">
        <f t="shared" si="79"/>
        <v>0</v>
      </c>
      <c r="N797" s="107">
        <f t="shared" si="81"/>
        <v>0</v>
      </c>
      <c r="O797" s="107">
        <f t="shared" si="82"/>
        <v>0</v>
      </c>
      <c r="P797" s="107">
        <f t="shared" si="83"/>
        <v>0</v>
      </c>
      <c r="Q797" s="107">
        <f t="shared" si="84"/>
        <v>0</v>
      </c>
      <c r="R797" s="107">
        <f t="shared" si="85"/>
        <v>0</v>
      </c>
      <c r="S797" s="107">
        <f t="shared" si="86"/>
        <v>0</v>
      </c>
      <c r="T797" s="107">
        <f t="shared" si="87"/>
        <v>0</v>
      </c>
      <c r="U797" s="107">
        <f t="shared" si="88"/>
        <v>0</v>
      </c>
      <c r="V797" s="107">
        <f t="shared" si="89"/>
        <v>0</v>
      </c>
      <c r="W797" s="107">
        <f t="shared" si="90"/>
        <v>0</v>
      </c>
      <c r="X797" s="107">
        <f t="shared" si="91"/>
        <v>0</v>
      </c>
      <c r="Y797" s="107">
        <f t="shared" si="92"/>
        <v>0</v>
      </c>
      <c r="Z797" s="107">
        <f t="shared" si="145"/>
        <v>0</v>
      </c>
      <c r="AA797" s="107">
        <f t="shared" si="146"/>
        <v>0</v>
      </c>
      <c r="AB797" s="107">
        <f t="shared" si="147"/>
        <v>0</v>
      </c>
      <c r="AC797" s="107">
        <f t="shared" si="148"/>
        <v>0</v>
      </c>
      <c r="AD797" s="107">
        <f t="shared" si="149"/>
        <v>0</v>
      </c>
      <c r="AE797" s="107">
        <f t="shared" si="150"/>
        <v>0</v>
      </c>
      <c r="AF797" s="107">
        <f t="shared" si="151"/>
        <v>0</v>
      </c>
      <c r="AG797" s="107">
        <f t="shared" si="152"/>
        <v>0</v>
      </c>
      <c r="AH797" s="107">
        <f t="shared" si="153"/>
        <v>0</v>
      </c>
      <c r="AI797" s="107">
        <f t="shared" si="154"/>
        <v>0</v>
      </c>
      <c r="AJ797" s="107">
        <f t="shared" si="155"/>
        <v>0</v>
      </c>
      <c r="AK797" s="107">
        <f t="shared" si="156"/>
        <v>0</v>
      </c>
    </row>
    <row r="798">
      <c r="A798" s="107"/>
      <c r="B798" s="107"/>
      <c r="C798" s="107"/>
      <c r="D798" s="107"/>
      <c r="E798" s="107"/>
      <c r="F798" s="108">
        <f t="shared" si="144"/>
        <v>1522</v>
      </c>
      <c r="G798" s="90" t="s">
        <v>987</v>
      </c>
      <c r="H798" s="14">
        <f>IF(ISNA(VLOOKUP(G798,Round3_Transactions!$A$2:$F$800,2,FALSE)), 0,VLOOKUP(G798,Round3_Transactions!$A$2:$F$800,2,FALSE))</f>
        <v>0</v>
      </c>
      <c r="I798" s="60">
        <f>IF(ISNA(VLOOKUP(G798,Round3_Transactions!$A$2:$F$800,3,FALSE)), 0,VLOOKUP(G798,Round3_Transactions!$A$2:$F$800,3,FALSE))</f>
        <v>0</v>
      </c>
      <c r="J798" s="60">
        <f>IF(ISNA(VLOOKUP(G798,Round3_Transactions!$A$2:$F$800,4,FALSE)), 0,VLOOKUP(G798,Round3_Transactions!$A$2:$F$800,4,FALSE))</f>
        <v>0</v>
      </c>
      <c r="K798" s="60">
        <f>IF(ISNA(VLOOKUP(G798,Round3_Transactions!$A$2:$F$800,5,FALSE)), 0,VLOOKUP(G798,Round3_Transactions!$A$2:$F$800,5,FALSE))</f>
        <v>0</v>
      </c>
      <c r="L798" s="86">
        <f>IF(ISNA(VLOOKUP(G798,Round3_Transactions!$A$2:$F$800,6,FALSE)), 0,VLOOKUP(G798,Round3_Transactions!$A$2:$F$800,6,FALSE))</f>
        <v>0</v>
      </c>
      <c r="M798" s="107">
        <f t="shared" si="79"/>
        <v>0</v>
      </c>
      <c r="N798" s="107">
        <f t="shared" si="81"/>
        <v>0</v>
      </c>
      <c r="O798" s="107">
        <f t="shared" si="82"/>
        <v>0</v>
      </c>
      <c r="P798" s="107">
        <f t="shared" si="83"/>
        <v>0</v>
      </c>
      <c r="Q798" s="107">
        <f t="shared" si="84"/>
        <v>0</v>
      </c>
      <c r="R798" s="107">
        <f t="shared" si="85"/>
        <v>0</v>
      </c>
      <c r="S798" s="107">
        <f t="shared" si="86"/>
        <v>0</v>
      </c>
      <c r="T798" s="107">
        <f t="shared" si="87"/>
        <v>0</v>
      </c>
      <c r="U798" s="107">
        <f t="shared" si="88"/>
        <v>0</v>
      </c>
      <c r="V798" s="107">
        <f t="shared" si="89"/>
        <v>0</v>
      </c>
      <c r="W798" s="107">
        <f t="shared" si="90"/>
        <v>0</v>
      </c>
      <c r="X798" s="107">
        <f t="shared" si="91"/>
        <v>0</v>
      </c>
      <c r="Y798" s="107">
        <f t="shared" si="92"/>
        <v>0</v>
      </c>
      <c r="Z798" s="107">
        <f t="shared" si="145"/>
        <v>0</v>
      </c>
      <c r="AA798" s="107">
        <f t="shared" si="146"/>
        <v>0</v>
      </c>
      <c r="AB798" s="107">
        <f t="shared" si="147"/>
        <v>0</v>
      </c>
      <c r="AC798" s="107">
        <f t="shared" si="148"/>
        <v>0</v>
      </c>
      <c r="AD798" s="107">
        <f t="shared" si="149"/>
        <v>0</v>
      </c>
      <c r="AE798" s="107">
        <f t="shared" si="150"/>
        <v>0</v>
      </c>
      <c r="AF798" s="107">
        <f t="shared" si="151"/>
        <v>0</v>
      </c>
      <c r="AG798" s="107">
        <f t="shared" si="152"/>
        <v>0</v>
      </c>
      <c r="AH798" s="107">
        <f t="shared" si="153"/>
        <v>0</v>
      </c>
      <c r="AI798" s="107">
        <f t="shared" si="154"/>
        <v>0</v>
      </c>
      <c r="AJ798" s="107">
        <f t="shared" si="155"/>
        <v>0</v>
      </c>
      <c r="AK798" s="107">
        <f t="shared" si="156"/>
        <v>0</v>
      </c>
    </row>
    <row r="799">
      <c r="A799" s="107"/>
      <c r="B799" s="107"/>
      <c r="C799" s="107"/>
      <c r="D799" s="107"/>
      <c r="E799" s="107"/>
      <c r="F799" s="108">
        <f t="shared" si="144"/>
        <v>1522</v>
      </c>
      <c r="G799" s="90" t="s">
        <v>988</v>
      </c>
      <c r="H799" s="14">
        <f>IF(ISNA(VLOOKUP(G799,Round3_Transactions!$A$2:$F$800,2,FALSE)), 0,VLOOKUP(G799,Round3_Transactions!$A$2:$F$800,2,FALSE))</f>
        <v>0</v>
      </c>
      <c r="I799" s="60">
        <f>IF(ISNA(VLOOKUP(G799,Round3_Transactions!$A$2:$F$800,3,FALSE)), 0,VLOOKUP(G799,Round3_Transactions!$A$2:$F$800,3,FALSE))</f>
        <v>0</v>
      </c>
      <c r="J799" s="60">
        <f>IF(ISNA(VLOOKUP(G799,Round3_Transactions!$A$2:$F$800,4,FALSE)), 0,VLOOKUP(G799,Round3_Transactions!$A$2:$F$800,4,FALSE))</f>
        <v>0</v>
      </c>
      <c r="K799" s="60">
        <f>IF(ISNA(VLOOKUP(G799,Round3_Transactions!$A$2:$F$800,5,FALSE)), 0,VLOOKUP(G799,Round3_Transactions!$A$2:$F$800,5,FALSE))</f>
        <v>0</v>
      </c>
      <c r="L799" s="86">
        <f>IF(ISNA(VLOOKUP(G799,Round3_Transactions!$A$2:$F$800,6,FALSE)), 0,VLOOKUP(G799,Round3_Transactions!$A$2:$F$800,6,FALSE))</f>
        <v>0</v>
      </c>
      <c r="M799" s="107">
        <f t="shared" si="79"/>
        <v>0</v>
      </c>
      <c r="N799" s="107">
        <f t="shared" si="81"/>
        <v>0</v>
      </c>
      <c r="O799" s="107">
        <f t="shared" si="82"/>
        <v>0</v>
      </c>
      <c r="P799" s="107">
        <f t="shared" si="83"/>
        <v>0</v>
      </c>
      <c r="Q799" s="107">
        <f t="shared" si="84"/>
        <v>0</v>
      </c>
      <c r="R799" s="107">
        <f t="shared" si="85"/>
        <v>0</v>
      </c>
      <c r="S799" s="107">
        <f t="shared" si="86"/>
        <v>0</v>
      </c>
      <c r="T799" s="107">
        <f t="shared" si="87"/>
        <v>0</v>
      </c>
      <c r="U799" s="107">
        <f t="shared" si="88"/>
        <v>0</v>
      </c>
      <c r="V799" s="107">
        <f t="shared" si="89"/>
        <v>0</v>
      </c>
      <c r="W799" s="107">
        <f t="shared" si="90"/>
        <v>0</v>
      </c>
      <c r="X799" s="107">
        <f t="shared" si="91"/>
        <v>0</v>
      </c>
      <c r="Y799" s="107">
        <f t="shared" si="92"/>
        <v>0</v>
      </c>
      <c r="Z799" s="107">
        <f t="shared" si="145"/>
        <v>0</v>
      </c>
      <c r="AA799" s="107">
        <f t="shared" si="146"/>
        <v>0</v>
      </c>
      <c r="AB799" s="107">
        <f t="shared" si="147"/>
        <v>0</v>
      </c>
      <c r="AC799" s="107">
        <f t="shared" si="148"/>
        <v>0</v>
      </c>
      <c r="AD799" s="107">
        <f t="shared" si="149"/>
        <v>0</v>
      </c>
      <c r="AE799" s="107">
        <f t="shared" si="150"/>
        <v>0</v>
      </c>
      <c r="AF799" s="107">
        <f t="shared" si="151"/>
        <v>0</v>
      </c>
      <c r="AG799" s="107">
        <f t="shared" si="152"/>
        <v>0</v>
      </c>
      <c r="AH799" s="107">
        <f t="shared" si="153"/>
        <v>0</v>
      </c>
      <c r="AI799" s="107">
        <f t="shared" si="154"/>
        <v>0</v>
      </c>
      <c r="AJ799" s="107">
        <f t="shared" si="155"/>
        <v>0</v>
      </c>
      <c r="AK799" s="107">
        <f t="shared" si="156"/>
        <v>0</v>
      </c>
    </row>
    <row r="800">
      <c r="A800" s="107"/>
      <c r="B800" s="107"/>
      <c r="C800" s="107"/>
      <c r="D800" s="107"/>
      <c r="E800" s="107"/>
      <c r="F800" s="108">
        <f t="shared" si="144"/>
        <v>1522</v>
      </c>
      <c r="G800" s="90" t="s">
        <v>989</v>
      </c>
      <c r="H800" s="14">
        <f>IF(ISNA(VLOOKUP(G800,Round3_Transactions!$A$2:$F$800,2,FALSE)), 0,VLOOKUP(G800,Round3_Transactions!$A$2:$F$800,2,FALSE))</f>
        <v>0</v>
      </c>
      <c r="I800" s="60">
        <f>IF(ISNA(VLOOKUP(G800,Round3_Transactions!$A$2:$F$800,3,FALSE)), 0,VLOOKUP(G800,Round3_Transactions!$A$2:$F$800,3,FALSE))</f>
        <v>0</v>
      </c>
      <c r="J800" s="60">
        <f>IF(ISNA(VLOOKUP(G800,Round3_Transactions!$A$2:$F$800,4,FALSE)), 0,VLOOKUP(G800,Round3_Transactions!$A$2:$F$800,4,FALSE))</f>
        <v>0</v>
      </c>
      <c r="K800" s="60">
        <f>IF(ISNA(VLOOKUP(G800,Round3_Transactions!$A$2:$F$800,5,FALSE)), 0,VLOOKUP(G800,Round3_Transactions!$A$2:$F$800,5,FALSE))</f>
        <v>0</v>
      </c>
      <c r="L800" s="86">
        <f>IF(ISNA(VLOOKUP(G800,Round3_Transactions!$A$2:$F$800,6,FALSE)), 0,VLOOKUP(G800,Round3_Transactions!$A$2:$F$800,6,FALSE))</f>
        <v>0</v>
      </c>
      <c r="M800" s="107">
        <f t="shared" si="79"/>
        <v>0</v>
      </c>
      <c r="N800" s="107">
        <f t="shared" si="81"/>
        <v>0</v>
      </c>
      <c r="O800" s="107">
        <f t="shared" si="82"/>
        <v>0</v>
      </c>
      <c r="P800" s="107">
        <f t="shared" si="83"/>
        <v>0</v>
      </c>
      <c r="Q800" s="107">
        <f t="shared" si="84"/>
        <v>0</v>
      </c>
      <c r="R800" s="107">
        <f t="shared" si="85"/>
        <v>0</v>
      </c>
      <c r="S800" s="107">
        <f t="shared" si="86"/>
        <v>0</v>
      </c>
      <c r="T800" s="107">
        <f t="shared" si="87"/>
        <v>0</v>
      </c>
      <c r="U800" s="107">
        <f t="shared" si="88"/>
        <v>0</v>
      </c>
      <c r="V800" s="107">
        <f t="shared" si="89"/>
        <v>0</v>
      </c>
      <c r="W800" s="107">
        <f t="shared" si="90"/>
        <v>0</v>
      </c>
      <c r="X800" s="107">
        <f t="shared" si="91"/>
        <v>0</v>
      </c>
      <c r="Y800" s="107">
        <f t="shared" si="92"/>
        <v>0</v>
      </c>
      <c r="Z800" s="107">
        <f t="shared" si="145"/>
        <v>0</v>
      </c>
      <c r="AA800" s="107">
        <f t="shared" si="146"/>
        <v>0</v>
      </c>
      <c r="AB800" s="107">
        <f t="shared" si="147"/>
        <v>0</v>
      </c>
      <c r="AC800" s="107">
        <f t="shared" si="148"/>
        <v>0</v>
      </c>
      <c r="AD800" s="107">
        <f t="shared" si="149"/>
        <v>0</v>
      </c>
      <c r="AE800" s="107">
        <f t="shared" si="150"/>
        <v>0</v>
      </c>
      <c r="AF800" s="107">
        <f t="shared" si="151"/>
        <v>0</v>
      </c>
      <c r="AG800" s="107">
        <f t="shared" si="152"/>
        <v>0</v>
      </c>
      <c r="AH800" s="107">
        <f t="shared" si="153"/>
        <v>0</v>
      </c>
      <c r="AI800" s="107">
        <f t="shared" si="154"/>
        <v>0</v>
      </c>
      <c r="AJ800" s="107">
        <f t="shared" si="155"/>
        <v>0</v>
      </c>
      <c r="AK800" s="107">
        <f t="shared" si="156"/>
        <v>0</v>
      </c>
    </row>
    <row r="801">
      <c r="F801" s="89"/>
      <c r="G801" s="122"/>
      <c r="I801" s="33"/>
      <c r="K801" s="33"/>
    </row>
    <row r="802">
      <c r="F802" s="89"/>
      <c r="G802" s="122"/>
      <c r="I802" s="33"/>
      <c r="K802" s="33"/>
    </row>
    <row r="803">
      <c r="F803" s="89"/>
      <c r="G803" s="122"/>
      <c r="I803" s="33"/>
      <c r="K803" s="33"/>
    </row>
    <row r="804">
      <c r="F804" s="89"/>
      <c r="G804" s="122"/>
      <c r="I804" s="33"/>
      <c r="K804" s="33"/>
    </row>
    <row r="805">
      <c r="F805" s="89"/>
      <c r="G805" s="122"/>
      <c r="I805" s="33"/>
      <c r="K805" s="33"/>
    </row>
    <row r="806">
      <c r="F806" s="89"/>
      <c r="G806" s="122"/>
      <c r="I806" s="33"/>
      <c r="K806" s="33"/>
    </row>
    <row r="807">
      <c r="F807" s="89"/>
      <c r="G807" s="122"/>
      <c r="I807" s="33"/>
      <c r="K807" s="33"/>
    </row>
    <row r="808">
      <c r="F808" s="89"/>
      <c r="G808" s="122"/>
      <c r="I808" s="33"/>
      <c r="K808" s="33"/>
    </row>
    <row r="809">
      <c r="F809" s="89"/>
      <c r="G809" s="122"/>
      <c r="I809" s="33"/>
      <c r="K809" s="33"/>
    </row>
    <row r="810">
      <c r="F810" s="89"/>
      <c r="G810" s="122"/>
      <c r="I810" s="33"/>
      <c r="K810" s="33"/>
    </row>
    <row r="811">
      <c r="F811" s="89"/>
      <c r="G811" s="122"/>
      <c r="I811" s="33"/>
      <c r="K811" s="33"/>
    </row>
    <row r="812">
      <c r="F812" s="89"/>
      <c r="G812" s="122"/>
      <c r="I812" s="33"/>
      <c r="K812" s="33"/>
    </row>
    <row r="813">
      <c r="F813" s="89"/>
      <c r="G813" s="122"/>
      <c r="I813" s="33"/>
      <c r="K813" s="33"/>
    </row>
    <row r="814">
      <c r="F814" s="89"/>
      <c r="G814" s="122"/>
      <c r="I814" s="33"/>
      <c r="K814" s="33"/>
    </row>
    <row r="815">
      <c r="F815" s="89"/>
      <c r="G815" s="122"/>
      <c r="I815" s="33"/>
      <c r="K815" s="33"/>
    </row>
    <row r="816">
      <c r="F816" s="89"/>
      <c r="G816" s="122"/>
      <c r="I816" s="33"/>
      <c r="K816" s="33"/>
    </row>
    <row r="817">
      <c r="F817" s="89"/>
      <c r="G817" s="122"/>
      <c r="I817" s="33"/>
      <c r="K817" s="33"/>
    </row>
    <row r="818">
      <c r="F818" s="89"/>
      <c r="G818" s="122"/>
      <c r="I818" s="33"/>
      <c r="K818" s="33"/>
    </row>
    <row r="819">
      <c r="F819" s="89"/>
      <c r="G819" s="122"/>
      <c r="I819" s="33"/>
      <c r="K819" s="33"/>
    </row>
    <row r="820">
      <c r="F820" s="89"/>
      <c r="G820" s="122"/>
      <c r="I820" s="33"/>
      <c r="K820" s="33"/>
    </row>
    <row r="821">
      <c r="F821" s="89"/>
      <c r="G821" s="122"/>
      <c r="H821" s="14">
        <v>20.0</v>
      </c>
      <c r="I821" s="29">
        <v>80.0</v>
      </c>
      <c r="J821" s="124">
        <v>0.0</v>
      </c>
      <c r="K821" s="29">
        <v>0.0</v>
      </c>
      <c r="L821" s="14">
        <v>1.0</v>
      </c>
    </row>
    <row r="822">
      <c r="F822" s="89"/>
      <c r="G822" s="122"/>
      <c r="I822" s="33"/>
      <c r="K822" s="33"/>
    </row>
    <row r="823">
      <c r="F823" s="89"/>
      <c r="G823" s="122"/>
      <c r="I823" s="33"/>
      <c r="K823" s="33"/>
    </row>
    <row r="824">
      <c r="F824" s="89"/>
      <c r="G824" s="122"/>
      <c r="I824" s="33"/>
      <c r="K824" s="33"/>
    </row>
    <row r="825">
      <c r="F825" s="89"/>
      <c r="G825" s="122"/>
      <c r="I825" s="33"/>
      <c r="K825" s="33"/>
    </row>
    <row r="826">
      <c r="F826" s="89"/>
      <c r="G826" s="122"/>
      <c r="I826" s="33"/>
      <c r="K826" s="33"/>
    </row>
    <row r="827">
      <c r="F827" s="89"/>
      <c r="G827" s="122"/>
      <c r="I827" s="33"/>
      <c r="K827" s="33"/>
    </row>
    <row r="828">
      <c r="F828" s="89"/>
      <c r="G828" s="122"/>
      <c r="I828" s="33"/>
      <c r="K828" s="33"/>
    </row>
    <row r="829">
      <c r="F829" s="89"/>
      <c r="G829" s="122"/>
      <c r="I829" s="33"/>
      <c r="K829" s="33"/>
    </row>
    <row r="830">
      <c r="F830" s="89"/>
      <c r="G830" s="122"/>
      <c r="I830" s="33"/>
      <c r="K830" s="33"/>
    </row>
    <row r="831">
      <c r="F831" s="89"/>
      <c r="G831" s="122"/>
      <c r="I831" s="33"/>
      <c r="K831" s="33"/>
    </row>
    <row r="832">
      <c r="F832" s="89"/>
      <c r="G832" s="122"/>
      <c r="I832" s="33"/>
      <c r="K832" s="33"/>
    </row>
    <row r="833">
      <c r="F833" s="89"/>
      <c r="G833" s="122"/>
      <c r="I833" s="33"/>
      <c r="K833" s="33"/>
    </row>
    <row r="834">
      <c r="F834" s="89"/>
      <c r="G834" s="122"/>
      <c r="I834" s="33"/>
      <c r="K834" s="33"/>
    </row>
    <row r="835">
      <c r="F835" s="89"/>
      <c r="G835" s="122"/>
      <c r="I835" s="33"/>
      <c r="K835" s="33"/>
    </row>
    <row r="836">
      <c r="F836" s="89"/>
      <c r="G836" s="122"/>
      <c r="I836" s="33"/>
      <c r="K836" s="33"/>
    </row>
    <row r="837">
      <c r="F837" s="89"/>
      <c r="G837" s="122"/>
      <c r="I837" s="33"/>
      <c r="K837" s="33"/>
    </row>
    <row r="838">
      <c r="F838" s="89"/>
      <c r="G838" s="122"/>
      <c r="I838" s="33"/>
      <c r="K838" s="33"/>
    </row>
    <row r="839">
      <c r="F839" s="89"/>
      <c r="G839" s="122"/>
      <c r="I839" s="33"/>
      <c r="K839" s="33"/>
    </row>
    <row r="840">
      <c r="F840" s="89"/>
      <c r="G840" s="122"/>
      <c r="I840" s="33"/>
      <c r="K840" s="33"/>
    </row>
    <row r="841">
      <c r="F841" s="89"/>
      <c r="G841" s="122"/>
      <c r="I841" s="33"/>
      <c r="K841" s="33"/>
    </row>
    <row r="842">
      <c r="F842" s="89"/>
      <c r="G842" s="122"/>
      <c r="I842" s="33"/>
      <c r="K842" s="33"/>
    </row>
    <row r="843">
      <c r="F843" s="89"/>
      <c r="G843" s="122"/>
      <c r="I843" s="33"/>
      <c r="K843" s="33"/>
    </row>
    <row r="844">
      <c r="F844" s="89"/>
      <c r="G844" s="122"/>
      <c r="I844" s="33"/>
      <c r="K844" s="33"/>
    </row>
    <row r="845">
      <c r="F845" s="89"/>
      <c r="G845" s="122"/>
      <c r="I845" s="33"/>
      <c r="K845" s="33"/>
    </row>
    <row r="846">
      <c r="F846" s="89"/>
      <c r="G846" s="122"/>
      <c r="I846" s="33"/>
      <c r="K846" s="33"/>
    </row>
    <row r="847">
      <c r="F847" s="89"/>
      <c r="G847" s="122"/>
      <c r="I847" s="33"/>
      <c r="K847" s="33"/>
    </row>
    <row r="848">
      <c r="F848" s="89"/>
      <c r="G848" s="122"/>
      <c r="I848" s="33"/>
      <c r="K848" s="33"/>
    </row>
    <row r="849">
      <c r="F849" s="89"/>
      <c r="G849" s="122"/>
      <c r="I849" s="33"/>
      <c r="K849" s="33"/>
    </row>
    <row r="850">
      <c r="F850" s="89"/>
      <c r="G850" s="122"/>
      <c r="I850" s="33"/>
      <c r="K850" s="33"/>
    </row>
    <row r="851">
      <c r="F851" s="89"/>
      <c r="G851" s="122"/>
      <c r="I851" s="33"/>
      <c r="K851" s="33"/>
    </row>
    <row r="852">
      <c r="F852" s="89"/>
      <c r="G852" s="122"/>
      <c r="I852" s="33"/>
      <c r="K852" s="33"/>
    </row>
    <row r="853">
      <c r="F853" s="89"/>
      <c r="G853" s="122"/>
      <c r="I853" s="33"/>
      <c r="K853" s="33"/>
    </row>
    <row r="854">
      <c r="F854" s="89"/>
      <c r="G854" s="122"/>
      <c r="I854" s="33"/>
      <c r="K854" s="33"/>
    </row>
    <row r="855">
      <c r="F855" s="89"/>
      <c r="G855" s="122"/>
      <c r="I855" s="33"/>
      <c r="K855" s="33"/>
    </row>
    <row r="856">
      <c r="F856" s="89"/>
      <c r="G856" s="122"/>
      <c r="I856" s="33"/>
      <c r="K856" s="33"/>
    </row>
    <row r="857">
      <c r="F857" s="89"/>
      <c r="G857" s="122"/>
      <c r="I857" s="33"/>
      <c r="K857" s="33"/>
    </row>
    <row r="858">
      <c r="F858" s="89"/>
      <c r="G858" s="122"/>
      <c r="I858" s="33"/>
      <c r="K858" s="33"/>
    </row>
    <row r="859">
      <c r="F859" s="89"/>
      <c r="G859" s="122"/>
      <c r="I859" s="33"/>
      <c r="K859" s="33"/>
    </row>
    <row r="860">
      <c r="F860" s="89"/>
      <c r="G860" s="122"/>
      <c r="I860" s="33"/>
      <c r="K860" s="33"/>
    </row>
    <row r="861">
      <c r="F861" s="89"/>
      <c r="G861" s="122"/>
      <c r="I861" s="33"/>
      <c r="K861" s="33"/>
    </row>
    <row r="862">
      <c r="F862" s="89"/>
      <c r="G862" s="122"/>
      <c r="I862" s="33"/>
      <c r="K862" s="33"/>
    </row>
    <row r="863">
      <c r="F863" s="89"/>
      <c r="G863" s="122"/>
      <c r="I863" s="33"/>
      <c r="K863" s="33"/>
    </row>
    <row r="864">
      <c r="F864" s="89"/>
      <c r="G864" s="122"/>
      <c r="I864" s="33"/>
      <c r="K864" s="33"/>
    </row>
    <row r="865">
      <c r="F865" s="89"/>
      <c r="G865" s="122"/>
      <c r="I865" s="33"/>
      <c r="K865" s="33"/>
    </row>
    <row r="866">
      <c r="F866" s="89"/>
      <c r="G866" s="122"/>
      <c r="I866" s="33"/>
      <c r="K866" s="33"/>
    </row>
    <row r="867">
      <c r="F867" s="89"/>
      <c r="G867" s="122"/>
      <c r="I867" s="33"/>
      <c r="K867" s="33"/>
    </row>
    <row r="868">
      <c r="F868" s="89"/>
      <c r="G868" s="122"/>
      <c r="I868" s="33"/>
      <c r="K868" s="33"/>
    </row>
    <row r="869">
      <c r="F869" s="89"/>
      <c r="G869" s="122"/>
      <c r="I869" s="33"/>
      <c r="K869" s="33"/>
    </row>
    <row r="870">
      <c r="F870" s="89"/>
      <c r="G870" s="122"/>
      <c r="I870" s="33"/>
      <c r="K870" s="33"/>
    </row>
    <row r="871">
      <c r="F871" s="89"/>
      <c r="G871" s="122"/>
      <c r="I871" s="33"/>
      <c r="K871" s="33"/>
    </row>
    <row r="872">
      <c r="F872" s="89"/>
      <c r="G872" s="122"/>
      <c r="I872" s="33"/>
      <c r="K872" s="33"/>
    </row>
    <row r="873">
      <c r="F873" s="89"/>
      <c r="G873" s="122"/>
      <c r="I873" s="33"/>
      <c r="K873" s="33"/>
    </row>
    <row r="874">
      <c r="F874" s="89"/>
      <c r="G874" s="122"/>
      <c r="I874" s="33"/>
      <c r="K874" s="33"/>
    </row>
    <row r="875">
      <c r="F875" s="89"/>
      <c r="G875" s="122"/>
      <c r="I875" s="33"/>
      <c r="K875" s="33"/>
    </row>
    <row r="876">
      <c r="F876" s="89"/>
      <c r="G876" s="122"/>
      <c r="I876" s="33"/>
      <c r="K876" s="33"/>
    </row>
    <row r="877">
      <c r="F877" s="89"/>
      <c r="G877" s="122"/>
      <c r="I877" s="33"/>
      <c r="K877" s="33"/>
    </row>
    <row r="878">
      <c r="F878" s="89"/>
      <c r="G878" s="122"/>
      <c r="I878" s="33"/>
      <c r="K878" s="33"/>
    </row>
    <row r="879">
      <c r="F879" s="89"/>
      <c r="G879" s="122"/>
      <c r="I879" s="33"/>
      <c r="K879" s="33"/>
    </row>
    <row r="880">
      <c r="F880" s="89"/>
      <c r="G880" s="122"/>
      <c r="I880" s="33"/>
      <c r="K880" s="33"/>
    </row>
    <row r="881">
      <c r="F881" s="89"/>
      <c r="G881" s="122"/>
      <c r="I881" s="33"/>
      <c r="K881" s="33"/>
    </row>
    <row r="882">
      <c r="F882" s="89"/>
      <c r="G882" s="122"/>
      <c r="I882" s="33"/>
      <c r="K882" s="33"/>
    </row>
    <row r="883">
      <c r="F883" s="89"/>
      <c r="G883" s="122"/>
      <c r="I883" s="33"/>
      <c r="K883" s="33"/>
    </row>
    <row r="884">
      <c r="F884" s="89"/>
      <c r="G884" s="122"/>
      <c r="I884" s="33"/>
      <c r="K884" s="33"/>
    </row>
    <row r="885">
      <c r="F885" s="89"/>
      <c r="G885" s="122"/>
      <c r="I885" s="33"/>
      <c r="K885" s="33"/>
    </row>
    <row r="886">
      <c r="F886" s="89"/>
      <c r="G886" s="122"/>
      <c r="I886" s="33"/>
      <c r="K886" s="33"/>
    </row>
    <row r="887">
      <c r="F887" s="89"/>
      <c r="G887" s="122"/>
      <c r="I887" s="33"/>
      <c r="K887" s="33"/>
    </row>
    <row r="888">
      <c r="F888" s="89"/>
      <c r="G888" s="122"/>
      <c r="I888" s="33"/>
      <c r="K888" s="33"/>
    </row>
    <row r="889">
      <c r="F889" s="89"/>
      <c r="G889" s="122"/>
      <c r="I889" s="33"/>
      <c r="K889" s="33"/>
    </row>
    <row r="890">
      <c r="F890" s="89"/>
      <c r="G890" s="122"/>
      <c r="I890" s="33"/>
      <c r="K890" s="33"/>
    </row>
    <row r="891">
      <c r="F891" s="89"/>
      <c r="G891" s="122"/>
      <c r="I891" s="33"/>
      <c r="K891" s="33"/>
    </row>
    <row r="892">
      <c r="F892" s="89"/>
      <c r="G892" s="122"/>
      <c r="I892" s="33"/>
      <c r="K892" s="33"/>
    </row>
    <row r="893">
      <c r="F893" s="89"/>
      <c r="G893" s="122"/>
      <c r="I893" s="33"/>
      <c r="K893" s="33"/>
    </row>
    <row r="894">
      <c r="F894" s="89"/>
      <c r="G894" s="122"/>
      <c r="I894" s="33"/>
      <c r="K894" s="33"/>
    </row>
    <row r="895">
      <c r="F895" s="89"/>
      <c r="G895" s="122"/>
      <c r="I895" s="33"/>
      <c r="K895" s="33"/>
    </row>
    <row r="896">
      <c r="F896" s="89"/>
      <c r="G896" s="122"/>
      <c r="I896" s="33"/>
      <c r="K896" s="33"/>
    </row>
    <row r="897">
      <c r="F897" s="89"/>
      <c r="G897" s="122"/>
      <c r="I897" s="33"/>
      <c r="K897" s="33"/>
    </row>
    <row r="898">
      <c r="F898" s="89"/>
      <c r="G898" s="122"/>
      <c r="I898" s="33"/>
      <c r="K898" s="33"/>
    </row>
    <row r="899">
      <c r="F899" s="89"/>
      <c r="G899" s="122"/>
      <c r="I899" s="33"/>
      <c r="K899" s="33"/>
    </row>
    <row r="900">
      <c r="F900" s="89"/>
      <c r="G900" s="122"/>
      <c r="I900" s="33"/>
      <c r="K900" s="33"/>
    </row>
    <row r="901">
      <c r="F901" s="89"/>
      <c r="G901" s="122"/>
      <c r="I901" s="33"/>
      <c r="K901" s="33"/>
    </row>
    <row r="902">
      <c r="F902" s="89"/>
      <c r="G902" s="122"/>
      <c r="I902" s="33"/>
      <c r="K902" s="33"/>
    </row>
    <row r="903">
      <c r="F903" s="89"/>
      <c r="G903" s="122"/>
      <c r="I903" s="33"/>
      <c r="K903" s="33"/>
    </row>
    <row r="904">
      <c r="F904" s="89"/>
      <c r="G904" s="122"/>
      <c r="I904" s="33"/>
      <c r="K904" s="33"/>
    </row>
    <row r="905">
      <c r="F905" s="89"/>
      <c r="G905" s="122"/>
      <c r="I905" s="33"/>
      <c r="K905" s="33"/>
    </row>
    <row r="906">
      <c r="F906" s="89"/>
      <c r="G906" s="122"/>
      <c r="I906" s="33"/>
      <c r="K906" s="33"/>
    </row>
    <row r="907">
      <c r="F907" s="89"/>
      <c r="G907" s="122"/>
      <c r="I907" s="33"/>
      <c r="K907" s="33"/>
    </row>
    <row r="908">
      <c r="F908" s="89"/>
      <c r="G908" s="122"/>
      <c r="I908" s="33"/>
      <c r="K908" s="33"/>
    </row>
    <row r="909">
      <c r="F909" s="89"/>
      <c r="G909" s="122"/>
      <c r="I909" s="33"/>
      <c r="K909" s="33"/>
    </row>
    <row r="910">
      <c r="F910" s="89"/>
      <c r="G910" s="122"/>
      <c r="I910" s="33"/>
      <c r="K910" s="33"/>
    </row>
    <row r="911">
      <c r="F911" s="89"/>
      <c r="G911" s="122"/>
      <c r="I911" s="33"/>
      <c r="K911" s="33"/>
    </row>
    <row r="912">
      <c r="F912" s="89"/>
      <c r="G912" s="122"/>
      <c r="I912" s="33"/>
      <c r="K912" s="33"/>
    </row>
    <row r="913">
      <c r="F913" s="89"/>
      <c r="G913" s="122"/>
      <c r="I913" s="33"/>
      <c r="K913" s="33"/>
    </row>
    <row r="914">
      <c r="F914" s="89"/>
      <c r="G914" s="122"/>
      <c r="I914" s="33"/>
      <c r="K914" s="33"/>
    </row>
    <row r="915">
      <c r="F915" s="89"/>
      <c r="G915" s="122"/>
      <c r="I915" s="33"/>
      <c r="K915" s="33"/>
    </row>
    <row r="916">
      <c r="F916" s="89"/>
      <c r="G916" s="122"/>
      <c r="I916" s="33"/>
      <c r="K916" s="33"/>
    </row>
    <row r="917">
      <c r="F917" s="89"/>
      <c r="G917" s="122"/>
      <c r="I917" s="33"/>
      <c r="K917" s="33"/>
    </row>
    <row r="918">
      <c r="F918" s="89"/>
      <c r="G918" s="122"/>
      <c r="I918" s="33"/>
      <c r="K918" s="33"/>
    </row>
    <row r="919">
      <c r="F919" s="89"/>
      <c r="G919" s="122"/>
      <c r="I919" s="33"/>
      <c r="K919" s="33"/>
    </row>
    <row r="920">
      <c r="F920" s="89"/>
      <c r="G920" s="122"/>
      <c r="I920" s="33"/>
      <c r="K920" s="33"/>
    </row>
    <row r="921">
      <c r="F921" s="89"/>
      <c r="G921" s="122"/>
      <c r="I921" s="33"/>
      <c r="K921" s="33"/>
    </row>
    <row r="922">
      <c r="F922" s="89"/>
      <c r="G922" s="122"/>
      <c r="I922" s="33"/>
      <c r="K922" s="33"/>
    </row>
    <row r="923">
      <c r="F923" s="89"/>
      <c r="G923" s="122"/>
      <c r="I923" s="33"/>
      <c r="K923" s="33"/>
    </row>
    <row r="924">
      <c r="F924" s="89"/>
      <c r="G924" s="122"/>
      <c r="I924" s="33"/>
      <c r="K924" s="33"/>
    </row>
    <row r="925">
      <c r="F925" s="89"/>
      <c r="G925" s="122"/>
      <c r="I925" s="33"/>
      <c r="K925" s="33"/>
    </row>
    <row r="926">
      <c r="F926" s="89"/>
      <c r="G926" s="122"/>
      <c r="I926" s="33"/>
      <c r="K926" s="33"/>
    </row>
    <row r="927">
      <c r="F927" s="89"/>
      <c r="G927" s="122"/>
      <c r="I927" s="33"/>
      <c r="K927" s="33"/>
    </row>
    <row r="928">
      <c r="F928" s="89"/>
      <c r="G928" s="122"/>
      <c r="I928" s="33"/>
      <c r="K928" s="33"/>
    </row>
    <row r="929">
      <c r="F929" s="89"/>
      <c r="G929" s="122"/>
      <c r="I929" s="33"/>
      <c r="K929" s="33"/>
    </row>
    <row r="930">
      <c r="F930" s="89"/>
      <c r="G930" s="122"/>
      <c r="I930" s="33"/>
      <c r="K930" s="33"/>
    </row>
    <row r="931">
      <c r="F931" s="89"/>
      <c r="G931" s="122"/>
      <c r="I931" s="33"/>
      <c r="K931" s="33"/>
    </row>
    <row r="932">
      <c r="F932" s="89"/>
      <c r="G932" s="122"/>
      <c r="I932" s="33"/>
      <c r="K932" s="33"/>
    </row>
    <row r="933">
      <c r="F933" s="89"/>
      <c r="G933" s="122"/>
      <c r="I933" s="33"/>
      <c r="K933" s="33"/>
    </row>
    <row r="934">
      <c r="F934" s="89"/>
      <c r="G934" s="122"/>
      <c r="I934" s="33"/>
      <c r="K934" s="33"/>
    </row>
    <row r="935">
      <c r="F935" s="89"/>
      <c r="G935" s="122"/>
      <c r="I935" s="33"/>
      <c r="K935" s="33"/>
    </row>
    <row r="936">
      <c r="F936" s="89"/>
      <c r="G936" s="122"/>
      <c r="I936" s="33"/>
      <c r="K936" s="33"/>
    </row>
    <row r="937">
      <c r="F937" s="89"/>
      <c r="G937" s="122"/>
      <c r="I937" s="33"/>
      <c r="K937" s="33"/>
    </row>
    <row r="938">
      <c r="F938" s="89"/>
      <c r="G938" s="122"/>
      <c r="I938" s="33"/>
      <c r="K938" s="33"/>
    </row>
    <row r="939">
      <c r="F939" s="89"/>
      <c r="G939" s="122"/>
      <c r="I939" s="33"/>
      <c r="K939" s="33"/>
    </row>
    <row r="940">
      <c r="F940" s="89"/>
      <c r="G940" s="122"/>
      <c r="I940" s="33"/>
      <c r="K940" s="33"/>
    </row>
    <row r="941">
      <c r="F941" s="89"/>
      <c r="G941" s="122"/>
      <c r="I941" s="33"/>
      <c r="K941" s="33"/>
    </row>
    <row r="942">
      <c r="F942" s="89"/>
      <c r="G942" s="122"/>
      <c r="I942" s="33"/>
      <c r="K942" s="33"/>
    </row>
    <row r="943">
      <c r="F943" s="89"/>
      <c r="G943" s="122"/>
      <c r="I943" s="33"/>
      <c r="K943" s="33"/>
    </row>
    <row r="944">
      <c r="F944" s="89"/>
      <c r="G944" s="122"/>
      <c r="I944" s="33"/>
      <c r="K944" s="33"/>
    </row>
    <row r="945">
      <c r="F945" s="89"/>
      <c r="G945" s="122"/>
      <c r="I945" s="33"/>
      <c r="K945" s="33"/>
    </row>
    <row r="946">
      <c r="F946" s="89"/>
      <c r="G946" s="122"/>
      <c r="I946" s="33"/>
      <c r="K946" s="33"/>
    </row>
    <row r="947">
      <c r="F947" s="89"/>
      <c r="G947" s="122"/>
      <c r="I947" s="33"/>
      <c r="K947" s="33"/>
    </row>
    <row r="948">
      <c r="F948" s="89"/>
      <c r="G948" s="122"/>
      <c r="I948" s="33"/>
      <c r="K948" s="33"/>
    </row>
    <row r="949">
      <c r="F949" s="89"/>
      <c r="G949" s="122"/>
      <c r="I949" s="33"/>
      <c r="K949" s="33"/>
    </row>
    <row r="950">
      <c r="F950" s="89"/>
      <c r="G950" s="122"/>
      <c r="I950" s="33"/>
      <c r="K950" s="33"/>
    </row>
    <row r="951">
      <c r="F951" s="89"/>
      <c r="G951" s="122"/>
      <c r="I951" s="33"/>
      <c r="K951" s="33"/>
    </row>
    <row r="952">
      <c r="F952" s="89"/>
      <c r="G952" s="122"/>
      <c r="I952" s="33"/>
      <c r="K952" s="33"/>
    </row>
    <row r="953">
      <c r="F953" s="89"/>
      <c r="G953" s="122"/>
      <c r="I953" s="33"/>
      <c r="K953" s="33"/>
    </row>
    <row r="954">
      <c r="F954" s="89"/>
      <c r="G954" s="122"/>
      <c r="I954" s="33"/>
      <c r="K954" s="33"/>
    </row>
    <row r="955">
      <c r="F955" s="89"/>
      <c r="G955" s="122"/>
      <c r="I955" s="33"/>
      <c r="K955" s="33"/>
    </row>
    <row r="956">
      <c r="F956" s="89"/>
      <c r="G956" s="122"/>
      <c r="I956" s="33"/>
      <c r="K956" s="33"/>
    </row>
    <row r="957">
      <c r="F957" s="89"/>
      <c r="G957" s="122"/>
      <c r="I957" s="33"/>
      <c r="K957" s="33"/>
    </row>
    <row r="958">
      <c r="F958" s="89"/>
      <c r="G958" s="122"/>
      <c r="I958" s="33"/>
      <c r="K958" s="33"/>
    </row>
    <row r="959">
      <c r="F959" s="89"/>
      <c r="G959" s="122"/>
      <c r="I959" s="33"/>
      <c r="K959" s="33"/>
    </row>
    <row r="960">
      <c r="F960" s="89"/>
      <c r="G960" s="122"/>
      <c r="I960" s="33"/>
      <c r="K960" s="33"/>
    </row>
    <row r="961">
      <c r="F961" s="89"/>
      <c r="G961" s="122"/>
      <c r="I961" s="33"/>
      <c r="K961" s="33"/>
    </row>
    <row r="962">
      <c r="F962" s="89"/>
      <c r="G962" s="122"/>
      <c r="I962" s="33"/>
      <c r="K962" s="33"/>
    </row>
    <row r="963">
      <c r="F963" s="89"/>
      <c r="G963" s="122"/>
      <c r="I963" s="33"/>
      <c r="K963" s="33"/>
    </row>
    <row r="964">
      <c r="F964" s="89"/>
      <c r="G964" s="122"/>
      <c r="I964" s="33"/>
      <c r="K964" s="33"/>
    </row>
    <row r="965">
      <c r="F965" s="89"/>
      <c r="G965" s="122"/>
      <c r="I965" s="33"/>
      <c r="K965" s="33"/>
    </row>
    <row r="966">
      <c r="F966" s="89"/>
      <c r="G966" s="122"/>
      <c r="I966" s="33"/>
      <c r="K966" s="33"/>
    </row>
    <row r="967">
      <c r="F967" s="89"/>
      <c r="G967" s="122"/>
      <c r="I967" s="33"/>
      <c r="K967" s="33"/>
    </row>
    <row r="968">
      <c r="F968" s="89"/>
      <c r="G968" s="122"/>
      <c r="I968" s="33"/>
      <c r="K968" s="33"/>
    </row>
    <row r="969">
      <c r="F969" s="89"/>
      <c r="G969" s="122"/>
      <c r="I969" s="33"/>
      <c r="K969" s="33"/>
    </row>
    <row r="970">
      <c r="F970" s="89"/>
      <c r="G970" s="122"/>
      <c r="I970" s="33"/>
      <c r="K970" s="33"/>
    </row>
    <row r="971">
      <c r="F971" s="89"/>
      <c r="G971" s="122"/>
      <c r="I971" s="33"/>
      <c r="K971" s="33"/>
    </row>
    <row r="972">
      <c r="F972" s="89"/>
      <c r="G972" s="122"/>
      <c r="I972" s="33"/>
      <c r="K972" s="33"/>
    </row>
    <row r="973">
      <c r="F973" s="89"/>
      <c r="G973" s="122"/>
      <c r="I973" s="33"/>
      <c r="K973" s="33"/>
    </row>
    <row r="974">
      <c r="F974" s="89"/>
      <c r="G974" s="122"/>
      <c r="I974" s="33"/>
      <c r="K974" s="33"/>
    </row>
    <row r="975">
      <c r="F975" s="89"/>
      <c r="G975" s="122"/>
      <c r="I975" s="33"/>
      <c r="K975" s="33"/>
    </row>
    <row r="976">
      <c r="F976" s="89"/>
      <c r="G976" s="122"/>
      <c r="I976" s="33"/>
      <c r="K976" s="33"/>
    </row>
    <row r="977">
      <c r="F977" s="89"/>
      <c r="G977" s="122"/>
      <c r="I977" s="33"/>
      <c r="K977" s="33"/>
    </row>
    <row r="978">
      <c r="F978" s="89"/>
      <c r="G978" s="122"/>
      <c r="I978" s="33"/>
      <c r="K978" s="33"/>
    </row>
    <row r="979">
      <c r="F979" s="89"/>
      <c r="G979" s="122"/>
      <c r="I979" s="33"/>
      <c r="K979" s="33"/>
    </row>
    <row r="980">
      <c r="F980" s="89"/>
      <c r="G980" s="122"/>
      <c r="I980" s="33"/>
      <c r="K980" s="33"/>
    </row>
    <row r="981">
      <c r="F981" s="89"/>
      <c r="G981" s="122"/>
      <c r="I981" s="33"/>
      <c r="K981" s="33"/>
    </row>
    <row r="982">
      <c r="F982" s="89"/>
      <c r="G982" s="122"/>
      <c r="I982" s="33"/>
      <c r="K982" s="33"/>
    </row>
    <row r="983">
      <c r="F983" s="89"/>
      <c r="G983" s="122"/>
      <c r="I983" s="33"/>
      <c r="K983" s="33"/>
    </row>
    <row r="984">
      <c r="F984" s="89"/>
      <c r="G984" s="122"/>
      <c r="I984" s="33"/>
      <c r="K984" s="33"/>
    </row>
    <row r="985">
      <c r="F985" s="89"/>
      <c r="G985" s="122"/>
      <c r="I985" s="33"/>
      <c r="K985" s="33"/>
    </row>
    <row r="986">
      <c r="F986" s="89"/>
      <c r="G986" s="122"/>
      <c r="I986" s="33"/>
      <c r="K986" s="33"/>
    </row>
    <row r="987">
      <c r="F987" s="89"/>
      <c r="G987" s="122"/>
      <c r="I987" s="33"/>
      <c r="K987" s="33"/>
    </row>
    <row r="988">
      <c r="F988" s="89"/>
      <c r="G988" s="122"/>
      <c r="I988" s="33"/>
      <c r="K988" s="33"/>
    </row>
    <row r="989">
      <c r="F989" s="89"/>
      <c r="G989" s="122"/>
      <c r="I989" s="33"/>
      <c r="K989" s="33"/>
    </row>
    <row r="990">
      <c r="F990" s="89"/>
      <c r="G990" s="122"/>
      <c r="I990" s="33"/>
      <c r="K990" s="33"/>
    </row>
    <row r="991">
      <c r="F991" s="89"/>
      <c r="G991" s="122"/>
      <c r="I991" s="33"/>
      <c r="K991" s="33"/>
    </row>
    <row r="992">
      <c r="F992" s="89"/>
      <c r="G992" s="122"/>
      <c r="I992" s="33"/>
      <c r="K992" s="33"/>
    </row>
    <row r="993">
      <c r="F993" s="89"/>
      <c r="G993" s="122"/>
      <c r="I993" s="33"/>
      <c r="K993" s="33"/>
    </row>
    <row r="994">
      <c r="F994" s="89"/>
      <c r="G994" s="122"/>
      <c r="I994" s="33"/>
      <c r="K994" s="33"/>
    </row>
    <row r="995">
      <c r="F995" s="89"/>
      <c r="G995" s="122"/>
      <c r="I995" s="33"/>
      <c r="K995" s="33"/>
    </row>
    <row r="996">
      <c r="F996" s="89"/>
      <c r="G996" s="122"/>
      <c r="I996" s="33"/>
      <c r="K996" s="33"/>
    </row>
    <row r="997">
      <c r="F997" s="89"/>
      <c r="G997" s="122"/>
      <c r="I997" s="33"/>
      <c r="K997" s="33"/>
    </row>
    <row r="998">
      <c r="F998" s="89"/>
      <c r="G998" s="122"/>
      <c r="I998" s="33"/>
      <c r="K998" s="33"/>
    </row>
    <row r="999">
      <c r="F999" s="89"/>
      <c r="G999" s="122"/>
      <c r="I999" s="33"/>
      <c r="K999" s="33"/>
    </row>
    <row r="1000">
      <c r="F1000" s="89"/>
      <c r="G1000" s="122"/>
      <c r="I1000" s="33"/>
      <c r="K1000" s="33"/>
    </row>
    <row r="1001">
      <c r="F1001" s="89"/>
      <c r="G1001" s="122"/>
      <c r="I1001" s="33"/>
      <c r="K1001" s="33"/>
    </row>
    <row r="1002">
      <c r="F1002" s="89"/>
      <c r="G1002" s="122"/>
      <c r="I1002" s="33"/>
      <c r="K1002" s="33"/>
    </row>
    <row r="1003">
      <c r="F1003" s="89"/>
      <c r="G1003" s="122"/>
      <c r="I1003" s="33"/>
      <c r="K1003" s="33"/>
    </row>
    <row r="1004">
      <c r="F1004" s="89"/>
      <c r="G1004" s="122"/>
      <c r="I1004" s="33"/>
      <c r="K1004" s="33"/>
    </row>
    <row r="1005">
      <c r="F1005" s="89"/>
      <c r="G1005" s="122"/>
      <c r="I1005" s="33"/>
      <c r="K1005" s="33"/>
    </row>
    <row r="1006">
      <c r="F1006" s="89"/>
      <c r="G1006" s="122"/>
      <c r="I1006" s="33"/>
      <c r="K1006" s="33"/>
    </row>
    <row r="1007">
      <c r="F1007" s="89"/>
      <c r="G1007" s="122"/>
      <c r="I1007" s="33"/>
      <c r="K1007" s="3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  <col customWidth="1" min="7" max="7" width="17.43"/>
  </cols>
  <sheetData>
    <row r="1">
      <c r="A1" s="8" t="s">
        <v>34</v>
      </c>
      <c r="B1" s="8" t="s">
        <v>35</v>
      </c>
      <c r="C1" s="8" t="s">
        <v>36</v>
      </c>
      <c r="D1" s="12" t="s">
        <v>37</v>
      </c>
      <c r="E1" s="12" t="s">
        <v>43</v>
      </c>
      <c r="F1" s="8" t="s">
        <v>44</v>
      </c>
      <c r="G1" s="8" t="s">
        <v>45</v>
      </c>
      <c r="H1" s="12" t="s">
        <v>46</v>
      </c>
    </row>
    <row r="2">
      <c r="A2" s="14">
        <v>1.0</v>
      </c>
      <c r="B2" s="92" t="str">
        <f>Stock_Prices!$A$17</f>
        <v>THL</v>
      </c>
      <c r="C2" s="23">
        <f t="shared" ref="C2:C11" si="1">F2+G2</f>
        <v>10</v>
      </c>
      <c r="D2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2" s="33">
        <f t="shared" ref="E2:E11" si="2">C2*D2</f>
        <v>34300</v>
      </c>
      <c r="F2" s="14">
        <f>Stock_Prices!$D$17/12</f>
        <v>10</v>
      </c>
      <c r="G2" s="23">
        <f>IFERROR(__xludf.DUMMYFUNCTION("INDEX( FILTER(China_Japan!$Z$2:$Z$80 , NOT( ISBLANK( China_Japan!$Z$2:$Z$80 ) ) ) , ROWS( FILTER( China_Japan!$Z$2:$Z$80 , NOT( ISBLANK( China_Japan!$Z$2:$Z$80 ) ) ) ) )"),0.0)</f>
        <v>0</v>
      </c>
      <c r="H2" s="33"/>
    </row>
    <row r="3">
      <c r="A3" s="14">
        <v>1.0</v>
      </c>
      <c r="B3" s="92" t="str">
        <f>Stock_Prices!$A$18</f>
        <v>SHIC</v>
      </c>
      <c r="C3" s="23">
        <f t="shared" si="1"/>
        <v>10</v>
      </c>
      <c r="D3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3" s="33">
        <f t="shared" si="2"/>
        <v>900</v>
      </c>
      <c r="F3" s="14">
        <f>Stock_Prices!$D$18/12</f>
        <v>10</v>
      </c>
      <c r="G3" s="23">
        <f>IFERROR(__xludf.DUMMYFUNCTION("INDEX( FILTER(China_Japan!$Z$82:$Z$160 , NOT( ISBLANK( China_Japan!$Z$82:$Z$160 ) ) ) , ROWS( FILTER( China_Japan!$Z$82:$Z$160 , NOT( ISBLANK( China_Japan!$Z$82:$Z$160 ) ) ) ) )"),0.0)</f>
        <v>0</v>
      </c>
      <c r="H3" s="33">
        <f>SUM(E2:E6)</f>
        <v>85300</v>
      </c>
    </row>
    <row r="4">
      <c r="A4" s="14">
        <v>1.0</v>
      </c>
      <c r="B4" s="92" t="str">
        <f>Stock_Prices!$A$19</f>
        <v>BYD</v>
      </c>
      <c r="C4" s="23">
        <f t="shared" si="1"/>
        <v>10</v>
      </c>
      <c r="D4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4" s="33">
        <f t="shared" si="2"/>
        <v>4900</v>
      </c>
      <c r="F4" s="14">
        <f>Stock_Prices!$D$19/12</f>
        <v>10</v>
      </c>
      <c r="G4" s="23">
        <f>IFERROR(__xludf.DUMMYFUNCTION("INDEX( FILTER(China_Japan!$Z$162:$Z$240 , NOT( ISBLANK( China_Japan!$Z$162:$Z$240 ) ) ) , ROWS( FILTER( China_Japan!$Z$162:$Z$240 , NOT( ISBLANK( China_Japan!$Z$162:$Z$240 ) ) ) ) )"),0.0)</f>
        <v>0</v>
      </c>
      <c r="H4" s="33"/>
    </row>
    <row r="5">
      <c r="A5" s="14">
        <v>1.0</v>
      </c>
      <c r="B5" s="92" t="str">
        <f>Stock_Prices!$A$20</f>
        <v>XOMI</v>
      </c>
      <c r="C5" s="23">
        <f t="shared" si="1"/>
        <v>10</v>
      </c>
      <c r="D5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5" s="33">
        <f t="shared" si="2"/>
        <v>1700</v>
      </c>
      <c r="F5" s="14">
        <f>Stock_Prices!$D$20/12</f>
        <v>10</v>
      </c>
      <c r="G5" s="23">
        <f>IFERROR(__xludf.DUMMYFUNCTION("INDEX( FILTER(China_Japan!$Z$242:$Z$320 , NOT( ISBLANK( China_Japan!$Z$242:$Z$320 ) ) ) , ROWS( FILTER( China_Japan!$Z$242:$Z$320 , NOT( ISBLANK( China_Japan!$Z$242:$Z$320 ) ) ) ) )"),0.0)</f>
        <v>0</v>
      </c>
      <c r="H5" s="33"/>
    </row>
    <row r="6">
      <c r="A6" s="14">
        <v>1.0</v>
      </c>
      <c r="B6" s="92" t="str">
        <f>Stock_Prices!$A$21</f>
        <v>ALI</v>
      </c>
      <c r="C6" s="23">
        <f t="shared" si="1"/>
        <v>10</v>
      </c>
      <c r="D6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6" s="33">
        <f t="shared" si="2"/>
        <v>43500</v>
      </c>
      <c r="F6" s="14">
        <f>Stock_Prices!$D$21/12</f>
        <v>10</v>
      </c>
      <c r="G6" s="23">
        <f>IFERROR(__xludf.DUMMYFUNCTION("INDEX( FILTER(China_Japan!$Z$322:$Z$400 , NOT( ISBLANK( China_Japan!$Z$322:$Z$400 ) ) ) , ROWS( FILTER( China_Japan!$Z$322:$Z$400 , NOT( ISBLANK( China_Japan!$Z$322:$Z$400 ) ) ) ) )"),0.0)</f>
        <v>0</v>
      </c>
      <c r="H6" s="33"/>
    </row>
    <row r="7">
      <c r="A7" s="14">
        <v>1.0</v>
      </c>
      <c r="B7" s="92" t="str">
        <f>Stock_Prices!$A$22</f>
        <v>SOFT</v>
      </c>
      <c r="C7" s="23">
        <f t="shared" si="1"/>
        <v>10</v>
      </c>
      <c r="D7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7" s="33">
        <f t="shared" si="2"/>
        <v>53110</v>
      </c>
      <c r="F7" s="14">
        <f>Stock_Prices!$D$22/12</f>
        <v>10</v>
      </c>
      <c r="G7" s="23">
        <f>IFERROR(__xludf.DUMMYFUNCTION("INDEX( FILTER(China_Japan!$Z$402:$Z$480 , NOT( ISBLANK( China_Japan!$Z$402:$Z$480 ) ) ) , ROWS( FILTER( China_Japan!$Z$402:$Z$480 , NOT( ISBLANK( China_Japan!$Z$402:$Z$480 ) ) ) ) )"),0.0)</f>
        <v>0</v>
      </c>
    </row>
    <row r="8">
      <c r="A8" s="14">
        <v>1.0</v>
      </c>
      <c r="B8" s="92" t="str">
        <f>Stock_Prices!$A$23</f>
        <v>NPS</v>
      </c>
      <c r="C8" s="23">
        <f t="shared" si="1"/>
        <v>10</v>
      </c>
      <c r="D8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8" s="33">
        <f t="shared" si="2"/>
        <v>13020</v>
      </c>
      <c r="F8" s="14">
        <f>Stock_Prices!$D$23/12</f>
        <v>10</v>
      </c>
      <c r="G8" s="23">
        <f>IFERROR(__xludf.DUMMYFUNCTION("INDEX( FILTER(China_Japan!$Z$482:$Z$560 , NOT( ISBLANK( China_Japan!$Z$482:$Z$560 ) ) ) , ROWS( FILTER( China_Japan!$Z$482:$Z$560 , NOT( ISBLANK( China_Japan!$Z$482:$Z$560 ) ) ) ) )"),0.0)</f>
        <v>0</v>
      </c>
    </row>
    <row r="9">
      <c r="A9" s="14">
        <v>1.0</v>
      </c>
      <c r="B9" s="92" t="str">
        <f>Stock_Prices!$A$24</f>
        <v>SONY</v>
      </c>
      <c r="C9" s="23">
        <f t="shared" si="1"/>
        <v>10</v>
      </c>
      <c r="D9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9" s="33">
        <f t="shared" si="2"/>
        <v>34600</v>
      </c>
      <c r="F9" s="14">
        <f>Stock_Prices!$D$24/12</f>
        <v>10</v>
      </c>
      <c r="G9" s="23">
        <f>IFERROR(__xludf.DUMMYFUNCTION("INDEX( FILTER(China_Japan!$Z$562:$Z$640 , NOT( ISBLANK( China_Japan!$Z$562:$Z$640 ) ) ) , ROWS( FILTER( China_Japan!$Z$562:$Z$640 , NOT( ISBLANK( China_Japan!$Z$562:$Z$640 ) ) ) ) )"),0.0)</f>
        <v>0</v>
      </c>
    </row>
    <row r="10" ht="17.25" customHeight="1">
      <c r="A10" s="93">
        <v>1.0</v>
      </c>
      <c r="B10" s="92" t="str">
        <f>Stock_Prices!$A$25</f>
        <v>KMC</v>
      </c>
      <c r="C10" s="94">
        <f t="shared" si="1"/>
        <v>10</v>
      </c>
      <c r="D10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10" s="95">
        <f t="shared" si="2"/>
        <v>43960</v>
      </c>
      <c r="F10" s="14">
        <f>Stock_Prices!$D$25/12</f>
        <v>10</v>
      </c>
      <c r="G10" s="94">
        <f>IFERROR(__xludf.DUMMYFUNCTION("INDEX( FILTER(China_Japan!$Z$642:$Z$720 , NOT( ISBLANK( China_Japan!$Z$642:$Z$720 ) ) ) , ROWS( FILTER( China_Japan!$Z$642:$Z$720 , NOT( ISBLANK( China_Japan!$Z$642:$Z$720 ) ) ) ) )"),0.0)</f>
        <v>0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>
      <c r="A11" s="14">
        <v>1.0</v>
      </c>
      <c r="B11" s="92" t="str">
        <f>Stock_Prices!$A$26</f>
        <v>SMC</v>
      </c>
      <c r="C11" s="23">
        <f t="shared" si="1"/>
        <v>10</v>
      </c>
      <c r="D11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11" s="33">
        <f t="shared" si="2"/>
        <v>15220</v>
      </c>
      <c r="F11" s="14">
        <f>Stock_Prices!$D$26/12</f>
        <v>10</v>
      </c>
      <c r="G11" s="23">
        <f>IFERROR(__xludf.DUMMYFUNCTION("INDEX( FILTER(China_Japan!$Z$722:$Z$800 , NOT( ISBLANK( China_Japan!$Z$722:$Z$800 ) ) ) , ROWS( FILTER( China_Japan!$Z$722:$Z$800 , NOT( ISBLANK( China_Japan!$Z$722:$Z$800 ) ) ) ) )"),0.0)</f>
        <v>0</v>
      </c>
    </row>
    <row r="1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>
      <c r="A13" s="14">
        <v>2.0</v>
      </c>
      <c r="B13" s="92" t="str">
        <f>Stock_Prices!$A$17</f>
        <v>THL</v>
      </c>
      <c r="C13" s="23">
        <f t="shared" ref="C13:C22" si="3">F13+G13</f>
        <v>10</v>
      </c>
      <c r="D13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13" s="33">
        <f t="shared" ref="E13:E22" si="4">C13*D13</f>
        <v>34300</v>
      </c>
      <c r="F13" s="14">
        <f>Stock_Prices!$D$17/12</f>
        <v>10</v>
      </c>
      <c r="G13" s="23">
        <f>IFERROR(__xludf.DUMMYFUNCTION("INDEX( FILTER(China_Japan!$AA$2:$AA$80 , NOT( ISBLANK( China_Japan!$AA$2:$AA$80 ) ) ) , ROWS( FILTER( China_Japan!$AA$2:$AA$80 , NOT( ISBLANK( China_Japan!$AA$2:$AA$80 ) ) ) ) )"),0.0)</f>
        <v>0</v>
      </c>
      <c r="H13" s="33"/>
    </row>
    <row r="14">
      <c r="A14" s="14">
        <v>2.0</v>
      </c>
      <c r="B14" s="92" t="str">
        <f>Stock_Prices!$A$18</f>
        <v>SHIC</v>
      </c>
      <c r="C14" s="23">
        <f t="shared" si="3"/>
        <v>10</v>
      </c>
      <c r="D14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14" s="33">
        <f t="shared" si="4"/>
        <v>900</v>
      </c>
      <c r="F14" s="14">
        <f>Stock_Prices!$D$18/12</f>
        <v>10</v>
      </c>
      <c r="G14" s="23">
        <f>IFERROR(__xludf.DUMMYFUNCTION("INDEX( FILTER(China_Japan!$AA$82:$AA$160 , NOT( ISBLANK( China_Japan!$AA$82:$AA$160 ) ) ) , ROWS( FILTER( China_Japan!$AA$82:$AA$160 , NOT( ISBLANK( China_Japan!$AA$82:$AA$160 ) ) ) ) )"),0.0)</f>
        <v>0</v>
      </c>
      <c r="H14" s="33">
        <f>SUM(E13:E17)</f>
        <v>85300</v>
      </c>
    </row>
    <row r="15">
      <c r="A15" s="14">
        <v>2.0</v>
      </c>
      <c r="B15" s="92" t="str">
        <f>Stock_Prices!$A$19</f>
        <v>BYD</v>
      </c>
      <c r="C15" s="23">
        <f t="shared" si="3"/>
        <v>10</v>
      </c>
      <c r="D15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15" s="33">
        <f t="shared" si="4"/>
        <v>4900</v>
      </c>
      <c r="F15" s="14">
        <f>Stock_Prices!$D$19/12</f>
        <v>10</v>
      </c>
      <c r="G15" s="23">
        <f>IFERROR(__xludf.DUMMYFUNCTION("INDEX( FILTER(China_Japan!$AA$162:$AA$240 , NOT( ISBLANK( China_Japan!$AA$162:$AA$240 ) ) ) , ROWS( FILTER( China_Japan!$AA$162:$AA$240 , NOT( ISBLANK( China_Japan!$AA$162:$AA$240 ) ) ) ) )"),0.0)</f>
        <v>0</v>
      </c>
      <c r="H15" s="33"/>
    </row>
    <row r="16">
      <c r="A16" s="14">
        <v>2.0</v>
      </c>
      <c r="B16" s="92" t="str">
        <f>Stock_Prices!$A$20</f>
        <v>XOMI</v>
      </c>
      <c r="C16" s="23">
        <f t="shared" si="3"/>
        <v>10</v>
      </c>
      <c r="D16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16" s="33">
        <f t="shared" si="4"/>
        <v>1700</v>
      </c>
      <c r="F16" s="14">
        <f>Stock_Prices!$D$20/12</f>
        <v>10</v>
      </c>
      <c r="G16" s="23">
        <f>IFERROR(__xludf.DUMMYFUNCTION("INDEX( FILTER(China_Japan!$AA$242:$AA$320 , NOT( ISBLANK( China_Japan!$AA$242:$AA$320 ) ) ) , ROWS( FILTER( China_Japan!$AA$242:$AA$320 , NOT( ISBLANK( China_Japan!$AA$242:$AA$320 ) ) ) ) )"),0.0)</f>
        <v>0</v>
      </c>
      <c r="H16" s="33"/>
    </row>
    <row r="17">
      <c r="A17" s="14">
        <v>2.0</v>
      </c>
      <c r="B17" s="92" t="str">
        <f>Stock_Prices!$A$21</f>
        <v>ALI</v>
      </c>
      <c r="C17" s="23">
        <f t="shared" si="3"/>
        <v>10</v>
      </c>
      <c r="D17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17" s="33">
        <f t="shared" si="4"/>
        <v>43500</v>
      </c>
      <c r="F17" s="14">
        <f>Stock_Prices!$D$21/12</f>
        <v>10</v>
      </c>
      <c r="G17" s="23">
        <f>IFERROR(__xludf.DUMMYFUNCTION("INDEX( FILTER(China_Japan!$AA$322:$AA$400 , NOT( ISBLANK( China_Japan!$AA$322:$AA$400 ) ) ) , ROWS( FILTER( China_Japan!$AA$322:$AA$400 , NOT( ISBLANK( China_Japan!$AA$322:$AA$400 ) ) ) ) )"),0.0)</f>
        <v>0</v>
      </c>
      <c r="H17" s="33"/>
    </row>
    <row r="18">
      <c r="A18" s="14">
        <v>2.0</v>
      </c>
      <c r="B18" s="92" t="str">
        <f>Stock_Prices!$A$22</f>
        <v>SOFT</v>
      </c>
      <c r="C18" s="23">
        <f t="shared" si="3"/>
        <v>10</v>
      </c>
      <c r="D18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18" s="33">
        <f t="shared" si="4"/>
        <v>53110</v>
      </c>
      <c r="F18" s="14">
        <f>Stock_Prices!$D$22/12</f>
        <v>10</v>
      </c>
      <c r="G18" s="23">
        <f>IFERROR(__xludf.DUMMYFUNCTION("INDEX( FILTER(China_Japan!$AA$402:$AA$480 , NOT( ISBLANK( China_Japan!$AA$402:$AA$480 ) ) ) , ROWS( FILTER( China_Japan!$AA$402:$AA$480 , NOT( ISBLANK( China_Japan!$AA$402:$AA$480 ) ) ) ) )"),0.0)</f>
        <v>0</v>
      </c>
    </row>
    <row r="19">
      <c r="A19" s="14">
        <v>2.0</v>
      </c>
      <c r="B19" s="92" t="str">
        <f>Stock_Prices!$A$23</f>
        <v>NPS</v>
      </c>
      <c r="C19" s="23">
        <f t="shared" si="3"/>
        <v>10</v>
      </c>
      <c r="D19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19" s="33">
        <f t="shared" si="4"/>
        <v>13020</v>
      </c>
      <c r="F19" s="14">
        <f>Stock_Prices!$D$23/12</f>
        <v>10</v>
      </c>
      <c r="G19" s="23">
        <f>IFERROR(__xludf.DUMMYFUNCTION("INDEX( FILTER(China_Japan!$AA$482:$AA$560 , NOT( ISBLANK( China_Japan!$AA$482:$AA$560 ) ) ) , ROWS( FILTER( China_Japan!$AA$482:$AA$560 , NOT( ISBLANK( China_Japan!$AA$482:$AA$560 ) ) ) ) )"),0.0)</f>
        <v>0</v>
      </c>
    </row>
    <row r="20">
      <c r="A20" s="14">
        <v>2.0</v>
      </c>
      <c r="B20" s="92" t="str">
        <f>Stock_Prices!$A$24</f>
        <v>SONY</v>
      </c>
      <c r="C20" s="23">
        <f t="shared" si="3"/>
        <v>10</v>
      </c>
      <c r="D20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20" s="33">
        <f t="shared" si="4"/>
        <v>34600</v>
      </c>
      <c r="F20" s="14">
        <f>Stock_Prices!$D$24/12</f>
        <v>10</v>
      </c>
      <c r="G20" s="23">
        <f>IFERROR(__xludf.DUMMYFUNCTION("INDEX( FILTER(China_Japan!$AA$562:$AA$640 , NOT( ISBLANK( China_Japan!$AA$562:$AA$640 ) ) ) , ROWS( FILTER( China_Japan!$AA$562:$AA$640 , NOT( ISBLANK( China_Japan!$AA$562:$AA$640 ) ) ) ) )"),0.0)</f>
        <v>0</v>
      </c>
    </row>
    <row r="21" ht="18.0" customHeight="1">
      <c r="A21" s="96">
        <v>2.0</v>
      </c>
      <c r="B21" s="92" t="str">
        <f>Stock_Prices!$A$25</f>
        <v>KMC</v>
      </c>
      <c r="C21" s="97">
        <f t="shared" si="3"/>
        <v>10</v>
      </c>
      <c r="D21" s="98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21" s="98">
        <f t="shared" si="4"/>
        <v>43960</v>
      </c>
      <c r="F21" s="14">
        <f>Stock_Prices!$D$25/12</f>
        <v>10</v>
      </c>
      <c r="G21" s="97">
        <f>IFERROR(__xludf.DUMMYFUNCTION("INDEX( FILTER(China_Japan!$AA$642:$AA$720 , NOT( ISBLANK( China_Japan!$AA$642:$AA$720 ) ) ) , ROWS( FILTER( China_Japan!$AA$642:$AA$720 , NOT( ISBLANK( China_Japan!$AA$642:$AA$720 ) ) ) ) )"),0.0)</f>
        <v>0</v>
      </c>
      <c r="H21" s="99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</row>
    <row r="22">
      <c r="A22" s="14">
        <v>2.0</v>
      </c>
      <c r="B22" s="92" t="str">
        <f>Stock_Prices!$A$26</f>
        <v>SMC</v>
      </c>
      <c r="C22" s="23">
        <f t="shared" si="3"/>
        <v>10</v>
      </c>
      <c r="D22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22" s="33">
        <f t="shared" si="4"/>
        <v>15220</v>
      </c>
      <c r="F22" s="14">
        <f>Stock_Prices!$D$26/12</f>
        <v>10</v>
      </c>
      <c r="G22" s="23">
        <f>IFERROR(__xludf.DUMMYFUNCTION("INDEX( FILTER(China_Japan!$AA$722:$AA$800 , NOT( ISBLANK( China_Japan!$AA$722:$AA$800 ) ) ) , ROWS( FILTER( China_Japan!$AA$722:$AA$800 , NOT( ISBLANK( China_Japan!$AA$722:$AA$800 ) ) ) ) )"),0.0)</f>
        <v>0</v>
      </c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>
      <c r="A24" s="14">
        <v>3.0</v>
      </c>
      <c r="B24" s="92" t="str">
        <f>Stock_Prices!$A$17</f>
        <v>THL</v>
      </c>
      <c r="C24" s="23">
        <f t="shared" ref="C24:C33" si="5">F24+G24</f>
        <v>10</v>
      </c>
      <c r="D24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24" s="33">
        <f t="shared" ref="E24:E33" si="6">C24*D24</f>
        <v>34300</v>
      </c>
      <c r="F24" s="14">
        <f>Stock_Prices!$D$17/12</f>
        <v>10</v>
      </c>
      <c r="G24" s="23">
        <f>IFERROR(__xludf.DUMMYFUNCTION("INDEX( FILTER(China_Japan!$AB$2:$AB$80 , NOT( ISBLANK( China_Japan!$AB$2:$AB$80 ) ) ) , ROWS( FILTER( China_Japan!$AB$2:$AB$80 , NOT( ISBLANK( China_Japan!$AB$2:$AB$80 ) ) ) ) )"),0.0)</f>
        <v>0</v>
      </c>
      <c r="H24" s="33"/>
    </row>
    <row r="25">
      <c r="A25" s="14">
        <v>3.0</v>
      </c>
      <c r="B25" s="92" t="str">
        <f>Stock_Prices!$A$18</f>
        <v>SHIC</v>
      </c>
      <c r="C25" s="23">
        <f t="shared" si="5"/>
        <v>10</v>
      </c>
      <c r="D25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25" s="33">
        <f t="shared" si="6"/>
        <v>900</v>
      </c>
      <c r="F25" s="14">
        <f>Stock_Prices!$D$18/12</f>
        <v>10</v>
      </c>
      <c r="G25" s="23">
        <f>IFERROR(__xludf.DUMMYFUNCTION("INDEX( FILTER(China_Japan!$AB$82:$AB$160 , NOT( ISBLANK( China_Japan!$AB$82:$AB$160 ) ) ) , ROWS( FILTER( China_Japan!$AB$82:$AB$160 , NOT( ISBLANK( China_Japan!$AB$82:$AB$160 ) ) ) ) )"),0.0)</f>
        <v>0</v>
      </c>
      <c r="H25" s="33">
        <f>SUM(E24:E28)</f>
        <v>85300</v>
      </c>
    </row>
    <row r="26">
      <c r="A26" s="14">
        <v>3.0</v>
      </c>
      <c r="B26" s="92" t="str">
        <f>Stock_Prices!$A$19</f>
        <v>BYD</v>
      </c>
      <c r="C26" s="23">
        <f t="shared" si="5"/>
        <v>10</v>
      </c>
      <c r="D26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26" s="33">
        <f t="shared" si="6"/>
        <v>4900</v>
      </c>
      <c r="F26" s="14">
        <f>Stock_Prices!$D$19/12</f>
        <v>10</v>
      </c>
      <c r="G26" s="23">
        <f>IFERROR(__xludf.DUMMYFUNCTION("INDEX( FILTER(China_Japan!$AB$162:$AB$240 , NOT( ISBLANK( China_Japan!$AB$162:$AB$240 ) ) ) , ROWS( FILTER( China_Japan!$AB$162:$AB$240 , NOT( ISBLANK( China_Japan!$AB$162:$AB$240 ) ) ) ) )"),0.0)</f>
        <v>0</v>
      </c>
      <c r="H26" s="33"/>
    </row>
    <row r="27">
      <c r="A27" s="14">
        <v>3.0</v>
      </c>
      <c r="B27" s="92" t="str">
        <f>Stock_Prices!$A$20</f>
        <v>XOMI</v>
      </c>
      <c r="C27" s="23">
        <f t="shared" si="5"/>
        <v>10</v>
      </c>
      <c r="D27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27" s="33">
        <f t="shared" si="6"/>
        <v>1700</v>
      </c>
      <c r="F27" s="14">
        <f>Stock_Prices!$D$20/12</f>
        <v>10</v>
      </c>
      <c r="G27" s="23">
        <f>IFERROR(__xludf.DUMMYFUNCTION("INDEX( FILTER(China_Japan!$AB$242:$AB$320 , NOT( ISBLANK( China_Japan!$AB$242:$AB$320 ) ) ) , ROWS( FILTER( China_Japan!$AB$242:$AB$320 , NOT( ISBLANK( China_Japan!$AB$242:$AB$320 ) ) ) ) )"),0.0)</f>
        <v>0</v>
      </c>
      <c r="H27" s="33"/>
    </row>
    <row r="28">
      <c r="A28" s="14">
        <v>3.0</v>
      </c>
      <c r="B28" s="92" t="str">
        <f>Stock_Prices!$A$21</f>
        <v>ALI</v>
      </c>
      <c r="C28" s="23">
        <f t="shared" si="5"/>
        <v>10</v>
      </c>
      <c r="D28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28" s="33">
        <f t="shared" si="6"/>
        <v>43500</v>
      </c>
      <c r="F28" s="14">
        <f>Stock_Prices!$D$21/12</f>
        <v>10</v>
      </c>
      <c r="G28" s="23">
        <f>IFERROR(__xludf.DUMMYFUNCTION("INDEX( FILTER(China_Japan!$AB$322:$AB$400 , NOT( ISBLANK( China_Japan!$AB$322:$AB$400 ) ) ) , ROWS( FILTER( China_Japan!$AB$322:$AB$400 , NOT( ISBLANK( China_Japan!$AB$322:$AB$400 ) ) ) ) )"),0.0)</f>
        <v>0</v>
      </c>
      <c r="H28" s="33"/>
    </row>
    <row r="29">
      <c r="A29" s="14">
        <v>3.0</v>
      </c>
      <c r="B29" s="92" t="str">
        <f>Stock_Prices!$A$22</f>
        <v>SOFT</v>
      </c>
      <c r="C29" s="23">
        <f t="shared" si="5"/>
        <v>10</v>
      </c>
      <c r="D29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29" s="33">
        <f t="shared" si="6"/>
        <v>53110</v>
      </c>
      <c r="F29" s="14">
        <f>Stock_Prices!$D$22/12</f>
        <v>10</v>
      </c>
      <c r="G29" s="23">
        <f>IFERROR(__xludf.DUMMYFUNCTION("INDEX( FILTER(China_Japan!$AB$402:$AB$480 , NOT( ISBLANK( China_Japan!$AB$402:$AB$480 ) ) ) , ROWS( FILTER( China_Japan!$AB$402:$AB$480 , NOT( ISBLANK( China_Japan!$AB$402:$AB$480 ) ) ) ) )"),0.0)</f>
        <v>0</v>
      </c>
    </row>
    <row r="30">
      <c r="A30" s="14">
        <v>3.0</v>
      </c>
      <c r="B30" s="92" t="str">
        <f>Stock_Prices!$A$23</f>
        <v>NPS</v>
      </c>
      <c r="C30" s="23">
        <f t="shared" si="5"/>
        <v>10</v>
      </c>
      <c r="D30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30" s="33">
        <f t="shared" si="6"/>
        <v>13020</v>
      </c>
      <c r="F30" s="14">
        <f>Stock_Prices!$D$23/12</f>
        <v>10</v>
      </c>
      <c r="G30" s="23">
        <f>IFERROR(__xludf.DUMMYFUNCTION("INDEX( FILTER(China_Japan!$AB$482:$AB$560 , NOT( ISBLANK( China_Japan!$AB$482:$AB$560 ) ) ) , ROWS( FILTER( China_Japan!$AB$482:$AB$560 , NOT( ISBLANK( China_Japan!$AB$482:$AB$560 ) ) ) ) )"),0.0)</f>
        <v>0</v>
      </c>
    </row>
    <row r="31">
      <c r="A31" s="14">
        <v>3.0</v>
      </c>
      <c r="B31" s="92" t="str">
        <f>Stock_Prices!$A$24</f>
        <v>SONY</v>
      </c>
      <c r="C31" s="23">
        <f t="shared" si="5"/>
        <v>10</v>
      </c>
      <c r="D31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31" s="33">
        <f t="shared" si="6"/>
        <v>34600</v>
      </c>
      <c r="F31" s="14">
        <f>Stock_Prices!$D$24/12</f>
        <v>10</v>
      </c>
      <c r="G31" s="23">
        <f>IFERROR(__xludf.DUMMYFUNCTION("INDEX( FILTER(China_Japan!$AB$562:$AB$640 , NOT( ISBLANK( China_Japan!$AB$562:$AB$640 ) ) ) , ROWS( FILTER( China_Japan!$AB$562:$AB$640 , NOT( ISBLANK( China_Japan!$AB$562:$AB$640 ) ) ) ) )"),0.0)</f>
        <v>0</v>
      </c>
    </row>
    <row r="32" ht="16.5" customHeight="1">
      <c r="A32" s="14">
        <v>3.0</v>
      </c>
      <c r="B32" s="92" t="str">
        <f>Stock_Prices!$A$25</f>
        <v>KMC</v>
      </c>
      <c r="C32" s="94">
        <f t="shared" si="5"/>
        <v>10</v>
      </c>
      <c r="D32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32" s="95">
        <f t="shared" si="6"/>
        <v>43960</v>
      </c>
      <c r="F32" s="14">
        <f>Stock_Prices!$D$25/12</f>
        <v>10</v>
      </c>
      <c r="G32" s="94">
        <f>IFERROR(__xludf.DUMMYFUNCTION("INDEX( FILTER(China_Japan!$AB$642:$AB$720 , NOT( ISBLANK( China_Japan!$AB$642:$AB$720 ) ) ) , ROWS( FILTER( China_Japan!$AB$642:$AB$720 , NOT( ISBLANK( China_Japan!$AB$642:$AB$720 ) ) ) ) )"),0.0)</f>
        <v>0</v>
      </c>
      <c r="H32" s="54"/>
    </row>
    <row r="33">
      <c r="A33" s="14">
        <v>3.0</v>
      </c>
      <c r="B33" s="92" t="str">
        <f>Stock_Prices!$A$26</f>
        <v>SMC</v>
      </c>
      <c r="C33" s="23">
        <f t="shared" si="5"/>
        <v>10</v>
      </c>
      <c r="D33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33" s="33">
        <f t="shared" si="6"/>
        <v>15220</v>
      </c>
      <c r="F33" s="14">
        <f>Stock_Prices!$D$26/12</f>
        <v>10</v>
      </c>
      <c r="G33" s="23">
        <f>IFERROR(__xludf.DUMMYFUNCTION("INDEX( FILTER(China_Japan!$AB$722:$AB$800 , NOT( ISBLANK( China_Japan!$AB$722:$AB$800 ) ) ) , ROWS( FILTER( China_Japan!$AB$722:$AB$800 , NOT( ISBLANK( China_Japan!$AB$722:$AB$800 ) ) ) ) )"),0.0)</f>
        <v>0</v>
      </c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>
      <c r="A35" s="14">
        <v>4.0</v>
      </c>
      <c r="B35" s="92" t="str">
        <f>Stock_Prices!$A$17</f>
        <v>THL</v>
      </c>
      <c r="C35" s="23">
        <f t="shared" ref="C35:C44" si="7">F35+G35</f>
        <v>10</v>
      </c>
      <c r="D35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35" s="33">
        <f t="shared" ref="E35:E44" si="8">C35*D35</f>
        <v>34300</v>
      </c>
      <c r="F35" s="14">
        <f>Stock_Prices!$D$17/12</f>
        <v>10</v>
      </c>
      <c r="G35" s="23">
        <f>IFERROR(__xludf.DUMMYFUNCTION("INDEX( FILTER(China_Japan!$AC$2:$AC$80 , NOT( ISBLANK( China_Japan!$AC$2:$AC$80 ) ) ) , ROWS( FILTER( China_Japan!$AC$2:$AC$80 , NOT( ISBLANK( China_Japan!$AC$2:$AC$80 ) ) ) ) )"),0.0)</f>
        <v>0</v>
      </c>
      <c r="H35" s="33"/>
    </row>
    <row r="36">
      <c r="A36" s="14">
        <v>4.0</v>
      </c>
      <c r="B36" s="92" t="str">
        <f>Stock_Prices!$A$18</f>
        <v>SHIC</v>
      </c>
      <c r="C36" s="23">
        <f t="shared" si="7"/>
        <v>10</v>
      </c>
      <c r="D36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36" s="33">
        <f t="shared" si="8"/>
        <v>900</v>
      </c>
      <c r="F36" s="14">
        <f>Stock_Prices!$D$18/12</f>
        <v>10</v>
      </c>
      <c r="G36" s="23">
        <f>IFERROR(__xludf.DUMMYFUNCTION("INDEX( FILTER(China_Japan!$AC$82:$AC$160 , NOT( ISBLANK( China_Japan!$AC$82:$AC$160 ) ) ) , ROWS( FILTER( China_Japan!$AC$82:$AC$160 , NOT( ISBLANK( China_Japan!$AC$82:$AC$160 ) ) ) ) )"),0.0)</f>
        <v>0</v>
      </c>
      <c r="H36" s="33">
        <f>SUM(E35:E39)</f>
        <v>85300</v>
      </c>
    </row>
    <row r="37">
      <c r="A37" s="14">
        <v>4.0</v>
      </c>
      <c r="B37" s="92" t="str">
        <f>Stock_Prices!$A$19</f>
        <v>BYD</v>
      </c>
      <c r="C37" s="23">
        <f t="shared" si="7"/>
        <v>10</v>
      </c>
      <c r="D37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37" s="33">
        <f t="shared" si="8"/>
        <v>4900</v>
      </c>
      <c r="F37" s="14">
        <f>Stock_Prices!$D$19/12</f>
        <v>10</v>
      </c>
      <c r="G37" s="23">
        <f>IFERROR(__xludf.DUMMYFUNCTION("INDEX( FILTER(China_Japan!$AC$162:$AC$240 , NOT( ISBLANK( China_Japan!$AC$162:$AC$240 ) ) ) , ROWS( FILTER( China_Japan!$AC$162:$AC$240 , NOT( ISBLANK( China_Japan!$AC$162:$AC$240 ) ) ) ) )"),0.0)</f>
        <v>0</v>
      </c>
      <c r="H37" s="33"/>
    </row>
    <row r="38">
      <c r="A38" s="14">
        <v>4.0</v>
      </c>
      <c r="B38" s="92" t="str">
        <f>Stock_Prices!$A$20</f>
        <v>XOMI</v>
      </c>
      <c r="C38" s="23">
        <f t="shared" si="7"/>
        <v>10</v>
      </c>
      <c r="D38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38" s="33">
        <f t="shared" si="8"/>
        <v>1700</v>
      </c>
      <c r="F38" s="14">
        <f>Stock_Prices!$D$20/12</f>
        <v>10</v>
      </c>
      <c r="G38" s="23">
        <f>IFERROR(__xludf.DUMMYFUNCTION("INDEX( FILTER(China_Japan!$AC$242:$AC$320 , NOT( ISBLANK( China_Japan!$AC$242:$AC$320 ) ) ) , ROWS( FILTER( China_Japan!$AC$242:$AC$320 , NOT( ISBLANK( China_Japan!$AC$242:$AC$320 ) ) ) ) )"),0.0)</f>
        <v>0</v>
      </c>
      <c r="H38" s="33"/>
    </row>
    <row r="39">
      <c r="A39" s="14">
        <v>4.0</v>
      </c>
      <c r="B39" s="92" t="str">
        <f>Stock_Prices!$A$21</f>
        <v>ALI</v>
      </c>
      <c r="C39" s="23">
        <f t="shared" si="7"/>
        <v>10</v>
      </c>
      <c r="D39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39" s="33">
        <f t="shared" si="8"/>
        <v>43500</v>
      </c>
      <c r="F39" s="14">
        <f>Stock_Prices!$D$21/12</f>
        <v>10</v>
      </c>
      <c r="G39" s="23">
        <f>IFERROR(__xludf.DUMMYFUNCTION("INDEX( FILTER(China_Japan!$AC$322:$AC$400 , NOT( ISBLANK( China_Japan!$AC$322:$AC$400 ) ) ) , ROWS( FILTER( China_Japan!$AC$322:$AC$400 , NOT( ISBLANK( China_Japan!$AC$322:$AC$400 ) ) ) ) )"),0.0)</f>
        <v>0</v>
      </c>
      <c r="H39" s="33"/>
    </row>
    <row r="40">
      <c r="A40" s="14">
        <v>4.0</v>
      </c>
      <c r="B40" s="92" t="str">
        <f>Stock_Prices!$A$22</f>
        <v>SOFT</v>
      </c>
      <c r="C40" s="23">
        <f t="shared" si="7"/>
        <v>10</v>
      </c>
      <c r="D40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40" s="33">
        <f t="shared" si="8"/>
        <v>53110</v>
      </c>
      <c r="F40" s="14">
        <f>Stock_Prices!$D$22/12</f>
        <v>10</v>
      </c>
      <c r="G40" s="23">
        <f>IFERROR(__xludf.DUMMYFUNCTION("INDEX( FILTER(China_Japan!$AC$402:$AC$480 , NOT( ISBLANK( China_Japan!$AC$402:$AC$480 ) ) ) , ROWS( FILTER( China_Japan!$AC$402:$AC$480 , NOT( ISBLANK( China_Japan!$AC$402:$AC$480 ) ) ) ) )"),0.0)</f>
        <v>0</v>
      </c>
    </row>
    <row r="41">
      <c r="A41" s="14">
        <v>4.0</v>
      </c>
      <c r="B41" s="92" t="str">
        <f>Stock_Prices!$A$23</f>
        <v>NPS</v>
      </c>
      <c r="C41" s="23">
        <f t="shared" si="7"/>
        <v>10</v>
      </c>
      <c r="D41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41" s="33">
        <f t="shared" si="8"/>
        <v>13020</v>
      </c>
      <c r="F41" s="14">
        <f>Stock_Prices!$D$23/12</f>
        <v>10</v>
      </c>
      <c r="G41" s="23">
        <f>IFERROR(__xludf.DUMMYFUNCTION("INDEX( FILTER(China_Japan!$AC$482:$AC$560 , NOT( ISBLANK( China_Japan!$AC$482:$AC$560 ) ) ) , ROWS( FILTER( China_Japan!$AC$482:$AC$560 , NOT( ISBLANK( China_Japan!$AC$482:$AC$560 ) ) ) ) )"),0.0)</f>
        <v>0</v>
      </c>
    </row>
    <row r="42">
      <c r="A42" s="14">
        <v>4.0</v>
      </c>
      <c r="B42" s="92" t="str">
        <f>Stock_Prices!$A$24</f>
        <v>SONY</v>
      </c>
      <c r="C42" s="23">
        <f t="shared" si="7"/>
        <v>10</v>
      </c>
      <c r="D42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42" s="33">
        <f t="shared" si="8"/>
        <v>34600</v>
      </c>
      <c r="F42" s="14">
        <f>Stock_Prices!$D$24/12</f>
        <v>10</v>
      </c>
      <c r="G42" s="23">
        <f>IFERROR(__xludf.DUMMYFUNCTION("INDEX( FILTER(China_Japan!$AC$562:$AC$640 , NOT( ISBLANK( China_Japan!$AC$562:$AC$640 ) ) ) , ROWS( FILTER( China_Japan!$AC$562:$AC$640 , NOT( ISBLANK( China_Japan!$AC$562:$AC$640 ) ) ) ) )"),0.0)</f>
        <v>0</v>
      </c>
    </row>
    <row r="43" ht="27.75" customHeight="1">
      <c r="A43" s="14">
        <v>4.0</v>
      </c>
      <c r="B43" s="92" t="str">
        <f>Stock_Prices!$A$25</f>
        <v>KMC</v>
      </c>
      <c r="C43" s="94">
        <f t="shared" si="7"/>
        <v>10</v>
      </c>
      <c r="D43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43" s="95">
        <f t="shared" si="8"/>
        <v>43960</v>
      </c>
      <c r="F43" s="14">
        <f>Stock_Prices!$D$25/12</f>
        <v>10</v>
      </c>
      <c r="G43" s="94">
        <f>IFERROR(__xludf.DUMMYFUNCTION("INDEX( FILTER(China_Japan!$AC$642:$AC$720 , NOT( ISBLANK( China_Japan!$AC$642:$AC$720 ) ) ) , ROWS( FILTER( China_Japan!$AC$642:$AC$720 , NOT( ISBLANK( China_Japan!$AC$642:$AC$720 ) ) ) ) )"),0.0)</f>
        <v>0</v>
      </c>
      <c r="H43" s="54"/>
    </row>
    <row r="44">
      <c r="A44" s="14">
        <v>4.0</v>
      </c>
      <c r="B44" s="92" t="str">
        <f>Stock_Prices!$A$26</f>
        <v>SMC</v>
      </c>
      <c r="C44" s="23">
        <f t="shared" si="7"/>
        <v>10</v>
      </c>
      <c r="D44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44" s="33">
        <f t="shared" si="8"/>
        <v>15220</v>
      </c>
      <c r="F44" s="14">
        <f>Stock_Prices!$D$26/12</f>
        <v>10</v>
      </c>
      <c r="G44" s="23">
        <f>IFERROR(__xludf.DUMMYFUNCTION("INDEX( FILTER(China_Japan!$AC$722:$AC$800 , NOT( ISBLANK( China_Japan!$AC$722:$AC$800 ) ) ) , ROWS( FILTER( China_Japan!$AC$722:$AC$800 , NOT( ISBLANK( China_Japan!$AC$722:$AC$800 ) ) ) ) )"),0.0)</f>
        <v>0</v>
      </c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>
      <c r="A46" s="14">
        <v>5.0</v>
      </c>
      <c r="B46" s="92" t="str">
        <f>Stock_Prices!$A$17</f>
        <v>THL</v>
      </c>
      <c r="C46" s="23">
        <f t="shared" ref="C46:C55" si="9">F46+G46</f>
        <v>10</v>
      </c>
      <c r="D46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46" s="33">
        <f t="shared" ref="E46:E55" si="10">C46*D46</f>
        <v>34300</v>
      </c>
      <c r="F46" s="14">
        <f>Stock_Prices!$D$17/12</f>
        <v>10</v>
      </c>
      <c r="G46" s="23">
        <f>IFERROR(__xludf.DUMMYFUNCTION("INDEX( FILTER(China_Japan!$AD$2:$AD$80 , NOT( ISBLANK( China_Japan!$AD$2:$AD$80 ) ) ) , ROWS( FILTER( China_Japan!$AD$2:$AD$80 , NOT( ISBLANK( China_Japan!$AD$2:$AD$80 ) ) ) ) )"),0.0)</f>
        <v>0</v>
      </c>
      <c r="H46" s="33"/>
    </row>
    <row r="47">
      <c r="A47" s="14">
        <v>5.0</v>
      </c>
      <c r="B47" s="92" t="str">
        <f>Stock_Prices!$A$18</f>
        <v>SHIC</v>
      </c>
      <c r="C47" s="23">
        <f t="shared" si="9"/>
        <v>10</v>
      </c>
      <c r="D47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47" s="33">
        <f t="shared" si="10"/>
        <v>900</v>
      </c>
      <c r="F47" s="14">
        <f>Stock_Prices!$D$18/12</f>
        <v>10</v>
      </c>
      <c r="G47" s="23">
        <f>IFERROR(__xludf.DUMMYFUNCTION("INDEX( FILTER(China_Japan!$AD$82:$AD$160 , NOT( ISBLANK( China_Japan!$AD$82:$AD$160 ) ) ) , ROWS( FILTER( China_Japan!$AD$82:$AD$160 , NOT( ISBLANK( China_Japan!$AD$82:$AD$160 ) ) ) ) )"),0.0)</f>
        <v>0</v>
      </c>
      <c r="H47" s="33">
        <f>SUM(E46:E50)</f>
        <v>85300</v>
      </c>
    </row>
    <row r="48">
      <c r="A48" s="14">
        <v>5.0</v>
      </c>
      <c r="B48" s="92" t="str">
        <f>Stock_Prices!$A$19</f>
        <v>BYD</v>
      </c>
      <c r="C48" s="23">
        <f t="shared" si="9"/>
        <v>10</v>
      </c>
      <c r="D48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48" s="33">
        <f t="shared" si="10"/>
        <v>4900</v>
      </c>
      <c r="F48" s="14">
        <f>Stock_Prices!$D$19/12</f>
        <v>10</v>
      </c>
      <c r="G48" s="23">
        <f>IFERROR(__xludf.DUMMYFUNCTION("INDEX( FILTER(China_Japan!$AD$162:$AD$240 , NOT( ISBLANK( China_Japan!$AD$162:$AD$240 ) ) ) , ROWS( FILTER( China_Japan!$AD$162:$AD$240 , NOT( ISBLANK( China_Japan!$AD$162:$AD$240 ) ) ) ) )"),0.0)</f>
        <v>0</v>
      </c>
      <c r="H48" s="33"/>
    </row>
    <row r="49">
      <c r="A49" s="14">
        <v>5.0</v>
      </c>
      <c r="B49" s="92" t="str">
        <f>Stock_Prices!$A$20</f>
        <v>XOMI</v>
      </c>
      <c r="C49" s="23">
        <f t="shared" si="9"/>
        <v>10</v>
      </c>
      <c r="D49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49" s="33">
        <f t="shared" si="10"/>
        <v>1700</v>
      </c>
      <c r="F49" s="14">
        <f>Stock_Prices!$D$20/12</f>
        <v>10</v>
      </c>
      <c r="G49" s="23">
        <f>IFERROR(__xludf.DUMMYFUNCTION("INDEX( FILTER(China_Japan!$AD$242:$AD$320 , NOT( ISBLANK( China_Japan!$AD$242:$AD$320 ) ) ) , ROWS( FILTER( China_Japan!$AD$242:$AD$320 , NOT( ISBLANK( China_Japan!$AD$242:$AD$320 ) ) ) ) )"),0.0)</f>
        <v>0</v>
      </c>
      <c r="H49" s="33"/>
    </row>
    <row r="50">
      <c r="A50" s="14">
        <v>5.0</v>
      </c>
      <c r="B50" s="92" t="str">
        <f>Stock_Prices!$A$21</f>
        <v>ALI</v>
      </c>
      <c r="C50" s="23">
        <f t="shared" si="9"/>
        <v>10</v>
      </c>
      <c r="D50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50" s="33">
        <f t="shared" si="10"/>
        <v>43500</v>
      </c>
      <c r="F50" s="14">
        <f>Stock_Prices!$D$21/12</f>
        <v>10</v>
      </c>
      <c r="G50" s="23">
        <f>IFERROR(__xludf.DUMMYFUNCTION("INDEX( FILTER(China_Japan!$AD$322:$AD$400 , NOT( ISBLANK( China_Japan!$AD$322:$AD$400 ) ) ) , ROWS( FILTER( China_Japan!$AD$322:$AD$400 , NOT( ISBLANK( China_Japan!$AD$322:$AD$400 ) ) ) ) )"),0.0)</f>
        <v>0</v>
      </c>
      <c r="H50" s="33"/>
    </row>
    <row r="51">
      <c r="A51" s="14">
        <v>5.0</v>
      </c>
      <c r="B51" s="92" t="str">
        <f>Stock_Prices!$A$22</f>
        <v>SOFT</v>
      </c>
      <c r="C51" s="23">
        <f t="shared" si="9"/>
        <v>10</v>
      </c>
      <c r="D51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51" s="33">
        <f t="shared" si="10"/>
        <v>53110</v>
      </c>
      <c r="F51" s="14">
        <f>Stock_Prices!$D$22/12</f>
        <v>10</v>
      </c>
      <c r="G51" s="23">
        <f>IFERROR(__xludf.DUMMYFUNCTION("INDEX( FILTER(China_Japan!$AD$402:$AD$480 , NOT( ISBLANK( China_Japan!$AD$402:$AD$480 ) ) ) , ROWS( FILTER( China_Japan!$AD$402:$AD$480 , NOT( ISBLANK( China_Japan!$AD$402:$AD$480 ) ) ) ) )"),0.0)</f>
        <v>0</v>
      </c>
    </row>
    <row r="52">
      <c r="A52" s="14">
        <v>5.0</v>
      </c>
      <c r="B52" s="92" t="str">
        <f>Stock_Prices!$A$23</f>
        <v>NPS</v>
      </c>
      <c r="C52" s="23">
        <f t="shared" si="9"/>
        <v>10</v>
      </c>
      <c r="D52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52" s="33">
        <f t="shared" si="10"/>
        <v>13020</v>
      </c>
      <c r="F52" s="14">
        <f>Stock_Prices!$D$23/12</f>
        <v>10</v>
      </c>
      <c r="G52" s="23">
        <f>IFERROR(__xludf.DUMMYFUNCTION("INDEX( FILTER(China_Japan!$AD$482:$AD$560 , NOT( ISBLANK( China_Japan!$AD$482:$AD$560 ) ) ) , ROWS( FILTER( China_Japan!$AD$482:$AD$560 , NOT( ISBLANK( China_Japan!$AD$482:$AD$560 ) ) ) ) )"),0.0)</f>
        <v>0</v>
      </c>
    </row>
    <row r="53">
      <c r="A53" s="14">
        <v>5.0</v>
      </c>
      <c r="B53" s="92" t="str">
        <f>Stock_Prices!$A$24</f>
        <v>SONY</v>
      </c>
      <c r="C53" s="23">
        <f t="shared" si="9"/>
        <v>10</v>
      </c>
      <c r="D53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53" s="33">
        <f t="shared" si="10"/>
        <v>34600</v>
      </c>
      <c r="F53" s="14">
        <f>Stock_Prices!$D$24/12</f>
        <v>10</v>
      </c>
      <c r="G53" s="23">
        <f>IFERROR(__xludf.DUMMYFUNCTION("INDEX( FILTER(China_Japan!$AD$562:$AD$640 , NOT( ISBLANK( China_Japan!$AD$562:$AD$640 ) ) ) , ROWS( FILTER( China_Japan!$AD$562:$AD$640 , NOT( ISBLANK( China_Japan!$AD$562:$AD$640 ) ) ) ) )"),0.0)</f>
        <v>0</v>
      </c>
    </row>
    <row r="54">
      <c r="A54" s="14">
        <v>5.0</v>
      </c>
      <c r="B54" s="92" t="str">
        <f>Stock_Prices!$A$25</f>
        <v>KMC</v>
      </c>
      <c r="C54" s="94">
        <f t="shared" si="9"/>
        <v>10</v>
      </c>
      <c r="D54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54" s="95">
        <f t="shared" si="10"/>
        <v>43960</v>
      </c>
      <c r="F54" s="14">
        <f>Stock_Prices!$D$25/12</f>
        <v>10</v>
      </c>
      <c r="G54" s="94">
        <f>IFERROR(__xludf.DUMMYFUNCTION("INDEX( FILTER(China_Japan!$AD$642:$AD$720 , NOT( ISBLANK( China_Japan!$AD$642:$AD$720 ) ) ) , ROWS( FILTER( China_Japan!$AD$642:$AD$720 , NOT( ISBLANK( China_Japan!$AD$642:$AD$720 ) ) ) ) )"),0.0)</f>
        <v>0</v>
      </c>
      <c r="H54" s="54"/>
    </row>
    <row r="55">
      <c r="A55" s="14">
        <v>5.0</v>
      </c>
      <c r="B55" s="92" t="str">
        <f>Stock_Prices!$A$26</f>
        <v>SMC</v>
      </c>
      <c r="C55" s="23">
        <f t="shared" si="9"/>
        <v>10</v>
      </c>
      <c r="D55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55" s="33">
        <f t="shared" si="10"/>
        <v>15220</v>
      </c>
      <c r="F55" s="14">
        <f>Stock_Prices!$D$26/12</f>
        <v>10</v>
      </c>
      <c r="G55" s="23">
        <f>IFERROR(__xludf.DUMMYFUNCTION("INDEX( FILTER(China_Japan!$AD$722:$AD$800 , NOT( ISBLANK( China_Japan!$AD$722:$AD$800 ) ) ) , ROWS( FILTER( China_Japan!$AD$722:$AD$800 , NOT( ISBLANK( China_Japan!$AD$722:$AD$800 ) ) ) ) )"),0.0)</f>
        <v>0</v>
      </c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>
      <c r="A57" s="14">
        <v>6.0</v>
      </c>
      <c r="B57" s="92" t="str">
        <f>Stock_Prices!$A$17</f>
        <v>THL</v>
      </c>
      <c r="C57" s="23">
        <f t="shared" ref="C57:C66" si="11">F57+G57</f>
        <v>10</v>
      </c>
      <c r="D57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57" s="33">
        <f t="shared" ref="E57:E66" si="12">C57*D57</f>
        <v>34300</v>
      </c>
      <c r="F57" s="14">
        <f>Stock_Prices!$D$17/12</f>
        <v>10</v>
      </c>
      <c r="G57" s="23">
        <f>IFERROR(__xludf.DUMMYFUNCTION("INDEX( FILTER(China_Japan!$AE$2:$AE$80 , NOT( ISBLANK( China_Japan!$AE$2:$AE$80 ) ) ) , ROWS( FILTER( China_Japan!$AE$2:$AE$80 , NOT( ISBLANK( China_Japan!$AE$2:$AE$80 ) ) ) ) )"),0.0)</f>
        <v>0</v>
      </c>
      <c r="H57" s="33"/>
    </row>
    <row r="58">
      <c r="A58" s="14">
        <v>6.0</v>
      </c>
      <c r="B58" s="92" t="str">
        <f>Stock_Prices!$A$18</f>
        <v>SHIC</v>
      </c>
      <c r="C58" s="23">
        <f t="shared" si="11"/>
        <v>10</v>
      </c>
      <c r="D58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58" s="33">
        <f t="shared" si="12"/>
        <v>900</v>
      </c>
      <c r="F58" s="14">
        <f>Stock_Prices!$D$18/12</f>
        <v>10</v>
      </c>
      <c r="G58" s="23">
        <f>IFERROR(__xludf.DUMMYFUNCTION("INDEX( FILTER(China_Japan!$AE$82:$AE$160 , NOT( ISBLANK( China_Japan!$AE$82:$AE$160 ) ) ) , ROWS( FILTER( China_Japan!$AE$82:$AE$160 , NOT( ISBLANK( China_Japan!$AE$82:$AE$160 ) ) ) ) )"),0.0)</f>
        <v>0</v>
      </c>
      <c r="H58" s="33">
        <f>SUM(E57:E61)</f>
        <v>85300</v>
      </c>
    </row>
    <row r="59">
      <c r="A59" s="14">
        <v>6.0</v>
      </c>
      <c r="B59" s="92" t="str">
        <f>Stock_Prices!$A$19</f>
        <v>BYD</v>
      </c>
      <c r="C59" s="23">
        <f t="shared" si="11"/>
        <v>10</v>
      </c>
      <c r="D59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59" s="33">
        <f t="shared" si="12"/>
        <v>4900</v>
      </c>
      <c r="F59" s="14">
        <f>Stock_Prices!$D$19/12</f>
        <v>10</v>
      </c>
      <c r="G59" s="23">
        <f>IFERROR(__xludf.DUMMYFUNCTION("INDEX( FILTER(China_Japan!$AE$162:$AE$240 , NOT( ISBLANK( China_Japan!$AE$162:$AE$240 ) ) ) , ROWS( FILTER( China_Japan!$AE$162:$AE$240 , NOT( ISBLANK( China_Japan!$AE$162:$AE$240 ) ) ) ) )"),0.0)</f>
        <v>0</v>
      </c>
      <c r="H59" s="33"/>
    </row>
    <row r="60">
      <c r="A60" s="14">
        <v>6.0</v>
      </c>
      <c r="B60" s="92" t="str">
        <f>Stock_Prices!$A$20</f>
        <v>XOMI</v>
      </c>
      <c r="C60" s="23">
        <f t="shared" si="11"/>
        <v>10</v>
      </c>
      <c r="D60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60" s="33">
        <f t="shared" si="12"/>
        <v>1700</v>
      </c>
      <c r="F60" s="14">
        <f>Stock_Prices!$D$20/12</f>
        <v>10</v>
      </c>
      <c r="G60" s="23">
        <f>IFERROR(__xludf.DUMMYFUNCTION("INDEX( FILTER(China_Japan!$AE$242:$AE$320 , NOT( ISBLANK( China_Japan!$AE$242:$AE$320 ) ) ) , ROWS( FILTER( China_Japan!$AE$242:$AE$320 , NOT( ISBLANK( China_Japan!$AE$242:$AE$320 ) ) ) ) )"),0.0)</f>
        <v>0</v>
      </c>
      <c r="H60" s="33"/>
    </row>
    <row r="61">
      <c r="A61" s="14">
        <v>6.0</v>
      </c>
      <c r="B61" s="92" t="str">
        <f>Stock_Prices!$A$21</f>
        <v>ALI</v>
      </c>
      <c r="C61" s="23">
        <f t="shared" si="11"/>
        <v>10</v>
      </c>
      <c r="D61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61" s="33">
        <f t="shared" si="12"/>
        <v>43500</v>
      </c>
      <c r="F61" s="14">
        <f>Stock_Prices!$D$21/12</f>
        <v>10</v>
      </c>
      <c r="G61" s="23">
        <f>IFERROR(__xludf.DUMMYFUNCTION("INDEX( FILTER(China_Japan!$AE$322:$AE$400 , NOT( ISBLANK( China_Japan!$AE$322:$AE$400 ) ) ) , ROWS( FILTER( China_Japan!$AE$322:$AE$400 , NOT( ISBLANK( China_Japan!$AE$322:$AE$400 ) ) ) ) )"),0.0)</f>
        <v>0</v>
      </c>
      <c r="H61" s="33"/>
    </row>
    <row r="62">
      <c r="A62" s="14">
        <v>6.0</v>
      </c>
      <c r="B62" s="92" t="str">
        <f>Stock_Prices!$A$22</f>
        <v>SOFT</v>
      </c>
      <c r="C62" s="23">
        <f t="shared" si="11"/>
        <v>10</v>
      </c>
      <c r="D62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62" s="33">
        <f t="shared" si="12"/>
        <v>53110</v>
      </c>
      <c r="F62" s="14">
        <f>Stock_Prices!$D$22/12</f>
        <v>10</v>
      </c>
      <c r="G62" s="23">
        <f>IFERROR(__xludf.DUMMYFUNCTION("INDEX( FILTER(China_Japan!$AE$402:$AE$480 , NOT( ISBLANK( China_Japan!$AE$402:$AE$480 ) ) ) , ROWS( FILTER( China_Japan!$AE$402:$AE$480 , NOT( ISBLANK( China_Japan!$AE$402:$AE$480 ) ) ) ) )"),0.0)</f>
        <v>0</v>
      </c>
    </row>
    <row r="63">
      <c r="A63" s="14">
        <v>6.0</v>
      </c>
      <c r="B63" s="92" t="str">
        <f>Stock_Prices!$A$23</f>
        <v>NPS</v>
      </c>
      <c r="C63" s="23">
        <f t="shared" si="11"/>
        <v>10</v>
      </c>
      <c r="D63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63" s="33">
        <f t="shared" si="12"/>
        <v>13020</v>
      </c>
      <c r="F63" s="14">
        <f>Stock_Prices!$D$23/12</f>
        <v>10</v>
      </c>
      <c r="G63" s="23">
        <f>IFERROR(__xludf.DUMMYFUNCTION("INDEX( FILTER(China_Japan!$AE$482:$AE$560 , NOT( ISBLANK( China_Japan!$AE$482:$AE$560 ) ) ) , ROWS( FILTER( China_Japan!$AE$482:$AE$560 , NOT( ISBLANK( China_Japan!$AE$482:$AE$560 ) ) ) ) )"),0.0)</f>
        <v>0</v>
      </c>
    </row>
    <row r="64">
      <c r="A64" s="14">
        <v>6.0</v>
      </c>
      <c r="B64" s="92" t="str">
        <f>Stock_Prices!$A$24</f>
        <v>SONY</v>
      </c>
      <c r="C64" s="23">
        <f t="shared" si="11"/>
        <v>10</v>
      </c>
      <c r="D64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64" s="33">
        <f t="shared" si="12"/>
        <v>34600</v>
      </c>
      <c r="F64" s="14">
        <f>Stock_Prices!$D$24/12</f>
        <v>10</v>
      </c>
      <c r="G64" s="23">
        <f>IFERROR(__xludf.DUMMYFUNCTION("INDEX( FILTER(China_Japan!$AE$562:$AE$640 , NOT( ISBLANK( China_Japan!$AE$562:$AE$640 ) ) ) , ROWS( FILTER( China_Japan!$AE$562:$AE$640 , NOT( ISBLANK( China_Japan!$AE$562:$AE$640 ) ) ) ) )"),0.0)</f>
        <v>0</v>
      </c>
    </row>
    <row r="65">
      <c r="A65" s="14">
        <v>6.0</v>
      </c>
      <c r="B65" s="92" t="str">
        <f>Stock_Prices!$A$25</f>
        <v>KMC</v>
      </c>
      <c r="C65" s="94">
        <f t="shared" si="11"/>
        <v>10</v>
      </c>
      <c r="D65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65" s="95">
        <f t="shared" si="12"/>
        <v>43960</v>
      </c>
      <c r="F65" s="14">
        <f>Stock_Prices!$D$25/12</f>
        <v>10</v>
      </c>
      <c r="G65" s="94">
        <f>IFERROR(__xludf.DUMMYFUNCTION("INDEX( FILTER(China_Japan!$AE$642:$AE$720 , NOT( ISBLANK( China_Japan!$AE$642:$AE$720 ) ) ) , ROWS( FILTER( China_Japan!$AE$642:$AE$720 , NOT( ISBLANK( China_Japan!$AE$642:$AE$720 ) ) ) ) )"),0.0)</f>
        <v>0</v>
      </c>
      <c r="H65" s="54"/>
    </row>
    <row r="66">
      <c r="A66" s="14">
        <v>6.0</v>
      </c>
      <c r="B66" s="92" t="str">
        <f>Stock_Prices!$A$26</f>
        <v>SMC</v>
      </c>
      <c r="C66" s="23">
        <f t="shared" si="11"/>
        <v>10</v>
      </c>
      <c r="D66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66" s="33">
        <f t="shared" si="12"/>
        <v>15220</v>
      </c>
      <c r="F66" s="14">
        <f>Stock_Prices!$D$26/12</f>
        <v>10</v>
      </c>
      <c r="G66" s="23">
        <f>IFERROR(__xludf.DUMMYFUNCTION("INDEX( FILTER(China_Japan!$AE$722:$AE$800 , NOT( ISBLANK( China_Japan!$AE$722:$AE$800 ) ) ) , ROWS( FILTER( China_Japan!$AE$722:$AE$800 , NOT( ISBLANK( China_Japan!$AE$722:$AE$800 ) ) ) ) )"),0.0)</f>
        <v>0</v>
      </c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>
      <c r="A68" s="14">
        <v>7.0</v>
      </c>
      <c r="B68" s="92" t="str">
        <f>Stock_Prices!$A$17</f>
        <v>THL</v>
      </c>
      <c r="C68" s="23">
        <f t="shared" ref="C68:C77" si="13">F68+G68</f>
        <v>10</v>
      </c>
      <c r="D68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68" s="33">
        <f t="shared" ref="E68:E77" si="14">C68*D68</f>
        <v>34300</v>
      </c>
      <c r="F68" s="14">
        <f>Stock_Prices!$D$17/12</f>
        <v>10</v>
      </c>
      <c r="G68" s="23">
        <f>IFERROR(__xludf.DUMMYFUNCTION("INDEX( FILTER(China_Japan!$AF$2:$AF$80 , NOT( ISBLANK( China_Japan!$AF$2:$AF$80 ) ) ) , ROWS( FILTER( China_Japan!$AF$2:$AF$80 , NOT( ISBLANK( China_Japan!$AF$2:$AF$80 ) ) ) ) )"),0.0)</f>
        <v>0</v>
      </c>
      <c r="H68" s="33"/>
    </row>
    <row r="69">
      <c r="A69" s="14">
        <v>7.0</v>
      </c>
      <c r="B69" s="92" t="str">
        <f>Stock_Prices!$A$18</f>
        <v>SHIC</v>
      </c>
      <c r="C69" s="23">
        <f t="shared" si="13"/>
        <v>10</v>
      </c>
      <c r="D69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69" s="33">
        <f t="shared" si="14"/>
        <v>900</v>
      </c>
      <c r="F69" s="14">
        <f>Stock_Prices!$D$18/12</f>
        <v>10</v>
      </c>
      <c r="G69" s="23">
        <f>IFERROR(__xludf.DUMMYFUNCTION("INDEX( FILTER(China_Japan!$AF$82:$AF$160 , NOT( ISBLANK( China_Japan!$AF$82:$AF$160 ) ) ) , ROWS( FILTER( China_Japan!$AF$82:$AF$160 , NOT( ISBLANK( China_Japan!$AF$82:$AF$160 ) ) ) ) )"),0.0)</f>
        <v>0</v>
      </c>
      <c r="H69" s="33">
        <f>SUM(E68:E72)</f>
        <v>85300</v>
      </c>
    </row>
    <row r="70">
      <c r="A70" s="14">
        <v>7.0</v>
      </c>
      <c r="B70" s="92" t="str">
        <f>Stock_Prices!$A$19</f>
        <v>BYD</v>
      </c>
      <c r="C70" s="23">
        <f t="shared" si="13"/>
        <v>10</v>
      </c>
      <c r="D70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70" s="33">
        <f t="shared" si="14"/>
        <v>4900</v>
      </c>
      <c r="F70" s="14">
        <f>Stock_Prices!$D$19/12</f>
        <v>10</v>
      </c>
      <c r="G70" s="23">
        <f>IFERROR(__xludf.DUMMYFUNCTION("INDEX( FILTER(China_Japan!$AF$162:$AF$240 , NOT( ISBLANK( China_Japan!$AF$162:$AF$240 ) ) ) , ROWS( FILTER( China_Japan!$AF$162:$AF$240 , NOT( ISBLANK( China_Japan!$AF$162:$AF$240 ) ) ) ) )"),0.0)</f>
        <v>0</v>
      </c>
      <c r="H70" s="33"/>
    </row>
    <row r="71">
      <c r="A71" s="14">
        <v>7.0</v>
      </c>
      <c r="B71" s="92" t="str">
        <f>Stock_Prices!$A$20</f>
        <v>XOMI</v>
      </c>
      <c r="C71" s="23">
        <f t="shared" si="13"/>
        <v>10</v>
      </c>
      <c r="D71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71" s="33">
        <f t="shared" si="14"/>
        <v>1700</v>
      </c>
      <c r="F71" s="14">
        <f>Stock_Prices!$D$20/12</f>
        <v>10</v>
      </c>
      <c r="G71" s="23">
        <f>IFERROR(__xludf.DUMMYFUNCTION("INDEX( FILTER(China_Japan!$AF$242:$AF$320 , NOT( ISBLANK( China_Japan!$AF$242:$AF$320 ) ) ) , ROWS( FILTER( China_Japan!$AF$242:$AF$320 , NOT( ISBLANK( China_Japan!$AF$242:$AF$320 ) ) ) ) )"),0.0)</f>
        <v>0</v>
      </c>
      <c r="H71" s="33"/>
    </row>
    <row r="72">
      <c r="A72" s="14">
        <v>7.0</v>
      </c>
      <c r="B72" s="92" t="str">
        <f>Stock_Prices!$A$21</f>
        <v>ALI</v>
      </c>
      <c r="C72" s="23">
        <f t="shared" si="13"/>
        <v>10</v>
      </c>
      <c r="D72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72" s="33">
        <f t="shared" si="14"/>
        <v>43500</v>
      </c>
      <c r="F72" s="14">
        <f>Stock_Prices!$D$21/12</f>
        <v>10</v>
      </c>
      <c r="G72" s="23">
        <f>IFERROR(__xludf.DUMMYFUNCTION("INDEX( FILTER(China_Japan!$AF$322:$AF$400 , NOT( ISBLANK( China_Japan!$AF$322:$AF$400 ) ) ) , ROWS( FILTER( China_Japan!$AF$322:$AF$400 , NOT( ISBLANK( China_Japan!$AF$322:$AF$400 ) ) ) ) )"),0.0)</f>
        <v>0</v>
      </c>
      <c r="H72" s="33"/>
    </row>
    <row r="73">
      <c r="A73" s="14">
        <v>7.0</v>
      </c>
      <c r="B73" s="92" t="str">
        <f>Stock_Prices!$A$22</f>
        <v>SOFT</v>
      </c>
      <c r="C73" s="23">
        <f t="shared" si="13"/>
        <v>10</v>
      </c>
      <c r="D73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73" s="33">
        <f t="shared" si="14"/>
        <v>53110</v>
      </c>
      <c r="F73" s="14">
        <f>Stock_Prices!$D$22/12</f>
        <v>10</v>
      </c>
      <c r="G73" s="23">
        <f>IFERROR(__xludf.DUMMYFUNCTION("INDEX( FILTER(China_Japan!$AF$402:$AF$480 , NOT( ISBLANK( China_Japan!$AF$402:$AF$480 ) ) ) , ROWS( FILTER( China_Japan!$AF$402:$AF$480 , NOT( ISBLANK( China_Japan!$AF$402:$AF$480 ) ) ) ) )"),0.0)</f>
        <v>0</v>
      </c>
    </row>
    <row r="74">
      <c r="A74" s="14">
        <v>7.0</v>
      </c>
      <c r="B74" s="92" t="str">
        <f>Stock_Prices!$A$23</f>
        <v>NPS</v>
      </c>
      <c r="C74" s="23">
        <f t="shared" si="13"/>
        <v>10</v>
      </c>
      <c r="D74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74" s="33">
        <f t="shared" si="14"/>
        <v>13020</v>
      </c>
      <c r="F74" s="14">
        <f>Stock_Prices!$D$23/12</f>
        <v>10</v>
      </c>
      <c r="G74" s="23">
        <f>IFERROR(__xludf.DUMMYFUNCTION("INDEX( FILTER(China_Japan!$AF$482:$AF$560 , NOT( ISBLANK( China_Japan!$AF$482:$AF$560 ) ) ) , ROWS( FILTER( China_Japan!$AF$482:$AF$560 , NOT( ISBLANK( China_Japan!$AF$482:$AF$560 ) ) ) ) )"),0.0)</f>
        <v>0</v>
      </c>
    </row>
    <row r="75">
      <c r="A75" s="14">
        <v>7.0</v>
      </c>
      <c r="B75" s="92" t="str">
        <f>Stock_Prices!$A$24</f>
        <v>SONY</v>
      </c>
      <c r="C75" s="23">
        <f t="shared" si="13"/>
        <v>10</v>
      </c>
      <c r="D75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75" s="33">
        <f t="shared" si="14"/>
        <v>34600</v>
      </c>
      <c r="F75" s="14">
        <f>Stock_Prices!$D$24/12</f>
        <v>10</v>
      </c>
      <c r="G75" s="23">
        <f>IFERROR(__xludf.DUMMYFUNCTION("INDEX( FILTER(China_Japan!$AF$562:$AF$640 , NOT( ISBLANK( China_Japan!$AF$562:$AF$640 ) ) ) , ROWS( FILTER( China_Japan!$AF$562:$AF$640 , NOT( ISBLANK( China_Japan!$AF$562:$AF$640 ) ) ) ) )"),0.0)</f>
        <v>0</v>
      </c>
    </row>
    <row r="76">
      <c r="A76" s="14">
        <v>7.0</v>
      </c>
      <c r="B76" s="92" t="str">
        <f>Stock_Prices!$A$25</f>
        <v>KMC</v>
      </c>
      <c r="C76" s="94">
        <f t="shared" si="13"/>
        <v>10</v>
      </c>
      <c r="D76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76" s="95">
        <f t="shared" si="14"/>
        <v>43960</v>
      </c>
      <c r="F76" s="14">
        <f>Stock_Prices!$D$25/12</f>
        <v>10</v>
      </c>
      <c r="G76" s="94">
        <f>IFERROR(__xludf.DUMMYFUNCTION("INDEX( FILTER(China_Japan!$AF$642:$AF$720 , NOT( ISBLANK( China_Japan!$AF$642:$AF$720 ) ) ) , ROWS( FILTER( China_Japan!$AF$642:$AF$720 , NOT( ISBLANK( China_Japan!$AF$642:$AF$720 ) ) ) ) )"),0.0)</f>
        <v>0</v>
      </c>
      <c r="H76" s="54"/>
    </row>
    <row r="77">
      <c r="A77" s="14">
        <v>7.0</v>
      </c>
      <c r="B77" s="92" t="str">
        <f>Stock_Prices!$A$26</f>
        <v>SMC</v>
      </c>
      <c r="C77" s="23">
        <f t="shared" si="13"/>
        <v>10</v>
      </c>
      <c r="D77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77" s="33">
        <f t="shared" si="14"/>
        <v>15220</v>
      </c>
      <c r="F77" s="14">
        <f>Stock_Prices!$D$26/12</f>
        <v>10</v>
      </c>
      <c r="G77" s="23">
        <f>IFERROR(__xludf.DUMMYFUNCTION("INDEX( FILTER(China_Japan!$AF$722:$AF$800 , NOT( ISBLANK( China_Japan!$AF$722:$AF$800 ) ) ) , ROWS( FILTER( China_Japan!$AF$722:$AF$800 , NOT( ISBLANK( China_Japan!$AF$722:$AF$800 ) ) ) ) )"),0.0)</f>
        <v>0</v>
      </c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</row>
    <row r="79">
      <c r="A79" s="14">
        <v>8.0</v>
      </c>
      <c r="B79" s="92" t="str">
        <f>Stock_Prices!$A$17</f>
        <v>THL</v>
      </c>
      <c r="C79" s="23">
        <f t="shared" ref="C79:C88" si="15">F79+G79</f>
        <v>10</v>
      </c>
      <c r="D79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79" s="33">
        <f t="shared" ref="E79:E88" si="16">C79*D79</f>
        <v>34300</v>
      </c>
      <c r="F79" s="14">
        <f>Stock_Prices!$D$17/12</f>
        <v>10</v>
      </c>
      <c r="G79" s="23">
        <f>IFERROR(__xludf.DUMMYFUNCTION("INDEX( FILTER(China_Japan!$AG$2:$AG$80 , NOT( ISBLANK( China_Japan!$AG$2:$AG$80 ) ) ) , ROWS( FILTER( China_Japan!$AG$2:$AG$80 , NOT( ISBLANK( China_Japan!$AG$2:$AG$80 ) ) ) ) )"),0.0)</f>
        <v>0</v>
      </c>
      <c r="H79" s="33"/>
    </row>
    <row r="80">
      <c r="A80" s="14">
        <v>8.0</v>
      </c>
      <c r="B80" s="92" t="str">
        <f>Stock_Prices!$A$18</f>
        <v>SHIC</v>
      </c>
      <c r="C80" s="23">
        <f t="shared" si="15"/>
        <v>10</v>
      </c>
      <c r="D80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80" s="33">
        <f t="shared" si="16"/>
        <v>900</v>
      </c>
      <c r="F80" s="14">
        <f>Stock_Prices!$D$18/12</f>
        <v>10</v>
      </c>
      <c r="G80" s="23">
        <f>IFERROR(__xludf.DUMMYFUNCTION("INDEX( FILTER(China_Japan!$AG$82:$AG$160 , NOT( ISBLANK( China_Japan!$AG$82:$AG$160 ) ) ) , ROWS( FILTER( China_Japan!$AG$82:$AG$160 , NOT( ISBLANK( China_Japan!$AG$82:$AG$160 ) ) ) ) )"),0.0)</f>
        <v>0</v>
      </c>
      <c r="H80" s="33">
        <f>SUM(E79:E83)</f>
        <v>85300</v>
      </c>
    </row>
    <row r="81">
      <c r="A81" s="14">
        <v>8.0</v>
      </c>
      <c r="B81" s="92" t="str">
        <f>Stock_Prices!$A$19</f>
        <v>BYD</v>
      </c>
      <c r="C81" s="23">
        <f t="shared" si="15"/>
        <v>10</v>
      </c>
      <c r="D81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81" s="33">
        <f t="shared" si="16"/>
        <v>4900</v>
      </c>
      <c r="F81" s="14">
        <f>Stock_Prices!$D$19/12</f>
        <v>10</v>
      </c>
      <c r="G81" s="23">
        <f>IFERROR(__xludf.DUMMYFUNCTION("INDEX( FILTER(China_Japan!$AG$162:$AG$240 , NOT( ISBLANK( China_Japan!$AG$162:$AG$240 ) ) ) , ROWS( FILTER( China_Japan!$AG$162:$AG$240 , NOT( ISBLANK( China_Japan!$AG$162:$AG$240 ) ) ) ) )"),0.0)</f>
        <v>0</v>
      </c>
      <c r="H81" s="33"/>
    </row>
    <row r="82">
      <c r="A82" s="14">
        <v>8.0</v>
      </c>
      <c r="B82" s="92" t="str">
        <f>Stock_Prices!$A$20</f>
        <v>XOMI</v>
      </c>
      <c r="C82" s="23">
        <f t="shared" si="15"/>
        <v>10</v>
      </c>
      <c r="D82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82" s="33">
        <f t="shared" si="16"/>
        <v>1700</v>
      </c>
      <c r="F82" s="14">
        <f>Stock_Prices!$D$20/12</f>
        <v>10</v>
      </c>
      <c r="G82" s="23">
        <f>IFERROR(__xludf.DUMMYFUNCTION("INDEX( FILTER(China_Japan!$AG$242:$AG$320 , NOT( ISBLANK( China_Japan!$AG$242:$AG$320 ) ) ) , ROWS( FILTER( China_Japan!$AG$242:$AG$320 , NOT( ISBLANK( China_Japan!$AG$242:$AG$320 ) ) ) ) )"),0.0)</f>
        <v>0</v>
      </c>
      <c r="H82" s="33"/>
    </row>
    <row r="83">
      <c r="A83" s="14">
        <v>8.0</v>
      </c>
      <c r="B83" s="92" t="str">
        <f>Stock_Prices!$A$21</f>
        <v>ALI</v>
      </c>
      <c r="C83" s="23">
        <f t="shared" si="15"/>
        <v>10</v>
      </c>
      <c r="D83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83" s="33">
        <f t="shared" si="16"/>
        <v>43500</v>
      </c>
      <c r="F83" s="14">
        <f>Stock_Prices!$D$21/12</f>
        <v>10</v>
      </c>
      <c r="G83" s="23">
        <f>IFERROR(__xludf.DUMMYFUNCTION("INDEX( FILTER(China_Japan!$AG$322:$AG$400 , NOT( ISBLANK( China_Japan!$AG$322:$AG$400 ) ) ) , ROWS( FILTER( China_Japan!$AG$322:$AG$400 , NOT( ISBLANK( China_Japan!$AG$322:$AG$400 ) ) ) ) )"),0.0)</f>
        <v>0</v>
      </c>
      <c r="H83" s="33"/>
    </row>
    <row r="84">
      <c r="A84" s="14">
        <v>8.0</v>
      </c>
      <c r="B84" s="92" t="str">
        <f>Stock_Prices!$A$22</f>
        <v>SOFT</v>
      </c>
      <c r="C84" s="23">
        <f t="shared" si="15"/>
        <v>10</v>
      </c>
      <c r="D84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84" s="33">
        <f t="shared" si="16"/>
        <v>53110</v>
      </c>
      <c r="F84" s="14">
        <f>Stock_Prices!$D$22/12</f>
        <v>10</v>
      </c>
      <c r="G84" s="23">
        <f>IFERROR(__xludf.DUMMYFUNCTION("INDEX( FILTER(China_Japan!$AG$402:$AG$480 , NOT( ISBLANK( China_Japan!$AG$402:$AG$480 ) ) ) , ROWS( FILTER( China_Japan!$AG$402:$AG$480 , NOT( ISBLANK( China_Japan!$AG$402:$AG$480 ) ) ) ) )"),0.0)</f>
        <v>0</v>
      </c>
    </row>
    <row r="85">
      <c r="A85" s="14">
        <v>8.0</v>
      </c>
      <c r="B85" s="92" t="str">
        <f>Stock_Prices!$A$23</f>
        <v>NPS</v>
      </c>
      <c r="C85" s="23">
        <f t="shared" si="15"/>
        <v>10</v>
      </c>
      <c r="D85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85" s="33">
        <f t="shared" si="16"/>
        <v>13020</v>
      </c>
      <c r="F85" s="14">
        <f>Stock_Prices!$D$23/12</f>
        <v>10</v>
      </c>
      <c r="G85" s="23">
        <f>IFERROR(__xludf.DUMMYFUNCTION("INDEX( FILTER(China_Japan!$AG$482:$AG$560 , NOT( ISBLANK( China_Japan!$AG$482:$AG$560 ) ) ) , ROWS( FILTER( China_Japan!$AG$482:$AG$560 , NOT( ISBLANK( China_Japan!$AG$482:$AG$560 ) ) ) ) )"),0.0)</f>
        <v>0</v>
      </c>
    </row>
    <row r="86">
      <c r="A86" s="14">
        <v>8.0</v>
      </c>
      <c r="B86" s="92" t="str">
        <f>Stock_Prices!$A$24</f>
        <v>SONY</v>
      </c>
      <c r="C86" s="23">
        <f t="shared" si="15"/>
        <v>10</v>
      </c>
      <c r="D86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86" s="33">
        <f t="shared" si="16"/>
        <v>34600</v>
      </c>
      <c r="F86" s="14">
        <f>Stock_Prices!$D$24/12</f>
        <v>10</v>
      </c>
      <c r="G86" s="23">
        <f>IFERROR(__xludf.DUMMYFUNCTION("INDEX( FILTER(China_Japan!$AG$562:$AG$640 , NOT( ISBLANK( China_Japan!$AG$562:$AG$640 ) ) ) , ROWS( FILTER( China_Japan!$AG$562:$AG$640 , NOT( ISBLANK( China_Japan!$AG$562:$AG$640 ) ) ) ) )"),0.0)</f>
        <v>0</v>
      </c>
    </row>
    <row r="87">
      <c r="A87" s="14">
        <v>8.0</v>
      </c>
      <c r="B87" s="92" t="str">
        <f>Stock_Prices!$A$25</f>
        <v>KMC</v>
      </c>
      <c r="C87" s="94">
        <f t="shared" si="15"/>
        <v>10</v>
      </c>
      <c r="D87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87" s="95">
        <f t="shared" si="16"/>
        <v>43960</v>
      </c>
      <c r="F87" s="14">
        <f>Stock_Prices!$D$25/12</f>
        <v>10</v>
      </c>
      <c r="G87" s="94">
        <f>IFERROR(__xludf.DUMMYFUNCTION("INDEX( FILTER(China_Japan!$AG$642:$AG$720 , NOT( ISBLANK( China_Japan!$AG$642:$AG$720 ) ) ) , ROWS( FILTER( China_Japan!$AG$642:$AG$720 , NOT( ISBLANK( China_Japan!$AG$642:$AG$720 ) ) ) ) )"),0.0)</f>
        <v>0</v>
      </c>
      <c r="H87" s="54"/>
    </row>
    <row r="88">
      <c r="A88" s="14">
        <v>8.0</v>
      </c>
      <c r="B88" s="92" t="str">
        <f>Stock_Prices!$A$26</f>
        <v>SMC</v>
      </c>
      <c r="C88" s="23">
        <f t="shared" si="15"/>
        <v>10</v>
      </c>
      <c r="D88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88" s="33">
        <f t="shared" si="16"/>
        <v>15220</v>
      </c>
      <c r="F88" s="14">
        <f>Stock_Prices!$D$26/12</f>
        <v>10</v>
      </c>
      <c r="G88" s="23">
        <f>IFERROR(__xludf.DUMMYFUNCTION("INDEX( FILTER(China_Japan!$AG$722:$AG$800 , NOT( ISBLANK( China_Japan!$AG$722:$AG$800 ) ) ) , ROWS( FILTER( China_Japan!$AG$722:$AG$800 , NOT( ISBLANK( China_Japan!$AG$722:$AG$800 ) ) ) ) )"),0.0)</f>
        <v>0</v>
      </c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</row>
    <row r="90">
      <c r="A90" s="14">
        <v>9.0</v>
      </c>
      <c r="B90" s="92" t="str">
        <f>Stock_Prices!$A$17</f>
        <v>THL</v>
      </c>
      <c r="C90" s="23">
        <f t="shared" ref="C90:C99" si="17">F90+G90</f>
        <v>10</v>
      </c>
      <c r="D90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90" s="33">
        <f t="shared" ref="E90:E99" si="18">C90*D90</f>
        <v>34300</v>
      </c>
      <c r="F90" s="14">
        <f>Stock_Prices!$D$17/12</f>
        <v>10</v>
      </c>
      <c r="G90" s="23">
        <f>IFERROR(__xludf.DUMMYFUNCTION("INDEX( FILTER(China_Japan!$AH$2:$AH$80 , NOT( ISBLANK( China_Japan!$AH$2:$AH$80 ) ) ) , ROWS( FILTER( China_Japan!$AH$2:$AH$80 , NOT( ISBLANK( China_Japan!$AH$2:$AH$80 ) ) ) ) )"),0.0)</f>
        <v>0</v>
      </c>
      <c r="H90" s="33"/>
    </row>
    <row r="91">
      <c r="A91" s="14">
        <v>9.0</v>
      </c>
      <c r="B91" s="92" t="str">
        <f>Stock_Prices!$A$18</f>
        <v>SHIC</v>
      </c>
      <c r="C91" s="23">
        <f t="shared" si="17"/>
        <v>10</v>
      </c>
      <c r="D91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91" s="33">
        <f t="shared" si="18"/>
        <v>900</v>
      </c>
      <c r="F91" s="14">
        <f>Stock_Prices!$D$18/12</f>
        <v>10</v>
      </c>
      <c r="G91" s="23">
        <f>IFERROR(__xludf.DUMMYFUNCTION("INDEX( FILTER(China_Japan!$AH$82:$AH$160 , NOT( ISBLANK( China_Japan!$AH$82:$AH$160 ) ) ) , ROWS( FILTER( China_Japan!$AH$82:$AH$160 , NOT( ISBLANK( China_Japan!$AH$82:$AH$160 ) ) ) ) )"),0.0)</f>
        <v>0</v>
      </c>
      <c r="H91" s="33">
        <f>SUM(E90:E94)</f>
        <v>85300</v>
      </c>
    </row>
    <row r="92">
      <c r="A92" s="14">
        <v>9.0</v>
      </c>
      <c r="B92" s="92" t="str">
        <f>Stock_Prices!$A$19</f>
        <v>BYD</v>
      </c>
      <c r="C92" s="23">
        <f t="shared" si="17"/>
        <v>10</v>
      </c>
      <c r="D92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92" s="33">
        <f t="shared" si="18"/>
        <v>4900</v>
      </c>
      <c r="F92" s="14">
        <f>Stock_Prices!$D$19/12</f>
        <v>10</v>
      </c>
      <c r="G92" s="23">
        <f>IFERROR(__xludf.DUMMYFUNCTION("INDEX( FILTER(China_Japan!$AH$162:$AH$240 , NOT( ISBLANK( China_Japan!$AH$162:$AH$240 ) ) ) , ROWS( FILTER( China_Japan!$AH$162:$AH$240 , NOT( ISBLANK( China_Japan!$AH$162:$AH$240 ) ) ) ) )"),0.0)</f>
        <v>0</v>
      </c>
      <c r="H92" s="33"/>
    </row>
    <row r="93">
      <c r="A93" s="14">
        <v>9.0</v>
      </c>
      <c r="B93" s="92" t="str">
        <f>Stock_Prices!$A$20</f>
        <v>XOMI</v>
      </c>
      <c r="C93" s="23">
        <f t="shared" si="17"/>
        <v>10</v>
      </c>
      <c r="D93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93" s="33">
        <f t="shared" si="18"/>
        <v>1700</v>
      </c>
      <c r="F93" s="14">
        <f>Stock_Prices!$D$20/12</f>
        <v>10</v>
      </c>
      <c r="G93" s="23">
        <f>IFERROR(__xludf.DUMMYFUNCTION("INDEX( FILTER(China_Japan!$AH$242:$AH$320 , NOT( ISBLANK( China_Japan!$AH$242:$AH$320 ) ) ) , ROWS( FILTER( China_Japan!$AH$242:$AH$320 , NOT( ISBLANK( China_Japan!$AH$242:$AH$320 ) ) ) ) )"),0.0)</f>
        <v>0</v>
      </c>
      <c r="H93" s="33"/>
    </row>
    <row r="94">
      <c r="A94" s="14">
        <v>9.0</v>
      </c>
      <c r="B94" s="92" t="str">
        <f>Stock_Prices!$A$21</f>
        <v>ALI</v>
      </c>
      <c r="C94" s="23">
        <f t="shared" si="17"/>
        <v>10</v>
      </c>
      <c r="D94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94" s="33">
        <f t="shared" si="18"/>
        <v>43500</v>
      </c>
      <c r="F94" s="14">
        <f>Stock_Prices!$D$21/12</f>
        <v>10</v>
      </c>
      <c r="G94" s="23">
        <f>IFERROR(__xludf.DUMMYFUNCTION("INDEX( FILTER(China_Japan!$AH$322:$AH$400 , NOT( ISBLANK( China_Japan!$AH$322:$AH$400 ) ) ) , ROWS( FILTER( China_Japan!$AH$322:$AH$400 , NOT( ISBLANK( China_Japan!$AH$322:$AH$400 ) ) ) ) )"),0.0)</f>
        <v>0</v>
      </c>
      <c r="H94" s="33"/>
    </row>
    <row r="95">
      <c r="A95" s="14">
        <v>9.0</v>
      </c>
      <c r="B95" s="92" t="str">
        <f>Stock_Prices!$A$22</f>
        <v>SOFT</v>
      </c>
      <c r="C95" s="23">
        <f t="shared" si="17"/>
        <v>10</v>
      </c>
      <c r="D95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95" s="33">
        <f t="shared" si="18"/>
        <v>53110</v>
      </c>
      <c r="F95" s="14">
        <f>Stock_Prices!$D$22/12</f>
        <v>10</v>
      </c>
      <c r="G95" s="23">
        <f>IFERROR(__xludf.DUMMYFUNCTION("INDEX( FILTER(China_Japan!$AH$402:$AH$480 , NOT( ISBLANK( China_Japan!$AH$402:$AH$480 ) ) ) , ROWS( FILTER( China_Japan!$AH$402:$AH$480 , NOT( ISBLANK( China_Japan!$AH$402:$AH$480 ) ) ) ) )"),0.0)</f>
        <v>0</v>
      </c>
    </row>
    <row r="96">
      <c r="A96" s="14">
        <v>9.0</v>
      </c>
      <c r="B96" s="92" t="str">
        <f>Stock_Prices!$A$23</f>
        <v>NPS</v>
      </c>
      <c r="C96" s="23">
        <f t="shared" si="17"/>
        <v>10</v>
      </c>
      <c r="D96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96" s="33">
        <f t="shared" si="18"/>
        <v>13020</v>
      </c>
      <c r="F96" s="14">
        <f>Stock_Prices!$D$23/12</f>
        <v>10</v>
      </c>
      <c r="G96" s="23">
        <f>IFERROR(__xludf.DUMMYFUNCTION("INDEX( FILTER(China_Japan!$AH$482:$AH$560 , NOT( ISBLANK( China_Japan!$AH$482:$AH$560 ) ) ) , ROWS( FILTER( China_Japan!$AH$482:$AH$560 , NOT( ISBLANK( China_Japan!$AH$482:$AH$560 ) ) ) ) )"),0.0)</f>
        <v>0</v>
      </c>
    </row>
    <row r="97">
      <c r="A97" s="14">
        <v>9.0</v>
      </c>
      <c r="B97" s="92" t="str">
        <f>Stock_Prices!$A$24</f>
        <v>SONY</v>
      </c>
      <c r="C97" s="23">
        <f t="shared" si="17"/>
        <v>10</v>
      </c>
      <c r="D97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97" s="33">
        <f t="shared" si="18"/>
        <v>34600</v>
      </c>
      <c r="F97" s="14">
        <f>Stock_Prices!$D$24/12</f>
        <v>10</v>
      </c>
      <c r="G97" s="23">
        <f>IFERROR(__xludf.DUMMYFUNCTION("INDEX( FILTER(China_Japan!$AH$562:$AH$640 , NOT( ISBLANK( China_Japan!$AH$562:$AH$640 ) ) ) , ROWS( FILTER( China_Japan!$AH$562:$AH$640 , NOT( ISBLANK( China_Japan!$AH$562:$AH$640 ) ) ) ) )"),0.0)</f>
        <v>0</v>
      </c>
    </row>
    <row r="98">
      <c r="A98" s="14">
        <v>9.0</v>
      </c>
      <c r="B98" s="92" t="str">
        <f>Stock_Prices!$A$25</f>
        <v>KMC</v>
      </c>
      <c r="C98" s="94">
        <f t="shared" si="17"/>
        <v>10</v>
      </c>
      <c r="D98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98" s="95">
        <f t="shared" si="18"/>
        <v>43960</v>
      </c>
      <c r="F98" s="14">
        <f>Stock_Prices!$D$25/12</f>
        <v>10</v>
      </c>
      <c r="G98" s="94">
        <f>IFERROR(__xludf.DUMMYFUNCTION("INDEX( FILTER(China_Japan!$AH$642:$AH$720 , NOT( ISBLANK( China_Japan!$AH$642:$AH$720 ) ) ) , ROWS( FILTER( China_Japan!$AH$642:$AH$720 , NOT( ISBLANK( China_Japan!$AH$642:$AH$720 ) ) ) ) )"),0.0)</f>
        <v>0</v>
      </c>
      <c r="H98" s="54"/>
    </row>
    <row r="99">
      <c r="A99" s="14">
        <v>9.0</v>
      </c>
      <c r="B99" s="92" t="str">
        <f>Stock_Prices!$A$26</f>
        <v>SMC</v>
      </c>
      <c r="C99" s="23">
        <f t="shared" si="17"/>
        <v>10</v>
      </c>
      <c r="D99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99" s="33">
        <f t="shared" si="18"/>
        <v>15220</v>
      </c>
      <c r="F99" s="14">
        <f>Stock_Prices!$D$26/12</f>
        <v>10</v>
      </c>
      <c r="G99" s="23">
        <f>IFERROR(__xludf.DUMMYFUNCTION("INDEX( FILTER(China_Japan!$AH$722:$AH$800 , NOT( ISBLANK( China_Japan!$AH$722:$AH$800 ) ) ) , ROWS( FILTER( China_Japan!$AH$722:$AH$800 , NOT( ISBLANK( China_Japan!$AH$722:$AH$800 ) ) ) ) )"),0.0)</f>
        <v>0</v>
      </c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>
      <c r="A101" s="14">
        <v>10.0</v>
      </c>
      <c r="B101" s="92" t="str">
        <f>Stock_Prices!$A$17</f>
        <v>THL</v>
      </c>
      <c r="C101" s="23">
        <f t="shared" ref="C101:C110" si="19">F101+G101</f>
        <v>10</v>
      </c>
      <c r="D101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101" s="33">
        <f t="shared" ref="E101:E110" si="20">C101*D101</f>
        <v>34300</v>
      </c>
      <c r="F101" s="14">
        <f>Stock_Prices!$D$17/12</f>
        <v>10</v>
      </c>
      <c r="G101" s="23">
        <f>IFERROR(__xludf.DUMMYFUNCTION("INDEX( FILTER(China_Japan!$AI$2:$AI$80 , NOT( ISBLANK( China_Japan!$AI$2:$AI$80 ) ) ) , ROWS( FILTER( China_Japan!$AI$2:$AI$80 , NOT( ISBLANK( China_Japan!$AI$2:$AI$80 ) ) ) ) )"),0.0)</f>
        <v>0</v>
      </c>
      <c r="H101" s="33"/>
    </row>
    <row r="102">
      <c r="A102" s="14">
        <v>10.0</v>
      </c>
      <c r="B102" s="92" t="str">
        <f>Stock_Prices!$A$18</f>
        <v>SHIC</v>
      </c>
      <c r="C102" s="23">
        <f t="shared" si="19"/>
        <v>10</v>
      </c>
      <c r="D102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102" s="33">
        <f t="shared" si="20"/>
        <v>900</v>
      </c>
      <c r="F102" s="14">
        <f>Stock_Prices!$D$18/12</f>
        <v>10</v>
      </c>
      <c r="G102" s="23">
        <f>IFERROR(__xludf.DUMMYFUNCTION("INDEX( FILTER(China_Japan!$AI$82:$AI$160 , NOT( ISBLANK( China_Japan!$AI$82:$AI$160 ) ) ) , ROWS( FILTER( China_Japan!$AI$82:$AI$160 , NOT( ISBLANK( China_Japan!$AI$82:$AI$160 ) ) ) ) )"),0.0)</f>
        <v>0</v>
      </c>
      <c r="H102" s="33">
        <f>SUM(E101:E105)</f>
        <v>85300</v>
      </c>
    </row>
    <row r="103">
      <c r="A103" s="14">
        <v>10.0</v>
      </c>
      <c r="B103" s="92" t="str">
        <f>Stock_Prices!$A$19</f>
        <v>BYD</v>
      </c>
      <c r="C103" s="23">
        <f t="shared" si="19"/>
        <v>10</v>
      </c>
      <c r="D103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103" s="33">
        <f t="shared" si="20"/>
        <v>4900</v>
      </c>
      <c r="F103" s="14">
        <f>Stock_Prices!$D$19/12</f>
        <v>10</v>
      </c>
      <c r="G103" s="23">
        <f>IFERROR(__xludf.DUMMYFUNCTION("INDEX( FILTER(China_Japan!$AI$162:$AI$240 , NOT( ISBLANK( China_Japan!$AI$162:$AI$240 ) ) ) , ROWS( FILTER( China_Japan!$AI$162:$AI$240 , NOT( ISBLANK( China_Japan!$AI$162:$AI$240 ) ) ) ) )"),0.0)</f>
        <v>0</v>
      </c>
      <c r="H103" s="33"/>
    </row>
    <row r="104">
      <c r="A104" s="14">
        <v>10.0</v>
      </c>
      <c r="B104" s="92" t="str">
        <f>Stock_Prices!$A$20</f>
        <v>XOMI</v>
      </c>
      <c r="C104" s="23">
        <f t="shared" si="19"/>
        <v>10</v>
      </c>
      <c r="D104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104" s="33">
        <f t="shared" si="20"/>
        <v>1700</v>
      </c>
      <c r="F104" s="14">
        <f>Stock_Prices!$D$20/12</f>
        <v>10</v>
      </c>
      <c r="G104" s="23">
        <f>IFERROR(__xludf.DUMMYFUNCTION("INDEX( FILTER(China_Japan!$AI$242:$AI$320 , NOT( ISBLANK( China_Japan!$AI$242:$AI$320 ) ) ) , ROWS( FILTER( China_Japan!$AI$242:$AI$320 , NOT( ISBLANK( China_Japan!$AI$242:$AI$320 ) ) ) ) )"),0.0)</f>
        <v>0</v>
      </c>
      <c r="H104" s="33"/>
    </row>
    <row r="105">
      <c r="A105" s="14">
        <v>10.0</v>
      </c>
      <c r="B105" s="92" t="str">
        <f>Stock_Prices!$A$21</f>
        <v>ALI</v>
      </c>
      <c r="C105" s="23">
        <f t="shared" si="19"/>
        <v>10</v>
      </c>
      <c r="D105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105" s="33">
        <f t="shared" si="20"/>
        <v>43500</v>
      </c>
      <c r="F105" s="14">
        <f>Stock_Prices!$D$21/12</f>
        <v>10</v>
      </c>
      <c r="G105" s="23">
        <f>IFERROR(__xludf.DUMMYFUNCTION("INDEX( FILTER(China_Japan!$AI$322:$AI$400 , NOT( ISBLANK( China_Japan!$AI$322:$AI$400 ) ) ) , ROWS( FILTER( China_Japan!$AI$322:$AI$400 , NOT( ISBLANK( China_Japan!$AI$322:$AI$400 ) ) ) ) )"),0.0)</f>
        <v>0</v>
      </c>
      <c r="H105" s="33"/>
    </row>
    <row r="106">
      <c r="A106" s="14">
        <v>10.0</v>
      </c>
      <c r="B106" s="92" t="str">
        <f>Stock_Prices!$A$22</f>
        <v>SOFT</v>
      </c>
      <c r="C106" s="23">
        <f t="shared" si="19"/>
        <v>10</v>
      </c>
      <c r="D106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106" s="33">
        <f t="shared" si="20"/>
        <v>53110</v>
      </c>
      <c r="F106" s="14">
        <f>Stock_Prices!$D$22/12</f>
        <v>10</v>
      </c>
      <c r="G106" s="23">
        <f>IFERROR(__xludf.DUMMYFUNCTION("INDEX( FILTER(China_Japan!$AI$402:$AI$480 , NOT( ISBLANK( China_Japan!$AI$402:$AI$480 ) ) ) , ROWS( FILTER( China_Japan!$AI$402:$AI$480 , NOT( ISBLANK( China_Japan!$AI$402:$AI$480 ) ) ) ) )"),0.0)</f>
        <v>0</v>
      </c>
    </row>
    <row r="107">
      <c r="A107" s="14">
        <v>10.0</v>
      </c>
      <c r="B107" s="92" t="str">
        <f>Stock_Prices!$A$23</f>
        <v>NPS</v>
      </c>
      <c r="C107" s="23">
        <f t="shared" si="19"/>
        <v>10</v>
      </c>
      <c r="D107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107" s="33">
        <f t="shared" si="20"/>
        <v>13020</v>
      </c>
      <c r="F107" s="14">
        <f>Stock_Prices!$D$23/12</f>
        <v>10</v>
      </c>
      <c r="G107" s="23">
        <f>IFERROR(__xludf.DUMMYFUNCTION("INDEX( FILTER(China_Japan!$AI$482:$AI$560 , NOT( ISBLANK( China_Japan!$AI$482:$AI$560 ) ) ) , ROWS( FILTER( China_Japan!$AI$482:$AI$560 , NOT( ISBLANK( China_Japan!$AI$482:$AI$560 ) ) ) ) )"),0.0)</f>
        <v>0</v>
      </c>
    </row>
    <row r="108">
      <c r="A108" s="14">
        <v>10.0</v>
      </c>
      <c r="B108" s="92" t="str">
        <f>Stock_Prices!$A$24</f>
        <v>SONY</v>
      </c>
      <c r="C108" s="23">
        <f t="shared" si="19"/>
        <v>10</v>
      </c>
      <c r="D108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108" s="33">
        <f t="shared" si="20"/>
        <v>34600</v>
      </c>
      <c r="F108" s="14">
        <f>Stock_Prices!$D$24/12</f>
        <v>10</v>
      </c>
      <c r="G108" s="23">
        <f>IFERROR(__xludf.DUMMYFUNCTION("INDEX( FILTER(China_Japan!$AI$562:$AI$640 , NOT( ISBLANK( China_Japan!$AI$562:$AI$640 ) ) ) , ROWS( FILTER( China_Japan!$AI$562:$AI$640 , NOT( ISBLANK( China_Japan!$AI$562:$AI$640 ) ) ) ) )"),0.0)</f>
        <v>0</v>
      </c>
    </row>
    <row r="109">
      <c r="A109" s="14">
        <v>10.0</v>
      </c>
      <c r="B109" s="92" t="str">
        <f>Stock_Prices!$A$25</f>
        <v>KMC</v>
      </c>
      <c r="C109" s="94">
        <f t="shared" si="19"/>
        <v>10</v>
      </c>
      <c r="D109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109" s="95">
        <f t="shared" si="20"/>
        <v>43960</v>
      </c>
      <c r="F109" s="14">
        <f>Stock_Prices!$D$25/12</f>
        <v>10</v>
      </c>
      <c r="G109" s="94">
        <f>IFERROR(__xludf.DUMMYFUNCTION("INDEX( FILTER(China_Japan!$AI$642:$AI$720 , NOT( ISBLANK( China_Japan!$AI$642:$AI$720 ) ) ) , ROWS( FILTER( China_Japan!$AI$642:$AI$720 , NOT( ISBLANK( China_Japan!$AI$642:$AI$720 ) ) ) ) )"),0.0)</f>
        <v>0</v>
      </c>
      <c r="H109" s="54"/>
    </row>
    <row r="110">
      <c r="A110" s="14">
        <v>10.0</v>
      </c>
      <c r="B110" s="92" t="str">
        <f>Stock_Prices!$A$26</f>
        <v>SMC</v>
      </c>
      <c r="C110" s="23">
        <f t="shared" si="19"/>
        <v>10</v>
      </c>
      <c r="D110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110" s="33">
        <f t="shared" si="20"/>
        <v>15220</v>
      </c>
      <c r="F110" s="14">
        <f>Stock_Prices!$D$26/12</f>
        <v>10</v>
      </c>
      <c r="G110" s="23">
        <f>IFERROR(__xludf.DUMMYFUNCTION("INDEX( FILTER(China_Japan!$AI$722:$AI$800 , NOT( ISBLANK( China_Japan!$AI$722:$AI$800 ) ) ) , ROWS( FILTER( China_Japan!$AI$722:$AI$800 , NOT( ISBLANK( China_Japan!$AI$722:$AI$800 ) ) ) ) )"),0.0)</f>
        <v>0</v>
      </c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>
      <c r="A112" s="14">
        <v>11.0</v>
      </c>
      <c r="B112" s="92" t="str">
        <f>Stock_Prices!$A$17</f>
        <v>THL</v>
      </c>
      <c r="C112" s="23">
        <f t="shared" ref="C112:C121" si="21">F112+G112</f>
        <v>10</v>
      </c>
      <c r="D112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112" s="33">
        <f t="shared" ref="E112:E121" si="22">C112*D112</f>
        <v>34300</v>
      </c>
      <c r="F112" s="14">
        <f>Stock_Prices!$D$17/12</f>
        <v>10</v>
      </c>
      <c r="G112" s="23">
        <f>IFERROR(__xludf.DUMMYFUNCTION("INDEX( FILTER(China_Japan!$AJ$2:$AJ$80 , NOT( ISBLANK( China_Japan!$AJ$2:$AJ$80 ) ) ) , ROWS( FILTER( China_Japan!$AJ$2:$AJ$80 , NOT( ISBLANK( China_Japan!$AJ$2:$AJ$80 ) ) ) ) )"),0.0)</f>
        <v>0</v>
      </c>
      <c r="H112" s="33"/>
    </row>
    <row r="113">
      <c r="A113" s="14">
        <v>11.0</v>
      </c>
      <c r="B113" s="92" t="str">
        <f>Stock_Prices!$A$18</f>
        <v>SHIC</v>
      </c>
      <c r="C113" s="23">
        <f t="shared" si="21"/>
        <v>10</v>
      </c>
      <c r="D113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113" s="33">
        <f t="shared" si="22"/>
        <v>900</v>
      </c>
      <c r="F113" s="14">
        <f>Stock_Prices!$D$18/12</f>
        <v>10</v>
      </c>
      <c r="G113" s="23">
        <f>IFERROR(__xludf.DUMMYFUNCTION("INDEX( FILTER(China_Japan!$AJ$82:$AJ$160 , NOT( ISBLANK( China_Japan!$AJ$82:$AJ$160 ) ) ) , ROWS( FILTER( China_Japan!$AJ$82:$AJ$160 , NOT( ISBLANK( China_Japan!$AJ$82:$AJ$160 ) ) ) ) )"),0.0)</f>
        <v>0</v>
      </c>
      <c r="H113" s="33">
        <f>SUM(E112:E116)</f>
        <v>85300</v>
      </c>
    </row>
    <row r="114">
      <c r="A114" s="14">
        <v>11.0</v>
      </c>
      <c r="B114" s="92" t="str">
        <f>Stock_Prices!$A$19</f>
        <v>BYD</v>
      </c>
      <c r="C114" s="23">
        <f t="shared" si="21"/>
        <v>10</v>
      </c>
      <c r="D114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114" s="33">
        <f t="shared" si="22"/>
        <v>4900</v>
      </c>
      <c r="F114" s="14">
        <f>Stock_Prices!$D$19/12</f>
        <v>10</v>
      </c>
      <c r="G114" s="23">
        <f>IFERROR(__xludf.DUMMYFUNCTION("INDEX( FILTER(China_Japan!$AJ$162:$AJ$240 , NOT( ISBLANK( China_Japan!$AJ$162:$AJ$240 ) ) ) , ROWS( FILTER( China_Japan!$AJ$162:$AJ$240 , NOT( ISBLANK( China_Japan!$AJ$162:$AJ$240 ) ) ) ) )"),0.0)</f>
        <v>0</v>
      </c>
      <c r="H114" s="33"/>
    </row>
    <row r="115">
      <c r="A115" s="14">
        <v>11.0</v>
      </c>
      <c r="B115" s="92" t="str">
        <f>Stock_Prices!$A$20</f>
        <v>XOMI</v>
      </c>
      <c r="C115" s="23">
        <f t="shared" si="21"/>
        <v>10</v>
      </c>
      <c r="D115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115" s="33">
        <f t="shared" si="22"/>
        <v>1700</v>
      </c>
      <c r="F115" s="14">
        <f>Stock_Prices!$D$20/12</f>
        <v>10</v>
      </c>
      <c r="G115" s="23">
        <f>IFERROR(__xludf.DUMMYFUNCTION("INDEX( FILTER(China_Japan!$AJ$242:$AJ$320 , NOT( ISBLANK( China_Japan!$AJ$242:$AJ$320 ) ) ) , ROWS( FILTER( China_Japan!$AJ$242:$AJ$320 , NOT( ISBLANK( China_Japan!$AJ$242:$AJ$320 ) ) ) ) )"),0.0)</f>
        <v>0</v>
      </c>
      <c r="H115" s="33"/>
    </row>
    <row r="116">
      <c r="A116" s="14">
        <v>11.0</v>
      </c>
      <c r="B116" s="92" t="str">
        <f>Stock_Prices!$A$21</f>
        <v>ALI</v>
      </c>
      <c r="C116" s="23">
        <f t="shared" si="21"/>
        <v>10</v>
      </c>
      <c r="D116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116" s="33">
        <f t="shared" si="22"/>
        <v>43500</v>
      </c>
      <c r="F116" s="14">
        <f>Stock_Prices!$D$21/12</f>
        <v>10</v>
      </c>
      <c r="G116" s="23">
        <f>IFERROR(__xludf.DUMMYFUNCTION("INDEX( FILTER(China_Japan!$AJ$322:$AJ$400 , NOT( ISBLANK( China_Japan!$AJ$322:$AJ$400 ) ) ) , ROWS( FILTER( China_Japan!$AJ$322:$AJ$400 , NOT( ISBLANK( China_Japan!$AJ$322:$AJ$400 ) ) ) ) )"),0.0)</f>
        <v>0</v>
      </c>
      <c r="H116" s="33"/>
    </row>
    <row r="117">
      <c r="A117" s="14">
        <v>11.0</v>
      </c>
      <c r="B117" s="92" t="str">
        <f>Stock_Prices!$A$22</f>
        <v>SOFT</v>
      </c>
      <c r="C117" s="23">
        <f t="shared" si="21"/>
        <v>10</v>
      </c>
      <c r="D117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117" s="33">
        <f t="shared" si="22"/>
        <v>53110</v>
      </c>
      <c r="F117" s="14">
        <f>Stock_Prices!$D$22/12</f>
        <v>10</v>
      </c>
      <c r="G117" s="23">
        <f>IFERROR(__xludf.DUMMYFUNCTION("INDEX( FILTER(China_Japan!$AJ$402:$AJ$480 , NOT( ISBLANK( China_Japan!$AJ$402:$AJ$480 ) ) ) , ROWS( FILTER( China_Japan!$AJ$402:$AJ$480 , NOT( ISBLANK( China_Japan!$AJ$402:$AJ$480 ) ) ) ) )"),0.0)</f>
        <v>0</v>
      </c>
    </row>
    <row r="118">
      <c r="A118" s="14">
        <v>11.0</v>
      </c>
      <c r="B118" s="92" t="str">
        <f>Stock_Prices!$A$23</f>
        <v>NPS</v>
      </c>
      <c r="C118" s="23">
        <f t="shared" si="21"/>
        <v>10</v>
      </c>
      <c r="D118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118" s="33">
        <f t="shared" si="22"/>
        <v>13020</v>
      </c>
      <c r="F118" s="14">
        <f>Stock_Prices!$D$23/12</f>
        <v>10</v>
      </c>
      <c r="G118" s="23">
        <f>IFERROR(__xludf.DUMMYFUNCTION("INDEX( FILTER(China_Japan!$AJ$482:$AJ$560 , NOT( ISBLANK( China_Japan!$AJ$482:$AJ$560 ) ) ) , ROWS( FILTER( China_Japan!$AJ$482:$AJ$560 , NOT( ISBLANK( China_Japan!$AJ$482:$AJ$560 ) ) ) ) )"),0.0)</f>
        <v>0</v>
      </c>
    </row>
    <row r="119">
      <c r="A119" s="14">
        <v>11.0</v>
      </c>
      <c r="B119" s="92" t="str">
        <f>Stock_Prices!$A$24</f>
        <v>SONY</v>
      </c>
      <c r="C119" s="23">
        <f t="shared" si="21"/>
        <v>10</v>
      </c>
      <c r="D119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119" s="33">
        <f t="shared" si="22"/>
        <v>34600</v>
      </c>
      <c r="F119" s="14">
        <f>Stock_Prices!$D$24/12</f>
        <v>10</v>
      </c>
      <c r="G119" s="23">
        <f>IFERROR(__xludf.DUMMYFUNCTION("INDEX( FILTER(China_Japan!$AJ$562:$AJ$640 , NOT( ISBLANK( China_Japan!$AJ$562:$AJ$640 ) ) ) , ROWS( FILTER( China_Japan!$AJ$562:$AJ$640 , NOT( ISBLANK( China_Japan!$AJ$562:$AJ$640 ) ) ) ) )"),0.0)</f>
        <v>0</v>
      </c>
    </row>
    <row r="120">
      <c r="A120" s="14">
        <v>11.0</v>
      </c>
      <c r="B120" s="92" t="str">
        <f>Stock_Prices!$A$25</f>
        <v>KMC</v>
      </c>
      <c r="C120" s="94">
        <f t="shared" si="21"/>
        <v>10</v>
      </c>
      <c r="D120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120" s="95">
        <f t="shared" si="22"/>
        <v>43960</v>
      </c>
      <c r="F120" s="14">
        <f>Stock_Prices!$D$25/12</f>
        <v>10</v>
      </c>
      <c r="G120" s="94">
        <f>IFERROR(__xludf.DUMMYFUNCTION("INDEX( FILTER(China_Japan!$AJ$642:$AJ$720 , NOT( ISBLANK( China_Japan!$AJ$642:$AJ$720 ) ) ) , ROWS( FILTER( China_Japan!$AJ$642:$AJ$720 , NOT( ISBLANK( China_Japan!$AJ$642:$AJ$720 ) ) ) ) )"),0.0)</f>
        <v>0</v>
      </c>
      <c r="H120" s="54"/>
    </row>
    <row r="121">
      <c r="A121" s="14">
        <v>11.0</v>
      </c>
      <c r="B121" s="92" t="str">
        <f>Stock_Prices!$A$26</f>
        <v>SMC</v>
      </c>
      <c r="C121" s="23">
        <f t="shared" si="21"/>
        <v>10</v>
      </c>
      <c r="D121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121" s="33">
        <f t="shared" si="22"/>
        <v>15220</v>
      </c>
      <c r="F121" s="14">
        <f>Stock_Prices!$D$26/12</f>
        <v>10</v>
      </c>
      <c r="G121" s="23">
        <f>IFERROR(__xludf.DUMMYFUNCTION("INDEX( FILTER(China_Japan!$AJ$722:$AJ$800 , NOT( ISBLANK( China_Japan!$AJ$722:$AJ$800 ) ) ) , ROWS( FILTER( China_Japan!$AJ$722:$AJ$800 , NOT( ISBLANK( China_Japan!$AJ$722:$AJ$800 ) ) ) ) )"),0.0)</f>
        <v>0</v>
      </c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>
      <c r="A123" s="14">
        <v>12.0</v>
      </c>
      <c r="B123" s="92" t="str">
        <f>Stock_Prices!$A$17</f>
        <v>THL</v>
      </c>
      <c r="C123" s="23">
        <f t="shared" ref="C123:C132" si="23">F123+G123</f>
        <v>10</v>
      </c>
      <c r="D123" s="29">
        <f>IFERROR(__xludf.DUMMYFUNCTION("INDEX( FILTER(China_Japan!$F$2:$F$80 , NOT( ISBLANK( China_Japan!$F$2:$F$80 ) ) ) , ROWS( FILTER( China_Japan!$F$2:$F$80 , NOT( ISBLANK( China_Japan!$F$2:$F$80 ) ) ) ) )"),3430.0)</f>
        <v>3430</v>
      </c>
      <c r="E123" s="33">
        <f t="shared" ref="E123:E132" si="24">C123*D123</f>
        <v>34300</v>
      </c>
      <c r="F123" s="14">
        <f>Stock_Prices!$D$17/12</f>
        <v>10</v>
      </c>
      <c r="G123" s="23">
        <f>IFERROR(__xludf.DUMMYFUNCTION("INDEX( FILTER(China_Japan!$AK$2:$AK$80 , NOT( ISBLANK( China_Japan!$AK$2:$AK$80 ) ) ) , ROWS( FILTER( China_Japan!$AK$2:$AK$80 , NOT( ISBLANK( China_Japan!$AK$2:$AK$80 ) ) ) ) )"),0.0)</f>
        <v>0</v>
      </c>
      <c r="H123" s="33"/>
    </row>
    <row r="124">
      <c r="A124" s="14">
        <v>12.0</v>
      </c>
      <c r="B124" s="92" t="str">
        <f>Stock_Prices!$A$18</f>
        <v>SHIC</v>
      </c>
      <c r="C124" s="23">
        <f t="shared" si="23"/>
        <v>10</v>
      </c>
      <c r="D124" s="29">
        <f>IFERROR(__xludf.DUMMYFUNCTION("INDEX( FILTER(China_Japan!$F$82:$F$160 , NOT( ISBLANK( China_Japan!$F$82:$F$160 ) ) ) , ROWS( FILTER( China_Japan!$F$82:$F$160 , NOT( ISBLANK( China_Japan!$F$82:$F$160 ) ) ) ) )"),90.0)</f>
        <v>90</v>
      </c>
      <c r="E124" s="33">
        <f t="shared" si="24"/>
        <v>900</v>
      </c>
      <c r="F124" s="14">
        <f>Stock_Prices!$D$18/12</f>
        <v>10</v>
      </c>
      <c r="G124" s="23">
        <f>IFERROR(__xludf.DUMMYFUNCTION("INDEX( FILTER(China_Japan!$AK$82:$AK$160 , NOT( ISBLANK( China_Japan!$AK$82:$AK$160 ) ) ) , ROWS( FILTER( China_Japan!$AK$82:$AK$160 , NOT( ISBLANK( China_Japan!$AK$82:$AK$160 ) ) ) ) )"),0.0)</f>
        <v>0</v>
      </c>
      <c r="H124" s="33">
        <f>SUM(E123:E127)</f>
        <v>85300</v>
      </c>
    </row>
    <row r="125">
      <c r="A125" s="14">
        <v>12.0</v>
      </c>
      <c r="B125" s="92" t="str">
        <f>Stock_Prices!$A$19</f>
        <v>BYD</v>
      </c>
      <c r="C125" s="23">
        <f t="shared" si="23"/>
        <v>10</v>
      </c>
      <c r="D125" s="29">
        <f>IFERROR(__xludf.DUMMYFUNCTION("INDEX( FILTER(China_Japan!$F$162:$F$240 , NOT( ISBLANK( China_Japan!$F$162:$F$240 ) ) ) , ROWS( FILTER( China_Japan!$F$162:$F$240 , NOT( ISBLANK( China_Japan!$F$162:$F$240 ) ) ) ) )"),490.0)</f>
        <v>490</v>
      </c>
      <c r="E125" s="33">
        <f t="shared" si="24"/>
        <v>4900</v>
      </c>
      <c r="F125" s="14">
        <f>Stock_Prices!$D$19/12</f>
        <v>10</v>
      </c>
      <c r="G125" s="23">
        <f>IFERROR(__xludf.DUMMYFUNCTION("INDEX( FILTER(China_Japan!$AK$162:$AK$240 , NOT( ISBLANK( China_Japan!$AK$162:$AK$240 ) ) ) , ROWS( FILTER( China_Japan!$AK$162:$AK$240 , NOT( ISBLANK( China_Japan!$AK$162:$AK$240 ) ) ) ) )"),0.0)</f>
        <v>0</v>
      </c>
      <c r="H125" s="33"/>
    </row>
    <row r="126">
      <c r="A126" s="14">
        <v>12.0</v>
      </c>
      <c r="B126" s="92" t="str">
        <f>Stock_Prices!$A$20</f>
        <v>XOMI</v>
      </c>
      <c r="C126" s="23">
        <f t="shared" si="23"/>
        <v>10</v>
      </c>
      <c r="D126" s="29">
        <f>IFERROR(__xludf.DUMMYFUNCTION("INDEX( FILTER(China_Japan!$F$242:$F$320 , NOT( ISBLANK( China_Japan!$F$242:$F$320 ) ) ) , ROWS( FILTER( China_Japan!$F$242:$F$320 , NOT( ISBLANK( China_Japan!$F$242:$F$320 ) ) ) ) )"),170.0)</f>
        <v>170</v>
      </c>
      <c r="E126" s="33">
        <f t="shared" si="24"/>
        <v>1700</v>
      </c>
      <c r="F126" s="14">
        <f>Stock_Prices!$D$20/12</f>
        <v>10</v>
      </c>
      <c r="G126" s="23">
        <f>IFERROR(__xludf.DUMMYFUNCTION("INDEX( FILTER(China_Japan!$AK$242:$AK$320 , NOT( ISBLANK( China_Japan!$AK$242:$AK$320 ) ) ) , ROWS( FILTER( China_Japan!$AK$242:$AK$320 , NOT( ISBLANK( China_Japan!$AK$242:$AK$320 ) ) ) ) )"),0.0)</f>
        <v>0</v>
      </c>
      <c r="H126" s="33"/>
    </row>
    <row r="127">
      <c r="A127" s="14">
        <v>12.0</v>
      </c>
      <c r="B127" s="92" t="str">
        <f>Stock_Prices!$A$21</f>
        <v>ALI</v>
      </c>
      <c r="C127" s="23">
        <f t="shared" si="23"/>
        <v>10</v>
      </c>
      <c r="D127" s="29">
        <f>IFERROR(__xludf.DUMMYFUNCTION("INDEX( FILTER(China_Japan!$F$322:$F$400 , NOT( ISBLANK( China_Japan!$F$322:$F$400 ) ) ) , ROWS( FILTER( China_Japan!$F$322:$F$400 , NOT( ISBLANK( China_Japan!$F$322:$F$400 ) ) ) ) )"),4350.0)</f>
        <v>4350</v>
      </c>
      <c r="E127" s="33">
        <f t="shared" si="24"/>
        <v>43500</v>
      </c>
      <c r="F127" s="14">
        <f>Stock_Prices!$D$21/12</f>
        <v>10</v>
      </c>
      <c r="G127" s="23">
        <f>IFERROR(__xludf.DUMMYFUNCTION("INDEX( FILTER(China_Japan!$AK$322:$AK$400 , NOT( ISBLANK( China_Japan!$AK$322:$AK$400 ) ) ) , ROWS( FILTER( China_Japan!$AK$322:$AK$400 , NOT( ISBLANK( China_Japan!$AK$322:$AK$400 ) ) ) ) )"),0.0)</f>
        <v>0</v>
      </c>
      <c r="H127" s="33"/>
    </row>
    <row r="128">
      <c r="A128" s="14">
        <v>12.0</v>
      </c>
      <c r="B128" s="92" t="str">
        <f>Stock_Prices!$A$22</f>
        <v>SOFT</v>
      </c>
      <c r="C128" s="23">
        <f t="shared" si="23"/>
        <v>10</v>
      </c>
      <c r="D128" s="29">
        <f>IFERROR(__xludf.DUMMYFUNCTION("INDEX( FILTER(China_Japan!$F$402:$F$480 , NOT( ISBLANK( China_Japan!$F$402:$F$480 ) ) ) , ROWS( FILTER( China_Japan!$F$402:$F$480 , NOT( ISBLANK( China_Japan!$F$402:$F$480 ) ) ) ) )"),5311.0)</f>
        <v>5311</v>
      </c>
      <c r="E128" s="33">
        <f t="shared" si="24"/>
        <v>53110</v>
      </c>
      <c r="F128" s="14">
        <f>Stock_Prices!$D$22/12</f>
        <v>10</v>
      </c>
      <c r="G128" s="23">
        <f>IFERROR(__xludf.DUMMYFUNCTION("INDEX( FILTER(China_Japan!$AK$402:$AK$480 , NOT( ISBLANK( China_Japan!$AK$402:$AK$480 ) ) ) , ROWS( FILTER( China_Japan!$AK$402:$AK$480 , NOT( ISBLANK( China_Japan!$AK$402:$AK$480 ) ) ) ) )"),0.0)</f>
        <v>0</v>
      </c>
    </row>
    <row r="129">
      <c r="A129" s="14">
        <v>12.0</v>
      </c>
      <c r="B129" s="92" t="str">
        <f>Stock_Prices!$A$23</f>
        <v>NPS</v>
      </c>
      <c r="C129" s="23">
        <f t="shared" si="23"/>
        <v>10</v>
      </c>
      <c r="D129" s="29">
        <f>IFERROR(__xludf.DUMMYFUNCTION("INDEX( FILTER(China_Japan!$F$482:$F$560 , NOT( ISBLANK( China_Japan!$F$482:$F$560 ) ) ) , ROWS( FILTER( China_Japan!$F$482:$F$560 , NOT( ISBLANK( China_Japan!$F$482:$F$560 ) ) ) ) )"),1302.0)</f>
        <v>1302</v>
      </c>
      <c r="E129" s="33">
        <f t="shared" si="24"/>
        <v>13020</v>
      </c>
      <c r="F129" s="14">
        <f>Stock_Prices!$D$23/12</f>
        <v>10</v>
      </c>
      <c r="G129" s="23">
        <f>IFERROR(__xludf.DUMMYFUNCTION("INDEX( FILTER(China_Japan!$AK$482:$AK$560 , NOT( ISBLANK( China_Japan!$AK$482:$AK$560 ) ) ) , ROWS( FILTER( China_Japan!$AK$482:$AK$560 , NOT( ISBLANK( China_Japan!$AK$482:$AK$560 ) ) ) ) )"),0.0)</f>
        <v>0</v>
      </c>
    </row>
    <row r="130">
      <c r="A130" s="14">
        <v>12.0</v>
      </c>
      <c r="B130" s="92" t="str">
        <f>Stock_Prices!$A$24</f>
        <v>SONY</v>
      </c>
      <c r="C130" s="23">
        <f t="shared" si="23"/>
        <v>10</v>
      </c>
      <c r="D130" s="29">
        <f>IFERROR(__xludf.DUMMYFUNCTION("INDEX( FILTER(China_Japan!$F$562:$F$640 , NOT( ISBLANK( China_Japan!$F$562:$F$640 ) ) ) , ROWS( FILTER( China_Japan!$F$562:$F$640 , NOT( ISBLANK( China_Japan!$F$562:$F$640 ) ) ) ) )"),3460.0)</f>
        <v>3460</v>
      </c>
      <c r="E130" s="33">
        <f t="shared" si="24"/>
        <v>34600</v>
      </c>
      <c r="F130" s="14">
        <f>Stock_Prices!$D$24/12</f>
        <v>10</v>
      </c>
      <c r="G130" s="23">
        <f>IFERROR(__xludf.DUMMYFUNCTION("INDEX( FILTER(China_Japan!$AK$562:$AK$640 , NOT( ISBLANK( China_Japan!$AK$562:$AK$640 ) ) ) , ROWS( FILTER( China_Japan!$AK$562:$AK$640 , NOT( ISBLANK( China_Japan!$AK$562:$AK$640 ) ) ) ) )"),0.0)</f>
        <v>0</v>
      </c>
    </row>
    <row r="131">
      <c r="A131" s="14">
        <v>12.0</v>
      </c>
      <c r="B131" s="92" t="str">
        <f>Stock_Prices!$A$25</f>
        <v>KMC</v>
      </c>
      <c r="C131" s="94">
        <f t="shared" si="23"/>
        <v>10</v>
      </c>
      <c r="D131" s="95">
        <f>IFERROR(__xludf.DUMMYFUNCTION("INDEX( FILTER(China_Japan!$F$642:$F$720 , NOT( ISBLANK( China_Japan!$F$642:$F$720 ) ) ) , ROWS( FILTER( China_Japan!$F$642:$F$720 , NOT( ISBLANK( China_Japan!$F$642:$F$720 ) ) ) ) )"),4396.0)</f>
        <v>4396</v>
      </c>
      <c r="E131" s="95">
        <f t="shared" si="24"/>
        <v>43960</v>
      </c>
      <c r="F131" s="14">
        <f>Stock_Prices!$D$25/12</f>
        <v>10</v>
      </c>
      <c r="G131" s="94">
        <f>IFERROR(__xludf.DUMMYFUNCTION("INDEX( FILTER(China_Japan!$AK$642:$AK$720 , NOT( ISBLANK( China_Japan!$AK$642:$AK$720 ) ) ) , ROWS( FILTER( China_Japan!$AK$642:$AK$720 , NOT( ISBLANK( China_Japan!$AK$642:$AK$720 ) ) ) ) )"),0.0)</f>
        <v>0</v>
      </c>
      <c r="H131" s="54"/>
    </row>
    <row r="132">
      <c r="A132" s="14">
        <v>12.0</v>
      </c>
      <c r="B132" s="92" t="str">
        <f>Stock_Prices!$A$26</f>
        <v>SMC</v>
      </c>
      <c r="C132" s="23">
        <f t="shared" si="23"/>
        <v>10</v>
      </c>
      <c r="D132" s="29">
        <f>IFERROR(__xludf.DUMMYFUNCTION("INDEX( FILTER(China_Japan!$F$722:$F$800 , NOT( ISBLANK( China_Japan!$F$722:$F$800 ) ) ) , ROWS( FILTER( China_Japan!$F$722:$F$800 , NOT( ISBLANK( China_Japan!$F$722:$F$800 ) ) ) ) )"),1522.0)</f>
        <v>1522</v>
      </c>
      <c r="E132" s="33">
        <f t="shared" si="24"/>
        <v>15220</v>
      </c>
      <c r="F132" s="14">
        <f>Stock_Prices!$D$26/12</f>
        <v>10</v>
      </c>
      <c r="G132" s="23">
        <f>IFERROR(__xludf.DUMMYFUNCTION("INDEX( FILTER(China_Japan!$AK$722:$AK$800 , NOT( ISBLANK( China_Japan!$AK$722:$AK$800 ) ) ) , ROWS( FILTER( China_Japan!$AK$722:$AK$800 , NOT( ISBLANK( China_Japan!$AK$722:$AK$800 ) ) ) ) )"),0.0)</f>
        <v>0</v>
      </c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" t="s">
        <v>200</v>
      </c>
      <c r="B1" s="65" t="s">
        <v>167</v>
      </c>
      <c r="C1" s="66" t="s">
        <v>168</v>
      </c>
      <c r="D1" s="65" t="s">
        <v>169</v>
      </c>
      <c r="E1" s="66" t="s">
        <v>170</v>
      </c>
      <c r="F1" s="65" t="s">
        <v>172</v>
      </c>
    </row>
    <row r="2">
      <c r="A2" s="86">
        <f>(IF(TestUIn3!E2=China_Japan!$A$2,1&amp;COUNTIF(TestUIn3!$E$2:$E2,China_Japan!$A$2), IF(TestUIn3!E2=China_Japan!$A$82, 2&amp;COUNTIF(TestUIn3!$E$2:$E2,China_Japan!$A$82),IF(TestUIn3!E2=China_Japan!$A$162, 3&amp;COUNTIF(TestUIn3!$E$2:$E2,China_Japan!$A$162),IF(TestUIn3!E2=China_Japan!$A$242, 4&amp;COUNTIF(TestUIn3!$E$2:$E2,China_Japan!$A$242),IF(TestUIn3!E2=China_Japan!$A$322, 5&amp;COUNTIF(TestUIn3!$E$2:$E2,China_Japan!$A$322),IF(TestUIn3!E2=China_Japan!$A$402, 6&amp;COUNTIF(TestUIn3!$E$2:$E2,China_Japan!$A$402),IF(TestUIn3!E2=China_Japan!$A$482, 7&amp;COUNTIF(TestUIn3!$E$2:$E2,China_Japan!$A$482),IF(TestUIn3!E2=China_Japan!$A$562, 8&amp;COUNTIF(TestUIn3!$E$2:$E2,China_Japan!$A$562),IF(TestUIn3!E2=China_Japan!$A$642, 9&amp;COUNTIF(TestUIn3!$E$2:$E2,China_Japan!$A$642),IF(TestUIn3!E2=China_Japan!$A$722, 10&amp;COUNTIF(TestUIn3!$E$2:$E2,China_Japan!$A$722),0)))))))))))</f>
        <v>0</v>
      </c>
      <c r="B2" t="str">
        <f>TestUIn3!A2</f>
        <v/>
      </c>
      <c r="C2" s="87" t="str">
        <f>TestUIn3!B2</f>
        <v/>
      </c>
      <c r="D2" s="87" t="str">
        <f>TestUIn3!C2</f>
        <v/>
      </c>
      <c r="E2" s="87" t="str">
        <f>TestUIn3!D2</f>
        <v/>
      </c>
      <c r="F2" s="87" t="str">
        <f>TestUIn3!F2</f>
        <v/>
      </c>
    </row>
    <row r="3">
      <c r="A3" s="86">
        <f>(IF(TestUIn3!E3=China_Japan!$A$2,1&amp;COUNTIF(TestUIn3!$E$2:$E3,China_Japan!$A$2), IF(TestUIn3!E3=China_Japan!$A$82, 2&amp;COUNTIF(TestUIn3!$E$2:$E3,China_Japan!$A$82),IF(TestUIn3!E3=China_Japan!$A$162, 3&amp;COUNTIF(TestUIn3!$E$2:$E3,China_Japan!$A$162),IF(TestUIn3!E3=China_Japan!$A$242, 4&amp;COUNTIF(TestUIn3!$E$2:$E3,China_Japan!$A$242),IF(TestUIn3!E3=China_Japan!$A$322, 5&amp;COUNTIF(TestUIn3!$E$2:$E3,China_Japan!$A$322),IF(TestUIn3!E3=China_Japan!$A$402, 6&amp;COUNTIF(TestUIn3!$E$2:$E3,China_Japan!$A$402),IF(TestUIn3!E3=China_Japan!$A$482, 7&amp;COUNTIF(TestUIn3!$E$2:$E3,China_Japan!$A$482),IF(TestUIn3!E3=China_Japan!$A$562, 8&amp;COUNTIF(TestUIn3!$E$2:$E3,China_Japan!$A$562),IF(TestUIn3!E3=China_Japan!$A$642, 9&amp;COUNTIF(TestUIn3!$E$2:$E3,China_Japan!$A$642),IF(TestUIn3!E3=China_Japan!$A$722, 10&amp;COUNTIF(TestUIn3!$E$2:$E3,China_Japan!$A$722),0)))))))))))</f>
        <v>0</v>
      </c>
      <c r="B3" t="str">
        <f>TestUIn3!A3</f>
        <v/>
      </c>
      <c r="C3" s="87" t="str">
        <f>TestUIn3!B3</f>
        <v/>
      </c>
      <c r="D3" s="87" t="str">
        <f>TestUIn3!C3</f>
        <v/>
      </c>
      <c r="E3" s="87" t="str">
        <f>TestUIn3!D3</f>
        <v/>
      </c>
      <c r="F3" s="87" t="str">
        <f>TestUIn3!F3</f>
        <v/>
      </c>
    </row>
    <row r="4">
      <c r="A4" s="86">
        <f>(IF(TestUIn3!E4=China_Japan!$A$2,1&amp;COUNTIF(TestUIn3!$E$2:$E4,China_Japan!$A$2), IF(TestUIn3!E4=China_Japan!$A$82, 2&amp;COUNTIF(TestUIn3!$E$2:$E4,China_Japan!$A$82),IF(TestUIn3!E4=China_Japan!$A$162, 3&amp;COUNTIF(TestUIn3!$E$2:$E4,China_Japan!$A$162),IF(TestUIn3!E4=China_Japan!$A$242, 4&amp;COUNTIF(TestUIn3!$E$2:$E4,China_Japan!$A$242),IF(TestUIn3!E4=China_Japan!$A$322, 5&amp;COUNTIF(TestUIn3!$E$2:$E4,China_Japan!$A$322),IF(TestUIn3!E4=China_Japan!$A$402, 6&amp;COUNTIF(TestUIn3!$E$2:$E4,China_Japan!$A$402),IF(TestUIn3!E4=China_Japan!$A$482, 7&amp;COUNTIF(TestUIn3!$E$2:$E4,China_Japan!$A$482),IF(TestUIn3!E4=China_Japan!$A$562, 8&amp;COUNTIF(TestUIn3!$E$2:$E4,China_Japan!$A$562),IF(TestUIn3!E4=China_Japan!$A$642, 9&amp;COUNTIF(TestUIn3!$E$2:$E4,China_Japan!$A$642),IF(TestUIn3!E4=China_Japan!$A$722, 10&amp;COUNTIF(TestUIn3!$E$2:$E4,China_Japan!$A$722),0)))))))))))</f>
        <v>0</v>
      </c>
      <c r="B4" t="str">
        <f>TestUIn3!A4</f>
        <v/>
      </c>
      <c r="C4" s="87" t="str">
        <f>TestUIn3!B4</f>
        <v/>
      </c>
      <c r="D4" s="87" t="str">
        <f>TestUIn3!C4</f>
        <v/>
      </c>
      <c r="E4" s="87" t="str">
        <f>TestUIn3!D4</f>
        <v/>
      </c>
      <c r="F4" s="87" t="str">
        <f>TestUIn3!F4</f>
        <v/>
      </c>
    </row>
    <row r="5">
      <c r="A5" s="86">
        <f>(IF(TestUIn3!E5=China_Japan!$A$2,1&amp;COUNTIF(TestUIn3!$E$2:$E5,China_Japan!$A$2), IF(TestUIn3!E5=China_Japan!$A$82, 2&amp;COUNTIF(TestUIn3!$E$2:$E5,China_Japan!$A$82),IF(TestUIn3!E5=China_Japan!$A$162, 3&amp;COUNTIF(TestUIn3!$E$2:$E5,China_Japan!$A$162),IF(TestUIn3!E5=China_Japan!$A$242, 4&amp;COUNTIF(TestUIn3!$E$2:$E5,China_Japan!$A$242),IF(TestUIn3!E5=China_Japan!$A$322, 5&amp;COUNTIF(TestUIn3!$E$2:$E5,China_Japan!$A$322),IF(TestUIn3!E5=China_Japan!$A$402, 6&amp;COUNTIF(TestUIn3!$E$2:$E5,China_Japan!$A$402),IF(TestUIn3!E5=China_Japan!$A$482, 7&amp;COUNTIF(TestUIn3!$E$2:$E5,China_Japan!$A$482),IF(TestUIn3!E5=China_Japan!$A$562, 8&amp;COUNTIF(TestUIn3!$E$2:$E5,China_Japan!$A$562),IF(TestUIn3!E5=China_Japan!$A$642, 9&amp;COUNTIF(TestUIn3!$E$2:$E5,China_Japan!$A$642),IF(TestUIn3!E5=China_Japan!$A$722, 10&amp;COUNTIF(TestUIn3!$E$2:$E5,China_Japan!$A$722),0)))))))))))</f>
        <v>0</v>
      </c>
      <c r="B5" t="str">
        <f>TestUIn3!A5</f>
        <v/>
      </c>
      <c r="C5" s="87" t="str">
        <f>TestUIn3!B5</f>
        <v/>
      </c>
      <c r="D5" s="87" t="str">
        <f>TestUIn3!C5</f>
        <v/>
      </c>
      <c r="E5" s="87" t="str">
        <f>TestUIn3!D5</f>
        <v/>
      </c>
      <c r="F5" s="87" t="str">
        <f>TestUIn3!F5</f>
        <v/>
      </c>
    </row>
    <row r="6">
      <c r="A6" s="86">
        <f>(IF(TestUIn3!E6=China_Japan!$A$2,1&amp;COUNTIF(TestUIn3!$E$2:$E6,China_Japan!$A$2), IF(TestUIn3!E6=China_Japan!$A$82, 2&amp;COUNTIF(TestUIn3!$E$2:$E6,China_Japan!$A$82),IF(TestUIn3!E6=China_Japan!$A$162, 3&amp;COUNTIF(TestUIn3!$E$2:$E6,China_Japan!$A$162),IF(TestUIn3!E6=China_Japan!$A$242, 4&amp;COUNTIF(TestUIn3!$E$2:$E6,China_Japan!$A$242),IF(TestUIn3!E6=China_Japan!$A$322, 5&amp;COUNTIF(TestUIn3!$E$2:$E6,China_Japan!$A$322),IF(TestUIn3!E6=China_Japan!$A$402, 6&amp;COUNTIF(TestUIn3!$E$2:$E6,China_Japan!$A$402),IF(TestUIn3!E6=China_Japan!$A$482, 7&amp;COUNTIF(TestUIn3!$E$2:$E6,China_Japan!$A$482),IF(TestUIn3!E6=China_Japan!$A$562, 8&amp;COUNTIF(TestUIn3!$E$2:$E6,China_Japan!$A$562),IF(TestUIn3!E6=China_Japan!$A$642, 9&amp;COUNTIF(TestUIn3!$E$2:$E6,China_Japan!$A$642),IF(TestUIn3!E6=China_Japan!$A$722, 10&amp;COUNTIF(TestUIn3!$E$2:$E6,China_Japan!$A$722),0)))))))))))</f>
        <v>0</v>
      </c>
      <c r="B6" t="str">
        <f>TestUIn3!A6</f>
        <v/>
      </c>
      <c r="C6" s="87" t="str">
        <f>TestUIn3!B6</f>
        <v/>
      </c>
      <c r="D6" s="87" t="str">
        <f>TestUIn3!C6</f>
        <v/>
      </c>
      <c r="E6" s="87" t="str">
        <f>TestUIn3!D6</f>
        <v/>
      </c>
      <c r="F6" s="87" t="str">
        <f>TestUIn3!F6</f>
        <v/>
      </c>
    </row>
    <row r="7">
      <c r="A7" s="86">
        <f>(IF(TestUIn3!E7=China_Japan!$A$2,1&amp;COUNTIF(TestUIn3!$E$2:$E7,China_Japan!$A$2), IF(TestUIn3!E7=China_Japan!$A$82, 2&amp;COUNTIF(TestUIn3!$E$2:$E7,China_Japan!$A$82),IF(TestUIn3!E7=China_Japan!$A$162, 3&amp;COUNTIF(TestUIn3!$E$2:$E7,China_Japan!$A$162),IF(TestUIn3!E7=China_Japan!$A$242, 4&amp;COUNTIF(TestUIn3!$E$2:$E7,China_Japan!$A$242),IF(TestUIn3!E7=China_Japan!$A$322, 5&amp;COUNTIF(TestUIn3!$E$2:$E7,China_Japan!$A$322),IF(TestUIn3!E7=China_Japan!$A$402, 6&amp;COUNTIF(TestUIn3!$E$2:$E7,China_Japan!$A$402),IF(TestUIn3!E7=China_Japan!$A$482, 7&amp;COUNTIF(TestUIn3!$E$2:$E7,China_Japan!$A$482),IF(TestUIn3!E7=China_Japan!$A$562, 8&amp;COUNTIF(TestUIn3!$E$2:$E7,China_Japan!$A$562),IF(TestUIn3!E7=China_Japan!$A$642, 9&amp;COUNTIF(TestUIn3!$E$2:$E7,China_Japan!$A$642),IF(TestUIn3!E7=China_Japan!$A$722, 10&amp;COUNTIF(TestUIn3!$E$2:$E7,China_Japan!$A$722),0)))))))))))</f>
        <v>0</v>
      </c>
      <c r="B7" t="str">
        <f>TestUIn3!A7</f>
        <v/>
      </c>
      <c r="C7" s="87" t="str">
        <f>TestUIn3!B7</f>
        <v/>
      </c>
      <c r="D7" s="87" t="str">
        <f>TestUIn3!C7</f>
        <v/>
      </c>
      <c r="E7" s="87" t="str">
        <f>TestUIn3!D7</f>
        <v/>
      </c>
      <c r="F7" s="87" t="str">
        <f>TestUIn3!F7</f>
        <v/>
      </c>
    </row>
    <row r="8">
      <c r="A8" s="86">
        <f>(IF(TestUIn3!E8=China_Japan!$A$2,1&amp;COUNTIF(TestUIn3!$E$2:$E8,China_Japan!$A$2), IF(TestUIn3!E8=China_Japan!$A$82, 2&amp;COUNTIF(TestUIn3!$E$2:$E8,China_Japan!$A$82),IF(TestUIn3!E8=China_Japan!$A$162, 3&amp;COUNTIF(TestUIn3!$E$2:$E8,China_Japan!$A$162),IF(TestUIn3!E8=China_Japan!$A$242, 4&amp;COUNTIF(TestUIn3!$E$2:$E8,China_Japan!$A$242),IF(TestUIn3!E8=China_Japan!$A$322, 5&amp;COUNTIF(TestUIn3!$E$2:$E8,China_Japan!$A$322),IF(TestUIn3!E8=China_Japan!$A$402, 6&amp;COUNTIF(TestUIn3!$E$2:$E8,China_Japan!$A$402),IF(TestUIn3!E8=China_Japan!$A$482, 7&amp;COUNTIF(TestUIn3!$E$2:$E8,China_Japan!$A$482),IF(TestUIn3!E8=China_Japan!$A$562, 8&amp;COUNTIF(TestUIn3!$E$2:$E8,China_Japan!$A$562),IF(TestUIn3!E8=China_Japan!$A$642, 9&amp;COUNTIF(TestUIn3!$E$2:$E8,China_Japan!$A$642),IF(TestUIn3!E8=China_Japan!$A$722, 10&amp;COUNTIF(TestUIn3!$E$2:$E8,China_Japan!$A$722),0)))))))))))</f>
        <v>0</v>
      </c>
      <c r="B8" t="str">
        <f>TestUIn3!A8</f>
        <v/>
      </c>
      <c r="C8" s="87" t="str">
        <f>TestUIn3!B8</f>
        <v/>
      </c>
      <c r="D8" s="87" t="str">
        <f>TestUIn3!C8</f>
        <v/>
      </c>
      <c r="E8" s="87" t="str">
        <f>TestUIn3!D8</f>
        <v/>
      </c>
      <c r="F8" s="87" t="str">
        <f>TestUIn3!F8</f>
        <v/>
      </c>
    </row>
    <row r="9">
      <c r="A9" s="86">
        <f>(IF(TestUIn3!E9=China_Japan!$A$2,1&amp;COUNTIF(TestUIn3!$E$2:$E9,China_Japan!$A$2), IF(TestUIn3!E9=China_Japan!$A$82, 2&amp;COUNTIF(TestUIn3!$E$2:$E9,China_Japan!$A$82),IF(TestUIn3!E9=China_Japan!$A$162, 3&amp;COUNTIF(TestUIn3!$E$2:$E9,China_Japan!$A$162),IF(TestUIn3!E9=China_Japan!$A$242, 4&amp;COUNTIF(TestUIn3!$E$2:$E9,China_Japan!$A$242),IF(TestUIn3!E9=China_Japan!$A$322, 5&amp;COUNTIF(TestUIn3!$E$2:$E9,China_Japan!$A$322),IF(TestUIn3!E9=China_Japan!$A$402, 6&amp;COUNTIF(TestUIn3!$E$2:$E9,China_Japan!$A$402),IF(TestUIn3!E9=China_Japan!$A$482, 7&amp;COUNTIF(TestUIn3!$E$2:$E9,China_Japan!$A$482),IF(TestUIn3!E9=China_Japan!$A$562, 8&amp;COUNTIF(TestUIn3!$E$2:$E9,China_Japan!$A$562),IF(TestUIn3!E9=China_Japan!$A$642, 9&amp;COUNTIF(TestUIn3!$E$2:$E9,China_Japan!$A$642),IF(TestUIn3!E9=China_Japan!$A$722, 10&amp;COUNTIF(TestUIn3!$E$2:$E9,China_Japan!$A$722),0)))))))))))</f>
        <v>0</v>
      </c>
      <c r="B9" t="str">
        <f>TestUIn3!A9</f>
        <v/>
      </c>
      <c r="C9" s="87" t="str">
        <f>TestUIn3!B9</f>
        <v/>
      </c>
      <c r="D9" s="87" t="str">
        <f>TestUIn3!C9</f>
        <v/>
      </c>
      <c r="E9" s="87" t="str">
        <f>TestUIn3!D9</f>
        <v/>
      </c>
      <c r="F9" s="87" t="str">
        <f>TestUIn3!F9</f>
        <v/>
      </c>
    </row>
    <row r="10">
      <c r="A10" s="86">
        <f>(IF(TestUIn3!E10=China_Japan!$A$2,1&amp;COUNTIF(TestUIn3!$E$2:$E10,China_Japan!$A$2), IF(TestUIn3!E10=China_Japan!$A$82, 2&amp;COUNTIF(TestUIn3!$E$2:$E10,China_Japan!$A$82),IF(TestUIn3!E10=China_Japan!$A$162, 3&amp;COUNTIF(TestUIn3!$E$2:$E10,China_Japan!$A$162),IF(TestUIn3!E10=China_Japan!$A$242, 4&amp;COUNTIF(TestUIn3!$E$2:$E10,China_Japan!$A$242),IF(TestUIn3!E10=China_Japan!$A$322, 5&amp;COUNTIF(TestUIn3!$E$2:$E10,China_Japan!$A$322),IF(TestUIn3!E10=China_Japan!$A$402, 6&amp;COUNTIF(TestUIn3!$E$2:$E10,China_Japan!$A$402),IF(TestUIn3!E10=China_Japan!$A$482, 7&amp;COUNTIF(TestUIn3!$E$2:$E10,China_Japan!$A$482),IF(TestUIn3!E10=China_Japan!$A$562, 8&amp;COUNTIF(TestUIn3!$E$2:$E10,China_Japan!$A$562),IF(TestUIn3!E10=China_Japan!$A$642, 9&amp;COUNTIF(TestUIn3!$E$2:$E10,China_Japan!$A$642),IF(TestUIn3!E10=China_Japan!$A$722, 10&amp;COUNTIF(TestUIn3!$E$2:$E10,China_Japan!$A$722),0)))))))))))</f>
        <v>0</v>
      </c>
      <c r="B10" t="str">
        <f>TestUIn3!A10</f>
        <v/>
      </c>
      <c r="C10" s="87" t="str">
        <f>TestUIn3!B10</f>
        <v/>
      </c>
      <c r="D10" s="87" t="str">
        <f>TestUIn3!C10</f>
        <v/>
      </c>
      <c r="E10" s="87" t="str">
        <f>TestUIn3!D10</f>
        <v/>
      </c>
      <c r="F10" s="87" t="str">
        <f>TestUIn3!F10</f>
        <v/>
      </c>
    </row>
    <row r="11">
      <c r="A11" s="86">
        <f>(IF(TestUIn3!E11=China_Japan!$A$2,1&amp;COUNTIF(TestUIn3!$E$2:$E11,China_Japan!$A$2), IF(TestUIn3!E11=China_Japan!$A$82, 2&amp;COUNTIF(TestUIn3!$E$2:$E11,China_Japan!$A$82),IF(TestUIn3!E11=China_Japan!$A$162, 3&amp;COUNTIF(TestUIn3!$E$2:$E11,China_Japan!$A$162),IF(TestUIn3!E11=China_Japan!$A$242, 4&amp;COUNTIF(TestUIn3!$E$2:$E11,China_Japan!$A$242),IF(TestUIn3!E11=China_Japan!$A$322, 5&amp;COUNTIF(TestUIn3!$E$2:$E11,China_Japan!$A$322),IF(TestUIn3!E11=China_Japan!$A$402, 6&amp;COUNTIF(TestUIn3!$E$2:$E11,China_Japan!$A$402),IF(TestUIn3!E11=China_Japan!$A$482, 7&amp;COUNTIF(TestUIn3!$E$2:$E11,China_Japan!$A$482),IF(TestUIn3!E11=China_Japan!$A$562, 8&amp;COUNTIF(TestUIn3!$E$2:$E11,China_Japan!$A$562),IF(TestUIn3!E11=China_Japan!$A$642, 9&amp;COUNTIF(TestUIn3!$E$2:$E11,China_Japan!$A$642),IF(TestUIn3!E11=China_Japan!$A$722, 10&amp;COUNTIF(TestUIn3!$E$2:$E11,China_Japan!$A$722),0)))))))))))</f>
        <v>0</v>
      </c>
      <c r="B11" t="str">
        <f>TestUIn3!A11</f>
        <v/>
      </c>
      <c r="C11" s="87" t="str">
        <f>TestUIn3!B11</f>
        <v/>
      </c>
      <c r="D11" s="87" t="str">
        <f>TestUIn3!C11</f>
        <v/>
      </c>
      <c r="E11" s="87" t="str">
        <f>TestUIn3!D11</f>
        <v/>
      </c>
      <c r="F11" s="87" t="str">
        <f>TestUIn3!F11</f>
        <v/>
      </c>
    </row>
    <row r="12">
      <c r="A12" s="86">
        <f>(IF(TestUIn3!E12=China_Japan!$A$2,1&amp;COUNTIF(TestUIn3!$E$2:$E12,China_Japan!$A$2), IF(TestUIn3!E12=China_Japan!$A$82, 2&amp;COUNTIF(TestUIn3!$E$2:$E12,China_Japan!$A$82),IF(TestUIn3!E12=China_Japan!$A$162, 3&amp;COUNTIF(TestUIn3!$E$2:$E12,China_Japan!$A$162),IF(TestUIn3!E12=China_Japan!$A$242, 4&amp;COUNTIF(TestUIn3!$E$2:$E12,China_Japan!$A$242),IF(TestUIn3!E12=China_Japan!$A$322, 5&amp;COUNTIF(TestUIn3!$E$2:$E12,China_Japan!$A$322),IF(TestUIn3!E12=China_Japan!$A$402, 6&amp;COUNTIF(TestUIn3!$E$2:$E12,China_Japan!$A$402),IF(TestUIn3!E12=China_Japan!$A$482, 7&amp;COUNTIF(TestUIn3!$E$2:$E12,China_Japan!$A$482),IF(TestUIn3!E12=China_Japan!$A$562, 8&amp;COUNTIF(TestUIn3!$E$2:$E12,China_Japan!$A$562),IF(TestUIn3!E12=China_Japan!$A$642, 9&amp;COUNTIF(TestUIn3!$E$2:$E12,China_Japan!$A$642),IF(TestUIn3!E12=China_Japan!$A$722, 10&amp;COUNTIF(TestUIn3!$E$2:$E12,China_Japan!$A$722),0)))))))))))</f>
        <v>0</v>
      </c>
      <c r="B12" t="str">
        <f>TestUIn3!A12</f>
        <v/>
      </c>
      <c r="C12" s="87" t="str">
        <f>TestUIn3!B12</f>
        <v/>
      </c>
      <c r="D12" s="87" t="str">
        <f>TestUIn3!C12</f>
        <v/>
      </c>
      <c r="E12" s="87" t="str">
        <f>TestUIn3!D12</f>
        <v/>
      </c>
      <c r="F12" s="87" t="str">
        <f>TestUIn3!F12</f>
        <v/>
      </c>
    </row>
    <row r="13">
      <c r="A13" s="86">
        <f>(IF(TestUIn3!E13=China_Japan!$A$2,1&amp;COUNTIF(TestUIn3!$E$2:$E13,China_Japan!$A$2), IF(TestUIn3!E13=China_Japan!$A$82, 2&amp;COUNTIF(TestUIn3!$E$2:$E13,China_Japan!$A$82),IF(TestUIn3!E13=China_Japan!$A$162, 3&amp;COUNTIF(TestUIn3!$E$2:$E13,China_Japan!$A$162),IF(TestUIn3!E13=China_Japan!$A$242, 4&amp;COUNTIF(TestUIn3!$E$2:$E13,China_Japan!$A$242),IF(TestUIn3!E13=China_Japan!$A$322, 5&amp;COUNTIF(TestUIn3!$E$2:$E13,China_Japan!$A$322),IF(TestUIn3!E13=China_Japan!$A$402, 6&amp;COUNTIF(TestUIn3!$E$2:$E13,China_Japan!$A$402),IF(TestUIn3!E13=China_Japan!$A$482, 7&amp;COUNTIF(TestUIn3!$E$2:$E13,China_Japan!$A$482),IF(TestUIn3!E13=China_Japan!$A$562, 8&amp;COUNTIF(TestUIn3!$E$2:$E13,China_Japan!$A$562),IF(TestUIn3!E13=China_Japan!$A$642, 9&amp;COUNTIF(TestUIn3!$E$2:$E13,China_Japan!$A$642),IF(TestUIn3!E13=China_Japan!$A$722, 10&amp;COUNTIF(TestUIn3!$E$2:$E13,China_Japan!$A$722),0)))))))))))</f>
        <v>0</v>
      </c>
      <c r="B13" t="str">
        <f>TestUIn3!A13</f>
        <v/>
      </c>
      <c r="C13" s="87" t="str">
        <f>TestUIn3!B13</f>
        <v/>
      </c>
      <c r="D13" s="87" t="str">
        <f>TestUIn3!C13</f>
        <v/>
      </c>
      <c r="E13" s="87" t="str">
        <f>TestUIn3!D13</f>
        <v/>
      </c>
      <c r="F13" s="87" t="str">
        <f>TestUIn3!F13</f>
        <v/>
      </c>
    </row>
    <row r="14">
      <c r="A14" s="86">
        <f>(IF(TestUIn3!E14=China_Japan!$A$2,1&amp;COUNTIF(TestUIn3!$E$2:$E14,China_Japan!$A$2), IF(TestUIn3!E14=China_Japan!$A$82, 2&amp;COUNTIF(TestUIn3!$E$2:$E14,China_Japan!$A$82),IF(TestUIn3!E14=China_Japan!$A$162, 3&amp;COUNTIF(TestUIn3!$E$2:$E14,China_Japan!$A$162),IF(TestUIn3!E14=China_Japan!$A$242, 4&amp;COUNTIF(TestUIn3!$E$2:$E14,China_Japan!$A$242),IF(TestUIn3!E14=China_Japan!$A$322, 5&amp;COUNTIF(TestUIn3!$E$2:$E14,China_Japan!$A$322),IF(TestUIn3!E14=China_Japan!$A$402, 6&amp;COUNTIF(TestUIn3!$E$2:$E14,China_Japan!$A$402),IF(TestUIn3!E14=China_Japan!$A$482, 7&amp;COUNTIF(TestUIn3!$E$2:$E14,China_Japan!$A$482),IF(TestUIn3!E14=China_Japan!$A$562, 8&amp;COUNTIF(TestUIn3!$E$2:$E14,China_Japan!$A$562),IF(TestUIn3!E14=China_Japan!$A$642, 9&amp;COUNTIF(TestUIn3!$E$2:$E14,China_Japan!$A$642),IF(TestUIn3!E14=China_Japan!$A$722, 10&amp;COUNTIF(TestUIn3!$E$2:$E14,China_Japan!$A$722),0)))))))))))</f>
        <v>0</v>
      </c>
      <c r="B14" t="str">
        <f>TestUIn3!A14</f>
        <v/>
      </c>
      <c r="C14" s="87" t="str">
        <f>TestUIn3!B14</f>
        <v/>
      </c>
      <c r="D14" s="87" t="str">
        <f>TestUIn3!C14</f>
        <v/>
      </c>
      <c r="E14" s="87" t="str">
        <f>TestUIn3!D14</f>
        <v/>
      </c>
      <c r="F14" s="87" t="str">
        <f>TestUIn3!F14</f>
        <v/>
      </c>
    </row>
    <row r="15">
      <c r="A15" s="86">
        <f>(IF(TestUIn3!E15=China_Japan!$A$2,1&amp;COUNTIF(TestUIn3!$E$2:$E15,China_Japan!$A$2), IF(TestUIn3!E15=China_Japan!$A$82, 2&amp;COUNTIF(TestUIn3!$E$2:$E15,China_Japan!$A$82),IF(TestUIn3!E15=China_Japan!$A$162, 3&amp;COUNTIF(TestUIn3!$E$2:$E15,China_Japan!$A$162),IF(TestUIn3!E15=China_Japan!$A$242, 4&amp;COUNTIF(TestUIn3!$E$2:$E15,China_Japan!$A$242),IF(TestUIn3!E15=China_Japan!$A$322, 5&amp;COUNTIF(TestUIn3!$E$2:$E15,China_Japan!$A$322),IF(TestUIn3!E15=China_Japan!$A$402, 6&amp;COUNTIF(TestUIn3!$E$2:$E15,China_Japan!$A$402),IF(TestUIn3!E15=China_Japan!$A$482, 7&amp;COUNTIF(TestUIn3!$E$2:$E15,China_Japan!$A$482),IF(TestUIn3!E15=China_Japan!$A$562, 8&amp;COUNTIF(TestUIn3!$E$2:$E15,China_Japan!$A$562),IF(TestUIn3!E15=China_Japan!$A$642, 9&amp;COUNTIF(TestUIn3!$E$2:$E15,China_Japan!$A$642),IF(TestUIn3!E15=China_Japan!$A$722, 10&amp;COUNTIF(TestUIn3!$E$2:$E15,China_Japan!$A$722),0)))))))))))</f>
        <v>0</v>
      </c>
      <c r="B15" t="str">
        <f>TestUIn3!A15</f>
        <v/>
      </c>
      <c r="C15" s="87" t="str">
        <f>TestUIn3!B15</f>
        <v/>
      </c>
      <c r="D15" s="87" t="str">
        <f>TestUIn3!C15</f>
        <v/>
      </c>
      <c r="E15" s="87" t="str">
        <f>TestUIn3!D15</f>
        <v/>
      </c>
      <c r="F15" s="87" t="str">
        <f>TestUIn3!F15</f>
        <v/>
      </c>
    </row>
    <row r="16">
      <c r="A16" s="86">
        <f>(IF(TestUIn3!E16=China_Japan!$A$2,1&amp;COUNTIF(TestUIn3!$E$2:$E16,China_Japan!$A$2), IF(TestUIn3!E16=China_Japan!$A$82, 2&amp;COUNTIF(TestUIn3!$E$2:$E16,China_Japan!$A$82),IF(TestUIn3!E16=China_Japan!$A$162, 3&amp;COUNTIF(TestUIn3!$E$2:$E16,China_Japan!$A$162),IF(TestUIn3!E16=China_Japan!$A$242, 4&amp;COUNTIF(TestUIn3!$E$2:$E16,China_Japan!$A$242),IF(TestUIn3!E16=China_Japan!$A$322, 5&amp;COUNTIF(TestUIn3!$E$2:$E16,China_Japan!$A$322),IF(TestUIn3!E16=China_Japan!$A$402, 6&amp;COUNTIF(TestUIn3!$E$2:$E16,China_Japan!$A$402),IF(TestUIn3!E16=China_Japan!$A$482, 7&amp;COUNTIF(TestUIn3!$E$2:$E16,China_Japan!$A$482),IF(TestUIn3!E16=China_Japan!$A$562, 8&amp;COUNTIF(TestUIn3!$E$2:$E16,China_Japan!$A$562),IF(TestUIn3!E16=China_Japan!$A$642, 9&amp;COUNTIF(TestUIn3!$E$2:$E16,China_Japan!$A$642),IF(TestUIn3!E16=China_Japan!$A$722, 10&amp;COUNTIF(TestUIn3!$E$2:$E16,China_Japan!$A$722),0)))))))))))</f>
        <v>0</v>
      </c>
      <c r="B16" t="str">
        <f>TestUIn3!A16</f>
        <v/>
      </c>
      <c r="C16" s="87" t="str">
        <f>TestUIn3!B16</f>
        <v/>
      </c>
      <c r="D16" s="87" t="str">
        <f>TestUIn3!C16</f>
        <v/>
      </c>
      <c r="E16" s="87" t="str">
        <f>TestUIn3!D16</f>
        <v/>
      </c>
      <c r="F16" s="87" t="str">
        <f>TestUIn3!F16</f>
        <v/>
      </c>
    </row>
    <row r="17">
      <c r="A17" s="86">
        <f>(IF(TestUIn3!E17=China_Japan!$A$2,1&amp;COUNTIF(TestUIn3!$E$2:$E17,China_Japan!$A$2), IF(TestUIn3!E17=China_Japan!$A$82, 2&amp;COUNTIF(TestUIn3!$E$2:$E17,China_Japan!$A$82),IF(TestUIn3!E17=China_Japan!$A$162, 3&amp;COUNTIF(TestUIn3!$E$2:$E17,China_Japan!$A$162),IF(TestUIn3!E17=China_Japan!$A$242, 4&amp;COUNTIF(TestUIn3!$E$2:$E17,China_Japan!$A$242),IF(TestUIn3!E17=China_Japan!$A$322, 5&amp;COUNTIF(TestUIn3!$E$2:$E17,China_Japan!$A$322),IF(TestUIn3!E17=China_Japan!$A$402, 6&amp;COUNTIF(TestUIn3!$E$2:$E17,China_Japan!$A$402),IF(TestUIn3!E17=China_Japan!$A$482, 7&amp;COUNTIF(TestUIn3!$E$2:$E17,China_Japan!$A$482),IF(TestUIn3!E17=China_Japan!$A$562, 8&amp;COUNTIF(TestUIn3!$E$2:$E17,China_Japan!$A$562),IF(TestUIn3!E17=China_Japan!$A$642, 9&amp;COUNTIF(TestUIn3!$E$2:$E17,China_Japan!$A$642),IF(TestUIn3!E17=China_Japan!$A$722, 10&amp;COUNTIF(TestUIn3!$E$2:$E17,China_Japan!$A$722),0)))))))))))</f>
        <v>0</v>
      </c>
      <c r="B17" t="str">
        <f>TestUIn3!A17</f>
        <v/>
      </c>
      <c r="C17" s="87" t="str">
        <f>TestUIn3!B17</f>
        <v/>
      </c>
      <c r="D17" s="87" t="str">
        <f>TestUIn3!C17</f>
        <v/>
      </c>
      <c r="E17" s="87" t="str">
        <f>TestUIn3!D17</f>
        <v/>
      </c>
      <c r="F17" s="87" t="str">
        <f>TestUIn3!F17</f>
        <v/>
      </c>
    </row>
    <row r="18">
      <c r="A18" s="86">
        <f>(IF(TestUIn3!E18=China_Japan!$A$2,1&amp;COUNTIF(TestUIn3!$E$2:$E18,China_Japan!$A$2), IF(TestUIn3!E18=China_Japan!$A$82, 2&amp;COUNTIF(TestUIn3!$E$2:$E18,China_Japan!$A$82),IF(TestUIn3!E18=China_Japan!$A$162, 3&amp;COUNTIF(TestUIn3!$E$2:$E18,China_Japan!$A$162),IF(TestUIn3!E18=China_Japan!$A$242, 4&amp;COUNTIF(TestUIn3!$E$2:$E18,China_Japan!$A$242),IF(TestUIn3!E18=China_Japan!$A$322, 5&amp;COUNTIF(TestUIn3!$E$2:$E18,China_Japan!$A$322),IF(TestUIn3!E18=China_Japan!$A$402, 6&amp;COUNTIF(TestUIn3!$E$2:$E18,China_Japan!$A$402),IF(TestUIn3!E18=China_Japan!$A$482, 7&amp;COUNTIF(TestUIn3!$E$2:$E18,China_Japan!$A$482),IF(TestUIn3!E18=China_Japan!$A$562, 8&amp;COUNTIF(TestUIn3!$E$2:$E18,China_Japan!$A$562),IF(TestUIn3!E18=China_Japan!$A$642, 9&amp;COUNTIF(TestUIn3!$E$2:$E18,China_Japan!$A$642),IF(TestUIn3!E18=China_Japan!$A$722, 10&amp;COUNTIF(TestUIn3!$E$2:$E18,China_Japan!$A$722),0)))))))))))</f>
        <v>0</v>
      </c>
      <c r="B18" t="str">
        <f>TestUIn3!A18</f>
        <v/>
      </c>
      <c r="C18" s="87" t="str">
        <f>TestUIn3!B18</f>
        <v/>
      </c>
      <c r="D18" s="87" t="str">
        <f>TestUIn3!C18</f>
        <v/>
      </c>
      <c r="E18" s="87" t="str">
        <f>TestUIn3!D18</f>
        <v/>
      </c>
      <c r="F18" s="87" t="str">
        <f>TestUIn3!F18</f>
        <v/>
      </c>
    </row>
    <row r="19">
      <c r="A19" s="86">
        <f>(IF(TestUIn3!E19=China_Japan!$A$2,1&amp;COUNTIF(TestUIn3!$E$2:$E19,China_Japan!$A$2), IF(TestUIn3!E19=China_Japan!$A$82, 2&amp;COUNTIF(TestUIn3!$E$2:$E19,China_Japan!$A$82),IF(TestUIn3!E19=China_Japan!$A$162, 3&amp;COUNTIF(TestUIn3!$E$2:$E19,China_Japan!$A$162),IF(TestUIn3!E19=China_Japan!$A$242, 4&amp;COUNTIF(TestUIn3!$E$2:$E19,China_Japan!$A$242),IF(TestUIn3!E19=China_Japan!$A$322, 5&amp;COUNTIF(TestUIn3!$E$2:$E19,China_Japan!$A$322),IF(TestUIn3!E19=China_Japan!$A$402, 6&amp;COUNTIF(TestUIn3!$E$2:$E19,China_Japan!$A$402),IF(TestUIn3!E19=China_Japan!$A$482, 7&amp;COUNTIF(TestUIn3!$E$2:$E19,China_Japan!$A$482),IF(TestUIn3!E19=China_Japan!$A$562, 8&amp;COUNTIF(TestUIn3!$E$2:$E19,China_Japan!$A$562),IF(TestUIn3!E19=China_Japan!$A$642, 9&amp;COUNTIF(TestUIn3!$E$2:$E19,China_Japan!$A$642),IF(TestUIn3!E19=China_Japan!$A$722, 10&amp;COUNTIF(TestUIn3!$E$2:$E19,China_Japan!$A$722),0)))))))))))</f>
        <v>0</v>
      </c>
      <c r="B19" t="str">
        <f>TestUIn3!A19</f>
        <v/>
      </c>
      <c r="C19" s="87" t="str">
        <f>TestUIn3!B19</f>
        <v/>
      </c>
      <c r="D19" s="87" t="str">
        <f>TestUIn3!C19</f>
        <v/>
      </c>
      <c r="E19" s="87" t="str">
        <f>TestUIn3!D19</f>
        <v/>
      </c>
      <c r="F19" s="87" t="str">
        <f>TestUIn3!F19</f>
        <v/>
      </c>
    </row>
    <row r="20">
      <c r="A20" s="86">
        <f>(IF(TestUIn3!E20=China_Japan!$A$2,1&amp;COUNTIF(TestUIn3!$E$2:$E20,China_Japan!$A$2), IF(TestUIn3!E20=China_Japan!$A$82, 2&amp;COUNTIF(TestUIn3!$E$2:$E20,China_Japan!$A$82),IF(TestUIn3!E20=China_Japan!$A$162, 3&amp;COUNTIF(TestUIn3!$E$2:$E20,China_Japan!$A$162),IF(TestUIn3!E20=China_Japan!$A$242, 4&amp;COUNTIF(TestUIn3!$E$2:$E20,China_Japan!$A$242),IF(TestUIn3!E20=China_Japan!$A$322, 5&amp;COUNTIF(TestUIn3!$E$2:$E20,China_Japan!$A$322),IF(TestUIn3!E20=China_Japan!$A$402, 6&amp;COUNTIF(TestUIn3!$E$2:$E20,China_Japan!$A$402),IF(TestUIn3!E20=China_Japan!$A$482, 7&amp;COUNTIF(TestUIn3!$E$2:$E20,China_Japan!$A$482),IF(TestUIn3!E20=China_Japan!$A$562, 8&amp;COUNTIF(TestUIn3!$E$2:$E20,China_Japan!$A$562),IF(TestUIn3!E20=China_Japan!$A$642, 9&amp;COUNTIF(TestUIn3!$E$2:$E20,China_Japan!$A$642),IF(TestUIn3!E20=China_Japan!$A$722, 10&amp;COUNTIF(TestUIn3!$E$2:$E20,China_Japan!$A$722),0)))))))))))</f>
        <v>0</v>
      </c>
      <c r="B20" t="str">
        <f>TestUIn3!A20</f>
        <v/>
      </c>
      <c r="C20" s="87" t="str">
        <f>TestUIn3!B20</f>
        <v/>
      </c>
      <c r="D20" s="87" t="str">
        <f>TestUIn3!C20</f>
        <v/>
      </c>
      <c r="E20" s="87" t="str">
        <f>TestUIn3!D20</f>
        <v/>
      </c>
      <c r="F20" s="87" t="str">
        <f>TestUIn3!F20</f>
        <v/>
      </c>
    </row>
    <row r="21">
      <c r="A21" s="86">
        <f>(IF(TestUIn3!E21=China_Japan!$A$2,1&amp;COUNTIF(TestUIn3!$E$2:$E21,China_Japan!$A$2), IF(TestUIn3!E21=China_Japan!$A$82, 2&amp;COUNTIF(TestUIn3!$E$2:$E21,China_Japan!$A$82),IF(TestUIn3!E21=China_Japan!$A$162, 3&amp;COUNTIF(TestUIn3!$E$2:$E21,China_Japan!$A$162),IF(TestUIn3!E21=China_Japan!$A$242, 4&amp;COUNTIF(TestUIn3!$E$2:$E21,China_Japan!$A$242),IF(TestUIn3!E21=China_Japan!$A$322, 5&amp;COUNTIF(TestUIn3!$E$2:$E21,China_Japan!$A$322),IF(TestUIn3!E21=China_Japan!$A$402, 6&amp;COUNTIF(TestUIn3!$E$2:$E21,China_Japan!$A$402),IF(TestUIn3!E21=China_Japan!$A$482, 7&amp;COUNTIF(TestUIn3!$E$2:$E21,China_Japan!$A$482),IF(TestUIn3!E21=China_Japan!$A$562, 8&amp;COUNTIF(TestUIn3!$E$2:$E21,China_Japan!$A$562),IF(TestUIn3!E21=China_Japan!$A$642, 9&amp;COUNTIF(TestUIn3!$E$2:$E21,China_Japan!$A$642),IF(TestUIn3!E21=China_Japan!$A$722, 10&amp;COUNTIF(TestUIn3!$E$2:$E21,China_Japan!$A$722),0)))))))))))</f>
        <v>0</v>
      </c>
      <c r="B21" t="str">
        <f>TestUIn3!A21</f>
        <v/>
      </c>
      <c r="C21" s="87" t="str">
        <f>TestUIn3!B21</f>
        <v/>
      </c>
      <c r="D21" s="87" t="str">
        <f>TestUIn3!C21</f>
        <v/>
      </c>
      <c r="E21" s="87" t="str">
        <f>TestUIn3!D21</f>
        <v/>
      </c>
      <c r="F21" s="87" t="str">
        <f>TestUIn3!F21</f>
        <v/>
      </c>
    </row>
    <row r="22">
      <c r="A22" s="86">
        <f>(IF(TestUIn3!E22=China_Japan!$A$2,1&amp;COUNTIF(TestUIn3!$E$2:$E22,China_Japan!$A$2), IF(TestUIn3!E22=China_Japan!$A$82, 2&amp;COUNTIF(TestUIn3!$E$2:$E22,China_Japan!$A$82),IF(TestUIn3!E22=China_Japan!$A$162, 3&amp;COUNTIF(TestUIn3!$E$2:$E22,China_Japan!$A$162),IF(TestUIn3!E22=China_Japan!$A$242, 4&amp;COUNTIF(TestUIn3!$E$2:$E22,China_Japan!$A$242),IF(TestUIn3!E22=China_Japan!$A$322, 5&amp;COUNTIF(TestUIn3!$E$2:$E22,China_Japan!$A$322),IF(TestUIn3!E22=China_Japan!$A$402, 6&amp;COUNTIF(TestUIn3!$E$2:$E22,China_Japan!$A$402),IF(TestUIn3!E22=China_Japan!$A$482, 7&amp;COUNTIF(TestUIn3!$E$2:$E22,China_Japan!$A$482),IF(TestUIn3!E22=China_Japan!$A$562, 8&amp;COUNTIF(TestUIn3!$E$2:$E22,China_Japan!$A$562),IF(TestUIn3!E22=China_Japan!$A$642, 9&amp;COUNTIF(TestUIn3!$E$2:$E22,China_Japan!$A$642),IF(TestUIn3!E22=China_Japan!$A$722, 10&amp;COUNTIF(TestUIn3!$E$2:$E22,China_Japan!$A$722),0)))))))))))</f>
        <v>0</v>
      </c>
      <c r="B22" t="str">
        <f>TestUIn3!A22</f>
        <v/>
      </c>
      <c r="C22" s="87" t="str">
        <f>TestUIn3!B22</f>
        <v/>
      </c>
      <c r="D22" s="87" t="str">
        <f>TestUIn3!C22</f>
        <v/>
      </c>
      <c r="E22" s="87" t="str">
        <f>TestUIn3!D22</f>
        <v/>
      </c>
      <c r="F22" s="87" t="str">
        <f>TestUIn3!F22</f>
        <v/>
      </c>
    </row>
    <row r="23">
      <c r="A23" s="86">
        <f>(IF(TestUIn3!E23=China_Japan!$A$2,1&amp;COUNTIF(TestUIn3!$E$2:$E23,China_Japan!$A$2), IF(TestUIn3!E23=China_Japan!$A$82, 2&amp;COUNTIF(TestUIn3!$E$2:$E23,China_Japan!$A$82),IF(TestUIn3!E23=China_Japan!$A$162, 3&amp;COUNTIF(TestUIn3!$E$2:$E23,China_Japan!$A$162),IF(TestUIn3!E23=China_Japan!$A$242, 4&amp;COUNTIF(TestUIn3!$E$2:$E23,China_Japan!$A$242),IF(TestUIn3!E23=China_Japan!$A$322, 5&amp;COUNTIF(TestUIn3!$E$2:$E23,China_Japan!$A$322),IF(TestUIn3!E23=China_Japan!$A$402, 6&amp;COUNTIF(TestUIn3!$E$2:$E23,China_Japan!$A$402),IF(TestUIn3!E23=China_Japan!$A$482, 7&amp;COUNTIF(TestUIn3!$E$2:$E23,China_Japan!$A$482),IF(TestUIn3!E23=China_Japan!$A$562, 8&amp;COUNTIF(TestUIn3!$E$2:$E23,China_Japan!$A$562),IF(TestUIn3!E23=China_Japan!$A$642, 9&amp;COUNTIF(TestUIn3!$E$2:$E23,China_Japan!$A$642),IF(TestUIn3!E23=China_Japan!$A$722, 10&amp;COUNTIF(TestUIn3!$E$2:$E23,China_Japan!$A$722),0)))))))))))</f>
        <v>0</v>
      </c>
      <c r="B23" t="str">
        <f>TestUIn3!A23</f>
        <v/>
      </c>
      <c r="C23" s="87" t="str">
        <f>TestUIn3!B23</f>
        <v/>
      </c>
      <c r="D23" s="87" t="str">
        <f>TestUIn3!C23</f>
        <v/>
      </c>
      <c r="E23" s="87" t="str">
        <f>TestUIn3!D23</f>
        <v/>
      </c>
      <c r="F23" s="87" t="str">
        <f>TestUIn3!F23</f>
        <v/>
      </c>
    </row>
    <row r="24">
      <c r="A24" s="86">
        <f>(IF(TestUIn3!E24=China_Japan!$A$2,1&amp;COUNTIF(TestUIn3!$E$2:$E24,China_Japan!$A$2), IF(TestUIn3!E24=China_Japan!$A$82, 2&amp;COUNTIF(TestUIn3!$E$2:$E24,China_Japan!$A$82),IF(TestUIn3!E24=China_Japan!$A$162, 3&amp;COUNTIF(TestUIn3!$E$2:$E24,China_Japan!$A$162),IF(TestUIn3!E24=China_Japan!$A$242, 4&amp;COUNTIF(TestUIn3!$E$2:$E24,China_Japan!$A$242),IF(TestUIn3!E24=China_Japan!$A$322, 5&amp;COUNTIF(TestUIn3!$E$2:$E24,China_Japan!$A$322),IF(TestUIn3!E24=China_Japan!$A$402, 6&amp;COUNTIF(TestUIn3!$E$2:$E24,China_Japan!$A$402),IF(TestUIn3!E24=China_Japan!$A$482, 7&amp;COUNTIF(TestUIn3!$E$2:$E24,China_Japan!$A$482),IF(TestUIn3!E24=China_Japan!$A$562, 8&amp;COUNTIF(TestUIn3!$E$2:$E24,China_Japan!$A$562),IF(TestUIn3!E24=China_Japan!$A$642, 9&amp;COUNTIF(TestUIn3!$E$2:$E24,China_Japan!$A$642),IF(TestUIn3!E24=China_Japan!$A$722, 10&amp;COUNTIF(TestUIn3!$E$2:$E24,China_Japan!$A$722),0)))))))))))</f>
        <v>0</v>
      </c>
      <c r="B24" t="str">
        <f>TestUIn3!A24</f>
        <v/>
      </c>
      <c r="C24" s="87" t="str">
        <f>TestUIn3!B24</f>
        <v/>
      </c>
      <c r="D24" s="87" t="str">
        <f>TestUIn3!C24</f>
        <v/>
      </c>
      <c r="E24" s="87" t="str">
        <f>TestUIn3!D24</f>
        <v/>
      </c>
      <c r="F24" s="87" t="str">
        <f>TestUIn3!F24</f>
        <v/>
      </c>
    </row>
    <row r="25">
      <c r="A25" s="86">
        <f>(IF(TestUIn3!E25=China_Japan!$A$2,1&amp;COUNTIF(TestUIn3!$E$2:$E25,China_Japan!$A$2), IF(TestUIn3!E25=China_Japan!$A$82, 2&amp;COUNTIF(TestUIn3!$E$2:$E25,China_Japan!$A$82),IF(TestUIn3!E25=China_Japan!$A$162, 3&amp;COUNTIF(TestUIn3!$E$2:$E25,China_Japan!$A$162),IF(TestUIn3!E25=China_Japan!$A$242, 4&amp;COUNTIF(TestUIn3!$E$2:$E25,China_Japan!$A$242),IF(TestUIn3!E25=China_Japan!$A$322, 5&amp;COUNTIF(TestUIn3!$E$2:$E25,China_Japan!$A$322),IF(TestUIn3!E25=China_Japan!$A$402, 6&amp;COUNTIF(TestUIn3!$E$2:$E25,China_Japan!$A$402),IF(TestUIn3!E25=China_Japan!$A$482, 7&amp;COUNTIF(TestUIn3!$E$2:$E25,China_Japan!$A$482),IF(TestUIn3!E25=China_Japan!$A$562, 8&amp;COUNTIF(TestUIn3!$E$2:$E25,China_Japan!$A$562),IF(TestUIn3!E25=China_Japan!$A$642, 9&amp;COUNTIF(TestUIn3!$E$2:$E25,China_Japan!$A$642),IF(TestUIn3!E25=China_Japan!$A$722, 10&amp;COUNTIF(TestUIn3!$E$2:$E25,China_Japan!$A$722),0)))))))))))</f>
        <v>0</v>
      </c>
      <c r="B25" t="str">
        <f>TestUIn3!A25</f>
        <v/>
      </c>
      <c r="C25" s="87" t="str">
        <f>TestUIn3!B25</f>
        <v/>
      </c>
      <c r="D25" s="87" t="str">
        <f>TestUIn3!C25</f>
        <v/>
      </c>
      <c r="E25" s="87" t="str">
        <f>TestUIn3!D25</f>
        <v/>
      </c>
      <c r="F25" s="87" t="str">
        <f>TestUIn3!F25</f>
        <v/>
      </c>
    </row>
    <row r="26">
      <c r="A26" s="86">
        <f>(IF(TestUIn3!E26=China_Japan!$A$2,1&amp;COUNTIF(TestUIn3!$E$2:$E26,China_Japan!$A$2), IF(TestUIn3!E26=China_Japan!$A$82, 2&amp;COUNTIF(TestUIn3!$E$2:$E26,China_Japan!$A$82),IF(TestUIn3!E26=China_Japan!$A$162, 3&amp;COUNTIF(TestUIn3!$E$2:$E26,China_Japan!$A$162),IF(TestUIn3!E26=China_Japan!$A$242, 4&amp;COUNTIF(TestUIn3!$E$2:$E26,China_Japan!$A$242),IF(TestUIn3!E26=China_Japan!$A$322, 5&amp;COUNTIF(TestUIn3!$E$2:$E26,China_Japan!$A$322),IF(TestUIn3!E26=China_Japan!$A$402, 6&amp;COUNTIF(TestUIn3!$E$2:$E26,China_Japan!$A$402),IF(TestUIn3!E26=China_Japan!$A$482, 7&amp;COUNTIF(TestUIn3!$E$2:$E26,China_Japan!$A$482),IF(TestUIn3!E26=China_Japan!$A$562, 8&amp;COUNTIF(TestUIn3!$E$2:$E26,China_Japan!$A$562),IF(TestUIn3!E26=China_Japan!$A$642, 9&amp;COUNTIF(TestUIn3!$E$2:$E26,China_Japan!$A$642),IF(TestUIn3!E26=China_Japan!$A$722, 10&amp;COUNTIF(TestUIn3!$E$2:$E26,China_Japan!$A$722),0)))))))))))</f>
        <v>0</v>
      </c>
      <c r="B26" t="str">
        <f>TestUIn3!A26</f>
        <v/>
      </c>
      <c r="C26" s="87" t="str">
        <f>TestUIn3!B26</f>
        <v/>
      </c>
      <c r="D26" s="87" t="str">
        <f>TestUIn3!C26</f>
        <v/>
      </c>
      <c r="E26" s="87" t="str">
        <f>TestUIn3!D26</f>
        <v/>
      </c>
      <c r="F26" s="87" t="str">
        <f>TestUIn3!F26</f>
        <v/>
      </c>
    </row>
    <row r="27">
      <c r="A27" s="86">
        <f>(IF(TestUIn3!E27=China_Japan!$A$2,1&amp;COUNTIF(TestUIn3!$E$2:$E27,China_Japan!$A$2), IF(TestUIn3!E27=China_Japan!$A$82, 2&amp;COUNTIF(TestUIn3!$E$2:$E27,China_Japan!$A$82),IF(TestUIn3!E27=China_Japan!$A$162, 3&amp;COUNTIF(TestUIn3!$E$2:$E27,China_Japan!$A$162),IF(TestUIn3!E27=China_Japan!$A$242, 4&amp;COUNTIF(TestUIn3!$E$2:$E27,China_Japan!$A$242),IF(TestUIn3!E27=China_Japan!$A$322, 5&amp;COUNTIF(TestUIn3!$E$2:$E27,China_Japan!$A$322),IF(TestUIn3!E27=China_Japan!$A$402, 6&amp;COUNTIF(TestUIn3!$E$2:$E27,China_Japan!$A$402),IF(TestUIn3!E27=China_Japan!$A$482, 7&amp;COUNTIF(TestUIn3!$E$2:$E27,China_Japan!$A$482),IF(TestUIn3!E27=China_Japan!$A$562, 8&amp;COUNTIF(TestUIn3!$E$2:$E27,China_Japan!$A$562),IF(TestUIn3!E27=China_Japan!$A$642, 9&amp;COUNTIF(TestUIn3!$E$2:$E27,China_Japan!$A$642),IF(TestUIn3!E27=China_Japan!$A$722, 10&amp;COUNTIF(TestUIn3!$E$2:$E27,China_Japan!$A$722),0)))))))))))</f>
        <v>0</v>
      </c>
      <c r="B27" t="str">
        <f>TestUIn3!A27</f>
        <v/>
      </c>
      <c r="C27" s="87" t="str">
        <f>TestUIn3!B27</f>
        <v/>
      </c>
      <c r="D27" s="87" t="str">
        <f>TestUIn3!C27</f>
        <v/>
      </c>
      <c r="E27" s="87" t="str">
        <f>TestUIn3!D27</f>
        <v/>
      </c>
      <c r="F27" s="87" t="str">
        <f>TestUIn3!F27</f>
        <v/>
      </c>
    </row>
    <row r="28">
      <c r="A28" s="86">
        <f>(IF(TestUIn3!E28=China_Japan!$A$2,1&amp;COUNTIF(TestUIn3!$E$2:$E28,China_Japan!$A$2), IF(TestUIn3!E28=China_Japan!$A$82, 2&amp;COUNTIF(TestUIn3!$E$2:$E28,China_Japan!$A$82),IF(TestUIn3!E28=China_Japan!$A$162, 3&amp;COUNTIF(TestUIn3!$E$2:$E28,China_Japan!$A$162),IF(TestUIn3!E28=China_Japan!$A$242, 4&amp;COUNTIF(TestUIn3!$E$2:$E28,China_Japan!$A$242),IF(TestUIn3!E28=China_Japan!$A$322, 5&amp;COUNTIF(TestUIn3!$E$2:$E28,China_Japan!$A$322),IF(TestUIn3!E28=China_Japan!$A$402, 6&amp;COUNTIF(TestUIn3!$E$2:$E28,China_Japan!$A$402),IF(TestUIn3!E28=China_Japan!$A$482, 7&amp;COUNTIF(TestUIn3!$E$2:$E28,China_Japan!$A$482),IF(TestUIn3!E28=China_Japan!$A$562, 8&amp;COUNTIF(TestUIn3!$E$2:$E28,China_Japan!$A$562),IF(TestUIn3!E28=China_Japan!$A$642, 9&amp;COUNTIF(TestUIn3!$E$2:$E28,China_Japan!$A$642),IF(TestUIn3!E28=China_Japan!$A$722, 10&amp;COUNTIF(TestUIn3!$E$2:$E28,China_Japan!$A$722),0)))))))))))</f>
        <v>0</v>
      </c>
      <c r="B28" t="str">
        <f>TestUIn3!A28</f>
        <v/>
      </c>
      <c r="C28" s="87" t="str">
        <f>TestUIn3!B28</f>
        <v/>
      </c>
      <c r="D28" s="87" t="str">
        <f>TestUIn3!C28</f>
        <v/>
      </c>
      <c r="E28" s="87" t="str">
        <f>TestUIn3!D28</f>
        <v/>
      </c>
      <c r="F28" s="87" t="str">
        <f>TestUIn3!F28</f>
        <v/>
      </c>
    </row>
    <row r="29">
      <c r="A29" s="86">
        <f>(IF(TestUIn3!E29=China_Japan!$A$2,1&amp;COUNTIF(TestUIn3!$E$2:$E29,China_Japan!$A$2), IF(TestUIn3!E29=China_Japan!$A$82, 2&amp;COUNTIF(TestUIn3!$E$2:$E29,China_Japan!$A$82),IF(TestUIn3!E29=China_Japan!$A$162, 3&amp;COUNTIF(TestUIn3!$E$2:$E29,China_Japan!$A$162),IF(TestUIn3!E29=China_Japan!$A$242, 4&amp;COUNTIF(TestUIn3!$E$2:$E29,China_Japan!$A$242),IF(TestUIn3!E29=China_Japan!$A$322, 5&amp;COUNTIF(TestUIn3!$E$2:$E29,China_Japan!$A$322),IF(TestUIn3!E29=China_Japan!$A$402, 6&amp;COUNTIF(TestUIn3!$E$2:$E29,China_Japan!$A$402),IF(TestUIn3!E29=China_Japan!$A$482, 7&amp;COUNTIF(TestUIn3!$E$2:$E29,China_Japan!$A$482),IF(TestUIn3!E29=China_Japan!$A$562, 8&amp;COUNTIF(TestUIn3!$E$2:$E29,China_Japan!$A$562),IF(TestUIn3!E29=China_Japan!$A$642, 9&amp;COUNTIF(TestUIn3!$E$2:$E29,China_Japan!$A$642),IF(TestUIn3!E29=China_Japan!$A$722, 10&amp;COUNTIF(TestUIn3!$E$2:$E29,China_Japan!$A$722),0)))))))))))</f>
        <v>0</v>
      </c>
      <c r="B29" t="str">
        <f>TestUIn3!A29</f>
        <v/>
      </c>
      <c r="C29" s="87" t="str">
        <f>TestUIn3!B29</f>
        <v/>
      </c>
      <c r="D29" s="87" t="str">
        <f>TestUIn3!C29</f>
        <v/>
      </c>
      <c r="E29" s="87" t="str">
        <f>TestUIn3!D29</f>
        <v/>
      </c>
      <c r="F29" s="87" t="str">
        <f>TestUIn3!F29</f>
        <v/>
      </c>
    </row>
    <row r="30">
      <c r="A30" s="86">
        <f>(IF(TestUIn3!E30=China_Japan!$A$2,1&amp;COUNTIF(TestUIn3!$E$2:$E30,China_Japan!$A$2), IF(TestUIn3!E30=China_Japan!$A$82, 2&amp;COUNTIF(TestUIn3!$E$2:$E30,China_Japan!$A$82),IF(TestUIn3!E30=China_Japan!$A$162, 3&amp;COUNTIF(TestUIn3!$E$2:$E30,China_Japan!$A$162),IF(TestUIn3!E30=China_Japan!$A$242, 4&amp;COUNTIF(TestUIn3!$E$2:$E30,China_Japan!$A$242),IF(TestUIn3!E30=China_Japan!$A$322, 5&amp;COUNTIF(TestUIn3!$E$2:$E30,China_Japan!$A$322),IF(TestUIn3!E30=China_Japan!$A$402, 6&amp;COUNTIF(TestUIn3!$E$2:$E30,China_Japan!$A$402),IF(TestUIn3!E30=China_Japan!$A$482, 7&amp;COUNTIF(TestUIn3!$E$2:$E30,China_Japan!$A$482),IF(TestUIn3!E30=China_Japan!$A$562, 8&amp;COUNTIF(TestUIn3!$E$2:$E30,China_Japan!$A$562),IF(TestUIn3!E30=China_Japan!$A$642, 9&amp;COUNTIF(TestUIn3!$E$2:$E30,China_Japan!$A$642),IF(TestUIn3!E30=China_Japan!$A$722, 10&amp;COUNTIF(TestUIn3!$E$2:$E30,China_Japan!$A$722),0)))))))))))</f>
        <v>0</v>
      </c>
      <c r="B30" t="str">
        <f>TestUIn3!A30</f>
        <v/>
      </c>
      <c r="C30" s="87" t="str">
        <f>TestUIn3!B30</f>
        <v/>
      </c>
      <c r="D30" s="87" t="str">
        <f>TestUIn3!C30</f>
        <v/>
      </c>
      <c r="E30" s="87" t="str">
        <f>TestUIn3!D30</f>
        <v/>
      </c>
      <c r="F30" s="87" t="str">
        <f>TestUIn3!F30</f>
        <v/>
      </c>
    </row>
    <row r="31">
      <c r="A31" s="86">
        <f>(IF(TestUIn3!E31=China_Japan!$A$2,1&amp;COUNTIF(TestUIn3!$E$2:$E31,China_Japan!$A$2), IF(TestUIn3!E31=China_Japan!$A$82, 2&amp;COUNTIF(TestUIn3!$E$2:$E31,China_Japan!$A$82),IF(TestUIn3!E31=China_Japan!$A$162, 3&amp;COUNTIF(TestUIn3!$E$2:$E31,China_Japan!$A$162),IF(TestUIn3!E31=China_Japan!$A$242, 4&amp;COUNTIF(TestUIn3!$E$2:$E31,China_Japan!$A$242),IF(TestUIn3!E31=China_Japan!$A$322, 5&amp;COUNTIF(TestUIn3!$E$2:$E31,China_Japan!$A$322),IF(TestUIn3!E31=China_Japan!$A$402, 6&amp;COUNTIF(TestUIn3!$E$2:$E31,China_Japan!$A$402),IF(TestUIn3!E31=China_Japan!$A$482, 7&amp;COUNTIF(TestUIn3!$E$2:$E31,China_Japan!$A$482),IF(TestUIn3!E31=China_Japan!$A$562, 8&amp;COUNTIF(TestUIn3!$E$2:$E31,China_Japan!$A$562),IF(TestUIn3!E31=China_Japan!$A$642, 9&amp;COUNTIF(TestUIn3!$E$2:$E31,China_Japan!$A$642),IF(TestUIn3!E31=China_Japan!$A$722, 10&amp;COUNTIF(TestUIn3!$E$2:$E31,China_Japan!$A$722),0)))))))))))</f>
        <v>0</v>
      </c>
      <c r="B31" t="str">
        <f>TestUIn3!A31</f>
        <v/>
      </c>
      <c r="C31" s="87" t="str">
        <f>TestUIn3!B31</f>
        <v/>
      </c>
      <c r="D31" s="87" t="str">
        <f>TestUIn3!C31</f>
        <v/>
      </c>
      <c r="E31" s="87" t="str">
        <f>TestUIn3!D31</f>
        <v/>
      </c>
      <c r="F31" s="87" t="str">
        <f>TestUIn3!F31</f>
        <v/>
      </c>
    </row>
    <row r="32">
      <c r="A32" s="86">
        <f>(IF(TestUIn3!E32=China_Japan!$A$2,1&amp;COUNTIF(TestUIn3!$E$2:$E32,China_Japan!$A$2), IF(TestUIn3!E32=China_Japan!$A$82, 2&amp;COUNTIF(TestUIn3!$E$2:$E32,China_Japan!$A$82),IF(TestUIn3!E32=China_Japan!$A$162, 3&amp;COUNTIF(TestUIn3!$E$2:$E32,China_Japan!$A$162),IF(TestUIn3!E32=China_Japan!$A$242, 4&amp;COUNTIF(TestUIn3!$E$2:$E32,China_Japan!$A$242),IF(TestUIn3!E32=China_Japan!$A$322, 5&amp;COUNTIF(TestUIn3!$E$2:$E32,China_Japan!$A$322),IF(TestUIn3!E32=China_Japan!$A$402, 6&amp;COUNTIF(TestUIn3!$E$2:$E32,China_Japan!$A$402),IF(TestUIn3!E32=China_Japan!$A$482, 7&amp;COUNTIF(TestUIn3!$E$2:$E32,China_Japan!$A$482),IF(TestUIn3!E32=China_Japan!$A$562, 8&amp;COUNTIF(TestUIn3!$E$2:$E32,China_Japan!$A$562),IF(TestUIn3!E32=China_Japan!$A$642, 9&amp;COUNTIF(TestUIn3!$E$2:$E32,China_Japan!$A$642),IF(TestUIn3!E32=China_Japan!$A$722, 10&amp;COUNTIF(TestUIn3!$E$2:$E32,China_Japan!$A$722),0)))))))))))</f>
        <v>0</v>
      </c>
      <c r="B32" t="str">
        <f>TestUIn3!A32</f>
        <v/>
      </c>
      <c r="C32" s="87" t="str">
        <f>TestUIn3!B32</f>
        <v/>
      </c>
      <c r="D32" s="87" t="str">
        <f>TestUIn3!C32</f>
        <v/>
      </c>
      <c r="E32" s="87" t="str">
        <f>TestUIn3!D32</f>
        <v/>
      </c>
      <c r="F32" s="87" t="str">
        <f>TestUIn3!F32</f>
        <v/>
      </c>
    </row>
    <row r="33">
      <c r="A33" s="86">
        <f>(IF(TestUIn3!E33=China_Japan!$A$2,1&amp;COUNTIF(TestUIn3!$E$2:$E33,China_Japan!$A$2), IF(TestUIn3!E33=China_Japan!$A$82, 2&amp;COUNTIF(TestUIn3!$E$2:$E33,China_Japan!$A$82),IF(TestUIn3!E33=China_Japan!$A$162, 3&amp;COUNTIF(TestUIn3!$E$2:$E33,China_Japan!$A$162),IF(TestUIn3!E33=China_Japan!$A$242, 4&amp;COUNTIF(TestUIn3!$E$2:$E33,China_Japan!$A$242),IF(TestUIn3!E33=China_Japan!$A$322, 5&amp;COUNTIF(TestUIn3!$E$2:$E33,China_Japan!$A$322),IF(TestUIn3!E33=China_Japan!$A$402, 6&amp;COUNTIF(TestUIn3!$E$2:$E33,China_Japan!$A$402),IF(TestUIn3!E33=China_Japan!$A$482, 7&amp;COUNTIF(TestUIn3!$E$2:$E33,China_Japan!$A$482),IF(TestUIn3!E33=China_Japan!$A$562, 8&amp;COUNTIF(TestUIn3!$E$2:$E33,China_Japan!$A$562),IF(TestUIn3!E33=China_Japan!$A$642, 9&amp;COUNTIF(TestUIn3!$E$2:$E33,China_Japan!$A$642),IF(TestUIn3!E33=China_Japan!$A$722, 10&amp;COUNTIF(TestUIn3!$E$2:$E33,China_Japan!$A$722),0)))))))))))</f>
        <v>0</v>
      </c>
      <c r="B33" t="str">
        <f>TestUIn3!A33</f>
        <v/>
      </c>
      <c r="C33" s="87" t="str">
        <f>TestUIn3!B33</f>
        <v/>
      </c>
      <c r="D33" s="87" t="str">
        <f>TestUIn3!C33</f>
        <v/>
      </c>
      <c r="E33" s="87" t="str">
        <f>TestUIn3!D33</f>
        <v/>
      </c>
      <c r="F33" s="87" t="str">
        <f>TestUIn3!F33</f>
        <v/>
      </c>
    </row>
    <row r="34">
      <c r="A34" s="86">
        <f>(IF(TestUIn3!E34=China_Japan!$A$2,1&amp;COUNTIF(TestUIn3!$E$2:$E34,China_Japan!$A$2), IF(TestUIn3!E34=China_Japan!$A$82, 2&amp;COUNTIF(TestUIn3!$E$2:$E34,China_Japan!$A$82),IF(TestUIn3!E34=China_Japan!$A$162, 3&amp;COUNTIF(TestUIn3!$E$2:$E34,China_Japan!$A$162),IF(TestUIn3!E34=China_Japan!$A$242, 4&amp;COUNTIF(TestUIn3!$E$2:$E34,China_Japan!$A$242),IF(TestUIn3!E34=China_Japan!$A$322, 5&amp;COUNTIF(TestUIn3!$E$2:$E34,China_Japan!$A$322),IF(TestUIn3!E34=China_Japan!$A$402, 6&amp;COUNTIF(TestUIn3!$E$2:$E34,China_Japan!$A$402),IF(TestUIn3!E34=China_Japan!$A$482, 7&amp;COUNTIF(TestUIn3!$E$2:$E34,China_Japan!$A$482),IF(TestUIn3!E34=China_Japan!$A$562, 8&amp;COUNTIF(TestUIn3!$E$2:$E34,China_Japan!$A$562),IF(TestUIn3!E34=China_Japan!$A$642, 9&amp;COUNTIF(TestUIn3!$E$2:$E34,China_Japan!$A$642),IF(TestUIn3!E34=China_Japan!$A$722, 10&amp;COUNTIF(TestUIn3!$E$2:$E34,China_Japan!$A$722),0)))))))))))</f>
        <v>0</v>
      </c>
      <c r="B34" t="str">
        <f>TestUIn3!A34</f>
        <v/>
      </c>
      <c r="C34" s="87" t="str">
        <f>TestUIn3!B34</f>
        <v/>
      </c>
      <c r="D34" s="87" t="str">
        <f>TestUIn3!C34</f>
        <v/>
      </c>
      <c r="E34" s="87" t="str">
        <f>TestUIn3!D34</f>
        <v/>
      </c>
      <c r="F34" s="87" t="str">
        <f>TestUIn3!F34</f>
        <v/>
      </c>
    </row>
    <row r="35">
      <c r="A35" s="86">
        <f>(IF(TestUIn3!E35=China_Japan!$A$2,1&amp;COUNTIF(TestUIn3!$E$2:$E35,China_Japan!$A$2), IF(TestUIn3!E35=China_Japan!$A$82, 2&amp;COUNTIF(TestUIn3!$E$2:$E35,China_Japan!$A$82),IF(TestUIn3!E35=China_Japan!$A$162, 3&amp;COUNTIF(TestUIn3!$E$2:$E35,China_Japan!$A$162),IF(TestUIn3!E35=China_Japan!$A$242, 4&amp;COUNTIF(TestUIn3!$E$2:$E35,China_Japan!$A$242),IF(TestUIn3!E35=China_Japan!$A$322, 5&amp;COUNTIF(TestUIn3!$E$2:$E35,China_Japan!$A$322),IF(TestUIn3!E35=China_Japan!$A$402, 6&amp;COUNTIF(TestUIn3!$E$2:$E35,China_Japan!$A$402),IF(TestUIn3!E35=China_Japan!$A$482, 7&amp;COUNTIF(TestUIn3!$E$2:$E35,China_Japan!$A$482),IF(TestUIn3!E35=China_Japan!$A$562, 8&amp;COUNTIF(TestUIn3!$E$2:$E35,China_Japan!$A$562),IF(TestUIn3!E35=China_Japan!$A$642, 9&amp;COUNTIF(TestUIn3!$E$2:$E35,China_Japan!$A$642),IF(TestUIn3!E35=China_Japan!$A$722, 10&amp;COUNTIF(TestUIn3!$E$2:$E35,China_Japan!$A$722),0)))))))))))</f>
        <v>0</v>
      </c>
      <c r="B35" t="str">
        <f>TestUIn3!A35</f>
        <v/>
      </c>
      <c r="C35" s="87" t="str">
        <f>TestUIn3!B35</f>
        <v/>
      </c>
      <c r="D35" s="87" t="str">
        <f>TestUIn3!C35</f>
        <v/>
      </c>
      <c r="E35" s="87" t="str">
        <f>TestUIn3!D35</f>
        <v/>
      </c>
      <c r="F35" s="87" t="str">
        <f>TestUIn3!F35</f>
        <v/>
      </c>
    </row>
    <row r="36">
      <c r="A36" s="86">
        <f>(IF(TestUIn3!E36=China_Japan!$A$2,1&amp;COUNTIF(TestUIn3!$E$2:$E36,China_Japan!$A$2), IF(TestUIn3!E36=China_Japan!$A$82, 2&amp;COUNTIF(TestUIn3!$E$2:$E36,China_Japan!$A$82),IF(TestUIn3!E36=China_Japan!$A$162, 3&amp;COUNTIF(TestUIn3!$E$2:$E36,China_Japan!$A$162),IF(TestUIn3!E36=China_Japan!$A$242, 4&amp;COUNTIF(TestUIn3!$E$2:$E36,China_Japan!$A$242),IF(TestUIn3!E36=China_Japan!$A$322, 5&amp;COUNTIF(TestUIn3!$E$2:$E36,China_Japan!$A$322),IF(TestUIn3!E36=China_Japan!$A$402, 6&amp;COUNTIF(TestUIn3!$E$2:$E36,China_Japan!$A$402),IF(TestUIn3!E36=China_Japan!$A$482, 7&amp;COUNTIF(TestUIn3!$E$2:$E36,China_Japan!$A$482),IF(TestUIn3!E36=China_Japan!$A$562, 8&amp;COUNTIF(TestUIn3!$E$2:$E36,China_Japan!$A$562),IF(TestUIn3!E36=China_Japan!$A$642, 9&amp;COUNTIF(TestUIn3!$E$2:$E36,China_Japan!$A$642),IF(TestUIn3!E36=China_Japan!$A$722, 10&amp;COUNTIF(TestUIn3!$E$2:$E36,China_Japan!$A$722),0)))))))))))</f>
        <v>0</v>
      </c>
      <c r="B36" t="str">
        <f>TestUIn3!A36</f>
        <v/>
      </c>
      <c r="C36" s="87" t="str">
        <f>TestUIn3!B36</f>
        <v/>
      </c>
      <c r="D36" s="87" t="str">
        <f>TestUIn3!C36</f>
        <v/>
      </c>
      <c r="E36" s="87" t="str">
        <f>TestUIn3!D36</f>
        <v/>
      </c>
      <c r="F36" s="87" t="str">
        <f>TestUIn3!F36</f>
        <v/>
      </c>
    </row>
    <row r="37">
      <c r="A37" s="86">
        <f>(IF(TestUIn3!E37=China_Japan!$A$2,1&amp;COUNTIF(TestUIn3!$E$2:$E37,China_Japan!$A$2), IF(TestUIn3!E37=China_Japan!$A$82, 2&amp;COUNTIF(TestUIn3!$E$2:$E37,China_Japan!$A$82),IF(TestUIn3!E37=China_Japan!$A$162, 3&amp;COUNTIF(TestUIn3!$E$2:$E37,China_Japan!$A$162),IF(TestUIn3!E37=China_Japan!$A$242, 4&amp;COUNTIF(TestUIn3!$E$2:$E37,China_Japan!$A$242),IF(TestUIn3!E37=China_Japan!$A$322, 5&amp;COUNTIF(TestUIn3!$E$2:$E37,China_Japan!$A$322),IF(TestUIn3!E37=China_Japan!$A$402, 6&amp;COUNTIF(TestUIn3!$E$2:$E37,China_Japan!$A$402),IF(TestUIn3!E37=China_Japan!$A$482, 7&amp;COUNTIF(TestUIn3!$E$2:$E37,China_Japan!$A$482),IF(TestUIn3!E37=China_Japan!$A$562, 8&amp;COUNTIF(TestUIn3!$E$2:$E37,China_Japan!$A$562),IF(TestUIn3!E37=China_Japan!$A$642, 9&amp;COUNTIF(TestUIn3!$E$2:$E37,China_Japan!$A$642),IF(TestUIn3!E37=China_Japan!$A$722, 10&amp;COUNTIF(TestUIn3!$E$2:$E37,China_Japan!$A$722),0)))))))))))</f>
        <v>0</v>
      </c>
      <c r="B37" t="str">
        <f>TestUIn3!A37</f>
        <v/>
      </c>
      <c r="C37" s="87" t="str">
        <f>TestUIn3!B37</f>
        <v/>
      </c>
      <c r="D37" s="87" t="str">
        <f>TestUIn3!C37</f>
        <v/>
      </c>
      <c r="E37" s="87" t="str">
        <f>TestUIn3!D37</f>
        <v/>
      </c>
      <c r="F37" s="87" t="str">
        <f>TestUIn3!F37</f>
        <v/>
      </c>
    </row>
    <row r="38">
      <c r="A38" s="86">
        <f>(IF(TestUIn3!E38=China_Japan!$A$2,1&amp;COUNTIF(TestUIn3!$E$2:$E38,China_Japan!$A$2), IF(TestUIn3!E38=China_Japan!$A$82, 2&amp;COUNTIF(TestUIn3!$E$2:$E38,China_Japan!$A$82),IF(TestUIn3!E38=China_Japan!$A$162, 3&amp;COUNTIF(TestUIn3!$E$2:$E38,China_Japan!$A$162),IF(TestUIn3!E38=China_Japan!$A$242, 4&amp;COUNTIF(TestUIn3!$E$2:$E38,China_Japan!$A$242),IF(TestUIn3!E38=China_Japan!$A$322, 5&amp;COUNTIF(TestUIn3!$E$2:$E38,China_Japan!$A$322),IF(TestUIn3!E38=China_Japan!$A$402, 6&amp;COUNTIF(TestUIn3!$E$2:$E38,China_Japan!$A$402),IF(TestUIn3!E38=China_Japan!$A$482, 7&amp;COUNTIF(TestUIn3!$E$2:$E38,China_Japan!$A$482),IF(TestUIn3!E38=China_Japan!$A$562, 8&amp;COUNTIF(TestUIn3!$E$2:$E38,China_Japan!$A$562),IF(TestUIn3!E38=China_Japan!$A$642, 9&amp;COUNTIF(TestUIn3!$E$2:$E38,China_Japan!$A$642),IF(TestUIn3!E38=China_Japan!$A$722, 10&amp;COUNTIF(TestUIn3!$E$2:$E38,China_Japan!$A$722),0)))))))))))</f>
        <v>0</v>
      </c>
      <c r="B38" t="str">
        <f>TestUIn3!A38</f>
        <v/>
      </c>
      <c r="C38" s="87" t="str">
        <f>TestUIn3!B38</f>
        <v/>
      </c>
      <c r="D38" s="87" t="str">
        <f>TestUIn3!C38</f>
        <v/>
      </c>
      <c r="E38" s="87" t="str">
        <f>TestUIn3!D38</f>
        <v/>
      </c>
      <c r="F38" s="87" t="str">
        <f>TestUIn3!F38</f>
        <v/>
      </c>
    </row>
    <row r="39">
      <c r="A39" s="86">
        <f>(IF(TestUIn3!E39=China_Japan!$A$2,1&amp;COUNTIF(TestUIn3!$E$2:$E39,China_Japan!$A$2), IF(TestUIn3!E39=China_Japan!$A$82, 2&amp;COUNTIF(TestUIn3!$E$2:$E39,China_Japan!$A$82),IF(TestUIn3!E39=China_Japan!$A$162, 3&amp;COUNTIF(TestUIn3!$E$2:$E39,China_Japan!$A$162),IF(TestUIn3!E39=China_Japan!$A$242, 4&amp;COUNTIF(TestUIn3!$E$2:$E39,China_Japan!$A$242),IF(TestUIn3!E39=China_Japan!$A$322, 5&amp;COUNTIF(TestUIn3!$E$2:$E39,China_Japan!$A$322),IF(TestUIn3!E39=China_Japan!$A$402, 6&amp;COUNTIF(TestUIn3!$E$2:$E39,China_Japan!$A$402),IF(TestUIn3!E39=China_Japan!$A$482, 7&amp;COUNTIF(TestUIn3!$E$2:$E39,China_Japan!$A$482),IF(TestUIn3!E39=China_Japan!$A$562, 8&amp;COUNTIF(TestUIn3!$E$2:$E39,China_Japan!$A$562),IF(TestUIn3!E39=China_Japan!$A$642, 9&amp;COUNTIF(TestUIn3!$E$2:$E39,China_Japan!$A$642),IF(TestUIn3!E39=China_Japan!$A$722, 10&amp;COUNTIF(TestUIn3!$E$2:$E39,China_Japan!$A$722),0)))))))))))</f>
        <v>0</v>
      </c>
      <c r="B39" t="str">
        <f>TestUIn3!A39</f>
        <v/>
      </c>
      <c r="C39" s="87" t="str">
        <f>TestUIn3!B39</f>
        <v/>
      </c>
      <c r="D39" s="87" t="str">
        <f>TestUIn3!C39</f>
        <v/>
      </c>
      <c r="E39" s="87" t="str">
        <f>TestUIn3!D39</f>
        <v/>
      </c>
      <c r="F39" s="87" t="str">
        <f>TestUIn3!F39</f>
        <v/>
      </c>
    </row>
    <row r="40">
      <c r="A40" s="86">
        <f>(IF(TestUIn3!E40=China_Japan!$A$2,1&amp;COUNTIF(TestUIn3!$E$2:$E40,China_Japan!$A$2), IF(TestUIn3!E40=China_Japan!$A$82, 2&amp;COUNTIF(TestUIn3!$E$2:$E40,China_Japan!$A$82),IF(TestUIn3!E40=China_Japan!$A$162, 3&amp;COUNTIF(TestUIn3!$E$2:$E40,China_Japan!$A$162),IF(TestUIn3!E40=China_Japan!$A$242, 4&amp;COUNTIF(TestUIn3!$E$2:$E40,China_Japan!$A$242),IF(TestUIn3!E40=China_Japan!$A$322, 5&amp;COUNTIF(TestUIn3!$E$2:$E40,China_Japan!$A$322),IF(TestUIn3!E40=China_Japan!$A$402, 6&amp;COUNTIF(TestUIn3!$E$2:$E40,China_Japan!$A$402),IF(TestUIn3!E40=China_Japan!$A$482, 7&amp;COUNTIF(TestUIn3!$E$2:$E40,China_Japan!$A$482),IF(TestUIn3!E40=China_Japan!$A$562, 8&amp;COUNTIF(TestUIn3!$E$2:$E40,China_Japan!$A$562),IF(TestUIn3!E40=China_Japan!$A$642, 9&amp;COUNTIF(TestUIn3!$E$2:$E40,China_Japan!$A$642),IF(TestUIn3!E40=China_Japan!$A$722, 10&amp;COUNTIF(TestUIn3!$E$2:$E40,China_Japan!$A$722),0)))))))))))</f>
        <v>0</v>
      </c>
      <c r="B40" t="str">
        <f>TestUIn3!A40</f>
        <v/>
      </c>
      <c r="C40" s="87" t="str">
        <f>TestUIn3!B40</f>
        <v/>
      </c>
      <c r="D40" s="87" t="str">
        <f>TestUIn3!C40</f>
        <v/>
      </c>
      <c r="E40" s="87" t="str">
        <f>TestUIn3!D40</f>
        <v/>
      </c>
      <c r="F40" s="87" t="str">
        <f>TestUIn3!F40</f>
        <v/>
      </c>
    </row>
    <row r="41">
      <c r="A41" s="86">
        <f>(IF(TestUIn3!E41=China_Japan!$A$2,1&amp;COUNTIF(TestUIn3!$E$2:$E41,China_Japan!$A$2), IF(TestUIn3!E41=China_Japan!$A$82, 2&amp;COUNTIF(TestUIn3!$E$2:$E41,China_Japan!$A$82),IF(TestUIn3!E41=China_Japan!$A$162, 3&amp;COUNTIF(TestUIn3!$E$2:$E41,China_Japan!$A$162),IF(TestUIn3!E41=China_Japan!$A$242, 4&amp;COUNTIF(TestUIn3!$E$2:$E41,China_Japan!$A$242),IF(TestUIn3!E41=China_Japan!$A$322, 5&amp;COUNTIF(TestUIn3!$E$2:$E41,China_Japan!$A$322),IF(TestUIn3!E41=China_Japan!$A$402, 6&amp;COUNTIF(TestUIn3!$E$2:$E41,China_Japan!$A$402),IF(TestUIn3!E41=China_Japan!$A$482, 7&amp;COUNTIF(TestUIn3!$E$2:$E41,China_Japan!$A$482),IF(TestUIn3!E41=China_Japan!$A$562, 8&amp;COUNTIF(TestUIn3!$E$2:$E41,China_Japan!$A$562),IF(TestUIn3!E41=China_Japan!$A$642, 9&amp;COUNTIF(TestUIn3!$E$2:$E41,China_Japan!$A$642),IF(TestUIn3!E41=China_Japan!$A$722, 10&amp;COUNTIF(TestUIn3!$E$2:$E41,China_Japan!$A$722),0)))))))))))</f>
        <v>0</v>
      </c>
      <c r="B41" t="str">
        <f>TestUIn3!A41</f>
        <v/>
      </c>
      <c r="C41" s="87" t="str">
        <f>TestUIn3!B41</f>
        <v/>
      </c>
      <c r="D41" s="87" t="str">
        <f>TestUIn3!C41</f>
        <v/>
      </c>
      <c r="E41" s="87" t="str">
        <f>TestUIn3!D41</f>
        <v/>
      </c>
      <c r="F41" s="87" t="str">
        <f>TestUIn3!F41</f>
        <v/>
      </c>
    </row>
    <row r="42">
      <c r="A42" s="86">
        <f>(IF(TestUIn3!E42=China_Japan!$A$2,1&amp;COUNTIF(TestUIn3!$E$2:$E42,China_Japan!$A$2), IF(TestUIn3!E42=China_Japan!$A$82, 2&amp;COUNTIF(TestUIn3!$E$2:$E42,China_Japan!$A$82),IF(TestUIn3!E42=China_Japan!$A$162, 3&amp;COUNTIF(TestUIn3!$E$2:$E42,China_Japan!$A$162),IF(TestUIn3!E42=China_Japan!$A$242, 4&amp;COUNTIF(TestUIn3!$E$2:$E42,China_Japan!$A$242),IF(TestUIn3!E42=China_Japan!$A$322, 5&amp;COUNTIF(TestUIn3!$E$2:$E42,China_Japan!$A$322),IF(TestUIn3!E42=China_Japan!$A$402, 6&amp;COUNTIF(TestUIn3!$E$2:$E42,China_Japan!$A$402),IF(TestUIn3!E42=China_Japan!$A$482, 7&amp;COUNTIF(TestUIn3!$E$2:$E42,China_Japan!$A$482),IF(TestUIn3!E42=China_Japan!$A$562, 8&amp;COUNTIF(TestUIn3!$E$2:$E42,China_Japan!$A$562),IF(TestUIn3!E42=China_Japan!$A$642, 9&amp;COUNTIF(TestUIn3!$E$2:$E42,China_Japan!$A$642),IF(TestUIn3!E42=China_Japan!$A$722, 10&amp;COUNTIF(TestUIn3!$E$2:$E42,China_Japan!$A$722),0)))))))))))</f>
        <v>0</v>
      </c>
      <c r="B42" t="str">
        <f>TestUIn3!A42</f>
        <v/>
      </c>
      <c r="C42" s="87" t="str">
        <f>TestUIn3!B42</f>
        <v/>
      </c>
      <c r="D42" s="87" t="str">
        <f>TestUIn3!C42</f>
        <v/>
      </c>
      <c r="E42" s="87" t="str">
        <f>TestUIn3!D42</f>
        <v/>
      </c>
      <c r="F42" s="87" t="str">
        <f>TestUIn3!F42</f>
        <v/>
      </c>
    </row>
    <row r="43">
      <c r="A43" s="86">
        <f>(IF(TestUIn3!E43=China_Japan!$A$2,1&amp;COUNTIF(TestUIn3!$E$2:$E43,China_Japan!$A$2), IF(TestUIn3!E43=China_Japan!$A$82, 2&amp;COUNTIF(TestUIn3!$E$2:$E43,China_Japan!$A$82),IF(TestUIn3!E43=China_Japan!$A$162, 3&amp;COUNTIF(TestUIn3!$E$2:$E43,China_Japan!$A$162),IF(TestUIn3!E43=China_Japan!$A$242, 4&amp;COUNTIF(TestUIn3!$E$2:$E43,China_Japan!$A$242),IF(TestUIn3!E43=China_Japan!$A$322, 5&amp;COUNTIF(TestUIn3!$E$2:$E43,China_Japan!$A$322),IF(TestUIn3!E43=China_Japan!$A$402, 6&amp;COUNTIF(TestUIn3!$E$2:$E43,China_Japan!$A$402),IF(TestUIn3!E43=China_Japan!$A$482, 7&amp;COUNTIF(TestUIn3!$E$2:$E43,China_Japan!$A$482),IF(TestUIn3!E43=China_Japan!$A$562, 8&amp;COUNTIF(TestUIn3!$E$2:$E43,China_Japan!$A$562),IF(TestUIn3!E43=China_Japan!$A$642, 9&amp;COUNTIF(TestUIn3!$E$2:$E43,China_Japan!$A$642),IF(TestUIn3!E43=China_Japan!$A$722, 10&amp;COUNTIF(TestUIn3!$E$2:$E43,China_Japan!$A$722),0)))))))))))</f>
        <v>0</v>
      </c>
      <c r="B43" t="str">
        <f>TestUIn3!A43</f>
        <v/>
      </c>
      <c r="C43" s="87" t="str">
        <f>TestUIn3!B43</f>
        <v/>
      </c>
      <c r="D43" s="87" t="str">
        <f>TestUIn3!C43</f>
        <v/>
      </c>
      <c r="E43" s="87" t="str">
        <f>TestUIn3!D43</f>
        <v/>
      </c>
      <c r="F43" s="87" t="str">
        <f>TestUIn3!F43</f>
        <v/>
      </c>
    </row>
    <row r="44">
      <c r="A44" s="86">
        <f>(IF(TestUIn3!E44=China_Japan!$A$2,1&amp;COUNTIF(TestUIn3!$E$2:$E44,China_Japan!$A$2), IF(TestUIn3!E44=China_Japan!$A$82, 2&amp;COUNTIF(TestUIn3!$E$2:$E44,China_Japan!$A$82),IF(TestUIn3!E44=China_Japan!$A$162, 3&amp;COUNTIF(TestUIn3!$E$2:$E44,China_Japan!$A$162),IF(TestUIn3!E44=China_Japan!$A$242, 4&amp;COUNTIF(TestUIn3!$E$2:$E44,China_Japan!$A$242),IF(TestUIn3!E44=China_Japan!$A$322, 5&amp;COUNTIF(TestUIn3!$E$2:$E44,China_Japan!$A$322),IF(TestUIn3!E44=China_Japan!$A$402, 6&amp;COUNTIF(TestUIn3!$E$2:$E44,China_Japan!$A$402),IF(TestUIn3!E44=China_Japan!$A$482, 7&amp;COUNTIF(TestUIn3!$E$2:$E44,China_Japan!$A$482),IF(TestUIn3!E44=China_Japan!$A$562, 8&amp;COUNTIF(TestUIn3!$E$2:$E44,China_Japan!$A$562),IF(TestUIn3!E44=China_Japan!$A$642, 9&amp;COUNTIF(TestUIn3!$E$2:$E44,China_Japan!$A$642),IF(TestUIn3!E44=China_Japan!$A$722, 10&amp;COUNTIF(TestUIn3!$E$2:$E44,China_Japan!$A$722),0)))))))))))</f>
        <v>0</v>
      </c>
      <c r="B44" t="str">
        <f>TestUIn3!A44</f>
        <v/>
      </c>
      <c r="C44" s="87" t="str">
        <f>TestUIn3!B44</f>
        <v/>
      </c>
      <c r="D44" s="87" t="str">
        <f>TestUIn3!C44</f>
        <v/>
      </c>
      <c r="E44" s="87" t="str">
        <f>TestUIn3!D44</f>
        <v/>
      </c>
      <c r="F44" s="87" t="str">
        <f>TestUIn3!F44</f>
        <v/>
      </c>
    </row>
    <row r="45">
      <c r="A45" s="86">
        <f>(IF(TestUIn3!E45=China_Japan!$A$2,1&amp;COUNTIF(TestUIn3!$E$2:$E45,China_Japan!$A$2), IF(TestUIn3!E45=China_Japan!$A$82, 2&amp;COUNTIF(TestUIn3!$E$2:$E45,China_Japan!$A$82),IF(TestUIn3!E45=China_Japan!$A$162, 3&amp;COUNTIF(TestUIn3!$E$2:$E45,China_Japan!$A$162),IF(TestUIn3!E45=China_Japan!$A$242, 4&amp;COUNTIF(TestUIn3!$E$2:$E45,China_Japan!$A$242),IF(TestUIn3!E45=China_Japan!$A$322, 5&amp;COUNTIF(TestUIn3!$E$2:$E45,China_Japan!$A$322),IF(TestUIn3!E45=China_Japan!$A$402, 6&amp;COUNTIF(TestUIn3!$E$2:$E45,China_Japan!$A$402),IF(TestUIn3!E45=China_Japan!$A$482, 7&amp;COUNTIF(TestUIn3!$E$2:$E45,China_Japan!$A$482),IF(TestUIn3!E45=China_Japan!$A$562, 8&amp;COUNTIF(TestUIn3!$E$2:$E45,China_Japan!$A$562),IF(TestUIn3!E45=China_Japan!$A$642, 9&amp;COUNTIF(TestUIn3!$E$2:$E45,China_Japan!$A$642),IF(TestUIn3!E45=China_Japan!$A$722, 10&amp;COUNTIF(TestUIn3!$E$2:$E45,China_Japan!$A$722),0)))))))))))</f>
        <v>0</v>
      </c>
      <c r="B45" t="str">
        <f>TestUIn3!A45</f>
        <v/>
      </c>
      <c r="C45" s="87" t="str">
        <f>TestUIn3!B45</f>
        <v/>
      </c>
      <c r="D45" s="87" t="str">
        <f>TestUIn3!C45</f>
        <v/>
      </c>
      <c r="E45" s="87" t="str">
        <f>TestUIn3!D45</f>
        <v/>
      </c>
      <c r="F45" s="87" t="str">
        <f>TestUIn3!F45</f>
        <v/>
      </c>
    </row>
    <row r="46">
      <c r="A46" s="86">
        <f>(IF(TestUIn3!E46=China_Japan!$A$2,1&amp;COUNTIF(TestUIn3!$E$2:$E46,China_Japan!$A$2), IF(TestUIn3!E46=China_Japan!$A$82, 2&amp;COUNTIF(TestUIn3!$E$2:$E46,China_Japan!$A$82),IF(TestUIn3!E46=China_Japan!$A$162, 3&amp;COUNTIF(TestUIn3!$E$2:$E46,China_Japan!$A$162),IF(TestUIn3!E46=China_Japan!$A$242, 4&amp;COUNTIF(TestUIn3!$E$2:$E46,China_Japan!$A$242),IF(TestUIn3!E46=China_Japan!$A$322, 5&amp;COUNTIF(TestUIn3!$E$2:$E46,China_Japan!$A$322),IF(TestUIn3!E46=China_Japan!$A$402, 6&amp;COUNTIF(TestUIn3!$E$2:$E46,China_Japan!$A$402),IF(TestUIn3!E46=China_Japan!$A$482, 7&amp;COUNTIF(TestUIn3!$E$2:$E46,China_Japan!$A$482),IF(TestUIn3!E46=China_Japan!$A$562, 8&amp;COUNTIF(TestUIn3!$E$2:$E46,China_Japan!$A$562),IF(TestUIn3!E46=China_Japan!$A$642, 9&amp;COUNTIF(TestUIn3!$E$2:$E46,China_Japan!$A$642),IF(TestUIn3!E46=China_Japan!$A$722, 10&amp;COUNTIF(TestUIn3!$E$2:$E46,China_Japan!$A$722),0)))))))))))</f>
        <v>0</v>
      </c>
      <c r="B46" t="str">
        <f>TestUIn3!A46</f>
        <v/>
      </c>
      <c r="C46" s="87" t="str">
        <f>TestUIn3!B46</f>
        <v/>
      </c>
      <c r="D46" s="87" t="str">
        <f>TestUIn3!C46</f>
        <v/>
      </c>
      <c r="E46" s="87" t="str">
        <f>TestUIn3!D46</f>
        <v/>
      </c>
      <c r="F46" s="87" t="str">
        <f>TestUIn3!F46</f>
        <v/>
      </c>
    </row>
    <row r="47">
      <c r="A47" s="86">
        <f>(IF(TestUIn3!E47=China_Japan!$A$2,1&amp;COUNTIF(TestUIn3!$E$2:$E47,China_Japan!$A$2), IF(TestUIn3!E47=China_Japan!$A$82, 2&amp;COUNTIF(TestUIn3!$E$2:$E47,China_Japan!$A$82),IF(TestUIn3!E47=China_Japan!$A$162, 3&amp;COUNTIF(TestUIn3!$E$2:$E47,China_Japan!$A$162),IF(TestUIn3!E47=China_Japan!$A$242, 4&amp;COUNTIF(TestUIn3!$E$2:$E47,China_Japan!$A$242),IF(TestUIn3!E47=China_Japan!$A$322, 5&amp;COUNTIF(TestUIn3!$E$2:$E47,China_Japan!$A$322),IF(TestUIn3!E47=China_Japan!$A$402, 6&amp;COUNTIF(TestUIn3!$E$2:$E47,China_Japan!$A$402),IF(TestUIn3!E47=China_Japan!$A$482, 7&amp;COUNTIF(TestUIn3!$E$2:$E47,China_Japan!$A$482),IF(TestUIn3!E47=China_Japan!$A$562, 8&amp;COUNTIF(TestUIn3!$E$2:$E47,China_Japan!$A$562),IF(TestUIn3!E47=China_Japan!$A$642, 9&amp;COUNTIF(TestUIn3!$E$2:$E47,China_Japan!$A$642),IF(TestUIn3!E47=China_Japan!$A$722, 10&amp;COUNTIF(TestUIn3!$E$2:$E47,China_Japan!$A$722),0)))))))))))</f>
        <v>0</v>
      </c>
      <c r="B47" t="str">
        <f>TestUIn3!A47</f>
        <v/>
      </c>
      <c r="C47" s="87" t="str">
        <f>TestUIn3!B47</f>
        <v/>
      </c>
      <c r="D47" s="87" t="str">
        <f>TestUIn3!C47</f>
        <v/>
      </c>
      <c r="E47" s="87" t="str">
        <f>TestUIn3!D47</f>
        <v/>
      </c>
      <c r="F47" s="87" t="str">
        <f>TestUIn3!F47</f>
        <v/>
      </c>
    </row>
    <row r="48">
      <c r="A48" s="86">
        <f>(IF(TestUIn3!E48=China_Japan!$A$2,1&amp;COUNTIF(TestUIn3!$E$2:$E48,China_Japan!$A$2), IF(TestUIn3!E48=China_Japan!$A$82, 2&amp;COUNTIF(TestUIn3!$E$2:$E48,China_Japan!$A$82),IF(TestUIn3!E48=China_Japan!$A$162, 3&amp;COUNTIF(TestUIn3!$E$2:$E48,China_Japan!$A$162),IF(TestUIn3!E48=China_Japan!$A$242, 4&amp;COUNTIF(TestUIn3!$E$2:$E48,China_Japan!$A$242),IF(TestUIn3!E48=China_Japan!$A$322, 5&amp;COUNTIF(TestUIn3!$E$2:$E48,China_Japan!$A$322),IF(TestUIn3!E48=China_Japan!$A$402, 6&amp;COUNTIF(TestUIn3!$E$2:$E48,China_Japan!$A$402),IF(TestUIn3!E48=China_Japan!$A$482, 7&amp;COUNTIF(TestUIn3!$E$2:$E48,China_Japan!$A$482),IF(TestUIn3!E48=China_Japan!$A$562, 8&amp;COUNTIF(TestUIn3!$E$2:$E48,China_Japan!$A$562),IF(TestUIn3!E48=China_Japan!$A$642, 9&amp;COUNTIF(TestUIn3!$E$2:$E48,China_Japan!$A$642),IF(TestUIn3!E48=China_Japan!$A$722, 10&amp;COUNTIF(TestUIn3!$E$2:$E48,China_Japan!$A$722),0)))))))))))</f>
        <v>0</v>
      </c>
      <c r="B48" t="str">
        <f>TestUIn3!A48</f>
        <v/>
      </c>
      <c r="C48" s="87" t="str">
        <f>TestUIn3!B48</f>
        <v/>
      </c>
      <c r="D48" s="87" t="str">
        <f>TestUIn3!C48</f>
        <v/>
      </c>
      <c r="E48" s="87" t="str">
        <f>TestUIn3!D48</f>
        <v/>
      </c>
      <c r="F48" s="87" t="str">
        <f>TestUIn3!F48</f>
        <v/>
      </c>
    </row>
    <row r="49">
      <c r="A49" s="86">
        <f>(IF(TestUIn3!E49=China_Japan!$A$2,1&amp;COUNTIF(TestUIn3!$E$2:$E49,China_Japan!$A$2), IF(TestUIn3!E49=China_Japan!$A$82, 2&amp;COUNTIF(TestUIn3!$E$2:$E49,China_Japan!$A$82),IF(TestUIn3!E49=China_Japan!$A$162, 3&amp;COUNTIF(TestUIn3!$E$2:$E49,China_Japan!$A$162),IF(TestUIn3!E49=China_Japan!$A$242, 4&amp;COUNTIF(TestUIn3!$E$2:$E49,China_Japan!$A$242),IF(TestUIn3!E49=China_Japan!$A$322, 5&amp;COUNTIF(TestUIn3!$E$2:$E49,China_Japan!$A$322),IF(TestUIn3!E49=China_Japan!$A$402, 6&amp;COUNTIF(TestUIn3!$E$2:$E49,China_Japan!$A$402),IF(TestUIn3!E49=China_Japan!$A$482, 7&amp;COUNTIF(TestUIn3!$E$2:$E49,China_Japan!$A$482),IF(TestUIn3!E49=China_Japan!$A$562, 8&amp;COUNTIF(TestUIn3!$E$2:$E49,China_Japan!$A$562),IF(TestUIn3!E49=China_Japan!$A$642, 9&amp;COUNTIF(TestUIn3!$E$2:$E49,China_Japan!$A$642),IF(TestUIn3!E49=China_Japan!$A$722, 10&amp;COUNTIF(TestUIn3!$E$2:$E49,China_Japan!$A$722),0)))))))))))</f>
        <v>0</v>
      </c>
      <c r="B49" t="str">
        <f>TestUIn3!A49</f>
        <v/>
      </c>
      <c r="C49" s="87" t="str">
        <f>TestUIn3!B49</f>
        <v/>
      </c>
      <c r="D49" s="87" t="str">
        <f>TestUIn3!C49</f>
        <v/>
      </c>
      <c r="E49" s="87" t="str">
        <f>TestUIn3!D49</f>
        <v/>
      </c>
      <c r="F49" s="87" t="str">
        <f>TestUIn3!F49</f>
        <v/>
      </c>
    </row>
    <row r="50">
      <c r="A50" s="86">
        <f>(IF(TestUIn3!E50=China_Japan!$A$2,1&amp;COUNTIF(TestUIn3!$E$2:$E50,China_Japan!$A$2), IF(TestUIn3!E50=China_Japan!$A$82, 2&amp;COUNTIF(TestUIn3!$E$2:$E50,China_Japan!$A$82),IF(TestUIn3!E50=China_Japan!$A$162, 3&amp;COUNTIF(TestUIn3!$E$2:$E50,China_Japan!$A$162),IF(TestUIn3!E50=China_Japan!$A$242, 4&amp;COUNTIF(TestUIn3!$E$2:$E50,China_Japan!$A$242),IF(TestUIn3!E50=China_Japan!$A$322, 5&amp;COUNTIF(TestUIn3!$E$2:$E50,China_Japan!$A$322),IF(TestUIn3!E50=China_Japan!$A$402, 6&amp;COUNTIF(TestUIn3!$E$2:$E50,China_Japan!$A$402),IF(TestUIn3!E50=China_Japan!$A$482, 7&amp;COUNTIF(TestUIn3!$E$2:$E50,China_Japan!$A$482),IF(TestUIn3!E50=China_Japan!$A$562, 8&amp;COUNTIF(TestUIn3!$E$2:$E50,China_Japan!$A$562),IF(TestUIn3!E50=China_Japan!$A$642, 9&amp;COUNTIF(TestUIn3!$E$2:$E50,China_Japan!$A$642),IF(TestUIn3!E50=China_Japan!$A$722, 10&amp;COUNTIF(TestUIn3!$E$2:$E50,China_Japan!$A$722),0)))))))))))</f>
        <v>0</v>
      </c>
      <c r="B50" t="str">
        <f>TestUIn3!A50</f>
        <v/>
      </c>
      <c r="C50" s="87" t="str">
        <f>TestUIn3!B50</f>
        <v/>
      </c>
      <c r="D50" s="87" t="str">
        <f>TestUIn3!C50</f>
        <v/>
      </c>
      <c r="E50" s="87" t="str">
        <f>TestUIn3!D50</f>
        <v/>
      </c>
      <c r="F50" s="87" t="str">
        <f>TestUIn3!F50</f>
        <v/>
      </c>
    </row>
    <row r="51">
      <c r="A51" s="86">
        <f>(IF(TestUIn3!E51=China_Japan!$A$2,1&amp;COUNTIF(TestUIn3!$E$2:$E51,China_Japan!$A$2), IF(TestUIn3!E51=China_Japan!$A$82, 2&amp;COUNTIF(TestUIn3!$E$2:$E51,China_Japan!$A$82),IF(TestUIn3!E51=China_Japan!$A$162, 3&amp;COUNTIF(TestUIn3!$E$2:$E51,China_Japan!$A$162),IF(TestUIn3!E51=China_Japan!$A$242, 4&amp;COUNTIF(TestUIn3!$E$2:$E51,China_Japan!$A$242),IF(TestUIn3!E51=China_Japan!$A$322, 5&amp;COUNTIF(TestUIn3!$E$2:$E51,China_Japan!$A$322),IF(TestUIn3!E51=China_Japan!$A$402, 6&amp;COUNTIF(TestUIn3!$E$2:$E51,China_Japan!$A$402),IF(TestUIn3!E51=China_Japan!$A$482, 7&amp;COUNTIF(TestUIn3!$E$2:$E51,China_Japan!$A$482),IF(TestUIn3!E51=China_Japan!$A$562, 8&amp;COUNTIF(TestUIn3!$E$2:$E51,China_Japan!$A$562),IF(TestUIn3!E51=China_Japan!$A$642, 9&amp;COUNTIF(TestUIn3!$E$2:$E51,China_Japan!$A$642),IF(TestUIn3!E51=China_Japan!$A$722, 10&amp;COUNTIF(TestUIn3!$E$2:$E51,China_Japan!$A$722),0)))))))))))</f>
        <v>0</v>
      </c>
      <c r="B51" t="str">
        <f>TestUIn3!A51</f>
        <v/>
      </c>
      <c r="C51" s="87" t="str">
        <f>TestUIn3!B51</f>
        <v/>
      </c>
      <c r="D51" s="87" t="str">
        <f>TestUIn3!C51</f>
        <v/>
      </c>
      <c r="E51" s="87" t="str">
        <f>TestUIn3!D51</f>
        <v/>
      </c>
      <c r="F51" s="87" t="str">
        <f>TestUIn3!F51</f>
        <v/>
      </c>
    </row>
    <row r="52">
      <c r="A52" s="86">
        <f>(IF(TestUIn3!E52=China_Japan!$A$2,1&amp;COUNTIF(TestUIn3!$E$2:$E52,China_Japan!$A$2), IF(TestUIn3!E52=China_Japan!$A$82, 2&amp;COUNTIF(TestUIn3!$E$2:$E52,China_Japan!$A$82),IF(TestUIn3!E52=China_Japan!$A$162, 3&amp;COUNTIF(TestUIn3!$E$2:$E52,China_Japan!$A$162),IF(TestUIn3!E52=China_Japan!$A$242, 4&amp;COUNTIF(TestUIn3!$E$2:$E52,China_Japan!$A$242),IF(TestUIn3!E52=China_Japan!$A$322, 5&amp;COUNTIF(TestUIn3!$E$2:$E52,China_Japan!$A$322),IF(TestUIn3!E52=China_Japan!$A$402, 6&amp;COUNTIF(TestUIn3!$E$2:$E52,China_Japan!$A$402),IF(TestUIn3!E52=China_Japan!$A$482, 7&amp;COUNTIF(TestUIn3!$E$2:$E52,China_Japan!$A$482),IF(TestUIn3!E52=China_Japan!$A$562, 8&amp;COUNTIF(TestUIn3!$E$2:$E52,China_Japan!$A$562),IF(TestUIn3!E52=China_Japan!$A$642, 9&amp;COUNTIF(TestUIn3!$E$2:$E52,China_Japan!$A$642),IF(TestUIn3!E52=China_Japan!$A$722, 10&amp;COUNTIF(TestUIn3!$E$2:$E52,China_Japan!$A$722),0)))))))))))</f>
        <v>0</v>
      </c>
      <c r="B52" t="str">
        <f>TestUIn3!A52</f>
        <v/>
      </c>
      <c r="C52" s="87" t="str">
        <f>TestUIn3!B52</f>
        <v/>
      </c>
      <c r="D52" s="87" t="str">
        <f>TestUIn3!C52</f>
        <v/>
      </c>
      <c r="E52" s="87" t="str">
        <f>TestUIn3!D52</f>
        <v/>
      </c>
      <c r="F52" s="87" t="str">
        <f>TestUIn3!F52</f>
        <v/>
      </c>
    </row>
    <row r="53">
      <c r="A53" s="86">
        <f>(IF(TestUIn3!E53=China_Japan!$A$2,1&amp;COUNTIF(TestUIn3!$E$2:$E53,China_Japan!$A$2), IF(TestUIn3!E53=China_Japan!$A$82, 2&amp;COUNTIF(TestUIn3!$E$2:$E53,China_Japan!$A$82),IF(TestUIn3!E53=China_Japan!$A$162, 3&amp;COUNTIF(TestUIn3!$E$2:$E53,China_Japan!$A$162),IF(TestUIn3!E53=China_Japan!$A$242, 4&amp;COUNTIF(TestUIn3!$E$2:$E53,China_Japan!$A$242),IF(TestUIn3!E53=China_Japan!$A$322, 5&amp;COUNTIF(TestUIn3!$E$2:$E53,China_Japan!$A$322),IF(TestUIn3!E53=China_Japan!$A$402, 6&amp;COUNTIF(TestUIn3!$E$2:$E53,China_Japan!$A$402),IF(TestUIn3!E53=China_Japan!$A$482, 7&amp;COUNTIF(TestUIn3!$E$2:$E53,China_Japan!$A$482),IF(TestUIn3!E53=China_Japan!$A$562, 8&amp;COUNTIF(TestUIn3!$E$2:$E53,China_Japan!$A$562),IF(TestUIn3!E53=China_Japan!$A$642, 9&amp;COUNTIF(TestUIn3!$E$2:$E53,China_Japan!$A$642),IF(TestUIn3!E53=China_Japan!$A$722, 10&amp;COUNTIF(TestUIn3!$E$2:$E53,China_Japan!$A$722),0)))))))))))</f>
        <v>0</v>
      </c>
      <c r="B53" t="str">
        <f>TestUIn3!A53</f>
        <v/>
      </c>
      <c r="C53" s="87" t="str">
        <f>TestUIn3!B53</f>
        <v/>
      </c>
      <c r="D53" s="87" t="str">
        <f>TestUIn3!C53</f>
        <v/>
      </c>
      <c r="E53" s="87" t="str">
        <f>TestUIn3!D53</f>
        <v/>
      </c>
      <c r="F53" s="87" t="str">
        <f>TestUIn3!F53</f>
        <v/>
      </c>
    </row>
    <row r="54">
      <c r="A54" s="86">
        <f>(IF(TestUIn3!E54=China_Japan!$A$2,1&amp;COUNTIF(TestUIn3!$E$2:$E54,China_Japan!$A$2), IF(TestUIn3!E54=China_Japan!$A$82, 2&amp;COUNTIF(TestUIn3!$E$2:$E54,China_Japan!$A$82),IF(TestUIn3!E54=China_Japan!$A$162, 3&amp;COUNTIF(TestUIn3!$E$2:$E54,China_Japan!$A$162),IF(TestUIn3!E54=China_Japan!$A$242, 4&amp;COUNTIF(TestUIn3!$E$2:$E54,China_Japan!$A$242),IF(TestUIn3!E54=China_Japan!$A$322, 5&amp;COUNTIF(TestUIn3!$E$2:$E54,China_Japan!$A$322),IF(TestUIn3!E54=China_Japan!$A$402, 6&amp;COUNTIF(TestUIn3!$E$2:$E54,China_Japan!$A$402),IF(TestUIn3!E54=China_Japan!$A$482, 7&amp;COUNTIF(TestUIn3!$E$2:$E54,China_Japan!$A$482),IF(TestUIn3!E54=China_Japan!$A$562, 8&amp;COUNTIF(TestUIn3!$E$2:$E54,China_Japan!$A$562),IF(TestUIn3!E54=China_Japan!$A$642, 9&amp;COUNTIF(TestUIn3!$E$2:$E54,China_Japan!$A$642),IF(TestUIn3!E54=China_Japan!$A$722, 10&amp;COUNTIF(TestUIn3!$E$2:$E54,China_Japan!$A$722),0)))))))))))</f>
        <v>0</v>
      </c>
      <c r="B54" t="str">
        <f>TestUIn3!A54</f>
        <v/>
      </c>
      <c r="C54" s="87" t="str">
        <f>TestUIn3!B54</f>
        <v/>
      </c>
      <c r="D54" s="87" t="str">
        <f>TestUIn3!C54</f>
        <v/>
      </c>
      <c r="E54" s="87" t="str">
        <f>TestUIn3!D54</f>
        <v/>
      </c>
      <c r="F54" s="87" t="str">
        <f>TestUIn3!F54</f>
        <v/>
      </c>
    </row>
    <row r="55">
      <c r="A55" s="86">
        <f>(IF(TestUIn3!E55=China_Japan!$A$2,1&amp;COUNTIF(TestUIn3!$E$2:$E55,China_Japan!$A$2), IF(TestUIn3!E55=China_Japan!$A$82, 2&amp;COUNTIF(TestUIn3!$E$2:$E55,China_Japan!$A$82),IF(TestUIn3!E55=China_Japan!$A$162, 3&amp;COUNTIF(TestUIn3!$E$2:$E55,China_Japan!$A$162),IF(TestUIn3!E55=China_Japan!$A$242, 4&amp;COUNTIF(TestUIn3!$E$2:$E55,China_Japan!$A$242),IF(TestUIn3!E55=China_Japan!$A$322, 5&amp;COUNTIF(TestUIn3!$E$2:$E55,China_Japan!$A$322),IF(TestUIn3!E55=China_Japan!$A$402, 6&amp;COUNTIF(TestUIn3!$E$2:$E55,China_Japan!$A$402),IF(TestUIn3!E55=China_Japan!$A$482, 7&amp;COUNTIF(TestUIn3!$E$2:$E55,China_Japan!$A$482),IF(TestUIn3!E55=China_Japan!$A$562, 8&amp;COUNTIF(TestUIn3!$E$2:$E55,China_Japan!$A$562),IF(TestUIn3!E55=China_Japan!$A$642, 9&amp;COUNTIF(TestUIn3!$E$2:$E55,China_Japan!$A$642),IF(TestUIn3!E55=China_Japan!$A$722, 10&amp;COUNTIF(TestUIn3!$E$2:$E55,China_Japan!$A$722),0)))))))))))</f>
        <v>0</v>
      </c>
      <c r="B55" t="str">
        <f>TestUIn3!A55</f>
        <v/>
      </c>
      <c r="C55" s="87" t="str">
        <f>TestUIn3!B55</f>
        <v/>
      </c>
      <c r="D55" s="87" t="str">
        <f>TestUIn3!C55</f>
        <v/>
      </c>
      <c r="E55" s="87" t="str">
        <f>TestUIn3!D55</f>
        <v/>
      </c>
      <c r="F55" s="87" t="str">
        <f>TestUIn3!F55</f>
        <v/>
      </c>
    </row>
    <row r="56">
      <c r="A56" s="86">
        <f>(IF(TestUIn3!E56=China_Japan!$A$2,1&amp;COUNTIF(TestUIn3!$E$2:$E56,China_Japan!$A$2), IF(TestUIn3!E56=China_Japan!$A$82, 2&amp;COUNTIF(TestUIn3!$E$2:$E56,China_Japan!$A$82),IF(TestUIn3!E56=China_Japan!$A$162, 3&amp;COUNTIF(TestUIn3!$E$2:$E56,China_Japan!$A$162),IF(TestUIn3!E56=China_Japan!$A$242, 4&amp;COUNTIF(TestUIn3!$E$2:$E56,China_Japan!$A$242),IF(TestUIn3!E56=China_Japan!$A$322, 5&amp;COUNTIF(TestUIn3!$E$2:$E56,China_Japan!$A$322),IF(TestUIn3!E56=China_Japan!$A$402, 6&amp;COUNTIF(TestUIn3!$E$2:$E56,China_Japan!$A$402),IF(TestUIn3!E56=China_Japan!$A$482, 7&amp;COUNTIF(TestUIn3!$E$2:$E56,China_Japan!$A$482),IF(TestUIn3!E56=China_Japan!$A$562, 8&amp;COUNTIF(TestUIn3!$E$2:$E56,China_Japan!$A$562),IF(TestUIn3!E56=China_Japan!$A$642, 9&amp;COUNTIF(TestUIn3!$E$2:$E56,China_Japan!$A$642),IF(TestUIn3!E56=China_Japan!$A$722, 10&amp;COUNTIF(TestUIn3!$E$2:$E56,China_Japan!$A$722),0)))))))))))</f>
        <v>0</v>
      </c>
      <c r="B56" t="str">
        <f>TestUIn3!A56</f>
        <v/>
      </c>
      <c r="C56" s="87" t="str">
        <f>TestUIn3!B56</f>
        <v/>
      </c>
      <c r="D56" s="87" t="str">
        <f>TestUIn3!C56</f>
        <v/>
      </c>
      <c r="E56" s="87" t="str">
        <f>TestUIn3!D56</f>
        <v/>
      </c>
      <c r="F56" s="87" t="str">
        <f>TestUIn3!F56</f>
        <v/>
      </c>
    </row>
    <row r="57">
      <c r="A57" s="86">
        <f>(IF(TestUIn3!E57=China_Japan!$A$2,1&amp;COUNTIF(TestUIn3!$E$2:$E57,China_Japan!$A$2), IF(TestUIn3!E57=China_Japan!$A$82, 2&amp;COUNTIF(TestUIn3!$E$2:$E57,China_Japan!$A$82),IF(TestUIn3!E57=China_Japan!$A$162, 3&amp;COUNTIF(TestUIn3!$E$2:$E57,China_Japan!$A$162),IF(TestUIn3!E57=China_Japan!$A$242, 4&amp;COUNTIF(TestUIn3!$E$2:$E57,China_Japan!$A$242),IF(TestUIn3!E57=China_Japan!$A$322, 5&amp;COUNTIF(TestUIn3!$E$2:$E57,China_Japan!$A$322),IF(TestUIn3!E57=China_Japan!$A$402, 6&amp;COUNTIF(TestUIn3!$E$2:$E57,China_Japan!$A$402),IF(TestUIn3!E57=China_Japan!$A$482, 7&amp;COUNTIF(TestUIn3!$E$2:$E57,China_Japan!$A$482),IF(TestUIn3!E57=China_Japan!$A$562, 8&amp;COUNTIF(TestUIn3!$E$2:$E57,China_Japan!$A$562),IF(TestUIn3!E57=China_Japan!$A$642, 9&amp;COUNTIF(TestUIn3!$E$2:$E57,China_Japan!$A$642),IF(TestUIn3!E57=China_Japan!$A$722, 10&amp;COUNTIF(TestUIn3!$E$2:$E57,China_Japan!$A$722),0)))))))))))</f>
        <v>0</v>
      </c>
      <c r="B57" t="str">
        <f>TestUIn3!A57</f>
        <v/>
      </c>
      <c r="C57" s="87" t="str">
        <f>TestUIn3!B57</f>
        <v/>
      </c>
      <c r="D57" s="87" t="str">
        <f>TestUIn3!C57</f>
        <v/>
      </c>
      <c r="E57" s="87" t="str">
        <f>TestUIn3!D57</f>
        <v/>
      </c>
      <c r="F57" s="87" t="str">
        <f>TestUIn3!F57</f>
        <v/>
      </c>
    </row>
    <row r="58">
      <c r="A58" s="86">
        <f>(IF(TestUIn3!E58=China_Japan!$A$2,1&amp;COUNTIF(TestUIn3!$E$2:$E58,China_Japan!$A$2), IF(TestUIn3!E58=China_Japan!$A$82, 2&amp;COUNTIF(TestUIn3!$E$2:$E58,China_Japan!$A$82),IF(TestUIn3!E58=China_Japan!$A$162, 3&amp;COUNTIF(TestUIn3!$E$2:$E58,China_Japan!$A$162),IF(TestUIn3!E58=China_Japan!$A$242, 4&amp;COUNTIF(TestUIn3!$E$2:$E58,China_Japan!$A$242),IF(TestUIn3!E58=China_Japan!$A$322, 5&amp;COUNTIF(TestUIn3!$E$2:$E58,China_Japan!$A$322),IF(TestUIn3!E58=China_Japan!$A$402, 6&amp;COUNTIF(TestUIn3!$E$2:$E58,China_Japan!$A$402),IF(TestUIn3!E58=China_Japan!$A$482, 7&amp;COUNTIF(TestUIn3!$E$2:$E58,China_Japan!$A$482),IF(TestUIn3!E58=China_Japan!$A$562, 8&amp;COUNTIF(TestUIn3!$E$2:$E58,China_Japan!$A$562),IF(TestUIn3!E58=China_Japan!$A$642, 9&amp;COUNTIF(TestUIn3!$E$2:$E58,China_Japan!$A$642),IF(TestUIn3!E58=China_Japan!$A$722, 10&amp;COUNTIF(TestUIn3!$E$2:$E58,China_Japan!$A$722),0)))))))))))</f>
        <v>0</v>
      </c>
      <c r="B58" t="str">
        <f>TestUIn3!A58</f>
        <v/>
      </c>
      <c r="C58" s="87" t="str">
        <f>TestUIn3!B58</f>
        <v/>
      </c>
      <c r="D58" s="87" t="str">
        <f>TestUIn3!C58</f>
        <v/>
      </c>
      <c r="E58" s="87" t="str">
        <f>TestUIn3!D58</f>
        <v/>
      </c>
      <c r="F58" s="87" t="str">
        <f>TestUIn3!F58</f>
        <v/>
      </c>
    </row>
    <row r="59">
      <c r="A59" s="86">
        <f>(IF(TestUIn3!E59=China_Japan!$A$2,1&amp;COUNTIF(TestUIn3!$E$2:$E59,China_Japan!$A$2), IF(TestUIn3!E59=China_Japan!$A$82, 2&amp;COUNTIF(TestUIn3!$E$2:$E59,China_Japan!$A$82),IF(TestUIn3!E59=China_Japan!$A$162, 3&amp;COUNTIF(TestUIn3!$E$2:$E59,China_Japan!$A$162),IF(TestUIn3!E59=China_Japan!$A$242, 4&amp;COUNTIF(TestUIn3!$E$2:$E59,China_Japan!$A$242),IF(TestUIn3!E59=China_Japan!$A$322, 5&amp;COUNTIF(TestUIn3!$E$2:$E59,China_Japan!$A$322),IF(TestUIn3!E59=China_Japan!$A$402, 6&amp;COUNTIF(TestUIn3!$E$2:$E59,China_Japan!$A$402),IF(TestUIn3!E59=China_Japan!$A$482, 7&amp;COUNTIF(TestUIn3!$E$2:$E59,China_Japan!$A$482),IF(TestUIn3!E59=China_Japan!$A$562, 8&amp;COUNTIF(TestUIn3!$E$2:$E59,China_Japan!$A$562),IF(TestUIn3!E59=China_Japan!$A$642, 9&amp;COUNTIF(TestUIn3!$E$2:$E59,China_Japan!$A$642),IF(TestUIn3!E59=China_Japan!$A$722, 10&amp;COUNTIF(TestUIn3!$E$2:$E59,China_Japan!$A$722),0)))))))))))</f>
        <v>0</v>
      </c>
      <c r="B59" t="str">
        <f>TestUIn3!A59</f>
        <v/>
      </c>
      <c r="C59" s="87" t="str">
        <f>TestUIn3!B59</f>
        <v/>
      </c>
      <c r="D59" s="87" t="str">
        <f>TestUIn3!C59</f>
        <v/>
      </c>
      <c r="E59" s="87" t="str">
        <f>TestUIn3!D59</f>
        <v/>
      </c>
      <c r="F59" s="87" t="str">
        <f>TestUIn3!F59</f>
        <v/>
      </c>
    </row>
    <row r="60">
      <c r="A60" s="86">
        <f>(IF(TestUIn3!E60=China_Japan!$A$2,1&amp;COUNTIF(TestUIn3!$E$2:$E60,China_Japan!$A$2), IF(TestUIn3!E60=China_Japan!$A$82, 2&amp;COUNTIF(TestUIn3!$E$2:$E60,China_Japan!$A$82),IF(TestUIn3!E60=China_Japan!$A$162, 3&amp;COUNTIF(TestUIn3!$E$2:$E60,China_Japan!$A$162),IF(TestUIn3!E60=China_Japan!$A$242, 4&amp;COUNTIF(TestUIn3!$E$2:$E60,China_Japan!$A$242),IF(TestUIn3!E60=China_Japan!$A$322, 5&amp;COUNTIF(TestUIn3!$E$2:$E60,China_Japan!$A$322),IF(TestUIn3!E60=China_Japan!$A$402, 6&amp;COUNTIF(TestUIn3!$E$2:$E60,China_Japan!$A$402),IF(TestUIn3!E60=China_Japan!$A$482, 7&amp;COUNTIF(TestUIn3!$E$2:$E60,China_Japan!$A$482),IF(TestUIn3!E60=China_Japan!$A$562, 8&amp;COUNTIF(TestUIn3!$E$2:$E60,China_Japan!$A$562),IF(TestUIn3!E60=China_Japan!$A$642, 9&amp;COUNTIF(TestUIn3!$E$2:$E60,China_Japan!$A$642),IF(TestUIn3!E60=China_Japan!$A$722, 10&amp;COUNTIF(TestUIn3!$E$2:$E60,China_Japan!$A$722),0)))))))))))</f>
        <v>0</v>
      </c>
      <c r="B60" t="str">
        <f>TestUIn3!A60</f>
        <v/>
      </c>
      <c r="C60" s="87" t="str">
        <f>TestUIn3!B60</f>
        <v/>
      </c>
      <c r="D60" s="87" t="str">
        <f>TestUIn3!C60</f>
        <v/>
      </c>
      <c r="E60" s="87" t="str">
        <f>TestUIn3!D60</f>
        <v/>
      </c>
      <c r="F60" s="87" t="str">
        <f>TestUIn3!F60</f>
        <v/>
      </c>
    </row>
    <row r="61">
      <c r="A61" s="86">
        <f>(IF(TestUIn3!E61=China_Japan!$A$2,1&amp;COUNTIF(TestUIn3!$E$2:$E61,China_Japan!$A$2), IF(TestUIn3!E61=China_Japan!$A$82, 2&amp;COUNTIF(TestUIn3!$E$2:$E61,China_Japan!$A$82),IF(TestUIn3!E61=China_Japan!$A$162, 3&amp;COUNTIF(TestUIn3!$E$2:$E61,China_Japan!$A$162),IF(TestUIn3!E61=China_Japan!$A$242, 4&amp;COUNTIF(TestUIn3!$E$2:$E61,China_Japan!$A$242),IF(TestUIn3!E61=China_Japan!$A$322, 5&amp;COUNTIF(TestUIn3!$E$2:$E61,China_Japan!$A$322),IF(TestUIn3!E61=China_Japan!$A$402, 6&amp;COUNTIF(TestUIn3!$E$2:$E61,China_Japan!$A$402),IF(TestUIn3!E61=China_Japan!$A$482, 7&amp;COUNTIF(TestUIn3!$E$2:$E61,China_Japan!$A$482),IF(TestUIn3!E61=China_Japan!$A$562, 8&amp;COUNTIF(TestUIn3!$E$2:$E61,China_Japan!$A$562),IF(TestUIn3!E61=China_Japan!$A$642, 9&amp;COUNTIF(TestUIn3!$E$2:$E61,China_Japan!$A$642),IF(TestUIn3!E61=China_Japan!$A$722, 10&amp;COUNTIF(TestUIn3!$E$2:$E61,China_Japan!$A$722),0)))))))))))</f>
        <v>0</v>
      </c>
      <c r="B61" t="str">
        <f>TestUIn3!A61</f>
        <v/>
      </c>
      <c r="C61" s="87" t="str">
        <f>TestUIn3!B61</f>
        <v/>
      </c>
      <c r="D61" s="87" t="str">
        <f>TestUIn3!C61</f>
        <v/>
      </c>
      <c r="E61" s="87" t="str">
        <f>TestUIn3!D61</f>
        <v/>
      </c>
      <c r="F61" s="87" t="str">
        <f>TestUIn3!F61</f>
        <v/>
      </c>
    </row>
    <row r="62">
      <c r="A62" s="86">
        <f>(IF(TestUIn3!E62=China_Japan!$A$2,1&amp;COUNTIF(TestUIn3!$E$2:$E62,China_Japan!$A$2), IF(TestUIn3!E62=China_Japan!$A$82, 2&amp;COUNTIF(TestUIn3!$E$2:$E62,China_Japan!$A$82),IF(TestUIn3!E62=China_Japan!$A$162, 3&amp;COUNTIF(TestUIn3!$E$2:$E62,China_Japan!$A$162),IF(TestUIn3!E62=China_Japan!$A$242, 4&amp;COUNTIF(TestUIn3!$E$2:$E62,China_Japan!$A$242),IF(TestUIn3!E62=China_Japan!$A$322, 5&amp;COUNTIF(TestUIn3!$E$2:$E62,China_Japan!$A$322),IF(TestUIn3!E62=China_Japan!$A$402, 6&amp;COUNTIF(TestUIn3!$E$2:$E62,China_Japan!$A$402),IF(TestUIn3!E62=China_Japan!$A$482, 7&amp;COUNTIF(TestUIn3!$E$2:$E62,China_Japan!$A$482),IF(TestUIn3!E62=China_Japan!$A$562, 8&amp;COUNTIF(TestUIn3!$E$2:$E62,China_Japan!$A$562),IF(TestUIn3!E62=China_Japan!$A$642, 9&amp;COUNTIF(TestUIn3!$E$2:$E62,China_Japan!$A$642),IF(TestUIn3!E62=China_Japan!$A$722, 10&amp;COUNTIF(TestUIn3!$E$2:$E62,China_Japan!$A$722),0)))))))))))</f>
        <v>0</v>
      </c>
      <c r="B62" t="str">
        <f>TestUIn3!A62</f>
        <v/>
      </c>
      <c r="C62" s="87" t="str">
        <f>TestUIn3!B62</f>
        <v/>
      </c>
      <c r="D62" s="87" t="str">
        <f>TestUIn3!C62</f>
        <v/>
      </c>
      <c r="E62" s="87" t="str">
        <f>TestUIn3!D62</f>
        <v/>
      </c>
      <c r="F62" s="87" t="str">
        <f>TestUIn3!F62</f>
        <v/>
      </c>
    </row>
    <row r="63">
      <c r="A63" s="86">
        <f>(IF(TestUIn3!E63=China_Japan!$A$2,1&amp;COUNTIF(TestUIn3!$E$2:$E63,China_Japan!$A$2), IF(TestUIn3!E63=China_Japan!$A$82, 2&amp;COUNTIF(TestUIn3!$E$2:$E63,China_Japan!$A$82),IF(TestUIn3!E63=China_Japan!$A$162, 3&amp;COUNTIF(TestUIn3!$E$2:$E63,China_Japan!$A$162),IF(TestUIn3!E63=China_Japan!$A$242, 4&amp;COUNTIF(TestUIn3!$E$2:$E63,China_Japan!$A$242),IF(TestUIn3!E63=China_Japan!$A$322, 5&amp;COUNTIF(TestUIn3!$E$2:$E63,China_Japan!$A$322),IF(TestUIn3!E63=China_Japan!$A$402, 6&amp;COUNTIF(TestUIn3!$E$2:$E63,China_Japan!$A$402),IF(TestUIn3!E63=China_Japan!$A$482, 7&amp;COUNTIF(TestUIn3!$E$2:$E63,China_Japan!$A$482),IF(TestUIn3!E63=China_Japan!$A$562, 8&amp;COUNTIF(TestUIn3!$E$2:$E63,China_Japan!$A$562),IF(TestUIn3!E63=China_Japan!$A$642, 9&amp;COUNTIF(TestUIn3!$E$2:$E63,China_Japan!$A$642),IF(TestUIn3!E63=China_Japan!$A$722, 10&amp;COUNTIF(TestUIn3!$E$2:$E63,China_Japan!$A$722),0)))))))))))</f>
        <v>0</v>
      </c>
      <c r="B63" t="str">
        <f>TestUIn3!A63</f>
        <v/>
      </c>
      <c r="C63" s="87" t="str">
        <f>TestUIn3!B63</f>
        <v/>
      </c>
      <c r="D63" s="87" t="str">
        <f>TestUIn3!C63</f>
        <v/>
      </c>
      <c r="E63" s="87" t="str">
        <f>TestUIn3!D63</f>
        <v/>
      </c>
      <c r="F63" s="87" t="str">
        <f>TestUIn3!F63</f>
        <v/>
      </c>
    </row>
    <row r="64">
      <c r="A64" s="86">
        <f>(IF(TestUIn3!E64=China_Japan!$A$2,1&amp;COUNTIF(TestUIn3!$E$2:$E64,China_Japan!$A$2), IF(TestUIn3!E64=China_Japan!$A$82, 2&amp;COUNTIF(TestUIn3!$E$2:$E64,China_Japan!$A$82),IF(TestUIn3!E64=China_Japan!$A$162, 3&amp;COUNTIF(TestUIn3!$E$2:$E64,China_Japan!$A$162),IF(TestUIn3!E64=China_Japan!$A$242, 4&amp;COUNTIF(TestUIn3!$E$2:$E64,China_Japan!$A$242),IF(TestUIn3!E64=China_Japan!$A$322, 5&amp;COUNTIF(TestUIn3!$E$2:$E64,China_Japan!$A$322),IF(TestUIn3!E64=China_Japan!$A$402, 6&amp;COUNTIF(TestUIn3!$E$2:$E64,China_Japan!$A$402),IF(TestUIn3!E64=China_Japan!$A$482, 7&amp;COUNTIF(TestUIn3!$E$2:$E64,China_Japan!$A$482),IF(TestUIn3!E64=China_Japan!$A$562, 8&amp;COUNTIF(TestUIn3!$E$2:$E64,China_Japan!$A$562),IF(TestUIn3!E64=China_Japan!$A$642, 9&amp;COUNTIF(TestUIn3!$E$2:$E64,China_Japan!$A$642),IF(TestUIn3!E64=China_Japan!$A$722, 10&amp;COUNTIF(TestUIn3!$E$2:$E64,China_Japan!$A$722),0)))))))))))</f>
        <v>0</v>
      </c>
      <c r="B64" t="str">
        <f>TestUIn3!A64</f>
        <v/>
      </c>
      <c r="C64" s="87" t="str">
        <f>TestUIn3!B64</f>
        <v/>
      </c>
      <c r="D64" s="87" t="str">
        <f>TestUIn3!C64</f>
        <v/>
      </c>
      <c r="E64" s="87" t="str">
        <f>TestUIn3!D64</f>
        <v/>
      </c>
      <c r="F64" s="87" t="str">
        <f>TestUIn3!F64</f>
        <v/>
      </c>
    </row>
    <row r="65">
      <c r="A65" s="86">
        <f>(IF(TestUIn3!E65=China_Japan!$A$2,1&amp;COUNTIF(TestUIn3!$E$2:$E65,China_Japan!$A$2), IF(TestUIn3!E65=China_Japan!$A$82, 2&amp;COUNTIF(TestUIn3!$E$2:$E65,China_Japan!$A$82),IF(TestUIn3!E65=China_Japan!$A$162, 3&amp;COUNTIF(TestUIn3!$E$2:$E65,China_Japan!$A$162),IF(TestUIn3!E65=China_Japan!$A$242, 4&amp;COUNTIF(TestUIn3!$E$2:$E65,China_Japan!$A$242),IF(TestUIn3!E65=China_Japan!$A$322, 5&amp;COUNTIF(TestUIn3!$E$2:$E65,China_Japan!$A$322),IF(TestUIn3!E65=China_Japan!$A$402, 6&amp;COUNTIF(TestUIn3!$E$2:$E65,China_Japan!$A$402),IF(TestUIn3!E65=China_Japan!$A$482, 7&amp;COUNTIF(TestUIn3!$E$2:$E65,China_Japan!$A$482),IF(TestUIn3!E65=China_Japan!$A$562, 8&amp;COUNTIF(TestUIn3!$E$2:$E65,China_Japan!$A$562),IF(TestUIn3!E65=China_Japan!$A$642, 9&amp;COUNTIF(TestUIn3!$E$2:$E65,China_Japan!$A$642),IF(TestUIn3!E65=China_Japan!$A$722, 10&amp;COUNTIF(TestUIn3!$E$2:$E65,China_Japan!$A$722),0)))))))))))</f>
        <v>0</v>
      </c>
      <c r="B65" t="str">
        <f>TestUIn3!A65</f>
        <v/>
      </c>
      <c r="C65" s="87" t="str">
        <f>TestUIn3!B65</f>
        <v/>
      </c>
      <c r="D65" s="87" t="str">
        <f>TestUIn3!C65</f>
        <v/>
      </c>
      <c r="E65" s="87" t="str">
        <f>TestUIn3!D65</f>
        <v/>
      </c>
      <c r="F65" s="87" t="str">
        <f>TestUIn3!F65</f>
        <v/>
      </c>
    </row>
    <row r="66">
      <c r="A66" s="86">
        <f>(IF(TestUIn3!E66=China_Japan!$A$2,1&amp;COUNTIF(TestUIn3!$E$2:$E66,China_Japan!$A$2), IF(TestUIn3!E66=China_Japan!$A$82, 2&amp;COUNTIF(TestUIn3!$E$2:$E66,China_Japan!$A$82),IF(TestUIn3!E66=China_Japan!$A$162, 3&amp;COUNTIF(TestUIn3!$E$2:$E66,China_Japan!$A$162),IF(TestUIn3!E66=China_Japan!$A$242, 4&amp;COUNTIF(TestUIn3!$E$2:$E66,China_Japan!$A$242),IF(TestUIn3!E66=China_Japan!$A$322, 5&amp;COUNTIF(TestUIn3!$E$2:$E66,China_Japan!$A$322),IF(TestUIn3!E66=China_Japan!$A$402, 6&amp;COUNTIF(TestUIn3!$E$2:$E66,China_Japan!$A$402),IF(TestUIn3!E66=China_Japan!$A$482, 7&amp;COUNTIF(TestUIn3!$E$2:$E66,China_Japan!$A$482),IF(TestUIn3!E66=China_Japan!$A$562, 8&amp;COUNTIF(TestUIn3!$E$2:$E66,China_Japan!$A$562),IF(TestUIn3!E66=China_Japan!$A$642, 9&amp;COUNTIF(TestUIn3!$E$2:$E66,China_Japan!$A$642),IF(TestUIn3!E66=China_Japan!$A$722, 10&amp;COUNTIF(TestUIn3!$E$2:$E66,China_Japan!$A$722),0)))))))))))</f>
        <v>0</v>
      </c>
      <c r="B66" t="str">
        <f>TestUIn3!A66</f>
        <v/>
      </c>
      <c r="C66" s="87" t="str">
        <f>TestUIn3!B66</f>
        <v/>
      </c>
      <c r="D66" s="87" t="str">
        <f>TestUIn3!C66</f>
        <v/>
      </c>
      <c r="E66" s="87" t="str">
        <f>TestUIn3!D66</f>
        <v/>
      </c>
      <c r="F66" s="87" t="str">
        <f>TestUIn3!F66</f>
        <v/>
      </c>
    </row>
    <row r="67">
      <c r="A67" s="86">
        <f>(IF(TestUIn3!E67=China_Japan!$A$2,1&amp;COUNTIF(TestUIn3!$E$2:$E67,China_Japan!$A$2), IF(TestUIn3!E67=China_Japan!$A$82, 2&amp;COUNTIF(TestUIn3!$E$2:$E67,China_Japan!$A$82),IF(TestUIn3!E67=China_Japan!$A$162, 3&amp;COUNTIF(TestUIn3!$E$2:$E67,China_Japan!$A$162),IF(TestUIn3!E67=China_Japan!$A$242, 4&amp;COUNTIF(TestUIn3!$E$2:$E67,China_Japan!$A$242),IF(TestUIn3!E67=China_Japan!$A$322, 5&amp;COUNTIF(TestUIn3!$E$2:$E67,China_Japan!$A$322),IF(TestUIn3!E67=China_Japan!$A$402, 6&amp;COUNTIF(TestUIn3!$E$2:$E67,China_Japan!$A$402),IF(TestUIn3!E67=China_Japan!$A$482, 7&amp;COUNTIF(TestUIn3!$E$2:$E67,China_Japan!$A$482),IF(TestUIn3!E67=China_Japan!$A$562, 8&amp;COUNTIF(TestUIn3!$E$2:$E67,China_Japan!$A$562),IF(TestUIn3!E67=China_Japan!$A$642, 9&amp;COUNTIF(TestUIn3!$E$2:$E67,China_Japan!$A$642),IF(TestUIn3!E67=China_Japan!$A$722, 10&amp;COUNTIF(TestUIn3!$E$2:$E67,China_Japan!$A$722),0)))))))))))</f>
        <v>0</v>
      </c>
      <c r="B67" t="str">
        <f>TestUIn3!A67</f>
        <v/>
      </c>
      <c r="C67" s="87" t="str">
        <f>TestUIn3!B67</f>
        <v/>
      </c>
      <c r="D67" s="87" t="str">
        <f>TestUIn3!C67</f>
        <v/>
      </c>
      <c r="E67" s="87" t="str">
        <f>TestUIn3!D67</f>
        <v/>
      </c>
      <c r="F67" s="87" t="str">
        <f>TestUIn3!F67</f>
        <v/>
      </c>
    </row>
    <row r="68">
      <c r="A68" s="86">
        <f>(IF(TestUIn3!E68=China_Japan!$A$2,1&amp;COUNTIF(TestUIn3!$E$2:$E68,China_Japan!$A$2), IF(TestUIn3!E68=China_Japan!$A$82, 2&amp;COUNTIF(TestUIn3!$E$2:$E68,China_Japan!$A$82),IF(TestUIn3!E68=China_Japan!$A$162, 3&amp;COUNTIF(TestUIn3!$E$2:$E68,China_Japan!$A$162),IF(TestUIn3!E68=China_Japan!$A$242, 4&amp;COUNTIF(TestUIn3!$E$2:$E68,China_Japan!$A$242),IF(TestUIn3!E68=China_Japan!$A$322, 5&amp;COUNTIF(TestUIn3!$E$2:$E68,China_Japan!$A$322),IF(TestUIn3!E68=China_Japan!$A$402, 6&amp;COUNTIF(TestUIn3!$E$2:$E68,China_Japan!$A$402),IF(TestUIn3!E68=China_Japan!$A$482, 7&amp;COUNTIF(TestUIn3!$E$2:$E68,China_Japan!$A$482),IF(TestUIn3!E68=China_Japan!$A$562, 8&amp;COUNTIF(TestUIn3!$E$2:$E68,China_Japan!$A$562),IF(TestUIn3!E68=China_Japan!$A$642, 9&amp;COUNTIF(TestUIn3!$E$2:$E68,China_Japan!$A$642),IF(TestUIn3!E68=China_Japan!$A$722, 10&amp;COUNTIF(TestUIn3!$E$2:$E68,China_Japan!$A$722),0)))))))))))</f>
        <v>0</v>
      </c>
      <c r="B68" t="str">
        <f>TestUIn3!A68</f>
        <v/>
      </c>
      <c r="C68" s="87" t="str">
        <f>TestUIn3!B68</f>
        <v/>
      </c>
      <c r="D68" s="87" t="str">
        <f>TestUIn3!C68</f>
        <v/>
      </c>
      <c r="E68" s="87" t="str">
        <f>TestUIn3!D68</f>
        <v/>
      </c>
      <c r="F68" s="87" t="str">
        <f>TestUIn3!F68</f>
        <v/>
      </c>
    </row>
    <row r="69">
      <c r="A69" s="86">
        <f>(IF(TestUIn3!E69=China_Japan!$A$2,1&amp;COUNTIF(TestUIn3!$E$2:$E69,China_Japan!$A$2), IF(TestUIn3!E69=China_Japan!$A$82, 2&amp;COUNTIF(TestUIn3!$E$2:$E69,China_Japan!$A$82),IF(TestUIn3!E69=China_Japan!$A$162, 3&amp;COUNTIF(TestUIn3!$E$2:$E69,China_Japan!$A$162),IF(TestUIn3!E69=China_Japan!$A$242, 4&amp;COUNTIF(TestUIn3!$E$2:$E69,China_Japan!$A$242),IF(TestUIn3!E69=China_Japan!$A$322, 5&amp;COUNTIF(TestUIn3!$E$2:$E69,China_Japan!$A$322),IF(TestUIn3!E69=China_Japan!$A$402, 6&amp;COUNTIF(TestUIn3!$E$2:$E69,China_Japan!$A$402),IF(TestUIn3!E69=China_Japan!$A$482, 7&amp;COUNTIF(TestUIn3!$E$2:$E69,China_Japan!$A$482),IF(TestUIn3!E69=China_Japan!$A$562, 8&amp;COUNTIF(TestUIn3!$E$2:$E69,China_Japan!$A$562),IF(TestUIn3!E69=China_Japan!$A$642, 9&amp;COUNTIF(TestUIn3!$E$2:$E69,China_Japan!$A$642),IF(TestUIn3!E69=China_Japan!$A$722, 10&amp;COUNTIF(TestUIn3!$E$2:$E69,China_Japan!$A$722),0)))))))))))</f>
        <v>0</v>
      </c>
      <c r="B69" t="str">
        <f>TestUIn3!A69</f>
        <v/>
      </c>
      <c r="C69" s="87" t="str">
        <f>TestUIn3!B69</f>
        <v/>
      </c>
      <c r="D69" s="87" t="str">
        <f>TestUIn3!C69</f>
        <v/>
      </c>
      <c r="E69" s="87" t="str">
        <f>TestUIn3!D69</f>
        <v/>
      </c>
      <c r="F69" s="87" t="str">
        <f>TestUIn3!F69</f>
        <v/>
      </c>
    </row>
    <row r="70">
      <c r="A70" s="86">
        <f>(IF(TestUIn3!E70=China_Japan!$A$2,1&amp;COUNTIF(TestUIn3!$E$2:$E70,China_Japan!$A$2), IF(TestUIn3!E70=China_Japan!$A$82, 2&amp;COUNTIF(TestUIn3!$E$2:$E70,China_Japan!$A$82),IF(TestUIn3!E70=China_Japan!$A$162, 3&amp;COUNTIF(TestUIn3!$E$2:$E70,China_Japan!$A$162),IF(TestUIn3!E70=China_Japan!$A$242, 4&amp;COUNTIF(TestUIn3!$E$2:$E70,China_Japan!$A$242),IF(TestUIn3!E70=China_Japan!$A$322, 5&amp;COUNTIF(TestUIn3!$E$2:$E70,China_Japan!$A$322),IF(TestUIn3!E70=China_Japan!$A$402, 6&amp;COUNTIF(TestUIn3!$E$2:$E70,China_Japan!$A$402),IF(TestUIn3!E70=China_Japan!$A$482, 7&amp;COUNTIF(TestUIn3!$E$2:$E70,China_Japan!$A$482),IF(TestUIn3!E70=China_Japan!$A$562, 8&amp;COUNTIF(TestUIn3!$E$2:$E70,China_Japan!$A$562),IF(TestUIn3!E70=China_Japan!$A$642, 9&amp;COUNTIF(TestUIn3!$E$2:$E70,China_Japan!$A$642),IF(TestUIn3!E70=China_Japan!$A$722, 10&amp;COUNTIF(TestUIn3!$E$2:$E70,China_Japan!$A$722),0)))))))))))</f>
        <v>0</v>
      </c>
      <c r="B70" t="str">
        <f>TestUIn3!A70</f>
        <v/>
      </c>
      <c r="C70" s="87" t="str">
        <f>TestUIn3!B70</f>
        <v/>
      </c>
      <c r="D70" s="87" t="str">
        <f>TestUIn3!C70</f>
        <v/>
      </c>
      <c r="E70" s="87" t="str">
        <f>TestUIn3!D70</f>
        <v/>
      </c>
      <c r="F70" s="87" t="str">
        <f>TestUIn3!F70</f>
        <v/>
      </c>
    </row>
    <row r="71">
      <c r="A71" s="86">
        <f>(IF(TestUIn3!E71=China_Japan!$A$2,1&amp;COUNTIF(TestUIn3!$E$2:$E71,China_Japan!$A$2), IF(TestUIn3!E71=China_Japan!$A$82, 2&amp;COUNTIF(TestUIn3!$E$2:$E71,China_Japan!$A$82),IF(TestUIn3!E71=China_Japan!$A$162, 3&amp;COUNTIF(TestUIn3!$E$2:$E71,China_Japan!$A$162),IF(TestUIn3!E71=China_Japan!$A$242, 4&amp;COUNTIF(TestUIn3!$E$2:$E71,China_Japan!$A$242),IF(TestUIn3!E71=China_Japan!$A$322, 5&amp;COUNTIF(TestUIn3!$E$2:$E71,China_Japan!$A$322),IF(TestUIn3!E71=China_Japan!$A$402, 6&amp;COUNTIF(TestUIn3!$E$2:$E71,China_Japan!$A$402),IF(TestUIn3!E71=China_Japan!$A$482, 7&amp;COUNTIF(TestUIn3!$E$2:$E71,China_Japan!$A$482),IF(TestUIn3!E71=China_Japan!$A$562, 8&amp;COUNTIF(TestUIn3!$E$2:$E71,China_Japan!$A$562),IF(TestUIn3!E71=China_Japan!$A$642, 9&amp;COUNTIF(TestUIn3!$E$2:$E71,China_Japan!$A$642),IF(TestUIn3!E71=China_Japan!$A$722, 10&amp;COUNTIF(TestUIn3!$E$2:$E71,China_Japan!$A$722),0)))))))))))</f>
        <v>0</v>
      </c>
      <c r="B71" t="str">
        <f>TestUIn3!A71</f>
        <v/>
      </c>
      <c r="C71" s="87" t="str">
        <f>TestUIn3!B71</f>
        <v/>
      </c>
      <c r="D71" s="87" t="str">
        <f>TestUIn3!C71</f>
        <v/>
      </c>
      <c r="E71" s="87" t="str">
        <f>TestUIn3!D71</f>
        <v/>
      </c>
      <c r="F71" s="87" t="str">
        <f>TestUIn3!F71</f>
        <v/>
      </c>
    </row>
    <row r="72">
      <c r="A72" s="86">
        <f>(IF(TestUIn3!E72=China_Japan!$A$2,1&amp;COUNTIF(TestUIn3!$E$2:$E72,China_Japan!$A$2), IF(TestUIn3!E72=China_Japan!$A$82, 2&amp;COUNTIF(TestUIn3!$E$2:$E72,China_Japan!$A$82),IF(TestUIn3!E72=China_Japan!$A$162, 3&amp;COUNTIF(TestUIn3!$E$2:$E72,China_Japan!$A$162),IF(TestUIn3!E72=China_Japan!$A$242, 4&amp;COUNTIF(TestUIn3!$E$2:$E72,China_Japan!$A$242),IF(TestUIn3!E72=China_Japan!$A$322, 5&amp;COUNTIF(TestUIn3!$E$2:$E72,China_Japan!$A$322),IF(TestUIn3!E72=China_Japan!$A$402, 6&amp;COUNTIF(TestUIn3!$E$2:$E72,China_Japan!$A$402),IF(TestUIn3!E72=China_Japan!$A$482, 7&amp;COUNTIF(TestUIn3!$E$2:$E72,China_Japan!$A$482),IF(TestUIn3!E72=China_Japan!$A$562, 8&amp;COUNTIF(TestUIn3!$E$2:$E72,China_Japan!$A$562),IF(TestUIn3!E72=China_Japan!$A$642, 9&amp;COUNTIF(TestUIn3!$E$2:$E72,China_Japan!$A$642),IF(TestUIn3!E72=China_Japan!$A$722, 10&amp;COUNTIF(TestUIn3!$E$2:$E72,China_Japan!$A$722),0)))))))))))</f>
        <v>0</v>
      </c>
      <c r="B72" t="str">
        <f>TestUIn3!A72</f>
        <v/>
      </c>
      <c r="C72" s="87" t="str">
        <f>TestUIn3!B72</f>
        <v/>
      </c>
      <c r="D72" s="87" t="str">
        <f>TestUIn3!C72</f>
        <v/>
      </c>
      <c r="E72" s="87" t="str">
        <f>TestUIn3!D72</f>
        <v/>
      </c>
      <c r="F72" s="87" t="str">
        <f>TestUIn3!F72</f>
        <v/>
      </c>
    </row>
    <row r="73">
      <c r="A73" s="86">
        <f>(IF(TestUIn3!E73=China_Japan!$A$2,1&amp;COUNTIF(TestUIn3!$E$2:$E73,China_Japan!$A$2), IF(TestUIn3!E73=China_Japan!$A$82, 2&amp;COUNTIF(TestUIn3!$E$2:$E73,China_Japan!$A$82),IF(TestUIn3!E73=China_Japan!$A$162, 3&amp;COUNTIF(TestUIn3!$E$2:$E73,China_Japan!$A$162),IF(TestUIn3!E73=China_Japan!$A$242, 4&amp;COUNTIF(TestUIn3!$E$2:$E73,China_Japan!$A$242),IF(TestUIn3!E73=China_Japan!$A$322, 5&amp;COUNTIF(TestUIn3!$E$2:$E73,China_Japan!$A$322),IF(TestUIn3!E73=China_Japan!$A$402, 6&amp;COUNTIF(TestUIn3!$E$2:$E73,China_Japan!$A$402),IF(TestUIn3!E73=China_Japan!$A$482, 7&amp;COUNTIF(TestUIn3!$E$2:$E73,China_Japan!$A$482),IF(TestUIn3!E73=China_Japan!$A$562, 8&amp;COUNTIF(TestUIn3!$E$2:$E73,China_Japan!$A$562),IF(TestUIn3!E73=China_Japan!$A$642, 9&amp;COUNTIF(TestUIn3!$E$2:$E73,China_Japan!$A$642),IF(TestUIn3!E73=China_Japan!$A$722, 10&amp;COUNTIF(TestUIn3!$E$2:$E73,China_Japan!$A$722),0)))))))))))</f>
        <v>0</v>
      </c>
      <c r="B73" t="str">
        <f>TestUIn3!A73</f>
        <v/>
      </c>
      <c r="C73" s="87" t="str">
        <f>TestUIn3!B73</f>
        <v/>
      </c>
      <c r="D73" s="87" t="str">
        <f>TestUIn3!C73</f>
        <v/>
      </c>
      <c r="E73" s="87" t="str">
        <f>TestUIn3!D73</f>
        <v/>
      </c>
      <c r="F73" s="87" t="str">
        <f>TestUIn3!F73</f>
        <v/>
      </c>
    </row>
    <row r="74">
      <c r="A74" s="86">
        <f>(IF(TestUIn3!E74=China_Japan!$A$2,1&amp;COUNTIF(TestUIn3!$E$2:$E74,China_Japan!$A$2), IF(TestUIn3!E74=China_Japan!$A$82, 2&amp;COUNTIF(TestUIn3!$E$2:$E74,China_Japan!$A$82),IF(TestUIn3!E74=China_Japan!$A$162, 3&amp;COUNTIF(TestUIn3!$E$2:$E74,China_Japan!$A$162),IF(TestUIn3!E74=China_Japan!$A$242, 4&amp;COUNTIF(TestUIn3!$E$2:$E74,China_Japan!$A$242),IF(TestUIn3!E74=China_Japan!$A$322, 5&amp;COUNTIF(TestUIn3!$E$2:$E74,China_Japan!$A$322),IF(TestUIn3!E74=China_Japan!$A$402, 6&amp;COUNTIF(TestUIn3!$E$2:$E74,China_Japan!$A$402),IF(TestUIn3!E74=China_Japan!$A$482, 7&amp;COUNTIF(TestUIn3!$E$2:$E74,China_Japan!$A$482),IF(TestUIn3!E74=China_Japan!$A$562, 8&amp;COUNTIF(TestUIn3!$E$2:$E74,China_Japan!$A$562),IF(TestUIn3!E74=China_Japan!$A$642, 9&amp;COUNTIF(TestUIn3!$E$2:$E74,China_Japan!$A$642),IF(TestUIn3!E74=China_Japan!$A$722, 10&amp;COUNTIF(TestUIn3!$E$2:$E74,China_Japan!$A$722),0)))))))))))</f>
        <v>0</v>
      </c>
      <c r="B74" t="str">
        <f>TestUIn3!A74</f>
        <v/>
      </c>
      <c r="C74" s="87" t="str">
        <f>TestUIn3!B74</f>
        <v/>
      </c>
      <c r="D74" s="87" t="str">
        <f>TestUIn3!C74</f>
        <v/>
      </c>
      <c r="E74" s="87" t="str">
        <f>TestUIn3!D74</f>
        <v/>
      </c>
      <c r="F74" s="87" t="str">
        <f>TestUIn3!F74</f>
        <v/>
      </c>
    </row>
    <row r="75">
      <c r="A75" s="86">
        <f>(IF(TestUIn3!E75=China_Japan!$A$2,1&amp;COUNTIF(TestUIn3!$E$2:$E75,China_Japan!$A$2), IF(TestUIn3!E75=China_Japan!$A$82, 2&amp;COUNTIF(TestUIn3!$E$2:$E75,China_Japan!$A$82),IF(TestUIn3!E75=China_Japan!$A$162, 3&amp;COUNTIF(TestUIn3!$E$2:$E75,China_Japan!$A$162),IF(TestUIn3!E75=China_Japan!$A$242, 4&amp;COUNTIF(TestUIn3!$E$2:$E75,China_Japan!$A$242),IF(TestUIn3!E75=China_Japan!$A$322, 5&amp;COUNTIF(TestUIn3!$E$2:$E75,China_Japan!$A$322),IF(TestUIn3!E75=China_Japan!$A$402, 6&amp;COUNTIF(TestUIn3!$E$2:$E75,China_Japan!$A$402),IF(TestUIn3!E75=China_Japan!$A$482, 7&amp;COUNTIF(TestUIn3!$E$2:$E75,China_Japan!$A$482),IF(TestUIn3!E75=China_Japan!$A$562, 8&amp;COUNTIF(TestUIn3!$E$2:$E75,China_Japan!$A$562),IF(TestUIn3!E75=China_Japan!$A$642, 9&amp;COUNTIF(TestUIn3!$E$2:$E75,China_Japan!$A$642),IF(TestUIn3!E75=China_Japan!$A$722, 10&amp;COUNTIF(TestUIn3!$E$2:$E75,China_Japan!$A$722),0)))))))))))</f>
        <v>0</v>
      </c>
      <c r="B75" t="str">
        <f>TestUIn3!A75</f>
        <v/>
      </c>
      <c r="C75" s="87" t="str">
        <f>TestUIn3!B75</f>
        <v/>
      </c>
      <c r="D75" s="87" t="str">
        <f>TestUIn3!C75</f>
        <v/>
      </c>
      <c r="E75" s="87" t="str">
        <f>TestUIn3!D75</f>
        <v/>
      </c>
      <c r="F75" s="87" t="str">
        <f>TestUIn3!F75</f>
        <v/>
      </c>
    </row>
    <row r="76">
      <c r="A76" s="86">
        <f>(IF(TestUIn3!E76=China_Japan!$A$2,1&amp;COUNTIF(TestUIn3!$E$2:$E76,China_Japan!$A$2), IF(TestUIn3!E76=China_Japan!$A$82, 2&amp;COUNTIF(TestUIn3!$E$2:$E76,China_Japan!$A$82),IF(TestUIn3!E76=China_Japan!$A$162, 3&amp;COUNTIF(TestUIn3!$E$2:$E76,China_Japan!$A$162),IF(TestUIn3!E76=China_Japan!$A$242, 4&amp;COUNTIF(TestUIn3!$E$2:$E76,China_Japan!$A$242),IF(TestUIn3!E76=China_Japan!$A$322, 5&amp;COUNTIF(TestUIn3!$E$2:$E76,China_Japan!$A$322),IF(TestUIn3!E76=China_Japan!$A$402, 6&amp;COUNTIF(TestUIn3!$E$2:$E76,China_Japan!$A$402),IF(TestUIn3!E76=China_Japan!$A$482, 7&amp;COUNTIF(TestUIn3!$E$2:$E76,China_Japan!$A$482),IF(TestUIn3!E76=China_Japan!$A$562, 8&amp;COUNTIF(TestUIn3!$E$2:$E76,China_Japan!$A$562),IF(TestUIn3!E76=China_Japan!$A$642, 9&amp;COUNTIF(TestUIn3!$E$2:$E76,China_Japan!$A$642),IF(TestUIn3!E76=China_Japan!$A$722, 10&amp;COUNTIF(TestUIn3!$E$2:$E76,China_Japan!$A$722),0)))))))))))</f>
        <v>0</v>
      </c>
      <c r="B76" t="str">
        <f>TestUIn3!A76</f>
        <v/>
      </c>
      <c r="C76" s="87" t="str">
        <f>TestUIn3!B76</f>
        <v/>
      </c>
      <c r="D76" s="87" t="str">
        <f>TestUIn3!C76</f>
        <v/>
      </c>
      <c r="E76" s="87" t="str">
        <f>TestUIn3!D76</f>
        <v/>
      </c>
      <c r="F76" s="87" t="str">
        <f>TestUIn3!F76</f>
        <v/>
      </c>
    </row>
    <row r="77">
      <c r="A77" s="86">
        <f>(IF(TestUIn3!E77=China_Japan!$A$2,1&amp;COUNTIF(TestUIn3!$E$2:$E77,China_Japan!$A$2), IF(TestUIn3!E77=China_Japan!$A$82, 2&amp;COUNTIF(TestUIn3!$E$2:$E77,China_Japan!$A$82),IF(TestUIn3!E77=China_Japan!$A$162, 3&amp;COUNTIF(TestUIn3!$E$2:$E77,China_Japan!$A$162),IF(TestUIn3!E77=China_Japan!$A$242, 4&amp;COUNTIF(TestUIn3!$E$2:$E77,China_Japan!$A$242),IF(TestUIn3!E77=China_Japan!$A$322, 5&amp;COUNTIF(TestUIn3!$E$2:$E77,China_Japan!$A$322),IF(TestUIn3!E77=China_Japan!$A$402, 6&amp;COUNTIF(TestUIn3!$E$2:$E77,China_Japan!$A$402),IF(TestUIn3!E77=China_Japan!$A$482, 7&amp;COUNTIF(TestUIn3!$E$2:$E77,China_Japan!$A$482),IF(TestUIn3!E77=China_Japan!$A$562, 8&amp;COUNTIF(TestUIn3!$E$2:$E77,China_Japan!$A$562),IF(TestUIn3!E77=China_Japan!$A$642, 9&amp;COUNTIF(TestUIn3!$E$2:$E77,China_Japan!$A$642),IF(TestUIn3!E77=China_Japan!$A$722, 10&amp;COUNTIF(TestUIn3!$E$2:$E77,China_Japan!$A$722),0)))))))))))</f>
        <v>0</v>
      </c>
      <c r="B77" t="str">
        <f>TestUIn3!A77</f>
        <v/>
      </c>
      <c r="C77" s="87" t="str">
        <f>TestUIn3!B77</f>
        <v/>
      </c>
      <c r="D77" s="87" t="str">
        <f>TestUIn3!C77</f>
        <v/>
      </c>
      <c r="E77" s="87" t="str">
        <f>TestUIn3!D77</f>
        <v/>
      </c>
      <c r="F77" s="87" t="str">
        <f>TestUIn3!F77</f>
        <v/>
      </c>
    </row>
    <row r="78">
      <c r="A78" s="86">
        <f>(IF(TestUIn3!E78=China_Japan!$A$2,1&amp;COUNTIF(TestUIn3!$E$2:$E78,China_Japan!$A$2), IF(TestUIn3!E78=China_Japan!$A$82, 2&amp;COUNTIF(TestUIn3!$E$2:$E78,China_Japan!$A$82),IF(TestUIn3!E78=China_Japan!$A$162, 3&amp;COUNTIF(TestUIn3!$E$2:$E78,China_Japan!$A$162),IF(TestUIn3!E78=China_Japan!$A$242, 4&amp;COUNTIF(TestUIn3!$E$2:$E78,China_Japan!$A$242),IF(TestUIn3!E78=China_Japan!$A$322, 5&amp;COUNTIF(TestUIn3!$E$2:$E78,China_Japan!$A$322),IF(TestUIn3!E78=China_Japan!$A$402, 6&amp;COUNTIF(TestUIn3!$E$2:$E78,China_Japan!$A$402),IF(TestUIn3!E78=China_Japan!$A$482, 7&amp;COUNTIF(TestUIn3!$E$2:$E78,China_Japan!$A$482),IF(TestUIn3!E78=China_Japan!$A$562, 8&amp;COUNTIF(TestUIn3!$E$2:$E78,China_Japan!$A$562),IF(TestUIn3!E78=China_Japan!$A$642, 9&amp;COUNTIF(TestUIn3!$E$2:$E78,China_Japan!$A$642),IF(TestUIn3!E78=China_Japan!$A$722, 10&amp;COUNTIF(TestUIn3!$E$2:$E78,China_Japan!$A$722),0)))))))))))</f>
        <v>0</v>
      </c>
      <c r="B78" t="str">
        <f>TestUIn3!A78</f>
        <v/>
      </c>
      <c r="C78" s="87" t="str">
        <f>TestUIn3!B78</f>
        <v/>
      </c>
      <c r="D78" s="87" t="str">
        <f>TestUIn3!C78</f>
        <v/>
      </c>
      <c r="E78" s="87" t="str">
        <f>TestUIn3!D78</f>
        <v/>
      </c>
      <c r="F78" s="87" t="str">
        <f>TestUIn3!F78</f>
        <v/>
      </c>
    </row>
    <row r="79">
      <c r="A79" s="86">
        <f>(IF(TestUIn3!E79=China_Japan!$A$2,1&amp;COUNTIF(TestUIn3!$E$2:$E79,China_Japan!$A$2), IF(TestUIn3!E79=China_Japan!$A$82, 2&amp;COUNTIF(TestUIn3!$E$2:$E79,China_Japan!$A$82),IF(TestUIn3!E79=China_Japan!$A$162, 3&amp;COUNTIF(TestUIn3!$E$2:$E79,China_Japan!$A$162),IF(TestUIn3!E79=China_Japan!$A$242, 4&amp;COUNTIF(TestUIn3!$E$2:$E79,China_Japan!$A$242),IF(TestUIn3!E79=China_Japan!$A$322, 5&amp;COUNTIF(TestUIn3!$E$2:$E79,China_Japan!$A$322),IF(TestUIn3!E79=China_Japan!$A$402, 6&amp;COUNTIF(TestUIn3!$E$2:$E79,China_Japan!$A$402),IF(TestUIn3!E79=China_Japan!$A$482, 7&amp;COUNTIF(TestUIn3!$E$2:$E79,China_Japan!$A$482),IF(TestUIn3!E79=China_Japan!$A$562, 8&amp;COUNTIF(TestUIn3!$E$2:$E79,China_Japan!$A$562),IF(TestUIn3!E79=China_Japan!$A$642, 9&amp;COUNTIF(TestUIn3!$E$2:$E79,China_Japan!$A$642),IF(TestUIn3!E79=China_Japan!$A$722, 10&amp;COUNTIF(TestUIn3!$E$2:$E79,China_Japan!$A$722),0)))))))))))</f>
        <v>0</v>
      </c>
      <c r="B79" t="str">
        <f>TestUIn3!A79</f>
        <v/>
      </c>
      <c r="C79" s="87" t="str">
        <f>TestUIn3!B79</f>
        <v/>
      </c>
      <c r="D79" s="87" t="str">
        <f>TestUIn3!C79</f>
        <v/>
      </c>
      <c r="E79" s="87" t="str">
        <f>TestUIn3!D79</f>
        <v/>
      </c>
      <c r="F79" s="87" t="str">
        <f>TestUIn3!F79</f>
        <v/>
      </c>
    </row>
    <row r="80">
      <c r="A80" s="86">
        <f>(IF(TestUIn3!E80=China_Japan!$A$2,1&amp;COUNTIF(TestUIn3!$E$2:$E80,China_Japan!$A$2), IF(TestUIn3!E80=China_Japan!$A$82, 2&amp;COUNTIF(TestUIn3!$E$2:$E80,China_Japan!$A$82),IF(TestUIn3!E80=China_Japan!$A$162, 3&amp;COUNTIF(TestUIn3!$E$2:$E80,China_Japan!$A$162),IF(TestUIn3!E80=China_Japan!$A$242, 4&amp;COUNTIF(TestUIn3!$E$2:$E80,China_Japan!$A$242),IF(TestUIn3!E80=China_Japan!$A$322, 5&amp;COUNTIF(TestUIn3!$E$2:$E80,China_Japan!$A$322),IF(TestUIn3!E80=China_Japan!$A$402, 6&amp;COUNTIF(TestUIn3!$E$2:$E80,China_Japan!$A$402),IF(TestUIn3!E80=China_Japan!$A$482, 7&amp;COUNTIF(TestUIn3!$E$2:$E80,China_Japan!$A$482),IF(TestUIn3!E80=China_Japan!$A$562, 8&amp;COUNTIF(TestUIn3!$E$2:$E80,China_Japan!$A$562),IF(TestUIn3!E80=China_Japan!$A$642, 9&amp;COUNTIF(TestUIn3!$E$2:$E80,China_Japan!$A$642),IF(TestUIn3!E80=China_Japan!$A$722, 10&amp;COUNTIF(TestUIn3!$E$2:$E80,China_Japan!$A$722),0)))))))))))</f>
        <v>0</v>
      </c>
      <c r="B80" t="str">
        <f>TestUIn3!A80</f>
        <v/>
      </c>
      <c r="C80" s="87" t="str">
        <f>TestUIn3!B80</f>
        <v/>
      </c>
      <c r="D80" s="87" t="str">
        <f>TestUIn3!C80</f>
        <v/>
      </c>
      <c r="E80" s="87" t="str">
        <f>TestUIn3!D80</f>
        <v/>
      </c>
      <c r="F80" s="87" t="str">
        <f>TestUIn3!F80</f>
        <v/>
      </c>
    </row>
    <row r="81">
      <c r="A81" s="86">
        <f>(IF(TestUIn3!E81=China_Japan!$A$2,1&amp;COUNTIF(TestUIn3!$E$2:$E81,China_Japan!$A$2), IF(TestUIn3!E81=China_Japan!$A$82, 2&amp;COUNTIF(TestUIn3!$E$2:$E81,China_Japan!$A$82),IF(TestUIn3!E81=China_Japan!$A$162, 3&amp;COUNTIF(TestUIn3!$E$2:$E81,China_Japan!$A$162),IF(TestUIn3!E81=China_Japan!$A$242, 4&amp;COUNTIF(TestUIn3!$E$2:$E81,China_Japan!$A$242),IF(TestUIn3!E81=China_Japan!$A$322, 5&amp;COUNTIF(TestUIn3!$E$2:$E81,China_Japan!$A$322),IF(TestUIn3!E81=China_Japan!$A$402, 6&amp;COUNTIF(TestUIn3!$E$2:$E81,China_Japan!$A$402),IF(TestUIn3!E81=China_Japan!$A$482, 7&amp;COUNTIF(TestUIn3!$E$2:$E81,China_Japan!$A$482),IF(TestUIn3!E81=China_Japan!$A$562, 8&amp;COUNTIF(TestUIn3!$E$2:$E81,China_Japan!$A$562),IF(TestUIn3!E81=China_Japan!$A$642, 9&amp;COUNTIF(TestUIn3!$E$2:$E81,China_Japan!$A$642),IF(TestUIn3!E81=China_Japan!$A$722, 10&amp;COUNTIF(TestUIn3!$E$2:$E81,China_Japan!$A$722),0)))))))))))</f>
        <v>0</v>
      </c>
      <c r="B81" t="str">
        <f>TestUIn3!A81</f>
        <v/>
      </c>
      <c r="C81" s="87" t="str">
        <f>TestUIn3!B81</f>
        <v/>
      </c>
      <c r="D81" s="87" t="str">
        <f>TestUIn3!C81</f>
        <v/>
      </c>
      <c r="E81" s="87" t="str">
        <f>TestUIn3!D81</f>
        <v/>
      </c>
      <c r="F81" s="87" t="str">
        <f>TestUIn3!F81</f>
        <v/>
      </c>
    </row>
    <row r="82">
      <c r="A82" s="86">
        <f>(IF(TestUIn3!E82=China_Japan!$A$2,1&amp;COUNTIF(TestUIn3!$E$2:$E82,China_Japan!$A$2), IF(TestUIn3!E82=China_Japan!$A$82, 2&amp;COUNTIF(TestUIn3!$E$2:$E82,China_Japan!$A$82),IF(TestUIn3!E82=China_Japan!$A$162, 3&amp;COUNTIF(TestUIn3!$E$2:$E82,China_Japan!$A$162),IF(TestUIn3!E82=China_Japan!$A$242, 4&amp;COUNTIF(TestUIn3!$E$2:$E82,China_Japan!$A$242),IF(TestUIn3!E82=China_Japan!$A$322, 5&amp;COUNTIF(TestUIn3!$E$2:$E82,China_Japan!$A$322),IF(TestUIn3!E82=China_Japan!$A$402, 6&amp;COUNTIF(TestUIn3!$E$2:$E82,China_Japan!$A$402),IF(TestUIn3!E82=China_Japan!$A$482, 7&amp;COUNTIF(TestUIn3!$E$2:$E82,China_Japan!$A$482),IF(TestUIn3!E82=China_Japan!$A$562, 8&amp;COUNTIF(TestUIn3!$E$2:$E82,China_Japan!$A$562),IF(TestUIn3!E82=China_Japan!$A$642, 9&amp;COUNTIF(TestUIn3!$E$2:$E82,China_Japan!$A$642),IF(TestUIn3!E82=China_Japan!$A$722, 10&amp;COUNTIF(TestUIn3!$E$2:$E82,China_Japan!$A$722),0)))))))))))</f>
        <v>0</v>
      </c>
      <c r="B82" t="str">
        <f>TestUIn3!A82</f>
        <v/>
      </c>
      <c r="C82" s="87" t="str">
        <f>TestUIn3!B82</f>
        <v/>
      </c>
      <c r="D82" s="87" t="str">
        <f>TestUIn3!C82</f>
        <v/>
      </c>
      <c r="E82" s="87" t="str">
        <f>TestUIn3!D82</f>
        <v/>
      </c>
      <c r="F82" s="87" t="str">
        <f>TestUIn3!F82</f>
        <v/>
      </c>
    </row>
    <row r="83">
      <c r="A83" s="86">
        <f>(IF(TestUIn3!E83=China_Japan!$A$2,1&amp;COUNTIF(TestUIn3!$E$2:$E83,China_Japan!$A$2), IF(TestUIn3!E83=China_Japan!$A$82, 2&amp;COUNTIF(TestUIn3!$E$2:$E83,China_Japan!$A$82),IF(TestUIn3!E83=China_Japan!$A$162, 3&amp;COUNTIF(TestUIn3!$E$2:$E83,China_Japan!$A$162),IF(TestUIn3!E83=China_Japan!$A$242, 4&amp;COUNTIF(TestUIn3!$E$2:$E83,China_Japan!$A$242),IF(TestUIn3!E83=China_Japan!$A$322, 5&amp;COUNTIF(TestUIn3!$E$2:$E83,China_Japan!$A$322),IF(TestUIn3!E83=China_Japan!$A$402, 6&amp;COUNTIF(TestUIn3!$E$2:$E83,China_Japan!$A$402),IF(TestUIn3!E83=China_Japan!$A$482, 7&amp;COUNTIF(TestUIn3!$E$2:$E83,China_Japan!$A$482),IF(TestUIn3!E83=China_Japan!$A$562, 8&amp;COUNTIF(TestUIn3!$E$2:$E83,China_Japan!$A$562),IF(TestUIn3!E83=China_Japan!$A$642, 9&amp;COUNTIF(TestUIn3!$E$2:$E83,China_Japan!$A$642),IF(TestUIn3!E83=China_Japan!$A$722, 10&amp;COUNTIF(TestUIn3!$E$2:$E83,China_Japan!$A$722),0)))))))))))</f>
        <v>0</v>
      </c>
      <c r="B83" t="str">
        <f>TestUIn3!A83</f>
        <v/>
      </c>
      <c r="C83" t="str">
        <f>TestUIn3!B83</f>
        <v/>
      </c>
      <c r="D83" t="str">
        <f>TestUIn3!C83</f>
        <v/>
      </c>
      <c r="E83" t="str">
        <f>TestUIn3!D83</f>
        <v/>
      </c>
      <c r="F83" s="87" t="str">
        <f>TestUIn3!F83</f>
        <v/>
      </c>
    </row>
    <row r="84">
      <c r="A84" s="86">
        <f>(IF(TestUIn3!E84=China_Japan!$A$2,1&amp;COUNTIF(TestUIn3!$E$2:$E84,China_Japan!$A$2), IF(TestUIn3!E84=China_Japan!$A$82, 2&amp;COUNTIF(TestUIn3!$E$2:$E84,China_Japan!$A$82),IF(TestUIn3!E84=China_Japan!$A$162, 3&amp;COUNTIF(TestUIn3!$E$2:$E84,China_Japan!$A$162),IF(TestUIn3!E84=China_Japan!$A$242, 4&amp;COUNTIF(TestUIn3!$E$2:$E84,China_Japan!$A$242),IF(TestUIn3!E84=China_Japan!$A$322, 5&amp;COUNTIF(TestUIn3!$E$2:$E84,China_Japan!$A$322),IF(TestUIn3!E84=China_Japan!$A$402, 6&amp;COUNTIF(TestUIn3!$E$2:$E84,China_Japan!$A$402),IF(TestUIn3!E84=China_Japan!$A$482, 7&amp;COUNTIF(TestUIn3!$E$2:$E84,China_Japan!$A$482),IF(TestUIn3!E84=China_Japan!$A$562, 8&amp;COUNTIF(TestUIn3!$E$2:$E84,China_Japan!$A$562),IF(TestUIn3!E84=China_Japan!$A$642, 9&amp;COUNTIF(TestUIn3!$E$2:$E84,China_Japan!$A$642),IF(TestUIn3!E84=China_Japan!$A$722, 10&amp;COUNTIF(TestUIn3!$E$2:$E84,China_Japan!$A$722),0)))))))))))</f>
        <v>0</v>
      </c>
      <c r="B84" t="str">
        <f>TestUIn3!A84</f>
        <v/>
      </c>
      <c r="C84" t="str">
        <f>TestUIn3!B84</f>
        <v/>
      </c>
      <c r="D84" t="str">
        <f>TestUIn3!C84</f>
        <v/>
      </c>
      <c r="E84" t="str">
        <f>TestUIn3!D84</f>
        <v/>
      </c>
      <c r="F84" s="87" t="str">
        <f>TestUIn3!F84</f>
        <v/>
      </c>
    </row>
    <row r="85">
      <c r="A85" s="86">
        <f>(IF(TestUIn3!E85=China_Japan!$A$2,1&amp;COUNTIF(TestUIn3!$E$2:$E85,China_Japan!$A$2), IF(TestUIn3!E85=China_Japan!$A$82, 2&amp;COUNTIF(TestUIn3!$E$2:$E85,China_Japan!$A$82),IF(TestUIn3!E85=China_Japan!$A$162, 3&amp;COUNTIF(TestUIn3!$E$2:$E85,China_Japan!$A$162),IF(TestUIn3!E85=China_Japan!$A$242, 4&amp;COUNTIF(TestUIn3!$E$2:$E85,China_Japan!$A$242),IF(TestUIn3!E85=China_Japan!$A$322, 5&amp;COUNTIF(TestUIn3!$E$2:$E85,China_Japan!$A$322),IF(TestUIn3!E85=China_Japan!$A$402, 6&amp;COUNTIF(TestUIn3!$E$2:$E85,China_Japan!$A$402),IF(TestUIn3!E85=China_Japan!$A$482, 7&amp;COUNTIF(TestUIn3!$E$2:$E85,China_Japan!$A$482),IF(TestUIn3!E85=China_Japan!$A$562, 8&amp;COUNTIF(TestUIn3!$E$2:$E85,China_Japan!$A$562),IF(TestUIn3!E85=China_Japan!$A$642, 9&amp;COUNTIF(TestUIn3!$E$2:$E85,China_Japan!$A$642),IF(TestUIn3!E85=China_Japan!$A$722, 10&amp;COUNTIF(TestUIn3!$E$2:$E85,China_Japan!$A$722),0)))))))))))</f>
        <v>0</v>
      </c>
      <c r="B85" t="str">
        <f>TestUIn3!A85</f>
        <v/>
      </c>
      <c r="C85" t="str">
        <f>TestUIn3!B85</f>
        <v/>
      </c>
      <c r="D85" t="str">
        <f>TestUIn3!C85</f>
        <v/>
      </c>
      <c r="E85" t="str">
        <f>TestUIn3!D85</f>
        <v/>
      </c>
      <c r="F85" s="87" t="str">
        <f>TestUIn3!F85</f>
        <v/>
      </c>
    </row>
    <row r="86">
      <c r="A86" s="86">
        <f>(IF(TestUIn3!E86=China_Japan!$A$2,1&amp;COUNTIF(TestUIn3!$E$2:$E86,China_Japan!$A$2), IF(TestUIn3!E86=China_Japan!$A$82, 2&amp;COUNTIF(TestUIn3!$E$2:$E86,China_Japan!$A$82),IF(TestUIn3!E86=China_Japan!$A$162, 3&amp;COUNTIF(TestUIn3!$E$2:$E86,China_Japan!$A$162),IF(TestUIn3!E86=China_Japan!$A$242, 4&amp;COUNTIF(TestUIn3!$E$2:$E86,China_Japan!$A$242),IF(TestUIn3!E86=China_Japan!$A$322, 5&amp;COUNTIF(TestUIn3!$E$2:$E86,China_Japan!$A$322),IF(TestUIn3!E86=China_Japan!$A$402, 6&amp;COUNTIF(TestUIn3!$E$2:$E86,China_Japan!$A$402),IF(TestUIn3!E86=China_Japan!$A$482, 7&amp;COUNTIF(TestUIn3!$E$2:$E86,China_Japan!$A$482),IF(TestUIn3!E86=China_Japan!$A$562, 8&amp;COUNTIF(TestUIn3!$E$2:$E86,China_Japan!$A$562),IF(TestUIn3!E86=China_Japan!$A$642, 9&amp;COUNTIF(TestUIn3!$E$2:$E86,China_Japan!$A$642),IF(TestUIn3!E86=China_Japan!$A$722, 10&amp;COUNTIF(TestUIn3!$E$2:$E86,China_Japan!$A$722),0)))))))))))</f>
        <v>0</v>
      </c>
      <c r="B86" t="str">
        <f>TestUIn3!A86</f>
        <v/>
      </c>
      <c r="C86" t="str">
        <f>TestUIn3!B86</f>
        <v/>
      </c>
      <c r="D86" t="str">
        <f>TestUIn3!C86</f>
        <v/>
      </c>
      <c r="E86" t="str">
        <f>TestUIn3!D86</f>
        <v/>
      </c>
      <c r="F86" s="87" t="str">
        <f>TestUIn3!F86</f>
        <v/>
      </c>
    </row>
    <row r="87">
      <c r="A87" s="86">
        <f>(IF(TestUIn3!E87=China_Japan!$A$2,1&amp;COUNTIF(TestUIn3!$E$2:$E87,China_Japan!$A$2), IF(TestUIn3!E87=China_Japan!$A$82, 2&amp;COUNTIF(TestUIn3!$E$2:$E87,China_Japan!$A$82),IF(TestUIn3!E87=China_Japan!$A$162, 3&amp;COUNTIF(TestUIn3!$E$2:$E87,China_Japan!$A$162),IF(TestUIn3!E87=China_Japan!$A$242, 4&amp;COUNTIF(TestUIn3!$E$2:$E87,China_Japan!$A$242),IF(TestUIn3!E87=China_Japan!$A$322, 5&amp;COUNTIF(TestUIn3!$E$2:$E87,China_Japan!$A$322),IF(TestUIn3!E87=China_Japan!$A$402, 6&amp;COUNTIF(TestUIn3!$E$2:$E87,China_Japan!$A$402),IF(TestUIn3!E87=China_Japan!$A$482, 7&amp;COUNTIF(TestUIn3!$E$2:$E87,China_Japan!$A$482),IF(TestUIn3!E87=China_Japan!$A$562, 8&amp;COUNTIF(TestUIn3!$E$2:$E87,China_Japan!$A$562),IF(TestUIn3!E87=China_Japan!$A$642, 9&amp;COUNTIF(TestUIn3!$E$2:$E87,China_Japan!$A$642),IF(TestUIn3!E87=China_Japan!$A$722, 10&amp;COUNTIF(TestUIn3!$E$2:$E87,China_Japan!$A$722),0)))))))))))</f>
        <v>0</v>
      </c>
      <c r="B87" t="str">
        <f>TestUIn3!A87</f>
        <v/>
      </c>
      <c r="C87" t="str">
        <f>TestUIn3!B87</f>
        <v/>
      </c>
      <c r="D87" t="str">
        <f>TestUIn3!C87</f>
        <v/>
      </c>
      <c r="E87" t="str">
        <f>TestUIn3!D87</f>
        <v/>
      </c>
      <c r="F87" s="87" t="str">
        <f>TestUIn3!F87</f>
        <v/>
      </c>
    </row>
    <row r="88">
      <c r="A88" s="86">
        <f>(IF(TestUIn3!E88=China_Japan!$A$2,1&amp;COUNTIF(TestUIn3!$E$2:$E88,China_Japan!$A$2), IF(TestUIn3!E88=China_Japan!$A$82, 2&amp;COUNTIF(TestUIn3!$E$2:$E88,China_Japan!$A$82),IF(TestUIn3!E88=China_Japan!$A$162, 3&amp;COUNTIF(TestUIn3!$E$2:$E88,China_Japan!$A$162),IF(TestUIn3!E88=China_Japan!$A$242, 4&amp;COUNTIF(TestUIn3!$E$2:$E88,China_Japan!$A$242),IF(TestUIn3!E88=China_Japan!$A$322, 5&amp;COUNTIF(TestUIn3!$E$2:$E88,China_Japan!$A$322),IF(TestUIn3!E88=China_Japan!$A$402, 6&amp;COUNTIF(TestUIn3!$E$2:$E88,China_Japan!$A$402),IF(TestUIn3!E88=China_Japan!$A$482, 7&amp;COUNTIF(TestUIn3!$E$2:$E88,China_Japan!$A$482),IF(TestUIn3!E88=China_Japan!$A$562, 8&amp;COUNTIF(TestUIn3!$E$2:$E88,China_Japan!$A$562),IF(TestUIn3!E88=China_Japan!$A$642, 9&amp;COUNTIF(TestUIn3!$E$2:$E88,China_Japan!$A$642),IF(TestUIn3!E88=China_Japan!$A$722, 10&amp;COUNTIF(TestUIn3!$E$2:$E88,China_Japan!$A$722),0)))))))))))</f>
        <v>0</v>
      </c>
      <c r="B88" t="str">
        <f>TestUIn3!A88</f>
        <v/>
      </c>
      <c r="C88" t="str">
        <f>TestUIn3!B88</f>
        <v/>
      </c>
      <c r="D88" t="str">
        <f>TestUIn3!C88</f>
        <v/>
      </c>
      <c r="E88" t="str">
        <f>TestUIn3!D88</f>
        <v/>
      </c>
      <c r="F88" s="87" t="str">
        <f>TestUIn3!F88</f>
        <v/>
      </c>
    </row>
    <row r="89">
      <c r="A89" s="86">
        <f>(IF(TestUIn3!E89=China_Japan!$A$2,1&amp;COUNTIF(TestUIn3!$E$2:$E89,China_Japan!$A$2), IF(TestUIn3!E89=China_Japan!$A$82, 2&amp;COUNTIF(TestUIn3!$E$2:$E89,China_Japan!$A$82),IF(TestUIn3!E89=China_Japan!$A$162, 3&amp;COUNTIF(TestUIn3!$E$2:$E89,China_Japan!$A$162),IF(TestUIn3!E89=China_Japan!$A$242, 4&amp;COUNTIF(TestUIn3!$E$2:$E89,China_Japan!$A$242),IF(TestUIn3!E89=China_Japan!$A$322, 5&amp;COUNTIF(TestUIn3!$E$2:$E89,China_Japan!$A$322),IF(TestUIn3!E89=China_Japan!$A$402, 6&amp;COUNTIF(TestUIn3!$E$2:$E89,China_Japan!$A$402),IF(TestUIn3!E89=China_Japan!$A$482, 7&amp;COUNTIF(TestUIn3!$E$2:$E89,China_Japan!$A$482),IF(TestUIn3!E89=China_Japan!$A$562, 8&amp;COUNTIF(TestUIn3!$E$2:$E89,China_Japan!$A$562),IF(TestUIn3!E89=China_Japan!$A$642, 9&amp;COUNTIF(TestUIn3!$E$2:$E89,China_Japan!$A$642),IF(TestUIn3!E89=China_Japan!$A$722, 10&amp;COUNTIF(TestUIn3!$E$2:$E89,China_Japan!$A$722),0)))))))))))</f>
        <v>0</v>
      </c>
      <c r="B89" t="str">
        <f>TestUIn3!A89</f>
        <v/>
      </c>
      <c r="C89" t="str">
        <f>TestUIn3!B89</f>
        <v/>
      </c>
      <c r="D89" t="str">
        <f>TestUIn3!C89</f>
        <v/>
      </c>
      <c r="E89" t="str">
        <f>TestUIn3!D89</f>
        <v/>
      </c>
      <c r="F89" s="87" t="str">
        <f>TestUIn3!F89</f>
        <v/>
      </c>
    </row>
    <row r="90">
      <c r="A90" s="86">
        <f>(IF(TestUIn3!E90=China_Japan!$A$2,1&amp;COUNTIF(TestUIn3!$E$2:$E90,China_Japan!$A$2), IF(TestUIn3!E90=China_Japan!$A$82, 2&amp;COUNTIF(TestUIn3!$E$2:$E90,China_Japan!$A$82),IF(TestUIn3!E90=China_Japan!$A$162, 3&amp;COUNTIF(TestUIn3!$E$2:$E90,China_Japan!$A$162),IF(TestUIn3!E90=China_Japan!$A$242, 4&amp;COUNTIF(TestUIn3!$E$2:$E90,China_Japan!$A$242),IF(TestUIn3!E90=China_Japan!$A$322, 5&amp;COUNTIF(TestUIn3!$E$2:$E90,China_Japan!$A$322),IF(TestUIn3!E90=China_Japan!$A$402, 6&amp;COUNTIF(TestUIn3!$E$2:$E90,China_Japan!$A$402),IF(TestUIn3!E90=China_Japan!$A$482, 7&amp;COUNTIF(TestUIn3!$E$2:$E90,China_Japan!$A$482),IF(TestUIn3!E90=China_Japan!$A$562, 8&amp;COUNTIF(TestUIn3!$E$2:$E90,China_Japan!$A$562),IF(TestUIn3!E90=China_Japan!$A$642, 9&amp;COUNTIF(TestUIn3!$E$2:$E90,China_Japan!$A$642),IF(TestUIn3!E90=China_Japan!$A$722, 10&amp;COUNTIF(TestUIn3!$E$2:$E90,China_Japan!$A$722),0)))))))))))</f>
        <v>0</v>
      </c>
      <c r="B90" t="str">
        <f>TestUIn3!A90</f>
        <v/>
      </c>
      <c r="C90" t="str">
        <f>TestUIn3!B90</f>
        <v/>
      </c>
      <c r="D90" t="str">
        <f>TestUIn3!C90</f>
        <v/>
      </c>
      <c r="E90" t="str">
        <f>TestUIn3!D90</f>
        <v/>
      </c>
      <c r="F90" s="87" t="str">
        <f>TestUIn3!F90</f>
        <v/>
      </c>
    </row>
    <row r="91">
      <c r="A91" s="86">
        <f>(IF(TestUIn3!E91=China_Japan!$A$2,1&amp;COUNTIF(TestUIn3!$E$2:$E91,China_Japan!$A$2), IF(TestUIn3!E91=China_Japan!$A$82, 2&amp;COUNTIF(TestUIn3!$E$2:$E91,China_Japan!$A$82),IF(TestUIn3!E91=China_Japan!$A$162, 3&amp;COUNTIF(TestUIn3!$E$2:$E91,China_Japan!$A$162),IF(TestUIn3!E91=China_Japan!$A$242, 4&amp;COUNTIF(TestUIn3!$E$2:$E91,China_Japan!$A$242),IF(TestUIn3!E91=China_Japan!$A$322, 5&amp;COUNTIF(TestUIn3!$E$2:$E91,China_Japan!$A$322),IF(TestUIn3!E91=China_Japan!$A$402, 6&amp;COUNTIF(TestUIn3!$E$2:$E91,China_Japan!$A$402),IF(TestUIn3!E91=China_Japan!$A$482, 7&amp;COUNTIF(TestUIn3!$E$2:$E91,China_Japan!$A$482),IF(TestUIn3!E91=China_Japan!$A$562, 8&amp;COUNTIF(TestUIn3!$E$2:$E91,China_Japan!$A$562),IF(TestUIn3!E91=China_Japan!$A$642, 9&amp;COUNTIF(TestUIn3!$E$2:$E91,China_Japan!$A$642),IF(TestUIn3!E91=China_Japan!$A$722, 10&amp;COUNTIF(TestUIn3!$E$2:$E91,China_Japan!$A$722),0)))))))))))</f>
        <v>0</v>
      </c>
      <c r="B91" t="str">
        <f>TestUIn3!A91</f>
        <v/>
      </c>
      <c r="C91" t="str">
        <f>TestUIn3!B91</f>
        <v/>
      </c>
      <c r="D91" t="str">
        <f>TestUIn3!C91</f>
        <v/>
      </c>
      <c r="E91" t="str">
        <f>TestUIn3!D91</f>
        <v/>
      </c>
      <c r="F91" s="87" t="str">
        <f>TestUIn3!F91</f>
        <v/>
      </c>
    </row>
    <row r="92">
      <c r="A92" s="86">
        <f>(IF(TestUIn3!E92=China_Japan!$A$2,1&amp;COUNTIF(TestUIn3!$E$2:$E92,China_Japan!$A$2), IF(TestUIn3!E92=China_Japan!$A$82, 2&amp;COUNTIF(TestUIn3!$E$2:$E92,China_Japan!$A$82),IF(TestUIn3!E92=China_Japan!$A$162, 3&amp;COUNTIF(TestUIn3!$E$2:$E92,China_Japan!$A$162),IF(TestUIn3!E92=China_Japan!$A$242, 4&amp;COUNTIF(TestUIn3!$E$2:$E92,China_Japan!$A$242),IF(TestUIn3!E92=China_Japan!$A$322, 5&amp;COUNTIF(TestUIn3!$E$2:$E92,China_Japan!$A$322),IF(TestUIn3!E92=China_Japan!$A$402, 6&amp;COUNTIF(TestUIn3!$E$2:$E92,China_Japan!$A$402),IF(TestUIn3!E92=China_Japan!$A$482, 7&amp;COUNTIF(TestUIn3!$E$2:$E92,China_Japan!$A$482),IF(TestUIn3!E92=China_Japan!$A$562, 8&amp;COUNTIF(TestUIn3!$E$2:$E92,China_Japan!$A$562),IF(TestUIn3!E92=China_Japan!$A$642, 9&amp;COUNTIF(TestUIn3!$E$2:$E92,China_Japan!$A$642),IF(TestUIn3!E92=China_Japan!$A$722, 10&amp;COUNTIF(TestUIn3!$E$2:$E92,China_Japan!$A$722),0)))))))))))</f>
        <v>0</v>
      </c>
      <c r="B92" t="str">
        <f>TestUIn3!A92</f>
        <v/>
      </c>
      <c r="C92" t="str">
        <f>TestUIn3!B92</f>
        <v/>
      </c>
      <c r="D92" t="str">
        <f>TestUIn3!C92</f>
        <v/>
      </c>
      <c r="E92" t="str">
        <f>TestUIn3!D92</f>
        <v/>
      </c>
      <c r="F92" s="87" t="str">
        <f>TestUIn3!F92</f>
        <v/>
      </c>
    </row>
    <row r="93">
      <c r="A93" s="86">
        <f>(IF(TestUIn3!E93=China_Japan!$A$2,1&amp;COUNTIF(TestUIn3!$E$2:$E93,China_Japan!$A$2), IF(TestUIn3!E93=China_Japan!$A$82, 2&amp;COUNTIF(TestUIn3!$E$2:$E93,China_Japan!$A$82),IF(TestUIn3!E93=China_Japan!$A$162, 3&amp;COUNTIF(TestUIn3!$E$2:$E93,China_Japan!$A$162),IF(TestUIn3!E93=China_Japan!$A$242, 4&amp;COUNTIF(TestUIn3!$E$2:$E93,China_Japan!$A$242),IF(TestUIn3!E93=China_Japan!$A$322, 5&amp;COUNTIF(TestUIn3!$E$2:$E93,China_Japan!$A$322),IF(TestUIn3!E93=China_Japan!$A$402, 6&amp;COUNTIF(TestUIn3!$E$2:$E93,China_Japan!$A$402),IF(TestUIn3!E93=China_Japan!$A$482, 7&amp;COUNTIF(TestUIn3!$E$2:$E93,China_Japan!$A$482),IF(TestUIn3!E93=China_Japan!$A$562, 8&amp;COUNTIF(TestUIn3!$E$2:$E93,China_Japan!$A$562),IF(TestUIn3!E93=China_Japan!$A$642, 9&amp;COUNTIF(TestUIn3!$E$2:$E93,China_Japan!$A$642),IF(TestUIn3!E93=China_Japan!$A$722, 10&amp;COUNTIF(TestUIn3!$E$2:$E93,China_Japan!$A$722),0)))))))))))</f>
        <v>0</v>
      </c>
      <c r="B93" t="str">
        <f>TestUIn3!A93</f>
        <v/>
      </c>
      <c r="C93" t="str">
        <f>TestUIn3!B93</f>
        <v/>
      </c>
      <c r="D93" t="str">
        <f>TestUIn3!C93</f>
        <v/>
      </c>
      <c r="E93" t="str">
        <f>TestUIn3!D93</f>
        <v/>
      </c>
      <c r="F93" s="87" t="str">
        <f>TestUIn3!F93</f>
        <v/>
      </c>
    </row>
    <row r="94">
      <c r="A94" s="86">
        <f>(IF(TestUIn3!E94=China_Japan!$A$2,1&amp;COUNTIF(TestUIn3!$E$2:$E94,China_Japan!$A$2), IF(TestUIn3!E94=China_Japan!$A$82, 2&amp;COUNTIF(TestUIn3!$E$2:$E94,China_Japan!$A$82),IF(TestUIn3!E94=China_Japan!$A$162, 3&amp;COUNTIF(TestUIn3!$E$2:$E94,China_Japan!$A$162),IF(TestUIn3!E94=China_Japan!$A$242, 4&amp;COUNTIF(TestUIn3!$E$2:$E94,China_Japan!$A$242),IF(TestUIn3!E94=China_Japan!$A$322, 5&amp;COUNTIF(TestUIn3!$E$2:$E94,China_Japan!$A$322),IF(TestUIn3!E94=China_Japan!$A$402, 6&amp;COUNTIF(TestUIn3!$E$2:$E94,China_Japan!$A$402),IF(TestUIn3!E94=China_Japan!$A$482, 7&amp;COUNTIF(TestUIn3!$E$2:$E94,China_Japan!$A$482),IF(TestUIn3!E94=China_Japan!$A$562, 8&amp;COUNTIF(TestUIn3!$E$2:$E94,China_Japan!$A$562),IF(TestUIn3!E94=China_Japan!$A$642, 9&amp;COUNTIF(TestUIn3!$E$2:$E94,China_Japan!$A$642),IF(TestUIn3!E94=China_Japan!$A$722, 10&amp;COUNTIF(TestUIn3!$E$2:$E94,China_Japan!$A$722),0)))))))))))</f>
        <v>0</v>
      </c>
      <c r="B94" t="str">
        <f>TestUIn3!A94</f>
        <v/>
      </c>
      <c r="C94" t="str">
        <f>TestUIn3!B94</f>
        <v/>
      </c>
      <c r="D94" t="str">
        <f>TestUIn3!C94</f>
        <v/>
      </c>
      <c r="E94" t="str">
        <f>TestUIn3!D94</f>
        <v/>
      </c>
      <c r="F94" s="87" t="str">
        <f>TestUIn3!F94</f>
        <v/>
      </c>
    </row>
    <row r="95">
      <c r="A95" s="86">
        <f>(IF(TestUIn3!E95=China_Japan!$A$2,1&amp;COUNTIF(TestUIn3!$E$2:$E95,China_Japan!$A$2), IF(TestUIn3!E95=China_Japan!$A$82, 2&amp;COUNTIF(TestUIn3!$E$2:$E95,China_Japan!$A$82),IF(TestUIn3!E95=China_Japan!$A$162, 3&amp;COUNTIF(TestUIn3!$E$2:$E95,China_Japan!$A$162),IF(TestUIn3!E95=China_Japan!$A$242, 4&amp;COUNTIF(TestUIn3!$E$2:$E95,China_Japan!$A$242),IF(TestUIn3!E95=China_Japan!$A$322, 5&amp;COUNTIF(TestUIn3!$E$2:$E95,China_Japan!$A$322),IF(TestUIn3!E95=China_Japan!$A$402, 6&amp;COUNTIF(TestUIn3!$E$2:$E95,China_Japan!$A$402),IF(TestUIn3!E95=China_Japan!$A$482, 7&amp;COUNTIF(TestUIn3!$E$2:$E95,China_Japan!$A$482),IF(TestUIn3!E95=China_Japan!$A$562, 8&amp;COUNTIF(TestUIn3!$E$2:$E95,China_Japan!$A$562),IF(TestUIn3!E95=China_Japan!$A$642, 9&amp;COUNTIF(TestUIn3!$E$2:$E95,China_Japan!$A$642),IF(TestUIn3!E95=China_Japan!$A$722, 10&amp;COUNTIF(TestUIn3!$E$2:$E95,China_Japan!$A$722),0)))))))))))</f>
        <v>0</v>
      </c>
      <c r="B95" t="str">
        <f>TestUIn3!A95</f>
        <v/>
      </c>
      <c r="C95" t="str">
        <f>TestUIn3!B95</f>
        <v/>
      </c>
      <c r="D95" t="str">
        <f>TestUIn3!C95</f>
        <v/>
      </c>
      <c r="E95" t="str">
        <f>TestUIn3!D95</f>
        <v/>
      </c>
      <c r="F95" s="87" t="str">
        <f>TestUIn3!F95</f>
        <v/>
      </c>
    </row>
    <row r="96">
      <c r="A96" s="86">
        <f>(IF(TestUIn3!E96=China_Japan!$A$2,1&amp;COUNTIF(TestUIn3!$E$2:$E96,China_Japan!$A$2), IF(TestUIn3!E96=China_Japan!$A$82, 2&amp;COUNTIF(TestUIn3!$E$2:$E96,China_Japan!$A$82),IF(TestUIn3!E96=China_Japan!$A$162, 3&amp;COUNTIF(TestUIn3!$E$2:$E96,China_Japan!$A$162),IF(TestUIn3!E96=China_Japan!$A$242, 4&amp;COUNTIF(TestUIn3!$E$2:$E96,China_Japan!$A$242),IF(TestUIn3!E96=China_Japan!$A$322, 5&amp;COUNTIF(TestUIn3!$E$2:$E96,China_Japan!$A$322),IF(TestUIn3!E96=China_Japan!$A$402, 6&amp;COUNTIF(TestUIn3!$E$2:$E96,China_Japan!$A$402),IF(TestUIn3!E96=China_Japan!$A$482, 7&amp;COUNTIF(TestUIn3!$E$2:$E96,China_Japan!$A$482),IF(TestUIn3!E96=China_Japan!$A$562, 8&amp;COUNTIF(TestUIn3!$E$2:$E96,China_Japan!$A$562),IF(TestUIn3!E96=China_Japan!$A$642, 9&amp;COUNTIF(TestUIn3!$E$2:$E96,China_Japan!$A$642),IF(TestUIn3!E96=China_Japan!$A$722, 10&amp;COUNTIF(TestUIn3!$E$2:$E96,China_Japan!$A$722),0)))))))))))</f>
        <v>0</v>
      </c>
      <c r="B96" t="str">
        <f>TestUIn3!A96</f>
        <v/>
      </c>
      <c r="C96" t="str">
        <f>TestUIn3!B96</f>
        <v/>
      </c>
      <c r="D96" t="str">
        <f>TestUIn3!C96</f>
        <v/>
      </c>
      <c r="E96" t="str">
        <f>TestUIn3!D96</f>
        <v/>
      </c>
      <c r="F96" s="87" t="str">
        <f>TestUIn3!F96</f>
        <v/>
      </c>
    </row>
    <row r="97">
      <c r="A97" s="86">
        <f>(IF(TestUIn3!E97=China_Japan!$A$2,1&amp;COUNTIF(TestUIn3!$E$2:$E97,China_Japan!$A$2), IF(TestUIn3!E97=China_Japan!$A$82, 2&amp;COUNTIF(TestUIn3!$E$2:$E97,China_Japan!$A$82),IF(TestUIn3!E97=China_Japan!$A$162, 3&amp;COUNTIF(TestUIn3!$E$2:$E97,China_Japan!$A$162),IF(TestUIn3!E97=China_Japan!$A$242, 4&amp;COUNTIF(TestUIn3!$E$2:$E97,China_Japan!$A$242),IF(TestUIn3!E97=China_Japan!$A$322, 5&amp;COUNTIF(TestUIn3!$E$2:$E97,China_Japan!$A$322),IF(TestUIn3!E97=China_Japan!$A$402, 6&amp;COUNTIF(TestUIn3!$E$2:$E97,China_Japan!$A$402),IF(TestUIn3!E97=China_Japan!$A$482, 7&amp;COUNTIF(TestUIn3!$E$2:$E97,China_Japan!$A$482),IF(TestUIn3!E97=China_Japan!$A$562, 8&amp;COUNTIF(TestUIn3!$E$2:$E97,China_Japan!$A$562),IF(TestUIn3!E97=China_Japan!$A$642, 9&amp;COUNTIF(TestUIn3!$E$2:$E97,China_Japan!$A$642),IF(TestUIn3!E97=China_Japan!$A$722, 10&amp;COUNTIF(TestUIn3!$E$2:$E97,China_Japan!$A$722),0)))))))))))</f>
        <v>0</v>
      </c>
      <c r="B97" t="str">
        <f>TestUIn3!A97</f>
        <v/>
      </c>
      <c r="C97" t="str">
        <f>TestUIn3!B97</f>
        <v/>
      </c>
      <c r="D97" t="str">
        <f>TestUIn3!C97</f>
        <v/>
      </c>
      <c r="E97" t="str">
        <f>TestUIn3!D97</f>
        <v/>
      </c>
      <c r="F97" s="87" t="str">
        <f>TestUIn3!F97</f>
        <v/>
      </c>
    </row>
    <row r="98">
      <c r="A98" s="86">
        <f>(IF(TestUIn3!E98=China_Japan!$A$2,1&amp;COUNTIF(TestUIn3!$E$2:$E98,China_Japan!$A$2), IF(TestUIn3!E98=China_Japan!$A$82, 2&amp;COUNTIF(TestUIn3!$E$2:$E98,China_Japan!$A$82),IF(TestUIn3!E98=China_Japan!$A$162, 3&amp;COUNTIF(TestUIn3!$E$2:$E98,China_Japan!$A$162),IF(TestUIn3!E98=China_Japan!$A$242, 4&amp;COUNTIF(TestUIn3!$E$2:$E98,China_Japan!$A$242),IF(TestUIn3!E98=China_Japan!$A$322, 5&amp;COUNTIF(TestUIn3!$E$2:$E98,China_Japan!$A$322),IF(TestUIn3!E98=China_Japan!$A$402, 6&amp;COUNTIF(TestUIn3!$E$2:$E98,China_Japan!$A$402),IF(TestUIn3!E98=China_Japan!$A$482, 7&amp;COUNTIF(TestUIn3!$E$2:$E98,China_Japan!$A$482),IF(TestUIn3!E98=China_Japan!$A$562, 8&amp;COUNTIF(TestUIn3!$E$2:$E98,China_Japan!$A$562),IF(TestUIn3!E98=China_Japan!$A$642, 9&amp;COUNTIF(TestUIn3!$E$2:$E98,China_Japan!$A$642),IF(TestUIn3!E98=China_Japan!$A$722, 10&amp;COUNTIF(TestUIn3!$E$2:$E98,China_Japan!$A$722),0)))))))))))</f>
        <v>0</v>
      </c>
      <c r="B98" t="str">
        <f>TestUIn3!A98</f>
        <v/>
      </c>
      <c r="C98" t="str">
        <f>TestUIn3!B98</f>
        <v/>
      </c>
      <c r="D98" t="str">
        <f>TestUIn3!C98</f>
        <v/>
      </c>
      <c r="E98" t="str">
        <f>TestUIn3!D98</f>
        <v/>
      </c>
      <c r="F98" s="87" t="str">
        <f>TestUIn3!F98</f>
        <v/>
      </c>
    </row>
    <row r="99">
      <c r="A99" s="86">
        <f>(IF(TestUIn3!E99=China_Japan!$A$2,1&amp;COUNTIF(TestUIn3!$E$2:$E99,China_Japan!$A$2), IF(TestUIn3!E99=China_Japan!$A$82, 2&amp;COUNTIF(TestUIn3!$E$2:$E99,China_Japan!$A$82),IF(TestUIn3!E99=China_Japan!$A$162, 3&amp;COUNTIF(TestUIn3!$E$2:$E99,China_Japan!$A$162),IF(TestUIn3!E99=China_Japan!$A$242, 4&amp;COUNTIF(TestUIn3!$E$2:$E99,China_Japan!$A$242),IF(TestUIn3!E99=China_Japan!$A$322, 5&amp;COUNTIF(TestUIn3!$E$2:$E99,China_Japan!$A$322),IF(TestUIn3!E99=China_Japan!$A$402, 6&amp;COUNTIF(TestUIn3!$E$2:$E99,China_Japan!$A$402),IF(TestUIn3!E99=China_Japan!$A$482, 7&amp;COUNTIF(TestUIn3!$E$2:$E99,China_Japan!$A$482),IF(TestUIn3!E99=China_Japan!$A$562, 8&amp;COUNTIF(TestUIn3!$E$2:$E99,China_Japan!$A$562),IF(TestUIn3!E99=China_Japan!$A$642, 9&amp;COUNTIF(TestUIn3!$E$2:$E99,China_Japan!$A$642),IF(TestUIn3!E99=China_Japan!$A$722, 10&amp;COUNTIF(TestUIn3!$E$2:$E99,China_Japan!$A$722),0)))))))))))</f>
        <v>0</v>
      </c>
      <c r="B99" t="str">
        <f>TestUIn3!A99</f>
        <v/>
      </c>
      <c r="C99" t="str">
        <f>TestUIn3!B99</f>
        <v/>
      </c>
      <c r="D99" t="str">
        <f>TestUIn3!C99</f>
        <v/>
      </c>
      <c r="E99" t="str">
        <f>TestUIn3!D99</f>
        <v/>
      </c>
      <c r="F99" s="87" t="str">
        <f>TestUIn3!F99</f>
        <v/>
      </c>
    </row>
    <row r="100">
      <c r="A100" s="86">
        <f>(IF(TestUIn3!E100=China_Japan!$A$2,1&amp;COUNTIF(TestUIn3!$E$2:$E100,China_Japan!$A$2), IF(TestUIn3!E100=China_Japan!$A$82, 2&amp;COUNTIF(TestUIn3!$E$2:$E100,China_Japan!$A$82),IF(TestUIn3!E100=China_Japan!$A$162, 3&amp;COUNTIF(TestUIn3!$E$2:$E100,China_Japan!$A$162),IF(TestUIn3!E100=China_Japan!$A$242, 4&amp;COUNTIF(TestUIn3!$E$2:$E100,China_Japan!$A$242),IF(TestUIn3!E100=China_Japan!$A$322, 5&amp;COUNTIF(TestUIn3!$E$2:$E100,China_Japan!$A$322),IF(TestUIn3!E100=China_Japan!$A$402, 6&amp;COUNTIF(TestUIn3!$E$2:$E100,China_Japan!$A$402),IF(TestUIn3!E100=China_Japan!$A$482, 7&amp;COUNTIF(TestUIn3!$E$2:$E100,China_Japan!$A$482),IF(TestUIn3!E100=China_Japan!$A$562, 8&amp;COUNTIF(TestUIn3!$E$2:$E100,China_Japan!$A$562),IF(TestUIn3!E100=China_Japan!$A$642, 9&amp;COUNTIF(TestUIn3!$E$2:$E100,China_Japan!$A$642),IF(TestUIn3!E100=China_Japan!$A$722, 10&amp;COUNTIF(TestUIn3!$E$2:$E100,China_Japan!$A$722),0)))))))))))</f>
        <v>0</v>
      </c>
      <c r="B100" t="str">
        <f>TestUIn3!A100</f>
        <v/>
      </c>
      <c r="C100" t="str">
        <f>TestUIn3!B100</f>
        <v/>
      </c>
      <c r="D100" t="str">
        <f>TestUIn3!C100</f>
        <v/>
      </c>
      <c r="E100" t="str">
        <f>TestUIn3!D100</f>
        <v/>
      </c>
      <c r="F100" s="87" t="str">
        <f>TestUIn3!F100</f>
        <v/>
      </c>
    </row>
    <row r="101">
      <c r="A101" s="86">
        <f>(IF(TestUIn3!E101=China_Japan!$A$2,1&amp;COUNTIF(TestUIn3!$E$2:$E101,China_Japan!$A$2), IF(TestUIn3!E101=China_Japan!$A$82, 2&amp;COUNTIF(TestUIn3!$E$2:$E101,China_Japan!$A$82),IF(TestUIn3!E101=China_Japan!$A$162, 3&amp;COUNTIF(TestUIn3!$E$2:$E101,China_Japan!$A$162),IF(TestUIn3!E101=China_Japan!$A$242, 4&amp;COUNTIF(TestUIn3!$E$2:$E101,China_Japan!$A$242),IF(TestUIn3!E101=China_Japan!$A$322, 5&amp;COUNTIF(TestUIn3!$E$2:$E101,China_Japan!$A$322),IF(TestUIn3!E101=China_Japan!$A$402, 6&amp;COUNTIF(TestUIn3!$E$2:$E101,China_Japan!$A$402),IF(TestUIn3!E101=China_Japan!$A$482, 7&amp;COUNTIF(TestUIn3!$E$2:$E101,China_Japan!$A$482),IF(TestUIn3!E101=China_Japan!$A$562, 8&amp;COUNTIF(TestUIn3!$E$2:$E101,China_Japan!$A$562),IF(TestUIn3!E101=China_Japan!$A$642, 9&amp;COUNTIF(TestUIn3!$E$2:$E101,China_Japan!$A$642),IF(TestUIn3!E101=China_Japan!$A$722, 10&amp;COUNTIF(TestUIn3!$E$2:$E101,China_Japan!$A$722),0)))))))))))</f>
        <v>0</v>
      </c>
      <c r="B101" t="str">
        <f>TestUIn3!A101</f>
        <v/>
      </c>
      <c r="C101" t="str">
        <f>TestUIn3!B101</f>
        <v/>
      </c>
      <c r="D101" t="str">
        <f>TestUIn3!C101</f>
        <v/>
      </c>
      <c r="E101" t="str">
        <f>TestUIn3!D101</f>
        <v/>
      </c>
      <c r="F101" s="87" t="str">
        <f>TestUIn3!F101</f>
        <v/>
      </c>
    </row>
    <row r="102">
      <c r="A102" s="86">
        <f>(IF(TestUIn3!E102=China_Japan!$A$2,1&amp;COUNTIF(TestUIn3!$E$2:$E102,China_Japan!$A$2), IF(TestUIn3!E102=China_Japan!$A$82, 2&amp;COUNTIF(TestUIn3!$E$2:$E102,China_Japan!$A$82),IF(TestUIn3!E102=China_Japan!$A$162, 3&amp;COUNTIF(TestUIn3!$E$2:$E102,China_Japan!$A$162),IF(TestUIn3!E102=China_Japan!$A$242, 4&amp;COUNTIF(TestUIn3!$E$2:$E102,China_Japan!$A$242),IF(TestUIn3!E102=China_Japan!$A$322, 5&amp;COUNTIF(TestUIn3!$E$2:$E102,China_Japan!$A$322),IF(TestUIn3!E102=China_Japan!$A$402, 6&amp;COUNTIF(TestUIn3!$E$2:$E102,China_Japan!$A$402),IF(TestUIn3!E102=China_Japan!$A$482, 7&amp;COUNTIF(TestUIn3!$E$2:$E102,China_Japan!$A$482),IF(TestUIn3!E102=China_Japan!$A$562, 8&amp;COUNTIF(TestUIn3!$E$2:$E102,China_Japan!$A$562),IF(TestUIn3!E102=China_Japan!$A$642, 9&amp;COUNTIF(TestUIn3!$E$2:$E102,China_Japan!$A$642),IF(TestUIn3!E102=China_Japan!$A$722, 10&amp;COUNTIF(TestUIn3!$E$2:$E102,China_Japan!$A$722),0)))))))))))</f>
        <v>0</v>
      </c>
      <c r="B102" t="str">
        <f>TestUIn3!A102</f>
        <v/>
      </c>
      <c r="C102" t="str">
        <f>TestUIn3!B102</f>
        <v/>
      </c>
      <c r="D102" t="str">
        <f>TestUIn3!C102</f>
        <v/>
      </c>
      <c r="E102" t="str">
        <f>TestUIn3!D102</f>
        <v/>
      </c>
      <c r="F102" s="87" t="str">
        <f>TestUIn3!F102</f>
        <v/>
      </c>
    </row>
    <row r="103">
      <c r="A103" s="86">
        <f>(IF(TestUIn3!E103=China_Japan!$A$2,1&amp;COUNTIF(TestUIn3!$E$2:$E103,China_Japan!$A$2), IF(TestUIn3!E103=China_Japan!$A$82, 2&amp;COUNTIF(TestUIn3!$E$2:$E103,China_Japan!$A$82),IF(TestUIn3!E103=China_Japan!$A$162, 3&amp;COUNTIF(TestUIn3!$E$2:$E103,China_Japan!$A$162),IF(TestUIn3!E103=China_Japan!$A$242, 4&amp;COUNTIF(TestUIn3!$E$2:$E103,China_Japan!$A$242),IF(TestUIn3!E103=China_Japan!$A$322, 5&amp;COUNTIF(TestUIn3!$E$2:$E103,China_Japan!$A$322),IF(TestUIn3!E103=China_Japan!$A$402, 6&amp;COUNTIF(TestUIn3!$E$2:$E103,China_Japan!$A$402),IF(TestUIn3!E103=China_Japan!$A$482, 7&amp;COUNTIF(TestUIn3!$E$2:$E103,China_Japan!$A$482),IF(TestUIn3!E103=China_Japan!$A$562, 8&amp;COUNTIF(TestUIn3!$E$2:$E103,China_Japan!$A$562),IF(TestUIn3!E103=China_Japan!$A$642, 9&amp;COUNTIF(TestUIn3!$E$2:$E103,China_Japan!$A$642),IF(TestUIn3!E103=China_Japan!$A$722, 10&amp;COUNTIF(TestUIn3!$E$2:$E103,China_Japan!$A$722),0)))))))))))</f>
        <v>0</v>
      </c>
      <c r="B103" t="str">
        <f>TestUIn3!A103</f>
        <v/>
      </c>
      <c r="C103" t="str">
        <f>TestUIn3!B103</f>
        <v/>
      </c>
      <c r="D103" t="str">
        <f>TestUIn3!C103</f>
        <v/>
      </c>
      <c r="E103" t="str">
        <f>TestUIn3!D103</f>
        <v/>
      </c>
      <c r="F103" s="87" t="str">
        <f>TestUIn3!F103</f>
        <v/>
      </c>
    </row>
    <row r="104">
      <c r="A104" s="86">
        <f>(IF(TestUIn3!E104=China_Japan!$A$2,1&amp;COUNTIF(TestUIn3!$E$2:$E104,China_Japan!$A$2), IF(TestUIn3!E104=China_Japan!$A$82, 2&amp;COUNTIF(TestUIn3!$E$2:$E104,China_Japan!$A$82),IF(TestUIn3!E104=China_Japan!$A$162, 3&amp;COUNTIF(TestUIn3!$E$2:$E104,China_Japan!$A$162),IF(TestUIn3!E104=China_Japan!$A$242, 4&amp;COUNTIF(TestUIn3!$E$2:$E104,China_Japan!$A$242),IF(TestUIn3!E104=China_Japan!$A$322, 5&amp;COUNTIF(TestUIn3!$E$2:$E104,China_Japan!$A$322),IF(TestUIn3!E104=China_Japan!$A$402, 6&amp;COUNTIF(TestUIn3!$E$2:$E104,China_Japan!$A$402),IF(TestUIn3!E104=China_Japan!$A$482, 7&amp;COUNTIF(TestUIn3!$E$2:$E104,China_Japan!$A$482),IF(TestUIn3!E104=China_Japan!$A$562, 8&amp;COUNTIF(TestUIn3!$E$2:$E104,China_Japan!$A$562),IF(TestUIn3!E104=China_Japan!$A$642, 9&amp;COUNTIF(TestUIn3!$E$2:$E104,China_Japan!$A$642),IF(TestUIn3!E104=China_Japan!$A$722, 10&amp;COUNTIF(TestUIn3!$E$2:$E104,China_Japan!$A$722),0)))))))))))</f>
        <v>0</v>
      </c>
      <c r="B104" t="str">
        <f>TestUIn3!A104</f>
        <v/>
      </c>
      <c r="C104" t="str">
        <f>TestUIn3!B104</f>
        <v/>
      </c>
      <c r="D104" t="str">
        <f>TestUIn3!C104</f>
        <v/>
      </c>
      <c r="E104" t="str">
        <f>TestUIn3!D104</f>
        <v/>
      </c>
      <c r="F104" s="87" t="str">
        <f>TestUIn3!F104</f>
        <v/>
      </c>
    </row>
    <row r="105">
      <c r="A105" s="86">
        <f>(IF(TestUIn3!E105=China_Japan!$A$2,1&amp;COUNTIF(TestUIn3!$E$2:$E105,China_Japan!$A$2), IF(TestUIn3!E105=China_Japan!$A$82, 2&amp;COUNTIF(TestUIn3!$E$2:$E105,China_Japan!$A$82),IF(TestUIn3!E105=China_Japan!$A$162, 3&amp;COUNTIF(TestUIn3!$E$2:$E105,China_Japan!$A$162),IF(TestUIn3!E105=China_Japan!$A$242, 4&amp;COUNTIF(TestUIn3!$E$2:$E105,China_Japan!$A$242),IF(TestUIn3!E105=China_Japan!$A$322, 5&amp;COUNTIF(TestUIn3!$E$2:$E105,China_Japan!$A$322),IF(TestUIn3!E105=China_Japan!$A$402, 6&amp;COUNTIF(TestUIn3!$E$2:$E105,China_Japan!$A$402),IF(TestUIn3!E105=China_Japan!$A$482, 7&amp;COUNTIF(TestUIn3!$E$2:$E105,China_Japan!$A$482),IF(TestUIn3!E105=China_Japan!$A$562, 8&amp;COUNTIF(TestUIn3!$E$2:$E105,China_Japan!$A$562),IF(TestUIn3!E105=China_Japan!$A$642, 9&amp;COUNTIF(TestUIn3!$E$2:$E105,China_Japan!$A$642),IF(TestUIn3!E105=China_Japan!$A$722, 10&amp;COUNTIF(TestUIn3!$E$2:$E105,China_Japan!$A$722),0)))))))))))</f>
        <v>0</v>
      </c>
      <c r="B105" t="str">
        <f>TestUIn3!A105</f>
        <v/>
      </c>
      <c r="C105" t="str">
        <f>TestUIn3!B105</f>
        <v/>
      </c>
      <c r="D105" t="str">
        <f>TestUIn3!C105</f>
        <v/>
      </c>
      <c r="E105" t="str">
        <f>TestUIn3!D105</f>
        <v/>
      </c>
      <c r="F105" s="87" t="str">
        <f>TestUIn3!F105</f>
        <v/>
      </c>
    </row>
    <row r="106">
      <c r="A106" s="86">
        <f>(IF(TestUIn3!E106=China_Japan!$A$2,1&amp;COUNTIF(TestUIn3!$E$2:$E106,China_Japan!$A$2), IF(TestUIn3!E106=China_Japan!$A$82, 2&amp;COUNTIF(TestUIn3!$E$2:$E106,China_Japan!$A$82),IF(TestUIn3!E106=China_Japan!$A$162, 3&amp;COUNTIF(TestUIn3!$E$2:$E106,China_Japan!$A$162),IF(TestUIn3!E106=China_Japan!$A$242, 4&amp;COUNTIF(TestUIn3!$E$2:$E106,China_Japan!$A$242),IF(TestUIn3!E106=China_Japan!$A$322, 5&amp;COUNTIF(TestUIn3!$E$2:$E106,China_Japan!$A$322),IF(TestUIn3!E106=China_Japan!$A$402, 6&amp;COUNTIF(TestUIn3!$E$2:$E106,China_Japan!$A$402),IF(TestUIn3!E106=China_Japan!$A$482, 7&amp;COUNTIF(TestUIn3!$E$2:$E106,China_Japan!$A$482),IF(TestUIn3!E106=China_Japan!$A$562, 8&amp;COUNTIF(TestUIn3!$E$2:$E106,China_Japan!$A$562),IF(TestUIn3!E106=China_Japan!$A$642, 9&amp;COUNTIF(TestUIn3!$E$2:$E106,China_Japan!$A$642),IF(TestUIn3!E106=China_Japan!$A$722, 10&amp;COUNTIF(TestUIn3!$E$2:$E106,China_Japan!$A$722),0)))))))))))</f>
        <v>0</v>
      </c>
      <c r="B106" t="str">
        <f>TestUIn3!A106</f>
        <v/>
      </c>
      <c r="C106" t="str">
        <f>TestUIn3!B106</f>
        <v/>
      </c>
      <c r="D106" t="str">
        <f>TestUIn3!C106</f>
        <v/>
      </c>
      <c r="E106" t="str">
        <f>TestUIn3!D106</f>
        <v/>
      </c>
      <c r="F106" s="87" t="str">
        <f>TestUIn3!F106</f>
        <v/>
      </c>
    </row>
    <row r="107">
      <c r="A107" s="86">
        <f>(IF(TestUIn3!E107=China_Japan!$A$2,1&amp;COUNTIF(TestUIn3!$E$2:$E107,China_Japan!$A$2), IF(TestUIn3!E107=China_Japan!$A$82, 2&amp;COUNTIF(TestUIn3!$E$2:$E107,China_Japan!$A$82),IF(TestUIn3!E107=China_Japan!$A$162, 3&amp;COUNTIF(TestUIn3!$E$2:$E107,China_Japan!$A$162),IF(TestUIn3!E107=China_Japan!$A$242, 4&amp;COUNTIF(TestUIn3!$E$2:$E107,China_Japan!$A$242),IF(TestUIn3!E107=China_Japan!$A$322, 5&amp;COUNTIF(TestUIn3!$E$2:$E107,China_Japan!$A$322),IF(TestUIn3!E107=China_Japan!$A$402, 6&amp;COUNTIF(TestUIn3!$E$2:$E107,China_Japan!$A$402),IF(TestUIn3!E107=China_Japan!$A$482, 7&amp;COUNTIF(TestUIn3!$E$2:$E107,China_Japan!$A$482),IF(TestUIn3!E107=China_Japan!$A$562, 8&amp;COUNTIF(TestUIn3!$E$2:$E107,China_Japan!$A$562),IF(TestUIn3!E107=China_Japan!$A$642, 9&amp;COUNTIF(TestUIn3!$E$2:$E107,China_Japan!$A$642),IF(TestUIn3!E107=China_Japan!$A$722, 10&amp;COUNTIF(TestUIn3!$E$2:$E107,China_Japan!$A$722),0)))))))))))</f>
        <v>0</v>
      </c>
      <c r="B107" t="str">
        <f>TestUIn3!A107</f>
        <v/>
      </c>
      <c r="C107" t="str">
        <f>TestUIn3!B107</f>
        <v/>
      </c>
      <c r="D107" t="str">
        <f>TestUIn3!C107</f>
        <v/>
      </c>
      <c r="E107" t="str">
        <f>TestUIn3!D107</f>
        <v/>
      </c>
      <c r="F107" s="87" t="str">
        <f>TestUIn3!F107</f>
        <v/>
      </c>
    </row>
    <row r="108">
      <c r="A108" s="86">
        <f>(IF(TestUIn3!E108=China_Japan!$A$2,1&amp;COUNTIF(TestUIn3!$E$2:$E108,China_Japan!$A$2), IF(TestUIn3!E108=China_Japan!$A$82, 2&amp;COUNTIF(TestUIn3!$E$2:$E108,China_Japan!$A$82),IF(TestUIn3!E108=China_Japan!$A$162, 3&amp;COUNTIF(TestUIn3!$E$2:$E108,China_Japan!$A$162),IF(TestUIn3!E108=China_Japan!$A$242, 4&amp;COUNTIF(TestUIn3!$E$2:$E108,China_Japan!$A$242),IF(TestUIn3!E108=China_Japan!$A$322, 5&amp;COUNTIF(TestUIn3!$E$2:$E108,China_Japan!$A$322),IF(TestUIn3!E108=China_Japan!$A$402, 6&amp;COUNTIF(TestUIn3!$E$2:$E108,China_Japan!$A$402),IF(TestUIn3!E108=China_Japan!$A$482, 7&amp;COUNTIF(TestUIn3!$E$2:$E108,China_Japan!$A$482),IF(TestUIn3!E108=China_Japan!$A$562, 8&amp;COUNTIF(TestUIn3!$E$2:$E108,China_Japan!$A$562),IF(TestUIn3!E108=China_Japan!$A$642, 9&amp;COUNTIF(TestUIn3!$E$2:$E108,China_Japan!$A$642),IF(TestUIn3!E108=China_Japan!$A$722, 10&amp;COUNTIF(TestUIn3!$E$2:$E108,China_Japan!$A$722),0)))))))))))</f>
        <v>0</v>
      </c>
      <c r="B108" t="str">
        <f>TestUIn3!A108</f>
        <v/>
      </c>
      <c r="C108" t="str">
        <f>TestUIn3!B108</f>
        <v/>
      </c>
      <c r="D108" t="str">
        <f>TestUIn3!C108</f>
        <v/>
      </c>
      <c r="E108" t="str">
        <f>TestUIn3!D108</f>
        <v/>
      </c>
      <c r="F108" s="87" t="str">
        <f>TestUIn3!F108</f>
        <v/>
      </c>
    </row>
    <row r="109">
      <c r="A109" s="86">
        <f>(IF(TestUIn3!E109=China_Japan!$A$2,1&amp;COUNTIF(TestUIn3!$E$2:$E109,China_Japan!$A$2), IF(TestUIn3!E109=China_Japan!$A$82, 2&amp;COUNTIF(TestUIn3!$E$2:$E109,China_Japan!$A$82),IF(TestUIn3!E109=China_Japan!$A$162, 3&amp;COUNTIF(TestUIn3!$E$2:$E109,China_Japan!$A$162),IF(TestUIn3!E109=China_Japan!$A$242, 4&amp;COUNTIF(TestUIn3!$E$2:$E109,China_Japan!$A$242),IF(TestUIn3!E109=China_Japan!$A$322, 5&amp;COUNTIF(TestUIn3!$E$2:$E109,China_Japan!$A$322),IF(TestUIn3!E109=China_Japan!$A$402, 6&amp;COUNTIF(TestUIn3!$E$2:$E109,China_Japan!$A$402),IF(TestUIn3!E109=China_Japan!$A$482, 7&amp;COUNTIF(TestUIn3!$E$2:$E109,China_Japan!$A$482),IF(TestUIn3!E109=China_Japan!$A$562, 8&amp;COUNTIF(TestUIn3!$E$2:$E109,China_Japan!$A$562),IF(TestUIn3!E109=China_Japan!$A$642, 9&amp;COUNTIF(TestUIn3!$E$2:$E109,China_Japan!$A$642),IF(TestUIn3!E109=China_Japan!$A$722, 10&amp;COUNTIF(TestUIn3!$E$2:$E109,China_Japan!$A$722),0)))))))))))</f>
        <v>0</v>
      </c>
      <c r="B109" t="str">
        <f>TestUIn3!A109</f>
        <v/>
      </c>
      <c r="C109" t="str">
        <f>TestUIn3!B109</f>
        <v/>
      </c>
      <c r="D109" t="str">
        <f>TestUIn3!C109</f>
        <v/>
      </c>
      <c r="E109" t="str">
        <f>TestUIn3!D109</f>
        <v/>
      </c>
      <c r="F109" s="87" t="str">
        <f>TestUIn3!F109</f>
        <v/>
      </c>
    </row>
    <row r="110">
      <c r="A110" s="86">
        <f>(IF(TestUIn3!E110=China_Japan!$A$2,1&amp;COUNTIF(TestUIn3!$E$2:$E110,China_Japan!$A$2), IF(TestUIn3!E110=China_Japan!$A$82, 2&amp;COUNTIF(TestUIn3!$E$2:$E110,China_Japan!$A$82),IF(TestUIn3!E110=China_Japan!$A$162, 3&amp;COUNTIF(TestUIn3!$E$2:$E110,China_Japan!$A$162),IF(TestUIn3!E110=China_Japan!$A$242, 4&amp;COUNTIF(TestUIn3!$E$2:$E110,China_Japan!$A$242),IF(TestUIn3!E110=China_Japan!$A$322, 5&amp;COUNTIF(TestUIn3!$E$2:$E110,China_Japan!$A$322),IF(TestUIn3!E110=China_Japan!$A$402, 6&amp;COUNTIF(TestUIn3!$E$2:$E110,China_Japan!$A$402),IF(TestUIn3!E110=China_Japan!$A$482, 7&amp;COUNTIF(TestUIn3!$E$2:$E110,China_Japan!$A$482),IF(TestUIn3!E110=China_Japan!$A$562, 8&amp;COUNTIF(TestUIn3!$E$2:$E110,China_Japan!$A$562),IF(TestUIn3!E110=China_Japan!$A$642, 9&amp;COUNTIF(TestUIn3!$E$2:$E110,China_Japan!$A$642),IF(TestUIn3!E110=China_Japan!$A$722, 10&amp;COUNTIF(TestUIn3!$E$2:$E110,China_Japan!$A$722),0)))))))))))</f>
        <v>0</v>
      </c>
      <c r="B110" t="str">
        <f>TestUIn3!A110</f>
        <v/>
      </c>
      <c r="C110" t="str">
        <f>TestUIn3!B110</f>
        <v/>
      </c>
      <c r="D110" t="str">
        <f>TestUIn3!C110</f>
        <v/>
      </c>
      <c r="E110" t="str">
        <f>TestUIn3!D110</f>
        <v/>
      </c>
      <c r="F110" s="87" t="str">
        <f>TestUIn3!F110</f>
        <v/>
      </c>
    </row>
    <row r="111">
      <c r="A111" s="86">
        <f>(IF(TestUIn3!E111=China_Japan!$A$2,1&amp;COUNTIF(TestUIn3!$E$2:$E111,China_Japan!$A$2), IF(TestUIn3!E111=China_Japan!$A$82, 2&amp;COUNTIF(TestUIn3!$E$2:$E111,China_Japan!$A$82),IF(TestUIn3!E111=China_Japan!$A$162, 3&amp;COUNTIF(TestUIn3!$E$2:$E111,China_Japan!$A$162),IF(TestUIn3!E111=China_Japan!$A$242, 4&amp;COUNTIF(TestUIn3!$E$2:$E111,China_Japan!$A$242),IF(TestUIn3!E111=China_Japan!$A$322, 5&amp;COUNTIF(TestUIn3!$E$2:$E111,China_Japan!$A$322),IF(TestUIn3!E111=China_Japan!$A$402, 6&amp;COUNTIF(TestUIn3!$E$2:$E111,China_Japan!$A$402),IF(TestUIn3!E111=China_Japan!$A$482, 7&amp;COUNTIF(TestUIn3!$E$2:$E111,China_Japan!$A$482),IF(TestUIn3!E111=China_Japan!$A$562, 8&amp;COUNTIF(TestUIn3!$E$2:$E111,China_Japan!$A$562),IF(TestUIn3!E111=China_Japan!$A$642, 9&amp;COUNTIF(TestUIn3!$E$2:$E111,China_Japan!$A$642),IF(TestUIn3!E111=China_Japan!$A$722, 10&amp;COUNTIF(TestUIn3!$E$2:$E111,China_Japan!$A$722),0)))))))))))</f>
        <v>0</v>
      </c>
      <c r="B111" t="str">
        <f>TestUIn3!A111</f>
        <v/>
      </c>
      <c r="C111" t="str">
        <f>TestUIn3!B111</f>
        <v/>
      </c>
      <c r="D111" t="str">
        <f>TestUIn3!C111</f>
        <v/>
      </c>
      <c r="E111" t="str">
        <f>TestUIn3!D111</f>
        <v/>
      </c>
      <c r="F111" s="87" t="str">
        <f>TestUIn3!F111</f>
        <v/>
      </c>
    </row>
    <row r="112">
      <c r="A112" s="86">
        <f>(IF(TestUIn3!E112=China_Japan!$A$2,1&amp;COUNTIF(TestUIn3!$E$2:$E112,China_Japan!$A$2), IF(TestUIn3!E112=China_Japan!$A$82, 2&amp;COUNTIF(TestUIn3!$E$2:$E112,China_Japan!$A$82),IF(TestUIn3!E112=China_Japan!$A$162, 3&amp;COUNTIF(TestUIn3!$E$2:$E112,China_Japan!$A$162),IF(TestUIn3!E112=China_Japan!$A$242, 4&amp;COUNTIF(TestUIn3!$E$2:$E112,China_Japan!$A$242),IF(TestUIn3!E112=China_Japan!$A$322, 5&amp;COUNTIF(TestUIn3!$E$2:$E112,China_Japan!$A$322),IF(TestUIn3!E112=China_Japan!$A$402, 6&amp;COUNTIF(TestUIn3!$E$2:$E112,China_Japan!$A$402),IF(TestUIn3!E112=China_Japan!$A$482, 7&amp;COUNTIF(TestUIn3!$E$2:$E112,China_Japan!$A$482),IF(TestUIn3!E112=China_Japan!$A$562, 8&amp;COUNTIF(TestUIn3!$E$2:$E112,China_Japan!$A$562),IF(TestUIn3!E112=China_Japan!$A$642, 9&amp;COUNTIF(TestUIn3!$E$2:$E112,China_Japan!$A$642),IF(TestUIn3!E112=China_Japan!$A$722, 10&amp;COUNTIF(TestUIn3!$E$2:$E112,China_Japan!$A$722),0)))))))))))</f>
        <v>0</v>
      </c>
      <c r="B112" t="str">
        <f>TestUIn3!A112</f>
        <v/>
      </c>
      <c r="C112" t="str">
        <f>TestUIn3!B112</f>
        <v/>
      </c>
      <c r="D112" t="str">
        <f>TestUIn3!C112</f>
        <v/>
      </c>
      <c r="E112" t="str">
        <f>TestUIn3!D112</f>
        <v/>
      </c>
      <c r="F112" s="87" t="str">
        <f>TestUIn3!F112</f>
        <v/>
      </c>
    </row>
    <row r="113">
      <c r="A113" s="86">
        <f>(IF(TestUIn3!E113=China_Japan!$A$2,1&amp;COUNTIF(TestUIn3!$E$2:$E113,China_Japan!$A$2), IF(TestUIn3!E113=China_Japan!$A$82, 2&amp;COUNTIF(TestUIn3!$E$2:$E113,China_Japan!$A$82),IF(TestUIn3!E113=China_Japan!$A$162, 3&amp;COUNTIF(TestUIn3!$E$2:$E113,China_Japan!$A$162),IF(TestUIn3!E113=China_Japan!$A$242, 4&amp;COUNTIF(TestUIn3!$E$2:$E113,China_Japan!$A$242),IF(TestUIn3!E113=China_Japan!$A$322, 5&amp;COUNTIF(TestUIn3!$E$2:$E113,China_Japan!$A$322),IF(TestUIn3!E113=China_Japan!$A$402, 6&amp;COUNTIF(TestUIn3!$E$2:$E113,China_Japan!$A$402),IF(TestUIn3!E113=China_Japan!$A$482, 7&amp;COUNTIF(TestUIn3!$E$2:$E113,China_Japan!$A$482),IF(TestUIn3!E113=China_Japan!$A$562, 8&amp;COUNTIF(TestUIn3!$E$2:$E113,China_Japan!$A$562),IF(TestUIn3!E113=China_Japan!$A$642, 9&amp;COUNTIF(TestUIn3!$E$2:$E113,China_Japan!$A$642),IF(TestUIn3!E113=China_Japan!$A$722, 10&amp;COUNTIF(TestUIn3!$E$2:$E113,China_Japan!$A$722),0)))))))))))</f>
        <v>0</v>
      </c>
      <c r="B113" t="str">
        <f>TestUIn3!A113</f>
        <v/>
      </c>
      <c r="C113" t="str">
        <f>TestUIn3!B113</f>
        <v/>
      </c>
      <c r="D113" t="str">
        <f>TestUIn3!C113</f>
        <v/>
      </c>
      <c r="E113" t="str">
        <f>TestUIn3!D113</f>
        <v/>
      </c>
      <c r="F113" s="87" t="str">
        <f>TestUIn3!F113</f>
        <v/>
      </c>
    </row>
    <row r="114">
      <c r="A114" s="86">
        <f>(IF(TestUIn3!E114=China_Japan!$A$2,1&amp;COUNTIF(TestUIn3!$E$2:$E114,China_Japan!$A$2), IF(TestUIn3!E114=China_Japan!$A$82, 2&amp;COUNTIF(TestUIn3!$E$2:$E114,China_Japan!$A$82),IF(TestUIn3!E114=China_Japan!$A$162, 3&amp;COUNTIF(TestUIn3!$E$2:$E114,China_Japan!$A$162),IF(TestUIn3!E114=China_Japan!$A$242, 4&amp;COUNTIF(TestUIn3!$E$2:$E114,China_Japan!$A$242),IF(TestUIn3!E114=China_Japan!$A$322, 5&amp;COUNTIF(TestUIn3!$E$2:$E114,China_Japan!$A$322),IF(TestUIn3!E114=China_Japan!$A$402, 6&amp;COUNTIF(TestUIn3!$E$2:$E114,China_Japan!$A$402),IF(TestUIn3!E114=China_Japan!$A$482, 7&amp;COUNTIF(TestUIn3!$E$2:$E114,China_Japan!$A$482),IF(TestUIn3!E114=China_Japan!$A$562, 8&amp;COUNTIF(TestUIn3!$E$2:$E114,China_Japan!$A$562),IF(TestUIn3!E114=China_Japan!$A$642, 9&amp;COUNTIF(TestUIn3!$E$2:$E114,China_Japan!$A$642),IF(TestUIn3!E114=China_Japan!$A$722, 10&amp;COUNTIF(TestUIn3!$E$2:$E114,China_Japan!$A$722),0)))))))))))</f>
        <v>0</v>
      </c>
      <c r="B114" t="str">
        <f>TestUIn3!A114</f>
        <v/>
      </c>
      <c r="C114" t="str">
        <f>TestUIn3!B114</f>
        <v/>
      </c>
      <c r="D114" t="str">
        <f>TestUIn3!C114</f>
        <v/>
      </c>
      <c r="E114" t="str">
        <f>TestUIn3!D114</f>
        <v/>
      </c>
      <c r="F114" s="87" t="str">
        <f>TestUIn3!F114</f>
        <v/>
      </c>
    </row>
    <row r="115">
      <c r="A115" s="86">
        <f>(IF(TestUIn3!E115=China_Japan!$A$2,1&amp;COUNTIF(TestUIn3!$E$2:$E115,China_Japan!$A$2), IF(TestUIn3!E115=China_Japan!$A$82, 2&amp;COUNTIF(TestUIn3!$E$2:$E115,China_Japan!$A$82),IF(TestUIn3!E115=China_Japan!$A$162, 3&amp;COUNTIF(TestUIn3!$E$2:$E115,China_Japan!$A$162),IF(TestUIn3!E115=China_Japan!$A$242, 4&amp;COUNTIF(TestUIn3!$E$2:$E115,China_Japan!$A$242),IF(TestUIn3!E115=China_Japan!$A$322, 5&amp;COUNTIF(TestUIn3!$E$2:$E115,China_Japan!$A$322),IF(TestUIn3!E115=China_Japan!$A$402, 6&amp;COUNTIF(TestUIn3!$E$2:$E115,China_Japan!$A$402),IF(TestUIn3!E115=China_Japan!$A$482, 7&amp;COUNTIF(TestUIn3!$E$2:$E115,China_Japan!$A$482),IF(TestUIn3!E115=China_Japan!$A$562, 8&amp;COUNTIF(TestUIn3!$E$2:$E115,China_Japan!$A$562),IF(TestUIn3!E115=China_Japan!$A$642, 9&amp;COUNTIF(TestUIn3!$E$2:$E115,China_Japan!$A$642),IF(TestUIn3!E115=China_Japan!$A$722, 10&amp;COUNTIF(TestUIn3!$E$2:$E115,China_Japan!$A$722),0)))))))))))</f>
        <v>0</v>
      </c>
      <c r="B115" t="str">
        <f>TestUIn3!A115</f>
        <v/>
      </c>
      <c r="C115" t="str">
        <f>TestUIn3!B115</f>
        <v/>
      </c>
      <c r="D115" t="str">
        <f>TestUIn3!C115</f>
        <v/>
      </c>
      <c r="E115" t="str">
        <f>TestUIn3!D115</f>
        <v/>
      </c>
      <c r="F115" s="87" t="str">
        <f>TestUIn3!F115</f>
        <v/>
      </c>
    </row>
    <row r="116">
      <c r="A116" s="86">
        <f>(IF(TestUIn3!E116=China_Japan!$A$2,1&amp;COUNTIF(TestUIn3!$E$2:$E116,China_Japan!$A$2), IF(TestUIn3!E116=China_Japan!$A$82, 2&amp;COUNTIF(TestUIn3!$E$2:$E116,China_Japan!$A$82),IF(TestUIn3!E116=China_Japan!$A$162, 3&amp;COUNTIF(TestUIn3!$E$2:$E116,China_Japan!$A$162),IF(TestUIn3!E116=China_Japan!$A$242, 4&amp;COUNTIF(TestUIn3!$E$2:$E116,China_Japan!$A$242),IF(TestUIn3!E116=China_Japan!$A$322, 5&amp;COUNTIF(TestUIn3!$E$2:$E116,China_Japan!$A$322),IF(TestUIn3!E116=China_Japan!$A$402, 6&amp;COUNTIF(TestUIn3!$E$2:$E116,China_Japan!$A$402),IF(TestUIn3!E116=China_Japan!$A$482, 7&amp;COUNTIF(TestUIn3!$E$2:$E116,China_Japan!$A$482),IF(TestUIn3!E116=China_Japan!$A$562, 8&amp;COUNTIF(TestUIn3!$E$2:$E116,China_Japan!$A$562),IF(TestUIn3!E116=China_Japan!$A$642, 9&amp;COUNTIF(TestUIn3!$E$2:$E116,China_Japan!$A$642),IF(TestUIn3!E116=China_Japan!$A$722, 10&amp;COUNTIF(TestUIn3!$E$2:$E116,China_Japan!$A$722),0)))))))))))</f>
        <v>0</v>
      </c>
      <c r="B116" t="str">
        <f>TestUIn3!A116</f>
        <v/>
      </c>
      <c r="C116" t="str">
        <f>TestUIn3!B116</f>
        <v/>
      </c>
      <c r="D116" t="str">
        <f>TestUIn3!C116</f>
        <v/>
      </c>
      <c r="E116" t="str">
        <f>TestUIn3!D116</f>
        <v/>
      </c>
      <c r="F116" s="87" t="str">
        <f>TestUIn3!F116</f>
        <v/>
      </c>
    </row>
    <row r="117">
      <c r="A117" s="86">
        <f>(IF(TestUIn3!E117=China_Japan!$A$2,1&amp;COUNTIF(TestUIn3!$E$2:$E117,China_Japan!$A$2), IF(TestUIn3!E117=China_Japan!$A$82, 2&amp;COUNTIF(TestUIn3!$E$2:$E117,China_Japan!$A$82),IF(TestUIn3!E117=China_Japan!$A$162, 3&amp;COUNTIF(TestUIn3!$E$2:$E117,China_Japan!$A$162),IF(TestUIn3!E117=China_Japan!$A$242, 4&amp;COUNTIF(TestUIn3!$E$2:$E117,China_Japan!$A$242),IF(TestUIn3!E117=China_Japan!$A$322, 5&amp;COUNTIF(TestUIn3!$E$2:$E117,China_Japan!$A$322),IF(TestUIn3!E117=China_Japan!$A$402, 6&amp;COUNTIF(TestUIn3!$E$2:$E117,China_Japan!$A$402),IF(TestUIn3!E117=China_Japan!$A$482, 7&amp;COUNTIF(TestUIn3!$E$2:$E117,China_Japan!$A$482),IF(TestUIn3!E117=China_Japan!$A$562, 8&amp;COUNTIF(TestUIn3!$E$2:$E117,China_Japan!$A$562),IF(TestUIn3!E117=China_Japan!$A$642, 9&amp;COUNTIF(TestUIn3!$E$2:$E117,China_Japan!$A$642),IF(TestUIn3!E117=China_Japan!$A$722, 10&amp;COUNTIF(TestUIn3!$E$2:$E117,China_Japan!$A$722),0)))))))))))</f>
        <v>0</v>
      </c>
      <c r="B117" t="str">
        <f>TestUIn3!A117</f>
        <v/>
      </c>
      <c r="C117" t="str">
        <f>TestUIn3!B117</f>
        <v/>
      </c>
      <c r="D117" t="str">
        <f>TestUIn3!C117</f>
        <v/>
      </c>
      <c r="E117" t="str">
        <f>TestUIn3!D117</f>
        <v/>
      </c>
      <c r="F117" s="87" t="str">
        <f>TestUIn3!F117</f>
        <v/>
      </c>
    </row>
    <row r="118">
      <c r="A118" s="86">
        <f>(IF(TestUIn3!E118=China_Japan!$A$2,1&amp;COUNTIF(TestUIn3!$E$2:$E118,China_Japan!$A$2), IF(TestUIn3!E118=China_Japan!$A$82, 2&amp;COUNTIF(TestUIn3!$E$2:$E118,China_Japan!$A$82),IF(TestUIn3!E118=China_Japan!$A$162, 3&amp;COUNTIF(TestUIn3!$E$2:$E118,China_Japan!$A$162),IF(TestUIn3!E118=China_Japan!$A$242, 4&amp;COUNTIF(TestUIn3!$E$2:$E118,China_Japan!$A$242),IF(TestUIn3!E118=China_Japan!$A$322, 5&amp;COUNTIF(TestUIn3!$E$2:$E118,China_Japan!$A$322),IF(TestUIn3!E118=China_Japan!$A$402, 6&amp;COUNTIF(TestUIn3!$E$2:$E118,China_Japan!$A$402),IF(TestUIn3!E118=China_Japan!$A$482, 7&amp;COUNTIF(TestUIn3!$E$2:$E118,China_Japan!$A$482),IF(TestUIn3!E118=China_Japan!$A$562, 8&amp;COUNTIF(TestUIn3!$E$2:$E118,China_Japan!$A$562),IF(TestUIn3!E118=China_Japan!$A$642, 9&amp;COUNTIF(TestUIn3!$E$2:$E118,China_Japan!$A$642),IF(TestUIn3!E118=China_Japan!$A$722, 10&amp;COUNTIF(TestUIn3!$E$2:$E118,China_Japan!$A$722),0)))))))))))</f>
        <v>0</v>
      </c>
      <c r="B118" t="str">
        <f>TestUIn3!A118</f>
        <v/>
      </c>
      <c r="C118" t="str">
        <f>TestUIn3!B118</f>
        <v/>
      </c>
      <c r="D118" t="str">
        <f>TestUIn3!C118</f>
        <v/>
      </c>
      <c r="E118" t="str">
        <f>TestUIn3!D118</f>
        <v/>
      </c>
      <c r="F118" s="87" t="str">
        <f>TestUIn3!F118</f>
        <v/>
      </c>
    </row>
    <row r="119">
      <c r="A119" s="86">
        <f>(IF(TestUIn3!E119=China_Japan!$A$2,1&amp;COUNTIF(TestUIn3!$E$2:$E119,China_Japan!$A$2), IF(TestUIn3!E119=China_Japan!$A$82, 2&amp;COUNTIF(TestUIn3!$E$2:$E119,China_Japan!$A$82),IF(TestUIn3!E119=China_Japan!$A$162, 3&amp;COUNTIF(TestUIn3!$E$2:$E119,China_Japan!$A$162),IF(TestUIn3!E119=China_Japan!$A$242, 4&amp;COUNTIF(TestUIn3!$E$2:$E119,China_Japan!$A$242),IF(TestUIn3!E119=China_Japan!$A$322, 5&amp;COUNTIF(TestUIn3!$E$2:$E119,China_Japan!$A$322),IF(TestUIn3!E119=China_Japan!$A$402, 6&amp;COUNTIF(TestUIn3!$E$2:$E119,China_Japan!$A$402),IF(TestUIn3!E119=China_Japan!$A$482, 7&amp;COUNTIF(TestUIn3!$E$2:$E119,China_Japan!$A$482),IF(TestUIn3!E119=China_Japan!$A$562, 8&amp;COUNTIF(TestUIn3!$E$2:$E119,China_Japan!$A$562),IF(TestUIn3!E119=China_Japan!$A$642, 9&amp;COUNTIF(TestUIn3!$E$2:$E119,China_Japan!$A$642),IF(TestUIn3!E119=China_Japan!$A$722, 10&amp;COUNTIF(TestUIn3!$E$2:$E119,China_Japan!$A$722),0)))))))))))</f>
        <v>0</v>
      </c>
      <c r="B119" t="str">
        <f>TestUIn3!A119</f>
        <v/>
      </c>
      <c r="C119" t="str">
        <f>TestUIn3!B119</f>
        <v/>
      </c>
      <c r="D119" t="str">
        <f>TestUIn3!C119</f>
        <v/>
      </c>
      <c r="E119" t="str">
        <f>TestUIn3!D119</f>
        <v/>
      </c>
      <c r="F119" s="87" t="str">
        <f>TestUIn3!F119</f>
        <v/>
      </c>
    </row>
    <row r="120">
      <c r="A120" s="86">
        <f>(IF(TestUIn3!E120=China_Japan!$A$2,1&amp;COUNTIF(TestUIn3!$E$2:$E120,China_Japan!$A$2), IF(TestUIn3!E120=China_Japan!$A$82, 2&amp;COUNTIF(TestUIn3!$E$2:$E120,China_Japan!$A$82),IF(TestUIn3!E120=China_Japan!$A$162, 3&amp;COUNTIF(TestUIn3!$E$2:$E120,China_Japan!$A$162),IF(TestUIn3!E120=China_Japan!$A$242, 4&amp;COUNTIF(TestUIn3!$E$2:$E120,China_Japan!$A$242),IF(TestUIn3!E120=China_Japan!$A$322, 5&amp;COUNTIF(TestUIn3!$E$2:$E120,China_Japan!$A$322),IF(TestUIn3!E120=China_Japan!$A$402, 6&amp;COUNTIF(TestUIn3!$E$2:$E120,China_Japan!$A$402),IF(TestUIn3!E120=China_Japan!$A$482, 7&amp;COUNTIF(TestUIn3!$E$2:$E120,China_Japan!$A$482),IF(TestUIn3!E120=China_Japan!$A$562, 8&amp;COUNTIF(TestUIn3!$E$2:$E120,China_Japan!$A$562),IF(TestUIn3!E120=China_Japan!$A$642, 9&amp;COUNTIF(TestUIn3!$E$2:$E120,China_Japan!$A$642),IF(TestUIn3!E120=China_Japan!$A$722, 10&amp;COUNTIF(TestUIn3!$E$2:$E120,China_Japan!$A$722),0)))))))))))</f>
        <v>0</v>
      </c>
      <c r="B120" t="str">
        <f>TestUIn3!A120</f>
        <v/>
      </c>
      <c r="C120" t="str">
        <f>TestUIn3!B120</f>
        <v/>
      </c>
      <c r="D120" t="str">
        <f>TestUIn3!C120</f>
        <v/>
      </c>
      <c r="E120" t="str">
        <f>TestUIn3!D120</f>
        <v/>
      </c>
      <c r="F120" s="87" t="str">
        <f>TestUIn3!F120</f>
        <v/>
      </c>
    </row>
    <row r="121">
      <c r="A121" s="86">
        <f>(IF(TestUIn3!E121=China_Japan!$A$2,1&amp;COUNTIF(TestUIn3!$E$2:$E121,China_Japan!$A$2), IF(TestUIn3!E121=China_Japan!$A$82, 2&amp;COUNTIF(TestUIn3!$E$2:$E121,China_Japan!$A$82),IF(TestUIn3!E121=China_Japan!$A$162, 3&amp;COUNTIF(TestUIn3!$E$2:$E121,China_Japan!$A$162),IF(TestUIn3!E121=China_Japan!$A$242, 4&amp;COUNTIF(TestUIn3!$E$2:$E121,China_Japan!$A$242),IF(TestUIn3!E121=China_Japan!$A$322, 5&amp;COUNTIF(TestUIn3!$E$2:$E121,China_Japan!$A$322),IF(TestUIn3!E121=China_Japan!$A$402, 6&amp;COUNTIF(TestUIn3!$E$2:$E121,China_Japan!$A$402),IF(TestUIn3!E121=China_Japan!$A$482, 7&amp;COUNTIF(TestUIn3!$E$2:$E121,China_Japan!$A$482),IF(TestUIn3!E121=China_Japan!$A$562, 8&amp;COUNTIF(TestUIn3!$E$2:$E121,China_Japan!$A$562),IF(TestUIn3!E121=China_Japan!$A$642, 9&amp;COUNTIF(TestUIn3!$E$2:$E121,China_Japan!$A$642),IF(TestUIn3!E121=China_Japan!$A$722, 10&amp;COUNTIF(TestUIn3!$E$2:$E121,China_Japan!$A$722),0)))))))))))</f>
        <v>0</v>
      </c>
      <c r="B121" t="str">
        <f>TestUIn3!A121</f>
        <v/>
      </c>
      <c r="C121" t="str">
        <f>TestUIn3!B121</f>
        <v/>
      </c>
      <c r="D121" t="str">
        <f>TestUIn3!C121</f>
        <v/>
      </c>
      <c r="E121" t="str">
        <f>TestUIn3!D121</f>
        <v/>
      </c>
      <c r="F121" s="87" t="str">
        <f>TestUIn3!F121</f>
        <v/>
      </c>
    </row>
    <row r="122">
      <c r="A122" s="86">
        <f>(IF(TestUIn3!E122=China_Japan!$A$2,1&amp;COUNTIF(TestUIn3!$E$2:$E122,China_Japan!$A$2), IF(TestUIn3!E122=China_Japan!$A$82, 2&amp;COUNTIF(TestUIn3!$E$2:$E122,China_Japan!$A$82),IF(TestUIn3!E122=China_Japan!$A$162, 3&amp;COUNTIF(TestUIn3!$E$2:$E122,China_Japan!$A$162),IF(TestUIn3!E122=China_Japan!$A$242, 4&amp;COUNTIF(TestUIn3!$E$2:$E122,China_Japan!$A$242),IF(TestUIn3!E122=China_Japan!$A$322, 5&amp;COUNTIF(TestUIn3!$E$2:$E122,China_Japan!$A$322),IF(TestUIn3!E122=China_Japan!$A$402, 6&amp;COUNTIF(TestUIn3!$E$2:$E122,China_Japan!$A$402),IF(TestUIn3!E122=China_Japan!$A$482, 7&amp;COUNTIF(TestUIn3!$E$2:$E122,China_Japan!$A$482),IF(TestUIn3!E122=China_Japan!$A$562, 8&amp;COUNTIF(TestUIn3!$E$2:$E122,China_Japan!$A$562),IF(TestUIn3!E122=China_Japan!$A$642, 9&amp;COUNTIF(TestUIn3!$E$2:$E122,China_Japan!$A$642),IF(TestUIn3!E122=China_Japan!$A$722, 10&amp;COUNTIF(TestUIn3!$E$2:$E122,China_Japan!$A$722),0)))))))))))</f>
        <v>0</v>
      </c>
      <c r="B122" t="str">
        <f>TestUIn3!A122</f>
        <v/>
      </c>
      <c r="C122" t="str">
        <f>TestUIn3!B122</f>
        <v/>
      </c>
      <c r="D122" t="str">
        <f>TestUIn3!C122</f>
        <v/>
      </c>
      <c r="E122" t="str">
        <f>TestUIn3!D122</f>
        <v/>
      </c>
      <c r="F122" s="87" t="str">
        <f>TestUIn3!F122</f>
        <v/>
      </c>
    </row>
    <row r="123">
      <c r="A123" s="86">
        <f>(IF(TestUIn3!E123=China_Japan!$A$2,1&amp;COUNTIF(TestUIn3!$E$2:$E123,China_Japan!$A$2), IF(TestUIn3!E123=China_Japan!$A$82, 2&amp;COUNTIF(TestUIn3!$E$2:$E123,China_Japan!$A$82),IF(TestUIn3!E123=China_Japan!$A$162, 3&amp;COUNTIF(TestUIn3!$E$2:$E123,China_Japan!$A$162),IF(TestUIn3!E123=China_Japan!$A$242, 4&amp;COUNTIF(TestUIn3!$E$2:$E123,China_Japan!$A$242),IF(TestUIn3!E123=China_Japan!$A$322, 5&amp;COUNTIF(TestUIn3!$E$2:$E123,China_Japan!$A$322),IF(TestUIn3!E123=China_Japan!$A$402, 6&amp;COUNTIF(TestUIn3!$E$2:$E123,China_Japan!$A$402),IF(TestUIn3!E123=China_Japan!$A$482, 7&amp;COUNTIF(TestUIn3!$E$2:$E123,China_Japan!$A$482),IF(TestUIn3!E123=China_Japan!$A$562, 8&amp;COUNTIF(TestUIn3!$E$2:$E123,China_Japan!$A$562),IF(TestUIn3!E123=China_Japan!$A$642, 9&amp;COUNTIF(TestUIn3!$E$2:$E123,China_Japan!$A$642),IF(TestUIn3!E123=China_Japan!$A$722, 10&amp;COUNTIF(TestUIn3!$E$2:$E123,China_Japan!$A$722),0)))))))))))</f>
        <v>0</v>
      </c>
      <c r="B123" t="str">
        <f>TestUIn3!A123</f>
        <v/>
      </c>
      <c r="C123" t="str">
        <f>TestUIn3!B123</f>
        <v/>
      </c>
      <c r="D123" t="str">
        <f>TestUIn3!C123</f>
        <v/>
      </c>
      <c r="E123" t="str">
        <f>TestUIn3!D123</f>
        <v/>
      </c>
      <c r="F123" s="87" t="str">
        <f>TestUIn3!F123</f>
        <v/>
      </c>
    </row>
    <row r="124">
      <c r="A124" s="86">
        <f>(IF(TestUIn3!E124=China_Japan!$A$2,1&amp;COUNTIF(TestUIn3!$E$2:$E124,China_Japan!$A$2), IF(TestUIn3!E124=China_Japan!$A$82, 2&amp;COUNTIF(TestUIn3!$E$2:$E124,China_Japan!$A$82),IF(TestUIn3!E124=China_Japan!$A$162, 3&amp;COUNTIF(TestUIn3!$E$2:$E124,China_Japan!$A$162),IF(TestUIn3!E124=China_Japan!$A$242, 4&amp;COUNTIF(TestUIn3!$E$2:$E124,China_Japan!$A$242),IF(TestUIn3!E124=China_Japan!$A$322, 5&amp;COUNTIF(TestUIn3!$E$2:$E124,China_Japan!$A$322),IF(TestUIn3!E124=China_Japan!$A$402, 6&amp;COUNTIF(TestUIn3!$E$2:$E124,China_Japan!$A$402),IF(TestUIn3!E124=China_Japan!$A$482, 7&amp;COUNTIF(TestUIn3!$E$2:$E124,China_Japan!$A$482),IF(TestUIn3!E124=China_Japan!$A$562, 8&amp;COUNTIF(TestUIn3!$E$2:$E124,China_Japan!$A$562),IF(TestUIn3!E124=China_Japan!$A$642, 9&amp;COUNTIF(TestUIn3!$E$2:$E124,China_Japan!$A$642),IF(TestUIn3!E124=China_Japan!$A$722, 10&amp;COUNTIF(TestUIn3!$E$2:$E124,China_Japan!$A$722),0)))))))))))</f>
        <v>0</v>
      </c>
      <c r="B124" t="str">
        <f>TestUIn3!A124</f>
        <v/>
      </c>
      <c r="C124" t="str">
        <f>TestUIn3!B124</f>
        <v/>
      </c>
      <c r="D124" t="str">
        <f>TestUIn3!C124</f>
        <v/>
      </c>
      <c r="E124" t="str">
        <f>TestUIn3!D124</f>
        <v/>
      </c>
      <c r="F124" s="87" t="str">
        <f>TestUIn3!F124</f>
        <v/>
      </c>
    </row>
    <row r="125">
      <c r="A125" s="86">
        <f>(IF(TestUIn3!E125=China_Japan!$A$2,1&amp;COUNTIF(TestUIn3!$E$2:$E125,China_Japan!$A$2), IF(TestUIn3!E125=China_Japan!$A$82, 2&amp;COUNTIF(TestUIn3!$E$2:$E125,China_Japan!$A$82),IF(TestUIn3!E125=China_Japan!$A$162, 3&amp;COUNTIF(TestUIn3!$E$2:$E125,China_Japan!$A$162),IF(TestUIn3!E125=China_Japan!$A$242, 4&amp;COUNTIF(TestUIn3!$E$2:$E125,China_Japan!$A$242),IF(TestUIn3!E125=China_Japan!$A$322, 5&amp;COUNTIF(TestUIn3!$E$2:$E125,China_Japan!$A$322),IF(TestUIn3!E125=China_Japan!$A$402, 6&amp;COUNTIF(TestUIn3!$E$2:$E125,China_Japan!$A$402),IF(TestUIn3!E125=China_Japan!$A$482, 7&amp;COUNTIF(TestUIn3!$E$2:$E125,China_Japan!$A$482),IF(TestUIn3!E125=China_Japan!$A$562, 8&amp;COUNTIF(TestUIn3!$E$2:$E125,China_Japan!$A$562),IF(TestUIn3!E125=China_Japan!$A$642, 9&amp;COUNTIF(TestUIn3!$E$2:$E125,China_Japan!$A$642),IF(TestUIn3!E125=China_Japan!$A$722, 10&amp;COUNTIF(TestUIn3!$E$2:$E125,China_Japan!$A$722),0)))))))))))</f>
        <v>0</v>
      </c>
      <c r="B125" t="str">
        <f>TestUIn3!A125</f>
        <v/>
      </c>
      <c r="C125" t="str">
        <f>TestUIn3!B125</f>
        <v/>
      </c>
      <c r="D125" t="str">
        <f>TestUIn3!C125</f>
        <v/>
      </c>
      <c r="E125" t="str">
        <f>TestUIn3!D125</f>
        <v/>
      </c>
      <c r="F125" s="87" t="str">
        <f>TestUIn3!F125</f>
        <v/>
      </c>
    </row>
    <row r="126">
      <c r="A126" s="86">
        <f>(IF(TestUIn3!E126=China_Japan!$A$2,1&amp;COUNTIF(TestUIn3!$E$2:$E126,China_Japan!$A$2), IF(TestUIn3!E126=China_Japan!$A$82, 2&amp;COUNTIF(TestUIn3!$E$2:$E126,China_Japan!$A$82),IF(TestUIn3!E126=China_Japan!$A$162, 3&amp;COUNTIF(TestUIn3!$E$2:$E126,China_Japan!$A$162),IF(TestUIn3!E126=China_Japan!$A$242, 4&amp;COUNTIF(TestUIn3!$E$2:$E126,China_Japan!$A$242),IF(TestUIn3!E126=China_Japan!$A$322, 5&amp;COUNTIF(TestUIn3!$E$2:$E126,China_Japan!$A$322),IF(TestUIn3!E126=China_Japan!$A$402, 6&amp;COUNTIF(TestUIn3!$E$2:$E126,China_Japan!$A$402),IF(TestUIn3!E126=China_Japan!$A$482, 7&amp;COUNTIF(TestUIn3!$E$2:$E126,China_Japan!$A$482),IF(TestUIn3!E126=China_Japan!$A$562, 8&amp;COUNTIF(TestUIn3!$E$2:$E126,China_Japan!$A$562),IF(TestUIn3!E126=China_Japan!$A$642, 9&amp;COUNTIF(TestUIn3!$E$2:$E126,China_Japan!$A$642),IF(TestUIn3!E126=China_Japan!$A$722, 10&amp;COUNTIF(TestUIn3!$E$2:$E126,China_Japan!$A$722),0)))))))))))</f>
        <v>0</v>
      </c>
      <c r="B126" t="str">
        <f>TestUIn3!A126</f>
        <v/>
      </c>
      <c r="C126" t="str">
        <f>TestUIn3!B126</f>
        <v/>
      </c>
      <c r="D126" t="str">
        <f>TestUIn3!C126</f>
        <v/>
      </c>
      <c r="E126" t="str">
        <f>TestUIn3!D126</f>
        <v/>
      </c>
      <c r="F126" s="87" t="str">
        <f>TestUIn3!F126</f>
        <v/>
      </c>
    </row>
    <row r="127">
      <c r="A127" s="86">
        <f>(IF(TestUIn3!E127=China_Japan!$A$2,1&amp;COUNTIF(TestUIn3!$E$2:$E127,China_Japan!$A$2), IF(TestUIn3!E127=China_Japan!$A$82, 2&amp;COUNTIF(TestUIn3!$E$2:$E127,China_Japan!$A$82),IF(TestUIn3!E127=China_Japan!$A$162, 3&amp;COUNTIF(TestUIn3!$E$2:$E127,China_Japan!$A$162),IF(TestUIn3!E127=China_Japan!$A$242, 4&amp;COUNTIF(TestUIn3!$E$2:$E127,China_Japan!$A$242),IF(TestUIn3!E127=China_Japan!$A$322, 5&amp;COUNTIF(TestUIn3!$E$2:$E127,China_Japan!$A$322),IF(TestUIn3!E127=China_Japan!$A$402, 6&amp;COUNTIF(TestUIn3!$E$2:$E127,China_Japan!$A$402),IF(TestUIn3!E127=China_Japan!$A$482, 7&amp;COUNTIF(TestUIn3!$E$2:$E127,China_Japan!$A$482),IF(TestUIn3!E127=China_Japan!$A$562, 8&amp;COUNTIF(TestUIn3!$E$2:$E127,China_Japan!$A$562),IF(TestUIn3!E127=China_Japan!$A$642, 9&amp;COUNTIF(TestUIn3!$E$2:$E127,China_Japan!$A$642),IF(TestUIn3!E127=China_Japan!$A$722, 10&amp;COUNTIF(TestUIn3!$E$2:$E127,China_Japan!$A$722),0)))))))))))</f>
        <v>0</v>
      </c>
      <c r="B127" t="str">
        <f>TestUIn3!A127</f>
        <v/>
      </c>
      <c r="C127" t="str">
        <f>TestUIn3!B127</f>
        <v/>
      </c>
      <c r="D127" t="str">
        <f>TestUIn3!C127</f>
        <v/>
      </c>
      <c r="E127" t="str">
        <f>TestUIn3!D127</f>
        <v/>
      </c>
      <c r="F127" s="87" t="str">
        <f>TestUIn3!F127</f>
        <v/>
      </c>
    </row>
    <row r="128">
      <c r="A128" s="86">
        <f>(IF(TestUIn3!E128=China_Japan!$A$2,1&amp;COUNTIF(TestUIn3!$E$2:$E128,China_Japan!$A$2), IF(TestUIn3!E128=China_Japan!$A$82, 2&amp;COUNTIF(TestUIn3!$E$2:$E128,China_Japan!$A$82),IF(TestUIn3!E128=China_Japan!$A$162, 3&amp;COUNTIF(TestUIn3!$E$2:$E128,China_Japan!$A$162),IF(TestUIn3!E128=China_Japan!$A$242, 4&amp;COUNTIF(TestUIn3!$E$2:$E128,China_Japan!$A$242),IF(TestUIn3!E128=China_Japan!$A$322, 5&amp;COUNTIF(TestUIn3!$E$2:$E128,China_Japan!$A$322),IF(TestUIn3!E128=China_Japan!$A$402, 6&amp;COUNTIF(TestUIn3!$E$2:$E128,China_Japan!$A$402),IF(TestUIn3!E128=China_Japan!$A$482, 7&amp;COUNTIF(TestUIn3!$E$2:$E128,China_Japan!$A$482),IF(TestUIn3!E128=China_Japan!$A$562, 8&amp;COUNTIF(TestUIn3!$E$2:$E128,China_Japan!$A$562),IF(TestUIn3!E128=China_Japan!$A$642, 9&amp;COUNTIF(TestUIn3!$E$2:$E128,China_Japan!$A$642),IF(TestUIn3!E128=China_Japan!$A$722, 10&amp;COUNTIF(TestUIn3!$E$2:$E128,China_Japan!$A$722),0)))))))))))</f>
        <v>0</v>
      </c>
      <c r="B128" t="str">
        <f>TestUIn3!A128</f>
        <v/>
      </c>
      <c r="C128" t="str">
        <f>TestUIn3!B128</f>
        <v/>
      </c>
      <c r="D128" t="str">
        <f>TestUIn3!C128</f>
        <v/>
      </c>
      <c r="E128" t="str">
        <f>TestUIn3!D128</f>
        <v/>
      </c>
      <c r="F128" s="87" t="str">
        <f>TestUIn3!F128</f>
        <v/>
      </c>
    </row>
    <row r="129">
      <c r="A129" s="86">
        <f>(IF(TestUIn3!E129=China_Japan!$A$2,1&amp;COUNTIF(TestUIn3!$E$2:$E129,China_Japan!$A$2), IF(TestUIn3!E129=China_Japan!$A$82, 2&amp;COUNTIF(TestUIn3!$E$2:$E129,China_Japan!$A$82),IF(TestUIn3!E129=China_Japan!$A$162, 3&amp;COUNTIF(TestUIn3!$E$2:$E129,China_Japan!$A$162),IF(TestUIn3!E129=China_Japan!$A$242, 4&amp;COUNTIF(TestUIn3!$E$2:$E129,China_Japan!$A$242),IF(TestUIn3!E129=China_Japan!$A$322, 5&amp;COUNTIF(TestUIn3!$E$2:$E129,China_Japan!$A$322),IF(TestUIn3!E129=China_Japan!$A$402, 6&amp;COUNTIF(TestUIn3!$E$2:$E129,China_Japan!$A$402),IF(TestUIn3!E129=China_Japan!$A$482, 7&amp;COUNTIF(TestUIn3!$E$2:$E129,China_Japan!$A$482),IF(TestUIn3!E129=China_Japan!$A$562, 8&amp;COUNTIF(TestUIn3!$E$2:$E129,China_Japan!$A$562),IF(TestUIn3!E129=China_Japan!$A$642, 9&amp;COUNTIF(TestUIn3!$E$2:$E129,China_Japan!$A$642),IF(TestUIn3!E129=China_Japan!$A$722, 10&amp;COUNTIF(TestUIn3!$E$2:$E129,China_Japan!$A$722),0)))))))))))</f>
        <v>0</v>
      </c>
      <c r="B129" t="str">
        <f>TestUIn3!A129</f>
        <v/>
      </c>
      <c r="C129" t="str">
        <f>TestUIn3!B129</f>
        <v/>
      </c>
      <c r="D129" t="str">
        <f>TestUIn3!C129</f>
        <v/>
      </c>
      <c r="E129" t="str">
        <f>TestUIn3!D129</f>
        <v/>
      </c>
      <c r="F129" s="87" t="str">
        <f>TestUIn3!F129</f>
        <v/>
      </c>
    </row>
    <row r="130">
      <c r="A130" s="86">
        <f>(IF(TestUIn3!E130=China_Japan!$A$2,1&amp;COUNTIF(TestUIn3!$E$2:$E130,China_Japan!$A$2), IF(TestUIn3!E130=China_Japan!$A$82, 2&amp;COUNTIF(TestUIn3!$E$2:$E130,China_Japan!$A$82),IF(TestUIn3!E130=China_Japan!$A$162, 3&amp;COUNTIF(TestUIn3!$E$2:$E130,China_Japan!$A$162),IF(TestUIn3!E130=China_Japan!$A$242, 4&amp;COUNTIF(TestUIn3!$E$2:$E130,China_Japan!$A$242),IF(TestUIn3!E130=China_Japan!$A$322, 5&amp;COUNTIF(TestUIn3!$E$2:$E130,China_Japan!$A$322),IF(TestUIn3!E130=China_Japan!$A$402, 6&amp;COUNTIF(TestUIn3!$E$2:$E130,China_Japan!$A$402),IF(TestUIn3!E130=China_Japan!$A$482, 7&amp;COUNTIF(TestUIn3!$E$2:$E130,China_Japan!$A$482),IF(TestUIn3!E130=China_Japan!$A$562, 8&amp;COUNTIF(TestUIn3!$E$2:$E130,China_Japan!$A$562),IF(TestUIn3!E130=China_Japan!$A$642, 9&amp;COUNTIF(TestUIn3!$E$2:$E130,China_Japan!$A$642),IF(TestUIn3!E130=China_Japan!$A$722, 10&amp;COUNTIF(TestUIn3!$E$2:$E130,China_Japan!$A$722),0)))))))))))</f>
        <v>0</v>
      </c>
      <c r="B130" t="str">
        <f>TestUIn3!A130</f>
        <v/>
      </c>
      <c r="C130" t="str">
        <f>TestUIn3!B130</f>
        <v/>
      </c>
      <c r="D130" t="str">
        <f>TestUIn3!C130</f>
        <v/>
      </c>
      <c r="E130" t="str">
        <f>TestUIn3!D130</f>
        <v/>
      </c>
      <c r="F130" s="87" t="str">
        <f>TestUIn3!F130</f>
        <v/>
      </c>
    </row>
    <row r="131">
      <c r="A131" s="86">
        <f>(IF(TestUIn3!E131=China_Japan!$A$2,1&amp;COUNTIF(TestUIn3!$E$2:$E131,China_Japan!$A$2), IF(TestUIn3!E131=China_Japan!$A$82, 2&amp;COUNTIF(TestUIn3!$E$2:$E131,China_Japan!$A$82),IF(TestUIn3!E131=China_Japan!$A$162, 3&amp;COUNTIF(TestUIn3!$E$2:$E131,China_Japan!$A$162),IF(TestUIn3!E131=China_Japan!$A$242, 4&amp;COUNTIF(TestUIn3!$E$2:$E131,China_Japan!$A$242),IF(TestUIn3!E131=China_Japan!$A$322, 5&amp;COUNTIF(TestUIn3!$E$2:$E131,China_Japan!$A$322),IF(TestUIn3!E131=China_Japan!$A$402, 6&amp;COUNTIF(TestUIn3!$E$2:$E131,China_Japan!$A$402),IF(TestUIn3!E131=China_Japan!$A$482, 7&amp;COUNTIF(TestUIn3!$E$2:$E131,China_Japan!$A$482),IF(TestUIn3!E131=China_Japan!$A$562, 8&amp;COUNTIF(TestUIn3!$E$2:$E131,China_Japan!$A$562),IF(TestUIn3!E131=China_Japan!$A$642, 9&amp;COUNTIF(TestUIn3!$E$2:$E131,China_Japan!$A$642),IF(TestUIn3!E131=China_Japan!$A$722, 10&amp;COUNTIF(TestUIn3!$E$2:$E131,China_Japan!$A$722),0)))))))))))</f>
        <v>0</v>
      </c>
      <c r="B131" t="str">
        <f>TestUIn3!A131</f>
        <v/>
      </c>
      <c r="C131" t="str">
        <f>TestUIn3!B131</f>
        <v/>
      </c>
      <c r="D131" t="str">
        <f>TestUIn3!C131</f>
        <v/>
      </c>
      <c r="E131" t="str">
        <f>TestUIn3!D131</f>
        <v/>
      </c>
      <c r="F131" s="87" t="str">
        <f>TestUIn3!F131</f>
        <v/>
      </c>
    </row>
    <row r="132">
      <c r="A132" s="86">
        <f>(IF(TestUIn3!E132=China_Japan!$A$2,1&amp;COUNTIF(TestUIn3!$E$2:$E132,China_Japan!$A$2), IF(TestUIn3!E132=China_Japan!$A$82, 2&amp;COUNTIF(TestUIn3!$E$2:$E132,China_Japan!$A$82),IF(TestUIn3!E132=China_Japan!$A$162, 3&amp;COUNTIF(TestUIn3!$E$2:$E132,China_Japan!$A$162),IF(TestUIn3!E132=China_Japan!$A$242, 4&amp;COUNTIF(TestUIn3!$E$2:$E132,China_Japan!$A$242),IF(TestUIn3!E132=China_Japan!$A$322, 5&amp;COUNTIF(TestUIn3!$E$2:$E132,China_Japan!$A$322),IF(TestUIn3!E132=China_Japan!$A$402, 6&amp;COUNTIF(TestUIn3!$E$2:$E132,China_Japan!$A$402),IF(TestUIn3!E132=China_Japan!$A$482, 7&amp;COUNTIF(TestUIn3!$E$2:$E132,China_Japan!$A$482),IF(TestUIn3!E132=China_Japan!$A$562, 8&amp;COUNTIF(TestUIn3!$E$2:$E132,China_Japan!$A$562),IF(TestUIn3!E132=China_Japan!$A$642, 9&amp;COUNTIF(TestUIn3!$E$2:$E132,China_Japan!$A$642),IF(TestUIn3!E132=China_Japan!$A$722, 10&amp;COUNTIF(TestUIn3!$E$2:$E132,China_Japan!$A$722),0)))))))))))</f>
        <v>0</v>
      </c>
      <c r="B132" t="str">
        <f>TestUIn3!A132</f>
        <v/>
      </c>
      <c r="C132" t="str">
        <f>TestUIn3!B132</f>
        <v/>
      </c>
      <c r="D132" t="str">
        <f>TestUIn3!C132</f>
        <v/>
      </c>
      <c r="E132" t="str">
        <f>TestUIn3!D132</f>
        <v/>
      </c>
      <c r="F132" s="87" t="str">
        <f>TestUIn3!F132</f>
        <v/>
      </c>
    </row>
    <row r="133">
      <c r="A133" s="86">
        <f>(IF(TestUIn3!E133=China_Japan!$A$2,1&amp;COUNTIF(TestUIn3!$E$2:$E133,China_Japan!$A$2), IF(TestUIn3!E133=China_Japan!$A$82, 2&amp;COUNTIF(TestUIn3!$E$2:$E133,China_Japan!$A$82),IF(TestUIn3!E133=China_Japan!$A$162, 3&amp;COUNTIF(TestUIn3!$E$2:$E133,China_Japan!$A$162),IF(TestUIn3!E133=China_Japan!$A$242, 4&amp;COUNTIF(TestUIn3!$E$2:$E133,China_Japan!$A$242),IF(TestUIn3!E133=China_Japan!$A$322, 5&amp;COUNTIF(TestUIn3!$E$2:$E133,China_Japan!$A$322),IF(TestUIn3!E133=China_Japan!$A$402, 6&amp;COUNTIF(TestUIn3!$E$2:$E133,China_Japan!$A$402),IF(TestUIn3!E133=China_Japan!$A$482, 7&amp;COUNTIF(TestUIn3!$E$2:$E133,China_Japan!$A$482),IF(TestUIn3!E133=China_Japan!$A$562, 8&amp;COUNTIF(TestUIn3!$E$2:$E133,China_Japan!$A$562),IF(TestUIn3!E133=China_Japan!$A$642, 9&amp;COUNTIF(TestUIn3!$E$2:$E133,China_Japan!$A$642),IF(TestUIn3!E133=China_Japan!$A$722, 10&amp;COUNTIF(TestUIn3!$E$2:$E133,China_Japan!$A$722),0)))))))))))</f>
        <v>0</v>
      </c>
      <c r="B133" t="str">
        <f>TestUIn3!A133</f>
        <v/>
      </c>
      <c r="C133" t="str">
        <f>TestUIn3!B133</f>
        <v/>
      </c>
      <c r="D133" t="str">
        <f>TestUIn3!C133</f>
        <v/>
      </c>
      <c r="E133" t="str">
        <f>TestUIn3!D133</f>
        <v/>
      </c>
      <c r="F133" s="87" t="str">
        <f>TestUIn3!F133</f>
        <v/>
      </c>
    </row>
    <row r="134">
      <c r="A134" s="86">
        <f>(IF(TestUIn3!E134=China_Japan!$A$2,1&amp;COUNTIF(TestUIn3!$E$2:$E134,China_Japan!$A$2), IF(TestUIn3!E134=China_Japan!$A$82, 2&amp;COUNTIF(TestUIn3!$E$2:$E134,China_Japan!$A$82),IF(TestUIn3!E134=China_Japan!$A$162, 3&amp;COUNTIF(TestUIn3!$E$2:$E134,China_Japan!$A$162),IF(TestUIn3!E134=China_Japan!$A$242, 4&amp;COUNTIF(TestUIn3!$E$2:$E134,China_Japan!$A$242),IF(TestUIn3!E134=China_Japan!$A$322, 5&amp;COUNTIF(TestUIn3!$E$2:$E134,China_Japan!$A$322),IF(TestUIn3!E134=China_Japan!$A$402, 6&amp;COUNTIF(TestUIn3!$E$2:$E134,China_Japan!$A$402),IF(TestUIn3!E134=China_Japan!$A$482, 7&amp;COUNTIF(TestUIn3!$E$2:$E134,China_Japan!$A$482),IF(TestUIn3!E134=China_Japan!$A$562, 8&amp;COUNTIF(TestUIn3!$E$2:$E134,China_Japan!$A$562),IF(TestUIn3!E134=China_Japan!$A$642, 9&amp;COUNTIF(TestUIn3!$E$2:$E134,China_Japan!$A$642),IF(TestUIn3!E134=China_Japan!$A$722, 10&amp;COUNTIF(TestUIn3!$E$2:$E134,China_Japan!$A$722),0)))))))))))</f>
        <v>0</v>
      </c>
      <c r="B134" t="str">
        <f>TestUIn3!A134</f>
        <v/>
      </c>
      <c r="C134" t="str">
        <f>TestUIn3!B134</f>
        <v/>
      </c>
      <c r="D134" t="str">
        <f>TestUIn3!C134</f>
        <v/>
      </c>
      <c r="E134" t="str">
        <f>TestUIn3!D134</f>
        <v/>
      </c>
      <c r="F134" s="87" t="str">
        <f>TestUIn3!F134</f>
        <v/>
      </c>
    </row>
    <row r="135">
      <c r="A135" s="86">
        <f>(IF(TestUIn3!E135=China_Japan!$A$2,1&amp;COUNTIF(TestUIn3!$E$2:$E135,China_Japan!$A$2), IF(TestUIn3!E135=China_Japan!$A$82, 2&amp;COUNTIF(TestUIn3!$E$2:$E135,China_Japan!$A$82),IF(TestUIn3!E135=China_Japan!$A$162, 3&amp;COUNTIF(TestUIn3!$E$2:$E135,China_Japan!$A$162),IF(TestUIn3!E135=China_Japan!$A$242, 4&amp;COUNTIF(TestUIn3!$E$2:$E135,China_Japan!$A$242),IF(TestUIn3!E135=China_Japan!$A$322, 5&amp;COUNTIF(TestUIn3!$E$2:$E135,China_Japan!$A$322),IF(TestUIn3!E135=China_Japan!$A$402, 6&amp;COUNTIF(TestUIn3!$E$2:$E135,China_Japan!$A$402),IF(TestUIn3!E135=China_Japan!$A$482, 7&amp;COUNTIF(TestUIn3!$E$2:$E135,China_Japan!$A$482),IF(TestUIn3!E135=China_Japan!$A$562, 8&amp;COUNTIF(TestUIn3!$E$2:$E135,China_Japan!$A$562),IF(TestUIn3!E135=China_Japan!$A$642, 9&amp;COUNTIF(TestUIn3!$E$2:$E135,China_Japan!$A$642),IF(TestUIn3!E135=China_Japan!$A$722, 10&amp;COUNTIF(TestUIn3!$E$2:$E135,China_Japan!$A$722),0)))))))))))</f>
        <v>0</v>
      </c>
      <c r="B135" t="str">
        <f>TestUIn3!A135</f>
        <v/>
      </c>
      <c r="C135" t="str">
        <f>TestUIn3!B135</f>
        <v/>
      </c>
      <c r="D135" t="str">
        <f>TestUIn3!C135</f>
        <v/>
      </c>
      <c r="E135" t="str">
        <f>TestUIn3!D135</f>
        <v/>
      </c>
      <c r="F135" s="87" t="str">
        <f>TestUIn3!F135</f>
        <v/>
      </c>
    </row>
    <row r="136">
      <c r="A136" s="86">
        <f>(IF(TestUIn3!E136=China_Japan!$A$2,1&amp;COUNTIF(TestUIn3!$E$2:$E136,China_Japan!$A$2), IF(TestUIn3!E136=China_Japan!$A$82, 2&amp;COUNTIF(TestUIn3!$E$2:$E136,China_Japan!$A$82),IF(TestUIn3!E136=China_Japan!$A$162, 3&amp;COUNTIF(TestUIn3!$E$2:$E136,China_Japan!$A$162),IF(TestUIn3!E136=China_Japan!$A$242, 4&amp;COUNTIF(TestUIn3!$E$2:$E136,China_Japan!$A$242),IF(TestUIn3!E136=China_Japan!$A$322, 5&amp;COUNTIF(TestUIn3!$E$2:$E136,China_Japan!$A$322),IF(TestUIn3!E136=China_Japan!$A$402, 6&amp;COUNTIF(TestUIn3!$E$2:$E136,China_Japan!$A$402),IF(TestUIn3!E136=China_Japan!$A$482, 7&amp;COUNTIF(TestUIn3!$E$2:$E136,China_Japan!$A$482),IF(TestUIn3!E136=China_Japan!$A$562, 8&amp;COUNTIF(TestUIn3!$E$2:$E136,China_Japan!$A$562),IF(TestUIn3!E136=China_Japan!$A$642, 9&amp;COUNTIF(TestUIn3!$E$2:$E136,China_Japan!$A$642),IF(TestUIn3!E136=China_Japan!$A$722, 10&amp;COUNTIF(TestUIn3!$E$2:$E136,China_Japan!$A$722),0)))))))))))</f>
        <v>0</v>
      </c>
      <c r="B136" t="str">
        <f>TestUIn3!A136</f>
        <v/>
      </c>
      <c r="C136" t="str">
        <f>TestUIn3!B136</f>
        <v/>
      </c>
      <c r="D136" t="str">
        <f>TestUIn3!C136</f>
        <v/>
      </c>
      <c r="E136" t="str">
        <f>TestUIn3!D136</f>
        <v/>
      </c>
      <c r="F136" s="87" t="str">
        <f>TestUIn3!F136</f>
        <v/>
      </c>
    </row>
    <row r="137">
      <c r="A137" s="86">
        <f>(IF(TestUIn3!E137=China_Japan!$A$2,1&amp;COUNTIF(TestUIn3!$E$2:$E137,China_Japan!$A$2), IF(TestUIn3!E137=China_Japan!$A$82, 2&amp;COUNTIF(TestUIn3!$E$2:$E137,China_Japan!$A$82),IF(TestUIn3!E137=China_Japan!$A$162, 3&amp;COUNTIF(TestUIn3!$E$2:$E137,China_Japan!$A$162),IF(TestUIn3!E137=China_Japan!$A$242, 4&amp;COUNTIF(TestUIn3!$E$2:$E137,China_Japan!$A$242),IF(TestUIn3!E137=China_Japan!$A$322, 5&amp;COUNTIF(TestUIn3!$E$2:$E137,China_Japan!$A$322),IF(TestUIn3!E137=China_Japan!$A$402, 6&amp;COUNTIF(TestUIn3!$E$2:$E137,China_Japan!$A$402),IF(TestUIn3!E137=China_Japan!$A$482, 7&amp;COUNTIF(TestUIn3!$E$2:$E137,China_Japan!$A$482),IF(TestUIn3!E137=China_Japan!$A$562, 8&amp;COUNTIF(TestUIn3!$E$2:$E137,China_Japan!$A$562),IF(TestUIn3!E137=China_Japan!$A$642, 9&amp;COUNTIF(TestUIn3!$E$2:$E137,China_Japan!$A$642),IF(TestUIn3!E137=China_Japan!$A$722, 10&amp;COUNTIF(TestUIn3!$E$2:$E137,China_Japan!$A$722),0)))))))))))</f>
        <v>0</v>
      </c>
      <c r="B137" t="str">
        <f>TestUIn3!A137</f>
        <v/>
      </c>
      <c r="C137" t="str">
        <f>TestUIn3!B137</f>
        <v/>
      </c>
      <c r="D137" t="str">
        <f>TestUIn3!C137</f>
        <v/>
      </c>
      <c r="E137" t="str">
        <f>TestUIn3!D137</f>
        <v/>
      </c>
      <c r="F137" s="87" t="str">
        <f>TestUIn3!F137</f>
        <v/>
      </c>
    </row>
    <row r="138">
      <c r="A138" s="86">
        <f>(IF(TestUIn3!E138=China_Japan!$A$2,1&amp;COUNTIF(TestUIn3!$E$2:$E138,China_Japan!$A$2), IF(TestUIn3!E138=China_Japan!$A$82, 2&amp;COUNTIF(TestUIn3!$E$2:$E138,China_Japan!$A$82),IF(TestUIn3!E138=China_Japan!$A$162, 3&amp;COUNTIF(TestUIn3!$E$2:$E138,China_Japan!$A$162),IF(TestUIn3!E138=China_Japan!$A$242, 4&amp;COUNTIF(TestUIn3!$E$2:$E138,China_Japan!$A$242),IF(TestUIn3!E138=China_Japan!$A$322, 5&amp;COUNTIF(TestUIn3!$E$2:$E138,China_Japan!$A$322),IF(TestUIn3!E138=China_Japan!$A$402, 6&amp;COUNTIF(TestUIn3!$E$2:$E138,China_Japan!$A$402),IF(TestUIn3!E138=China_Japan!$A$482, 7&amp;COUNTIF(TestUIn3!$E$2:$E138,China_Japan!$A$482),IF(TestUIn3!E138=China_Japan!$A$562, 8&amp;COUNTIF(TestUIn3!$E$2:$E138,China_Japan!$A$562),IF(TestUIn3!E138=China_Japan!$A$642, 9&amp;COUNTIF(TestUIn3!$E$2:$E138,China_Japan!$A$642),IF(TestUIn3!E138=China_Japan!$A$722, 10&amp;COUNTIF(TestUIn3!$E$2:$E138,China_Japan!$A$722),0)))))))))))</f>
        <v>0</v>
      </c>
      <c r="B138" t="str">
        <f>TestUIn3!A138</f>
        <v/>
      </c>
      <c r="C138" t="str">
        <f>TestUIn3!B138</f>
        <v/>
      </c>
      <c r="D138" t="str">
        <f>TestUIn3!C138</f>
        <v/>
      </c>
      <c r="E138" t="str">
        <f>TestUIn3!D138</f>
        <v/>
      </c>
      <c r="F138" s="87" t="str">
        <f>TestUIn3!F138</f>
        <v/>
      </c>
    </row>
    <row r="139">
      <c r="A139" s="86">
        <f>(IF(TestUIn3!E139=China_Japan!$A$2,1&amp;COUNTIF(TestUIn3!$E$2:$E139,China_Japan!$A$2), IF(TestUIn3!E139=China_Japan!$A$82, 2&amp;COUNTIF(TestUIn3!$E$2:$E139,China_Japan!$A$82),IF(TestUIn3!E139=China_Japan!$A$162, 3&amp;COUNTIF(TestUIn3!$E$2:$E139,China_Japan!$A$162),IF(TestUIn3!E139=China_Japan!$A$242, 4&amp;COUNTIF(TestUIn3!$E$2:$E139,China_Japan!$A$242),IF(TestUIn3!E139=China_Japan!$A$322, 5&amp;COUNTIF(TestUIn3!$E$2:$E139,China_Japan!$A$322),IF(TestUIn3!E139=China_Japan!$A$402, 6&amp;COUNTIF(TestUIn3!$E$2:$E139,China_Japan!$A$402),IF(TestUIn3!E139=China_Japan!$A$482, 7&amp;COUNTIF(TestUIn3!$E$2:$E139,China_Japan!$A$482),IF(TestUIn3!E139=China_Japan!$A$562, 8&amp;COUNTIF(TestUIn3!$E$2:$E139,China_Japan!$A$562),IF(TestUIn3!E139=China_Japan!$A$642, 9&amp;COUNTIF(TestUIn3!$E$2:$E139,China_Japan!$A$642),IF(TestUIn3!E139=China_Japan!$A$722, 10&amp;COUNTIF(TestUIn3!$E$2:$E139,China_Japan!$A$722),0)))))))))))</f>
        <v>0</v>
      </c>
      <c r="B139" t="str">
        <f>TestUIn3!A139</f>
        <v/>
      </c>
      <c r="C139" t="str">
        <f>TestUIn3!B139</f>
        <v/>
      </c>
      <c r="D139" t="str">
        <f>TestUIn3!C139</f>
        <v/>
      </c>
      <c r="E139" t="str">
        <f>TestUIn3!D139</f>
        <v/>
      </c>
      <c r="F139" s="87" t="str">
        <f>TestUIn3!F139</f>
        <v/>
      </c>
    </row>
    <row r="140">
      <c r="A140" s="86">
        <f>(IF(TestUIn3!E140=China_Japan!$A$2,1&amp;COUNTIF(TestUIn3!$E$2:$E140,China_Japan!$A$2), IF(TestUIn3!E140=China_Japan!$A$82, 2&amp;COUNTIF(TestUIn3!$E$2:$E140,China_Japan!$A$82),IF(TestUIn3!E140=China_Japan!$A$162, 3&amp;COUNTIF(TestUIn3!$E$2:$E140,China_Japan!$A$162),IF(TestUIn3!E140=China_Japan!$A$242, 4&amp;COUNTIF(TestUIn3!$E$2:$E140,China_Japan!$A$242),IF(TestUIn3!E140=China_Japan!$A$322, 5&amp;COUNTIF(TestUIn3!$E$2:$E140,China_Japan!$A$322),IF(TestUIn3!E140=China_Japan!$A$402, 6&amp;COUNTIF(TestUIn3!$E$2:$E140,China_Japan!$A$402),IF(TestUIn3!E140=China_Japan!$A$482, 7&amp;COUNTIF(TestUIn3!$E$2:$E140,China_Japan!$A$482),IF(TestUIn3!E140=China_Japan!$A$562, 8&amp;COUNTIF(TestUIn3!$E$2:$E140,China_Japan!$A$562),IF(TestUIn3!E140=China_Japan!$A$642, 9&amp;COUNTIF(TestUIn3!$E$2:$E140,China_Japan!$A$642),IF(TestUIn3!E140=China_Japan!$A$722, 10&amp;COUNTIF(TestUIn3!$E$2:$E140,China_Japan!$A$722),0)))))))))))</f>
        <v>0</v>
      </c>
      <c r="B140" t="str">
        <f>TestUIn3!A140</f>
        <v/>
      </c>
      <c r="C140" t="str">
        <f>TestUIn3!B140</f>
        <v/>
      </c>
      <c r="D140" t="str">
        <f>TestUIn3!C140</f>
        <v/>
      </c>
      <c r="E140" t="str">
        <f>TestUIn3!D140</f>
        <v/>
      </c>
      <c r="F140" s="87" t="str">
        <f>TestUIn3!F140</f>
        <v/>
      </c>
    </row>
    <row r="141">
      <c r="A141" s="86">
        <f>(IF(TestUIn3!E141=China_Japan!$A$2,1&amp;COUNTIF(TestUIn3!$E$2:$E141,China_Japan!$A$2), IF(TestUIn3!E141=China_Japan!$A$82, 2&amp;COUNTIF(TestUIn3!$E$2:$E141,China_Japan!$A$82),IF(TestUIn3!E141=China_Japan!$A$162, 3&amp;COUNTIF(TestUIn3!$E$2:$E141,China_Japan!$A$162),IF(TestUIn3!E141=China_Japan!$A$242, 4&amp;COUNTIF(TestUIn3!$E$2:$E141,China_Japan!$A$242),IF(TestUIn3!E141=China_Japan!$A$322, 5&amp;COUNTIF(TestUIn3!$E$2:$E141,China_Japan!$A$322),IF(TestUIn3!E141=China_Japan!$A$402, 6&amp;COUNTIF(TestUIn3!$E$2:$E141,China_Japan!$A$402),IF(TestUIn3!E141=China_Japan!$A$482, 7&amp;COUNTIF(TestUIn3!$E$2:$E141,China_Japan!$A$482),IF(TestUIn3!E141=China_Japan!$A$562, 8&amp;COUNTIF(TestUIn3!$E$2:$E141,China_Japan!$A$562),IF(TestUIn3!E141=China_Japan!$A$642, 9&amp;COUNTIF(TestUIn3!$E$2:$E141,China_Japan!$A$642),IF(TestUIn3!E141=China_Japan!$A$722, 10&amp;COUNTIF(TestUIn3!$E$2:$E141,China_Japan!$A$722),0)))))))))))</f>
        <v>0</v>
      </c>
      <c r="B141" t="str">
        <f>TestUIn3!A141</f>
        <v/>
      </c>
      <c r="C141" t="str">
        <f>TestUIn3!B141</f>
        <v/>
      </c>
      <c r="D141" t="str">
        <f>TestUIn3!C141</f>
        <v/>
      </c>
      <c r="E141" t="str">
        <f>TestUIn3!D141</f>
        <v/>
      </c>
      <c r="F141" s="87" t="str">
        <f>TestUIn3!F141</f>
        <v/>
      </c>
    </row>
    <row r="142">
      <c r="A142" s="86">
        <f>(IF(TestUIn3!E142=China_Japan!$A$2,1&amp;COUNTIF(TestUIn3!$E$2:$E142,China_Japan!$A$2), IF(TestUIn3!E142=China_Japan!$A$82, 2&amp;COUNTIF(TestUIn3!$E$2:$E142,China_Japan!$A$82),IF(TestUIn3!E142=China_Japan!$A$162, 3&amp;COUNTIF(TestUIn3!$E$2:$E142,China_Japan!$A$162),IF(TestUIn3!E142=China_Japan!$A$242, 4&amp;COUNTIF(TestUIn3!$E$2:$E142,China_Japan!$A$242),IF(TestUIn3!E142=China_Japan!$A$322, 5&amp;COUNTIF(TestUIn3!$E$2:$E142,China_Japan!$A$322),IF(TestUIn3!E142=China_Japan!$A$402, 6&amp;COUNTIF(TestUIn3!$E$2:$E142,China_Japan!$A$402),IF(TestUIn3!E142=China_Japan!$A$482, 7&amp;COUNTIF(TestUIn3!$E$2:$E142,China_Japan!$A$482),IF(TestUIn3!E142=China_Japan!$A$562, 8&amp;COUNTIF(TestUIn3!$E$2:$E142,China_Japan!$A$562),IF(TestUIn3!E142=China_Japan!$A$642, 9&amp;COUNTIF(TestUIn3!$E$2:$E142,China_Japan!$A$642),IF(TestUIn3!E142=China_Japan!$A$722, 10&amp;COUNTIF(TestUIn3!$E$2:$E142,China_Japan!$A$722),0)))))))))))</f>
        <v>0</v>
      </c>
      <c r="B142" t="str">
        <f>TestUIn3!A142</f>
        <v/>
      </c>
      <c r="C142" t="str">
        <f>TestUIn3!B142</f>
        <v/>
      </c>
      <c r="D142" t="str">
        <f>TestUIn3!C142</f>
        <v/>
      </c>
      <c r="E142" t="str">
        <f>TestUIn3!D142</f>
        <v/>
      </c>
      <c r="F142" s="87" t="str">
        <f>TestUIn3!F142</f>
        <v/>
      </c>
    </row>
    <row r="143">
      <c r="A143" s="86">
        <f>(IF(TestUIn3!E143=China_Japan!$A$2,1&amp;COUNTIF(TestUIn3!$E$2:$E143,China_Japan!$A$2), IF(TestUIn3!E143=China_Japan!$A$82, 2&amp;COUNTIF(TestUIn3!$E$2:$E143,China_Japan!$A$82),IF(TestUIn3!E143=China_Japan!$A$162, 3&amp;COUNTIF(TestUIn3!$E$2:$E143,China_Japan!$A$162),IF(TestUIn3!E143=China_Japan!$A$242, 4&amp;COUNTIF(TestUIn3!$E$2:$E143,China_Japan!$A$242),IF(TestUIn3!E143=China_Japan!$A$322, 5&amp;COUNTIF(TestUIn3!$E$2:$E143,China_Japan!$A$322),IF(TestUIn3!E143=China_Japan!$A$402, 6&amp;COUNTIF(TestUIn3!$E$2:$E143,China_Japan!$A$402),IF(TestUIn3!E143=China_Japan!$A$482, 7&amp;COUNTIF(TestUIn3!$E$2:$E143,China_Japan!$A$482),IF(TestUIn3!E143=China_Japan!$A$562, 8&amp;COUNTIF(TestUIn3!$E$2:$E143,China_Japan!$A$562),IF(TestUIn3!E143=China_Japan!$A$642, 9&amp;COUNTIF(TestUIn3!$E$2:$E143,China_Japan!$A$642),IF(TestUIn3!E143=China_Japan!$A$722, 10&amp;COUNTIF(TestUIn3!$E$2:$E143,China_Japan!$A$722),0)))))))))))</f>
        <v>0</v>
      </c>
      <c r="B143" t="str">
        <f>TestUIn3!A143</f>
        <v/>
      </c>
      <c r="C143" t="str">
        <f>TestUIn3!B143</f>
        <v/>
      </c>
      <c r="D143" t="str">
        <f>TestUIn3!C143</f>
        <v/>
      </c>
      <c r="E143" t="str">
        <f>TestUIn3!D143</f>
        <v/>
      </c>
      <c r="F143" s="87" t="str">
        <f>TestUIn3!F143</f>
        <v/>
      </c>
    </row>
    <row r="144">
      <c r="A144" s="86">
        <f>(IF(TestUIn3!E144=China_Japan!$A$2,1&amp;COUNTIF(TestUIn3!$E$2:$E144,China_Japan!$A$2), IF(TestUIn3!E144=China_Japan!$A$82, 2&amp;COUNTIF(TestUIn3!$E$2:$E144,China_Japan!$A$82),IF(TestUIn3!E144=China_Japan!$A$162, 3&amp;COUNTIF(TestUIn3!$E$2:$E144,China_Japan!$A$162),IF(TestUIn3!E144=China_Japan!$A$242, 4&amp;COUNTIF(TestUIn3!$E$2:$E144,China_Japan!$A$242),IF(TestUIn3!E144=China_Japan!$A$322, 5&amp;COUNTIF(TestUIn3!$E$2:$E144,China_Japan!$A$322),IF(TestUIn3!E144=China_Japan!$A$402, 6&amp;COUNTIF(TestUIn3!$E$2:$E144,China_Japan!$A$402),IF(TestUIn3!E144=China_Japan!$A$482, 7&amp;COUNTIF(TestUIn3!$E$2:$E144,China_Japan!$A$482),IF(TestUIn3!E144=China_Japan!$A$562, 8&amp;COUNTIF(TestUIn3!$E$2:$E144,China_Japan!$A$562),IF(TestUIn3!E144=China_Japan!$A$642, 9&amp;COUNTIF(TestUIn3!$E$2:$E144,China_Japan!$A$642),IF(TestUIn3!E144=China_Japan!$A$722, 10&amp;COUNTIF(TestUIn3!$E$2:$E144,China_Japan!$A$722),0)))))))))))</f>
        <v>0</v>
      </c>
      <c r="B144" t="str">
        <f>TestUIn3!A144</f>
        <v/>
      </c>
      <c r="C144" t="str">
        <f>TestUIn3!B144</f>
        <v/>
      </c>
      <c r="D144" t="str">
        <f>TestUIn3!C144</f>
        <v/>
      </c>
      <c r="E144" t="str">
        <f>TestUIn3!D144</f>
        <v/>
      </c>
      <c r="F144" s="87" t="str">
        <f>TestUIn3!F144</f>
        <v/>
      </c>
    </row>
    <row r="145">
      <c r="A145" s="86">
        <f>(IF(TestUIn3!E145=China_Japan!$A$2,1&amp;COUNTIF(TestUIn3!$E$2:$E145,China_Japan!$A$2), IF(TestUIn3!E145=China_Japan!$A$82, 2&amp;COUNTIF(TestUIn3!$E$2:$E145,China_Japan!$A$82),IF(TestUIn3!E145=China_Japan!$A$162, 3&amp;COUNTIF(TestUIn3!$E$2:$E145,China_Japan!$A$162),IF(TestUIn3!E145=China_Japan!$A$242, 4&amp;COUNTIF(TestUIn3!$E$2:$E145,China_Japan!$A$242),IF(TestUIn3!E145=China_Japan!$A$322, 5&amp;COUNTIF(TestUIn3!$E$2:$E145,China_Japan!$A$322),IF(TestUIn3!E145=China_Japan!$A$402, 6&amp;COUNTIF(TestUIn3!$E$2:$E145,China_Japan!$A$402),IF(TestUIn3!E145=China_Japan!$A$482, 7&amp;COUNTIF(TestUIn3!$E$2:$E145,China_Japan!$A$482),IF(TestUIn3!E145=China_Japan!$A$562, 8&amp;COUNTIF(TestUIn3!$E$2:$E145,China_Japan!$A$562),IF(TestUIn3!E145=China_Japan!$A$642, 9&amp;COUNTIF(TestUIn3!$E$2:$E145,China_Japan!$A$642),IF(TestUIn3!E145=China_Japan!$A$722, 10&amp;COUNTIF(TestUIn3!$E$2:$E145,China_Japan!$A$722),0)))))))))))</f>
        <v>0</v>
      </c>
      <c r="B145" t="str">
        <f>TestUIn3!A145</f>
        <v/>
      </c>
      <c r="C145" t="str">
        <f>TestUIn3!B145</f>
        <v/>
      </c>
      <c r="D145" t="str">
        <f>TestUIn3!C145</f>
        <v/>
      </c>
      <c r="E145" t="str">
        <f>TestUIn3!D145</f>
        <v/>
      </c>
      <c r="F145" s="87" t="str">
        <f>TestUIn3!F145</f>
        <v/>
      </c>
    </row>
    <row r="146">
      <c r="A146" s="86">
        <f>(IF(TestUIn3!E146=China_Japan!$A$2,1&amp;COUNTIF(TestUIn3!$E$2:$E146,China_Japan!$A$2), IF(TestUIn3!E146=China_Japan!$A$82, 2&amp;COUNTIF(TestUIn3!$E$2:$E146,China_Japan!$A$82),IF(TestUIn3!E146=China_Japan!$A$162, 3&amp;COUNTIF(TestUIn3!$E$2:$E146,China_Japan!$A$162),IF(TestUIn3!E146=China_Japan!$A$242, 4&amp;COUNTIF(TestUIn3!$E$2:$E146,China_Japan!$A$242),IF(TestUIn3!E146=China_Japan!$A$322, 5&amp;COUNTIF(TestUIn3!$E$2:$E146,China_Japan!$A$322),IF(TestUIn3!E146=China_Japan!$A$402, 6&amp;COUNTIF(TestUIn3!$E$2:$E146,China_Japan!$A$402),IF(TestUIn3!E146=China_Japan!$A$482, 7&amp;COUNTIF(TestUIn3!$E$2:$E146,China_Japan!$A$482),IF(TestUIn3!E146=China_Japan!$A$562, 8&amp;COUNTIF(TestUIn3!$E$2:$E146,China_Japan!$A$562),IF(TestUIn3!E146=China_Japan!$A$642, 9&amp;COUNTIF(TestUIn3!$E$2:$E146,China_Japan!$A$642),IF(TestUIn3!E146=China_Japan!$A$722, 10&amp;COUNTIF(TestUIn3!$E$2:$E146,China_Japan!$A$722),0)))))))))))</f>
        <v>0</v>
      </c>
      <c r="B146" t="str">
        <f>TestUIn3!A146</f>
        <v/>
      </c>
      <c r="C146" t="str">
        <f>TestUIn3!B146</f>
        <v/>
      </c>
      <c r="D146" t="str">
        <f>TestUIn3!C146</f>
        <v/>
      </c>
      <c r="E146" t="str">
        <f>TestUIn3!D146</f>
        <v/>
      </c>
      <c r="F146" s="87" t="str">
        <f>TestUIn3!F146</f>
        <v/>
      </c>
    </row>
    <row r="147">
      <c r="A147" s="86">
        <f>(IF(TestUIn3!E147=China_Japan!$A$2,1&amp;COUNTIF(TestUIn3!$E$2:$E147,China_Japan!$A$2), IF(TestUIn3!E147=China_Japan!$A$82, 2&amp;COUNTIF(TestUIn3!$E$2:$E147,China_Japan!$A$82),IF(TestUIn3!E147=China_Japan!$A$162, 3&amp;COUNTIF(TestUIn3!$E$2:$E147,China_Japan!$A$162),IF(TestUIn3!E147=China_Japan!$A$242, 4&amp;COUNTIF(TestUIn3!$E$2:$E147,China_Japan!$A$242),IF(TestUIn3!E147=China_Japan!$A$322, 5&amp;COUNTIF(TestUIn3!$E$2:$E147,China_Japan!$A$322),IF(TestUIn3!E147=China_Japan!$A$402, 6&amp;COUNTIF(TestUIn3!$E$2:$E147,China_Japan!$A$402),IF(TestUIn3!E147=China_Japan!$A$482, 7&amp;COUNTIF(TestUIn3!$E$2:$E147,China_Japan!$A$482),IF(TestUIn3!E147=China_Japan!$A$562, 8&amp;COUNTIF(TestUIn3!$E$2:$E147,China_Japan!$A$562),IF(TestUIn3!E147=China_Japan!$A$642, 9&amp;COUNTIF(TestUIn3!$E$2:$E147,China_Japan!$A$642),IF(TestUIn3!E147=China_Japan!$A$722, 10&amp;COUNTIF(TestUIn3!$E$2:$E147,China_Japan!$A$722),0)))))))))))</f>
        <v>0</v>
      </c>
      <c r="B147" t="str">
        <f>TestUIn3!A147</f>
        <v/>
      </c>
      <c r="C147" t="str">
        <f>TestUIn3!B147</f>
        <v/>
      </c>
      <c r="D147" t="str">
        <f>TestUIn3!C147</f>
        <v/>
      </c>
      <c r="E147" t="str">
        <f>TestUIn3!D147</f>
        <v/>
      </c>
      <c r="F147" s="87" t="str">
        <f>TestUIn3!F147</f>
        <v/>
      </c>
    </row>
    <row r="148">
      <c r="A148" s="86">
        <f>(IF(TestUIn3!E148=China_Japan!$A$2,1&amp;COUNTIF(TestUIn3!$E$2:$E148,China_Japan!$A$2), IF(TestUIn3!E148=China_Japan!$A$82, 2&amp;COUNTIF(TestUIn3!$E$2:$E148,China_Japan!$A$82),IF(TestUIn3!E148=China_Japan!$A$162, 3&amp;COUNTIF(TestUIn3!$E$2:$E148,China_Japan!$A$162),IF(TestUIn3!E148=China_Japan!$A$242, 4&amp;COUNTIF(TestUIn3!$E$2:$E148,China_Japan!$A$242),IF(TestUIn3!E148=China_Japan!$A$322, 5&amp;COUNTIF(TestUIn3!$E$2:$E148,China_Japan!$A$322),IF(TestUIn3!E148=China_Japan!$A$402, 6&amp;COUNTIF(TestUIn3!$E$2:$E148,China_Japan!$A$402),IF(TestUIn3!E148=China_Japan!$A$482, 7&amp;COUNTIF(TestUIn3!$E$2:$E148,China_Japan!$A$482),IF(TestUIn3!E148=China_Japan!$A$562, 8&amp;COUNTIF(TestUIn3!$E$2:$E148,China_Japan!$A$562),IF(TestUIn3!E148=China_Japan!$A$642, 9&amp;COUNTIF(TestUIn3!$E$2:$E148,China_Japan!$A$642),IF(TestUIn3!E148=China_Japan!$A$722, 10&amp;COUNTIF(TestUIn3!$E$2:$E148,China_Japan!$A$722),0)))))))))))</f>
        <v>0</v>
      </c>
      <c r="B148" t="str">
        <f>TestUIn3!A148</f>
        <v/>
      </c>
      <c r="C148" t="str">
        <f>TestUIn3!B148</f>
        <v/>
      </c>
      <c r="D148" t="str">
        <f>TestUIn3!C148</f>
        <v/>
      </c>
      <c r="E148" t="str">
        <f>TestUIn3!D148</f>
        <v/>
      </c>
      <c r="F148" s="87" t="str">
        <f>TestUIn3!F148</f>
        <v/>
      </c>
    </row>
    <row r="149">
      <c r="A149" s="86">
        <f>(IF(TestUIn3!E149=China_Japan!$A$2,1&amp;COUNTIF(TestUIn3!$E$2:$E149,China_Japan!$A$2), IF(TestUIn3!E149=China_Japan!$A$82, 2&amp;COUNTIF(TestUIn3!$E$2:$E149,China_Japan!$A$82),IF(TestUIn3!E149=China_Japan!$A$162, 3&amp;COUNTIF(TestUIn3!$E$2:$E149,China_Japan!$A$162),IF(TestUIn3!E149=China_Japan!$A$242, 4&amp;COUNTIF(TestUIn3!$E$2:$E149,China_Japan!$A$242),IF(TestUIn3!E149=China_Japan!$A$322, 5&amp;COUNTIF(TestUIn3!$E$2:$E149,China_Japan!$A$322),IF(TestUIn3!E149=China_Japan!$A$402, 6&amp;COUNTIF(TestUIn3!$E$2:$E149,China_Japan!$A$402),IF(TestUIn3!E149=China_Japan!$A$482, 7&amp;COUNTIF(TestUIn3!$E$2:$E149,China_Japan!$A$482),IF(TestUIn3!E149=China_Japan!$A$562, 8&amp;COUNTIF(TestUIn3!$E$2:$E149,China_Japan!$A$562),IF(TestUIn3!E149=China_Japan!$A$642, 9&amp;COUNTIF(TestUIn3!$E$2:$E149,China_Japan!$A$642),IF(TestUIn3!E149=China_Japan!$A$722, 10&amp;COUNTIF(TestUIn3!$E$2:$E149,China_Japan!$A$722),0)))))))))))</f>
        <v>0</v>
      </c>
      <c r="B149" t="str">
        <f>TestUIn3!A149</f>
        <v/>
      </c>
      <c r="C149" t="str">
        <f>TestUIn3!B149</f>
        <v/>
      </c>
      <c r="D149" t="str">
        <f>TestUIn3!C149</f>
        <v/>
      </c>
      <c r="E149" t="str">
        <f>TestUIn3!D149</f>
        <v/>
      </c>
      <c r="F149" s="87" t="str">
        <f>TestUIn3!F149</f>
        <v/>
      </c>
    </row>
    <row r="150">
      <c r="A150" s="86">
        <f>(IF(TestUIn3!E150=China_Japan!$A$2,1&amp;COUNTIF(TestUIn3!$E$2:$E150,China_Japan!$A$2), IF(TestUIn3!E150=China_Japan!$A$82, 2&amp;COUNTIF(TestUIn3!$E$2:$E150,China_Japan!$A$82),IF(TestUIn3!E150=China_Japan!$A$162, 3&amp;COUNTIF(TestUIn3!$E$2:$E150,China_Japan!$A$162),IF(TestUIn3!E150=China_Japan!$A$242, 4&amp;COUNTIF(TestUIn3!$E$2:$E150,China_Japan!$A$242),IF(TestUIn3!E150=China_Japan!$A$322, 5&amp;COUNTIF(TestUIn3!$E$2:$E150,China_Japan!$A$322),IF(TestUIn3!E150=China_Japan!$A$402, 6&amp;COUNTIF(TestUIn3!$E$2:$E150,China_Japan!$A$402),IF(TestUIn3!E150=China_Japan!$A$482, 7&amp;COUNTIF(TestUIn3!$E$2:$E150,China_Japan!$A$482),IF(TestUIn3!E150=China_Japan!$A$562, 8&amp;COUNTIF(TestUIn3!$E$2:$E150,China_Japan!$A$562),IF(TestUIn3!E150=China_Japan!$A$642, 9&amp;COUNTIF(TestUIn3!$E$2:$E150,China_Japan!$A$642),IF(TestUIn3!E150=China_Japan!$A$722, 10&amp;COUNTIF(TestUIn3!$E$2:$E150,China_Japan!$A$722),0)))))))))))</f>
        <v>0</v>
      </c>
      <c r="B150" t="str">
        <f>TestUIn3!A150</f>
        <v/>
      </c>
      <c r="C150" t="str">
        <f>TestUIn3!B150</f>
        <v/>
      </c>
      <c r="D150" t="str">
        <f>TestUIn3!C150</f>
        <v/>
      </c>
      <c r="E150" t="str">
        <f>TestUIn3!D150</f>
        <v/>
      </c>
      <c r="F150" s="87" t="str">
        <f>TestUIn3!F150</f>
        <v/>
      </c>
    </row>
    <row r="151">
      <c r="A151" s="86">
        <f>(IF(TestUIn3!E151=China_Japan!$A$2,1&amp;COUNTIF(TestUIn3!$E$2:$E151,China_Japan!$A$2), IF(TestUIn3!E151=China_Japan!$A$82, 2&amp;COUNTIF(TestUIn3!$E$2:$E151,China_Japan!$A$82),IF(TestUIn3!E151=China_Japan!$A$162, 3&amp;COUNTIF(TestUIn3!$E$2:$E151,China_Japan!$A$162),IF(TestUIn3!E151=China_Japan!$A$242, 4&amp;COUNTIF(TestUIn3!$E$2:$E151,China_Japan!$A$242),IF(TestUIn3!E151=China_Japan!$A$322, 5&amp;COUNTIF(TestUIn3!$E$2:$E151,China_Japan!$A$322),IF(TestUIn3!E151=China_Japan!$A$402, 6&amp;COUNTIF(TestUIn3!$E$2:$E151,China_Japan!$A$402),IF(TestUIn3!E151=China_Japan!$A$482, 7&amp;COUNTIF(TestUIn3!$E$2:$E151,China_Japan!$A$482),IF(TestUIn3!E151=China_Japan!$A$562, 8&amp;COUNTIF(TestUIn3!$E$2:$E151,China_Japan!$A$562),IF(TestUIn3!E151=China_Japan!$A$642, 9&amp;COUNTIF(TestUIn3!$E$2:$E151,China_Japan!$A$642),IF(TestUIn3!E151=China_Japan!$A$722, 10&amp;COUNTIF(TestUIn3!$E$2:$E151,China_Japan!$A$722),0)))))))))))</f>
        <v>0</v>
      </c>
      <c r="B151" t="str">
        <f>TestUIn3!A151</f>
        <v/>
      </c>
      <c r="C151" t="str">
        <f>TestUIn3!B151</f>
        <v/>
      </c>
      <c r="D151" t="str">
        <f>TestUIn3!C151</f>
        <v/>
      </c>
      <c r="E151" t="str">
        <f>TestUIn3!D151</f>
        <v/>
      </c>
      <c r="F151" s="87" t="str">
        <f>TestUIn3!F151</f>
        <v/>
      </c>
    </row>
    <row r="152">
      <c r="A152" s="86">
        <f>(IF(TestUIn3!E152=China_Japan!$A$2,1&amp;COUNTIF(TestUIn3!$E$2:$E152,China_Japan!$A$2), IF(TestUIn3!E152=China_Japan!$A$82, 2&amp;COUNTIF(TestUIn3!$E$2:$E152,China_Japan!$A$82),IF(TestUIn3!E152=China_Japan!$A$162, 3&amp;COUNTIF(TestUIn3!$E$2:$E152,China_Japan!$A$162),IF(TestUIn3!E152=China_Japan!$A$242, 4&amp;COUNTIF(TestUIn3!$E$2:$E152,China_Japan!$A$242),IF(TestUIn3!E152=China_Japan!$A$322, 5&amp;COUNTIF(TestUIn3!$E$2:$E152,China_Japan!$A$322),IF(TestUIn3!E152=China_Japan!$A$402, 6&amp;COUNTIF(TestUIn3!$E$2:$E152,China_Japan!$A$402),IF(TestUIn3!E152=China_Japan!$A$482, 7&amp;COUNTIF(TestUIn3!$E$2:$E152,China_Japan!$A$482),IF(TestUIn3!E152=China_Japan!$A$562, 8&amp;COUNTIF(TestUIn3!$E$2:$E152,China_Japan!$A$562),IF(TestUIn3!E152=China_Japan!$A$642, 9&amp;COUNTIF(TestUIn3!$E$2:$E152,China_Japan!$A$642),IF(TestUIn3!E152=China_Japan!$A$722, 10&amp;COUNTIF(TestUIn3!$E$2:$E152,China_Japan!$A$722),0)))))))))))</f>
        <v>0</v>
      </c>
      <c r="B152" t="str">
        <f>TestUIn3!A152</f>
        <v/>
      </c>
      <c r="C152" t="str">
        <f>TestUIn3!B152</f>
        <v/>
      </c>
      <c r="D152" t="str">
        <f>TestUIn3!C152</f>
        <v/>
      </c>
      <c r="E152" t="str">
        <f>TestUIn3!D152</f>
        <v/>
      </c>
      <c r="F152" s="87" t="str">
        <f>TestUIn3!F152</f>
        <v/>
      </c>
    </row>
    <row r="153">
      <c r="A153" s="86">
        <f>(IF(TestUIn3!E153=China_Japan!$A$2,1&amp;COUNTIF(TestUIn3!$E$2:$E153,China_Japan!$A$2), IF(TestUIn3!E153=China_Japan!$A$82, 2&amp;COUNTIF(TestUIn3!$E$2:$E153,China_Japan!$A$82),IF(TestUIn3!E153=China_Japan!$A$162, 3&amp;COUNTIF(TestUIn3!$E$2:$E153,China_Japan!$A$162),IF(TestUIn3!E153=China_Japan!$A$242, 4&amp;COUNTIF(TestUIn3!$E$2:$E153,China_Japan!$A$242),IF(TestUIn3!E153=China_Japan!$A$322, 5&amp;COUNTIF(TestUIn3!$E$2:$E153,China_Japan!$A$322),IF(TestUIn3!E153=China_Japan!$A$402, 6&amp;COUNTIF(TestUIn3!$E$2:$E153,China_Japan!$A$402),IF(TestUIn3!E153=China_Japan!$A$482, 7&amp;COUNTIF(TestUIn3!$E$2:$E153,China_Japan!$A$482),IF(TestUIn3!E153=China_Japan!$A$562, 8&amp;COUNTIF(TestUIn3!$E$2:$E153,China_Japan!$A$562),IF(TestUIn3!E153=China_Japan!$A$642, 9&amp;COUNTIF(TestUIn3!$E$2:$E153,China_Japan!$A$642),IF(TestUIn3!E153=China_Japan!$A$722, 10&amp;COUNTIF(TestUIn3!$E$2:$E153,China_Japan!$A$722),0)))))))))))</f>
        <v>0</v>
      </c>
      <c r="B153" t="str">
        <f>TestUIn3!A153</f>
        <v/>
      </c>
      <c r="C153" t="str">
        <f>TestUIn3!B153</f>
        <v/>
      </c>
      <c r="D153" t="str">
        <f>TestUIn3!C153</f>
        <v/>
      </c>
      <c r="E153" t="str">
        <f>TestUIn3!D153</f>
        <v/>
      </c>
      <c r="F153" s="87" t="str">
        <f>TestUIn3!F153</f>
        <v/>
      </c>
    </row>
    <row r="154">
      <c r="A154" s="86">
        <f>(IF(TestUIn3!E154=China_Japan!$A$2,1&amp;COUNTIF(TestUIn3!$E$2:$E154,China_Japan!$A$2), IF(TestUIn3!E154=China_Japan!$A$82, 2&amp;COUNTIF(TestUIn3!$E$2:$E154,China_Japan!$A$82),IF(TestUIn3!E154=China_Japan!$A$162, 3&amp;COUNTIF(TestUIn3!$E$2:$E154,China_Japan!$A$162),IF(TestUIn3!E154=China_Japan!$A$242, 4&amp;COUNTIF(TestUIn3!$E$2:$E154,China_Japan!$A$242),IF(TestUIn3!E154=China_Japan!$A$322, 5&amp;COUNTIF(TestUIn3!$E$2:$E154,China_Japan!$A$322),IF(TestUIn3!E154=China_Japan!$A$402, 6&amp;COUNTIF(TestUIn3!$E$2:$E154,China_Japan!$A$402),IF(TestUIn3!E154=China_Japan!$A$482, 7&amp;COUNTIF(TestUIn3!$E$2:$E154,China_Japan!$A$482),IF(TestUIn3!E154=China_Japan!$A$562, 8&amp;COUNTIF(TestUIn3!$E$2:$E154,China_Japan!$A$562),IF(TestUIn3!E154=China_Japan!$A$642, 9&amp;COUNTIF(TestUIn3!$E$2:$E154,China_Japan!$A$642),IF(TestUIn3!E154=China_Japan!$A$722, 10&amp;COUNTIF(TestUIn3!$E$2:$E154,China_Japan!$A$722),0)))))))))))</f>
        <v>0</v>
      </c>
      <c r="B154" t="str">
        <f>TestUIn3!A154</f>
        <v/>
      </c>
      <c r="C154" t="str">
        <f>TestUIn3!B154</f>
        <v/>
      </c>
      <c r="D154" t="str">
        <f>TestUIn3!C154</f>
        <v/>
      </c>
      <c r="E154" t="str">
        <f>TestUIn3!D154</f>
        <v/>
      </c>
      <c r="F154" s="87" t="str">
        <f>TestUIn3!F154</f>
        <v/>
      </c>
    </row>
    <row r="155">
      <c r="A155" s="86">
        <f>(IF(TestUIn3!E155=China_Japan!$A$2,1&amp;COUNTIF(TestUIn3!$E$2:$E155,China_Japan!$A$2), IF(TestUIn3!E155=China_Japan!$A$82, 2&amp;COUNTIF(TestUIn3!$E$2:$E155,China_Japan!$A$82),IF(TestUIn3!E155=China_Japan!$A$162, 3&amp;COUNTIF(TestUIn3!$E$2:$E155,China_Japan!$A$162),IF(TestUIn3!E155=China_Japan!$A$242, 4&amp;COUNTIF(TestUIn3!$E$2:$E155,China_Japan!$A$242),IF(TestUIn3!E155=China_Japan!$A$322, 5&amp;COUNTIF(TestUIn3!$E$2:$E155,China_Japan!$A$322),IF(TestUIn3!E155=China_Japan!$A$402, 6&amp;COUNTIF(TestUIn3!$E$2:$E155,China_Japan!$A$402),IF(TestUIn3!E155=China_Japan!$A$482, 7&amp;COUNTIF(TestUIn3!$E$2:$E155,China_Japan!$A$482),IF(TestUIn3!E155=China_Japan!$A$562, 8&amp;COUNTIF(TestUIn3!$E$2:$E155,China_Japan!$A$562),IF(TestUIn3!E155=China_Japan!$A$642, 9&amp;COUNTIF(TestUIn3!$E$2:$E155,China_Japan!$A$642),IF(TestUIn3!E155=China_Japan!$A$722, 10&amp;COUNTIF(TestUIn3!$E$2:$E155,China_Japan!$A$722),0)))))))))))</f>
        <v>0</v>
      </c>
      <c r="B155" t="str">
        <f>TestUIn3!A155</f>
        <v/>
      </c>
      <c r="C155" t="str">
        <f>TestUIn3!B155</f>
        <v/>
      </c>
      <c r="D155" t="str">
        <f>TestUIn3!C155</f>
        <v/>
      </c>
      <c r="E155" t="str">
        <f>TestUIn3!D155</f>
        <v/>
      </c>
      <c r="F155" s="87" t="str">
        <f>TestUIn3!F155</f>
        <v/>
      </c>
    </row>
    <row r="156">
      <c r="A156" s="86">
        <f>(IF(TestUIn3!E156=China_Japan!$A$2,1&amp;COUNTIF(TestUIn3!$E$2:$E156,China_Japan!$A$2), IF(TestUIn3!E156=China_Japan!$A$82, 2&amp;COUNTIF(TestUIn3!$E$2:$E156,China_Japan!$A$82),IF(TestUIn3!E156=China_Japan!$A$162, 3&amp;COUNTIF(TestUIn3!$E$2:$E156,China_Japan!$A$162),IF(TestUIn3!E156=China_Japan!$A$242, 4&amp;COUNTIF(TestUIn3!$E$2:$E156,China_Japan!$A$242),IF(TestUIn3!E156=China_Japan!$A$322, 5&amp;COUNTIF(TestUIn3!$E$2:$E156,China_Japan!$A$322),IF(TestUIn3!E156=China_Japan!$A$402, 6&amp;COUNTIF(TestUIn3!$E$2:$E156,China_Japan!$A$402),IF(TestUIn3!E156=China_Japan!$A$482, 7&amp;COUNTIF(TestUIn3!$E$2:$E156,China_Japan!$A$482),IF(TestUIn3!E156=China_Japan!$A$562, 8&amp;COUNTIF(TestUIn3!$E$2:$E156,China_Japan!$A$562),IF(TestUIn3!E156=China_Japan!$A$642, 9&amp;COUNTIF(TestUIn3!$E$2:$E156,China_Japan!$A$642),IF(TestUIn3!E156=China_Japan!$A$722, 10&amp;COUNTIF(TestUIn3!$E$2:$E156,China_Japan!$A$722),0)))))))))))</f>
        <v>0</v>
      </c>
      <c r="B156" t="str">
        <f>TestUIn3!A156</f>
        <v/>
      </c>
      <c r="C156" t="str">
        <f>TestUIn3!B156</f>
        <v/>
      </c>
      <c r="D156" t="str">
        <f>TestUIn3!C156</f>
        <v/>
      </c>
      <c r="E156" t="str">
        <f>TestUIn3!D156</f>
        <v/>
      </c>
      <c r="F156" s="87" t="str">
        <f>TestUIn3!F156</f>
        <v/>
      </c>
    </row>
    <row r="157">
      <c r="A157" s="86">
        <f>(IF(TestUIn3!E157=China_Japan!$A$2,1&amp;COUNTIF(TestUIn3!$E$2:$E157,China_Japan!$A$2), IF(TestUIn3!E157=China_Japan!$A$82, 2&amp;COUNTIF(TestUIn3!$E$2:$E157,China_Japan!$A$82),IF(TestUIn3!E157=China_Japan!$A$162, 3&amp;COUNTIF(TestUIn3!$E$2:$E157,China_Japan!$A$162),IF(TestUIn3!E157=China_Japan!$A$242, 4&amp;COUNTIF(TestUIn3!$E$2:$E157,China_Japan!$A$242),IF(TestUIn3!E157=China_Japan!$A$322, 5&amp;COUNTIF(TestUIn3!$E$2:$E157,China_Japan!$A$322),IF(TestUIn3!E157=China_Japan!$A$402, 6&amp;COUNTIF(TestUIn3!$E$2:$E157,China_Japan!$A$402),IF(TestUIn3!E157=China_Japan!$A$482, 7&amp;COUNTIF(TestUIn3!$E$2:$E157,China_Japan!$A$482),IF(TestUIn3!E157=China_Japan!$A$562, 8&amp;COUNTIF(TestUIn3!$E$2:$E157,China_Japan!$A$562),IF(TestUIn3!E157=China_Japan!$A$642, 9&amp;COUNTIF(TestUIn3!$E$2:$E157,China_Japan!$A$642),IF(TestUIn3!E157=China_Japan!$A$722, 10&amp;COUNTIF(TestUIn3!$E$2:$E157,China_Japan!$A$722),0)))))))))))</f>
        <v>0</v>
      </c>
      <c r="B157" t="str">
        <f>TestUIn3!A157</f>
        <v/>
      </c>
      <c r="C157" t="str">
        <f>TestUIn3!B157</f>
        <v/>
      </c>
      <c r="D157" t="str">
        <f>TestUIn3!C157</f>
        <v/>
      </c>
      <c r="E157" t="str">
        <f>TestUIn3!D157</f>
        <v/>
      </c>
      <c r="F157" s="87" t="str">
        <f>TestUIn3!F157</f>
        <v/>
      </c>
    </row>
    <row r="158">
      <c r="A158" s="86">
        <f>(IF(TestUIn3!E158=China_Japan!$A$2,1&amp;COUNTIF(TestUIn3!$E$2:$E158,China_Japan!$A$2), IF(TestUIn3!E158=China_Japan!$A$82, 2&amp;COUNTIF(TestUIn3!$E$2:$E158,China_Japan!$A$82),IF(TestUIn3!E158=China_Japan!$A$162, 3&amp;COUNTIF(TestUIn3!$E$2:$E158,China_Japan!$A$162),IF(TestUIn3!E158=China_Japan!$A$242, 4&amp;COUNTIF(TestUIn3!$E$2:$E158,China_Japan!$A$242),IF(TestUIn3!E158=China_Japan!$A$322, 5&amp;COUNTIF(TestUIn3!$E$2:$E158,China_Japan!$A$322),IF(TestUIn3!E158=China_Japan!$A$402, 6&amp;COUNTIF(TestUIn3!$E$2:$E158,China_Japan!$A$402),IF(TestUIn3!E158=China_Japan!$A$482, 7&amp;COUNTIF(TestUIn3!$E$2:$E158,China_Japan!$A$482),IF(TestUIn3!E158=China_Japan!$A$562, 8&amp;COUNTIF(TestUIn3!$E$2:$E158,China_Japan!$A$562),IF(TestUIn3!E158=China_Japan!$A$642, 9&amp;COUNTIF(TestUIn3!$E$2:$E158,China_Japan!$A$642),IF(TestUIn3!E158=China_Japan!$A$722, 10&amp;COUNTIF(TestUIn3!$E$2:$E158,China_Japan!$A$722),0)))))))))))</f>
        <v>0</v>
      </c>
      <c r="B158" t="str">
        <f>TestUIn3!A158</f>
        <v/>
      </c>
      <c r="C158" t="str">
        <f>TestUIn3!B158</f>
        <v/>
      </c>
      <c r="D158" t="str">
        <f>TestUIn3!C158</f>
        <v/>
      </c>
      <c r="E158" t="str">
        <f>TestUIn3!D158</f>
        <v/>
      </c>
      <c r="F158" s="87" t="str">
        <f>TestUIn3!F158</f>
        <v/>
      </c>
    </row>
    <row r="159">
      <c r="A159" s="86">
        <f>(IF(TestUIn3!E159=China_Japan!$A$2,1&amp;COUNTIF(TestUIn3!$E$2:$E159,China_Japan!$A$2), IF(TestUIn3!E159=China_Japan!$A$82, 2&amp;COUNTIF(TestUIn3!$E$2:$E159,China_Japan!$A$82),IF(TestUIn3!E159=China_Japan!$A$162, 3&amp;COUNTIF(TestUIn3!$E$2:$E159,China_Japan!$A$162),IF(TestUIn3!E159=China_Japan!$A$242, 4&amp;COUNTIF(TestUIn3!$E$2:$E159,China_Japan!$A$242),IF(TestUIn3!E159=China_Japan!$A$322, 5&amp;COUNTIF(TestUIn3!$E$2:$E159,China_Japan!$A$322),IF(TestUIn3!E159=China_Japan!$A$402, 6&amp;COUNTIF(TestUIn3!$E$2:$E159,China_Japan!$A$402),IF(TestUIn3!E159=China_Japan!$A$482, 7&amp;COUNTIF(TestUIn3!$E$2:$E159,China_Japan!$A$482),IF(TestUIn3!E159=China_Japan!$A$562, 8&amp;COUNTIF(TestUIn3!$E$2:$E159,China_Japan!$A$562),IF(TestUIn3!E159=China_Japan!$A$642, 9&amp;COUNTIF(TestUIn3!$E$2:$E159,China_Japan!$A$642),IF(TestUIn3!E159=China_Japan!$A$722, 10&amp;COUNTIF(TestUIn3!$E$2:$E159,China_Japan!$A$722),0)))))))))))</f>
        <v>0</v>
      </c>
      <c r="B159" t="str">
        <f>TestUIn3!A159</f>
        <v/>
      </c>
      <c r="C159" t="str">
        <f>TestUIn3!B159</f>
        <v/>
      </c>
      <c r="D159" t="str">
        <f>TestUIn3!C159</f>
        <v/>
      </c>
      <c r="E159" t="str">
        <f>TestUIn3!D159</f>
        <v/>
      </c>
      <c r="F159" s="87" t="str">
        <f>TestUIn3!F159</f>
        <v/>
      </c>
    </row>
    <row r="160">
      <c r="A160" s="86">
        <f>(IF(TestUIn3!E160=China_Japan!$A$2,1&amp;COUNTIF(TestUIn3!$E$2:$E160,China_Japan!$A$2), IF(TestUIn3!E160=China_Japan!$A$82, 2&amp;COUNTIF(TestUIn3!$E$2:$E160,China_Japan!$A$82),IF(TestUIn3!E160=China_Japan!$A$162, 3&amp;COUNTIF(TestUIn3!$E$2:$E160,China_Japan!$A$162),IF(TestUIn3!E160=China_Japan!$A$242, 4&amp;COUNTIF(TestUIn3!$E$2:$E160,China_Japan!$A$242),IF(TestUIn3!E160=China_Japan!$A$322, 5&amp;COUNTIF(TestUIn3!$E$2:$E160,China_Japan!$A$322),IF(TestUIn3!E160=China_Japan!$A$402, 6&amp;COUNTIF(TestUIn3!$E$2:$E160,China_Japan!$A$402),IF(TestUIn3!E160=China_Japan!$A$482, 7&amp;COUNTIF(TestUIn3!$E$2:$E160,China_Japan!$A$482),IF(TestUIn3!E160=China_Japan!$A$562, 8&amp;COUNTIF(TestUIn3!$E$2:$E160,China_Japan!$A$562),IF(TestUIn3!E160=China_Japan!$A$642, 9&amp;COUNTIF(TestUIn3!$E$2:$E160,China_Japan!$A$642),IF(TestUIn3!E160=China_Japan!$A$722, 10&amp;COUNTIF(TestUIn3!$E$2:$E160,China_Japan!$A$722),0)))))))))))</f>
        <v>0</v>
      </c>
      <c r="B160" t="str">
        <f>TestUIn3!A160</f>
        <v/>
      </c>
      <c r="C160" t="str">
        <f>TestUIn3!B160</f>
        <v/>
      </c>
      <c r="D160" t="str">
        <f>TestUIn3!C160</f>
        <v/>
      </c>
      <c r="E160" t="str">
        <f>TestUIn3!D160</f>
        <v/>
      </c>
      <c r="F160" s="87" t="str">
        <f>TestUIn3!F160</f>
        <v/>
      </c>
    </row>
    <row r="161">
      <c r="A161" s="86">
        <f>(IF(TestUIn3!E161=China_Japan!$A$2,1&amp;COUNTIF(TestUIn3!$E$2:$E161,China_Japan!$A$2), IF(TestUIn3!E161=China_Japan!$A$82, 2&amp;COUNTIF(TestUIn3!$E$2:$E161,China_Japan!$A$82),IF(TestUIn3!E161=China_Japan!$A$162, 3&amp;COUNTIF(TestUIn3!$E$2:$E161,China_Japan!$A$162),IF(TestUIn3!E161=China_Japan!$A$242, 4&amp;COUNTIF(TestUIn3!$E$2:$E161,China_Japan!$A$242),IF(TestUIn3!E161=China_Japan!$A$322, 5&amp;COUNTIF(TestUIn3!$E$2:$E161,China_Japan!$A$322),IF(TestUIn3!E161=China_Japan!$A$402, 6&amp;COUNTIF(TestUIn3!$E$2:$E161,China_Japan!$A$402),IF(TestUIn3!E161=China_Japan!$A$482, 7&amp;COUNTIF(TestUIn3!$E$2:$E161,China_Japan!$A$482),IF(TestUIn3!E161=China_Japan!$A$562, 8&amp;COUNTIF(TestUIn3!$E$2:$E161,China_Japan!$A$562),IF(TestUIn3!E161=China_Japan!$A$642, 9&amp;COUNTIF(TestUIn3!$E$2:$E161,China_Japan!$A$642),IF(TestUIn3!E161=China_Japan!$A$722, 10&amp;COUNTIF(TestUIn3!$E$2:$E161,China_Japan!$A$722),0)))))))))))</f>
        <v>0</v>
      </c>
      <c r="B161" t="str">
        <f>TestUIn3!A161</f>
        <v/>
      </c>
      <c r="C161" t="str">
        <f>TestUIn3!B161</f>
        <v/>
      </c>
      <c r="D161" t="str">
        <f>TestUIn3!C161</f>
        <v/>
      </c>
      <c r="E161" t="str">
        <f>TestUIn3!D161</f>
        <v/>
      </c>
      <c r="F161" s="87" t="str">
        <f>TestUIn3!F161</f>
        <v/>
      </c>
    </row>
    <row r="162">
      <c r="A162" s="86">
        <f>(IF(TestUIn3!E162=China_Japan!$A$2,1&amp;COUNTIF(TestUIn3!$E$2:$E162,China_Japan!$A$2), IF(TestUIn3!E162=China_Japan!$A$82, 2&amp;COUNTIF(TestUIn3!$E$2:$E162,China_Japan!$A$82),IF(TestUIn3!E162=China_Japan!$A$162, 3&amp;COUNTIF(TestUIn3!$E$2:$E162,China_Japan!$A$162),IF(TestUIn3!E162=China_Japan!$A$242, 4&amp;COUNTIF(TestUIn3!$E$2:$E162,China_Japan!$A$242),IF(TestUIn3!E162=China_Japan!$A$322, 5&amp;COUNTIF(TestUIn3!$E$2:$E162,China_Japan!$A$322),IF(TestUIn3!E162=China_Japan!$A$402, 6&amp;COUNTIF(TestUIn3!$E$2:$E162,China_Japan!$A$402),IF(TestUIn3!E162=China_Japan!$A$482, 7&amp;COUNTIF(TestUIn3!$E$2:$E162,China_Japan!$A$482),IF(TestUIn3!E162=China_Japan!$A$562, 8&amp;COUNTIF(TestUIn3!$E$2:$E162,China_Japan!$A$562),IF(TestUIn3!E162=China_Japan!$A$642, 9&amp;COUNTIF(TestUIn3!$E$2:$E162,China_Japan!$A$642),IF(TestUIn3!E162=China_Japan!$A$722, 10&amp;COUNTIF(TestUIn3!$E$2:$E162,China_Japan!$A$722),0)))))))))))</f>
        <v>0</v>
      </c>
      <c r="B162" t="str">
        <f>TestUIn3!A162</f>
        <v/>
      </c>
      <c r="C162" t="str">
        <f>TestUIn3!B162</f>
        <v/>
      </c>
      <c r="D162" t="str">
        <f>TestUIn3!C162</f>
        <v/>
      </c>
      <c r="E162" t="str">
        <f>TestUIn3!D162</f>
        <v/>
      </c>
      <c r="F162" s="87" t="str">
        <f>TestUIn3!F162</f>
        <v/>
      </c>
    </row>
    <row r="163">
      <c r="A163" s="86">
        <f>(IF(TestUIn3!E163=China_Japan!$A$2,1&amp;COUNTIF(TestUIn3!$E$2:$E163,China_Japan!$A$2), IF(TestUIn3!E163=China_Japan!$A$82, 2&amp;COUNTIF(TestUIn3!$E$2:$E163,China_Japan!$A$82),IF(TestUIn3!E163=China_Japan!$A$162, 3&amp;COUNTIF(TestUIn3!$E$2:$E163,China_Japan!$A$162),IF(TestUIn3!E163=China_Japan!$A$242, 4&amp;COUNTIF(TestUIn3!$E$2:$E163,China_Japan!$A$242),IF(TestUIn3!E163=China_Japan!$A$322, 5&amp;COUNTIF(TestUIn3!$E$2:$E163,China_Japan!$A$322),IF(TestUIn3!E163=China_Japan!$A$402, 6&amp;COUNTIF(TestUIn3!$E$2:$E163,China_Japan!$A$402),IF(TestUIn3!E163=China_Japan!$A$482, 7&amp;COUNTIF(TestUIn3!$E$2:$E163,China_Japan!$A$482),IF(TestUIn3!E163=China_Japan!$A$562, 8&amp;COUNTIF(TestUIn3!$E$2:$E163,China_Japan!$A$562),IF(TestUIn3!E163=China_Japan!$A$642, 9&amp;COUNTIF(TestUIn3!$E$2:$E163,China_Japan!$A$642),IF(TestUIn3!E163=China_Japan!$A$722, 10&amp;COUNTIF(TestUIn3!$E$2:$E163,China_Japan!$A$722),0)))))))))))</f>
        <v>0</v>
      </c>
      <c r="B163" t="str">
        <f>TestUIn3!A163</f>
        <v/>
      </c>
      <c r="C163" t="str">
        <f>TestUIn3!B163</f>
        <v/>
      </c>
      <c r="D163" t="str">
        <f>TestUIn3!C163</f>
        <v/>
      </c>
      <c r="E163" t="str">
        <f>TestUIn3!D163</f>
        <v/>
      </c>
      <c r="F163" s="87" t="str">
        <f>TestUIn3!F163</f>
        <v/>
      </c>
    </row>
    <row r="164">
      <c r="A164" s="86">
        <f>(IF(TestUIn3!E164=China_Japan!$A$2,1&amp;COUNTIF(TestUIn3!$E$2:$E164,China_Japan!$A$2), IF(TestUIn3!E164=China_Japan!$A$82, 2&amp;COUNTIF(TestUIn3!$E$2:$E164,China_Japan!$A$82),IF(TestUIn3!E164=China_Japan!$A$162, 3&amp;COUNTIF(TestUIn3!$E$2:$E164,China_Japan!$A$162),IF(TestUIn3!E164=China_Japan!$A$242, 4&amp;COUNTIF(TestUIn3!$E$2:$E164,China_Japan!$A$242),IF(TestUIn3!E164=China_Japan!$A$322, 5&amp;COUNTIF(TestUIn3!$E$2:$E164,China_Japan!$A$322),IF(TestUIn3!E164=China_Japan!$A$402, 6&amp;COUNTIF(TestUIn3!$E$2:$E164,China_Japan!$A$402),IF(TestUIn3!E164=China_Japan!$A$482, 7&amp;COUNTIF(TestUIn3!$E$2:$E164,China_Japan!$A$482),IF(TestUIn3!E164=China_Japan!$A$562, 8&amp;COUNTIF(TestUIn3!$E$2:$E164,China_Japan!$A$562),IF(TestUIn3!E164=China_Japan!$A$642, 9&amp;COUNTIF(TestUIn3!$E$2:$E164,China_Japan!$A$642),IF(TestUIn3!E164=China_Japan!$A$722, 10&amp;COUNTIF(TestUIn3!$E$2:$E164,China_Japan!$A$722),0)))))))))))</f>
        <v>0</v>
      </c>
      <c r="B164" t="str">
        <f>TestUIn3!A164</f>
        <v/>
      </c>
      <c r="C164" t="str">
        <f>TestUIn3!B164</f>
        <v/>
      </c>
      <c r="D164" t="str">
        <f>TestUIn3!C164</f>
        <v/>
      </c>
      <c r="E164" t="str">
        <f>TestUIn3!D164</f>
        <v/>
      </c>
      <c r="F164" s="87" t="str">
        <f>TestUIn3!F164</f>
        <v/>
      </c>
    </row>
    <row r="165">
      <c r="A165" s="86">
        <f>(IF(TestUIn3!E165=China_Japan!$A$2,1&amp;COUNTIF(TestUIn3!$E$2:$E165,China_Japan!$A$2), IF(TestUIn3!E165=China_Japan!$A$82, 2&amp;COUNTIF(TestUIn3!$E$2:$E165,China_Japan!$A$82),IF(TestUIn3!E165=China_Japan!$A$162, 3&amp;COUNTIF(TestUIn3!$E$2:$E165,China_Japan!$A$162),IF(TestUIn3!E165=China_Japan!$A$242, 4&amp;COUNTIF(TestUIn3!$E$2:$E165,China_Japan!$A$242),IF(TestUIn3!E165=China_Japan!$A$322, 5&amp;COUNTIF(TestUIn3!$E$2:$E165,China_Japan!$A$322),IF(TestUIn3!E165=China_Japan!$A$402, 6&amp;COUNTIF(TestUIn3!$E$2:$E165,China_Japan!$A$402),IF(TestUIn3!E165=China_Japan!$A$482, 7&amp;COUNTIF(TestUIn3!$E$2:$E165,China_Japan!$A$482),IF(TestUIn3!E165=China_Japan!$A$562, 8&amp;COUNTIF(TestUIn3!$E$2:$E165,China_Japan!$A$562),IF(TestUIn3!E165=China_Japan!$A$642, 9&amp;COUNTIF(TestUIn3!$E$2:$E165,China_Japan!$A$642),IF(TestUIn3!E165=China_Japan!$A$722, 10&amp;COUNTIF(TestUIn3!$E$2:$E165,China_Japan!$A$722),0)))))))))))</f>
        <v>0</v>
      </c>
      <c r="B165" t="str">
        <f>TestUIn3!A165</f>
        <v/>
      </c>
      <c r="C165" t="str">
        <f>TestUIn3!B165</f>
        <v/>
      </c>
      <c r="D165" t="str">
        <f>TestUIn3!C165</f>
        <v/>
      </c>
      <c r="E165" t="str">
        <f>TestUIn3!D165</f>
        <v/>
      </c>
      <c r="F165" s="87" t="str">
        <f>TestUIn3!F165</f>
        <v/>
      </c>
    </row>
    <row r="166">
      <c r="A166" s="86">
        <f>(IF(TestUIn3!E166=China_Japan!$A$2,1&amp;COUNTIF(TestUIn3!$E$2:$E166,China_Japan!$A$2), IF(TestUIn3!E166=China_Japan!$A$82, 2&amp;COUNTIF(TestUIn3!$E$2:$E166,China_Japan!$A$82),IF(TestUIn3!E166=China_Japan!$A$162, 3&amp;COUNTIF(TestUIn3!$E$2:$E166,China_Japan!$A$162),IF(TestUIn3!E166=China_Japan!$A$242, 4&amp;COUNTIF(TestUIn3!$E$2:$E166,China_Japan!$A$242),IF(TestUIn3!E166=China_Japan!$A$322, 5&amp;COUNTIF(TestUIn3!$E$2:$E166,China_Japan!$A$322),IF(TestUIn3!E166=China_Japan!$A$402, 6&amp;COUNTIF(TestUIn3!$E$2:$E166,China_Japan!$A$402),IF(TestUIn3!E166=China_Japan!$A$482, 7&amp;COUNTIF(TestUIn3!$E$2:$E166,China_Japan!$A$482),IF(TestUIn3!E166=China_Japan!$A$562, 8&amp;COUNTIF(TestUIn3!$E$2:$E166,China_Japan!$A$562),IF(TestUIn3!E166=China_Japan!$A$642, 9&amp;COUNTIF(TestUIn3!$E$2:$E166,China_Japan!$A$642),IF(TestUIn3!E166=China_Japan!$A$722, 10&amp;COUNTIF(TestUIn3!$E$2:$E166,China_Japan!$A$722),0)))))))))))</f>
        <v>0</v>
      </c>
      <c r="B166" t="str">
        <f>TestUIn3!A166</f>
        <v/>
      </c>
      <c r="C166" t="str">
        <f>TestUIn3!B166</f>
        <v/>
      </c>
      <c r="D166" t="str">
        <f>TestUIn3!C166</f>
        <v/>
      </c>
      <c r="E166" t="str">
        <f>TestUIn3!D166</f>
        <v/>
      </c>
      <c r="F166" s="87" t="str">
        <f>TestUIn3!F166</f>
        <v/>
      </c>
    </row>
    <row r="167">
      <c r="A167" s="86">
        <f>(IF(TestUIn3!E167=China_Japan!$A$2,1&amp;COUNTIF(TestUIn3!$E$2:$E167,China_Japan!$A$2), IF(TestUIn3!E167=China_Japan!$A$82, 2&amp;COUNTIF(TestUIn3!$E$2:$E167,China_Japan!$A$82),IF(TestUIn3!E167=China_Japan!$A$162, 3&amp;COUNTIF(TestUIn3!$E$2:$E167,China_Japan!$A$162),IF(TestUIn3!E167=China_Japan!$A$242, 4&amp;COUNTIF(TestUIn3!$E$2:$E167,China_Japan!$A$242),IF(TestUIn3!E167=China_Japan!$A$322, 5&amp;COUNTIF(TestUIn3!$E$2:$E167,China_Japan!$A$322),IF(TestUIn3!E167=China_Japan!$A$402, 6&amp;COUNTIF(TestUIn3!$E$2:$E167,China_Japan!$A$402),IF(TestUIn3!E167=China_Japan!$A$482, 7&amp;COUNTIF(TestUIn3!$E$2:$E167,China_Japan!$A$482),IF(TestUIn3!E167=China_Japan!$A$562, 8&amp;COUNTIF(TestUIn3!$E$2:$E167,China_Japan!$A$562),IF(TestUIn3!E167=China_Japan!$A$642, 9&amp;COUNTIF(TestUIn3!$E$2:$E167,China_Japan!$A$642),IF(TestUIn3!E167=China_Japan!$A$722, 10&amp;COUNTIF(TestUIn3!$E$2:$E167,China_Japan!$A$722),0)))))))))))</f>
        <v>0</v>
      </c>
      <c r="B167" t="str">
        <f>TestUIn3!A167</f>
        <v/>
      </c>
      <c r="C167" t="str">
        <f>TestUIn3!B167</f>
        <v/>
      </c>
      <c r="D167" t="str">
        <f>TestUIn3!C167</f>
        <v/>
      </c>
      <c r="E167" t="str">
        <f>TestUIn3!D167</f>
        <v/>
      </c>
      <c r="F167" s="87" t="str">
        <f>TestUIn3!F167</f>
        <v/>
      </c>
    </row>
    <row r="168">
      <c r="A168" s="86">
        <f>(IF(TestUIn3!E168=China_Japan!$A$2,1&amp;COUNTIF(TestUIn3!$E$2:$E168,China_Japan!$A$2), IF(TestUIn3!E168=China_Japan!$A$82, 2&amp;COUNTIF(TestUIn3!$E$2:$E168,China_Japan!$A$82),IF(TestUIn3!E168=China_Japan!$A$162, 3&amp;COUNTIF(TestUIn3!$E$2:$E168,China_Japan!$A$162),IF(TestUIn3!E168=China_Japan!$A$242, 4&amp;COUNTIF(TestUIn3!$E$2:$E168,China_Japan!$A$242),IF(TestUIn3!E168=China_Japan!$A$322, 5&amp;COUNTIF(TestUIn3!$E$2:$E168,China_Japan!$A$322),IF(TestUIn3!E168=China_Japan!$A$402, 6&amp;COUNTIF(TestUIn3!$E$2:$E168,China_Japan!$A$402),IF(TestUIn3!E168=China_Japan!$A$482, 7&amp;COUNTIF(TestUIn3!$E$2:$E168,China_Japan!$A$482),IF(TestUIn3!E168=China_Japan!$A$562, 8&amp;COUNTIF(TestUIn3!$E$2:$E168,China_Japan!$A$562),IF(TestUIn3!E168=China_Japan!$A$642, 9&amp;COUNTIF(TestUIn3!$E$2:$E168,China_Japan!$A$642),IF(TestUIn3!E168=China_Japan!$A$722, 10&amp;COUNTIF(TestUIn3!$E$2:$E168,China_Japan!$A$722),0)))))))))))</f>
        <v>0</v>
      </c>
      <c r="B168" t="str">
        <f>TestUIn3!A168</f>
        <v/>
      </c>
      <c r="C168" t="str">
        <f>TestUIn3!B168</f>
        <v/>
      </c>
      <c r="D168" t="str">
        <f>TestUIn3!C168</f>
        <v/>
      </c>
      <c r="E168" t="str">
        <f>TestUIn3!D168</f>
        <v/>
      </c>
      <c r="F168" s="87" t="str">
        <f>TestUIn3!F168</f>
        <v/>
      </c>
    </row>
    <row r="169">
      <c r="A169" s="86">
        <f>(IF(TestUIn3!E169=China_Japan!$A$2,1&amp;COUNTIF(TestUIn3!$E$2:$E169,China_Japan!$A$2), IF(TestUIn3!E169=China_Japan!$A$82, 2&amp;COUNTIF(TestUIn3!$E$2:$E169,China_Japan!$A$82),IF(TestUIn3!E169=China_Japan!$A$162, 3&amp;COUNTIF(TestUIn3!$E$2:$E169,China_Japan!$A$162),IF(TestUIn3!E169=China_Japan!$A$242, 4&amp;COUNTIF(TestUIn3!$E$2:$E169,China_Japan!$A$242),IF(TestUIn3!E169=China_Japan!$A$322, 5&amp;COUNTIF(TestUIn3!$E$2:$E169,China_Japan!$A$322),IF(TestUIn3!E169=China_Japan!$A$402, 6&amp;COUNTIF(TestUIn3!$E$2:$E169,China_Japan!$A$402),IF(TestUIn3!E169=China_Japan!$A$482, 7&amp;COUNTIF(TestUIn3!$E$2:$E169,China_Japan!$A$482),IF(TestUIn3!E169=China_Japan!$A$562, 8&amp;COUNTIF(TestUIn3!$E$2:$E169,China_Japan!$A$562),IF(TestUIn3!E169=China_Japan!$A$642, 9&amp;COUNTIF(TestUIn3!$E$2:$E169,China_Japan!$A$642),IF(TestUIn3!E169=China_Japan!$A$722, 10&amp;COUNTIF(TestUIn3!$E$2:$E169,China_Japan!$A$722),0)))))))))))</f>
        <v>0</v>
      </c>
      <c r="B169" t="str">
        <f>TestUIn3!A169</f>
        <v/>
      </c>
      <c r="C169" t="str">
        <f>TestUIn3!B169</f>
        <v/>
      </c>
      <c r="D169" t="str">
        <f>TestUIn3!C169</f>
        <v/>
      </c>
      <c r="E169" t="str">
        <f>TestUIn3!D169</f>
        <v/>
      </c>
      <c r="F169" s="87" t="str">
        <f>TestUIn3!F169</f>
        <v/>
      </c>
    </row>
    <row r="170">
      <c r="A170" s="86">
        <f>(IF(TestUIn3!E170=China_Japan!$A$2,1&amp;COUNTIF(TestUIn3!$E$2:$E170,China_Japan!$A$2), IF(TestUIn3!E170=China_Japan!$A$82, 2&amp;COUNTIF(TestUIn3!$E$2:$E170,China_Japan!$A$82),IF(TestUIn3!E170=China_Japan!$A$162, 3&amp;COUNTIF(TestUIn3!$E$2:$E170,China_Japan!$A$162),IF(TestUIn3!E170=China_Japan!$A$242, 4&amp;COUNTIF(TestUIn3!$E$2:$E170,China_Japan!$A$242),IF(TestUIn3!E170=China_Japan!$A$322, 5&amp;COUNTIF(TestUIn3!$E$2:$E170,China_Japan!$A$322),IF(TestUIn3!E170=China_Japan!$A$402, 6&amp;COUNTIF(TestUIn3!$E$2:$E170,China_Japan!$A$402),IF(TestUIn3!E170=China_Japan!$A$482, 7&amp;COUNTIF(TestUIn3!$E$2:$E170,China_Japan!$A$482),IF(TestUIn3!E170=China_Japan!$A$562, 8&amp;COUNTIF(TestUIn3!$E$2:$E170,China_Japan!$A$562),IF(TestUIn3!E170=China_Japan!$A$642, 9&amp;COUNTIF(TestUIn3!$E$2:$E170,China_Japan!$A$642),IF(TestUIn3!E170=China_Japan!$A$722, 10&amp;COUNTIF(TestUIn3!$E$2:$E170,China_Japan!$A$722),0)))))))))))</f>
        <v>0</v>
      </c>
      <c r="B170" t="str">
        <f>TestUIn3!A170</f>
        <v/>
      </c>
      <c r="C170" t="str">
        <f>TestUIn3!B170</f>
        <v/>
      </c>
      <c r="D170" t="str">
        <f>TestUIn3!C170</f>
        <v/>
      </c>
      <c r="E170" t="str">
        <f>TestUIn3!D170</f>
        <v/>
      </c>
      <c r="F170" s="87" t="str">
        <f>TestUIn3!F170</f>
        <v/>
      </c>
    </row>
    <row r="171">
      <c r="A171" s="86">
        <f>(IF(TestUIn3!E171=China_Japan!$A$2,1&amp;COUNTIF(TestUIn3!$E$2:$E171,China_Japan!$A$2), IF(TestUIn3!E171=China_Japan!$A$82, 2&amp;COUNTIF(TestUIn3!$E$2:$E171,China_Japan!$A$82),IF(TestUIn3!E171=China_Japan!$A$162, 3&amp;COUNTIF(TestUIn3!$E$2:$E171,China_Japan!$A$162),IF(TestUIn3!E171=China_Japan!$A$242, 4&amp;COUNTIF(TestUIn3!$E$2:$E171,China_Japan!$A$242),IF(TestUIn3!E171=China_Japan!$A$322, 5&amp;COUNTIF(TestUIn3!$E$2:$E171,China_Japan!$A$322),IF(TestUIn3!E171=China_Japan!$A$402, 6&amp;COUNTIF(TestUIn3!$E$2:$E171,China_Japan!$A$402),IF(TestUIn3!E171=China_Japan!$A$482, 7&amp;COUNTIF(TestUIn3!$E$2:$E171,China_Japan!$A$482),IF(TestUIn3!E171=China_Japan!$A$562, 8&amp;COUNTIF(TestUIn3!$E$2:$E171,China_Japan!$A$562),IF(TestUIn3!E171=China_Japan!$A$642, 9&amp;COUNTIF(TestUIn3!$E$2:$E171,China_Japan!$A$642),IF(TestUIn3!E171=China_Japan!$A$722, 10&amp;COUNTIF(TestUIn3!$E$2:$E171,China_Japan!$A$722),0)))))))))))</f>
        <v>0</v>
      </c>
      <c r="B171" t="str">
        <f>TestUIn3!A171</f>
        <v/>
      </c>
      <c r="C171" t="str">
        <f>TestUIn3!B171</f>
        <v/>
      </c>
      <c r="D171" t="str">
        <f>TestUIn3!C171</f>
        <v/>
      </c>
      <c r="E171" t="str">
        <f>TestUIn3!D171</f>
        <v/>
      </c>
      <c r="F171" s="87" t="str">
        <f>TestUIn3!F171</f>
        <v/>
      </c>
    </row>
    <row r="172">
      <c r="A172" s="86">
        <f>(IF(TestUIn3!E172=China_Japan!$A$2,1&amp;COUNTIF(TestUIn3!$E$2:$E172,China_Japan!$A$2), IF(TestUIn3!E172=China_Japan!$A$82, 2&amp;COUNTIF(TestUIn3!$E$2:$E172,China_Japan!$A$82),IF(TestUIn3!E172=China_Japan!$A$162, 3&amp;COUNTIF(TestUIn3!$E$2:$E172,China_Japan!$A$162),IF(TestUIn3!E172=China_Japan!$A$242, 4&amp;COUNTIF(TestUIn3!$E$2:$E172,China_Japan!$A$242),IF(TestUIn3!E172=China_Japan!$A$322, 5&amp;COUNTIF(TestUIn3!$E$2:$E172,China_Japan!$A$322),IF(TestUIn3!E172=China_Japan!$A$402, 6&amp;COUNTIF(TestUIn3!$E$2:$E172,China_Japan!$A$402),IF(TestUIn3!E172=China_Japan!$A$482, 7&amp;COUNTIF(TestUIn3!$E$2:$E172,China_Japan!$A$482),IF(TestUIn3!E172=China_Japan!$A$562, 8&amp;COUNTIF(TestUIn3!$E$2:$E172,China_Japan!$A$562),IF(TestUIn3!E172=China_Japan!$A$642, 9&amp;COUNTIF(TestUIn3!$E$2:$E172,China_Japan!$A$642),IF(TestUIn3!E172=China_Japan!$A$722, 10&amp;COUNTIF(TestUIn3!$E$2:$E172,China_Japan!$A$722),0)))))))))))</f>
        <v>0</v>
      </c>
      <c r="B172" t="str">
        <f>TestUIn3!A172</f>
        <v/>
      </c>
      <c r="C172" t="str">
        <f>TestUIn3!B172</f>
        <v/>
      </c>
      <c r="D172" t="str">
        <f>TestUIn3!C172</f>
        <v/>
      </c>
      <c r="E172" t="str">
        <f>TestUIn3!D172</f>
        <v/>
      </c>
      <c r="F172" s="87" t="str">
        <f>TestUIn3!F172</f>
        <v/>
      </c>
    </row>
    <row r="173">
      <c r="A173" s="86">
        <f>(IF(TestUIn3!E173=China_Japan!$A$2,1&amp;COUNTIF(TestUIn3!$E$2:$E173,China_Japan!$A$2), IF(TestUIn3!E173=China_Japan!$A$82, 2&amp;COUNTIF(TestUIn3!$E$2:$E173,China_Japan!$A$82),IF(TestUIn3!E173=China_Japan!$A$162, 3&amp;COUNTIF(TestUIn3!$E$2:$E173,China_Japan!$A$162),IF(TestUIn3!E173=China_Japan!$A$242, 4&amp;COUNTIF(TestUIn3!$E$2:$E173,China_Japan!$A$242),IF(TestUIn3!E173=China_Japan!$A$322, 5&amp;COUNTIF(TestUIn3!$E$2:$E173,China_Japan!$A$322),IF(TestUIn3!E173=China_Japan!$A$402, 6&amp;COUNTIF(TestUIn3!$E$2:$E173,China_Japan!$A$402),IF(TestUIn3!E173=China_Japan!$A$482, 7&amp;COUNTIF(TestUIn3!$E$2:$E173,China_Japan!$A$482),IF(TestUIn3!E173=China_Japan!$A$562, 8&amp;COUNTIF(TestUIn3!$E$2:$E173,China_Japan!$A$562),IF(TestUIn3!E173=China_Japan!$A$642, 9&amp;COUNTIF(TestUIn3!$E$2:$E173,China_Japan!$A$642),IF(TestUIn3!E173=China_Japan!$A$722, 10&amp;COUNTIF(TestUIn3!$E$2:$E173,China_Japan!$A$722),0)))))))))))</f>
        <v>0</v>
      </c>
      <c r="B173" t="str">
        <f>TestUIn3!A173</f>
        <v/>
      </c>
      <c r="C173" t="str">
        <f>TestUIn3!B173</f>
        <v/>
      </c>
      <c r="D173" t="str">
        <f>TestUIn3!C173</f>
        <v/>
      </c>
      <c r="E173" t="str">
        <f>TestUIn3!D173</f>
        <v/>
      </c>
      <c r="F173" s="87" t="str">
        <f>TestUIn3!F173</f>
        <v/>
      </c>
    </row>
    <row r="174">
      <c r="A174" s="86">
        <f>(IF(TestUIn3!E174=China_Japan!$A$2,1&amp;COUNTIF(TestUIn3!$E$2:$E174,China_Japan!$A$2), IF(TestUIn3!E174=China_Japan!$A$82, 2&amp;COUNTIF(TestUIn3!$E$2:$E174,China_Japan!$A$82),IF(TestUIn3!E174=China_Japan!$A$162, 3&amp;COUNTIF(TestUIn3!$E$2:$E174,China_Japan!$A$162),IF(TestUIn3!E174=China_Japan!$A$242, 4&amp;COUNTIF(TestUIn3!$E$2:$E174,China_Japan!$A$242),IF(TestUIn3!E174=China_Japan!$A$322, 5&amp;COUNTIF(TestUIn3!$E$2:$E174,China_Japan!$A$322),IF(TestUIn3!E174=China_Japan!$A$402, 6&amp;COUNTIF(TestUIn3!$E$2:$E174,China_Japan!$A$402),IF(TestUIn3!E174=China_Japan!$A$482, 7&amp;COUNTIF(TestUIn3!$E$2:$E174,China_Japan!$A$482),IF(TestUIn3!E174=China_Japan!$A$562, 8&amp;COUNTIF(TestUIn3!$E$2:$E174,China_Japan!$A$562),IF(TestUIn3!E174=China_Japan!$A$642, 9&amp;COUNTIF(TestUIn3!$E$2:$E174,China_Japan!$A$642),IF(TestUIn3!E174=China_Japan!$A$722, 10&amp;COUNTIF(TestUIn3!$E$2:$E174,China_Japan!$A$722),0)))))))))))</f>
        <v>0</v>
      </c>
      <c r="B174" t="str">
        <f>TestUIn3!A174</f>
        <v/>
      </c>
      <c r="C174" t="str">
        <f>TestUIn3!B174</f>
        <v/>
      </c>
      <c r="D174" t="str">
        <f>TestUIn3!C174</f>
        <v/>
      </c>
      <c r="E174" t="str">
        <f>TestUIn3!D174</f>
        <v/>
      </c>
      <c r="F174" s="87" t="str">
        <f>TestUIn3!F174</f>
        <v/>
      </c>
    </row>
    <row r="175">
      <c r="A175" s="86">
        <f>(IF(TestUIn3!E175=China_Japan!$A$2,1&amp;COUNTIF(TestUIn3!$E$2:$E175,China_Japan!$A$2), IF(TestUIn3!E175=China_Japan!$A$82, 2&amp;COUNTIF(TestUIn3!$E$2:$E175,China_Japan!$A$82),IF(TestUIn3!E175=China_Japan!$A$162, 3&amp;COUNTIF(TestUIn3!$E$2:$E175,China_Japan!$A$162),IF(TestUIn3!E175=China_Japan!$A$242, 4&amp;COUNTIF(TestUIn3!$E$2:$E175,China_Japan!$A$242),IF(TestUIn3!E175=China_Japan!$A$322, 5&amp;COUNTIF(TestUIn3!$E$2:$E175,China_Japan!$A$322),IF(TestUIn3!E175=China_Japan!$A$402, 6&amp;COUNTIF(TestUIn3!$E$2:$E175,China_Japan!$A$402),IF(TestUIn3!E175=China_Japan!$A$482, 7&amp;COUNTIF(TestUIn3!$E$2:$E175,China_Japan!$A$482),IF(TestUIn3!E175=China_Japan!$A$562, 8&amp;COUNTIF(TestUIn3!$E$2:$E175,China_Japan!$A$562),IF(TestUIn3!E175=China_Japan!$A$642, 9&amp;COUNTIF(TestUIn3!$E$2:$E175,China_Japan!$A$642),IF(TestUIn3!E175=China_Japan!$A$722, 10&amp;COUNTIF(TestUIn3!$E$2:$E175,China_Japan!$A$722),0)))))))))))</f>
        <v>0</v>
      </c>
      <c r="B175" t="str">
        <f>TestUIn3!A175</f>
        <v/>
      </c>
      <c r="C175" t="str">
        <f>TestUIn3!B175</f>
        <v/>
      </c>
      <c r="D175" t="str">
        <f>TestUIn3!C175</f>
        <v/>
      </c>
      <c r="E175" t="str">
        <f>TestUIn3!D175</f>
        <v/>
      </c>
      <c r="F175" s="87" t="str">
        <f>TestUIn3!F175</f>
        <v/>
      </c>
    </row>
    <row r="176">
      <c r="A176" s="86">
        <f>(IF(TestUIn3!E176=China_Japan!$A$2,1&amp;COUNTIF(TestUIn3!$E$2:$E176,China_Japan!$A$2), IF(TestUIn3!E176=China_Japan!$A$82, 2&amp;COUNTIF(TestUIn3!$E$2:$E176,China_Japan!$A$82),IF(TestUIn3!E176=China_Japan!$A$162, 3&amp;COUNTIF(TestUIn3!$E$2:$E176,China_Japan!$A$162),IF(TestUIn3!E176=China_Japan!$A$242, 4&amp;COUNTIF(TestUIn3!$E$2:$E176,China_Japan!$A$242),IF(TestUIn3!E176=China_Japan!$A$322, 5&amp;COUNTIF(TestUIn3!$E$2:$E176,China_Japan!$A$322),IF(TestUIn3!E176=China_Japan!$A$402, 6&amp;COUNTIF(TestUIn3!$E$2:$E176,China_Japan!$A$402),IF(TestUIn3!E176=China_Japan!$A$482, 7&amp;COUNTIF(TestUIn3!$E$2:$E176,China_Japan!$A$482),IF(TestUIn3!E176=China_Japan!$A$562, 8&amp;COUNTIF(TestUIn3!$E$2:$E176,China_Japan!$A$562),IF(TestUIn3!E176=China_Japan!$A$642, 9&amp;COUNTIF(TestUIn3!$E$2:$E176,China_Japan!$A$642),IF(TestUIn3!E176=China_Japan!$A$722, 10&amp;COUNTIF(TestUIn3!$E$2:$E176,China_Japan!$A$722),0)))))))))))</f>
        <v>0</v>
      </c>
      <c r="B176" t="str">
        <f>TestUIn3!A176</f>
        <v/>
      </c>
      <c r="C176" t="str">
        <f>TestUIn3!B176</f>
        <v/>
      </c>
      <c r="D176" t="str">
        <f>TestUIn3!C176</f>
        <v/>
      </c>
      <c r="E176" t="str">
        <f>TestUIn3!D176</f>
        <v/>
      </c>
      <c r="F176" s="87" t="str">
        <f>TestUIn3!F176</f>
        <v/>
      </c>
    </row>
    <row r="177">
      <c r="A177" s="86">
        <f>(IF(TestUIn3!E177=China_Japan!$A$2,1&amp;COUNTIF(TestUIn3!$E$2:$E177,China_Japan!$A$2), IF(TestUIn3!E177=China_Japan!$A$82, 2&amp;COUNTIF(TestUIn3!$E$2:$E177,China_Japan!$A$82),IF(TestUIn3!E177=China_Japan!$A$162, 3&amp;COUNTIF(TestUIn3!$E$2:$E177,China_Japan!$A$162),IF(TestUIn3!E177=China_Japan!$A$242, 4&amp;COUNTIF(TestUIn3!$E$2:$E177,China_Japan!$A$242),IF(TestUIn3!E177=China_Japan!$A$322, 5&amp;COUNTIF(TestUIn3!$E$2:$E177,China_Japan!$A$322),IF(TestUIn3!E177=China_Japan!$A$402, 6&amp;COUNTIF(TestUIn3!$E$2:$E177,China_Japan!$A$402),IF(TestUIn3!E177=China_Japan!$A$482, 7&amp;COUNTIF(TestUIn3!$E$2:$E177,China_Japan!$A$482),IF(TestUIn3!E177=China_Japan!$A$562, 8&amp;COUNTIF(TestUIn3!$E$2:$E177,China_Japan!$A$562),IF(TestUIn3!E177=China_Japan!$A$642, 9&amp;COUNTIF(TestUIn3!$E$2:$E177,China_Japan!$A$642),IF(TestUIn3!E177=China_Japan!$A$722, 10&amp;COUNTIF(TestUIn3!$E$2:$E177,China_Japan!$A$722),0)))))))))))</f>
        <v>0</v>
      </c>
      <c r="B177" t="str">
        <f>TestUIn3!A177</f>
        <v/>
      </c>
      <c r="C177" t="str">
        <f>TestUIn3!B177</f>
        <v/>
      </c>
      <c r="D177" t="str">
        <f>TestUIn3!C177</f>
        <v/>
      </c>
      <c r="E177" t="str">
        <f>TestUIn3!D177</f>
        <v/>
      </c>
      <c r="F177" s="87" t="str">
        <f>TestUIn3!F177</f>
        <v/>
      </c>
    </row>
    <row r="178">
      <c r="A178" s="86">
        <f>(IF(TestUIn3!E178=China_Japan!$A$2,1&amp;COUNTIF(TestUIn3!$E$2:$E178,China_Japan!$A$2), IF(TestUIn3!E178=China_Japan!$A$82, 2&amp;COUNTIF(TestUIn3!$E$2:$E178,China_Japan!$A$82),IF(TestUIn3!E178=China_Japan!$A$162, 3&amp;COUNTIF(TestUIn3!$E$2:$E178,China_Japan!$A$162),IF(TestUIn3!E178=China_Japan!$A$242, 4&amp;COUNTIF(TestUIn3!$E$2:$E178,China_Japan!$A$242),IF(TestUIn3!E178=China_Japan!$A$322, 5&amp;COUNTIF(TestUIn3!$E$2:$E178,China_Japan!$A$322),IF(TestUIn3!E178=China_Japan!$A$402, 6&amp;COUNTIF(TestUIn3!$E$2:$E178,China_Japan!$A$402),IF(TestUIn3!E178=China_Japan!$A$482, 7&amp;COUNTIF(TestUIn3!$E$2:$E178,China_Japan!$A$482),IF(TestUIn3!E178=China_Japan!$A$562, 8&amp;COUNTIF(TestUIn3!$E$2:$E178,China_Japan!$A$562),IF(TestUIn3!E178=China_Japan!$A$642, 9&amp;COUNTIF(TestUIn3!$E$2:$E178,China_Japan!$A$642),IF(TestUIn3!E178=China_Japan!$A$722, 10&amp;COUNTIF(TestUIn3!$E$2:$E178,China_Japan!$A$722),0)))))))))))</f>
        <v>0</v>
      </c>
      <c r="B178" t="str">
        <f>TestUIn3!A178</f>
        <v/>
      </c>
      <c r="C178" t="str">
        <f>TestUIn3!B178</f>
        <v/>
      </c>
      <c r="D178" t="str">
        <f>TestUIn3!C178</f>
        <v/>
      </c>
      <c r="E178" t="str">
        <f>TestUIn3!D178</f>
        <v/>
      </c>
      <c r="F178" s="87" t="str">
        <f>TestUIn3!F178</f>
        <v/>
      </c>
    </row>
    <row r="179">
      <c r="A179" s="86">
        <f>(IF(TestUIn3!E179=China_Japan!$A$2,1&amp;COUNTIF(TestUIn3!$E$2:$E179,China_Japan!$A$2), IF(TestUIn3!E179=China_Japan!$A$82, 2&amp;COUNTIF(TestUIn3!$E$2:$E179,China_Japan!$A$82),IF(TestUIn3!E179=China_Japan!$A$162, 3&amp;COUNTIF(TestUIn3!$E$2:$E179,China_Japan!$A$162),IF(TestUIn3!E179=China_Japan!$A$242, 4&amp;COUNTIF(TestUIn3!$E$2:$E179,China_Japan!$A$242),IF(TestUIn3!E179=China_Japan!$A$322, 5&amp;COUNTIF(TestUIn3!$E$2:$E179,China_Japan!$A$322),IF(TestUIn3!E179=China_Japan!$A$402, 6&amp;COUNTIF(TestUIn3!$E$2:$E179,China_Japan!$A$402),IF(TestUIn3!E179=China_Japan!$A$482, 7&amp;COUNTIF(TestUIn3!$E$2:$E179,China_Japan!$A$482),IF(TestUIn3!E179=China_Japan!$A$562, 8&amp;COUNTIF(TestUIn3!$E$2:$E179,China_Japan!$A$562),IF(TestUIn3!E179=China_Japan!$A$642, 9&amp;COUNTIF(TestUIn3!$E$2:$E179,China_Japan!$A$642),IF(TestUIn3!E179=China_Japan!$A$722, 10&amp;COUNTIF(TestUIn3!$E$2:$E179,China_Japan!$A$722),0)))))))))))</f>
        <v>0</v>
      </c>
      <c r="B179" t="str">
        <f>TestUIn3!A179</f>
        <v/>
      </c>
      <c r="C179" t="str">
        <f>TestUIn3!B179</f>
        <v/>
      </c>
      <c r="D179" t="str">
        <f>TestUIn3!C179</f>
        <v/>
      </c>
      <c r="E179" t="str">
        <f>TestUIn3!D179</f>
        <v/>
      </c>
      <c r="F179" s="87" t="str">
        <f>TestUIn3!F179</f>
        <v/>
      </c>
    </row>
    <row r="180">
      <c r="A180" s="86">
        <f>(IF(TestUIn3!E180=China_Japan!$A$2,1&amp;COUNTIF(TestUIn3!$E$2:$E180,China_Japan!$A$2), IF(TestUIn3!E180=China_Japan!$A$82, 2&amp;COUNTIF(TestUIn3!$E$2:$E180,China_Japan!$A$82),IF(TestUIn3!E180=China_Japan!$A$162, 3&amp;COUNTIF(TestUIn3!$E$2:$E180,China_Japan!$A$162),IF(TestUIn3!E180=China_Japan!$A$242, 4&amp;COUNTIF(TestUIn3!$E$2:$E180,China_Japan!$A$242),IF(TestUIn3!E180=China_Japan!$A$322, 5&amp;COUNTIF(TestUIn3!$E$2:$E180,China_Japan!$A$322),IF(TestUIn3!E180=China_Japan!$A$402, 6&amp;COUNTIF(TestUIn3!$E$2:$E180,China_Japan!$A$402),IF(TestUIn3!E180=China_Japan!$A$482, 7&amp;COUNTIF(TestUIn3!$E$2:$E180,China_Japan!$A$482),IF(TestUIn3!E180=China_Japan!$A$562, 8&amp;COUNTIF(TestUIn3!$E$2:$E180,China_Japan!$A$562),IF(TestUIn3!E180=China_Japan!$A$642, 9&amp;COUNTIF(TestUIn3!$E$2:$E180,China_Japan!$A$642),IF(TestUIn3!E180=China_Japan!$A$722, 10&amp;COUNTIF(TestUIn3!$E$2:$E180,China_Japan!$A$722),0)))))))))))</f>
        <v>0</v>
      </c>
      <c r="B180" t="str">
        <f>TestUIn3!A180</f>
        <v/>
      </c>
      <c r="C180" t="str">
        <f>TestUIn3!B180</f>
        <v/>
      </c>
      <c r="D180" t="str">
        <f>TestUIn3!C180</f>
        <v/>
      </c>
      <c r="E180" t="str">
        <f>TestUIn3!D180</f>
        <v/>
      </c>
      <c r="F180" s="87" t="str">
        <f>TestUIn3!F180</f>
        <v/>
      </c>
    </row>
    <row r="181">
      <c r="A181" s="86">
        <f>(IF(TestUIn3!E181=China_Japan!$A$2,1&amp;COUNTIF(TestUIn3!$E$2:$E181,China_Japan!$A$2), IF(TestUIn3!E181=China_Japan!$A$82, 2&amp;COUNTIF(TestUIn3!$E$2:$E181,China_Japan!$A$82),IF(TestUIn3!E181=China_Japan!$A$162, 3&amp;COUNTIF(TestUIn3!$E$2:$E181,China_Japan!$A$162),IF(TestUIn3!E181=China_Japan!$A$242, 4&amp;COUNTIF(TestUIn3!$E$2:$E181,China_Japan!$A$242),IF(TestUIn3!E181=China_Japan!$A$322, 5&amp;COUNTIF(TestUIn3!$E$2:$E181,China_Japan!$A$322),IF(TestUIn3!E181=China_Japan!$A$402, 6&amp;COUNTIF(TestUIn3!$E$2:$E181,China_Japan!$A$402),IF(TestUIn3!E181=China_Japan!$A$482, 7&amp;COUNTIF(TestUIn3!$E$2:$E181,China_Japan!$A$482),IF(TestUIn3!E181=China_Japan!$A$562, 8&amp;COUNTIF(TestUIn3!$E$2:$E181,China_Japan!$A$562),IF(TestUIn3!E181=China_Japan!$A$642, 9&amp;COUNTIF(TestUIn3!$E$2:$E181,China_Japan!$A$642),IF(TestUIn3!E181=China_Japan!$A$722, 10&amp;COUNTIF(TestUIn3!$E$2:$E181,China_Japan!$A$722),0)))))))))))</f>
        <v>0</v>
      </c>
      <c r="B181" t="str">
        <f>TestUIn3!A181</f>
        <v/>
      </c>
      <c r="C181" t="str">
        <f>TestUIn3!B181</f>
        <v/>
      </c>
      <c r="D181" t="str">
        <f>TestUIn3!C181</f>
        <v/>
      </c>
      <c r="E181" t="str">
        <f>TestUIn3!D181</f>
        <v/>
      </c>
      <c r="F181" s="87" t="str">
        <f>TestUIn3!F181</f>
        <v/>
      </c>
    </row>
    <row r="182">
      <c r="A182" s="86">
        <f>(IF(TestUIn3!E182=China_Japan!$A$2,1&amp;COUNTIF(TestUIn3!$E$2:$E182,China_Japan!$A$2), IF(TestUIn3!E182=China_Japan!$A$82, 2&amp;COUNTIF(TestUIn3!$E$2:$E182,China_Japan!$A$82),IF(TestUIn3!E182=China_Japan!$A$162, 3&amp;COUNTIF(TestUIn3!$E$2:$E182,China_Japan!$A$162),IF(TestUIn3!E182=China_Japan!$A$242, 4&amp;COUNTIF(TestUIn3!$E$2:$E182,China_Japan!$A$242),IF(TestUIn3!E182=China_Japan!$A$322, 5&amp;COUNTIF(TestUIn3!$E$2:$E182,China_Japan!$A$322),IF(TestUIn3!E182=China_Japan!$A$402, 6&amp;COUNTIF(TestUIn3!$E$2:$E182,China_Japan!$A$402),IF(TestUIn3!E182=China_Japan!$A$482, 7&amp;COUNTIF(TestUIn3!$E$2:$E182,China_Japan!$A$482),IF(TestUIn3!E182=China_Japan!$A$562, 8&amp;COUNTIF(TestUIn3!$E$2:$E182,China_Japan!$A$562),IF(TestUIn3!E182=China_Japan!$A$642, 9&amp;COUNTIF(TestUIn3!$E$2:$E182,China_Japan!$A$642),IF(TestUIn3!E182=China_Japan!$A$722, 10&amp;COUNTIF(TestUIn3!$E$2:$E182,China_Japan!$A$722),0)))))))))))</f>
        <v>0</v>
      </c>
      <c r="B182" t="str">
        <f>TestUIn3!A182</f>
        <v/>
      </c>
      <c r="C182" t="str">
        <f>TestUIn3!B182</f>
        <v/>
      </c>
      <c r="D182" t="str">
        <f>TestUIn3!C182</f>
        <v/>
      </c>
      <c r="E182" t="str">
        <f>TestUIn3!D182</f>
        <v/>
      </c>
      <c r="F182" s="87" t="str">
        <f>TestUIn3!F182</f>
        <v/>
      </c>
    </row>
    <row r="183">
      <c r="A183" s="86">
        <f>(IF(TestUIn3!E183=China_Japan!$A$2,1&amp;COUNTIF(TestUIn3!$E$2:$E183,China_Japan!$A$2), IF(TestUIn3!E183=China_Japan!$A$82, 2&amp;COUNTIF(TestUIn3!$E$2:$E183,China_Japan!$A$82),IF(TestUIn3!E183=China_Japan!$A$162, 3&amp;COUNTIF(TestUIn3!$E$2:$E183,China_Japan!$A$162),IF(TestUIn3!E183=China_Japan!$A$242, 4&amp;COUNTIF(TestUIn3!$E$2:$E183,China_Japan!$A$242),IF(TestUIn3!E183=China_Japan!$A$322, 5&amp;COUNTIF(TestUIn3!$E$2:$E183,China_Japan!$A$322),IF(TestUIn3!E183=China_Japan!$A$402, 6&amp;COUNTIF(TestUIn3!$E$2:$E183,China_Japan!$A$402),IF(TestUIn3!E183=China_Japan!$A$482, 7&amp;COUNTIF(TestUIn3!$E$2:$E183,China_Japan!$A$482),IF(TestUIn3!E183=China_Japan!$A$562, 8&amp;COUNTIF(TestUIn3!$E$2:$E183,China_Japan!$A$562),IF(TestUIn3!E183=China_Japan!$A$642, 9&amp;COUNTIF(TestUIn3!$E$2:$E183,China_Japan!$A$642),IF(TestUIn3!E183=China_Japan!$A$722, 10&amp;COUNTIF(TestUIn3!$E$2:$E183,China_Japan!$A$722),0)))))))))))</f>
        <v>0</v>
      </c>
      <c r="B183" t="str">
        <f>TestUIn3!A183</f>
        <v/>
      </c>
      <c r="C183" t="str">
        <f>TestUIn3!B183</f>
        <v/>
      </c>
      <c r="D183" t="str">
        <f>TestUIn3!C183</f>
        <v/>
      </c>
      <c r="E183" t="str">
        <f>TestUIn3!D183</f>
        <v/>
      </c>
      <c r="F183" s="87" t="str">
        <f>TestUIn3!F183</f>
        <v/>
      </c>
    </row>
    <row r="184">
      <c r="A184" s="86">
        <f>(IF(TestUIn3!E184=China_Japan!$A$2,1&amp;COUNTIF(TestUIn3!$E$2:$E184,China_Japan!$A$2), IF(TestUIn3!E184=China_Japan!$A$82, 2&amp;COUNTIF(TestUIn3!$E$2:$E184,China_Japan!$A$82),IF(TestUIn3!E184=China_Japan!$A$162, 3&amp;COUNTIF(TestUIn3!$E$2:$E184,China_Japan!$A$162),IF(TestUIn3!E184=China_Japan!$A$242, 4&amp;COUNTIF(TestUIn3!$E$2:$E184,China_Japan!$A$242),IF(TestUIn3!E184=China_Japan!$A$322, 5&amp;COUNTIF(TestUIn3!$E$2:$E184,China_Japan!$A$322),IF(TestUIn3!E184=China_Japan!$A$402, 6&amp;COUNTIF(TestUIn3!$E$2:$E184,China_Japan!$A$402),IF(TestUIn3!E184=China_Japan!$A$482, 7&amp;COUNTIF(TestUIn3!$E$2:$E184,China_Japan!$A$482),IF(TestUIn3!E184=China_Japan!$A$562, 8&amp;COUNTIF(TestUIn3!$E$2:$E184,China_Japan!$A$562),IF(TestUIn3!E184=China_Japan!$A$642, 9&amp;COUNTIF(TestUIn3!$E$2:$E184,China_Japan!$A$642),IF(TestUIn3!E184=China_Japan!$A$722, 10&amp;COUNTIF(TestUIn3!$E$2:$E184,China_Japan!$A$722),0)))))))))))</f>
        <v>0</v>
      </c>
      <c r="B184" t="str">
        <f>TestUIn3!A184</f>
        <v/>
      </c>
      <c r="C184" t="str">
        <f>TestUIn3!B184</f>
        <v/>
      </c>
      <c r="D184" t="str">
        <f>TestUIn3!C184</f>
        <v/>
      </c>
      <c r="E184" t="str">
        <f>TestUIn3!D184</f>
        <v/>
      </c>
      <c r="F184" s="87" t="str">
        <f>TestUIn3!F184</f>
        <v/>
      </c>
    </row>
    <row r="185">
      <c r="A185" s="86">
        <f>(IF(TestUIn3!E185=China_Japan!$A$2,1&amp;COUNTIF(TestUIn3!$E$2:$E185,China_Japan!$A$2), IF(TestUIn3!E185=China_Japan!$A$82, 2&amp;COUNTIF(TestUIn3!$E$2:$E185,China_Japan!$A$82),IF(TestUIn3!E185=China_Japan!$A$162, 3&amp;COUNTIF(TestUIn3!$E$2:$E185,China_Japan!$A$162),IF(TestUIn3!E185=China_Japan!$A$242, 4&amp;COUNTIF(TestUIn3!$E$2:$E185,China_Japan!$A$242),IF(TestUIn3!E185=China_Japan!$A$322, 5&amp;COUNTIF(TestUIn3!$E$2:$E185,China_Japan!$A$322),IF(TestUIn3!E185=China_Japan!$A$402, 6&amp;COUNTIF(TestUIn3!$E$2:$E185,China_Japan!$A$402),IF(TestUIn3!E185=China_Japan!$A$482, 7&amp;COUNTIF(TestUIn3!$E$2:$E185,China_Japan!$A$482),IF(TestUIn3!E185=China_Japan!$A$562, 8&amp;COUNTIF(TestUIn3!$E$2:$E185,China_Japan!$A$562),IF(TestUIn3!E185=China_Japan!$A$642, 9&amp;COUNTIF(TestUIn3!$E$2:$E185,China_Japan!$A$642),IF(TestUIn3!E185=China_Japan!$A$722, 10&amp;COUNTIF(TestUIn3!$E$2:$E185,China_Japan!$A$722),0)))))))))))</f>
        <v>0</v>
      </c>
      <c r="B185" t="str">
        <f>TestUIn3!A185</f>
        <v/>
      </c>
      <c r="C185" t="str">
        <f>TestUIn3!B185</f>
        <v/>
      </c>
      <c r="D185" t="str">
        <f>TestUIn3!C185</f>
        <v/>
      </c>
      <c r="E185" t="str">
        <f>TestUIn3!D185</f>
        <v/>
      </c>
      <c r="F185" s="87" t="str">
        <f>TestUIn3!F185</f>
        <v/>
      </c>
    </row>
    <row r="186">
      <c r="A186" s="86">
        <f>(IF(TestUIn3!E186=China_Japan!$A$2,1&amp;COUNTIF(TestUIn3!$E$2:$E186,China_Japan!$A$2), IF(TestUIn3!E186=China_Japan!$A$82, 2&amp;COUNTIF(TestUIn3!$E$2:$E186,China_Japan!$A$82),IF(TestUIn3!E186=China_Japan!$A$162, 3&amp;COUNTIF(TestUIn3!$E$2:$E186,China_Japan!$A$162),IF(TestUIn3!E186=China_Japan!$A$242, 4&amp;COUNTIF(TestUIn3!$E$2:$E186,China_Japan!$A$242),IF(TestUIn3!E186=China_Japan!$A$322, 5&amp;COUNTIF(TestUIn3!$E$2:$E186,China_Japan!$A$322),IF(TestUIn3!E186=China_Japan!$A$402, 6&amp;COUNTIF(TestUIn3!$E$2:$E186,China_Japan!$A$402),IF(TestUIn3!E186=China_Japan!$A$482, 7&amp;COUNTIF(TestUIn3!$E$2:$E186,China_Japan!$A$482),IF(TestUIn3!E186=China_Japan!$A$562, 8&amp;COUNTIF(TestUIn3!$E$2:$E186,China_Japan!$A$562),IF(TestUIn3!E186=China_Japan!$A$642, 9&amp;COUNTIF(TestUIn3!$E$2:$E186,China_Japan!$A$642),IF(TestUIn3!E186=China_Japan!$A$722, 10&amp;COUNTIF(TestUIn3!$E$2:$E186,China_Japan!$A$722),0)))))))))))</f>
        <v>0</v>
      </c>
      <c r="B186" t="str">
        <f>TestUIn3!A186</f>
        <v/>
      </c>
      <c r="C186" t="str">
        <f>TestUIn3!B186</f>
        <v/>
      </c>
      <c r="D186" t="str">
        <f>TestUIn3!C186</f>
        <v/>
      </c>
      <c r="E186" t="str">
        <f>TestUIn3!D186</f>
        <v/>
      </c>
      <c r="F186" s="87" t="str">
        <f>TestUIn3!F186</f>
        <v/>
      </c>
    </row>
    <row r="187">
      <c r="A187" s="86">
        <f>(IF(TestUIn3!E187=China_Japan!$A$2,1&amp;COUNTIF(TestUIn3!$E$2:$E187,China_Japan!$A$2), IF(TestUIn3!E187=China_Japan!$A$82, 2&amp;COUNTIF(TestUIn3!$E$2:$E187,China_Japan!$A$82),IF(TestUIn3!E187=China_Japan!$A$162, 3&amp;COUNTIF(TestUIn3!$E$2:$E187,China_Japan!$A$162),IF(TestUIn3!E187=China_Japan!$A$242, 4&amp;COUNTIF(TestUIn3!$E$2:$E187,China_Japan!$A$242),IF(TestUIn3!E187=China_Japan!$A$322, 5&amp;COUNTIF(TestUIn3!$E$2:$E187,China_Japan!$A$322),IF(TestUIn3!E187=China_Japan!$A$402, 6&amp;COUNTIF(TestUIn3!$E$2:$E187,China_Japan!$A$402),IF(TestUIn3!E187=China_Japan!$A$482, 7&amp;COUNTIF(TestUIn3!$E$2:$E187,China_Japan!$A$482),IF(TestUIn3!E187=China_Japan!$A$562, 8&amp;COUNTIF(TestUIn3!$E$2:$E187,China_Japan!$A$562),IF(TestUIn3!E187=China_Japan!$A$642, 9&amp;COUNTIF(TestUIn3!$E$2:$E187,China_Japan!$A$642),IF(TestUIn3!E187=China_Japan!$A$722, 10&amp;COUNTIF(TestUIn3!$E$2:$E187,China_Japan!$A$722),0)))))))))))</f>
        <v>0</v>
      </c>
      <c r="B187" t="str">
        <f>TestUIn3!A187</f>
        <v/>
      </c>
      <c r="C187" t="str">
        <f>TestUIn3!B187</f>
        <v/>
      </c>
      <c r="D187" t="str">
        <f>TestUIn3!C187</f>
        <v/>
      </c>
      <c r="E187" t="str">
        <f>TestUIn3!D187</f>
        <v/>
      </c>
      <c r="F187" s="87" t="str">
        <f>TestUIn3!F187</f>
        <v/>
      </c>
    </row>
    <row r="188">
      <c r="A188" s="86">
        <f>(IF(TestUIn3!E188=China_Japan!$A$2,1&amp;COUNTIF(TestUIn3!$E$2:$E188,China_Japan!$A$2), IF(TestUIn3!E188=China_Japan!$A$82, 2&amp;COUNTIF(TestUIn3!$E$2:$E188,China_Japan!$A$82),IF(TestUIn3!E188=China_Japan!$A$162, 3&amp;COUNTIF(TestUIn3!$E$2:$E188,China_Japan!$A$162),IF(TestUIn3!E188=China_Japan!$A$242, 4&amp;COUNTIF(TestUIn3!$E$2:$E188,China_Japan!$A$242),IF(TestUIn3!E188=China_Japan!$A$322, 5&amp;COUNTIF(TestUIn3!$E$2:$E188,China_Japan!$A$322),IF(TestUIn3!E188=China_Japan!$A$402, 6&amp;COUNTIF(TestUIn3!$E$2:$E188,China_Japan!$A$402),IF(TestUIn3!E188=China_Japan!$A$482, 7&amp;COUNTIF(TestUIn3!$E$2:$E188,China_Japan!$A$482),IF(TestUIn3!E188=China_Japan!$A$562, 8&amp;COUNTIF(TestUIn3!$E$2:$E188,China_Japan!$A$562),IF(TestUIn3!E188=China_Japan!$A$642, 9&amp;COUNTIF(TestUIn3!$E$2:$E188,China_Japan!$A$642),IF(TestUIn3!E188=China_Japan!$A$722, 10&amp;COUNTIF(TestUIn3!$E$2:$E188,China_Japan!$A$722),0)))))))))))</f>
        <v>0</v>
      </c>
      <c r="B188" t="str">
        <f>TestUIn3!A188</f>
        <v/>
      </c>
      <c r="C188" t="str">
        <f>TestUIn3!B188</f>
        <v/>
      </c>
      <c r="D188" t="str">
        <f>TestUIn3!C188</f>
        <v/>
      </c>
      <c r="E188" t="str">
        <f>TestUIn3!D188</f>
        <v/>
      </c>
      <c r="F188" s="87" t="str">
        <f>TestUIn3!F188</f>
        <v/>
      </c>
    </row>
    <row r="189">
      <c r="A189" s="86">
        <f>(IF(TestUIn3!E189=China_Japan!$A$2,1&amp;COUNTIF(TestUIn3!$E$2:$E189,China_Japan!$A$2), IF(TestUIn3!E189=China_Japan!$A$82, 2&amp;COUNTIF(TestUIn3!$E$2:$E189,China_Japan!$A$82),IF(TestUIn3!E189=China_Japan!$A$162, 3&amp;COUNTIF(TestUIn3!$E$2:$E189,China_Japan!$A$162),IF(TestUIn3!E189=China_Japan!$A$242, 4&amp;COUNTIF(TestUIn3!$E$2:$E189,China_Japan!$A$242),IF(TestUIn3!E189=China_Japan!$A$322, 5&amp;COUNTIF(TestUIn3!$E$2:$E189,China_Japan!$A$322),IF(TestUIn3!E189=China_Japan!$A$402, 6&amp;COUNTIF(TestUIn3!$E$2:$E189,China_Japan!$A$402),IF(TestUIn3!E189=China_Japan!$A$482, 7&amp;COUNTIF(TestUIn3!$E$2:$E189,China_Japan!$A$482),IF(TestUIn3!E189=China_Japan!$A$562, 8&amp;COUNTIF(TestUIn3!$E$2:$E189,China_Japan!$A$562),IF(TestUIn3!E189=China_Japan!$A$642, 9&amp;COUNTIF(TestUIn3!$E$2:$E189,China_Japan!$A$642),IF(TestUIn3!E189=China_Japan!$A$722, 10&amp;COUNTIF(TestUIn3!$E$2:$E189,China_Japan!$A$722),0)))))))))))</f>
        <v>0</v>
      </c>
      <c r="B189" t="str">
        <f>TestUIn3!A189</f>
        <v/>
      </c>
      <c r="C189" t="str">
        <f>TestUIn3!B189</f>
        <v/>
      </c>
      <c r="D189" t="str">
        <f>TestUIn3!C189</f>
        <v/>
      </c>
      <c r="E189" t="str">
        <f>TestUIn3!D189</f>
        <v/>
      </c>
      <c r="F189" s="87" t="str">
        <f>TestUIn3!F189</f>
        <v/>
      </c>
    </row>
    <row r="190">
      <c r="A190" s="86">
        <f>(IF(TestUIn3!E190=China_Japan!$A$2,1&amp;COUNTIF(TestUIn3!$E$2:$E190,China_Japan!$A$2), IF(TestUIn3!E190=China_Japan!$A$82, 2&amp;COUNTIF(TestUIn3!$E$2:$E190,China_Japan!$A$82),IF(TestUIn3!E190=China_Japan!$A$162, 3&amp;COUNTIF(TestUIn3!$E$2:$E190,China_Japan!$A$162),IF(TestUIn3!E190=China_Japan!$A$242, 4&amp;COUNTIF(TestUIn3!$E$2:$E190,China_Japan!$A$242),IF(TestUIn3!E190=China_Japan!$A$322, 5&amp;COUNTIF(TestUIn3!$E$2:$E190,China_Japan!$A$322),IF(TestUIn3!E190=China_Japan!$A$402, 6&amp;COUNTIF(TestUIn3!$E$2:$E190,China_Japan!$A$402),IF(TestUIn3!E190=China_Japan!$A$482, 7&amp;COUNTIF(TestUIn3!$E$2:$E190,China_Japan!$A$482),IF(TestUIn3!E190=China_Japan!$A$562, 8&amp;COUNTIF(TestUIn3!$E$2:$E190,China_Japan!$A$562),IF(TestUIn3!E190=China_Japan!$A$642, 9&amp;COUNTIF(TestUIn3!$E$2:$E190,China_Japan!$A$642),IF(TestUIn3!E190=China_Japan!$A$722, 10&amp;COUNTIF(TestUIn3!$E$2:$E190,China_Japan!$A$722),0)))))))))))</f>
        <v>0</v>
      </c>
      <c r="B190" t="str">
        <f>TestUIn3!A190</f>
        <v/>
      </c>
      <c r="C190" t="str">
        <f>TestUIn3!B190</f>
        <v/>
      </c>
      <c r="D190" t="str">
        <f>TestUIn3!C190</f>
        <v/>
      </c>
      <c r="E190" t="str">
        <f>TestUIn3!D190</f>
        <v/>
      </c>
      <c r="F190" s="87" t="str">
        <f>TestUIn3!F190</f>
        <v/>
      </c>
    </row>
    <row r="191">
      <c r="A191" s="86">
        <f>(IF(TestUIn3!E191=China_Japan!$A$2,1&amp;COUNTIF(TestUIn3!$E$2:$E191,China_Japan!$A$2), IF(TestUIn3!E191=China_Japan!$A$82, 2&amp;COUNTIF(TestUIn3!$E$2:$E191,China_Japan!$A$82),IF(TestUIn3!E191=China_Japan!$A$162, 3&amp;COUNTIF(TestUIn3!$E$2:$E191,China_Japan!$A$162),IF(TestUIn3!E191=China_Japan!$A$242, 4&amp;COUNTIF(TestUIn3!$E$2:$E191,China_Japan!$A$242),IF(TestUIn3!E191=China_Japan!$A$322, 5&amp;COUNTIF(TestUIn3!$E$2:$E191,China_Japan!$A$322),IF(TestUIn3!E191=China_Japan!$A$402, 6&amp;COUNTIF(TestUIn3!$E$2:$E191,China_Japan!$A$402),IF(TestUIn3!E191=China_Japan!$A$482, 7&amp;COUNTIF(TestUIn3!$E$2:$E191,China_Japan!$A$482),IF(TestUIn3!E191=China_Japan!$A$562, 8&amp;COUNTIF(TestUIn3!$E$2:$E191,China_Japan!$A$562),IF(TestUIn3!E191=China_Japan!$A$642, 9&amp;COUNTIF(TestUIn3!$E$2:$E191,China_Japan!$A$642),IF(TestUIn3!E191=China_Japan!$A$722, 10&amp;COUNTIF(TestUIn3!$E$2:$E191,China_Japan!$A$722),0)))))))))))</f>
        <v>0</v>
      </c>
      <c r="B191" t="str">
        <f>TestUIn3!A191</f>
        <v/>
      </c>
      <c r="C191" t="str">
        <f>TestUIn3!B191</f>
        <v/>
      </c>
      <c r="D191" t="str">
        <f>TestUIn3!C191</f>
        <v/>
      </c>
      <c r="E191" t="str">
        <f>TestUIn3!D191</f>
        <v/>
      </c>
      <c r="F191" s="87" t="str">
        <f>TestUIn3!F191</f>
        <v/>
      </c>
    </row>
    <row r="192">
      <c r="A192" s="86">
        <f>(IF(TestUIn3!E192=China_Japan!$A$2,1&amp;COUNTIF(TestUIn3!$E$2:$E192,China_Japan!$A$2), IF(TestUIn3!E192=China_Japan!$A$82, 2&amp;COUNTIF(TestUIn3!$E$2:$E192,China_Japan!$A$82),IF(TestUIn3!E192=China_Japan!$A$162, 3&amp;COUNTIF(TestUIn3!$E$2:$E192,China_Japan!$A$162),IF(TestUIn3!E192=China_Japan!$A$242, 4&amp;COUNTIF(TestUIn3!$E$2:$E192,China_Japan!$A$242),IF(TestUIn3!E192=China_Japan!$A$322, 5&amp;COUNTIF(TestUIn3!$E$2:$E192,China_Japan!$A$322),IF(TestUIn3!E192=China_Japan!$A$402, 6&amp;COUNTIF(TestUIn3!$E$2:$E192,China_Japan!$A$402),IF(TestUIn3!E192=China_Japan!$A$482, 7&amp;COUNTIF(TestUIn3!$E$2:$E192,China_Japan!$A$482),IF(TestUIn3!E192=China_Japan!$A$562, 8&amp;COUNTIF(TestUIn3!$E$2:$E192,China_Japan!$A$562),IF(TestUIn3!E192=China_Japan!$A$642, 9&amp;COUNTIF(TestUIn3!$E$2:$E192,China_Japan!$A$642),IF(TestUIn3!E192=China_Japan!$A$722, 10&amp;COUNTIF(TestUIn3!$E$2:$E192,China_Japan!$A$722),0)))))))))))</f>
        <v>0</v>
      </c>
      <c r="B192" t="str">
        <f>TestUIn3!A192</f>
        <v/>
      </c>
      <c r="C192" t="str">
        <f>TestUIn3!B192</f>
        <v/>
      </c>
      <c r="D192" t="str">
        <f>TestUIn3!C192</f>
        <v/>
      </c>
      <c r="E192" t="str">
        <f>TestUIn3!D192</f>
        <v/>
      </c>
      <c r="F192" s="87" t="str">
        <f>TestUIn3!F192</f>
        <v/>
      </c>
    </row>
    <row r="193">
      <c r="A193" s="86">
        <f>(IF(TestUIn3!E193=China_Japan!$A$2,1&amp;COUNTIF(TestUIn3!$E$2:$E193,China_Japan!$A$2), IF(TestUIn3!E193=China_Japan!$A$82, 2&amp;COUNTIF(TestUIn3!$E$2:$E193,China_Japan!$A$82),IF(TestUIn3!E193=China_Japan!$A$162, 3&amp;COUNTIF(TestUIn3!$E$2:$E193,China_Japan!$A$162),IF(TestUIn3!E193=China_Japan!$A$242, 4&amp;COUNTIF(TestUIn3!$E$2:$E193,China_Japan!$A$242),IF(TestUIn3!E193=China_Japan!$A$322, 5&amp;COUNTIF(TestUIn3!$E$2:$E193,China_Japan!$A$322),IF(TestUIn3!E193=China_Japan!$A$402, 6&amp;COUNTIF(TestUIn3!$E$2:$E193,China_Japan!$A$402),IF(TestUIn3!E193=China_Japan!$A$482, 7&amp;COUNTIF(TestUIn3!$E$2:$E193,China_Japan!$A$482),IF(TestUIn3!E193=China_Japan!$A$562, 8&amp;COUNTIF(TestUIn3!$E$2:$E193,China_Japan!$A$562),IF(TestUIn3!E193=China_Japan!$A$642, 9&amp;COUNTIF(TestUIn3!$E$2:$E193,China_Japan!$A$642),IF(TestUIn3!E193=China_Japan!$A$722, 10&amp;COUNTIF(TestUIn3!$E$2:$E193,China_Japan!$A$722),0)))))))))))</f>
        <v>0</v>
      </c>
      <c r="B193" t="str">
        <f>TestUIn3!A193</f>
        <v/>
      </c>
      <c r="C193" t="str">
        <f>TestUIn3!B193</f>
        <v/>
      </c>
      <c r="D193" t="str">
        <f>TestUIn3!C193</f>
        <v/>
      </c>
      <c r="E193" t="str">
        <f>TestUIn3!D193</f>
        <v/>
      </c>
      <c r="F193" s="87" t="str">
        <f>TestUIn3!F193</f>
        <v/>
      </c>
    </row>
    <row r="194">
      <c r="A194" s="86">
        <f>(IF(TestUIn3!E194=China_Japan!$A$2,1&amp;COUNTIF(TestUIn3!$E$2:$E194,China_Japan!$A$2), IF(TestUIn3!E194=China_Japan!$A$82, 2&amp;COUNTIF(TestUIn3!$E$2:$E194,China_Japan!$A$82),IF(TestUIn3!E194=China_Japan!$A$162, 3&amp;COUNTIF(TestUIn3!$E$2:$E194,China_Japan!$A$162),IF(TestUIn3!E194=China_Japan!$A$242, 4&amp;COUNTIF(TestUIn3!$E$2:$E194,China_Japan!$A$242),IF(TestUIn3!E194=China_Japan!$A$322, 5&amp;COUNTIF(TestUIn3!$E$2:$E194,China_Japan!$A$322),IF(TestUIn3!E194=China_Japan!$A$402, 6&amp;COUNTIF(TestUIn3!$E$2:$E194,China_Japan!$A$402),IF(TestUIn3!E194=China_Japan!$A$482, 7&amp;COUNTIF(TestUIn3!$E$2:$E194,China_Japan!$A$482),IF(TestUIn3!E194=China_Japan!$A$562, 8&amp;COUNTIF(TestUIn3!$E$2:$E194,China_Japan!$A$562),IF(TestUIn3!E194=China_Japan!$A$642, 9&amp;COUNTIF(TestUIn3!$E$2:$E194,China_Japan!$A$642),IF(TestUIn3!E194=China_Japan!$A$722, 10&amp;COUNTIF(TestUIn3!$E$2:$E194,China_Japan!$A$722),0)))))))))))</f>
        <v>0</v>
      </c>
      <c r="B194" t="str">
        <f>TestUIn3!A194</f>
        <v/>
      </c>
      <c r="C194" t="str">
        <f>TestUIn3!B194</f>
        <v/>
      </c>
      <c r="D194" t="str">
        <f>TestUIn3!C194</f>
        <v/>
      </c>
      <c r="E194" t="str">
        <f>TestUIn3!D194</f>
        <v/>
      </c>
      <c r="F194" s="87" t="str">
        <f>TestUIn3!F194</f>
        <v/>
      </c>
    </row>
    <row r="195">
      <c r="A195" s="86">
        <f>(IF(TestUIn3!E195=China_Japan!$A$2,1&amp;COUNTIF(TestUIn3!$E$2:$E195,China_Japan!$A$2), IF(TestUIn3!E195=China_Japan!$A$82, 2&amp;COUNTIF(TestUIn3!$E$2:$E195,China_Japan!$A$82),IF(TestUIn3!E195=China_Japan!$A$162, 3&amp;COUNTIF(TestUIn3!$E$2:$E195,China_Japan!$A$162),IF(TestUIn3!E195=China_Japan!$A$242, 4&amp;COUNTIF(TestUIn3!$E$2:$E195,China_Japan!$A$242),IF(TestUIn3!E195=China_Japan!$A$322, 5&amp;COUNTIF(TestUIn3!$E$2:$E195,China_Japan!$A$322),IF(TestUIn3!E195=China_Japan!$A$402, 6&amp;COUNTIF(TestUIn3!$E$2:$E195,China_Japan!$A$402),IF(TestUIn3!E195=China_Japan!$A$482, 7&amp;COUNTIF(TestUIn3!$E$2:$E195,China_Japan!$A$482),IF(TestUIn3!E195=China_Japan!$A$562, 8&amp;COUNTIF(TestUIn3!$E$2:$E195,China_Japan!$A$562),IF(TestUIn3!E195=China_Japan!$A$642, 9&amp;COUNTIF(TestUIn3!$E$2:$E195,China_Japan!$A$642),IF(TestUIn3!E195=China_Japan!$A$722, 10&amp;COUNTIF(TestUIn3!$E$2:$E195,China_Japan!$A$722),0)))))))))))</f>
        <v>0</v>
      </c>
      <c r="B195" t="str">
        <f>TestUIn3!A195</f>
        <v/>
      </c>
      <c r="C195" t="str">
        <f>TestUIn3!B195</f>
        <v/>
      </c>
      <c r="D195" t="str">
        <f>TestUIn3!C195</f>
        <v/>
      </c>
      <c r="E195" t="str">
        <f>TestUIn3!D195</f>
        <v/>
      </c>
      <c r="F195" s="87" t="str">
        <f>TestUIn3!F195</f>
        <v/>
      </c>
    </row>
    <row r="196">
      <c r="A196" s="86">
        <f>(IF(TestUIn3!E196=China_Japan!$A$2,1&amp;COUNTIF(TestUIn3!$E$2:$E196,China_Japan!$A$2), IF(TestUIn3!E196=China_Japan!$A$82, 2&amp;COUNTIF(TestUIn3!$E$2:$E196,China_Japan!$A$82),IF(TestUIn3!E196=China_Japan!$A$162, 3&amp;COUNTIF(TestUIn3!$E$2:$E196,China_Japan!$A$162),IF(TestUIn3!E196=China_Japan!$A$242, 4&amp;COUNTIF(TestUIn3!$E$2:$E196,China_Japan!$A$242),IF(TestUIn3!E196=China_Japan!$A$322, 5&amp;COUNTIF(TestUIn3!$E$2:$E196,China_Japan!$A$322),IF(TestUIn3!E196=China_Japan!$A$402, 6&amp;COUNTIF(TestUIn3!$E$2:$E196,China_Japan!$A$402),IF(TestUIn3!E196=China_Japan!$A$482, 7&amp;COUNTIF(TestUIn3!$E$2:$E196,China_Japan!$A$482),IF(TestUIn3!E196=China_Japan!$A$562, 8&amp;COUNTIF(TestUIn3!$E$2:$E196,China_Japan!$A$562),IF(TestUIn3!E196=China_Japan!$A$642, 9&amp;COUNTIF(TestUIn3!$E$2:$E196,China_Japan!$A$642),IF(TestUIn3!E196=China_Japan!$A$722, 10&amp;COUNTIF(TestUIn3!$E$2:$E196,China_Japan!$A$722),0)))))))))))</f>
        <v>0</v>
      </c>
      <c r="B196" t="str">
        <f>TestUIn3!A196</f>
        <v/>
      </c>
      <c r="C196" t="str">
        <f>TestUIn3!B196</f>
        <v/>
      </c>
      <c r="D196" t="str">
        <f>TestUIn3!C196</f>
        <v/>
      </c>
      <c r="E196" t="str">
        <f>TestUIn3!D196</f>
        <v/>
      </c>
      <c r="F196" s="87" t="str">
        <f>TestUIn3!F196</f>
        <v/>
      </c>
    </row>
    <row r="197">
      <c r="A197" s="86">
        <f>(IF(TestUIn3!E197=China_Japan!$A$2,1&amp;COUNTIF(TestUIn3!$E$2:$E197,China_Japan!$A$2), IF(TestUIn3!E197=China_Japan!$A$82, 2&amp;COUNTIF(TestUIn3!$E$2:$E197,China_Japan!$A$82),IF(TestUIn3!E197=China_Japan!$A$162, 3&amp;COUNTIF(TestUIn3!$E$2:$E197,China_Japan!$A$162),IF(TestUIn3!E197=China_Japan!$A$242, 4&amp;COUNTIF(TestUIn3!$E$2:$E197,China_Japan!$A$242),IF(TestUIn3!E197=China_Japan!$A$322, 5&amp;COUNTIF(TestUIn3!$E$2:$E197,China_Japan!$A$322),IF(TestUIn3!E197=China_Japan!$A$402, 6&amp;COUNTIF(TestUIn3!$E$2:$E197,China_Japan!$A$402),IF(TestUIn3!E197=China_Japan!$A$482, 7&amp;COUNTIF(TestUIn3!$E$2:$E197,China_Japan!$A$482),IF(TestUIn3!E197=China_Japan!$A$562, 8&amp;COUNTIF(TestUIn3!$E$2:$E197,China_Japan!$A$562),IF(TestUIn3!E197=China_Japan!$A$642, 9&amp;COUNTIF(TestUIn3!$E$2:$E197,China_Japan!$A$642),IF(TestUIn3!E197=China_Japan!$A$722, 10&amp;COUNTIF(TestUIn3!$E$2:$E197,China_Japan!$A$722),0)))))))))))</f>
        <v>0</v>
      </c>
      <c r="B197" t="str">
        <f>TestUIn3!A197</f>
        <v/>
      </c>
      <c r="C197" t="str">
        <f>TestUIn3!B197</f>
        <v/>
      </c>
      <c r="D197" t="str">
        <f>TestUIn3!C197</f>
        <v/>
      </c>
      <c r="E197" t="str">
        <f>TestUIn3!D197</f>
        <v/>
      </c>
      <c r="F197" s="87" t="str">
        <f>TestUIn3!F197</f>
        <v/>
      </c>
    </row>
    <row r="198">
      <c r="A198" s="86">
        <f>(IF(TestUIn3!E198=China_Japan!$A$2,1&amp;COUNTIF(TestUIn3!$E$2:$E198,China_Japan!$A$2), IF(TestUIn3!E198=China_Japan!$A$82, 2&amp;COUNTIF(TestUIn3!$E$2:$E198,China_Japan!$A$82),IF(TestUIn3!E198=China_Japan!$A$162, 3&amp;COUNTIF(TestUIn3!$E$2:$E198,China_Japan!$A$162),IF(TestUIn3!E198=China_Japan!$A$242, 4&amp;COUNTIF(TestUIn3!$E$2:$E198,China_Japan!$A$242),IF(TestUIn3!E198=China_Japan!$A$322, 5&amp;COUNTIF(TestUIn3!$E$2:$E198,China_Japan!$A$322),IF(TestUIn3!E198=China_Japan!$A$402, 6&amp;COUNTIF(TestUIn3!$E$2:$E198,China_Japan!$A$402),IF(TestUIn3!E198=China_Japan!$A$482, 7&amp;COUNTIF(TestUIn3!$E$2:$E198,China_Japan!$A$482),IF(TestUIn3!E198=China_Japan!$A$562, 8&amp;COUNTIF(TestUIn3!$E$2:$E198,China_Japan!$A$562),IF(TestUIn3!E198=China_Japan!$A$642, 9&amp;COUNTIF(TestUIn3!$E$2:$E198,China_Japan!$A$642),IF(TestUIn3!E198=China_Japan!$A$722, 10&amp;COUNTIF(TestUIn3!$E$2:$E198,China_Japan!$A$722),0)))))))))))</f>
        <v>0</v>
      </c>
      <c r="B198" t="str">
        <f>TestUIn3!A198</f>
        <v/>
      </c>
      <c r="C198" t="str">
        <f>TestUIn3!B198</f>
        <v/>
      </c>
      <c r="D198" t="str">
        <f>TestUIn3!C198</f>
        <v/>
      </c>
      <c r="E198" t="str">
        <f>TestUIn3!D198</f>
        <v/>
      </c>
      <c r="F198" s="87" t="str">
        <f>TestUIn3!F198</f>
        <v/>
      </c>
    </row>
    <row r="199">
      <c r="A199" s="86">
        <f>(IF(TestUIn3!E199=China_Japan!$A$2,1&amp;COUNTIF(TestUIn3!$E$2:$E199,China_Japan!$A$2), IF(TestUIn3!E199=China_Japan!$A$82, 2&amp;COUNTIF(TestUIn3!$E$2:$E199,China_Japan!$A$82),IF(TestUIn3!E199=China_Japan!$A$162, 3&amp;COUNTIF(TestUIn3!$E$2:$E199,China_Japan!$A$162),IF(TestUIn3!E199=China_Japan!$A$242, 4&amp;COUNTIF(TestUIn3!$E$2:$E199,China_Japan!$A$242),IF(TestUIn3!E199=China_Japan!$A$322, 5&amp;COUNTIF(TestUIn3!$E$2:$E199,China_Japan!$A$322),IF(TestUIn3!E199=China_Japan!$A$402, 6&amp;COUNTIF(TestUIn3!$E$2:$E199,China_Japan!$A$402),IF(TestUIn3!E199=China_Japan!$A$482, 7&amp;COUNTIF(TestUIn3!$E$2:$E199,China_Japan!$A$482),IF(TestUIn3!E199=China_Japan!$A$562, 8&amp;COUNTIF(TestUIn3!$E$2:$E199,China_Japan!$A$562),IF(TestUIn3!E199=China_Japan!$A$642, 9&amp;COUNTIF(TestUIn3!$E$2:$E199,China_Japan!$A$642),IF(TestUIn3!E199=China_Japan!$A$722, 10&amp;COUNTIF(TestUIn3!$E$2:$E199,China_Japan!$A$722),0)))))))))))</f>
        <v>0</v>
      </c>
      <c r="B199" t="str">
        <f>TestUIn3!A199</f>
        <v/>
      </c>
      <c r="C199" t="str">
        <f>TestUIn3!B199</f>
        <v/>
      </c>
      <c r="D199" t="str">
        <f>TestUIn3!C199</f>
        <v/>
      </c>
      <c r="E199" t="str">
        <f>TestUIn3!D199</f>
        <v/>
      </c>
      <c r="F199" s="87" t="str">
        <f>TestUIn3!F199</f>
        <v/>
      </c>
    </row>
    <row r="200">
      <c r="A200" s="86">
        <f>(IF(TestUIn3!E200=China_Japan!$A$2,1&amp;COUNTIF(TestUIn3!$E$2:$E200,China_Japan!$A$2), IF(TestUIn3!E200=China_Japan!$A$82, 2&amp;COUNTIF(TestUIn3!$E$2:$E200,China_Japan!$A$82),IF(TestUIn3!E200=China_Japan!$A$162, 3&amp;COUNTIF(TestUIn3!$E$2:$E200,China_Japan!$A$162),IF(TestUIn3!E200=China_Japan!$A$242, 4&amp;COUNTIF(TestUIn3!$E$2:$E200,China_Japan!$A$242),IF(TestUIn3!E200=China_Japan!$A$322, 5&amp;COUNTIF(TestUIn3!$E$2:$E200,China_Japan!$A$322),IF(TestUIn3!E200=China_Japan!$A$402, 6&amp;COUNTIF(TestUIn3!$E$2:$E200,China_Japan!$A$402),IF(TestUIn3!E200=China_Japan!$A$482, 7&amp;COUNTIF(TestUIn3!$E$2:$E200,China_Japan!$A$482),IF(TestUIn3!E200=China_Japan!$A$562, 8&amp;COUNTIF(TestUIn3!$E$2:$E200,China_Japan!$A$562),IF(TestUIn3!E200=China_Japan!$A$642, 9&amp;COUNTIF(TestUIn3!$E$2:$E200,China_Japan!$A$642),IF(TestUIn3!E200=China_Japan!$A$722, 10&amp;COUNTIF(TestUIn3!$E$2:$E200,China_Japan!$A$722),0)))))))))))</f>
        <v>0</v>
      </c>
      <c r="B200" t="str">
        <f>TestUIn3!A200</f>
        <v/>
      </c>
      <c r="C200" t="str">
        <f>TestUIn3!B200</f>
        <v/>
      </c>
      <c r="D200" t="str">
        <f>TestUIn3!C200</f>
        <v/>
      </c>
      <c r="E200" t="str">
        <f>TestUIn3!D200</f>
        <v/>
      </c>
      <c r="F200" s="87" t="str">
        <f>TestUIn3!F200</f>
        <v/>
      </c>
    </row>
    <row r="201">
      <c r="A201" s="86">
        <f>(IF(TestUIn3!E201=China_Japan!$A$2,1&amp;COUNTIF(TestUIn3!$E$2:$E201,China_Japan!$A$2), IF(TestUIn3!E201=China_Japan!$A$82, 2&amp;COUNTIF(TestUIn3!$E$2:$E201,China_Japan!$A$82),IF(TestUIn3!E201=China_Japan!$A$162, 3&amp;COUNTIF(TestUIn3!$E$2:$E201,China_Japan!$A$162),IF(TestUIn3!E201=China_Japan!$A$242, 4&amp;COUNTIF(TestUIn3!$E$2:$E201,China_Japan!$A$242),IF(TestUIn3!E201=China_Japan!$A$322, 5&amp;COUNTIF(TestUIn3!$E$2:$E201,China_Japan!$A$322),IF(TestUIn3!E201=China_Japan!$A$402, 6&amp;COUNTIF(TestUIn3!$E$2:$E201,China_Japan!$A$402),IF(TestUIn3!E201=China_Japan!$A$482, 7&amp;COUNTIF(TestUIn3!$E$2:$E201,China_Japan!$A$482),IF(TestUIn3!E201=China_Japan!$A$562, 8&amp;COUNTIF(TestUIn3!$E$2:$E201,China_Japan!$A$562),IF(TestUIn3!E201=China_Japan!$A$642, 9&amp;COUNTIF(TestUIn3!$E$2:$E201,China_Japan!$A$642),IF(TestUIn3!E201=China_Japan!$A$722, 10&amp;COUNTIF(TestUIn3!$E$2:$E201,China_Japan!$A$722),0)))))))))))</f>
        <v>0</v>
      </c>
      <c r="B201" t="str">
        <f>TestUIn3!A201</f>
        <v/>
      </c>
      <c r="C201" t="str">
        <f>TestUIn3!B201</f>
        <v/>
      </c>
      <c r="D201" t="str">
        <f>TestUIn3!C201</f>
        <v/>
      </c>
      <c r="E201" t="str">
        <f>TestUIn3!D201</f>
        <v/>
      </c>
      <c r="F201" s="87" t="str">
        <f>TestUIn3!F201</f>
        <v/>
      </c>
    </row>
    <row r="202">
      <c r="A202" s="86">
        <f>(IF(TestUIn3!E202=China_Japan!$A$2,1&amp;COUNTIF(TestUIn3!$E$2:$E202,China_Japan!$A$2), IF(TestUIn3!E202=China_Japan!$A$82, 2&amp;COUNTIF(TestUIn3!$E$2:$E202,China_Japan!$A$82),IF(TestUIn3!E202=China_Japan!$A$162, 3&amp;COUNTIF(TestUIn3!$E$2:$E202,China_Japan!$A$162),IF(TestUIn3!E202=China_Japan!$A$242, 4&amp;COUNTIF(TestUIn3!$E$2:$E202,China_Japan!$A$242),IF(TestUIn3!E202=China_Japan!$A$322, 5&amp;COUNTIF(TestUIn3!$E$2:$E202,China_Japan!$A$322),IF(TestUIn3!E202=China_Japan!$A$402, 6&amp;COUNTIF(TestUIn3!$E$2:$E202,China_Japan!$A$402),IF(TestUIn3!E202=China_Japan!$A$482, 7&amp;COUNTIF(TestUIn3!$E$2:$E202,China_Japan!$A$482),IF(TestUIn3!E202=China_Japan!$A$562, 8&amp;COUNTIF(TestUIn3!$E$2:$E202,China_Japan!$A$562),IF(TestUIn3!E202=China_Japan!$A$642, 9&amp;COUNTIF(TestUIn3!$E$2:$E202,China_Japan!$A$642),IF(TestUIn3!E202=China_Japan!$A$722, 10&amp;COUNTIF(TestUIn3!$E$2:$E202,China_Japan!$A$722),0)))))))))))</f>
        <v>0</v>
      </c>
      <c r="B202" t="str">
        <f>TestUIn3!A202</f>
        <v/>
      </c>
      <c r="C202" t="str">
        <f>TestUIn3!B202</f>
        <v/>
      </c>
      <c r="D202" t="str">
        <f>TestUIn3!C202</f>
        <v/>
      </c>
      <c r="E202" t="str">
        <f>TestUIn3!D202</f>
        <v/>
      </c>
      <c r="F202" s="87" t="str">
        <f>TestUIn3!F202</f>
        <v/>
      </c>
    </row>
    <row r="203">
      <c r="A203" s="86">
        <f>(IF(TestUIn3!E203=China_Japan!$A$2,1&amp;COUNTIF(TestUIn3!$E$2:$E203,China_Japan!$A$2), IF(TestUIn3!E203=China_Japan!$A$82, 2&amp;COUNTIF(TestUIn3!$E$2:$E203,China_Japan!$A$82),IF(TestUIn3!E203=China_Japan!$A$162, 3&amp;COUNTIF(TestUIn3!$E$2:$E203,China_Japan!$A$162),IF(TestUIn3!E203=China_Japan!$A$242, 4&amp;COUNTIF(TestUIn3!$E$2:$E203,China_Japan!$A$242),IF(TestUIn3!E203=China_Japan!$A$322, 5&amp;COUNTIF(TestUIn3!$E$2:$E203,China_Japan!$A$322),IF(TestUIn3!E203=China_Japan!$A$402, 6&amp;COUNTIF(TestUIn3!$E$2:$E203,China_Japan!$A$402),IF(TestUIn3!E203=China_Japan!$A$482, 7&amp;COUNTIF(TestUIn3!$E$2:$E203,China_Japan!$A$482),IF(TestUIn3!E203=China_Japan!$A$562, 8&amp;COUNTIF(TestUIn3!$E$2:$E203,China_Japan!$A$562),IF(TestUIn3!E203=China_Japan!$A$642, 9&amp;COUNTIF(TestUIn3!$E$2:$E203,China_Japan!$A$642),IF(TestUIn3!E203=China_Japan!$A$722, 10&amp;COUNTIF(TestUIn3!$E$2:$E203,China_Japan!$A$722),0)))))))))))</f>
        <v>0</v>
      </c>
      <c r="B203" t="str">
        <f>TestUIn3!A203</f>
        <v/>
      </c>
      <c r="C203" t="str">
        <f>TestUIn3!B203</f>
        <v/>
      </c>
      <c r="D203" t="str">
        <f>TestUIn3!C203</f>
        <v/>
      </c>
      <c r="E203" t="str">
        <f>TestUIn3!D203</f>
        <v/>
      </c>
      <c r="F203" s="87" t="str">
        <f>TestUIn3!F203</f>
        <v/>
      </c>
    </row>
    <row r="204">
      <c r="A204" s="86">
        <f>(IF(TestUIn3!E204=China_Japan!$A$2,1&amp;COUNTIF(TestUIn3!$E$2:$E204,China_Japan!$A$2), IF(TestUIn3!E204=China_Japan!$A$82, 2&amp;COUNTIF(TestUIn3!$E$2:$E204,China_Japan!$A$82),IF(TestUIn3!E204=China_Japan!$A$162, 3&amp;COUNTIF(TestUIn3!$E$2:$E204,China_Japan!$A$162),IF(TestUIn3!E204=China_Japan!$A$242, 4&amp;COUNTIF(TestUIn3!$E$2:$E204,China_Japan!$A$242),IF(TestUIn3!E204=China_Japan!$A$322, 5&amp;COUNTIF(TestUIn3!$E$2:$E204,China_Japan!$A$322),IF(TestUIn3!E204=China_Japan!$A$402, 6&amp;COUNTIF(TestUIn3!$E$2:$E204,China_Japan!$A$402),IF(TestUIn3!E204=China_Japan!$A$482, 7&amp;COUNTIF(TestUIn3!$E$2:$E204,China_Japan!$A$482),IF(TestUIn3!E204=China_Japan!$A$562, 8&amp;COUNTIF(TestUIn3!$E$2:$E204,China_Japan!$A$562),IF(TestUIn3!E204=China_Japan!$A$642, 9&amp;COUNTIF(TestUIn3!$E$2:$E204,China_Japan!$A$642),IF(TestUIn3!E204=China_Japan!$A$722, 10&amp;COUNTIF(TestUIn3!$E$2:$E204,China_Japan!$A$722),0)))))))))))</f>
        <v>0</v>
      </c>
      <c r="B204" t="str">
        <f>TestUIn3!A204</f>
        <v/>
      </c>
      <c r="C204" t="str">
        <f>TestUIn3!B204</f>
        <v/>
      </c>
      <c r="D204" t="str">
        <f>TestUIn3!C204</f>
        <v/>
      </c>
      <c r="E204" t="str">
        <f>TestUIn3!D204</f>
        <v/>
      </c>
      <c r="F204" s="87" t="str">
        <f>TestUIn3!F204</f>
        <v/>
      </c>
    </row>
    <row r="205">
      <c r="A205" s="86">
        <f>(IF(TestUIn3!E205=China_Japan!$A$2,1&amp;COUNTIF(TestUIn3!$E$2:$E205,China_Japan!$A$2), IF(TestUIn3!E205=China_Japan!$A$82, 2&amp;COUNTIF(TestUIn3!$E$2:$E205,China_Japan!$A$82),IF(TestUIn3!E205=China_Japan!$A$162, 3&amp;COUNTIF(TestUIn3!$E$2:$E205,China_Japan!$A$162),IF(TestUIn3!E205=China_Japan!$A$242, 4&amp;COUNTIF(TestUIn3!$E$2:$E205,China_Japan!$A$242),IF(TestUIn3!E205=China_Japan!$A$322, 5&amp;COUNTIF(TestUIn3!$E$2:$E205,China_Japan!$A$322),IF(TestUIn3!E205=China_Japan!$A$402, 6&amp;COUNTIF(TestUIn3!$E$2:$E205,China_Japan!$A$402),IF(TestUIn3!E205=China_Japan!$A$482, 7&amp;COUNTIF(TestUIn3!$E$2:$E205,China_Japan!$A$482),IF(TestUIn3!E205=China_Japan!$A$562, 8&amp;COUNTIF(TestUIn3!$E$2:$E205,China_Japan!$A$562),IF(TestUIn3!E205=China_Japan!$A$642, 9&amp;COUNTIF(TestUIn3!$E$2:$E205,China_Japan!$A$642),IF(TestUIn3!E205=China_Japan!$A$722, 10&amp;COUNTIF(TestUIn3!$E$2:$E205,China_Japan!$A$722),0)))))))))))</f>
        <v>0</v>
      </c>
      <c r="B205" t="str">
        <f>TestUIn3!A205</f>
        <v/>
      </c>
      <c r="C205" t="str">
        <f>TestUIn3!B205</f>
        <v/>
      </c>
      <c r="D205" t="str">
        <f>TestUIn3!C205</f>
        <v/>
      </c>
      <c r="E205" t="str">
        <f>TestUIn3!D205</f>
        <v/>
      </c>
      <c r="F205" s="87" t="str">
        <f>TestUIn3!F205</f>
        <v/>
      </c>
    </row>
    <row r="206">
      <c r="A206" s="86">
        <f>(IF(TestUIn3!E206=China_Japan!$A$2,1&amp;COUNTIF(TestUIn3!$E$2:$E206,China_Japan!$A$2), IF(TestUIn3!E206=China_Japan!$A$82, 2&amp;COUNTIF(TestUIn3!$E$2:$E206,China_Japan!$A$82),IF(TestUIn3!E206=China_Japan!$A$162, 3&amp;COUNTIF(TestUIn3!$E$2:$E206,China_Japan!$A$162),IF(TestUIn3!E206=China_Japan!$A$242, 4&amp;COUNTIF(TestUIn3!$E$2:$E206,China_Japan!$A$242),IF(TestUIn3!E206=China_Japan!$A$322, 5&amp;COUNTIF(TestUIn3!$E$2:$E206,China_Japan!$A$322),IF(TestUIn3!E206=China_Japan!$A$402, 6&amp;COUNTIF(TestUIn3!$E$2:$E206,China_Japan!$A$402),IF(TestUIn3!E206=China_Japan!$A$482, 7&amp;COUNTIF(TestUIn3!$E$2:$E206,China_Japan!$A$482),IF(TestUIn3!E206=China_Japan!$A$562, 8&amp;COUNTIF(TestUIn3!$E$2:$E206,China_Japan!$A$562),IF(TestUIn3!E206=China_Japan!$A$642, 9&amp;COUNTIF(TestUIn3!$E$2:$E206,China_Japan!$A$642),IF(TestUIn3!E206=China_Japan!$A$722, 10&amp;COUNTIF(TestUIn3!$E$2:$E206,China_Japan!$A$722),0)))))))))))</f>
        <v>0</v>
      </c>
      <c r="B206" t="str">
        <f>TestUIn3!A206</f>
        <v/>
      </c>
      <c r="C206" t="str">
        <f>TestUIn3!B206</f>
        <v/>
      </c>
      <c r="D206" t="str">
        <f>TestUIn3!C206</f>
        <v/>
      </c>
      <c r="E206" t="str">
        <f>TestUIn3!D206</f>
        <v/>
      </c>
      <c r="F206" s="87" t="str">
        <f>TestUIn3!F206</f>
        <v/>
      </c>
    </row>
    <row r="207">
      <c r="A207" s="86">
        <f>(IF(TestUIn3!E207=China_Japan!$A$2,1&amp;COUNTIF(TestUIn3!$E$2:$E207,China_Japan!$A$2), IF(TestUIn3!E207=China_Japan!$A$82, 2&amp;COUNTIF(TestUIn3!$E$2:$E207,China_Japan!$A$82),IF(TestUIn3!E207=China_Japan!$A$162, 3&amp;COUNTIF(TestUIn3!$E$2:$E207,China_Japan!$A$162),IF(TestUIn3!E207=China_Japan!$A$242, 4&amp;COUNTIF(TestUIn3!$E$2:$E207,China_Japan!$A$242),IF(TestUIn3!E207=China_Japan!$A$322, 5&amp;COUNTIF(TestUIn3!$E$2:$E207,China_Japan!$A$322),IF(TestUIn3!E207=China_Japan!$A$402, 6&amp;COUNTIF(TestUIn3!$E$2:$E207,China_Japan!$A$402),IF(TestUIn3!E207=China_Japan!$A$482, 7&amp;COUNTIF(TestUIn3!$E$2:$E207,China_Japan!$A$482),IF(TestUIn3!E207=China_Japan!$A$562, 8&amp;COUNTIF(TestUIn3!$E$2:$E207,China_Japan!$A$562),IF(TestUIn3!E207=China_Japan!$A$642, 9&amp;COUNTIF(TestUIn3!$E$2:$E207,China_Japan!$A$642),IF(TestUIn3!E207=China_Japan!$A$722, 10&amp;COUNTIF(TestUIn3!$E$2:$E207,China_Japan!$A$722),0)))))))))))</f>
        <v>0</v>
      </c>
      <c r="B207" t="str">
        <f>TestUIn3!A207</f>
        <v/>
      </c>
      <c r="C207" t="str">
        <f>TestUIn3!B207</f>
        <v/>
      </c>
      <c r="D207" t="str">
        <f>TestUIn3!C207</f>
        <v/>
      </c>
      <c r="E207" t="str">
        <f>TestUIn3!D207</f>
        <v/>
      </c>
      <c r="F207" s="87" t="str">
        <f>TestUIn3!F207</f>
        <v/>
      </c>
    </row>
    <row r="208">
      <c r="A208" s="86">
        <f>(IF(TestUIn3!E208=China_Japan!$A$2,1&amp;COUNTIF(TestUIn3!$E$2:$E208,China_Japan!$A$2), IF(TestUIn3!E208=China_Japan!$A$82, 2&amp;COUNTIF(TestUIn3!$E$2:$E208,China_Japan!$A$82),IF(TestUIn3!E208=China_Japan!$A$162, 3&amp;COUNTIF(TestUIn3!$E$2:$E208,China_Japan!$A$162),IF(TestUIn3!E208=China_Japan!$A$242, 4&amp;COUNTIF(TestUIn3!$E$2:$E208,China_Japan!$A$242),IF(TestUIn3!E208=China_Japan!$A$322, 5&amp;COUNTIF(TestUIn3!$E$2:$E208,China_Japan!$A$322),IF(TestUIn3!E208=China_Japan!$A$402, 6&amp;COUNTIF(TestUIn3!$E$2:$E208,China_Japan!$A$402),IF(TestUIn3!E208=China_Japan!$A$482, 7&amp;COUNTIF(TestUIn3!$E$2:$E208,China_Japan!$A$482),IF(TestUIn3!E208=China_Japan!$A$562, 8&amp;COUNTIF(TestUIn3!$E$2:$E208,China_Japan!$A$562),IF(TestUIn3!E208=China_Japan!$A$642, 9&amp;COUNTIF(TestUIn3!$E$2:$E208,China_Japan!$A$642),IF(TestUIn3!E208=China_Japan!$A$722, 10&amp;COUNTIF(TestUIn3!$E$2:$E208,China_Japan!$A$722),0)))))))))))</f>
        <v>0</v>
      </c>
      <c r="B208" t="str">
        <f>TestUIn3!A208</f>
        <v/>
      </c>
      <c r="C208" t="str">
        <f>TestUIn3!B208</f>
        <v/>
      </c>
      <c r="D208" t="str">
        <f>TestUIn3!C208</f>
        <v/>
      </c>
      <c r="E208" t="str">
        <f>TestUIn3!D208</f>
        <v/>
      </c>
      <c r="F208" s="87" t="str">
        <f>TestUIn3!F208</f>
        <v/>
      </c>
    </row>
    <row r="209">
      <c r="A209" s="86">
        <f>(IF(TestUIn3!E209=China_Japan!$A$2,1&amp;COUNTIF(TestUIn3!$E$2:$E209,China_Japan!$A$2), IF(TestUIn3!E209=China_Japan!$A$82, 2&amp;COUNTIF(TestUIn3!$E$2:$E209,China_Japan!$A$82),IF(TestUIn3!E209=China_Japan!$A$162, 3&amp;COUNTIF(TestUIn3!$E$2:$E209,China_Japan!$A$162),IF(TestUIn3!E209=China_Japan!$A$242, 4&amp;COUNTIF(TestUIn3!$E$2:$E209,China_Japan!$A$242),IF(TestUIn3!E209=China_Japan!$A$322, 5&amp;COUNTIF(TestUIn3!$E$2:$E209,China_Japan!$A$322),IF(TestUIn3!E209=China_Japan!$A$402, 6&amp;COUNTIF(TestUIn3!$E$2:$E209,China_Japan!$A$402),IF(TestUIn3!E209=China_Japan!$A$482, 7&amp;COUNTIF(TestUIn3!$E$2:$E209,China_Japan!$A$482),IF(TestUIn3!E209=China_Japan!$A$562, 8&amp;COUNTIF(TestUIn3!$E$2:$E209,China_Japan!$A$562),IF(TestUIn3!E209=China_Japan!$A$642, 9&amp;COUNTIF(TestUIn3!$E$2:$E209,China_Japan!$A$642),IF(TestUIn3!E209=China_Japan!$A$722, 10&amp;COUNTIF(TestUIn3!$E$2:$E209,China_Japan!$A$722),0)))))))))))</f>
        <v>0</v>
      </c>
      <c r="B209" t="str">
        <f>TestUIn3!A209</f>
        <v/>
      </c>
      <c r="C209" t="str">
        <f>TestUIn3!B209</f>
        <v/>
      </c>
      <c r="D209" t="str">
        <f>TestUIn3!C209</f>
        <v/>
      </c>
      <c r="E209" t="str">
        <f>TestUIn3!D209</f>
        <v/>
      </c>
      <c r="F209" s="87" t="str">
        <f>TestUIn3!F209</f>
        <v/>
      </c>
    </row>
    <row r="210">
      <c r="A210" s="86">
        <f>(IF(TestUIn3!E210=China_Japan!$A$2,1&amp;COUNTIF(TestUIn3!$E$2:$E210,China_Japan!$A$2), IF(TestUIn3!E210=China_Japan!$A$82, 2&amp;COUNTIF(TestUIn3!$E$2:$E210,China_Japan!$A$82),IF(TestUIn3!E210=China_Japan!$A$162, 3&amp;COUNTIF(TestUIn3!$E$2:$E210,China_Japan!$A$162),IF(TestUIn3!E210=China_Japan!$A$242, 4&amp;COUNTIF(TestUIn3!$E$2:$E210,China_Japan!$A$242),IF(TestUIn3!E210=China_Japan!$A$322, 5&amp;COUNTIF(TestUIn3!$E$2:$E210,China_Japan!$A$322),IF(TestUIn3!E210=China_Japan!$A$402, 6&amp;COUNTIF(TestUIn3!$E$2:$E210,China_Japan!$A$402),IF(TestUIn3!E210=China_Japan!$A$482, 7&amp;COUNTIF(TestUIn3!$E$2:$E210,China_Japan!$A$482),IF(TestUIn3!E210=China_Japan!$A$562, 8&amp;COUNTIF(TestUIn3!$E$2:$E210,China_Japan!$A$562),IF(TestUIn3!E210=China_Japan!$A$642, 9&amp;COUNTIF(TestUIn3!$E$2:$E210,China_Japan!$A$642),IF(TestUIn3!E210=China_Japan!$A$722, 10&amp;COUNTIF(TestUIn3!$E$2:$E210,China_Japan!$A$722),0)))))))))))</f>
        <v>0</v>
      </c>
      <c r="B210" t="str">
        <f>TestUIn3!A210</f>
        <v/>
      </c>
      <c r="C210" t="str">
        <f>TestUIn3!B210</f>
        <v/>
      </c>
      <c r="D210" t="str">
        <f>TestUIn3!C210</f>
        <v/>
      </c>
      <c r="E210" t="str">
        <f>TestUIn3!D210</f>
        <v/>
      </c>
      <c r="F210" s="87" t="str">
        <f>TestUIn3!F210</f>
        <v/>
      </c>
    </row>
    <row r="211">
      <c r="A211" s="86">
        <f>(IF(TestUIn3!E211=China_Japan!$A$2,1&amp;COUNTIF(TestUIn3!$E$2:$E211,China_Japan!$A$2), IF(TestUIn3!E211=China_Japan!$A$82, 2&amp;COUNTIF(TestUIn3!$E$2:$E211,China_Japan!$A$82),IF(TestUIn3!E211=China_Japan!$A$162, 3&amp;COUNTIF(TestUIn3!$E$2:$E211,China_Japan!$A$162),IF(TestUIn3!E211=China_Japan!$A$242, 4&amp;COUNTIF(TestUIn3!$E$2:$E211,China_Japan!$A$242),IF(TestUIn3!E211=China_Japan!$A$322, 5&amp;COUNTIF(TestUIn3!$E$2:$E211,China_Japan!$A$322),IF(TestUIn3!E211=China_Japan!$A$402, 6&amp;COUNTIF(TestUIn3!$E$2:$E211,China_Japan!$A$402),IF(TestUIn3!E211=China_Japan!$A$482, 7&amp;COUNTIF(TestUIn3!$E$2:$E211,China_Japan!$A$482),IF(TestUIn3!E211=China_Japan!$A$562, 8&amp;COUNTIF(TestUIn3!$E$2:$E211,China_Japan!$A$562),IF(TestUIn3!E211=China_Japan!$A$642, 9&amp;COUNTIF(TestUIn3!$E$2:$E211,China_Japan!$A$642),IF(TestUIn3!E211=China_Japan!$A$722, 10&amp;COUNTIF(TestUIn3!$E$2:$E211,China_Japan!$A$722),0)))))))))))</f>
        <v>0</v>
      </c>
      <c r="B211" t="str">
        <f>TestUIn3!A211</f>
        <v/>
      </c>
      <c r="C211" t="str">
        <f>TestUIn3!B211</f>
        <v/>
      </c>
      <c r="D211" t="str">
        <f>TestUIn3!C211</f>
        <v/>
      </c>
      <c r="E211" t="str">
        <f>TestUIn3!D211</f>
        <v/>
      </c>
      <c r="F211" s="87" t="str">
        <f>TestUIn3!F211</f>
        <v/>
      </c>
    </row>
    <row r="212">
      <c r="A212" s="86">
        <f>(IF(TestUIn3!E212=China_Japan!$A$2,1&amp;COUNTIF(TestUIn3!$E$2:$E212,China_Japan!$A$2), IF(TestUIn3!E212=China_Japan!$A$82, 2&amp;COUNTIF(TestUIn3!$E$2:$E212,China_Japan!$A$82),IF(TestUIn3!E212=China_Japan!$A$162, 3&amp;COUNTIF(TestUIn3!$E$2:$E212,China_Japan!$A$162),IF(TestUIn3!E212=China_Japan!$A$242, 4&amp;COUNTIF(TestUIn3!$E$2:$E212,China_Japan!$A$242),IF(TestUIn3!E212=China_Japan!$A$322, 5&amp;COUNTIF(TestUIn3!$E$2:$E212,China_Japan!$A$322),IF(TestUIn3!E212=China_Japan!$A$402, 6&amp;COUNTIF(TestUIn3!$E$2:$E212,China_Japan!$A$402),IF(TestUIn3!E212=China_Japan!$A$482, 7&amp;COUNTIF(TestUIn3!$E$2:$E212,China_Japan!$A$482),IF(TestUIn3!E212=China_Japan!$A$562, 8&amp;COUNTIF(TestUIn3!$E$2:$E212,China_Japan!$A$562),IF(TestUIn3!E212=China_Japan!$A$642, 9&amp;COUNTIF(TestUIn3!$E$2:$E212,China_Japan!$A$642),IF(TestUIn3!E212=China_Japan!$A$722, 10&amp;COUNTIF(TestUIn3!$E$2:$E212,China_Japan!$A$722),0)))))))))))</f>
        <v>0</v>
      </c>
      <c r="B212" t="str">
        <f>TestUIn3!A212</f>
        <v/>
      </c>
      <c r="C212" t="str">
        <f>TestUIn3!B212</f>
        <v/>
      </c>
      <c r="D212" t="str">
        <f>TestUIn3!C212</f>
        <v/>
      </c>
      <c r="E212" t="str">
        <f>TestUIn3!D212</f>
        <v/>
      </c>
      <c r="F212" s="87" t="str">
        <f>TestUIn3!F212</f>
        <v/>
      </c>
    </row>
    <row r="213">
      <c r="A213" s="86">
        <f>(IF(TestUIn3!E213=China_Japan!$A$2,1&amp;COUNTIF(TestUIn3!$E$2:$E213,China_Japan!$A$2), IF(TestUIn3!E213=China_Japan!$A$82, 2&amp;COUNTIF(TestUIn3!$E$2:$E213,China_Japan!$A$82),IF(TestUIn3!E213=China_Japan!$A$162, 3&amp;COUNTIF(TestUIn3!$E$2:$E213,China_Japan!$A$162),IF(TestUIn3!E213=China_Japan!$A$242, 4&amp;COUNTIF(TestUIn3!$E$2:$E213,China_Japan!$A$242),IF(TestUIn3!E213=China_Japan!$A$322, 5&amp;COUNTIF(TestUIn3!$E$2:$E213,China_Japan!$A$322),IF(TestUIn3!E213=China_Japan!$A$402, 6&amp;COUNTIF(TestUIn3!$E$2:$E213,China_Japan!$A$402),IF(TestUIn3!E213=China_Japan!$A$482, 7&amp;COUNTIF(TestUIn3!$E$2:$E213,China_Japan!$A$482),IF(TestUIn3!E213=China_Japan!$A$562, 8&amp;COUNTIF(TestUIn3!$E$2:$E213,China_Japan!$A$562),IF(TestUIn3!E213=China_Japan!$A$642, 9&amp;COUNTIF(TestUIn3!$E$2:$E213,China_Japan!$A$642),IF(TestUIn3!E213=China_Japan!$A$722, 10&amp;COUNTIF(TestUIn3!$E$2:$E213,China_Japan!$A$722),0)))))))))))</f>
        <v>0</v>
      </c>
      <c r="B213" t="str">
        <f>TestUIn3!A213</f>
        <v/>
      </c>
      <c r="C213" t="str">
        <f>TestUIn3!B213</f>
        <v/>
      </c>
      <c r="D213" t="str">
        <f>TestUIn3!C213</f>
        <v/>
      </c>
      <c r="E213" t="str">
        <f>TestUIn3!D213</f>
        <v/>
      </c>
      <c r="F213" s="87" t="str">
        <f>TestUIn3!F213</f>
        <v/>
      </c>
    </row>
    <row r="214">
      <c r="A214" s="86">
        <f>(IF(TestUIn3!E214=China_Japan!$A$2,1&amp;COUNTIF(TestUIn3!$E$2:$E214,China_Japan!$A$2), IF(TestUIn3!E214=China_Japan!$A$82, 2&amp;COUNTIF(TestUIn3!$E$2:$E214,China_Japan!$A$82),IF(TestUIn3!E214=China_Japan!$A$162, 3&amp;COUNTIF(TestUIn3!$E$2:$E214,China_Japan!$A$162),IF(TestUIn3!E214=China_Japan!$A$242, 4&amp;COUNTIF(TestUIn3!$E$2:$E214,China_Japan!$A$242),IF(TestUIn3!E214=China_Japan!$A$322, 5&amp;COUNTIF(TestUIn3!$E$2:$E214,China_Japan!$A$322),IF(TestUIn3!E214=China_Japan!$A$402, 6&amp;COUNTIF(TestUIn3!$E$2:$E214,China_Japan!$A$402),IF(TestUIn3!E214=China_Japan!$A$482, 7&amp;COUNTIF(TestUIn3!$E$2:$E214,China_Japan!$A$482),IF(TestUIn3!E214=China_Japan!$A$562, 8&amp;COUNTIF(TestUIn3!$E$2:$E214,China_Japan!$A$562),IF(TestUIn3!E214=China_Japan!$A$642, 9&amp;COUNTIF(TestUIn3!$E$2:$E214,China_Japan!$A$642),IF(TestUIn3!E214=China_Japan!$A$722, 10&amp;COUNTIF(TestUIn3!$E$2:$E214,China_Japan!$A$722),0)))))))))))</f>
        <v>0</v>
      </c>
      <c r="B214" t="str">
        <f>TestUIn3!A214</f>
        <v/>
      </c>
      <c r="C214" t="str">
        <f>TestUIn3!B214</f>
        <v/>
      </c>
      <c r="D214" t="str">
        <f>TestUIn3!C214</f>
        <v/>
      </c>
      <c r="E214" t="str">
        <f>TestUIn3!D214</f>
        <v/>
      </c>
      <c r="F214" s="87" t="str">
        <f>TestUIn3!F214</f>
        <v/>
      </c>
    </row>
    <row r="215">
      <c r="A215" s="86">
        <f>(IF(TestUIn3!E215=China_Japan!$A$2,1&amp;COUNTIF(TestUIn3!$E$2:$E215,China_Japan!$A$2), IF(TestUIn3!E215=China_Japan!$A$82, 2&amp;COUNTIF(TestUIn3!$E$2:$E215,China_Japan!$A$82),IF(TestUIn3!E215=China_Japan!$A$162, 3&amp;COUNTIF(TestUIn3!$E$2:$E215,China_Japan!$A$162),IF(TestUIn3!E215=China_Japan!$A$242, 4&amp;COUNTIF(TestUIn3!$E$2:$E215,China_Japan!$A$242),IF(TestUIn3!E215=China_Japan!$A$322, 5&amp;COUNTIF(TestUIn3!$E$2:$E215,China_Japan!$A$322),IF(TestUIn3!E215=China_Japan!$A$402, 6&amp;COUNTIF(TestUIn3!$E$2:$E215,China_Japan!$A$402),IF(TestUIn3!E215=China_Japan!$A$482, 7&amp;COUNTIF(TestUIn3!$E$2:$E215,China_Japan!$A$482),IF(TestUIn3!E215=China_Japan!$A$562, 8&amp;COUNTIF(TestUIn3!$E$2:$E215,China_Japan!$A$562),IF(TestUIn3!E215=China_Japan!$A$642, 9&amp;COUNTIF(TestUIn3!$E$2:$E215,China_Japan!$A$642),IF(TestUIn3!E215=China_Japan!$A$722, 10&amp;COUNTIF(TestUIn3!$E$2:$E215,China_Japan!$A$722),0)))))))))))</f>
        <v>0</v>
      </c>
      <c r="B215" t="str">
        <f>TestUIn3!A215</f>
        <v/>
      </c>
      <c r="C215" t="str">
        <f>TestUIn3!B215</f>
        <v/>
      </c>
      <c r="D215" t="str">
        <f>TestUIn3!C215</f>
        <v/>
      </c>
      <c r="E215" t="str">
        <f>TestUIn3!D215</f>
        <v/>
      </c>
      <c r="F215" s="87" t="str">
        <f>TestUIn3!F215</f>
        <v/>
      </c>
    </row>
    <row r="216">
      <c r="A216" s="86">
        <f>(IF(TestUIn3!E216=China_Japan!$A$2,1&amp;COUNTIF(TestUIn3!$E$2:$E216,China_Japan!$A$2), IF(TestUIn3!E216=China_Japan!$A$82, 2&amp;COUNTIF(TestUIn3!$E$2:$E216,China_Japan!$A$82),IF(TestUIn3!E216=China_Japan!$A$162, 3&amp;COUNTIF(TestUIn3!$E$2:$E216,China_Japan!$A$162),IF(TestUIn3!E216=China_Japan!$A$242, 4&amp;COUNTIF(TestUIn3!$E$2:$E216,China_Japan!$A$242),IF(TestUIn3!E216=China_Japan!$A$322, 5&amp;COUNTIF(TestUIn3!$E$2:$E216,China_Japan!$A$322),IF(TestUIn3!E216=China_Japan!$A$402, 6&amp;COUNTIF(TestUIn3!$E$2:$E216,China_Japan!$A$402),IF(TestUIn3!E216=China_Japan!$A$482, 7&amp;COUNTIF(TestUIn3!$E$2:$E216,China_Japan!$A$482),IF(TestUIn3!E216=China_Japan!$A$562, 8&amp;COUNTIF(TestUIn3!$E$2:$E216,China_Japan!$A$562),IF(TestUIn3!E216=China_Japan!$A$642, 9&amp;COUNTIF(TestUIn3!$E$2:$E216,China_Japan!$A$642),IF(TestUIn3!E216=China_Japan!$A$722, 10&amp;COUNTIF(TestUIn3!$E$2:$E216,China_Japan!$A$722),0)))))))))))</f>
        <v>0</v>
      </c>
      <c r="B216" t="str">
        <f>TestUIn3!A216</f>
        <v/>
      </c>
      <c r="C216" t="str">
        <f>TestUIn3!B216</f>
        <v/>
      </c>
      <c r="D216" t="str">
        <f>TestUIn3!C216</f>
        <v/>
      </c>
      <c r="E216" t="str">
        <f>TestUIn3!D216</f>
        <v/>
      </c>
      <c r="F216" s="87" t="str">
        <f>TestUIn3!F216</f>
        <v/>
      </c>
    </row>
    <row r="217">
      <c r="A217" s="86">
        <f>(IF(TestUIn3!E217=China_Japan!$A$2,1&amp;COUNTIF(TestUIn3!$E$2:$E217,China_Japan!$A$2), IF(TestUIn3!E217=China_Japan!$A$82, 2&amp;COUNTIF(TestUIn3!$E$2:$E217,China_Japan!$A$82),IF(TestUIn3!E217=China_Japan!$A$162, 3&amp;COUNTIF(TestUIn3!$E$2:$E217,China_Japan!$A$162),IF(TestUIn3!E217=China_Japan!$A$242, 4&amp;COUNTIF(TestUIn3!$E$2:$E217,China_Japan!$A$242),IF(TestUIn3!E217=China_Japan!$A$322, 5&amp;COUNTIF(TestUIn3!$E$2:$E217,China_Japan!$A$322),IF(TestUIn3!E217=China_Japan!$A$402, 6&amp;COUNTIF(TestUIn3!$E$2:$E217,China_Japan!$A$402),IF(TestUIn3!E217=China_Japan!$A$482, 7&amp;COUNTIF(TestUIn3!$E$2:$E217,China_Japan!$A$482),IF(TestUIn3!E217=China_Japan!$A$562, 8&amp;COUNTIF(TestUIn3!$E$2:$E217,China_Japan!$A$562),IF(TestUIn3!E217=China_Japan!$A$642, 9&amp;COUNTIF(TestUIn3!$E$2:$E217,China_Japan!$A$642),IF(TestUIn3!E217=China_Japan!$A$722, 10&amp;COUNTIF(TestUIn3!$E$2:$E217,China_Japan!$A$722),0)))))))))))</f>
        <v>0</v>
      </c>
      <c r="B217" t="str">
        <f>TestUIn3!A217</f>
        <v/>
      </c>
      <c r="C217" t="str">
        <f>TestUIn3!B217</f>
        <v/>
      </c>
      <c r="D217" t="str">
        <f>TestUIn3!C217</f>
        <v/>
      </c>
      <c r="E217" t="str">
        <f>TestUIn3!D217</f>
        <v/>
      </c>
      <c r="F217" s="87" t="str">
        <f>TestUIn3!F217</f>
        <v/>
      </c>
    </row>
    <row r="218">
      <c r="A218" s="86">
        <f>(IF(TestUIn3!E218=China_Japan!$A$2,1&amp;COUNTIF(TestUIn3!$E$2:$E218,China_Japan!$A$2), IF(TestUIn3!E218=China_Japan!$A$82, 2&amp;COUNTIF(TestUIn3!$E$2:$E218,China_Japan!$A$82),IF(TestUIn3!E218=China_Japan!$A$162, 3&amp;COUNTIF(TestUIn3!$E$2:$E218,China_Japan!$A$162),IF(TestUIn3!E218=China_Japan!$A$242, 4&amp;COUNTIF(TestUIn3!$E$2:$E218,China_Japan!$A$242),IF(TestUIn3!E218=China_Japan!$A$322, 5&amp;COUNTIF(TestUIn3!$E$2:$E218,China_Japan!$A$322),IF(TestUIn3!E218=China_Japan!$A$402, 6&amp;COUNTIF(TestUIn3!$E$2:$E218,China_Japan!$A$402),IF(TestUIn3!E218=China_Japan!$A$482, 7&amp;COUNTIF(TestUIn3!$E$2:$E218,China_Japan!$A$482),IF(TestUIn3!E218=China_Japan!$A$562, 8&amp;COUNTIF(TestUIn3!$E$2:$E218,China_Japan!$A$562),IF(TestUIn3!E218=China_Japan!$A$642, 9&amp;COUNTIF(TestUIn3!$E$2:$E218,China_Japan!$A$642),IF(TestUIn3!E218=China_Japan!$A$722, 10&amp;COUNTIF(TestUIn3!$E$2:$E218,China_Japan!$A$722),0)))))))))))</f>
        <v>0</v>
      </c>
      <c r="B218" t="str">
        <f>TestUIn3!A218</f>
        <v/>
      </c>
      <c r="C218" t="str">
        <f>TestUIn3!B218</f>
        <v/>
      </c>
      <c r="D218" t="str">
        <f>TestUIn3!C218</f>
        <v/>
      </c>
      <c r="E218" t="str">
        <f>TestUIn3!D218</f>
        <v/>
      </c>
      <c r="F218" s="87" t="str">
        <f>TestUIn3!F218</f>
        <v/>
      </c>
    </row>
    <row r="219">
      <c r="A219" s="86">
        <f>(IF(TestUIn3!E219=China_Japan!$A$2,1&amp;COUNTIF(TestUIn3!$E$2:$E219,China_Japan!$A$2), IF(TestUIn3!E219=China_Japan!$A$82, 2&amp;COUNTIF(TestUIn3!$E$2:$E219,China_Japan!$A$82),IF(TestUIn3!E219=China_Japan!$A$162, 3&amp;COUNTIF(TestUIn3!$E$2:$E219,China_Japan!$A$162),IF(TestUIn3!E219=China_Japan!$A$242, 4&amp;COUNTIF(TestUIn3!$E$2:$E219,China_Japan!$A$242),IF(TestUIn3!E219=China_Japan!$A$322, 5&amp;COUNTIF(TestUIn3!$E$2:$E219,China_Japan!$A$322),IF(TestUIn3!E219=China_Japan!$A$402, 6&amp;COUNTIF(TestUIn3!$E$2:$E219,China_Japan!$A$402),IF(TestUIn3!E219=China_Japan!$A$482, 7&amp;COUNTIF(TestUIn3!$E$2:$E219,China_Japan!$A$482),IF(TestUIn3!E219=China_Japan!$A$562, 8&amp;COUNTIF(TestUIn3!$E$2:$E219,China_Japan!$A$562),IF(TestUIn3!E219=China_Japan!$A$642, 9&amp;COUNTIF(TestUIn3!$E$2:$E219,China_Japan!$A$642),IF(TestUIn3!E219=China_Japan!$A$722, 10&amp;COUNTIF(TestUIn3!$E$2:$E219,China_Japan!$A$722),0)))))))))))</f>
        <v>0</v>
      </c>
      <c r="B219" t="str">
        <f>TestUIn3!A219</f>
        <v/>
      </c>
      <c r="C219" t="str">
        <f>TestUIn3!B219</f>
        <v/>
      </c>
      <c r="D219" t="str">
        <f>TestUIn3!C219</f>
        <v/>
      </c>
      <c r="E219" t="str">
        <f>TestUIn3!D219</f>
        <v/>
      </c>
      <c r="F219" s="87" t="str">
        <f>TestUIn3!F219</f>
        <v/>
      </c>
    </row>
    <row r="220">
      <c r="A220" s="86">
        <f>(IF(TestUIn3!E220=China_Japan!$A$2,1&amp;COUNTIF(TestUIn3!$E$2:$E220,China_Japan!$A$2), IF(TestUIn3!E220=China_Japan!$A$82, 2&amp;COUNTIF(TestUIn3!$E$2:$E220,China_Japan!$A$82),IF(TestUIn3!E220=China_Japan!$A$162, 3&amp;COUNTIF(TestUIn3!$E$2:$E220,China_Japan!$A$162),IF(TestUIn3!E220=China_Japan!$A$242, 4&amp;COUNTIF(TestUIn3!$E$2:$E220,China_Japan!$A$242),IF(TestUIn3!E220=China_Japan!$A$322, 5&amp;COUNTIF(TestUIn3!$E$2:$E220,China_Japan!$A$322),IF(TestUIn3!E220=China_Japan!$A$402, 6&amp;COUNTIF(TestUIn3!$E$2:$E220,China_Japan!$A$402),IF(TestUIn3!E220=China_Japan!$A$482, 7&amp;COUNTIF(TestUIn3!$E$2:$E220,China_Japan!$A$482),IF(TestUIn3!E220=China_Japan!$A$562, 8&amp;COUNTIF(TestUIn3!$E$2:$E220,China_Japan!$A$562),IF(TestUIn3!E220=China_Japan!$A$642, 9&amp;COUNTIF(TestUIn3!$E$2:$E220,China_Japan!$A$642),IF(TestUIn3!E220=China_Japan!$A$722, 10&amp;COUNTIF(TestUIn3!$E$2:$E220,China_Japan!$A$722),0)))))))))))</f>
        <v>0</v>
      </c>
      <c r="B220" t="str">
        <f>TestUIn3!A220</f>
        <v/>
      </c>
      <c r="C220" t="str">
        <f>TestUIn3!B220</f>
        <v/>
      </c>
      <c r="D220" t="str">
        <f>TestUIn3!C220</f>
        <v/>
      </c>
      <c r="E220" t="str">
        <f>TestUIn3!D220</f>
        <v/>
      </c>
      <c r="F220" s="87" t="str">
        <f>TestUIn3!F220</f>
        <v/>
      </c>
    </row>
    <row r="221">
      <c r="A221" s="86">
        <f>(IF(TestUIn3!E221=China_Japan!$A$2,1&amp;COUNTIF(TestUIn3!$E$2:$E221,China_Japan!$A$2), IF(TestUIn3!E221=China_Japan!$A$82, 2&amp;COUNTIF(TestUIn3!$E$2:$E221,China_Japan!$A$82),IF(TestUIn3!E221=China_Japan!$A$162, 3&amp;COUNTIF(TestUIn3!$E$2:$E221,China_Japan!$A$162),IF(TestUIn3!E221=China_Japan!$A$242, 4&amp;COUNTIF(TestUIn3!$E$2:$E221,China_Japan!$A$242),IF(TestUIn3!E221=China_Japan!$A$322, 5&amp;COUNTIF(TestUIn3!$E$2:$E221,China_Japan!$A$322),IF(TestUIn3!E221=China_Japan!$A$402, 6&amp;COUNTIF(TestUIn3!$E$2:$E221,China_Japan!$A$402),IF(TestUIn3!E221=China_Japan!$A$482, 7&amp;COUNTIF(TestUIn3!$E$2:$E221,China_Japan!$A$482),IF(TestUIn3!E221=China_Japan!$A$562, 8&amp;COUNTIF(TestUIn3!$E$2:$E221,China_Japan!$A$562),IF(TestUIn3!E221=China_Japan!$A$642, 9&amp;COUNTIF(TestUIn3!$E$2:$E221,China_Japan!$A$642),IF(TestUIn3!E221=China_Japan!$A$722, 10&amp;COUNTIF(TestUIn3!$E$2:$E221,China_Japan!$A$722),0)))))))))))</f>
        <v>0</v>
      </c>
      <c r="B221" t="str">
        <f>TestUIn3!A221</f>
        <v/>
      </c>
      <c r="C221" t="str">
        <f>TestUIn3!B221</f>
        <v/>
      </c>
      <c r="D221" t="str">
        <f>TestUIn3!C221</f>
        <v/>
      </c>
      <c r="E221" t="str">
        <f>TestUIn3!D221</f>
        <v/>
      </c>
      <c r="F221" s="87" t="str">
        <f>TestUIn3!F221</f>
        <v/>
      </c>
    </row>
    <row r="222">
      <c r="A222" s="86">
        <f>(IF(TestUIn3!E222=China_Japan!$A$2,1&amp;COUNTIF(TestUIn3!$E$2:$E222,China_Japan!$A$2), IF(TestUIn3!E222=China_Japan!$A$82, 2&amp;COUNTIF(TestUIn3!$E$2:$E222,China_Japan!$A$82),IF(TestUIn3!E222=China_Japan!$A$162, 3&amp;COUNTIF(TestUIn3!$E$2:$E222,China_Japan!$A$162),IF(TestUIn3!E222=China_Japan!$A$242, 4&amp;COUNTIF(TestUIn3!$E$2:$E222,China_Japan!$A$242),IF(TestUIn3!E222=China_Japan!$A$322, 5&amp;COUNTIF(TestUIn3!$E$2:$E222,China_Japan!$A$322),IF(TestUIn3!E222=China_Japan!$A$402, 6&amp;COUNTIF(TestUIn3!$E$2:$E222,China_Japan!$A$402),IF(TestUIn3!E222=China_Japan!$A$482, 7&amp;COUNTIF(TestUIn3!$E$2:$E222,China_Japan!$A$482),IF(TestUIn3!E222=China_Japan!$A$562, 8&amp;COUNTIF(TestUIn3!$E$2:$E222,China_Japan!$A$562),IF(TestUIn3!E222=China_Japan!$A$642, 9&amp;COUNTIF(TestUIn3!$E$2:$E222,China_Japan!$A$642),IF(TestUIn3!E222=China_Japan!$A$722, 10&amp;COUNTIF(TestUIn3!$E$2:$E222,China_Japan!$A$722),0)))))))))))</f>
        <v>0</v>
      </c>
      <c r="B222" t="str">
        <f>TestUIn3!A222</f>
        <v/>
      </c>
      <c r="C222" t="str">
        <f>TestUIn3!B222</f>
        <v/>
      </c>
      <c r="D222" t="str">
        <f>TestUIn3!C222</f>
        <v/>
      </c>
      <c r="E222" t="str">
        <f>TestUIn3!D222</f>
        <v/>
      </c>
      <c r="F222" s="87" t="str">
        <f>TestUIn3!F222</f>
        <v/>
      </c>
    </row>
    <row r="223">
      <c r="A223" s="86">
        <f>(IF(TestUIn3!E223=China_Japan!$A$2,1&amp;COUNTIF(TestUIn3!$E$2:$E223,China_Japan!$A$2), IF(TestUIn3!E223=China_Japan!$A$82, 2&amp;COUNTIF(TestUIn3!$E$2:$E223,China_Japan!$A$82),IF(TestUIn3!E223=China_Japan!$A$162, 3&amp;COUNTIF(TestUIn3!$E$2:$E223,China_Japan!$A$162),IF(TestUIn3!E223=China_Japan!$A$242, 4&amp;COUNTIF(TestUIn3!$E$2:$E223,China_Japan!$A$242),IF(TestUIn3!E223=China_Japan!$A$322, 5&amp;COUNTIF(TestUIn3!$E$2:$E223,China_Japan!$A$322),IF(TestUIn3!E223=China_Japan!$A$402, 6&amp;COUNTIF(TestUIn3!$E$2:$E223,China_Japan!$A$402),IF(TestUIn3!E223=China_Japan!$A$482, 7&amp;COUNTIF(TestUIn3!$E$2:$E223,China_Japan!$A$482),IF(TestUIn3!E223=China_Japan!$A$562, 8&amp;COUNTIF(TestUIn3!$E$2:$E223,China_Japan!$A$562),IF(TestUIn3!E223=China_Japan!$A$642, 9&amp;COUNTIF(TestUIn3!$E$2:$E223,China_Japan!$A$642),IF(TestUIn3!E223=China_Japan!$A$722, 10&amp;COUNTIF(TestUIn3!$E$2:$E223,China_Japan!$A$722),0)))))))))))</f>
        <v>0</v>
      </c>
      <c r="B223" t="str">
        <f>TestUIn3!A223</f>
        <v/>
      </c>
      <c r="C223" t="str">
        <f>TestUIn3!B223</f>
        <v/>
      </c>
      <c r="D223" t="str">
        <f>TestUIn3!C223</f>
        <v/>
      </c>
      <c r="E223" t="str">
        <f>TestUIn3!D223</f>
        <v/>
      </c>
      <c r="F223" s="87" t="str">
        <f>TestUIn3!F223</f>
        <v/>
      </c>
    </row>
    <row r="224">
      <c r="A224" s="86">
        <f>(IF(TestUIn3!E224=China_Japan!$A$2,1&amp;COUNTIF(TestUIn3!$E$2:$E224,China_Japan!$A$2), IF(TestUIn3!E224=China_Japan!$A$82, 2&amp;COUNTIF(TestUIn3!$E$2:$E224,China_Japan!$A$82),IF(TestUIn3!E224=China_Japan!$A$162, 3&amp;COUNTIF(TestUIn3!$E$2:$E224,China_Japan!$A$162),IF(TestUIn3!E224=China_Japan!$A$242, 4&amp;COUNTIF(TestUIn3!$E$2:$E224,China_Japan!$A$242),IF(TestUIn3!E224=China_Japan!$A$322, 5&amp;COUNTIF(TestUIn3!$E$2:$E224,China_Japan!$A$322),IF(TestUIn3!E224=China_Japan!$A$402, 6&amp;COUNTIF(TestUIn3!$E$2:$E224,China_Japan!$A$402),IF(TestUIn3!E224=China_Japan!$A$482, 7&amp;COUNTIF(TestUIn3!$E$2:$E224,China_Japan!$A$482),IF(TestUIn3!E224=China_Japan!$A$562, 8&amp;COUNTIF(TestUIn3!$E$2:$E224,China_Japan!$A$562),IF(TestUIn3!E224=China_Japan!$A$642, 9&amp;COUNTIF(TestUIn3!$E$2:$E224,China_Japan!$A$642),IF(TestUIn3!E224=China_Japan!$A$722, 10&amp;COUNTIF(TestUIn3!$E$2:$E224,China_Japan!$A$722),0)))))))))))</f>
        <v>0</v>
      </c>
      <c r="B224" t="str">
        <f>TestUIn3!A224</f>
        <v/>
      </c>
      <c r="C224" t="str">
        <f>TestUIn3!B224</f>
        <v/>
      </c>
      <c r="D224" t="str">
        <f>TestUIn3!C224</f>
        <v/>
      </c>
      <c r="E224" t="str">
        <f>TestUIn3!D224</f>
        <v/>
      </c>
      <c r="F224" s="87" t="str">
        <f>TestUIn3!F224</f>
        <v/>
      </c>
    </row>
    <row r="225">
      <c r="A225" s="86">
        <f>(IF(TestUIn3!E225=China_Japan!$A$2,1&amp;COUNTIF(TestUIn3!$E$2:$E225,China_Japan!$A$2), IF(TestUIn3!E225=China_Japan!$A$82, 2&amp;COUNTIF(TestUIn3!$E$2:$E225,China_Japan!$A$82),IF(TestUIn3!E225=China_Japan!$A$162, 3&amp;COUNTIF(TestUIn3!$E$2:$E225,China_Japan!$A$162),IF(TestUIn3!E225=China_Japan!$A$242, 4&amp;COUNTIF(TestUIn3!$E$2:$E225,China_Japan!$A$242),IF(TestUIn3!E225=China_Japan!$A$322, 5&amp;COUNTIF(TestUIn3!$E$2:$E225,China_Japan!$A$322),IF(TestUIn3!E225=China_Japan!$A$402, 6&amp;COUNTIF(TestUIn3!$E$2:$E225,China_Japan!$A$402),IF(TestUIn3!E225=China_Japan!$A$482, 7&amp;COUNTIF(TestUIn3!$E$2:$E225,China_Japan!$A$482),IF(TestUIn3!E225=China_Japan!$A$562, 8&amp;COUNTIF(TestUIn3!$E$2:$E225,China_Japan!$A$562),IF(TestUIn3!E225=China_Japan!$A$642, 9&amp;COUNTIF(TestUIn3!$E$2:$E225,China_Japan!$A$642),IF(TestUIn3!E225=China_Japan!$A$722, 10&amp;COUNTIF(TestUIn3!$E$2:$E225,China_Japan!$A$722),0)))))))))))</f>
        <v>0</v>
      </c>
      <c r="B225" t="str">
        <f>TestUIn3!A225</f>
        <v/>
      </c>
      <c r="C225" t="str">
        <f>TestUIn3!B225</f>
        <v/>
      </c>
      <c r="D225" t="str">
        <f>TestUIn3!C225</f>
        <v/>
      </c>
      <c r="E225" t="str">
        <f>TestUIn3!D225</f>
        <v/>
      </c>
      <c r="F225" s="87" t="str">
        <f>TestUIn3!F225</f>
        <v/>
      </c>
    </row>
    <row r="226">
      <c r="A226" s="86">
        <f>(IF(TestUIn3!E226=China_Japan!$A$2,1&amp;COUNTIF(TestUIn3!$E$2:$E226,China_Japan!$A$2), IF(TestUIn3!E226=China_Japan!$A$82, 2&amp;COUNTIF(TestUIn3!$E$2:$E226,China_Japan!$A$82),IF(TestUIn3!E226=China_Japan!$A$162, 3&amp;COUNTIF(TestUIn3!$E$2:$E226,China_Japan!$A$162),IF(TestUIn3!E226=China_Japan!$A$242, 4&amp;COUNTIF(TestUIn3!$E$2:$E226,China_Japan!$A$242),IF(TestUIn3!E226=China_Japan!$A$322, 5&amp;COUNTIF(TestUIn3!$E$2:$E226,China_Japan!$A$322),IF(TestUIn3!E226=China_Japan!$A$402, 6&amp;COUNTIF(TestUIn3!$E$2:$E226,China_Japan!$A$402),IF(TestUIn3!E226=China_Japan!$A$482, 7&amp;COUNTIF(TestUIn3!$E$2:$E226,China_Japan!$A$482),IF(TestUIn3!E226=China_Japan!$A$562, 8&amp;COUNTIF(TestUIn3!$E$2:$E226,China_Japan!$A$562),IF(TestUIn3!E226=China_Japan!$A$642, 9&amp;COUNTIF(TestUIn3!$E$2:$E226,China_Japan!$A$642),IF(TestUIn3!E226=China_Japan!$A$722, 10&amp;COUNTIF(TestUIn3!$E$2:$E226,China_Japan!$A$722),0)))))))))))</f>
        <v>0</v>
      </c>
      <c r="B226" t="str">
        <f>TestUIn3!A226</f>
        <v/>
      </c>
      <c r="C226" t="str">
        <f>TestUIn3!B226</f>
        <v/>
      </c>
      <c r="D226" t="str">
        <f>TestUIn3!C226</f>
        <v/>
      </c>
      <c r="E226" t="str">
        <f>TestUIn3!D226</f>
        <v/>
      </c>
      <c r="F226" s="87" t="str">
        <f>TestUIn3!F226</f>
        <v/>
      </c>
    </row>
    <row r="227">
      <c r="A227" s="86">
        <f>(IF(TestUIn3!E227=China_Japan!$A$2,1&amp;COUNTIF(TestUIn3!$E$2:$E227,China_Japan!$A$2), IF(TestUIn3!E227=China_Japan!$A$82, 2&amp;COUNTIF(TestUIn3!$E$2:$E227,China_Japan!$A$82),IF(TestUIn3!E227=China_Japan!$A$162, 3&amp;COUNTIF(TestUIn3!$E$2:$E227,China_Japan!$A$162),IF(TestUIn3!E227=China_Japan!$A$242, 4&amp;COUNTIF(TestUIn3!$E$2:$E227,China_Japan!$A$242),IF(TestUIn3!E227=China_Japan!$A$322, 5&amp;COUNTIF(TestUIn3!$E$2:$E227,China_Japan!$A$322),IF(TestUIn3!E227=China_Japan!$A$402, 6&amp;COUNTIF(TestUIn3!$E$2:$E227,China_Japan!$A$402),IF(TestUIn3!E227=China_Japan!$A$482, 7&amp;COUNTIF(TestUIn3!$E$2:$E227,China_Japan!$A$482),IF(TestUIn3!E227=China_Japan!$A$562, 8&amp;COUNTIF(TestUIn3!$E$2:$E227,China_Japan!$A$562),IF(TestUIn3!E227=China_Japan!$A$642, 9&amp;COUNTIF(TestUIn3!$E$2:$E227,China_Japan!$A$642),IF(TestUIn3!E227=China_Japan!$A$722, 10&amp;COUNTIF(TestUIn3!$E$2:$E227,China_Japan!$A$722),0)))))))))))</f>
        <v>0</v>
      </c>
      <c r="B227" t="str">
        <f>TestUIn3!A227</f>
        <v/>
      </c>
      <c r="C227" t="str">
        <f>TestUIn3!B227</f>
        <v/>
      </c>
      <c r="D227" t="str">
        <f>TestUIn3!C227</f>
        <v/>
      </c>
      <c r="E227" t="str">
        <f>TestUIn3!D227</f>
        <v/>
      </c>
      <c r="F227" s="87" t="str">
        <f>TestUIn3!F227</f>
        <v/>
      </c>
    </row>
    <row r="228">
      <c r="A228" s="86">
        <f>(IF(TestUIn3!E228=China_Japan!$A$2,1&amp;COUNTIF(TestUIn3!$E$2:$E228,China_Japan!$A$2), IF(TestUIn3!E228=China_Japan!$A$82, 2&amp;COUNTIF(TestUIn3!$E$2:$E228,China_Japan!$A$82),IF(TestUIn3!E228=China_Japan!$A$162, 3&amp;COUNTIF(TestUIn3!$E$2:$E228,China_Japan!$A$162),IF(TestUIn3!E228=China_Japan!$A$242, 4&amp;COUNTIF(TestUIn3!$E$2:$E228,China_Japan!$A$242),IF(TestUIn3!E228=China_Japan!$A$322, 5&amp;COUNTIF(TestUIn3!$E$2:$E228,China_Japan!$A$322),IF(TestUIn3!E228=China_Japan!$A$402, 6&amp;COUNTIF(TestUIn3!$E$2:$E228,China_Japan!$A$402),IF(TestUIn3!E228=China_Japan!$A$482, 7&amp;COUNTIF(TestUIn3!$E$2:$E228,China_Japan!$A$482),IF(TestUIn3!E228=China_Japan!$A$562, 8&amp;COUNTIF(TestUIn3!$E$2:$E228,China_Japan!$A$562),IF(TestUIn3!E228=China_Japan!$A$642, 9&amp;COUNTIF(TestUIn3!$E$2:$E228,China_Japan!$A$642),IF(TestUIn3!E228=China_Japan!$A$722, 10&amp;COUNTIF(TestUIn3!$E$2:$E228,China_Japan!$A$722),0)))))))))))</f>
        <v>0</v>
      </c>
      <c r="B228" t="str">
        <f>TestUIn3!A228</f>
        <v/>
      </c>
      <c r="C228" t="str">
        <f>TestUIn3!B228</f>
        <v/>
      </c>
      <c r="D228" t="str">
        <f>TestUIn3!C228</f>
        <v/>
      </c>
      <c r="E228" t="str">
        <f>TestUIn3!D228</f>
        <v/>
      </c>
      <c r="F228" s="87" t="str">
        <f>TestUIn3!F228</f>
        <v/>
      </c>
    </row>
    <row r="229">
      <c r="A229" s="86">
        <f>(IF(TestUIn3!E229=China_Japan!$A$2,1&amp;COUNTIF(TestUIn3!$E$2:$E229,China_Japan!$A$2), IF(TestUIn3!E229=China_Japan!$A$82, 2&amp;COUNTIF(TestUIn3!$E$2:$E229,China_Japan!$A$82),IF(TestUIn3!E229=China_Japan!$A$162, 3&amp;COUNTIF(TestUIn3!$E$2:$E229,China_Japan!$A$162),IF(TestUIn3!E229=China_Japan!$A$242, 4&amp;COUNTIF(TestUIn3!$E$2:$E229,China_Japan!$A$242),IF(TestUIn3!E229=China_Japan!$A$322, 5&amp;COUNTIF(TestUIn3!$E$2:$E229,China_Japan!$A$322),IF(TestUIn3!E229=China_Japan!$A$402, 6&amp;COUNTIF(TestUIn3!$E$2:$E229,China_Japan!$A$402),IF(TestUIn3!E229=China_Japan!$A$482, 7&amp;COUNTIF(TestUIn3!$E$2:$E229,China_Japan!$A$482),IF(TestUIn3!E229=China_Japan!$A$562, 8&amp;COUNTIF(TestUIn3!$E$2:$E229,China_Japan!$A$562),IF(TestUIn3!E229=China_Japan!$A$642, 9&amp;COUNTIF(TestUIn3!$E$2:$E229,China_Japan!$A$642),IF(TestUIn3!E229=China_Japan!$A$722, 10&amp;COUNTIF(TestUIn3!$E$2:$E229,China_Japan!$A$722),0)))))))))))</f>
        <v>0</v>
      </c>
      <c r="B229" t="str">
        <f>TestUIn3!A229</f>
        <v/>
      </c>
      <c r="C229" t="str">
        <f>TestUIn3!B229</f>
        <v/>
      </c>
      <c r="D229" t="str">
        <f>TestUIn3!C229</f>
        <v/>
      </c>
      <c r="E229" t="str">
        <f>TestUIn3!D229</f>
        <v/>
      </c>
      <c r="F229" s="87" t="str">
        <f>TestUIn3!F229</f>
        <v/>
      </c>
    </row>
    <row r="230">
      <c r="A230" s="86">
        <f>(IF(TestUIn3!E230=China_Japan!$A$2,1&amp;COUNTIF(TestUIn3!$E$2:$E230,China_Japan!$A$2), IF(TestUIn3!E230=China_Japan!$A$82, 2&amp;COUNTIF(TestUIn3!$E$2:$E230,China_Japan!$A$82),IF(TestUIn3!E230=China_Japan!$A$162, 3&amp;COUNTIF(TestUIn3!$E$2:$E230,China_Japan!$A$162),IF(TestUIn3!E230=China_Japan!$A$242, 4&amp;COUNTIF(TestUIn3!$E$2:$E230,China_Japan!$A$242),IF(TestUIn3!E230=China_Japan!$A$322, 5&amp;COUNTIF(TestUIn3!$E$2:$E230,China_Japan!$A$322),IF(TestUIn3!E230=China_Japan!$A$402, 6&amp;COUNTIF(TestUIn3!$E$2:$E230,China_Japan!$A$402),IF(TestUIn3!E230=China_Japan!$A$482, 7&amp;COUNTIF(TestUIn3!$E$2:$E230,China_Japan!$A$482),IF(TestUIn3!E230=China_Japan!$A$562, 8&amp;COUNTIF(TestUIn3!$E$2:$E230,China_Japan!$A$562),IF(TestUIn3!E230=China_Japan!$A$642, 9&amp;COUNTIF(TestUIn3!$E$2:$E230,China_Japan!$A$642),IF(TestUIn3!E230=China_Japan!$A$722, 10&amp;COUNTIF(TestUIn3!$E$2:$E230,China_Japan!$A$722),0)))))))))))</f>
        <v>0</v>
      </c>
      <c r="B230" t="str">
        <f>TestUIn3!A230</f>
        <v/>
      </c>
      <c r="C230" t="str">
        <f>TestUIn3!B230</f>
        <v/>
      </c>
      <c r="D230" t="str">
        <f>TestUIn3!C230</f>
        <v/>
      </c>
      <c r="E230" t="str">
        <f>TestUIn3!D230</f>
        <v/>
      </c>
      <c r="F230" s="87" t="str">
        <f>TestUIn3!F230</f>
        <v/>
      </c>
    </row>
    <row r="231">
      <c r="A231" s="86">
        <f>(IF(TestUIn3!E231=China_Japan!$A$2,1&amp;COUNTIF(TestUIn3!$E$2:$E231,China_Japan!$A$2), IF(TestUIn3!E231=China_Japan!$A$82, 2&amp;COUNTIF(TestUIn3!$E$2:$E231,China_Japan!$A$82),IF(TestUIn3!E231=China_Japan!$A$162, 3&amp;COUNTIF(TestUIn3!$E$2:$E231,China_Japan!$A$162),IF(TestUIn3!E231=China_Japan!$A$242, 4&amp;COUNTIF(TestUIn3!$E$2:$E231,China_Japan!$A$242),IF(TestUIn3!E231=China_Japan!$A$322, 5&amp;COUNTIF(TestUIn3!$E$2:$E231,China_Japan!$A$322),IF(TestUIn3!E231=China_Japan!$A$402, 6&amp;COUNTIF(TestUIn3!$E$2:$E231,China_Japan!$A$402),IF(TestUIn3!E231=China_Japan!$A$482, 7&amp;COUNTIF(TestUIn3!$E$2:$E231,China_Japan!$A$482),IF(TestUIn3!E231=China_Japan!$A$562, 8&amp;COUNTIF(TestUIn3!$E$2:$E231,China_Japan!$A$562),IF(TestUIn3!E231=China_Japan!$A$642, 9&amp;COUNTIF(TestUIn3!$E$2:$E231,China_Japan!$A$642),IF(TestUIn3!E231=China_Japan!$A$722, 10&amp;COUNTIF(TestUIn3!$E$2:$E231,China_Japan!$A$722),0)))))))))))</f>
        <v>0</v>
      </c>
      <c r="B231" t="str">
        <f>TestUIn3!A231</f>
        <v/>
      </c>
      <c r="C231" t="str">
        <f>TestUIn3!B231</f>
        <v/>
      </c>
      <c r="D231" t="str">
        <f>TestUIn3!C231</f>
        <v/>
      </c>
      <c r="E231" t="str">
        <f>TestUIn3!D231</f>
        <v/>
      </c>
      <c r="F231" s="87" t="str">
        <f>TestUIn3!F231</f>
        <v/>
      </c>
    </row>
    <row r="232">
      <c r="A232" s="86">
        <f>(IF(TestUIn3!E232=China_Japan!$A$2,1&amp;COUNTIF(TestUIn3!$E$2:$E232,China_Japan!$A$2), IF(TestUIn3!E232=China_Japan!$A$82, 2&amp;COUNTIF(TestUIn3!$E$2:$E232,China_Japan!$A$82),IF(TestUIn3!E232=China_Japan!$A$162, 3&amp;COUNTIF(TestUIn3!$E$2:$E232,China_Japan!$A$162),IF(TestUIn3!E232=China_Japan!$A$242, 4&amp;COUNTIF(TestUIn3!$E$2:$E232,China_Japan!$A$242),IF(TestUIn3!E232=China_Japan!$A$322, 5&amp;COUNTIF(TestUIn3!$E$2:$E232,China_Japan!$A$322),IF(TestUIn3!E232=China_Japan!$A$402, 6&amp;COUNTIF(TestUIn3!$E$2:$E232,China_Japan!$A$402),IF(TestUIn3!E232=China_Japan!$A$482, 7&amp;COUNTIF(TestUIn3!$E$2:$E232,China_Japan!$A$482),IF(TestUIn3!E232=China_Japan!$A$562, 8&amp;COUNTIF(TestUIn3!$E$2:$E232,China_Japan!$A$562),IF(TestUIn3!E232=China_Japan!$A$642, 9&amp;COUNTIF(TestUIn3!$E$2:$E232,China_Japan!$A$642),IF(TestUIn3!E232=China_Japan!$A$722, 10&amp;COUNTIF(TestUIn3!$E$2:$E232,China_Japan!$A$722),0)))))))))))</f>
        <v>0</v>
      </c>
      <c r="B232" t="str">
        <f>TestUIn3!A232</f>
        <v/>
      </c>
      <c r="C232" t="str">
        <f>TestUIn3!B232</f>
        <v/>
      </c>
      <c r="D232" t="str">
        <f>TestUIn3!C232</f>
        <v/>
      </c>
      <c r="E232" t="str">
        <f>TestUIn3!D232</f>
        <v/>
      </c>
      <c r="F232" s="87" t="str">
        <f>TestUIn3!F232</f>
        <v/>
      </c>
    </row>
    <row r="233">
      <c r="A233" s="86">
        <f>(IF(TestUIn3!E233=China_Japan!$A$2,1&amp;COUNTIF(TestUIn3!$E$2:$E233,China_Japan!$A$2), IF(TestUIn3!E233=China_Japan!$A$82, 2&amp;COUNTIF(TestUIn3!$E$2:$E233,China_Japan!$A$82),IF(TestUIn3!E233=China_Japan!$A$162, 3&amp;COUNTIF(TestUIn3!$E$2:$E233,China_Japan!$A$162),IF(TestUIn3!E233=China_Japan!$A$242, 4&amp;COUNTIF(TestUIn3!$E$2:$E233,China_Japan!$A$242),IF(TestUIn3!E233=China_Japan!$A$322, 5&amp;COUNTIF(TestUIn3!$E$2:$E233,China_Japan!$A$322),IF(TestUIn3!E233=China_Japan!$A$402, 6&amp;COUNTIF(TestUIn3!$E$2:$E233,China_Japan!$A$402),IF(TestUIn3!E233=China_Japan!$A$482, 7&amp;COUNTIF(TestUIn3!$E$2:$E233,China_Japan!$A$482),IF(TestUIn3!E233=China_Japan!$A$562, 8&amp;COUNTIF(TestUIn3!$E$2:$E233,China_Japan!$A$562),IF(TestUIn3!E233=China_Japan!$A$642, 9&amp;COUNTIF(TestUIn3!$E$2:$E233,China_Japan!$A$642),IF(TestUIn3!E233=China_Japan!$A$722, 10&amp;COUNTIF(TestUIn3!$E$2:$E233,China_Japan!$A$722),0)))))))))))</f>
        <v>0</v>
      </c>
      <c r="B233" t="str">
        <f>TestUIn3!A233</f>
        <v/>
      </c>
      <c r="C233" t="str">
        <f>TestUIn3!B233</f>
        <v/>
      </c>
      <c r="D233" t="str">
        <f>TestUIn3!C233</f>
        <v/>
      </c>
      <c r="E233" t="str">
        <f>TestUIn3!D233</f>
        <v/>
      </c>
      <c r="F233" s="87" t="str">
        <f>TestUIn3!F233</f>
        <v/>
      </c>
    </row>
    <row r="234">
      <c r="A234" s="86">
        <f>(IF(TestUIn3!E234=China_Japan!$A$2,1&amp;COUNTIF(TestUIn3!$E$2:$E234,China_Japan!$A$2), IF(TestUIn3!E234=China_Japan!$A$82, 2&amp;COUNTIF(TestUIn3!$E$2:$E234,China_Japan!$A$82),IF(TestUIn3!E234=China_Japan!$A$162, 3&amp;COUNTIF(TestUIn3!$E$2:$E234,China_Japan!$A$162),IF(TestUIn3!E234=China_Japan!$A$242, 4&amp;COUNTIF(TestUIn3!$E$2:$E234,China_Japan!$A$242),IF(TestUIn3!E234=China_Japan!$A$322, 5&amp;COUNTIF(TestUIn3!$E$2:$E234,China_Japan!$A$322),IF(TestUIn3!E234=China_Japan!$A$402, 6&amp;COUNTIF(TestUIn3!$E$2:$E234,China_Japan!$A$402),IF(TestUIn3!E234=China_Japan!$A$482, 7&amp;COUNTIF(TestUIn3!$E$2:$E234,China_Japan!$A$482),IF(TestUIn3!E234=China_Japan!$A$562, 8&amp;COUNTIF(TestUIn3!$E$2:$E234,China_Japan!$A$562),IF(TestUIn3!E234=China_Japan!$A$642, 9&amp;COUNTIF(TestUIn3!$E$2:$E234,China_Japan!$A$642),IF(TestUIn3!E234=China_Japan!$A$722, 10&amp;COUNTIF(TestUIn3!$E$2:$E234,China_Japan!$A$722),0)))))))))))</f>
        <v>0</v>
      </c>
      <c r="B234" t="str">
        <f>TestUIn3!A234</f>
        <v/>
      </c>
      <c r="C234" t="str">
        <f>TestUIn3!B234</f>
        <v/>
      </c>
      <c r="D234" t="str">
        <f>TestUIn3!C234</f>
        <v/>
      </c>
      <c r="E234" t="str">
        <f>TestUIn3!D234</f>
        <v/>
      </c>
      <c r="F234" s="87" t="str">
        <f>TestUIn3!F234</f>
        <v/>
      </c>
    </row>
    <row r="235">
      <c r="A235" s="86">
        <f>(IF(TestUIn3!E235=China_Japan!$A$2,1&amp;COUNTIF(TestUIn3!$E$2:$E235,China_Japan!$A$2), IF(TestUIn3!E235=China_Japan!$A$82, 2&amp;COUNTIF(TestUIn3!$E$2:$E235,China_Japan!$A$82),IF(TestUIn3!E235=China_Japan!$A$162, 3&amp;COUNTIF(TestUIn3!$E$2:$E235,China_Japan!$A$162),IF(TestUIn3!E235=China_Japan!$A$242, 4&amp;COUNTIF(TestUIn3!$E$2:$E235,China_Japan!$A$242),IF(TestUIn3!E235=China_Japan!$A$322, 5&amp;COUNTIF(TestUIn3!$E$2:$E235,China_Japan!$A$322),IF(TestUIn3!E235=China_Japan!$A$402, 6&amp;COUNTIF(TestUIn3!$E$2:$E235,China_Japan!$A$402),IF(TestUIn3!E235=China_Japan!$A$482, 7&amp;COUNTIF(TestUIn3!$E$2:$E235,China_Japan!$A$482),IF(TestUIn3!E235=China_Japan!$A$562, 8&amp;COUNTIF(TestUIn3!$E$2:$E235,China_Japan!$A$562),IF(TestUIn3!E235=China_Japan!$A$642, 9&amp;COUNTIF(TestUIn3!$E$2:$E235,China_Japan!$A$642),IF(TestUIn3!E235=China_Japan!$A$722, 10&amp;COUNTIF(TestUIn3!$E$2:$E235,China_Japan!$A$722),0)))))))))))</f>
        <v>0</v>
      </c>
      <c r="B235" t="str">
        <f>TestUIn3!A235</f>
        <v/>
      </c>
      <c r="C235" t="str">
        <f>TestUIn3!B235</f>
        <v/>
      </c>
      <c r="D235" t="str">
        <f>TestUIn3!C235</f>
        <v/>
      </c>
      <c r="E235" t="str">
        <f>TestUIn3!D235</f>
        <v/>
      </c>
      <c r="F235" s="87" t="str">
        <f>TestUIn3!F235</f>
        <v/>
      </c>
    </row>
    <row r="236">
      <c r="A236" s="86">
        <f>(IF(TestUIn3!E236=China_Japan!$A$2,1&amp;COUNTIF(TestUIn3!$E$2:$E236,China_Japan!$A$2), IF(TestUIn3!E236=China_Japan!$A$82, 2&amp;COUNTIF(TestUIn3!$E$2:$E236,China_Japan!$A$82),IF(TestUIn3!E236=China_Japan!$A$162, 3&amp;COUNTIF(TestUIn3!$E$2:$E236,China_Japan!$A$162),IF(TestUIn3!E236=China_Japan!$A$242, 4&amp;COUNTIF(TestUIn3!$E$2:$E236,China_Japan!$A$242),IF(TestUIn3!E236=China_Japan!$A$322, 5&amp;COUNTIF(TestUIn3!$E$2:$E236,China_Japan!$A$322),IF(TestUIn3!E236=China_Japan!$A$402, 6&amp;COUNTIF(TestUIn3!$E$2:$E236,China_Japan!$A$402),IF(TestUIn3!E236=China_Japan!$A$482, 7&amp;COUNTIF(TestUIn3!$E$2:$E236,China_Japan!$A$482),IF(TestUIn3!E236=China_Japan!$A$562, 8&amp;COUNTIF(TestUIn3!$E$2:$E236,China_Japan!$A$562),IF(TestUIn3!E236=China_Japan!$A$642, 9&amp;COUNTIF(TestUIn3!$E$2:$E236,China_Japan!$A$642),IF(TestUIn3!E236=China_Japan!$A$722, 10&amp;COUNTIF(TestUIn3!$E$2:$E236,China_Japan!$A$722),0)))))))))))</f>
        <v>0</v>
      </c>
      <c r="B236" t="str">
        <f>TestUIn3!A236</f>
        <v/>
      </c>
      <c r="C236" t="str">
        <f>TestUIn3!B236</f>
        <v/>
      </c>
      <c r="D236" t="str">
        <f>TestUIn3!C236</f>
        <v/>
      </c>
      <c r="E236" t="str">
        <f>TestUIn3!D236</f>
        <v/>
      </c>
      <c r="F236" s="87" t="str">
        <f>TestUIn3!F236</f>
        <v/>
      </c>
    </row>
    <row r="237">
      <c r="A237" s="86">
        <f>(IF(TestUIn3!E237=China_Japan!$A$2,1&amp;COUNTIF(TestUIn3!$E$2:$E237,China_Japan!$A$2), IF(TestUIn3!E237=China_Japan!$A$82, 2&amp;COUNTIF(TestUIn3!$E$2:$E237,China_Japan!$A$82),IF(TestUIn3!E237=China_Japan!$A$162, 3&amp;COUNTIF(TestUIn3!$E$2:$E237,China_Japan!$A$162),IF(TestUIn3!E237=China_Japan!$A$242, 4&amp;COUNTIF(TestUIn3!$E$2:$E237,China_Japan!$A$242),IF(TestUIn3!E237=China_Japan!$A$322, 5&amp;COUNTIF(TestUIn3!$E$2:$E237,China_Japan!$A$322),IF(TestUIn3!E237=China_Japan!$A$402, 6&amp;COUNTIF(TestUIn3!$E$2:$E237,China_Japan!$A$402),IF(TestUIn3!E237=China_Japan!$A$482, 7&amp;COUNTIF(TestUIn3!$E$2:$E237,China_Japan!$A$482),IF(TestUIn3!E237=China_Japan!$A$562, 8&amp;COUNTIF(TestUIn3!$E$2:$E237,China_Japan!$A$562),IF(TestUIn3!E237=China_Japan!$A$642, 9&amp;COUNTIF(TestUIn3!$E$2:$E237,China_Japan!$A$642),IF(TestUIn3!E237=China_Japan!$A$722, 10&amp;COUNTIF(TestUIn3!$E$2:$E237,China_Japan!$A$722),0)))))))))))</f>
        <v>0</v>
      </c>
      <c r="B237" t="str">
        <f>TestUIn3!A237</f>
        <v/>
      </c>
      <c r="C237" t="str">
        <f>TestUIn3!B237</f>
        <v/>
      </c>
      <c r="D237" t="str">
        <f>TestUIn3!C237</f>
        <v/>
      </c>
      <c r="E237" t="str">
        <f>TestUIn3!D237</f>
        <v/>
      </c>
      <c r="F237" s="87" t="str">
        <f>TestUIn3!F237</f>
        <v/>
      </c>
    </row>
    <row r="238">
      <c r="A238" s="86">
        <f>(IF(TestUIn3!E238=China_Japan!$A$2,1&amp;COUNTIF(TestUIn3!$E$2:$E238,China_Japan!$A$2), IF(TestUIn3!E238=China_Japan!$A$82, 2&amp;COUNTIF(TestUIn3!$E$2:$E238,China_Japan!$A$82),IF(TestUIn3!E238=China_Japan!$A$162, 3&amp;COUNTIF(TestUIn3!$E$2:$E238,China_Japan!$A$162),IF(TestUIn3!E238=China_Japan!$A$242, 4&amp;COUNTIF(TestUIn3!$E$2:$E238,China_Japan!$A$242),IF(TestUIn3!E238=China_Japan!$A$322, 5&amp;COUNTIF(TestUIn3!$E$2:$E238,China_Japan!$A$322),IF(TestUIn3!E238=China_Japan!$A$402, 6&amp;COUNTIF(TestUIn3!$E$2:$E238,China_Japan!$A$402),IF(TestUIn3!E238=China_Japan!$A$482, 7&amp;COUNTIF(TestUIn3!$E$2:$E238,China_Japan!$A$482),IF(TestUIn3!E238=China_Japan!$A$562, 8&amp;COUNTIF(TestUIn3!$E$2:$E238,China_Japan!$A$562),IF(TestUIn3!E238=China_Japan!$A$642, 9&amp;COUNTIF(TestUIn3!$E$2:$E238,China_Japan!$A$642),IF(TestUIn3!E238=China_Japan!$A$722, 10&amp;COUNTIF(TestUIn3!$E$2:$E238,China_Japan!$A$722),0)))))))))))</f>
        <v>0</v>
      </c>
      <c r="B238" t="str">
        <f>TestUIn3!A238</f>
        <v/>
      </c>
      <c r="C238" t="str">
        <f>TestUIn3!B238</f>
        <v/>
      </c>
      <c r="D238" t="str">
        <f>TestUIn3!C238</f>
        <v/>
      </c>
      <c r="E238" t="str">
        <f>TestUIn3!D238</f>
        <v/>
      </c>
      <c r="F238" s="87" t="str">
        <f>TestUIn3!F238</f>
        <v/>
      </c>
    </row>
    <row r="239">
      <c r="A239" s="86">
        <f>(IF(TestUIn3!E239=China_Japan!$A$2,1&amp;COUNTIF(TestUIn3!$E$2:$E239,China_Japan!$A$2), IF(TestUIn3!E239=China_Japan!$A$82, 2&amp;COUNTIF(TestUIn3!$E$2:$E239,China_Japan!$A$82),IF(TestUIn3!E239=China_Japan!$A$162, 3&amp;COUNTIF(TestUIn3!$E$2:$E239,China_Japan!$A$162),IF(TestUIn3!E239=China_Japan!$A$242, 4&amp;COUNTIF(TestUIn3!$E$2:$E239,China_Japan!$A$242),IF(TestUIn3!E239=China_Japan!$A$322, 5&amp;COUNTIF(TestUIn3!$E$2:$E239,China_Japan!$A$322),IF(TestUIn3!E239=China_Japan!$A$402, 6&amp;COUNTIF(TestUIn3!$E$2:$E239,China_Japan!$A$402),IF(TestUIn3!E239=China_Japan!$A$482, 7&amp;COUNTIF(TestUIn3!$E$2:$E239,China_Japan!$A$482),IF(TestUIn3!E239=China_Japan!$A$562, 8&amp;COUNTIF(TestUIn3!$E$2:$E239,China_Japan!$A$562),IF(TestUIn3!E239=China_Japan!$A$642, 9&amp;COUNTIF(TestUIn3!$E$2:$E239,China_Japan!$A$642),IF(TestUIn3!E239=China_Japan!$A$722, 10&amp;COUNTIF(TestUIn3!$E$2:$E239,China_Japan!$A$722),0)))))))))))</f>
        <v>0</v>
      </c>
      <c r="B239" t="str">
        <f>TestUIn3!A239</f>
        <v/>
      </c>
      <c r="C239" t="str">
        <f>TestUIn3!B239</f>
        <v/>
      </c>
      <c r="D239" t="str">
        <f>TestUIn3!C239</f>
        <v/>
      </c>
      <c r="E239" t="str">
        <f>TestUIn3!D239</f>
        <v/>
      </c>
      <c r="F239" s="87" t="str">
        <f>TestUIn3!F239</f>
        <v/>
      </c>
    </row>
    <row r="240">
      <c r="A240" s="86">
        <f>(IF(TestUIn3!E240=China_Japan!$A$2,1&amp;COUNTIF(TestUIn3!$E$2:$E240,China_Japan!$A$2), IF(TestUIn3!E240=China_Japan!$A$82, 2&amp;COUNTIF(TestUIn3!$E$2:$E240,China_Japan!$A$82),IF(TestUIn3!E240=China_Japan!$A$162, 3&amp;COUNTIF(TestUIn3!$E$2:$E240,China_Japan!$A$162),IF(TestUIn3!E240=China_Japan!$A$242, 4&amp;COUNTIF(TestUIn3!$E$2:$E240,China_Japan!$A$242),IF(TestUIn3!E240=China_Japan!$A$322, 5&amp;COUNTIF(TestUIn3!$E$2:$E240,China_Japan!$A$322),IF(TestUIn3!E240=China_Japan!$A$402, 6&amp;COUNTIF(TestUIn3!$E$2:$E240,China_Japan!$A$402),IF(TestUIn3!E240=China_Japan!$A$482, 7&amp;COUNTIF(TestUIn3!$E$2:$E240,China_Japan!$A$482),IF(TestUIn3!E240=China_Japan!$A$562, 8&amp;COUNTIF(TestUIn3!$E$2:$E240,China_Japan!$A$562),IF(TestUIn3!E240=China_Japan!$A$642, 9&amp;COUNTIF(TestUIn3!$E$2:$E240,China_Japan!$A$642),IF(TestUIn3!E240=China_Japan!$A$722, 10&amp;COUNTIF(TestUIn3!$E$2:$E240,China_Japan!$A$722),0)))))))))))</f>
        <v>0</v>
      </c>
      <c r="B240" t="str">
        <f>TestUIn3!A240</f>
        <v/>
      </c>
      <c r="C240" t="str">
        <f>TestUIn3!B240</f>
        <v/>
      </c>
      <c r="D240" t="str">
        <f>TestUIn3!C240</f>
        <v/>
      </c>
      <c r="E240" t="str">
        <f>TestUIn3!D240</f>
        <v/>
      </c>
      <c r="F240" s="87" t="str">
        <f>TestUIn3!F240</f>
        <v/>
      </c>
    </row>
    <row r="241">
      <c r="A241" s="86">
        <f>(IF(TestUIn3!E241=China_Japan!$A$2,1&amp;COUNTIF(TestUIn3!$E$2:$E241,China_Japan!$A$2), IF(TestUIn3!E241=China_Japan!$A$82, 2&amp;COUNTIF(TestUIn3!$E$2:$E241,China_Japan!$A$82),IF(TestUIn3!E241=China_Japan!$A$162, 3&amp;COUNTIF(TestUIn3!$E$2:$E241,China_Japan!$A$162),IF(TestUIn3!E241=China_Japan!$A$242, 4&amp;COUNTIF(TestUIn3!$E$2:$E241,China_Japan!$A$242),IF(TestUIn3!E241=China_Japan!$A$322, 5&amp;COUNTIF(TestUIn3!$E$2:$E241,China_Japan!$A$322),IF(TestUIn3!E241=China_Japan!$A$402, 6&amp;COUNTIF(TestUIn3!$E$2:$E241,China_Japan!$A$402),IF(TestUIn3!E241=China_Japan!$A$482, 7&amp;COUNTIF(TestUIn3!$E$2:$E241,China_Japan!$A$482),IF(TestUIn3!E241=China_Japan!$A$562, 8&amp;COUNTIF(TestUIn3!$E$2:$E241,China_Japan!$A$562),IF(TestUIn3!E241=China_Japan!$A$642, 9&amp;COUNTIF(TestUIn3!$E$2:$E241,China_Japan!$A$642),IF(TestUIn3!E241=China_Japan!$A$722, 10&amp;COUNTIF(TestUIn3!$E$2:$E241,China_Japan!$A$722),0)))))))))))</f>
        <v>0</v>
      </c>
      <c r="B241" t="str">
        <f>TestUIn3!A241</f>
        <v/>
      </c>
      <c r="C241" t="str">
        <f>TestUIn3!B241</f>
        <v/>
      </c>
      <c r="D241" t="str">
        <f>TestUIn3!C241</f>
        <v/>
      </c>
      <c r="E241" t="str">
        <f>TestUIn3!D241</f>
        <v/>
      </c>
      <c r="F241" s="87" t="str">
        <f>TestUIn3!F241</f>
        <v/>
      </c>
    </row>
    <row r="242">
      <c r="A242" s="86">
        <f>(IF(TestUIn3!E242=China_Japan!$A$2,1&amp;COUNTIF(TestUIn3!$E$2:$E242,China_Japan!$A$2), IF(TestUIn3!E242=China_Japan!$A$82, 2&amp;COUNTIF(TestUIn3!$E$2:$E242,China_Japan!$A$82),IF(TestUIn3!E242=China_Japan!$A$162, 3&amp;COUNTIF(TestUIn3!$E$2:$E242,China_Japan!$A$162),IF(TestUIn3!E242=China_Japan!$A$242, 4&amp;COUNTIF(TestUIn3!$E$2:$E242,China_Japan!$A$242),IF(TestUIn3!E242=China_Japan!$A$322, 5&amp;COUNTIF(TestUIn3!$E$2:$E242,China_Japan!$A$322),IF(TestUIn3!E242=China_Japan!$A$402, 6&amp;COUNTIF(TestUIn3!$E$2:$E242,China_Japan!$A$402),IF(TestUIn3!E242=China_Japan!$A$482, 7&amp;COUNTIF(TestUIn3!$E$2:$E242,China_Japan!$A$482),IF(TestUIn3!E242=China_Japan!$A$562, 8&amp;COUNTIF(TestUIn3!$E$2:$E242,China_Japan!$A$562),IF(TestUIn3!E242=China_Japan!$A$642, 9&amp;COUNTIF(TestUIn3!$E$2:$E242,China_Japan!$A$642),IF(TestUIn3!E242=China_Japan!$A$722, 10&amp;COUNTIF(TestUIn3!$E$2:$E242,China_Japan!$A$722),0)))))))))))</f>
        <v>0</v>
      </c>
      <c r="B242" t="str">
        <f>TestUIn3!A242</f>
        <v/>
      </c>
      <c r="C242" t="str">
        <f>TestUIn3!B242</f>
        <v/>
      </c>
      <c r="D242" t="str">
        <f>TestUIn3!C242</f>
        <v/>
      </c>
      <c r="E242" t="str">
        <f>TestUIn3!D242</f>
        <v/>
      </c>
      <c r="F242" s="87" t="str">
        <f>TestUIn3!F242</f>
        <v/>
      </c>
    </row>
    <row r="243">
      <c r="A243" s="86">
        <f>(IF(TestUIn3!E243=China_Japan!$A$2,1&amp;COUNTIF(TestUIn3!$E$2:$E243,China_Japan!$A$2), IF(TestUIn3!E243=China_Japan!$A$82, 2&amp;COUNTIF(TestUIn3!$E$2:$E243,China_Japan!$A$82),IF(TestUIn3!E243=China_Japan!$A$162, 3&amp;COUNTIF(TestUIn3!$E$2:$E243,China_Japan!$A$162),IF(TestUIn3!E243=China_Japan!$A$242, 4&amp;COUNTIF(TestUIn3!$E$2:$E243,China_Japan!$A$242),IF(TestUIn3!E243=China_Japan!$A$322, 5&amp;COUNTIF(TestUIn3!$E$2:$E243,China_Japan!$A$322),IF(TestUIn3!E243=China_Japan!$A$402, 6&amp;COUNTIF(TestUIn3!$E$2:$E243,China_Japan!$A$402),IF(TestUIn3!E243=China_Japan!$A$482, 7&amp;COUNTIF(TestUIn3!$E$2:$E243,China_Japan!$A$482),IF(TestUIn3!E243=China_Japan!$A$562, 8&amp;COUNTIF(TestUIn3!$E$2:$E243,China_Japan!$A$562),IF(TestUIn3!E243=China_Japan!$A$642, 9&amp;COUNTIF(TestUIn3!$E$2:$E243,China_Japan!$A$642),IF(TestUIn3!E243=China_Japan!$A$722, 10&amp;COUNTIF(TestUIn3!$E$2:$E243,China_Japan!$A$722),0)))))))))))</f>
        <v>0</v>
      </c>
      <c r="B243" t="str">
        <f>TestUIn3!A243</f>
        <v/>
      </c>
      <c r="C243" t="str">
        <f>TestUIn3!B243</f>
        <v/>
      </c>
      <c r="D243" t="str">
        <f>TestUIn3!C243</f>
        <v/>
      </c>
      <c r="E243" t="str">
        <f>TestUIn3!D243</f>
        <v/>
      </c>
      <c r="F243" s="87" t="str">
        <f>TestUIn3!F243</f>
        <v/>
      </c>
    </row>
    <row r="244">
      <c r="A244" s="86">
        <f>(IF(TestUIn3!E244=China_Japan!$A$2,1&amp;COUNTIF(TestUIn3!$E$2:$E244,China_Japan!$A$2), IF(TestUIn3!E244=China_Japan!$A$82, 2&amp;COUNTIF(TestUIn3!$E$2:$E244,China_Japan!$A$82),IF(TestUIn3!E244=China_Japan!$A$162, 3&amp;COUNTIF(TestUIn3!$E$2:$E244,China_Japan!$A$162),IF(TestUIn3!E244=China_Japan!$A$242, 4&amp;COUNTIF(TestUIn3!$E$2:$E244,China_Japan!$A$242),IF(TestUIn3!E244=China_Japan!$A$322, 5&amp;COUNTIF(TestUIn3!$E$2:$E244,China_Japan!$A$322),IF(TestUIn3!E244=China_Japan!$A$402, 6&amp;COUNTIF(TestUIn3!$E$2:$E244,China_Japan!$A$402),IF(TestUIn3!E244=China_Japan!$A$482, 7&amp;COUNTIF(TestUIn3!$E$2:$E244,China_Japan!$A$482),IF(TestUIn3!E244=China_Japan!$A$562, 8&amp;COUNTIF(TestUIn3!$E$2:$E244,China_Japan!$A$562),IF(TestUIn3!E244=China_Japan!$A$642, 9&amp;COUNTIF(TestUIn3!$E$2:$E244,China_Japan!$A$642),IF(TestUIn3!E244=China_Japan!$A$722, 10&amp;COUNTIF(TestUIn3!$E$2:$E244,China_Japan!$A$722),0)))))))))))</f>
        <v>0</v>
      </c>
      <c r="B244" t="str">
        <f>TestUIn3!A244</f>
        <v/>
      </c>
      <c r="C244" t="str">
        <f>TestUIn3!B244</f>
        <v/>
      </c>
      <c r="D244" t="str">
        <f>TestUIn3!C244</f>
        <v/>
      </c>
      <c r="E244" t="str">
        <f>TestUIn3!D244</f>
        <v/>
      </c>
      <c r="F244" s="87" t="str">
        <f>TestUIn3!F244</f>
        <v/>
      </c>
    </row>
    <row r="245">
      <c r="A245" s="86">
        <f>(IF(TestUIn3!E245=China_Japan!$A$2,1&amp;COUNTIF(TestUIn3!$E$2:$E245,China_Japan!$A$2), IF(TestUIn3!E245=China_Japan!$A$82, 2&amp;COUNTIF(TestUIn3!$E$2:$E245,China_Japan!$A$82),IF(TestUIn3!E245=China_Japan!$A$162, 3&amp;COUNTIF(TestUIn3!$E$2:$E245,China_Japan!$A$162),IF(TestUIn3!E245=China_Japan!$A$242, 4&amp;COUNTIF(TestUIn3!$E$2:$E245,China_Japan!$A$242),IF(TestUIn3!E245=China_Japan!$A$322, 5&amp;COUNTIF(TestUIn3!$E$2:$E245,China_Japan!$A$322),IF(TestUIn3!E245=China_Japan!$A$402, 6&amp;COUNTIF(TestUIn3!$E$2:$E245,China_Japan!$A$402),IF(TestUIn3!E245=China_Japan!$A$482, 7&amp;COUNTIF(TestUIn3!$E$2:$E245,China_Japan!$A$482),IF(TestUIn3!E245=China_Japan!$A$562, 8&amp;COUNTIF(TestUIn3!$E$2:$E245,China_Japan!$A$562),IF(TestUIn3!E245=China_Japan!$A$642, 9&amp;COUNTIF(TestUIn3!$E$2:$E245,China_Japan!$A$642),IF(TestUIn3!E245=China_Japan!$A$722, 10&amp;COUNTIF(TestUIn3!$E$2:$E245,China_Japan!$A$722),0)))))))))))</f>
        <v>0</v>
      </c>
      <c r="B245" t="str">
        <f>TestUIn3!A245</f>
        <v/>
      </c>
      <c r="C245" t="str">
        <f>TestUIn3!B245</f>
        <v/>
      </c>
      <c r="D245" t="str">
        <f>TestUIn3!C245</f>
        <v/>
      </c>
      <c r="E245" t="str">
        <f>TestUIn3!D245</f>
        <v/>
      </c>
      <c r="F245" s="87" t="str">
        <f>TestUIn3!F245</f>
        <v/>
      </c>
    </row>
    <row r="246">
      <c r="A246" s="86">
        <f>(IF(TestUIn3!E246=China_Japan!$A$2,1&amp;COUNTIF(TestUIn3!$E$2:$E246,China_Japan!$A$2), IF(TestUIn3!E246=China_Japan!$A$82, 2&amp;COUNTIF(TestUIn3!$E$2:$E246,China_Japan!$A$82),IF(TestUIn3!E246=China_Japan!$A$162, 3&amp;COUNTIF(TestUIn3!$E$2:$E246,China_Japan!$A$162),IF(TestUIn3!E246=China_Japan!$A$242, 4&amp;COUNTIF(TestUIn3!$E$2:$E246,China_Japan!$A$242),IF(TestUIn3!E246=China_Japan!$A$322, 5&amp;COUNTIF(TestUIn3!$E$2:$E246,China_Japan!$A$322),IF(TestUIn3!E246=China_Japan!$A$402, 6&amp;COUNTIF(TestUIn3!$E$2:$E246,China_Japan!$A$402),IF(TestUIn3!E246=China_Japan!$A$482, 7&amp;COUNTIF(TestUIn3!$E$2:$E246,China_Japan!$A$482),IF(TestUIn3!E246=China_Japan!$A$562, 8&amp;COUNTIF(TestUIn3!$E$2:$E246,China_Japan!$A$562),IF(TestUIn3!E246=China_Japan!$A$642, 9&amp;COUNTIF(TestUIn3!$E$2:$E246,China_Japan!$A$642),IF(TestUIn3!E246=China_Japan!$A$722, 10&amp;COUNTIF(TestUIn3!$E$2:$E246,China_Japan!$A$722),0)))))))))))</f>
        <v>0</v>
      </c>
      <c r="B246" t="str">
        <f>TestUIn3!A246</f>
        <v/>
      </c>
      <c r="C246" t="str">
        <f>TestUIn3!B246</f>
        <v/>
      </c>
      <c r="D246" t="str">
        <f>TestUIn3!C246</f>
        <v/>
      </c>
      <c r="E246" t="str">
        <f>TestUIn3!D246</f>
        <v/>
      </c>
      <c r="F246" s="87" t="str">
        <f>TestUIn3!F246</f>
        <v/>
      </c>
    </row>
    <row r="247">
      <c r="A247" s="86">
        <f>(IF(TestUIn3!E247=China_Japan!$A$2,1&amp;COUNTIF(TestUIn3!$E$2:$E247,China_Japan!$A$2), IF(TestUIn3!E247=China_Japan!$A$82, 2&amp;COUNTIF(TestUIn3!$E$2:$E247,China_Japan!$A$82),IF(TestUIn3!E247=China_Japan!$A$162, 3&amp;COUNTIF(TestUIn3!$E$2:$E247,China_Japan!$A$162),IF(TestUIn3!E247=China_Japan!$A$242, 4&amp;COUNTIF(TestUIn3!$E$2:$E247,China_Japan!$A$242),IF(TestUIn3!E247=China_Japan!$A$322, 5&amp;COUNTIF(TestUIn3!$E$2:$E247,China_Japan!$A$322),IF(TestUIn3!E247=China_Japan!$A$402, 6&amp;COUNTIF(TestUIn3!$E$2:$E247,China_Japan!$A$402),IF(TestUIn3!E247=China_Japan!$A$482, 7&amp;COUNTIF(TestUIn3!$E$2:$E247,China_Japan!$A$482),IF(TestUIn3!E247=China_Japan!$A$562, 8&amp;COUNTIF(TestUIn3!$E$2:$E247,China_Japan!$A$562),IF(TestUIn3!E247=China_Japan!$A$642, 9&amp;COUNTIF(TestUIn3!$E$2:$E247,China_Japan!$A$642),IF(TestUIn3!E247=China_Japan!$A$722, 10&amp;COUNTIF(TestUIn3!$E$2:$E247,China_Japan!$A$722),0)))))))))))</f>
        <v>0</v>
      </c>
      <c r="B247" t="str">
        <f>TestUIn3!A247</f>
        <v/>
      </c>
      <c r="C247" t="str">
        <f>TestUIn3!B247</f>
        <v/>
      </c>
      <c r="D247" t="str">
        <f>TestUIn3!C247</f>
        <v/>
      </c>
      <c r="E247" t="str">
        <f>TestUIn3!D247</f>
        <v/>
      </c>
      <c r="F247" s="87" t="str">
        <f>TestUIn3!F247</f>
        <v/>
      </c>
    </row>
    <row r="248">
      <c r="A248" s="86">
        <f>(IF(TestUIn3!E248=China_Japan!$A$2,1&amp;COUNTIF(TestUIn3!$E$2:$E248,China_Japan!$A$2), IF(TestUIn3!E248=China_Japan!$A$82, 2&amp;COUNTIF(TestUIn3!$E$2:$E248,China_Japan!$A$82),IF(TestUIn3!E248=China_Japan!$A$162, 3&amp;COUNTIF(TestUIn3!$E$2:$E248,China_Japan!$A$162),IF(TestUIn3!E248=China_Japan!$A$242, 4&amp;COUNTIF(TestUIn3!$E$2:$E248,China_Japan!$A$242),IF(TestUIn3!E248=China_Japan!$A$322, 5&amp;COUNTIF(TestUIn3!$E$2:$E248,China_Japan!$A$322),IF(TestUIn3!E248=China_Japan!$A$402, 6&amp;COUNTIF(TestUIn3!$E$2:$E248,China_Japan!$A$402),IF(TestUIn3!E248=China_Japan!$A$482, 7&amp;COUNTIF(TestUIn3!$E$2:$E248,China_Japan!$A$482),IF(TestUIn3!E248=China_Japan!$A$562, 8&amp;COUNTIF(TestUIn3!$E$2:$E248,China_Japan!$A$562),IF(TestUIn3!E248=China_Japan!$A$642, 9&amp;COUNTIF(TestUIn3!$E$2:$E248,China_Japan!$A$642),IF(TestUIn3!E248=China_Japan!$A$722, 10&amp;COUNTIF(TestUIn3!$E$2:$E248,China_Japan!$A$722),0)))))))))))</f>
        <v>0</v>
      </c>
      <c r="B248" t="str">
        <f>TestUIn3!A248</f>
        <v/>
      </c>
      <c r="C248" t="str">
        <f>TestUIn3!B248</f>
        <v/>
      </c>
      <c r="D248" t="str">
        <f>TestUIn3!C248</f>
        <v/>
      </c>
      <c r="E248" t="str">
        <f>TestUIn3!D248</f>
        <v/>
      </c>
      <c r="F248" s="87" t="str">
        <f>TestUIn3!F248</f>
        <v/>
      </c>
    </row>
    <row r="249">
      <c r="A249" s="86">
        <f>(IF(TestUIn3!E249=China_Japan!$A$2,1&amp;COUNTIF(TestUIn3!$E$2:$E249,China_Japan!$A$2), IF(TestUIn3!E249=China_Japan!$A$82, 2&amp;COUNTIF(TestUIn3!$E$2:$E249,China_Japan!$A$82),IF(TestUIn3!E249=China_Japan!$A$162, 3&amp;COUNTIF(TestUIn3!$E$2:$E249,China_Japan!$A$162),IF(TestUIn3!E249=China_Japan!$A$242, 4&amp;COUNTIF(TestUIn3!$E$2:$E249,China_Japan!$A$242),IF(TestUIn3!E249=China_Japan!$A$322, 5&amp;COUNTIF(TestUIn3!$E$2:$E249,China_Japan!$A$322),IF(TestUIn3!E249=China_Japan!$A$402, 6&amp;COUNTIF(TestUIn3!$E$2:$E249,China_Japan!$A$402),IF(TestUIn3!E249=China_Japan!$A$482, 7&amp;COUNTIF(TestUIn3!$E$2:$E249,China_Japan!$A$482),IF(TestUIn3!E249=China_Japan!$A$562, 8&amp;COUNTIF(TestUIn3!$E$2:$E249,China_Japan!$A$562),IF(TestUIn3!E249=China_Japan!$A$642, 9&amp;COUNTIF(TestUIn3!$E$2:$E249,China_Japan!$A$642),IF(TestUIn3!E249=China_Japan!$A$722, 10&amp;COUNTIF(TestUIn3!$E$2:$E249,China_Japan!$A$722),0)))))))))))</f>
        <v>0</v>
      </c>
      <c r="B249" t="str">
        <f>TestUIn3!A249</f>
        <v/>
      </c>
      <c r="C249" t="str">
        <f>TestUIn3!B249</f>
        <v/>
      </c>
      <c r="D249" t="str">
        <f>TestUIn3!C249</f>
        <v/>
      </c>
      <c r="E249" t="str">
        <f>TestUIn3!D249</f>
        <v/>
      </c>
      <c r="F249" s="87" t="str">
        <f>TestUIn3!F249</f>
        <v/>
      </c>
    </row>
    <row r="250">
      <c r="A250" s="86">
        <f>(IF(TestUIn3!E250=China_Japan!$A$2,1&amp;COUNTIF(TestUIn3!$E$2:$E250,China_Japan!$A$2), IF(TestUIn3!E250=China_Japan!$A$82, 2&amp;COUNTIF(TestUIn3!$E$2:$E250,China_Japan!$A$82),IF(TestUIn3!E250=China_Japan!$A$162, 3&amp;COUNTIF(TestUIn3!$E$2:$E250,China_Japan!$A$162),IF(TestUIn3!E250=China_Japan!$A$242, 4&amp;COUNTIF(TestUIn3!$E$2:$E250,China_Japan!$A$242),IF(TestUIn3!E250=China_Japan!$A$322, 5&amp;COUNTIF(TestUIn3!$E$2:$E250,China_Japan!$A$322),IF(TestUIn3!E250=China_Japan!$A$402, 6&amp;COUNTIF(TestUIn3!$E$2:$E250,China_Japan!$A$402),IF(TestUIn3!E250=China_Japan!$A$482, 7&amp;COUNTIF(TestUIn3!$E$2:$E250,China_Japan!$A$482),IF(TestUIn3!E250=China_Japan!$A$562, 8&amp;COUNTIF(TestUIn3!$E$2:$E250,China_Japan!$A$562),IF(TestUIn3!E250=China_Japan!$A$642, 9&amp;COUNTIF(TestUIn3!$E$2:$E250,China_Japan!$A$642),IF(TestUIn3!E250=China_Japan!$A$722, 10&amp;COUNTIF(TestUIn3!$E$2:$E250,China_Japan!$A$722),0)))))))))))</f>
        <v>0</v>
      </c>
      <c r="B250" t="str">
        <f>TestUIn3!A250</f>
        <v/>
      </c>
      <c r="C250" t="str">
        <f>TestUIn3!B250</f>
        <v/>
      </c>
      <c r="D250" t="str">
        <f>TestUIn3!C250</f>
        <v/>
      </c>
      <c r="E250" t="str">
        <f>TestUIn3!D250</f>
        <v/>
      </c>
      <c r="F250" s="87" t="str">
        <f>TestUIn3!F250</f>
        <v/>
      </c>
    </row>
    <row r="251">
      <c r="A251" s="86">
        <f>(IF(TestUIn3!E251=China_Japan!$A$2,1&amp;COUNTIF(TestUIn3!$E$2:$E251,China_Japan!$A$2), IF(TestUIn3!E251=China_Japan!$A$82, 2&amp;COUNTIF(TestUIn3!$E$2:$E251,China_Japan!$A$82),IF(TestUIn3!E251=China_Japan!$A$162, 3&amp;COUNTIF(TestUIn3!$E$2:$E251,China_Japan!$A$162),IF(TestUIn3!E251=China_Japan!$A$242, 4&amp;COUNTIF(TestUIn3!$E$2:$E251,China_Japan!$A$242),IF(TestUIn3!E251=China_Japan!$A$322, 5&amp;COUNTIF(TestUIn3!$E$2:$E251,China_Japan!$A$322),IF(TestUIn3!E251=China_Japan!$A$402, 6&amp;COUNTIF(TestUIn3!$E$2:$E251,China_Japan!$A$402),IF(TestUIn3!E251=China_Japan!$A$482, 7&amp;COUNTIF(TestUIn3!$E$2:$E251,China_Japan!$A$482),IF(TestUIn3!E251=China_Japan!$A$562, 8&amp;COUNTIF(TestUIn3!$E$2:$E251,China_Japan!$A$562),IF(TestUIn3!E251=China_Japan!$A$642, 9&amp;COUNTIF(TestUIn3!$E$2:$E251,China_Japan!$A$642),IF(TestUIn3!E251=China_Japan!$A$722, 10&amp;COUNTIF(TestUIn3!$E$2:$E251,China_Japan!$A$722),0)))))))))))</f>
        <v>0</v>
      </c>
      <c r="B251" t="str">
        <f>TestUIn3!A251</f>
        <v/>
      </c>
      <c r="C251" t="str">
        <f>TestUIn3!B251</f>
        <v/>
      </c>
      <c r="D251" t="str">
        <f>TestUIn3!C251</f>
        <v/>
      </c>
      <c r="E251" t="str">
        <f>TestUIn3!D251</f>
        <v/>
      </c>
      <c r="F251" s="87" t="str">
        <f>TestUIn3!F251</f>
        <v/>
      </c>
    </row>
    <row r="252">
      <c r="A252" s="86">
        <f>(IF(TestUIn3!E252=China_Japan!$A$2,1&amp;COUNTIF(TestUIn3!$E$2:$E252,China_Japan!$A$2), IF(TestUIn3!E252=China_Japan!$A$82, 2&amp;COUNTIF(TestUIn3!$E$2:$E252,China_Japan!$A$82),IF(TestUIn3!E252=China_Japan!$A$162, 3&amp;COUNTIF(TestUIn3!$E$2:$E252,China_Japan!$A$162),IF(TestUIn3!E252=China_Japan!$A$242, 4&amp;COUNTIF(TestUIn3!$E$2:$E252,China_Japan!$A$242),IF(TestUIn3!E252=China_Japan!$A$322, 5&amp;COUNTIF(TestUIn3!$E$2:$E252,China_Japan!$A$322),IF(TestUIn3!E252=China_Japan!$A$402, 6&amp;COUNTIF(TestUIn3!$E$2:$E252,China_Japan!$A$402),IF(TestUIn3!E252=China_Japan!$A$482, 7&amp;COUNTIF(TestUIn3!$E$2:$E252,China_Japan!$A$482),IF(TestUIn3!E252=China_Japan!$A$562, 8&amp;COUNTIF(TestUIn3!$E$2:$E252,China_Japan!$A$562),IF(TestUIn3!E252=China_Japan!$A$642, 9&amp;COUNTIF(TestUIn3!$E$2:$E252,China_Japan!$A$642),IF(TestUIn3!E252=China_Japan!$A$722, 10&amp;COUNTIF(TestUIn3!$E$2:$E252,China_Japan!$A$722),0)))))))))))</f>
        <v>0</v>
      </c>
      <c r="B252" t="str">
        <f>TestUIn3!A252</f>
        <v/>
      </c>
      <c r="C252" t="str">
        <f>TestUIn3!B252</f>
        <v/>
      </c>
      <c r="D252" t="str">
        <f>TestUIn3!C252</f>
        <v/>
      </c>
      <c r="E252" t="str">
        <f>TestUIn3!D252</f>
        <v/>
      </c>
      <c r="F252" s="87" t="str">
        <f>TestUIn3!F252</f>
        <v/>
      </c>
    </row>
    <row r="253">
      <c r="A253" s="86">
        <f>(IF(TestUIn3!E253=China_Japan!$A$2,1&amp;COUNTIF(TestUIn3!$E$2:$E253,China_Japan!$A$2), IF(TestUIn3!E253=China_Japan!$A$82, 2&amp;COUNTIF(TestUIn3!$E$2:$E253,China_Japan!$A$82),IF(TestUIn3!E253=China_Japan!$A$162, 3&amp;COUNTIF(TestUIn3!$E$2:$E253,China_Japan!$A$162),IF(TestUIn3!E253=China_Japan!$A$242, 4&amp;COUNTIF(TestUIn3!$E$2:$E253,China_Japan!$A$242),IF(TestUIn3!E253=China_Japan!$A$322, 5&amp;COUNTIF(TestUIn3!$E$2:$E253,China_Japan!$A$322),IF(TestUIn3!E253=China_Japan!$A$402, 6&amp;COUNTIF(TestUIn3!$E$2:$E253,China_Japan!$A$402),IF(TestUIn3!E253=China_Japan!$A$482, 7&amp;COUNTIF(TestUIn3!$E$2:$E253,China_Japan!$A$482),IF(TestUIn3!E253=China_Japan!$A$562, 8&amp;COUNTIF(TestUIn3!$E$2:$E253,China_Japan!$A$562),IF(TestUIn3!E253=China_Japan!$A$642, 9&amp;COUNTIF(TestUIn3!$E$2:$E253,China_Japan!$A$642),IF(TestUIn3!E253=China_Japan!$A$722, 10&amp;COUNTIF(TestUIn3!$E$2:$E253,China_Japan!$A$722),0)))))))))))</f>
        <v>0</v>
      </c>
      <c r="B253" t="str">
        <f>TestUIn3!A253</f>
        <v/>
      </c>
      <c r="C253" t="str">
        <f>TestUIn3!B253</f>
        <v/>
      </c>
      <c r="D253" t="str">
        <f>TestUIn3!C253</f>
        <v/>
      </c>
      <c r="E253" t="str">
        <f>TestUIn3!D253</f>
        <v/>
      </c>
      <c r="F253" s="87" t="str">
        <f>TestUIn3!F253</f>
        <v/>
      </c>
    </row>
    <row r="254">
      <c r="A254" s="86">
        <f>(IF(TestUIn3!E254=China_Japan!$A$2,1&amp;COUNTIF(TestUIn3!$E$2:$E254,China_Japan!$A$2), IF(TestUIn3!E254=China_Japan!$A$82, 2&amp;COUNTIF(TestUIn3!$E$2:$E254,China_Japan!$A$82),IF(TestUIn3!E254=China_Japan!$A$162, 3&amp;COUNTIF(TestUIn3!$E$2:$E254,China_Japan!$A$162),IF(TestUIn3!E254=China_Japan!$A$242, 4&amp;COUNTIF(TestUIn3!$E$2:$E254,China_Japan!$A$242),IF(TestUIn3!E254=China_Japan!$A$322, 5&amp;COUNTIF(TestUIn3!$E$2:$E254,China_Japan!$A$322),IF(TestUIn3!E254=China_Japan!$A$402, 6&amp;COUNTIF(TestUIn3!$E$2:$E254,China_Japan!$A$402),IF(TestUIn3!E254=China_Japan!$A$482, 7&amp;COUNTIF(TestUIn3!$E$2:$E254,China_Japan!$A$482),IF(TestUIn3!E254=China_Japan!$A$562, 8&amp;COUNTIF(TestUIn3!$E$2:$E254,China_Japan!$A$562),IF(TestUIn3!E254=China_Japan!$A$642, 9&amp;COUNTIF(TestUIn3!$E$2:$E254,China_Japan!$A$642),IF(TestUIn3!E254=China_Japan!$A$722, 10&amp;COUNTIF(TestUIn3!$E$2:$E254,China_Japan!$A$722),0)))))))))))</f>
        <v>0</v>
      </c>
      <c r="B254" t="str">
        <f>TestUIn3!A254</f>
        <v/>
      </c>
      <c r="C254" t="str">
        <f>TestUIn3!B254</f>
        <v/>
      </c>
      <c r="D254" t="str">
        <f>TestUIn3!C254</f>
        <v/>
      </c>
      <c r="E254" t="str">
        <f>TestUIn3!D254</f>
        <v/>
      </c>
      <c r="F254" s="87" t="str">
        <f>TestUIn3!F254</f>
        <v/>
      </c>
    </row>
    <row r="255">
      <c r="A255" s="86">
        <f>(IF(TestUIn3!E255=China_Japan!$A$2,1&amp;COUNTIF(TestUIn3!$E$2:$E255,China_Japan!$A$2), IF(TestUIn3!E255=China_Japan!$A$82, 2&amp;COUNTIF(TestUIn3!$E$2:$E255,China_Japan!$A$82),IF(TestUIn3!E255=China_Japan!$A$162, 3&amp;COUNTIF(TestUIn3!$E$2:$E255,China_Japan!$A$162),IF(TestUIn3!E255=China_Japan!$A$242, 4&amp;COUNTIF(TestUIn3!$E$2:$E255,China_Japan!$A$242),IF(TestUIn3!E255=China_Japan!$A$322, 5&amp;COUNTIF(TestUIn3!$E$2:$E255,China_Japan!$A$322),IF(TestUIn3!E255=China_Japan!$A$402, 6&amp;COUNTIF(TestUIn3!$E$2:$E255,China_Japan!$A$402),IF(TestUIn3!E255=China_Japan!$A$482, 7&amp;COUNTIF(TestUIn3!$E$2:$E255,China_Japan!$A$482),IF(TestUIn3!E255=China_Japan!$A$562, 8&amp;COUNTIF(TestUIn3!$E$2:$E255,China_Japan!$A$562),IF(TestUIn3!E255=China_Japan!$A$642, 9&amp;COUNTIF(TestUIn3!$E$2:$E255,China_Japan!$A$642),IF(TestUIn3!E255=China_Japan!$A$722, 10&amp;COUNTIF(TestUIn3!$E$2:$E255,China_Japan!$A$722),0)))))))))))</f>
        <v>0</v>
      </c>
      <c r="B255" t="str">
        <f>TestUIn3!A255</f>
        <v/>
      </c>
      <c r="C255" t="str">
        <f>TestUIn3!B255</f>
        <v/>
      </c>
      <c r="D255" t="str">
        <f>TestUIn3!C255</f>
        <v/>
      </c>
      <c r="E255" t="str">
        <f>TestUIn3!D255</f>
        <v/>
      </c>
      <c r="F255" s="87" t="str">
        <f>TestUIn3!F255</f>
        <v/>
      </c>
    </row>
    <row r="256">
      <c r="A256" s="86">
        <f>(IF(TestUIn3!E256=China_Japan!$A$2,1&amp;COUNTIF(TestUIn3!$E$2:$E256,China_Japan!$A$2), IF(TestUIn3!E256=China_Japan!$A$82, 2&amp;COUNTIF(TestUIn3!$E$2:$E256,China_Japan!$A$82),IF(TestUIn3!E256=China_Japan!$A$162, 3&amp;COUNTIF(TestUIn3!$E$2:$E256,China_Japan!$A$162),IF(TestUIn3!E256=China_Japan!$A$242, 4&amp;COUNTIF(TestUIn3!$E$2:$E256,China_Japan!$A$242),IF(TestUIn3!E256=China_Japan!$A$322, 5&amp;COUNTIF(TestUIn3!$E$2:$E256,China_Japan!$A$322),IF(TestUIn3!E256=China_Japan!$A$402, 6&amp;COUNTIF(TestUIn3!$E$2:$E256,China_Japan!$A$402),IF(TestUIn3!E256=China_Japan!$A$482, 7&amp;COUNTIF(TestUIn3!$E$2:$E256,China_Japan!$A$482),IF(TestUIn3!E256=China_Japan!$A$562, 8&amp;COUNTIF(TestUIn3!$E$2:$E256,China_Japan!$A$562),IF(TestUIn3!E256=China_Japan!$A$642, 9&amp;COUNTIF(TestUIn3!$E$2:$E256,China_Japan!$A$642),IF(TestUIn3!E256=China_Japan!$A$722, 10&amp;COUNTIF(TestUIn3!$E$2:$E256,China_Japan!$A$722),0)))))))))))</f>
        <v>0</v>
      </c>
      <c r="B256" t="str">
        <f>TestUIn3!A256</f>
        <v/>
      </c>
      <c r="C256" t="str">
        <f>TestUIn3!B256</f>
        <v/>
      </c>
      <c r="D256" t="str">
        <f>TestUIn3!C256</f>
        <v/>
      </c>
      <c r="E256" t="str">
        <f>TestUIn3!D256</f>
        <v/>
      </c>
      <c r="F256" s="87" t="str">
        <f>TestUIn3!F256</f>
        <v/>
      </c>
    </row>
    <row r="257">
      <c r="A257" s="86">
        <f>(IF(TestUIn3!E257=China_Japan!$A$2,1&amp;COUNTIF(TestUIn3!$E$2:$E257,China_Japan!$A$2), IF(TestUIn3!E257=China_Japan!$A$82, 2&amp;COUNTIF(TestUIn3!$E$2:$E257,China_Japan!$A$82),IF(TestUIn3!E257=China_Japan!$A$162, 3&amp;COUNTIF(TestUIn3!$E$2:$E257,China_Japan!$A$162),IF(TestUIn3!E257=China_Japan!$A$242, 4&amp;COUNTIF(TestUIn3!$E$2:$E257,China_Japan!$A$242),IF(TestUIn3!E257=China_Japan!$A$322, 5&amp;COUNTIF(TestUIn3!$E$2:$E257,China_Japan!$A$322),IF(TestUIn3!E257=China_Japan!$A$402, 6&amp;COUNTIF(TestUIn3!$E$2:$E257,China_Japan!$A$402),IF(TestUIn3!E257=China_Japan!$A$482, 7&amp;COUNTIF(TestUIn3!$E$2:$E257,China_Japan!$A$482),IF(TestUIn3!E257=China_Japan!$A$562, 8&amp;COUNTIF(TestUIn3!$E$2:$E257,China_Japan!$A$562),IF(TestUIn3!E257=China_Japan!$A$642, 9&amp;COUNTIF(TestUIn3!$E$2:$E257,China_Japan!$A$642),IF(TestUIn3!E257=China_Japan!$A$722, 10&amp;COUNTIF(TestUIn3!$E$2:$E257,China_Japan!$A$722),0)))))))))))</f>
        <v>0</v>
      </c>
      <c r="B257" t="str">
        <f>TestUIn3!A257</f>
        <v/>
      </c>
      <c r="C257" t="str">
        <f>TestUIn3!B257</f>
        <v/>
      </c>
      <c r="D257" t="str">
        <f>TestUIn3!C257</f>
        <v/>
      </c>
      <c r="E257" t="str">
        <f>TestUIn3!D257</f>
        <v/>
      </c>
      <c r="F257" s="87" t="str">
        <f>TestUIn3!F257</f>
        <v/>
      </c>
    </row>
    <row r="258">
      <c r="A258" s="86">
        <f>(IF(TestUIn3!E258=China_Japan!$A$2,1&amp;COUNTIF(TestUIn3!$E$2:$E258,China_Japan!$A$2), IF(TestUIn3!E258=China_Japan!$A$82, 2&amp;COUNTIF(TestUIn3!$E$2:$E258,China_Japan!$A$82),IF(TestUIn3!E258=China_Japan!$A$162, 3&amp;COUNTIF(TestUIn3!$E$2:$E258,China_Japan!$A$162),IF(TestUIn3!E258=China_Japan!$A$242, 4&amp;COUNTIF(TestUIn3!$E$2:$E258,China_Japan!$A$242),IF(TestUIn3!E258=China_Japan!$A$322, 5&amp;COUNTIF(TestUIn3!$E$2:$E258,China_Japan!$A$322),IF(TestUIn3!E258=China_Japan!$A$402, 6&amp;COUNTIF(TestUIn3!$E$2:$E258,China_Japan!$A$402),IF(TestUIn3!E258=China_Japan!$A$482, 7&amp;COUNTIF(TestUIn3!$E$2:$E258,China_Japan!$A$482),IF(TestUIn3!E258=China_Japan!$A$562, 8&amp;COUNTIF(TestUIn3!$E$2:$E258,China_Japan!$A$562),IF(TestUIn3!E258=China_Japan!$A$642, 9&amp;COUNTIF(TestUIn3!$E$2:$E258,China_Japan!$A$642),IF(TestUIn3!E258=China_Japan!$A$722, 10&amp;COUNTIF(TestUIn3!$E$2:$E258,China_Japan!$A$722),0)))))))))))</f>
        <v>0</v>
      </c>
      <c r="B258" t="str">
        <f>TestUIn3!A258</f>
        <v/>
      </c>
      <c r="C258" t="str">
        <f>TestUIn3!B258</f>
        <v/>
      </c>
      <c r="D258" t="str">
        <f>TestUIn3!C258</f>
        <v/>
      </c>
      <c r="E258" t="str">
        <f>TestUIn3!D258</f>
        <v/>
      </c>
      <c r="F258" s="87" t="str">
        <f>TestUIn3!F258</f>
        <v/>
      </c>
    </row>
    <row r="259">
      <c r="A259" s="86">
        <f>(IF(TestUIn3!E259=China_Japan!$A$2,1&amp;COUNTIF(TestUIn3!$E$2:$E259,China_Japan!$A$2), IF(TestUIn3!E259=China_Japan!$A$82, 2&amp;COUNTIF(TestUIn3!$E$2:$E259,China_Japan!$A$82),IF(TestUIn3!E259=China_Japan!$A$162, 3&amp;COUNTIF(TestUIn3!$E$2:$E259,China_Japan!$A$162),IF(TestUIn3!E259=China_Japan!$A$242, 4&amp;COUNTIF(TestUIn3!$E$2:$E259,China_Japan!$A$242),IF(TestUIn3!E259=China_Japan!$A$322, 5&amp;COUNTIF(TestUIn3!$E$2:$E259,China_Japan!$A$322),IF(TestUIn3!E259=China_Japan!$A$402, 6&amp;COUNTIF(TestUIn3!$E$2:$E259,China_Japan!$A$402),IF(TestUIn3!E259=China_Japan!$A$482, 7&amp;COUNTIF(TestUIn3!$E$2:$E259,China_Japan!$A$482),IF(TestUIn3!E259=China_Japan!$A$562, 8&amp;COUNTIF(TestUIn3!$E$2:$E259,China_Japan!$A$562),IF(TestUIn3!E259=China_Japan!$A$642, 9&amp;COUNTIF(TestUIn3!$E$2:$E259,China_Japan!$A$642),IF(TestUIn3!E259=China_Japan!$A$722, 10&amp;COUNTIF(TestUIn3!$E$2:$E259,China_Japan!$A$722),0)))))))))))</f>
        <v>0</v>
      </c>
      <c r="B259" t="str">
        <f>TestUIn3!A259</f>
        <v/>
      </c>
      <c r="C259" t="str">
        <f>TestUIn3!B259</f>
        <v/>
      </c>
      <c r="D259" t="str">
        <f>TestUIn3!C259</f>
        <v/>
      </c>
      <c r="E259" t="str">
        <f>TestUIn3!D259</f>
        <v/>
      </c>
      <c r="F259" s="87" t="str">
        <f>TestUIn3!F259</f>
        <v/>
      </c>
    </row>
    <row r="260">
      <c r="A260" s="86">
        <f>(IF(TestUIn3!E260=China_Japan!$A$2,1&amp;COUNTIF(TestUIn3!$E$2:$E260,China_Japan!$A$2), IF(TestUIn3!E260=China_Japan!$A$82, 2&amp;COUNTIF(TestUIn3!$E$2:$E260,China_Japan!$A$82),IF(TestUIn3!E260=China_Japan!$A$162, 3&amp;COUNTIF(TestUIn3!$E$2:$E260,China_Japan!$A$162),IF(TestUIn3!E260=China_Japan!$A$242, 4&amp;COUNTIF(TestUIn3!$E$2:$E260,China_Japan!$A$242),IF(TestUIn3!E260=China_Japan!$A$322, 5&amp;COUNTIF(TestUIn3!$E$2:$E260,China_Japan!$A$322),IF(TestUIn3!E260=China_Japan!$A$402, 6&amp;COUNTIF(TestUIn3!$E$2:$E260,China_Japan!$A$402),IF(TestUIn3!E260=China_Japan!$A$482, 7&amp;COUNTIF(TestUIn3!$E$2:$E260,China_Japan!$A$482),IF(TestUIn3!E260=China_Japan!$A$562, 8&amp;COUNTIF(TestUIn3!$E$2:$E260,China_Japan!$A$562),IF(TestUIn3!E260=China_Japan!$A$642, 9&amp;COUNTIF(TestUIn3!$E$2:$E260,China_Japan!$A$642),IF(TestUIn3!E260=China_Japan!$A$722, 10&amp;COUNTIF(TestUIn3!$E$2:$E260,China_Japan!$A$722),0)))))))))))</f>
        <v>0</v>
      </c>
      <c r="B260" t="str">
        <f>TestUIn3!A260</f>
        <v/>
      </c>
      <c r="C260" t="str">
        <f>TestUIn3!B260</f>
        <v/>
      </c>
      <c r="D260" t="str">
        <f>TestUIn3!C260</f>
        <v/>
      </c>
      <c r="E260" t="str">
        <f>TestUIn3!D260</f>
        <v/>
      </c>
      <c r="F260" s="87" t="str">
        <f>TestUIn3!F260</f>
        <v/>
      </c>
    </row>
    <row r="261">
      <c r="A261" s="86">
        <f>(IF(TestUIn3!E261=China_Japan!$A$2,1&amp;COUNTIF(TestUIn3!$E$2:$E261,China_Japan!$A$2), IF(TestUIn3!E261=China_Japan!$A$82, 2&amp;COUNTIF(TestUIn3!$E$2:$E261,China_Japan!$A$82),IF(TestUIn3!E261=China_Japan!$A$162, 3&amp;COUNTIF(TestUIn3!$E$2:$E261,China_Japan!$A$162),IF(TestUIn3!E261=China_Japan!$A$242, 4&amp;COUNTIF(TestUIn3!$E$2:$E261,China_Japan!$A$242),IF(TestUIn3!E261=China_Japan!$A$322, 5&amp;COUNTIF(TestUIn3!$E$2:$E261,China_Japan!$A$322),IF(TestUIn3!E261=China_Japan!$A$402, 6&amp;COUNTIF(TestUIn3!$E$2:$E261,China_Japan!$A$402),IF(TestUIn3!E261=China_Japan!$A$482, 7&amp;COUNTIF(TestUIn3!$E$2:$E261,China_Japan!$A$482),IF(TestUIn3!E261=China_Japan!$A$562, 8&amp;COUNTIF(TestUIn3!$E$2:$E261,China_Japan!$A$562),IF(TestUIn3!E261=China_Japan!$A$642, 9&amp;COUNTIF(TestUIn3!$E$2:$E261,China_Japan!$A$642),IF(TestUIn3!E261=China_Japan!$A$722, 10&amp;COUNTIF(TestUIn3!$E$2:$E261,China_Japan!$A$722),0)))))))))))</f>
        <v>0</v>
      </c>
      <c r="B261" t="str">
        <f>TestUIn3!A261</f>
        <v/>
      </c>
      <c r="C261" t="str">
        <f>TestUIn3!B261</f>
        <v/>
      </c>
      <c r="D261" t="str">
        <f>TestUIn3!C261</f>
        <v/>
      </c>
      <c r="E261" t="str">
        <f>TestUIn3!D261</f>
        <v/>
      </c>
      <c r="F261" s="87" t="str">
        <f>TestUIn3!F261</f>
        <v/>
      </c>
    </row>
    <row r="262">
      <c r="A262" s="86">
        <f>(IF(TestUIn3!E262=China_Japan!$A$2,1&amp;COUNTIF(TestUIn3!$E$2:$E262,China_Japan!$A$2), IF(TestUIn3!E262=China_Japan!$A$82, 2&amp;COUNTIF(TestUIn3!$E$2:$E262,China_Japan!$A$82),IF(TestUIn3!E262=China_Japan!$A$162, 3&amp;COUNTIF(TestUIn3!$E$2:$E262,China_Japan!$A$162),IF(TestUIn3!E262=China_Japan!$A$242, 4&amp;COUNTIF(TestUIn3!$E$2:$E262,China_Japan!$A$242),IF(TestUIn3!E262=China_Japan!$A$322, 5&amp;COUNTIF(TestUIn3!$E$2:$E262,China_Japan!$A$322),IF(TestUIn3!E262=China_Japan!$A$402, 6&amp;COUNTIF(TestUIn3!$E$2:$E262,China_Japan!$A$402),IF(TestUIn3!E262=China_Japan!$A$482, 7&amp;COUNTIF(TestUIn3!$E$2:$E262,China_Japan!$A$482),IF(TestUIn3!E262=China_Japan!$A$562, 8&amp;COUNTIF(TestUIn3!$E$2:$E262,China_Japan!$A$562),IF(TestUIn3!E262=China_Japan!$A$642, 9&amp;COUNTIF(TestUIn3!$E$2:$E262,China_Japan!$A$642),IF(TestUIn3!E262=China_Japan!$A$722, 10&amp;COUNTIF(TestUIn3!$E$2:$E262,China_Japan!$A$722),0)))))))))))</f>
        <v>0</v>
      </c>
      <c r="B262" t="str">
        <f>TestUIn3!A262</f>
        <v/>
      </c>
      <c r="C262" t="str">
        <f>TestUIn3!B262</f>
        <v/>
      </c>
      <c r="D262" t="str">
        <f>TestUIn3!C262</f>
        <v/>
      </c>
      <c r="E262" t="str">
        <f>TestUIn3!D262</f>
        <v/>
      </c>
      <c r="F262" s="87" t="str">
        <f>TestUIn3!F262</f>
        <v/>
      </c>
    </row>
    <row r="263">
      <c r="A263" s="86">
        <f>(IF(TestUIn3!E263=China_Japan!$A$2,1&amp;COUNTIF(TestUIn3!$E$2:$E263,China_Japan!$A$2), IF(TestUIn3!E263=China_Japan!$A$82, 2&amp;COUNTIF(TestUIn3!$E$2:$E263,China_Japan!$A$82),IF(TestUIn3!E263=China_Japan!$A$162, 3&amp;COUNTIF(TestUIn3!$E$2:$E263,China_Japan!$A$162),IF(TestUIn3!E263=China_Japan!$A$242, 4&amp;COUNTIF(TestUIn3!$E$2:$E263,China_Japan!$A$242),IF(TestUIn3!E263=China_Japan!$A$322, 5&amp;COUNTIF(TestUIn3!$E$2:$E263,China_Japan!$A$322),IF(TestUIn3!E263=China_Japan!$A$402, 6&amp;COUNTIF(TestUIn3!$E$2:$E263,China_Japan!$A$402),IF(TestUIn3!E263=China_Japan!$A$482, 7&amp;COUNTIF(TestUIn3!$E$2:$E263,China_Japan!$A$482),IF(TestUIn3!E263=China_Japan!$A$562, 8&amp;COUNTIF(TestUIn3!$E$2:$E263,China_Japan!$A$562),IF(TestUIn3!E263=China_Japan!$A$642, 9&amp;COUNTIF(TestUIn3!$E$2:$E263,China_Japan!$A$642),IF(TestUIn3!E263=China_Japan!$A$722, 10&amp;COUNTIF(TestUIn3!$E$2:$E263,China_Japan!$A$722),0)))))))))))</f>
        <v>0</v>
      </c>
      <c r="B263" t="str">
        <f>TestUIn3!A263</f>
        <v/>
      </c>
      <c r="C263" t="str">
        <f>TestUIn3!B263</f>
        <v/>
      </c>
      <c r="D263" t="str">
        <f>TestUIn3!C263</f>
        <v/>
      </c>
      <c r="E263" t="str">
        <f>TestUIn3!D263</f>
        <v/>
      </c>
      <c r="F263" s="87" t="str">
        <f>TestUIn3!F263</f>
        <v/>
      </c>
    </row>
    <row r="264">
      <c r="A264" s="86">
        <f>(IF(TestUIn3!E264=China_Japan!$A$2,1&amp;COUNTIF(TestUIn3!$E$2:$E264,China_Japan!$A$2), IF(TestUIn3!E264=China_Japan!$A$82, 2&amp;COUNTIF(TestUIn3!$E$2:$E264,China_Japan!$A$82),IF(TestUIn3!E264=China_Japan!$A$162, 3&amp;COUNTIF(TestUIn3!$E$2:$E264,China_Japan!$A$162),IF(TestUIn3!E264=China_Japan!$A$242, 4&amp;COUNTIF(TestUIn3!$E$2:$E264,China_Japan!$A$242),IF(TestUIn3!E264=China_Japan!$A$322, 5&amp;COUNTIF(TestUIn3!$E$2:$E264,China_Japan!$A$322),IF(TestUIn3!E264=China_Japan!$A$402, 6&amp;COUNTIF(TestUIn3!$E$2:$E264,China_Japan!$A$402),IF(TestUIn3!E264=China_Japan!$A$482, 7&amp;COUNTIF(TestUIn3!$E$2:$E264,China_Japan!$A$482),IF(TestUIn3!E264=China_Japan!$A$562, 8&amp;COUNTIF(TestUIn3!$E$2:$E264,China_Japan!$A$562),IF(TestUIn3!E264=China_Japan!$A$642, 9&amp;COUNTIF(TestUIn3!$E$2:$E264,China_Japan!$A$642),IF(TestUIn3!E264=China_Japan!$A$722, 10&amp;COUNTIF(TestUIn3!$E$2:$E264,China_Japan!$A$722),0)))))))))))</f>
        <v>0</v>
      </c>
      <c r="B264" t="str">
        <f>TestUIn3!A264</f>
        <v/>
      </c>
      <c r="C264" t="str">
        <f>TestUIn3!B264</f>
        <v/>
      </c>
      <c r="D264" t="str">
        <f>TestUIn3!C264</f>
        <v/>
      </c>
      <c r="E264" t="str">
        <f>TestUIn3!D264</f>
        <v/>
      </c>
      <c r="F264" s="87" t="str">
        <f>TestUIn3!F264</f>
        <v/>
      </c>
    </row>
    <row r="265">
      <c r="A265" s="86">
        <f>(IF(TestUIn3!E265=China_Japan!$A$2,1&amp;COUNTIF(TestUIn3!$E$2:$E265,China_Japan!$A$2), IF(TestUIn3!E265=China_Japan!$A$82, 2&amp;COUNTIF(TestUIn3!$E$2:$E265,China_Japan!$A$82),IF(TestUIn3!E265=China_Japan!$A$162, 3&amp;COUNTIF(TestUIn3!$E$2:$E265,China_Japan!$A$162),IF(TestUIn3!E265=China_Japan!$A$242, 4&amp;COUNTIF(TestUIn3!$E$2:$E265,China_Japan!$A$242),IF(TestUIn3!E265=China_Japan!$A$322, 5&amp;COUNTIF(TestUIn3!$E$2:$E265,China_Japan!$A$322),IF(TestUIn3!E265=China_Japan!$A$402, 6&amp;COUNTIF(TestUIn3!$E$2:$E265,China_Japan!$A$402),IF(TestUIn3!E265=China_Japan!$A$482, 7&amp;COUNTIF(TestUIn3!$E$2:$E265,China_Japan!$A$482),IF(TestUIn3!E265=China_Japan!$A$562, 8&amp;COUNTIF(TestUIn3!$E$2:$E265,China_Japan!$A$562),IF(TestUIn3!E265=China_Japan!$A$642, 9&amp;COUNTIF(TestUIn3!$E$2:$E265,China_Japan!$A$642),IF(TestUIn3!E265=China_Japan!$A$722, 10&amp;COUNTIF(TestUIn3!$E$2:$E265,China_Japan!$A$722),0)))))))))))</f>
        <v>0</v>
      </c>
      <c r="B265" t="str">
        <f>TestUIn3!A265</f>
        <v/>
      </c>
      <c r="C265" t="str">
        <f>TestUIn3!B265</f>
        <v/>
      </c>
      <c r="D265" t="str">
        <f>TestUIn3!C265</f>
        <v/>
      </c>
      <c r="E265" t="str">
        <f>TestUIn3!D265</f>
        <v/>
      </c>
      <c r="F265" s="87" t="str">
        <f>TestUIn3!F265</f>
        <v/>
      </c>
    </row>
    <row r="266">
      <c r="A266" s="86">
        <f>(IF(TestUIn3!E266=China_Japan!$A$2,1&amp;COUNTIF(TestUIn3!$E$2:$E266,China_Japan!$A$2), IF(TestUIn3!E266=China_Japan!$A$82, 2&amp;COUNTIF(TestUIn3!$E$2:$E266,China_Japan!$A$82),IF(TestUIn3!E266=China_Japan!$A$162, 3&amp;COUNTIF(TestUIn3!$E$2:$E266,China_Japan!$A$162),IF(TestUIn3!E266=China_Japan!$A$242, 4&amp;COUNTIF(TestUIn3!$E$2:$E266,China_Japan!$A$242),IF(TestUIn3!E266=China_Japan!$A$322, 5&amp;COUNTIF(TestUIn3!$E$2:$E266,China_Japan!$A$322),IF(TestUIn3!E266=China_Japan!$A$402, 6&amp;COUNTIF(TestUIn3!$E$2:$E266,China_Japan!$A$402),IF(TestUIn3!E266=China_Japan!$A$482, 7&amp;COUNTIF(TestUIn3!$E$2:$E266,China_Japan!$A$482),IF(TestUIn3!E266=China_Japan!$A$562, 8&amp;COUNTIF(TestUIn3!$E$2:$E266,China_Japan!$A$562),IF(TestUIn3!E266=China_Japan!$A$642, 9&amp;COUNTIF(TestUIn3!$E$2:$E266,China_Japan!$A$642),IF(TestUIn3!E266=China_Japan!$A$722, 10&amp;COUNTIF(TestUIn3!$E$2:$E266,China_Japan!$A$722),0)))))))))))</f>
        <v>0</v>
      </c>
      <c r="B266" t="str">
        <f>TestUIn3!A266</f>
        <v/>
      </c>
      <c r="C266" t="str">
        <f>TestUIn3!B266</f>
        <v/>
      </c>
      <c r="D266" t="str">
        <f>TestUIn3!C266</f>
        <v/>
      </c>
      <c r="E266" t="str">
        <f>TestUIn3!D266</f>
        <v/>
      </c>
      <c r="F266" s="87" t="str">
        <f>TestUIn3!F266</f>
        <v/>
      </c>
    </row>
    <row r="267">
      <c r="A267" s="86">
        <f>(IF(TestUIn3!E267=China_Japan!$A$2,1&amp;COUNTIF(TestUIn3!$E$2:$E267,China_Japan!$A$2), IF(TestUIn3!E267=China_Japan!$A$82, 2&amp;COUNTIF(TestUIn3!$E$2:$E267,China_Japan!$A$82),IF(TestUIn3!E267=China_Japan!$A$162, 3&amp;COUNTIF(TestUIn3!$E$2:$E267,China_Japan!$A$162),IF(TestUIn3!E267=China_Japan!$A$242, 4&amp;COUNTIF(TestUIn3!$E$2:$E267,China_Japan!$A$242),IF(TestUIn3!E267=China_Japan!$A$322, 5&amp;COUNTIF(TestUIn3!$E$2:$E267,China_Japan!$A$322),IF(TestUIn3!E267=China_Japan!$A$402, 6&amp;COUNTIF(TestUIn3!$E$2:$E267,China_Japan!$A$402),IF(TestUIn3!E267=China_Japan!$A$482, 7&amp;COUNTIF(TestUIn3!$E$2:$E267,China_Japan!$A$482),IF(TestUIn3!E267=China_Japan!$A$562, 8&amp;COUNTIF(TestUIn3!$E$2:$E267,China_Japan!$A$562),IF(TestUIn3!E267=China_Japan!$A$642, 9&amp;COUNTIF(TestUIn3!$E$2:$E267,China_Japan!$A$642),IF(TestUIn3!E267=China_Japan!$A$722, 10&amp;COUNTIF(TestUIn3!$E$2:$E267,China_Japan!$A$722),0)))))))))))</f>
        <v>0</v>
      </c>
      <c r="B267" t="str">
        <f>TestUIn3!A267</f>
        <v/>
      </c>
      <c r="C267" t="str">
        <f>TestUIn3!B267</f>
        <v/>
      </c>
      <c r="D267" t="str">
        <f>TestUIn3!C267</f>
        <v/>
      </c>
      <c r="E267" t="str">
        <f>TestUIn3!D267</f>
        <v/>
      </c>
      <c r="F267" s="87" t="str">
        <f>TestUIn3!F267</f>
        <v/>
      </c>
    </row>
    <row r="268">
      <c r="A268" s="86">
        <f>(IF(TestUIn3!E268=China_Japan!$A$2,1&amp;COUNTIF(TestUIn3!$E$2:$E268,China_Japan!$A$2), IF(TestUIn3!E268=China_Japan!$A$82, 2&amp;COUNTIF(TestUIn3!$E$2:$E268,China_Japan!$A$82),IF(TestUIn3!E268=China_Japan!$A$162, 3&amp;COUNTIF(TestUIn3!$E$2:$E268,China_Japan!$A$162),IF(TestUIn3!E268=China_Japan!$A$242, 4&amp;COUNTIF(TestUIn3!$E$2:$E268,China_Japan!$A$242),IF(TestUIn3!E268=China_Japan!$A$322, 5&amp;COUNTIF(TestUIn3!$E$2:$E268,China_Japan!$A$322),IF(TestUIn3!E268=China_Japan!$A$402, 6&amp;COUNTIF(TestUIn3!$E$2:$E268,China_Japan!$A$402),IF(TestUIn3!E268=China_Japan!$A$482, 7&amp;COUNTIF(TestUIn3!$E$2:$E268,China_Japan!$A$482),IF(TestUIn3!E268=China_Japan!$A$562, 8&amp;COUNTIF(TestUIn3!$E$2:$E268,China_Japan!$A$562),IF(TestUIn3!E268=China_Japan!$A$642, 9&amp;COUNTIF(TestUIn3!$E$2:$E268,China_Japan!$A$642),IF(TestUIn3!E268=China_Japan!$A$722, 10&amp;COUNTIF(TestUIn3!$E$2:$E268,China_Japan!$A$722),0)))))))))))</f>
        <v>0</v>
      </c>
      <c r="B268" t="str">
        <f>TestUIn3!A268</f>
        <v/>
      </c>
      <c r="C268" t="str">
        <f>TestUIn3!B268</f>
        <v/>
      </c>
      <c r="D268" t="str">
        <f>TestUIn3!C268</f>
        <v/>
      </c>
      <c r="E268" t="str">
        <f>TestUIn3!D268</f>
        <v/>
      </c>
      <c r="F268" s="87" t="str">
        <f>TestUIn3!F268</f>
        <v/>
      </c>
    </row>
    <row r="269">
      <c r="A269" s="86">
        <f>(IF(TestUIn3!E269=China_Japan!$A$2,1&amp;COUNTIF(TestUIn3!$E$2:$E269,China_Japan!$A$2), IF(TestUIn3!E269=China_Japan!$A$82, 2&amp;COUNTIF(TestUIn3!$E$2:$E269,China_Japan!$A$82),IF(TestUIn3!E269=China_Japan!$A$162, 3&amp;COUNTIF(TestUIn3!$E$2:$E269,China_Japan!$A$162),IF(TestUIn3!E269=China_Japan!$A$242, 4&amp;COUNTIF(TestUIn3!$E$2:$E269,China_Japan!$A$242),IF(TestUIn3!E269=China_Japan!$A$322, 5&amp;COUNTIF(TestUIn3!$E$2:$E269,China_Japan!$A$322),IF(TestUIn3!E269=China_Japan!$A$402, 6&amp;COUNTIF(TestUIn3!$E$2:$E269,China_Japan!$A$402),IF(TestUIn3!E269=China_Japan!$A$482, 7&amp;COUNTIF(TestUIn3!$E$2:$E269,China_Japan!$A$482),IF(TestUIn3!E269=China_Japan!$A$562, 8&amp;COUNTIF(TestUIn3!$E$2:$E269,China_Japan!$A$562),IF(TestUIn3!E269=China_Japan!$A$642, 9&amp;COUNTIF(TestUIn3!$E$2:$E269,China_Japan!$A$642),IF(TestUIn3!E269=China_Japan!$A$722, 10&amp;COUNTIF(TestUIn3!$E$2:$E269,China_Japan!$A$722),0)))))))))))</f>
        <v>0</v>
      </c>
      <c r="B269" t="str">
        <f>TestUIn3!A269</f>
        <v/>
      </c>
      <c r="C269" t="str">
        <f>TestUIn3!B269</f>
        <v/>
      </c>
      <c r="D269" t="str">
        <f>TestUIn3!C269</f>
        <v/>
      </c>
      <c r="E269" t="str">
        <f>TestUIn3!D269</f>
        <v/>
      </c>
      <c r="F269" s="87" t="str">
        <f>TestUIn3!F269</f>
        <v/>
      </c>
    </row>
    <row r="270">
      <c r="A270" s="86">
        <f>(IF(TestUIn3!E270=China_Japan!$A$2,1&amp;COUNTIF(TestUIn3!$E$2:$E270,China_Japan!$A$2), IF(TestUIn3!E270=China_Japan!$A$82, 2&amp;COUNTIF(TestUIn3!$E$2:$E270,China_Japan!$A$82),IF(TestUIn3!E270=China_Japan!$A$162, 3&amp;COUNTIF(TestUIn3!$E$2:$E270,China_Japan!$A$162),IF(TestUIn3!E270=China_Japan!$A$242, 4&amp;COUNTIF(TestUIn3!$E$2:$E270,China_Japan!$A$242),IF(TestUIn3!E270=China_Japan!$A$322, 5&amp;COUNTIF(TestUIn3!$E$2:$E270,China_Japan!$A$322),IF(TestUIn3!E270=China_Japan!$A$402, 6&amp;COUNTIF(TestUIn3!$E$2:$E270,China_Japan!$A$402),IF(TestUIn3!E270=China_Japan!$A$482, 7&amp;COUNTIF(TestUIn3!$E$2:$E270,China_Japan!$A$482),IF(TestUIn3!E270=China_Japan!$A$562, 8&amp;COUNTIF(TestUIn3!$E$2:$E270,China_Japan!$A$562),IF(TestUIn3!E270=China_Japan!$A$642, 9&amp;COUNTIF(TestUIn3!$E$2:$E270,China_Japan!$A$642),IF(TestUIn3!E270=China_Japan!$A$722, 10&amp;COUNTIF(TestUIn3!$E$2:$E270,China_Japan!$A$722),0)))))))))))</f>
        <v>0</v>
      </c>
      <c r="B270" t="str">
        <f>TestUIn3!A270</f>
        <v/>
      </c>
      <c r="C270" t="str">
        <f>TestUIn3!B270</f>
        <v/>
      </c>
      <c r="D270" t="str">
        <f>TestUIn3!C270</f>
        <v/>
      </c>
      <c r="E270" t="str">
        <f>TestUIn3!D270</f>
        <v/>
      </c>
      <c r="F270" s="87" t="str">
        <f>TestUIn3!F270</f>
        <v/>
      </c>
    </row>
    <row r="271">
      <c r="A271" s="86">
        <f>(IF(TestUIn3!E271=China_Japan!$A$2,1&amp;COUNTIF(TestUIn3!$E$2:$E271,China_Japan!$A$2), IF(TestUIn3!E271=China_Japan!$A$82, 2&amp;COUNTIF(TestUIn3!$E$2:$E271,China_Japan!$A$82),IF(TestUIn3!E271=China_Japan!$A$162, 3&amp;COUNTIF(TestUIn3!$E$2:$E271,China_Japan!$A$162),IF(TestUIn3!E271=China_Japan!$A$242, 4&amp;COUNTIF(TestUIn3!$E$2:$E271,China_Japan!$A$242),IF(TestUIn3!E271=China_Japan!$A$322, 5&amp;COUNTIF(TestUIn3!$E$2:$E271,China_Japan!$A$322),IF(TestUIn3!E271=China_Japan!$A$402, 6&amp;COUNTIF(TestUIn3!$E$2:$E271,China_Japan!$A$402),IF(TestUIn3!E271=China_Japan!$A$482, 7&amp;COUNTIF(TestUIn3!$E$2:$E271,China_Japan!$A$482),IF(TestUIn3!E271=China_Japan!$A$562, 8&amp;COUNTIF(TestUIn3!$E$2:$E271,China_Japan!$A$562),IF(TestUIn3!E271=China_Japan!$A$642, 9&amp;COUNTIF(TestUIn3!$E$2:$E271,China_Japan!$A$642),IF(TestUIn3!E271=China_Japan!$A$722, 10&amp;COUNTIF(TestUIn3!$E$2:$E271,China_Japan!$A$722),0)))))))))))</f>
        <v>0</v>
      </c>
      <c r="B271" t="str">
        <f>TestUIn3!A271</f>
        <v/>
      </c>
      <c r="C271" t="str">
        <f>TestUIn3!B271</f>
        <v/>
      </c>
      <c r="D271" t="str">
        <f>TestUIn3!C271</f>
        <v/>
      </c>
      <c r="E271" t="str">
        <f>TestUIn3!D271</f>
        <v/>
      </c>
      <c r="F271" s="87" t="str">
        <f>TestUIn3!F271</f>
        <v/>
      </c>
    </row>
    <row r="272">
      <c r="A272" s="86">
        <f>(IF(TestUIn3!E272=China_Japan!$A$2,1&amp;COUNTIF(TestUIn3!$E$2:$E272,China_Japan!$A$2), IF(TestUIn3!E272=China_Japan!$A$82, 2&amp;COUNTIF(TestUIn3!$E$2:$E272,China_Japan!$A$82),IF(TestUIn3!E272=China_Japan!$A$162, 3&amp;COUNTIF(TestUIn3!$E$2:$E272,China_Japan!$A$162),IF(TestUIn3!E272=China_Japan!$A$242, 4&amp;COUNTIF(TestUIn3!$E$2:$E272,China_Japan!$A$242),IF(TestUIn3!E272=China_Japan!$A$322, 5&amp;COUNTIF(TestUIn3!$E$2:$E272,China_Japan!$A$322),IF(TestUIn3!E272=China_Japan!$A$402, 6&amp;COUNTIF(TestUIn3!$E$2:$E272,China_Japan!$A$402),IF(TestUIn3!E272=China_Japan!$A$482, 7&amp;COUNTIF(TestUIn3!$E$2:$E272,China_Japan!$A$482),IF(TestUIn3!E272=China_Japan!$A$562, 8&amp;COUNTIF(TestUIn3!$E$2:$E272,China_Japan!$A$562),IF(TestUIn3!E272=China_Japan!$A$642, 9&amp;COUNTIF(TestUIn3!$E$2:$E272,China_Japan!$A$642),IF(TestUIn3!E272=China_Japan!$A$722, 10&amp;COUNTIF(TestUIn3!$E$2:$E272,China_Japan!$A$722),0)))))))))))</f>
        <v>0</v>
      </c>
      <c r="B272" t="str">
        <f>TestUIn3!A272</f>
        <v/>
      </c>
      <c r="C272" t="str">
        <f>TestUIn3!B272</f>
        <v/>
      </c>
      <c r="D272" t="str">
        <f>TestUIn3!C272</f>
        <v/>
      </c>
      <c r="E272" t="str">
        <f>TestUIn3!D272</f>
        <v/>
      </c>
      <c r="F272" s="87" t="str">
        <f>TestUIn3!F272</f>
        <v/>
      </c>
    </row>
    <row r="273">
      <c r="A273" s="86">
        <f>(IF(TestUIn3!E273=China_Japan!$A$2,1&amp;COUNTIF(TestUIn3!$E$2:$E273,China_Japan!$A$2), IF(TestUIn3!E273=China_Japan!$A$82, 2&amp;COUNTIF(TestUIn3!$E$2:$E273,China_Japan!$A$82),IF(TestUIn3!E273=China_Japan!$A$162, 3&amp;COUNTIF(TestUIn3!$E$2:$E273,China_Japan!$A$162),IF(TestUIn3!E273=China_Japan!$A$242, 4&amp;COUNTIF(TestUIn3!$E$2:$E273,China_Japan!$A$242),IF(TestUIn3!E273=China_Japan!$A$322, 5&amp;COUNTIF(TestUIn3!$E$2:$E273,China_Japan!$A$322),IF(TestUIn3!E273=China_Japan!$A$402, 6&amp;COUNTIF(TestUIn3!$E$2:$E273,China_Japan!$A$402),IF(TestUIn3!E273=China_Japan!$A$482, 7&amp;COUNTIF(TestUIn3!$E$2:$E273,China_Japan!$A$482),IF(TestUIn3!E273=China_Japan!$A$562, 8&amp;COUNTIF(TestUIn3!$E$2:$E273,China_Japan!$A$562),IF(TestUIn3!E273=China_Japan!$A$642, 9&amp;COUNTIF(TestUIn3!$E$2:$E273,China_Japan!$A$642),IF(TestUIn3!E273=China_Japan!$A$722, 10&amp;COUNTIF(TestUIn3!$E$2:$E273,China_Japan!$A$722),0)))))))))))</f>
        <v>0</v>
      </c>
      <c r="B273" t="str">
        <f>TestUIn3!A273</f>
        <v/>
      </c>
      <c r="C273" t="str">
        <f>TestUIn3!B273</f>
        <v/>
      </c>
      <c r="D273" t="str">
        <f>TestUIn3!C273</f>
        <v/>
      </c>
      <c r="E273" t="str">
        <f>TestUIn3!D273</f>
        <v/>
      </c>
      <c r="F273" s="87" t="str">
        <f>TestUIn3!F273</f>
        <v/>
      </c>
    </row>
    <row r="274">
      <c r="A274" s="86">
        <f>(IF(TestUIn3!E274=China_Japan!$A$2,1&amp;COUNTIF(TestUIn3!$E$2:$E274,China_Japan!$A$2), IF(TestUIn3!E274=China_Japan!$A$82, 2&amp;COUNTIF(TestUIn3!$E$2:$E274,China_Japan!$A$82),IF(TestUIn3!E274=China_Japan!$A$162, 3&amp;COUNTIF(TestUIn3!$E$2:$E274,China_Japan!$A$162),IF(TestUIn3!E274=China_Japan!$A$242, 4&amp;COUNTIF(TestUIn3!$E$2:$E274,China_Japan!$A$242),IF(TestUIn3!E274=China_Japan!$A$322, 5&amp;COUNTIF(TestUIn3!$E$2:$E274,China_Japan!$A$322),IF(TestUIn3!E274=China_Japan!$A$402, 6&amp;COUNTIF(TestUIn3!$E$2:$E274,China_Japan!$A$402),IF(TestUIn3!E274=China_Japan!$A$482, 7&amp;COUNTIF(TestUIn3!$E$2:$E274,China_Japan!$A$482),IF(TestUIn3!E274=China_Japan!$A$562, 8&amp;COUNTIF(TestUIn3!$E$2:$E274,China_Japan!$A$562),IF(TestUIn3!E274=China_Japan!$A$642, 9&amp;COUNTIF(TestUIn3!$E$2:$E274,China_Japan!$A$642),IF(TestUIn3!E274=China_Japan!$A$722, 10&amp;COUNTIF(TestUIn3!$E$2:$E274,China_Japan!$A$722),0)))))))))))</f>
        <v>0</v>
      </c>
      <c r="B274" t="str">
        <f>TestUIn3!A274</f>
        <v/>
      </c>
      <c r="C274" t="str">
        <f>TestUIn3!B274</f>
        <v/>
      </c>
      <c r="D274" t="str">
        <f>TestUIn3!C274</f>
        <v/>
      </c>
      <c r="E274" t="str">
        <f>TestUIn3!D274</f>
        <v/>
      </c>
      <c r="F274" s="87" t="str">
        <f>TestUIn3!F274</f>
        <v/>
      </c>
    </row>
    <row r="275">
      <c r="A275" s="86">
        <f>(IF(TestUIn3!E275=China_Japan!$A$2,1&amp;COUNTIF(TestUIn3!$E$2:$E275,China_Japan!$A$2), IF(TestUIn3!E275=China_Japan!$A$82, 2&amp;COUNTIF(TestUIn3!$E$2:$E275,China_Japan!$A$82),IF(TestUIn3!E275=China_Japan!$A$162, 3&amp;COUNTIF(TestUIn3!$E$2:$E275,China_Japan!$A$162),IF(TestUIn3!E275=China_Japan!$A$242, 4&amp;COUNTIF(TestUIn3!$E$2:$E275,China_Japan!$A$242),IF(TestUIn3!E275=China_Japan!$A$322, 5&amp;COUNTIF(TestUIn3!$E$2:$E275,China_Japan!$A$322),IF(TestUIn3!E275=China_Japan!$A$402, 6&amp;COUNTIF(TestUIn3!$E$2:$E275,China_Japan!$A$402),IF(TestUIn3!E275=China_Japan!$A$482, 7&amp;COUNTIF(TestUIn3!$E$2:$E275,China_Japan!$A$482),IF(TestUIn3!E275=China_Japan!$A$562, 8&amp;COUNTIF(TestUIn3!$E$2:$E275,China_Japan!$A$562),IF(TestUIn3!E275=China_Japan!$A$642, 9&amp;COUNTIF(TestUIn3!$E$2:$E275,China_Japan!$A$642),IF(TestUIn3!E275=China_Japan!$A$722, 10&amp;COUNTIF(TestUIn3!$E$2:$E275,China_Japan!$A$722),0)))))))))))</f>
        <v>0</v>
      </c>
      <c r="B275" t="str">
        <f>TestUIn3!A275</f>
        <v/>
      </c>
      <c r="C275" t="str">
        <f>TestUIn3!B275</f>
        <v/>
      </c>
      <c r="D275" t="str">
        <f>TestUIn3!C275</f>
        <v/>
      </c>
      <c r="E275" t="str">
        <f>TestUIn3!D275</f>
        <v/>
      </c>
      <c r="F275" s="87" t="str">
        <f>TestUIn3!F275</f>
        <v/>
      </c>
    </row>
    <row r="276">
      <c r="A276" s="86">
        <f>(IF(TestUIn3!E276=China_Japan!$A$2,1&amp;COUNTIF(TestUIn3!$E$2:$E276,China_Japan!$A$2), IF(TestUIn3!E276=China_Japan!$A$82, 2&amp;COUNTIF(TestUIn3!$E$2:$E276,China_Japan!$A$82),IF(TestUIn3!E276=China_Japan!$A$162, 3&amp;COUNTIF(TestUIn3!$E$2:$E276,China_Japan!$A$162),IF(TestUIn3!E276=China_Japan!$A$242, 4&amp;COUNTIF(TestUIn3!$E$2:$E276,China_Japan!$A$242),IF(TestUIn3!E276=China_Japan!$A$322, 5&amp;COUNTIF(TestUIn3!$E$2:$E276,China_Japan!$A$322),IF(TestUIn3!E276=China_Japan!$A$402, 6&amp;COUNTIF(TestUIn3!$E$2:$E276,China_Japan!$A$402),IF(TestUIn3!E276=China_Japan!$A$482, 7&amp;COUNTIF(TestUIn3!$E$2:$E276,China_Japan!$A$482),IF(TestUIn3!E276=China_Japan!$A$562, 8&amp;COUNTIF(TestUIn3!$E$2:$E276,China_Japan!$A$562),IF(TestUIn3!E276=China_Japan!$A$642, 9&amp;COUNTIF(TestUIn3!$E$2:$E276,China_Japan!$A$642),IF(TestUIn3!E276=China_Japan!$A$722, 10&amp;COUNTIF(TestUIn3!$E$2:$E276,China_Japan!$A$722),0)))))))))))</f>
        <v>0</v>
      </c>
      <c r="B276" t="str">
        <f>TestUIn3!A276</f>
        <v/>
      </c>
      <c r="C276" t="str">
        <f>TestUIn3!B276</f>
        <v/>
      </c>
      <c r="D276" t="str">
        <f>TestUIn3!C276</f>
        <v/>
      </c>
      <c r="E276" t="str">
        <f>TestUIn3!D276</f>
        <v/>
      </c>
      <c r="F276" s="87" t="str">
        <f>TestUIn3!F276</f>
        <v/>
      </c>
    </row>
    <row r="277">
      <c r="A277" s="86">
        <f>(IF(TestUIn3!E277=China_Japan!$A$2,1&amp;COUNTIF(TestUIn3!$E$2:$E277,China_Japan!$A$2), IF(TestUIn3!E277=China_Japan!$A$82, 2&amp;COUNTIF(TestUIn3!$E$2:$E277,China_Japan!$A$82),IF(TestUIn3!E277=China_Japan!$A$162, 3&amp;COUNTIF(TestUIn3!$E$2:$E277,China_Japan!$A$162),IF(TestUIn3!E277=China_Japan!$A$242, 4&amp;COUNTIF(TestUIn3!$E$2:$E277,China_Japan!$A$242),IF(TestUIn3!E277=China_Japan!$A$322, 5&amp;COUNTIF(TestUIn3!$E$2:$E277,China_Japan!$A$322),IF(TestUIn3!E277=China_Japan!$A$402, 6&amp;COUNTIF(TestUIn3!$E$2:$E277,China_Japan!$A$402),IF(TestUIn3!E277=China_Japan!$A$482, 7&amp;COUNTIF(TestUIn3!$E$2:$E277,China_Japan!$A$482),IF(TestUIn3!E277=China_Japan!$A$562, 8&amp;COUNTIF(TestUIn3!$E$2:$E277,China_Japan!$A$562),IF(TestUIn3!E277=China_Japan!$A$642, 9&amp;COUNTIF(TestUIn3!$E$2:$E277,China_Japan!$A$642),IF(TestUIn3!E277=China_Japan!$A$722, 10&amp;COUNTIF(TestUIn3!$E$2:$E277,China_Japan!$A$722),0)))))))))))</f>
        <v>0</v>
      </c>
      <c r="B277" t="str">
        <f>TestUIn3!A277</f>
        <v/>
      </c>
      <c r="C277" t="str">
        <f>TestUIn3!B277</f>
        <v/>
      </c>
      <c r="D277" t="str">
        <f>TestUIn3!C277</f>
        <v/>
      </c>
      <c r="E277" t="str">
        <f>TestUIn3!D277</f>
        <v/>
      </c>
      <c r="F277" s="87" t="str">
        <f>TestUIn3!F277</f>
        <v/>
      </c>
    </row>
    <row r="278">
      <c r="A278" s="86">
        <f>(IF(TestUIn3!E278=China_Japan!$A$2,1&amp;COUNTIF(TestUIn3!$E$2:$E278,China_Japan!$A$2), IF(TestUIn3!E278=China_Japan!$A$82, 2&amp;COUNTIF(TestUIn3!$E$2:$E278,China_Japan!$A$82),IF(TestUIn3!E278=China_Japan!$A$162, 3&amp;COUNTIF(TestUIn3!$E$2:$E278,China_Japan!$A$162),IF(TestUIn3!E278=China_Japan!$A$242, 4&amp;COUNTIF(TestUIn3!$E$2:$E278,China_Japan!$A$242),IF(TestUIn3!E278=China_Japan!$A$322, 5&amp;COUNTIF(TestUIn3!$E$2:$E278,China_Japan!$A$322),IF(TestUIn3!E278=China_Japan!$A$402, 6&amp;COUNTIF(TestUIn3!$E$2:$E278,China_Japan!$A$402),IF(TestUIn3!E278=China_Japan!$A$482, 7&amp;COUNTIF(TestUIn3!$E$2:$E278,China_Japan!$A$482),IF(TestUIn3!E278=China_Japan!$A$562, 8&amp;COUNTIF(TestUIn3!$E$2:$E278,China_Japan!$A$562),IF(TestUIn3!E278=China_Japan!$A$642, 9&amp;COUNTIF(TestUIn3!$E$2:$E278,China_Japan!$A$642),IF(TestUIn3!E278=China_Japan!$A$722, 10&amp;COUNTIF(TestUIn3!$E$2:$E278,China_Japan!$A$722),0)))))))))))</f>
        <v>0</v>
      </c>
      <c r="B278" t="str">
        <f>TestUIn3!A278</f>
        <v/>
      </c>
      <c r="C278" t="str">
        <f>TestUIn3!B278</f>
        <v/>
      </c>
      <c r="D278" t="str">
        <f>TestUIn3!C278</f>
        <v/>
      </c>
      <c r="E278" t="str">
        <f>TestUIn3!D278</f>
        <v/>
      </c>
      <c r="F278" s="87" t="str">
        <f>TestUIn3!F278</f>
        <v/>
      </c>
    </row>
    <row r="279">
      <c r="A279" s="86">
        <f>(IF(TestUIn3!E279=China_Japan!$A$2,1&amp;COUNTIF(TestUIn3!$E$2:$E279,China_Japan!$A$2), IF(TestUIn3!E279=China_Japan!$A$82, 2&amp;COUNTIF(TestUIn3!$E$2:$E279,China_Japan!$A$82),IF(TestUIn3!E279=China_Japan!$A$162, 3&amp;COUNTIF(TestUIn3!$E$2:$E279,China_Japan!$A$162),IF(TestUIn3!E279=China_Japan!$A$242, 4&amp;COUNTIF(TestUIn3!$E$2:$E279,China_Japan!$A$242),IF(TestUIn3!E279=China_Japan!$A$322, 5&amp;COUNTIF(TestUIn3!$E$2:$E279,China_Japan!$A$322),IF(TestUIn3!E279=China_Japan!$A$402, 6&amp;COUNTIF(TestUIn3!$E$2:$E279,China_Japan!$A$402),IF(TestUIn3!E279=China_Japan!$A$482, 7&amp;COUNTIF(TestUIn3!$E$2:$E279,China_Japan!$A$482),IF(TestUIn3!E279=China_Japan!$A$562, 8&amp;COUNTIF(TestUIn3!$E$2:$E279,China_Japan!$A$562),IF(TestUIn3!E279=China_Japan!$A$642, 9&amp;COUNTIF(TestUIn3!$E$2:$E279,China_Japan!$A$642),IF(TestUIn3!E279=China_Japan!$A$722, 10&amp;COUNTIF(TestUIn3!$E$2:$E279,China_Japan!$A$722),0)))))))))))</f>
        <v>0</v>
      </c>
      <c r="B279" t="str">
        <f>TestUIn3!A279</f>
        <v/>
      </c>
      <c r="C279" t="str">
        <f>TestUIn3!B279</f>
        <v/>
      </c>
      <c r="D279" t="str">
        <f>TestUIn3!C279</f>
        <v/>
      </c>
      <c r="E279" t="str">
        <f>TestUIn3!D279</f>
        <v/>
      </c>
      <c r="F279" s="87" t="str">
        <f>TestUIn3!F279</f>
        <v/>
      </c>
    </row>
    <row r="280">
      <c r="A280" s="86">
        <f>(IF(TestUIn3!E280=China_Japan!$A$2,1&amp;COUNTIF(TestUIn3!$E$2:$E280,China_Japan!$A$2), IF(TestUIn3!E280=China_Japan!$A$82, 2&amp;COUNTIF(TestUIn3!$E$2:$E280,China_Japan!$A$82),IF(TestUIn3!E280=China_Japan!$A$162, 3&amp;COUNTIF(TestUIn3!$E$2:$E280,China_Japan!$A$162),IF(TestUIn3!E280=China_Japan!$A$242, 4&amp;COUNTIF(TestUIn3!$E$2:$E280,China_Japan!$A$242),IF(TestUIn3!E280=China_Japan!$A$322, 5&amp;COUNTIF(TestUIn3!$E$2:$E280,China_Japan!$A$322),IF(TestUIn3!E280=China_Japan!$A$402, 6&amp;COUNTIF(TestUIn3!$E$2:$E280,China_Japan!$A$402),IF(TestUIn3!E280=China_Japan!$A$482, 7&amp;COUNTIF(TestUIn3!$E$2:$E280,China_Japan!$A$482),IF(TestUIn3!E280=China_Japan!$A$562, 8&amp;COUNTIF(TestUIn3!$E$2:$E280,China_Japan!$A$562),IF(TestUIn3!E280=China_Japan!$A$642, 9&amp;COUNTIF(TestUIn3!$E$2:$E280,China_Japan!$A$642),IF(TestUIn3!E280=China_Japan!$A$722, 10&amp;COUNTIF(TestUIn3!$E$2:$E280,China_Japan!$A$722),0)))))))))))</f>
        <v>0</v>
      </c>
      <c r="B280" t="str">
        <f>TestUIn3!A280</f>
        <v/>
      </c>
      <c r="C280" t="str">
        <f>TestUIn3!B280</f>
        <v/>
      </c>
      <c r="D280" t="str">
        <f>TestUIn3!C280</f>
        <v/>
      </c>
      <c r="E280" t="str">
        <f>TestUIn3!D280</f>
        <v/>
      </c>
      <c r="F280" s="87" t="str">
        <f>TestUIn3!F280</f>
        <v/>
      </c>
    </row>
    <row r="281">
      <c r="A281" s="86">
        <f>(IF(TestUIn3!E281=China_Japan!$A$2,1&amp;COUNTIF(TestUIn3!$E$2:$E281,China_Japan!$A$2), IF(TestUIn3!E281=China_Japan!$A$82, 2&amp;COUNTIF(TestUIn3!$E$2:$E281,China_Japan!$A$82),IF(TestUIn3!E281=China_Japan!$A$162, 3&amp;COUNTIF(TestUIn3!$E$2:$E281,China_Japan!$A$162),IF(TestUIn3!E281=China_Japan!$A$242, 4&amp;COUNTIF(TestUIn3!$E$2:$E281,China_Japan!$A$242),IF(TestUIn3!E281=China_Japan!$A$322, 5&amp;COUNTIF(TestUIn3!$E$2:$E281,China_Japan!$A$322),IF(TestUIn3!E281=China_Japan!$A$402, 6&amp;COUNTIF(TestUIn3!$E$2:$E281,China_Japan!$A$402),IF(TestUIn3!E281=China_Japan!$A$482, 7&amp;COUNTIF(TestUIn3!$E$2:$E281,China_Japan!$A$482),IF(TestUIn3!E281=China_Japan!$A$562, 8&amp;COUNTIF(TestUIn3!$E$2:$E281,China_Japan!$A$562),IF(TestUIn3!E281=China_Japan!$A$642, 9&amp;COUNTIF(TestUIn3!$E$2:$E281,China_Japan!$A$642),IF(TestUIn3!E281=China_Japan!$A$722, 10&amp;COUNTIF(TestUIn3!$E$2:$E281,China_Japan!$A$722),0)))))))))))</f>
        <v>0</v>
      </c>
      <c r="B281" t="str">
        <f>TestUIn3!A281</f>
        <v/>
      </c>
      <c r="C281" t="str">
        <f>TestUIn3!B281</f>
        <v/>
      </c>
      <c r="D281" t="str">
        <f>TestUIn3!C281</f>
        <v/>
      </c>
      <c r="E281" t="str">
        <f>TestUIn3!D281</f>
        <v/>
      </c>
      <c r="F281" s="87" t="str">
        <f>TestUIn3!F281</f>
        <v/>
      </c>
    </row>
    <row r="282">
      <c r="A282" s="86">
        <f>(IF(TestUIn3!E282=China_Japan!$A$2,1&amp;COUNTIF(TestUIn3!$E$2:$E282,China_Japan!$A$2), IF(TestUIn3!E282=China_Japan!$A$82, 2&amp;COUNTIF(TestUIn3!$E$2:$E282,China_Japan!$A$82),IF(TestUIn3!E282=China_Japan!$A$162, 3&amp;COUNTIF(TestUIn3!$E$2:$E282,China_Japan!$A$162),IF(TestUIn3!E282=China_Japan!$A$242, 4&amp;COUNTIF(TestUIn3!$E$2:$E282,China_Japan!$A$242),IF(TestUIn3!E282=China_Japan!$A$322, 5&amp;COUNTIF(TestUIn3!$E$2:$E282,China_Japan!$A$322),IF(TestUIn3!E282=China_Japan!$A$402, 6&amp;COUNTIF(TestUIn3!$E$2:$E282,China_Japan!$A$402),IF(TestUIn3!E282=China_Japan!$A$482, 7&amp;COUNTIF(TestUIn3!$E$2:$E282,China_Japan!$A$482),IF(TestUIn3!E282=China_Japan!$A$562, 8&amp;COUNTIF(TestUIn3!$E$2:$E282,China_Japan!$A$562),IF(TestUIn3!E282=China_Japan!$A$642, 9&amp;COUNTIF(TestUIn3!$E$2:$E282,China_Japan!$A$642),IF(TestUIn3!E282=China_Japan!$A$722, 10&amp;COUNTIF(TestUIn3!$E$2:$E282,China_Japan!$A$722),0)))))))))))</f>
        <v>0</v>
      </c>
      <c r="B282" t="str">
        <f>TestUIn3!A282</f>
        <v/>
      </c>
      <c r="C282" t="str">
        <f>TestUIn3!B282</f>
        <v/>
      </c>
      <c r="D282" t="str">
        <f>TestUIn3!C282</f>
        <v/>
      </c>
      <c r="E282" t="str">
        <f>TestUIn3!D282</f>
        <v/>
      </c>
      <c r="F282" s="87" t="str">
        <f>TestUIn3!F282</f>
        <v/>
      </c>
    </row>
    <row r="283">
      <c r="A283" s="86">
        <f>(IF(TestUIn3!E283=China_Japan!$A$2,1&amp;COUNTIF(TestUIn3!$E$2:$E283,China_Japan!$A$2), IF(TestUIn3!E283=China_Japan!$A$82, 2&amp;COUNTIF(TestUIn3!$E$2:$E283,China_Japan!$A$82),IF(TestUIn3!E283=China_Japan!$A$162, 3&amp;COUNTIF(TestUIn3!$E$2:$E283,China_Japan!$A$162),IF(TestUIn3!E283=China_Japan!$A$242, 4&amp;COUNTIF(TestUIn3!$E$2:$E283,China_Japan!$A$242),IF(TestUIn3!E283=China_Japan!$A$322, 5&amp;COUNTIF(TestUIn3!$E$2:$E283,China_Japan!$A$322),IF(TestUIn3!E283=China_Japan!$A$402, 6&amp;COUNTIF(TestUIn3!$E$2:$E283,China_Japan!$A$402),IF(TestUIn3!E283=China_Japan!$A$482, 7&amp;COUNTIF(TestUIn3!$E$2:$E283,China_Japan!$A$482),IF(TestUIn3!E283=China_Japan!$A$562, 8&amp;COUNTIF(TestUIn3!$E$2:$E283,China_Japan!$A$562),IF(TestUIn3!E283=China_Japan!$A$642, 9&amp;COUNTIF(TestUIn3!$E$2:$E283,China_Japan!$A$642),IF(TestUIn3!E283=China_Japan!$A$722, 10&amp;COUNTIF(TestUIn3!$E$2:$E283,China_Japan!$A$722),0)))))))))))</f>
        <v>0</v>
      </c>
      <c r="B283" t="str">
        <f>TestUIn3!A283</f>
        <v/>
      </c>
      <c r="C283" t="str">
        <f>TestUIn3!B283</f>
        <v/>
      </c>
      <c r="D283" t="str">
        <f>TestUIn3!C283</f>
        <v/>
      </c>
      <c r="E283" t="str">
        <f>TestUIn3!D283</f>
        <v/>
      </c>
      <c r="F283" s="87" t="str">
        <f>TestUIn3!F283</f>
        <v/>
      </c>
    </row>
    <row r="284">
      <c r="A284" s="86">
        <f>(IF(TestUIn3!E284=China_Japan!$A$2,1&amp;COUNTIF(TestUIn3!$E$2:$E284,China_Japan!$A$2), IF(TestUIn3!E284=China_Japan!$A$82, 2&amp;COUNTIF(TestUIn3!$E$2:$E284,China_Japan!$A$82),IF(TestUIn3!E284=China_Japan!$A$162, 3&amp;COUNTIF(TestUIn3!$E$2:$E284,China_Japan!$A$162),IF(TestUIn3!E284=China_Japan!$A$242, 4&amp;COUNTIF(TestUIn3!$E$2:$E284,China_Japan!$A$242),IF(TestUIn3!E284=China_Japan!$A$322, 5&amp;COUNTIF(TestUIn3!$E$2:$E284,China_Japan!$A$322),IF(TestUIn3!E284=China_Japan!$A$402, 6&amp;COUNTIF(TestUIn3!$E$2:$E284,China_Japan!$A$402),IF(TestUIn3!E284=China_Japan!$A$482, 7&amp;COUNTIF(TestUIn3!$E$2:$E284,China_Japan!$A$482),IF(TestUIn3!E284=China_Japan!$A$562, 8&amp;COUNTIF(TestUIn3!$E$2:$E284,China_Japan!$A$562),IF(TestUIn3!E284=China_Japan!$A$642, 9&amp;COUNTIF(TestUIn3!$E$2:$E284,China_Japan!$A$642),IF(TestUIn3!E284=China_Japan!$A$722, 10&amp;COUNTIF(TestUIn3!$E$2:$E284,China_Japan!$A$722),0)))))))))))</f>
        <v>0</v>
      </c>
      <c r="B284" t="str">
        <f>TestUIn3!A284</f>
        <v/>
      </c>
      <c r="C284" t="str">
        <f>TestUIn3!B284</f>
        <v/>
      </c>
      <c r="D284" t="str">
        <f>TestUIn3!C284</f>
        <v/>
      </c>
      <c r="E284" t="str">
        <f>TestUIn3!D284</f>
        <v/>
      </c>
      <c r="F284" s="87" t="str">
        <f>TestUIn3!F284</f>
        <v/>
      </c>
    </row>
    <row r="285">
      <c r="A285" s="86">
        <f>(IF(TestUIn3!E285=China_Japan!$A$2,1&amp;COUNTIF(TestUIn3!$E$2:$E285,China_Japan!$A$2), IF(TestUIn3!E285=China_Japan!$A$82, 2&amp;COUNTIF(TestUIn3!$E$2:$E285,China_Japan!$A$82),IF(TestUIn3!E285=China_Japan!$A$162, 3&amp;COUNTIF(TestUIn3!$E$2:$E285,China_Japan!$A$162),IF(TestUIn3!E285=China_Japan!$A$242, 4&amp;COUNTIF(TestUIn3!$E$2:$E285,China_Japan!$A$242),IF(TestUIn3!E285=China_Japan!$A$322, 5&amp;COUNTIF(TestUIn3!$E$2:$E285,China_Japan!$A$322),IF(TestUIn3!E285=China_Japan!$A$402, 6&amp;COUNTIF(TestUIn3!$E$2:$E285,China_Japan!$A$402),IF(TestUIn3!E285=China_Japan!$A$482, 7&amp;COUNTIF(TestUIn3!$E$2:$E285,China_Japan!$A$482),IF(TestUIn3!E285=China_Japan!$A$562, 8&amp;COUNTIF(TestUIn3!$E$2:$E285,China_Japan!$A$562),IF(TestUIn3!E285=China_Japan!$A$642, 9&amp;COUNTIF(TestUIn3!$E$2:$E285,China_Japan!$A$642),IF(TestUIn3!E285=China_Japan!$A$722, 10&amp;COUNTIF(TestUIn3!$E$2:$E285,China_Japan!$A$722),0)))))))))))</f>
        <v>0</v>
      </c>
      <c r="B285" t="str">
        <f>TestUIn3!A285</f>
        <v/>
      </c>
      <c r="C285" t="str">
        <f>TestUIn3!B285</f>
        <v/>
      </c>
      <c r="D285" t="str">
        <f>TestUIn3!C285</f>
        <v/>
      </c>
      <c r="E285" t="str">
        <f>TestUIn3!D285</f>
        <v/>
      </c>
      <c r="F285" s="87" t="str">
        <f>TestUIn3!F285</f>
        <v/>
      </c>
    </row>
    <row r="286">
      <c r="A286" s="86">
        <f>(IF(TestUIn3!E286=China_Japan!$A$2,1&amp;COUNTIF(TestUIn3!$E$2:$E286,China_Japan!$A$2), IF(TestUIn3!E286=China_Japan!$A$82, 2&amp;COUNTIF(TestUIn3!$E$2:$E286,China_Japan!$A$82),IF(TestUIn3!E286=China_Japan!$A$162, 3&amp;COUNTIF(TestUIn3!$E$2:$E286,China_Japan!$A$162),IF(TestUIn3!E286=China_Japan!$A$242, 4&amp;COUNTIF(TestUIn3!$E$2:$E286,China_Japan!$A$242),IF(TestUIn3!E286=China_Japan!$A$322, 5&amp;COUNTIF(TestUIn3!$E$2:$E286,China_Japan!$A$322),IF(TestUIn3!E286=China_Japan!$A$402, 6&amp;COUNTIF(TestUIn3!$E$2:$E286,China_Japan!$A$402),IF(TestUIn3!E286=China_Japan!$A$482, 7&amp;COUNTIF(TestUIn3!$E$2:$E286,China_Japan!$A$482),IF(TestUIn3!E286=China_Japan!$A$562, 8&amp;COUNTIF(TestUIn3!$E$2:$E286,China_Japan!$A$562),IF(TestUIn3!E286=China_Japan!$A$642, 9&amp;COUNTIF(TestUIn3!$E$2:$E286,China_Japan!$A$642),IF(TestUIn3!E286=China_Japan!$A$722, 10&amp;COUNTIF(TestUIn3!$E$2:$E286,China_Japan!$A$722),0)))))))))))</f>
        <v>0</v>
      </c>
      <c r="B286" t="str">
        <f>TestUIn3!A286</f>
        <v/>
      </c>
      <c r="C286" t="str">
        <f>TestUIn3!B286</f>
        <v/>
      </c>
      <c r="D286" t="str">
        <f>TestUIn3!C286</f>
        <v/>
      </c>
      <c r="E286" t="str">
        <f>TestUIn3!D286</f>
        <v/>
      </c>
      <c r="F286" s="87" t="str">
        <f>TestUIn3!F286</f>
        <v/>
      </c>
    </row>
    <row r="287">
      <c r="A287" s="86">
        <f>(IF(TestUIn3!E287=China_Japan!$A$2,1&amp;COUNTIF(TestUIn3!$E$2:$E287,China_Japan!$A$2), IF(TestUIn3!E287=China_Japan!$A$82, 2&amp;COUNTIF(TestUIn3!$E$2:$E287,China_Japan!$A$82),IF(TestUIn3!E287=China_Japan!$A$162, 3&amp;COUNTIF(TestUIn3!$E$2:$E287,China_Japan!$A$162),IF(TestUIn3!E287=China_Japan!$A$242, 4&amp;COUNTIF(TestUIn3!$E$2:$E287,China_Japan!$A$242),IF(TestUIn3!E287=China_Japan!$A$322, 5&amp;COUNTIF(TestUIn3!$E$2:$E287,China_Japan!$A$322),IF(TestUIn3!E287=China_Japan!$A$402, 6&amp;COUNTIF(TestUIn3!$E$2:$E287,China_Japan!$A$402),IF(TestUIn3!E287=China_Japan!$A$482, 7&amp;COUNTIF(TestUIn3!$E$2:$E287,China_Japan!$A$482),IF(TestUIn3!E287=China_Japan!$A$562, 8&amp;COUNTIF(TestUIn3!$E$2:$E287,China_Japan!$A$562),IF(TestUIn3!E287=China_Japan!$A$642, 9&amp;COUNTIF(TestUIn3!$E$2:$E287,China_Japan!$A$642),IF(TestUIn3!E287=China_Japan!$A$722, 10&amp;COUNTIF(TestUIn3!$E$2:$E287,China_Japan!$A$722),0)))))))))))</f>
        <v>0</v>
      </c>
      <c r="B287" t="str">
        <f>TestUIn3!A287</f>
        <v/>
      </c>
      <c r="C287" t="str">
        <f>TestUIn3!B287</f>
        <v/>
      </c>
      <c r="D287" t="str">
        <f>TestUIn3!C287</f>
        <v/>
      </c>
      <c r="E287" t="str">
        <f>TestUIn3!D287</f>
        <v/>
      </c>
      <c r="F287" s="87" t="str">
        <f>TestUIn3!F287</f>
        <v/>
      </c>
    </row>
    <row r="288">
      <c r="A288" s="86">
        <f>(IF(TestUIn3!E288=China_Japan!$A$2,1&amp;COUNTIF(TestUIn3!$E$2:$E288,China_Japan!$A$2), IF(TestUIn3!E288=China_Japan!$A$82, 2&amp;COUNTIF(TestUIn3!$E$2:$E288,China_Japan!$A$82),IF(TestUIn3!E288=China_Japan!$A$162, 3&amp;COUNTIF(TestUIn3!$E$2:$E288,China_Japan!$A$162),IF(TestUIn3!E288=China_Japan!$A$242, 4&amp;COUNTIF(TestUIn3!$E$2:$E288,China_Japan!$A$242),IF(TestUIn3!E288=China_Japan!$A$322, 5&amp;COUNTIF(TestUIn3!$E$2:$E288,China_Japan!$A$322),IF(TestUIn3!E288=China_Japan!$A$402, 6&amp;COUNTIF(TestUIn3!$E$2:$E288,China_Japan!$A$402),IF(TestUIn3!E288=China_Japan!$A$482, 7&amp;COUNTIF(TestUIn3!$E$2:$E288,China_Japan!$A$482),IF(TestUIn3!E288=China_Japan!$A$562, 8&amp;COUNTIF(TestUIn3!$E$2:$E288,China_Japan!$A$562),IF(TestUIn3!E288=China_Japan!$A$642, 9&amp;COUNTIF(TestUIn3!$E$2:$E288,China_Japan!$A$642),IF(TestUIn3!E288=China_Japan!$A$722, 10&amp;COUNTIF(TestUIn3!$E$2:$E288,China_Japan!$A$722),0)))))))))))</f>
        <v>0</v>
      </c>
      <c r="B288" t="str">
        <f>TestUIn3!A288</f>
        <v/>
      </c>
      <c r="C288" t="str">
        <f>TestUIn3!B288</f>
        <v/>
      </c>
      <c r="D288" t="str">
        <f>TestUIn3!C288</f>
        <v/>
      </c>
      <c r="E288" t="str">
        <f>TestUIn3!D288</f>
        <v/>
      </c>
      <c r="F288" s="87" t="str">
        <f>TestUIn3!F288</f>
        <v/>
      </c>
    </row>
    <row r="289">
      <c r="A289" s="86">
        <f>(IF(TestUIn3!E289=China_Japan!$A$2,1&amp;COUNTIF(TestUIn3!$E$2:$E289,China_Japan!$A$2), IF(TestUIn3!E289=China_Japan!$A$82, 2&amp;COUNTIF(TestUIn3!$E$2:$E289,China_Japan!$A$82),IF(TestUIn3!E289=China_Japan!$A$162, 3&amp;COUNTIF(TestUIn3!$E$2:$E289,China_Japan!$A$162),IF(TestUIn3!E289=China_Japan!$A$242, 4&amp;COUNTIF(TestUIn3!$E$2:$E289,China_Japan!$A$242),IF(TestUIn3!E289=China_Japan!$A$322, 5&amp;COUNTIF(TestUIn3!$E$2:$E289,China_Japan!$A$322),IF(TestUIn3!E289=China_Japan!$A$402, 6&amp;COUNTIF(TestUIn3!$E$2:$E289,China_Japan!$A$402),IF(TestUIn3!E289=China_Japan!$A$482, 7&amp;COUNTIF(TestUIn3!$E$2:$E289,China_Japan!$A$482),IF(TestUIn3!E289=China_Japan!$A$562, 8&amp;COUNTIF(TestUIn3!$E$2:$E289,China_Japan!$A$562),IF(TestUIn3!E289=China_Japan!$A$642, 9&amp;COUNTIF(TestUIn3!$E$2:$E289,China_Japan!$A$642),IF(TestUIn3!E289=China_Japan!$A$722, 10&amp;COUNTIF(TestUIn3!$E$2:$E289,China_Japan!$A$722),0)))))))))))</f>
        <v>0</v>
      </c>
      <c r="B289" t="str">
        <f>TestUIn3!A289</f>
        <v/>
      </c>
      <c r="C289" t="str">
        <f>TestUIn3!B289</f>
        <v/>
      </c>
      <c r="D289" t="str">
        <f>TestUIn3!C289</f>
        <v/>
      </c>
      <c r="E289" t="str">
        <f>TestUIn3!D289</f>
        <v/>
      </c>
      <c r="F289" s="87" t="str">
        <f>TestUIn3!F289</f>
        <v/>
      </c>
    </row>
    <row r="290">
      <c r="A290" s="86">
        <f>(IF(TestUIn3!E290=China_Japan!$A$2,1&amp;COUNTIF(TestUIn3!$E$2:$E290,China_Japan!$A$2), IF(TestUIn3!E290=China_Japan!$A$82, 2&amp;COUNTIF(TestUIn3!$E$2:$E290,China_Japan!$A$82),IF(TestUIn3!E290=China_Japan!$A$162, 3&amp;COUNTIF(TestUIn3!$E$2:$E290,China_Japan!$A$162),IF(TestUIn3!E290=China_Japan!$A$242, 4&amp;COUNTIF(TestUIn3!$E$2:$E290,China_Japan!$A$242),IF(TestUIn3!E290=China_Japan!$A$322, 5&amp;COUNTIF(TestUIn3!$E$2:$E290,China_Japan!$A$322),IF(TestUIn3!E290=China_Japan!$A$402, 6&amp;COUNTIF(TestUIn3!$E$2:$E290,China_Japan!$A$402),IF(TestUIn3!E290=China_Japan!$A$482, 7&amp;COUNTIF(TestUIn3!$E$2:$E290,China_Japan!$A$482),IF(TestUIn3!E290=China_Japan!$A$562, 8&amp;COUNTIF(TestUIn3!$E$2:$E290,China_Japan!$A$562),IF(TestUIn3!E290=China_Japan!$A$642, 9&amp;COUNTIF(TestUIn3!$E$2:$E290,China_Japan!$A$642),IF(TestUIn3!E290=China_Japan!$A$722, 10&amp;COUNTIF(TestUIn3!$E$2:$E290,China_Japan!$A$722),0)))))))))))</f>
        <v>0</v>
      </c>
      <c r="B290" t="str">
        <f>TestUIn3!A290</f>
        <v/>
      </c>
      <c r="C290" t="str">
        <f>TestUIn3!B290</f>
        <v/>
      </c>
      <c r="D290" t="str">
        <f>TestUIn3!C290</f>
        <v/>
      </c>
      <c r="E290" t="str">
        <f>TestUIn3!D290</f>
        <v/>
      </c>
      <c r="F290" s="87" t="str">
        <f>TestUIn3!F290</f>
        <v/>
      </c>
    </row>
    <row r="291">
      <c r="A291" s="86">
        <f>(IF(TestUIn3!E291=China_Japan!$A$2,1&amp;COUNTIF(TestUIn3!$E$2:$E291,China_Japan!$A$2), IF(TestUIn3!E291=China_Japan!$A$82, 2&amp;COUNTIF(TestUIn3!$E$2:$E291,China_Japan!$A$82),IF(TestUIn3!E291=China_Japan!$A$162, 3&amp;COUNTIF(TestUIn3!$E$2:$E291,China_Japan!$A$162),IF(TestUIn3!E291=China_Japan!$A$242, 4&amp;COUNTIF(TestUIn3!$E$2:$E291,China_Japan!$A$242),IF(TestUIn3!E291=China_Japan!$A$322, 5&amp;COUNTIF(TestUIn3!$E$2:$E291,China_Japan!$A$322),IF(TestUIn3!E291=China_Japan!$A$402, 6&amp;COUNTIF(TestUIn3!$E$2:$E291,China_Japan!$A$402),IF(TestUIn3!E291=China_Japan!$A$482, 7&amp;COUNTIF(TestUIn3!$E$2:$E291,China_Japan!$A$482),IF(TestUIn3!E291=China_Japan!$A$562, 8&amp;COUNTIF(TestUIn3!$E$2:$E291,China_Japan!$A$562),IF(TestUIn3!E291=China_Japan!$A$642, 9&amp;COUNTIF(TestUIn3!$E$2:$E291,China_Japan!$A$642),IF(TestUIn3!E291=China_Japan!$A$722, 10&amp;COUNTIF(TestUIn3!$E$2:$E291,China_Japan!$A$722),0)))))))))))</f>
        <v>0</v>
      </c>
      <c r="B291" t="str">
        <f>TestUIn3!A291</f>
        <v/>
      </c>
      <c r="C291" t="str">
        <f>TestUIn3!B291</f>
        <v/>
      </c>
      <c r="D291" t="str">
        <f>TestUIn3!C291</f>
        <v/>
      </c>
      <c r="E291" t="str">
        <f>TestUIn3!D291</f>
        <v/>
      </c>
      <c r="F291" s="87" t="str">
        <f>TestUIn3!F291</f>
        <v/>
      </c>
    </row>
    <row r="292">
      <c r="A292" s="86">
        <f>(IF(TestUIn3!E292=China_Japan!$A$2,1&amp;COUNTIF(TestUIn3!$E$2:$E292,China_Japan!$A$2), IF(TestUIn3!E292=China_Japan!$A$82, 2&amp;COUNTIF(TestUIn3!$E$2:$E292,China_Japan!$A$82),IF(TestUIn3!E292=China_Japan!$A$162, 3&amp;COUNTIF(TestUIn3!$E$2:$E292,China_Japan!$A$162),IF(TestUIn3!E292=China_Japan!$A$242, 4&amp;COUNTIF(TestUIn3!$E$2:$E292,China_Japan!$A$242),IF(TestUIn3!E292=China_Japan!$A$322, 5&amp;COUNTIF(TestUIn3!$E$2:$E292,China_Japan!$A$322),IF(TestUIn3!E292=China_Japan!$A$402, 6&amp;COUNTIF(TestUIn3!$E$2:$E292,China_Japan!$A$402),IF(TestUIn3!E292=China_Japan!$A$482, 7&amp;COUNTIF(TestUIn3!$E$2:$E292,China_Japan!$A$482),IF(TestUIn3!E292=China_Japan!$A$562, 8&amp;COUNTIF(TestUIn3!$E$2:$E292,China_Japan!$A$562),IF(TestUIn3!E292=China_Japan!$A$642, 9&amp;COUNTIF(TestUIn3!$E$2:$E292,China_Japan!$A$642),IF(TestUIn3!E292=China_Japan!$A$722, 10&amp;COUNTIF(TestUIn3!$E$2:$E292,China_Japan!$A$722),0)))))))))))</f>
        <v>0</v>
      </c>
      <c r="B292" t="str">
        <f>TestUIn3!A292</f>
        <v/>
      </c>
      <c r="C292" t="str">
        <f>TestUIn3!B292</f>
        <v/>
      </c>
      <c r="D292" t="str">
        <f>TestUIn3!C292</f>
        <v/>
      </c>
      <c r="E292" t="str">
        <f>TestUIn3!D292</f>
        <v/>
      </c>
      <c r="F292" s="87" t="str">
        <f>TestUIn3!F292</f>
        <v/>
      </c>
    </row>
    <row r="293">
      <c r="A293" s="86">
        <f>(IF(TestUIn3!E293=China_Japan!$A$2,1&amp;COUNTIF(TestUIn3!$E$2:$E293,China_Japan!$A$2), IF(TestUIn3!E293=China_Japan!$A$82, 2&amp;COUNTIF(TestUIn3!$E$2:$E293,China_Japan!$A$82),IF(TestUIn3!E293=China_Japan!$A$162, 3&amp;COUNTIF(TestUIn3!$E$2:$E293,China_Japan!$A$162),IF(TestUIn3!E293=China_Japan!$A$242, 4&amp;COUNTIF(TestUIn3!$E$2:$E293,China_Japan!$A$242),IF(TestUIn3!E293=China_Japan!$A$322, 5&amp;COUNTIF(TestUIn3!$E$2:$E293,China_Japan!$A$322),IF(TestUIn3!E293=China_Japan!$A$402, 6&amp;COUNTIF(TestUIn3!$E$2:$E293,China_Japan!$A$402),IF(TestUIn3!E293=China_Japan!$A$482, 7&amp;COUNTIF(TestUIn3!$E$2:$E293,China_Japan!$A$482),IF(TestUIn3!E293=China_Japan!$A$562, 8&amp;COUNTIF(TestUIn3!$E$2:$E293,China_Japan!$A$562),IF(TestUIn3!E293=China_Japan!$A$642, 9&amp;COUNTIF(TestUIn3!$E$2:$E293,China_Japan!$A$642),IF(TestUIn3!E293=China_Japan!$A$722, 10&amp;COUNTIF(TestUIn3!$E$2:$E293,China_Japan!$A$722),0)))))))))))</f>
        <v>0</v>
      </c>
      <c r="B293" t="str">
        <f>TestUIn3!A293</f>
        <v/>
      </c>
      <c r="C293" t="str">
        <f>TestUIn3!B293</f>
        <v/>
      </c>
      <c r="D293" t="str">
        <f>TestUIn3!C293</f>
        <v/>
      </c>
      <c r="E293" t="str">
        <f>TestUIn3!D293</f>
        <v/>
      </c>
      <c r="F293" s="87" t="str">
        <f>TestUIn3!F293</f>
        <v/>
      </c>
    </row>
    <row r="294">
      <c r="A294" s="86">
        <f>(IF(TestUIn3!E294=China_Japan!$A$2,1&amp;COUNTIF(TestUIn3!$E$2:$E294,China_Japan!$A$2), IF(TestUIn3!E294=China_Japan!$A$82, 2&amp;COUNTIF(TestUIn3!$E$2:$E294,China_Japan!$A$82),IF(TestUIn3!E294=China_Japan!$A$162, 3&amp;COUNTIF(TestUIn3!$E$2:$E294,China_Japan!$A$162),IF(TestUIn3!E294=China_Japan!$A$242, 4&amp;COUNTIF(TestUIn3!$E$2:$E294,China_Japan!$A$242),IF(TestUIn3!E294=China_Japan!$A$322, 5&amp;COUNTIF(TestUIn3!$E$2:$E294,China_Japan!$A$322),IF(TestUIn3!E294=China_Japan!$A$402, 6&amp;COUNTIF(TestUIn3!$E$2:$E294,China_Japan!$A$402),IF(TestUIn3!E294=China_Japan!$A$482, 7&amp;COUNTIF(TestUIn3!$E$2:$E294,China_Japan!$A$482),IF(TestUIn3!E294=China_Japan!$A$562, 8&amp;COUNTIF(TestUIn3!$E$2:$E294,China_Japan!$A$562),IF(TestUIn3!E294=China_Japan!$A$642, 9&amp;COUNTIF(TestUIn3!$E$2:$E294,China_Japan!$A$642),IF(TestUIn3!E294=China_Japan!$A$722, 10&amp;COUNTIF(TestUIn3!$E$2:$E294,China_Japan!$A$722),0)))))))))))</f>
        <v>0</v>
      </c>
      <c r="B294" t="str">
        <f>TestUIn3!A294</f>
        <v/>
      </c>
      <c r="C294" t="str">
        <f>TestUIn3!B294</f>
        <v/>
      </c>
      <c r="D294" t="str">
        <f>TestUIn3!C294</f>
        <v/>
      </c>
      <c r="E294" t="str">
        <f>TestUIn3!D294</f>
        <v/>
      </c>
      <c r="F294" s="87" t="str">
        <f>TestUIn3!F294</f>
        <v/>
      </c>
    </row>
    <row r="295">
      <c r="A295" s="86">
        <f>(IF(TestUIn3!E295=China_Japan!$A$2,1&amp;COUNTIF(TestUIn3!$E$2:$E295,China_Japan!$A$2), IF(TestUIn3!E295=China_Japan!$A$82, 2&amp;COUNTIF(TestUIn3!$E$2:$E295,China_Japan!$A$82),IF(TestUIn3!E295=China_Japan!$A$162, 3&amp;COUNTIF(TestUIn3!$E$2:$E295,China_Japan!$A$162),IF(TestUIn3!E295=China_Japan!$A$242, 4&amp;COUNTIF(TestUIn3!$E$2:$E295,China_Japan!$A$242),IF(TestUIn3!E295=China_Japan!$A$322, 5&amp;COUNTIF(TestUIn3!$E$2:$E295,China_Japan!$A$322),IF(TestUIn3!E295=China_Japan!$A$402, 6&amp;COUNTIF(TestUIn3!$E$2:$E295,China_Japan!$A$402),IF(TestUIn3!E295=China_Japan!$A$482, 7&amp;COUNTIF(TestUIn3!$E$2:$E295,China_Japan!$A$482),IF(TestUIn3!E295=China_Japan!$A$562, 8&amp;COUNTIF(TestUIn3!$E$2:$E295,China_Japan!$A$562),IF(TestUIn3!E295=China_Japan!$A$642, 9&amp;COUNTIF(TestUIn3!$E$2:$E295,China_Japan!$A$642),IF(TestUIn3!E295=China_Japan!$A$722, 10&amp;COUNTIF(TestUIn3!$E$2:$E295,China_Japan!$A$722),0)))))))))))</f>
        <v>0</v>
      </c>
      <c r="B295" t="str">
        <f>TestUIn3!A295</f>
        <v/>
      </c>
      <c r="C295" t="str">
        <f>TestUIn3!B295</f>
        <v/>
      </c>
      <c r="D295" t="str">
        <f>TestUIn3!C295</f>
        <v/>
      </c>
      <c r="E295" t="str">
        <f>TestUIn3!D295</f>
        <v/>
      </c>
      <c r="F295" s="87" t="str">
        <f>TestUIn3!F295</f>
        <v/>
      </c>
    </row>
    <row r="296">
      <c r="A296" s="86">
        <f>(IF(TestUIn3!E296=China_Japan!$A$2,1&amp;COUNTIF(TestUIn3!$E$2:$E296,China_Japan!$A$2), IF(TestUIn3!E296=China_Japan!$A$82, 2&amp;COUNTIF(TestUIn3!$E$2:$E296,China_Japan!$A$82),IF(TestUIn3!E296=China_Japan!$A$162, 3&amp;COUNTIF(TestUIn3!$E$2:$E296,China_Japan!$A$162),IF(TestUIn3!E296=China_Japan!$A$242, 4&amp;COUNTIF(TestUIn3!$E$2:$E296,China_Japan!$A$242),IF(TestUIn3!E296=China_Japan!$A$322, 5&amp;COUNTIF(TestUIn3!$E$2:$E296,China_Japan!$A$322),IF(TestUIn3!E296=China_Japan!$A$402, 6&amp;COUNTIF(TestUIn3!$E$2:$E296,China_Japan!$A$402),IF(TestUIn3!E296=China_Japan!$A$482, 7&amp;COUNTIF(TestUIn3!$E$2:$E296,China_Japan!$A$482),IF(TestUIn3!E296=China_Japan!$A$562, 8&amp;COUNTIF(TestUIn3!$E$2:$E296,China_Japan!$A$562),IF(TestUIn3!E296=China_Japan!$A$642, 9&amp;COUNTIF(TestUIn3!$E$2:$E296,China_Japan!$A$642),IF(TestUIn3!E296=China_Japan!$A$722, 10&amp;COUNTIF(TestUIn3!$E$2:$E296,China_Japan!$A$722),0)))))))))))</f>
        <v>0</v>
      </c>
      <c r="B296" t="str">
        <f>TestUIn3!A296</f>
        <v/>
      </c>
      <c r="C296" t="str">
        <f>TestUIn3!B296</f>
        <v/>
      </c>
      <c r="D296" t="str">
        <f>TestUIn3!C296</f>
        <v/>
      </c>
      <c r="E296" t="str">
        <f>TestUIn3!D296</f>
        <v/>
      </c>
      <c r="F296" s="87" t="str">
        <f>TestUIn3!F296</f>
        <v/>
      </c>
    </row>
    <row r="297">
      <c r="A297" s="86">
        <f>(IF(TestUIn3!E297=China_Japan!$A$2,1&amp;COUNTIF(TestUIn3!$E$2:$E297,China_Japan!$A$2), IF(TestUIn3!E297=China_Japan!$A$82, 2&amp;COUNTIF(TestUIn3!$E$2:$E297,China_Japan!$A$82),IF(TestUIn3!E297=China_Japan!$A$162, 3&amp;COUNTIF(TestUIn3!$E$2:$E297,China_Japan!$A$162),IF(TestUIn3!E297=China_Japan!$A$242, 4&amp;COUNTIF(TestUIn3!$E$2:$E297,China_Japan!$A$242),IF(TestUIn3!E297=China_Japan!$A$322, 5&amp;COUNTIF(TestUIn3!$E$2:$E297,China_Japan!$A$322),IF(TestUIn3!E297=China_Japan!$A$402, 6&amp;COUNTIF(TestUIn3!$E$2:$E297,China_Japan!$A$402),IF(TestUIn3!E297=China_Japan!$A$482, 7&amp;COUNTIF(TestUIn3!$E$2:$E297,China_Japan!$A$482),IF(TestUIn3!E297=China_Japan!$A$562, 8&amp;COUNTIF(TestUIn3!$E$2:$E297,China_Japan!$A$562),IF(TestUIn3!E297=China_Japan!$A$642, 9&amp;COUNTIF(TestUIn3!$E$2:$E297,China_Japan!$A$642),IF(TestUIn3!E297=China_Japan!$A$722, 10&amp;COUNTIF(TestUIn3!$E$2:$E297,China_Japan!$A$722),0)))))))))))</f>
        <v>0</v>
      </c>
      <c r="B297" t="str">
        <f>TestUIn3!A297</f>
        <v/>
      </c>
      <c r="C297" t="str">
        <f>TestUIn3!B297</f>
        <v/>
      </c>
      <c r="D297" t="str">
        <f>TestUIn3!C297</f>
        <v/>
      </c>
      <c r="E297" t="str">
        <f>TestUIn3!D297</f>
        <v/>
      </c>
      <c r="F297" s="87" t="str">
        <f>TestUIn3!F297</f>
        <v/>
      </c>
    </row>
    <row r="298">
      <c r="A298" s="86">
        <f>(IF(TestUIn3!E298=China_Japan!$A$2,1&amp;COUNTIF(TestUIn3!$E$2:$E298,China_Japan!$A$2), IF(TestUIn3!E298=China_Japan!$A$82, 2&amp;COUNTIF(TestUIn3!$E$2:$E298,China_Japan!$A$82),IF(TestUIn3!E298=China_Japan!$A$162, 3&amp;COUNTIF(TestUIn3!$E$2:$E298,China_Japan!$A$162),IF(TestUIn3!E298=China_Japan!$A$242, 4&amp;COUNTIF(TestUIn3!$E$2:$E298,China_Japan!$A$242),IF(TestUIn3!E298=China_Japan!$A$322, 5&amp;COUNTIF(TestUIn3!$E$2:$E298,China_Japan!$A$322),IF(TestUIn3!E298=China_Japan!$A$402, 6&amp;COUNTIF(TestUIn3!$E$2:$E298,China_Japan!$A$402),IF(TestUIn3!E298=China_Japan!$A$482, 7&amp;COUNTIF(TestUIn3!$E$2:$E298,China_Japan!$A$482),IF(TestUIn3!E298=China_Japan!$A$562, 8&amp;COUNTIF(TestUIn3!$E$2:$E298,China_Japan!$A$562),IF(TestUIn3!E298=China_Japan!$A$642, 9&amp;COUNTIF(TestUIn3!$E$2:$E298,China_Japan!$A$642),IF(TestUIn3!E298=China_Japan!$A$722, 10&amp;COUNTIF(TestUIn3!$E$2:$E298,China_Japan!$A$722),0)))))))))))</f>
        <v>0</v>
      </c>
      <c r="B298" t="str">
        <f>TestUIn3!A298</f>
        <v/>
      </c>
      <c r="C298" t="str">
        <f>TestUIn3!B298</f>
        <v/>
      </c>
      <c r="D298" t="str">
        <f>TestUIn3!C298</f>
        <v/>
      </c>
      <c r="E298" t="str">
        <f>TestUIn3!D298</f>
        <v/>
      </c>
      <c r="F298" s="87" t="str">
        <f>TestUIn3!F298</f>
        <v/>
      </c>
    </row>
    <row r="299">
      <c r="A299" s="86">
        <f>(IF(TestUIn3!E299=China_Japan!$A$2,1&amp;COUNTIF(TestUIn3!$E$2:$E299,China_Japan!$A$2), IF(TestUIn3!E299=China_Japan!$A$82, 2&amp;COUNTIF(TestUIn3!$E$2:$E299,China_Japan!$A$82),IF(TestUIn3!E299=China_Japan!$A$162, 3&amp;COUNTIF(TestUIn3!$E$2:$E299,China_Japan!$A$162),IF(TestUIn3!E299=China_Japan!$A$242, 4&amp;COUNTIF(TestUIn3!$E$2:$E299,China_Japan!$A$242),IF(TestUIn3!E299=China_Japan!$A$322, 5&amp;COUNTIF(TestUIn3!$E$2:$E299,China_Japan!$A$322),IF(TestUIn3!E299=China_Japan!$A$402, 6&amp;COUNTIF(TestUIn3!$E$2:$E299,China_Japan!$A$402),IF(TestUIn3!E299=China_Japan!$A$482, 7&amp;COUNTIF(TestUIn3!$E$2:$E299,China_Japan!$A$482),IF(TestUIn3!E299=China_Japan!$A$562, 8&amp;COUNTIF(TestUIn3!$E$2:$E299,China_Japan!$A$562),IF(TestUIn3!E299=China_Japan!$A$642, 9&amp;COUNTIF(TestUIn3!$E$2:$E299,China_Japan!$A$642),IF(TestUIn3!E299=China_Japan!$A$722, 10&amp;COUNTIF(TestUIn3!$E$2:$E299,China_Japan!$A$722),0)))))))))))</f>
        <v>0</v>
      </c>
      <c r="B299" t="str">
        <f>TestUIn3!A299</f>
        <v/>
      </c>
      <c r="C299" t="str">
        <f>TestUIn3!B299</f>
        <v/>
      </c>
      <c r="D299" t="str">
        <f>TestUIn3!C299</f>
        <v/>
      </c>
      <c r="E299" t="str">
        <f>TestUIn3!D299</f>
        <v/>
      </c>
      <c r="F299" s="87" t="str">
        <f>TestUIn3!F299</f>
        <v/>
      </c>
    </row>
    <row r="300">
      <c r="A300" s="86">
        <f>(IF(TestUIn3!E300=China_Japan!$A$2,1&amp;COUNTIF(TestUIn3!$E$2:$E300,China_Japan!$A$2), IF(TestUIn3!E300=China_Japan!$A$82, 2&amp;COUNTIF(TestUIn3!$E$2:$E300,China_Japan!$A$82),IF(TestUIn3!E300=China_Japan!$A$162, 3&amp;COUNTIF(TestUIn3!$E$2:$E300,China_Japan!$A$162),IF(TestUIn3!E300=China_Japan!$A$242, 4&amp;COUNTIF(TestUIn3!$E$2:$E300,China_Japan!$A$242),IF(TestUIn3!E300=China_Japan!$A$322, 5&amp;COUNTIF(TestUIn3!$E$2:$E300,China_Japan!$A$322),IF(TestUIn3!E300=China_Japan!$A$402, 6&amp;COUNTIF(TestUIn3!$E$2:$E300,China_Japan!$A$402),IF(TestUIn3!E300=China_Japan!$A$482, 7&amp;COUNTIF(TestUIn3!$E$2:$E300,China_Japan!$A$482),IF(TestUIn3!E300=China_Japan!$A$562, 8&amp;COUNTIF(TestUIn3!$E$2:$E300,China_Japan!$A$562),IF(TestUIn3!E300=China_Japan!$A$642, 9&amp;COUNTIF(TestUIn3!$E$2:$E300,China_Japan!$A$642),IF(TestUIn3!E300=China_Japan!$A$722, 10&amp;COUNTIF(TestUIn3!$E$2:$E300,China_Japan!$A$722),0)))))))))))</f>
        <v>0</v>
      </c>
      <c r="B300" t="str">
        <f>TestUIn3!A300</f>
        <v/>
      </c>
      <c r="C300" t="str">
        <f>TestUIn3!B300</f>
        <v/>
      </c>
      <c r="D300" t="str">
        <f>TestUIn3!C300</f>
        <v/>
      </c>
      <c r="E300" t="str">
        <f>TestUIn3!D300</f>
        <v/>
      </c>
      <c r="F300" s="87" t="str">
        <f>TestUIn3!F300</f>
        <v/>
      </c>
    </row>
    <row r="301">
      <c r="A301" s="86">
        <f>(IF(TestUIn3!E301=China_Japan!$A$2,1&amp;COUNTIF(TestUIn3!$E$2:$E301,China_Japan!$A$2), IF(TestUIn3!E301=China_Japan!$A$82, 2&amp;COUNTIF(TestUIn3!$E$2:$E301,China_Japan!$A$82),IF(TestUIn3!E301=China_Japan!$A$162, 3&amp;COUNTIF(TestUIn3!$E$2:$E301,China_Japan!$A$162),IF(TestUIn3!E301=China_Japan!$A$242, 4&amp;COUNTIF(TestUIn3!$E$2:$E301,China_Japan!$A$242),IF(TestUIn3!E301=China_Japan!$A$322, 5&amp;COUNTIF(TestUIn3!$E$2:$E301,China_Japan!$A$322),IF(TestUIn3!E301=China_Japan!$A$402, 6&amp;COUNTIF(TestUIn3!$E$2:$E301,China_Japan!$A$402),IF(TestUIn3!E301=China_Japan!$A$482, 7&amp;COUNTIF(TestUIn3!$E$2:$E301,China_Japan!$A$482),IF(TestUIn3!E301=China_Japan!$A$562, 8&amp;COUNTIF(TestUIn3!$E$2:$E301,China_Japan!$A$562),IF(TestUIn3!E301=China_Japan!$A$642, 9&amp;COUNTIF(TestUIn3!$E$2:$E301,China_Japan!$A$642),IF(TestUIn3!E301=China_Japan!$A$722, 10&amp;COUNTIF(TestUIn3!$E$2:$E301,China_Japan!$A$722),0)))))))))))</f>
        <v>0</v>
      </c>
      <c r="B301" t="str">
        <f>TestUIn3!A301</f>
        <v/>
      </c>
      <c r="C301" t="str">
        <f>TestUIn3!B301</f>
        <v/>
      </c>
      <c r="D301" t="str">
        <f>TestUIn3!C301</f>
        <v/>
      </c>
      <c r="E301" t="str">
        <f>TestUIn3!D301</f>
        <v/>
      </c>
      <c r="F301" s="87" t="str">
        <f>TestUIn3!F301</f>
        <v/>
      </c>
    </row>
    <row r="302">
      <c r="A302" s="86">
        <f>(IF(TestUIn3!E302=China_Japan!$A$2,1&amp;COUNTIF(TestUIn3!$E$2:$E302,China_Japan!$A$2), IF(TestUIn3!E302=China_Japan!$A$82, 2&amp;COUNTIF(TestUIn3!$E$2:$E302,China_Japan!$A$82),IF(TestUIn3!E302=China_Japan!$A$162, 3&amp;COUNTIF(TestUIn3!$E$2:$E302,China_Japan!$A$162),IF(TestUIn3!E302=China_Japan!$A$242, 4&amp;COUNTIF(TestUIn3!$E$2:$E302,China_Japan!$A$242),IF(TestUIn3!E302=China_Japan!$A$322, 5&amp;COUNTIF(TestUIn3!$E$2:$E302,China_Japan!$A$322),IF(TestUIn3!E302=China_Japan!$A$402, 6&amp;COUNTIF(TestUIn3!$E$2:$E302,China_Japan!$A$402),IF(TestUIn3!E302=China_Japan!$A$482, 7&amp;COUNTIF(TestUIn3!$E$2:$E302,China_Japan!$A$482),IF(TestUIn3!E302=China_Japan!$A$562, 8&amp;COUNTIF(TestUIn3!$E$2:$E302,China_Japan!$A$562),IF(TestUIn3!E302=China_Japan!$A$642, 9&amp;COUNTIF(TestUIn3!$E$2:$E302,China_Japan!$A$642),IF(TestUIn3!E302=China_Japan!$A$722, 10&amp;COUNTIF(TestUIn3!$E$2:$E302,China_Japan!$A$722),0)))))))))))</f>
        <v>0</v>
      </c>
      <c r="B302" t="str">
        <f>TestUIn3!A302</f>
        <v/>
      </c>
      <c r="C302" t="str">
        <f>TestUIn3!B302</f>
        <v/>
      </c>
      <c r="D302" t="str">
        <f>TestUIn3!C302</f>
        <v/>
      </c>
      <c r="E302" t="str">
        <f>TestUIn3!D302</f>
        <v/>
      </c>
      <c r="F302" s="87" t="str">
        <f>TestUIn3!F302</f>
        <v/>
      </c>
    </row>
    <row r="303">
      <c r="A303" s="86">
        <f>(IF(TestUIn3!E303=China_Japan!$A$2,1&amp;COUNTIF(TestUIn3!$E$2:$E303,China_Japan!$A$2), IF(TestUIn3!E303=China_Japan!$A$82, 2&amp;COUNTIF(TestUIn3!$E$2:$E303,China_Japan!$A$82),IF(TestUIn3!E303=China_Japan!$A$162, 3&amp;COUNTIF(TestUIn3!$E$2:$E303,China_Japan!$A$162),IF(TestUIn3!E303=China_Japan!$A$242, 4&amp;COUNTIF(TestUIn3!$E$2:$E303,China_Japan!$A$242),IF(TestUIn3!E303=China_Japan!$A$322, 5&amp;COUNTIF(TestUIn3!$E$2:$E303,China_Japan!$A$322),IF(TestUIn3!E303=China_Japan!$A$402, 6&amp;COUNTIF(TestUIn3!$E$2:$E303,China_Japan!$A$402),IF(TestUIn3!E303=China_Japan!$A$482, 7&amp;COUNTIF(TestUIn3!$E$2:$E303,China_Japan!$A$482),IF(TestUIn3!E303=China_Japan!$A$562, 8&amp;COUNTIF(TestUIn3!$E$2:$E303,China_Japan!$A$562),IF(TestUIn3!E303=China_Japan!$A$642, 9&amp;COUNTIF(TestUIn3!$E$2:$E303,China_Japan!$A$642),IF(TestUIn3!E303=China_Japan!$A$722, 10&amp;COUNTIF(TestUIn3!$E$2:$E303,China_Japan!$A$722),0)))))))))))</f>
        <v>0</v>
      </c>
      <c r="B303" t="str">
        <f>TestUIn3!A303</f>
        <v/>
      </c>
      <c r="C303" t="str">
        <f>TestUIn3!B303</f>
        <v/>
      </c>
      <c r="D303" t="str">
        <f>TestUIn3!C303</f>
        <v/>
      </c>
      <c r="E303" t="str">
        <f>TestUIn3!D303</f>
        <v/>
      </c>
      <c r="F303" s="87" t="str">
        <f>TestUIn3!F303</f>
        <v/>
      </c>
    </row>
    <row r="304">
      <c r="A304" s="86">
        <f>(IF(TestUIn3!E304=China_Japan!$A$2,1&amp;COUNTIF(TestUIn3!$E$2:$E304,China_Japan!$A$2), IF(TestUIn3!E304=China_Japan!$A$82, 2&amp;COUNTIF(TestUIn3!$E$2:$E304,China_Japan!$A$82),IF(TestUIn3!E304=China_Japan!$A$162, 3&amp;COUNTIF(TestUIn3!$E$2:$E304,China_Japan!$A$162),IF(TestUIn3!E304=China_Japan!$A$242, 4&amp;COUNTIF(TestUIn3!$E$2:$E304,China_Japan!$A$242),IF(TestUIn3!E304=China_Japan!$A$322, 5&amp;COUNTIF(TestUIn3!$E$2:$E304,China_Japan!$A$322),IF(TestUIn3!E304=China_Japan!$A$402, 6&amp;COUNTIF(TestUIn3!$E$2:$E304,China_Japan!$A$402),IF(TestUIn3!E304=China_Japan!$A$482, 7&amp;COUNTIF(TestUIn3!$E$2:$E304,China_Japan!$A$482),IF(TestUIn3!E304=China_Japan!$A$562, 8&amp;COUNTIF(TestUIn3!$E$2:$E304,China_Japan!$A$562),IF(TestUIn3!E304=China_Japan!$A$642, 9&amp;COUNTIF(TestUIn3!$E$2:$E304,China_Japan!$A$642),IF(TestUIn3!E304=China_Japan!$A$722, 10&amp;COUNTIF(TestUIn3!$E$2:$E304,China_Japan!$A$722),0)))))))))))</f>
        <v>0</v>
      </c>
      <c r="B304" t="str">
        <f>TestUIn3!A304</f>
        <v/>
      </c>
      <c r="C304" t="str">
        <f>TestUIn3!B304</f>
        <v/>
      </c>
      <c r="D304" t="str">
        <f>TestUIn3!C304</f>
        <v/>
      </c>
      <c r="E304" t="str">
        <f>TestUIn3!D304</f>
        <v/>
      </c>
      <c r="F304" s="87" t="str">
        <f>TestUIn3!F304</f>
        <v/>
      </c>
    </row>
    <row r="305">
      <c r="A305" s="86">
        <f>(IF(TestUIn3!E305=China_Japan!$A$2,1&amp;COUNTIF(TestUIn3!$E$2:$E305,China_Japan!$A$2), IF(TestUIn3!E305=China_Japan!$A$82, 2&amp;COUNTIF(TestUIn3!$E$2:$E305,China_Japan!$A$82),IF(TestUIn3!E305=China_Japan!$A$162, 3&amp;COUNTIF(TestUIn3!$E$2:$E305,China_Japan!$A$162),IF(TestUIn3!E305=China_Japan!$A$242, 4&amp;COUNTIF(TestUIn3!$E$2:$E305,China_Japan!$A$242),IF(TestUIn3!E305=China_Japan!$A$322, 5&amp;COUNTIF(TestUIn3!$E$2:$E305,China_Japan!$A$322),IF(TestUIn3!E305=China_Japan!$A$402, 6&amp;COUNTIF(TestUIn3!$E$2:$E305,China_Japan!$A$402),IF(TestUIn3!E305=China_Japan!$A$482, 7&amp;COUNTIF(TestUIn3!$E$2:$E305,China_Japan!$A$482),IF(TestUIn3!E305=China_Japan!$A$562, 8&amp;COUNTIF(TestUIn3!$E$2:$E305,China_Japan!$A$562),IF(TestUIn3!E305=China_Japan!$A$642, 9&amp;COUNTIF(TestUIn3!$E$2:$E305,China_Japan!$A$642),IF(TestUIn3!E305=China_Japan!$A$722, 10&amp;COUNTIF(TestUIn3!$E$2:$E305,China_Japan!$A$722),0)))))))))))</f>
        <v>0</v>
      </c>
      <c r="B305" t="str">
        <f>TestUIn3!A305</f>
        <v/>
      </c>
      <c r="C305" t="str">
        <f>TestUIn3!B305</f>
        <v/>
      </c>
      <c r="D305" t="str">
        <f>TestUIn3!C305</f>
        <v/>
      </c>
      <c r="E305" t="str">
        <f>TestUIn3!D305</f>
        <v/>
      </c>
      <c r="F305" s="87" t="str">
        <f>TestUIn3!F305</f>
        <v/>
      </c>
    </row>
    <row r="306">
      <c r="A306" s="86">
        <f>(IF(TestUIn3!E306=China_Japan!$A$2,1&amp;COUNTIF(TestUIn3!$E$2:$E306,China_Japan!$A$2), IF(TestUIn3!E306=China_Japan!$A$82, 2&amp;COUNTIF(TestUIn3!$E$2:$E306,China_Japan!$A$82),IF(TestUIn3!E306=China_Japan!$A$162, 3&amp;COUNTIF(TestUIn3!$E$2:$E306,China_Japan!$A$162),IF(TestUIn3!E306=China_Japan!$A$242, 4&amp;COUNTIF(TestUIn3!$E$2:$E306,China_Japan!$A$242),IF(TestUIn3!E306=China_Japan!$A$322, 5&amp;COUNTIF(TestUIn3!$E$2:$E306,China_Japan!$A$322),IF(TestUIn3!E306=China_Japan!$A$402, 6&amp;COUNTIF(TestUIn3!$E$2:$E306,China_Japan!$A$402),IF(TestUIn3!E306=China_Japan!$A$482, 7&amp;COUNTIF(TestUIn3!$E$2:$E306,China_Japan!$A$482),IF(TestUIn3!E306=China_Japan!$A$562, 8&amp;COUNTIF(TestUIn3!$E$2:$E306,China_Japan!$A$562),IF(TestUIn3!E306=China_Japan!$A$642, 9&amp;COUNTIF(TestUIn3!$E$2:$E306,China_Japan!$A$642),IF(TestUIn3!E306=China_Japan!$A$722, 10&amp;COUNTIF(TestUIn3!$E$2:$E306,China_Japan!$A$722),0)))))))))))</f>
        <v>0</v>
      </c>
      <c r="B306" t="str">
        <f>TestUIn3!A306</f>
        <v/>
      </c>
      <c r="C306" t="str">
        <f>TestUIn3!B306</f>
        <v/>
      </c>
      <c r="D306" t="str">
        <f>TestUIn3!C306</f>
        <v/>
      </c>
      <c r="E306" t="str">
        <f>TestUIn3!D306</f>
        <v/>
      </c>
      <c r="F306" s="87" t="str">
        <f>TestUIn3!F306</f>
        <v/>
      </c>
    </row>
    <row r="307">
      <c r="A307" s="86">
        <f>(IF(TestUIn3!E307=China_Japan!$A$2,1&amp;COUNTIF(TestUIn3!$E$2:$E307,China_Japan!$A$2), IF(TestUIn3!E307=China_Japan!$A$82, 2&amp;COUNTIF(TestUIn3!$E$2:$E307,China_Japan!$A$82),IF(TestUIn3!E307=China_Japan!$A$162, 3&amp;COUNTIF(TestUIn3!$E$2:$E307,China_Japan!$A$162),IF(TestUIn3!E307=China_Japan!$A$242, 4&amp;COUNTIF(TestUIn3!$E$2:$E307,China_Japan!$A$242),IF(TestUIn3!E307=China_Japan!$A$322, 5&amp;COUNTIF(TestUIn3!$E$2:$E307,China_Japan!$A$322),IF(TestUIn3!E307=China_Japan!$A$402, 6&amp;COUNTIF(TestUIn3!$E$2:$E307,China_Japan!$A$402),IF(TestUIn3!E307=China_Japan!$A$482, 7&amp;COUNTIF(TestUIn3!$E$2:$E307,China_Japan!$A$482),IF(TestUIn3!E307=China_Japan!$A$562, 8&amp;COUNTIF(TestUIn3!$E$2:$E307,China_Japan!$A$562),IF(TestUIn3!E307=China_Japan!$A$642, 9&amp;COUNTIF(TestUIn3!$E$2:$E307,China_Japan!$A$642),IF(TestUIn3!E307=China_Japan!$A$722, 10&amp;COUNTIF(TestUIn3!$E$2:$E307,China_Japan!$A$722),0)))))))))))</f>
        <v>0</v>
      </c>
      <c r="B307" t="str">
        <f>TestUIn3!A307</f>
        <v/>
      </c>
      <c r="C307" t="str">
        <f>TestUIn3!B307</f>
        <v/>
      </c>
      <c r="D307" t="str">
        <f>TestUIn3!C307</f>
        <v/>
      </c>
      <c r="E307" t="str">
        <f>TestUIn3!D307</f>
        <v/>
      </c>
      <c r="F307" s="87" t="str">
        <f>TestUIn3!F307</f>
        <v/>
      </c>
    </row>
    <row r="308">
      <c r="A308" s="86">
        <f>(IF(TestUIn3!E308=China_Japan!$A$2,1&amp;COUNTIF(TestUIn3!$E$2:$E308,China_Japan!$A$2), IF(TestUIn3!E308=China_Japan!$A$82, 2&amp;COUNTIF(TestUIn3!$E$2:$E308,China_Japan!$A$82),IF(TestUIn3!E308=China_Japan!$A$162, 3&amp;COUNTIF(TestUIn3!$E$2:$E308,China_Japan!$A$162),IF(TestUIn3!E308=China_Japan!$A$242, 4&amp;COUNTIF(TestUIn3!$E$2:$E308,China_Japan!$A$242),IF(TestUIn3!E308=China_Japan!$A$322, 5&amp;COUNTIF(TestUIn3!$E$2:$E308,China_Japan!$A$322),IF(TestUIn3!E308=China_Japan!$A$402, 6&amp;COUNTIF(TestUIn3!$E$2:$E308,China_Japan!$A$402),IF(TestUIn3!E308=China_Japan!$A$482, 7&amp;COUNTIF(TestUIn3!$E$2:$E308,China_Japan!$A$482),IF(TestUIn3!E308=China_Japan!$A$562, 8&amp;COUNTIF(TestUIn3!$E$2:$E308,China_Japan!$A$562),IF(TestUIn3!E308=China_Japan!$A$642, 9&amp;COUNTIF(TestUIn3!$E$2:$E308,China_Japan!$A$642),IF(TestUIn3!E308=China_Japan!$A$722, 10&amp;COUNTIF(TestUIn3!$E$2:$E308,China_Japan!$A$722),0)))))))))))</f>
        <v>0</v>
      </c>
      <c r="B308" t="str">
        <f>TestUIn3!A308</f>
        <v/>
      </c>
      <c r="C308" t="str">
        <f>TestUIn3!B308</f>
        <v/>
      </c>
      <c r="D308" t="str">
        <f>TestUIn3!C308</f>
        <v/>
      </c>
      <c r="E308" t="str">
        <f>TestUIn3!D308</f>
        <v/>
      </c>
      <c r="F308" s="87" t="str">
        <f>TestUIn3!F308</f>
        <v/>
      </c>
    </row>
    <row r="309">
      <c r="A309" s="86">
        <f>(IF(TestUIn3!E309=China_Japan!$A$2,1&amp;COUNTIF(TestUIn3!$E$2:$E309,China_Japan!$A$2), IF(TestUIn3!E309=China_Japan!$A$82, 2&amp;COUNTIF(TestUIn3!$E$2:$E309,China_Japan!$A$82),IF(TestUIn3!E309=China_Japan!$A$162, 3&amp;COUNTIF(TestUIn3!$E$2:$E309,China_Japan!$A$162),IF(TestUIn3!E309=China_Japan!$A$242, 4&amp;COUNTIF(TestUIn3!$E$2:$E309,China_Japan!$A$242),IF(TestUIn3!E309=China_Japan!$A$322, 5&amp;COUNTIF(TestUIn3!$E$2:$E309,China_Japan!$A$322),IF(TestUIn3!E309=China_Japan!$A$402, 6&amp;COUNTIF(TestUIn3!$E$2:$E309,China_Japan!$A$402),IF(TestUIn3!E309=China_Japan!$A$482, 7&amp;COUNTIF(TestUIn3!$E$2:$E309,China_Japan!$A$482),IF(TestUIn3!E309=China_Japan!$A$562, 8&amp;COUNTIF(TestUIn3!$E$2:$E309,China_Japan!$A$562),IF(TestUIn3!E309=China_Japan!$A$642, 9&amp;COUNTIF(TestUIn3!$E$2:$E309,China_Japan!$A$642),IF(TestUIn3!E309=China_Japan!$A$722, 10&amp;COUNTIF(TestUIn3!$E$2:$E309,China_Japan!$A$722),0)))))))))))</f>
        <v>0</v>
      </c>
      <c r="B309" t="str">
        <f>TestUIn3!A309</f>
        <v/>
      </c>
      <c r="C309" t="str">
        <f>TestUIn3!B309</f>
        <v/>
      </c>
      <c r="D309" t="str">
        <f>TestUIn3!C309</f>
        <v/>
      </c>
      <c r="E309" t="str">
        <f>TestUIn3!D309</f>
        <v/>
      </c>
      <c r="F309" s="87" t="str">
        <f>TestUIn3!F309</f>
        <v/>
      </c>
    </row>
    <row r="310">
      <c r="A310" s="86">
        <f>(IF(TestUIn3!E310=China_Japan!$A$2,1&amp;COUNTIF(TestUIn3!$E$2:$E310,China_Japan!$A$2), IF(TestUIn3!E310=China_Japan!$A$82, 2&amp;COUNTIF(TestUIn3!$E$2:$E310,China_Japan!$A$82),IF(TestUIn3!E310=China_Japan!$A$162, 3&amp;COUNTIF(TestUIn3!$E$2:$E310,China_Japan!$A$162),IF(TestUIn3!E310=China_Japan!$A$242, 4&amp;COUNTIF(TestUIn3!$E$2:$E310,China_Japan!$A$242),IF(TestUIn3!E310=China_Japan!$A$322, 5&amp;COUNTIF(TestUIn3!$E$2:$E310,China_Japan!$A$322),IF(TestUIn3!E310=China_Japan!$A$402, 6&amp;COUNTIF(TestUIn3!$E$2:$E310,China_Japan!$A$402),IF(TestUIn3!E310=China_Japan!$A$482, 7&amp;COUNTIF(TestUIn3!$E$2:$E310,China_Japan!$A$482),IF(TestUIn3!E310=China_Japan!$A$562, 8&amp;COUNTIF(TestUIn3!$E$2:$E310,China_Japan!$A$562),IF(TestUIn3!E310=China_Japan!$A$642, 9&amp;COUNTIF(TestUIn3!$E$2:$E310,China_Japan!$A$642),IF(TestUIn3!E310=China_Japan!$A$722, 10&amp;COUNTIF(TestUIn3!$E$2:$E310,China_Japan!$A$722),0)))))))))))</f>
        <v>0</v>
      </c>
      <c r="B310" t="str">
        <f>TestUIn3!A310</f>
        <v/>
      </c>
      <c r="C310" t="str">
        <f>TestUIn3!B310</f>
        <v/>
      </c>
      <c r="D310" t="str">
        <f>TestUIn3!C310</f>
        <v/>
      </c>
      <c r="E310" t="str">
        <f>TestUIn3!D310</f>
        <v/>
      </c>
      <c r="F310" s="87" t="str">
        <f>TestUIn3!F310</f>
        <v/>
      </c>
    </row>
    <row r="311">
      <c r="A311" s="86">
        <f>(IF(TestUIn3!E311=China_Japan!$A$2,1&amp;COUNTIF(TestUIn3!$E$2:$E311,China_Japan!$A$2), IF(TestUIn3!E311=China_Japan!$A$82, 2&amp;COUNTIF(TestUIn3!$E$2:$E311,China_Japan!$A$82),IF(TestUIn3!E311=China_Japan!$A$162, 3&amp;COUNTIF(TestUIn3!$E$2:$E311,China_Japan!$A$162),IF(TestUIn3!E311=China_Japan!$A$242, 4&amp;COUNTIF(TestUIn3!$E$2:$E311,China_Japan!$A$242),IF(TestUIn3!E311=China_Japan!$A$322, 5&amp;COUNTIF(TestUIn3!$E$2:$E311,China_Japan!$A$322),IF(TestUIn3!E311=China_Japan!$A$402, 6&amp;COUNTIF(TestUIn3!$E$2:$E311,China_Japan!$A$402),IF(TestUIn3!E311=China_Japan!$A$482, 7&amp;COUNTIF(TestUIn3!$E$2:$E311,China_Japan!$A$482),IF(TestUIn3!E311=China_Japan!$A$562, 8&amp;COUNTIF(TestUIn3!$E$2:$E311,China_Japan!$A$562),IF(TestUIn3!E311=China_Japan!$A$642, 9&amp;COUNTIF(TestUIn3!$E$2:$E311,China_Japan!$A$642),IF(TestUIn3!E311=China_Japan!$A$722, 10&amp;COUNTIF(TestUIn3!$E$2:$E311,China_Japan!$A$722),0)))))))))))</f>
        <v>0</v>
      </c>
      <c r="B311" t="str">
        <f>TestUIn3!A311</f>
        <v/>
      </c>
      <c r="C311" t="str">
        <f>TestUIn3!B311</f>
        <v/>
      </c>
      <c r="D311" t="str">
        <f>TestUIn3!C311</f>
        <v/>
      </c>
      <c r="E311" t="str">
        <f>TestUIn3!D311</f>
        <v/>
      </c>
      <c r="F311" s="87" t="str">
        <f>TestUIn3!F311</f>
        <v/>
      </c>
    </row>
    <row r="312">
      <c r="A312" s="86">
        <f>(IF(TestUIn3!E312=China_Japan!$A$2,1&amp;COUNTIF(TestUIn3!$E$2:$E312,China_Japan!$A$2), IF(TestUIn3!E312=China_Japan!$A$82, 2&amp;COUNTIF(TestUIn3!$E$2:$E312,China_Japan!$A$82),IF(TestUIn3!E312=China_Japan!$A$162, 3&amp;COUNTIF(TestUIn3!$E$2:$E312,China_Japan!$A$162),IF(TestUIn3!E312=China_Japan!$A$242, 4&amp;COUNTIF(TestUIn3!$E$2:$E312,China_Japan!$A$242),IF(TestUIn3!E312=China_Japan!$A$322, 5&amp;COUNTIF(TestUIn3!$E$2:$E312,China_Japan!$A$322),IF(TestUIn3!E312=China_Japan!$A$402, 6&amp;COUNTIF(TestUIn3!$E$2:$E312,China_Japan!$A$402),IF(TestUIn3!E312=China_Japan!$A$482, 7&amp;COUNTIF(TestUIn3!$E$2:$E312,China_Japan!$A$482),IF(TestUIn3!E312=China_Japan!$A$562, 8&amp;COUNTIF(TestUIn3!$E$2:$E312,China_Japan!$A$562),IF(TestUIn3!E312=China_Japan!$A$642, 9&amp;COUNTIF(TestUIn3!$E$2:$E312,China_Japan!$A$642),IF(TestUIn3!E312=China_Japan!$A$722, 10&amp;COUNTIF(TestUIn3!$E$2:$E312,China_Japan!$A$722),0)))))))))))</f>
        <v>0</v>
      </c>
      <c r="B312" t="str">
        <f>TestUIn3!A312</f>
        <v/>
      </c>
      <c r="C312" t="str">
        <f>TestUIn3!B312</f>
        <v/>
      </c>
      <c r="D312" t="str">
        <f>TestUIn3!C312</f>
        <v/>
      </c>
      <c r="E312" t="str">
        <f>TestUIn3!D312</f>
        <v/>
      </c>
      <c r="F312" s="87" t="str">
        <f>TestUIn3!F312</f>
        <v/>
      </c>
    </row>
    <row r="313">
      <c r="A313" s="86">
        <f>(IF(TestUIn3!E313=China_Japan!$A$2,1&amp;COUNTIF(TestUIn3!$E$2:$E313,China_Japan!$A$2), IF(TestUIn3!E313=China_Japan!$A$82, 2&amp;COUNTIF(TestUIn3!$E$2:$E313,China_Japan!$A$82),IF(TestUIn3!E313=China_Japan!$A$162, 3&amp;COUNTIF(TestUIn3!$E$2:$E313,China_Japan!$A$162),IF(TestUIn3!E313=China_Japan!$A$242, 4&amp;COUNTIF(TestUIn3!$E$2:$E313,China_Japan!$A$242),IF(TestUIn3!E313=China_Japan!$A$322, 5&amp;COUNTIF(TestUIn3!$E$2:$E313,China_Japan!$A$322),IF(TestUIn3!E313=China_Japan!$A$402, 6&amp;COUNTIF(TestUIn3!$E$2:$E313,China_Japan!$A$402),IF(TestUIn3!E313=China_Japan!$A$482, 7&amp;COUNTIF(TestUIn3!$E$2:$E313,China_Japan!$A$482),IF(TestUIn3!E313=China_Japan!$A$562, 8&amp;COUNTIF(TestUIn3!$E$2:$E313,China_Japan!$A$562),IF(TestUIn3!E313=China_Japan!$A$642, 9&amp;COUNTIF(TestUIn3!$E$2:$E313,China_Japan!$A$642),IF(TestUIn3!E313=China_Japan!$A$722, 10&amp;COUNTIF(TestUIn3!$E$2:$E313,China_Japan!$A$722),0)))))))))))</f>
        <v>0</v>
      </c>
      <c r="B313" t="str">
        <f>TestUIn3!A313</f>
        <v/>
      </c>
      <c r="C313" t="str">
        <f>TestUIn3!B313</f>
        <v/>
      </c>
      <c r="D313" t="str">
        <f>TestUIn3!C313</f>
        <v/>
      </c>
      <c r="E313" t="str">
        <f>TestUIn3!D313</f>
        <v/>
      </c>
      <c r="F313" s="87" t="str">
        <f>TestUIn3!F313</f>
        <v/>
      </c>
    </row>
    <row r="314">
      <c r="A314" s="86">
        <f>(IF(TestUIn3!E314=China_Japan!$A$2,1&amp;COUNTIF(TestUIn3!$E$2:$E314,China_Japan!$A$2), IF(TestUIn3!E314=China_Japan!$A$82, 2&amp;COUNTIF(TestUIn3!$E$2:$E314,China_Japan!$A$82),IF(TestUIn3!E314=China_Japan!$A$162, 3&amp;COUNTIF(TestUIn3!$E$2:$E314,China_Japan!$A$162),IF(TestUIn3!E314=China_Japan!$A$242, 4&amp;COUNTIF(TestUIn3!$E$2:$E314,China_Japan!$A$242),IF(TestUIn3!E314=China_Japan!$A$322, 5&amp;COUNTIF(TestUIn3!$E$2:$E314,China_Japan!$A$322),IF(TestUIn3!E314=China_Japan!$A$402, 6&amp;COUNTIF(TestUIn3!$E$2:$E314,China_Japan!$A$402),IF(TestUIn3!E314=China_Japan!$A$482, 7&amp;COUNTIF(TestUIn3!$E$2:$E314,China_Japan!$A$482),IF(TestUIn3!E314=China_Japan!$A$562, 8&amp;COUNTIF(TestUIn3!$E$2:$E314,China_Japan!$A$562),IF(TestUIn3!E314=China_Japan!$A$642, 9&amp;COUNTIF(TestUIn3!$E$2:$E314,China_Japan!$A$642),IF(TestUIn3!E314=China_Japan!$A$722, 10&amp;COUNTIF(TestUIn3!$E$2:$E314,China_Japan!$A$722),0)))))))))))</f>
        <v>0</v>
      </c>
      <c r="B314" t="str">
        <f>TestUIn3!A314</f>
        <v/>
      </c>
      <c r="C314" t="str">
        <f>TestUIn3!B314</f>
        <v/>
      </c>
      <c r="D314" t="str">
        <f>TestUIn3!C314</f>
        <v/>
      </c>
      <c r="E314" t="str">
        <f>TestUIn3!D314</f>
        <v/>
      </c>
      <c r="F314" s="87" t="str">
        <f>TestUIn3!F314</f>
        <v/>
      </c>
    </row>
    <row r="315">
      <c r="A315" s="86">
        <f>(IF(TestUIn3!E315=China_Japan!$A$2,1&amp;COUNTIF(TestUIn3!$E$2:$E315,China_Japan!$A$2), IF(TestUIn3!E315=China_Japan!$A$82, 2&amp;COUNTIF(TestUIn3!$E$2:$E315,China_Japan!$A$82),IF(TestUIn3!E315=China_Japan!$A$162, 3&amp;COUNTIF(TestUIn3!$E$2:$E315,China_Japan!$A$162),IF(TestUIn3!E315=China_Japan!$A$242, 4&amp;COUNTIF(TestUIn3!$E$2:$E315,China_Japan!$A$242),IF(TestUIn3!E315=China_Japan!$A$322, 5&amp;COUNTIF(TestUIn3!$E$2:$E315,China_Japan!$A$322),IF(TestUIn3!E315=China_Japan!$A$402, 6&amp;COUNTIF(TestUIn3!$E$2:$E315,China_Japan!$A$402),IF(TestUIn3!E315=China_Japan!$A$482, 7&amp;COUNTIF(TestUIn3!$E$2:$E315,China_Japan!$A$482),IF(TestUIn3!E315=China_Japan!$A$562, 8&amp;COUNTIF(TestUIn3!$E$2:$E315,China_Japan!$A$562),IF(TestUIn3!E315=China_Japan!$A$642, 9&amp;COUNTIF(TestUIn3!$E$2:$E315,China_Japan!$A$642),IF(TestUIn3!E315=China_Japan!$A$722, 10&amp;COUNTIF(TestUIn3!$E$2:$E315,China_Japan!$A$722),0)))))))))))</f>
        <v>0</v>
      </c>
      <c r="B315" t="str">
        <f>TestUIn3!A315</f>
        <v/>
      </c>
      <c r="C315" t="str">
        <f>TestUIn3!B315</f>
        <v/>
      </c>
      <c r="D315" t="str">
        <f>TestUIn3!C315</f>
        <v/>
      </c>
      <c r="E315" t="str">
        <f>TestUIn3!D315</f>
        <v/>
      </c>
      <c r="F315" s="87" t="str">
        <f>TestUIn3!F315</f>
        <v/>
      </c>
    </row>
    <row r="316">
      <c r="A316" s="86">
        <f>(IF(TestUIn3!E316=China_Japan!$A$2,1&amp;COUNTIF(TestUIn3!$E$2:$E316,China_Japan!$A$2), IF(TestUIn3!E316=China_Japan!$A$82, 2&amp;COUNTIF(TestUIn3!$E$2:$E316,China_Japan!$A$82),IF(TestUIn3!E316=China_Japan!$A$162, 3&amp;COUNTIF(TestUIn3!$E$2:$E316,China_Japan!$A$162),IF(TestUIn3!E316=China_Japan!$A$242, 4&amp;COUNTIF(TestUIn3!$E$2:$E316,China_Japan!$A$242),IF(TestUIn3!E316=China_Japan!$A$322, 5&amp;COUNTIF(TestUIn3!$E$2:$E316,China_Japan!$A$322),IF(TestUIn3!E316=China_Japan!$A$402, 6&amp;COUNTIF(TestUIn3!$E$2:$E316,China_Japan!$A$402),IF(TestUIn3!E316=China_Japan!$A$482, 7&amp;COUNTIF(TestUIn3!$E$2:$E316,China_Japan!$A$482),IF(TestUIn3!E316=China_Japan!$A$562, 8&amp;COUNTIF(TestUIn3!$E$2:$E316,China_Japan!$A$562),IF(TestUIn3!E316=China_Japan!$A$642, 9&amp;COUNTIF(TestUIn3!$E$2:$E316,China_Japan!$A$642),IF(TestUIn3!E316=China_Japan!$A$722, 10&amp;COUNTIF(TestUIn3!$E$2:$E316,China_Japan!$A$722),0)))))))))))</f>
        <v>0</v>
      </c>
      <c r="B316" t="str">
        <f>TestUIn3!A316</f>
        <v/>
      </c>
      <c r="C316" t="str">
        <f>TestUIn3!B316</f>
        <v/>
      </c>
      <c r="D316" t="str">
        <f>TestUIn3!C316</f>
        <v/>
      </c>
      <c r="E316" t="str">
        <f>TestUIn3!D316</f>
        <v/>
      </c>
      <c r="F316" s="87" t="str">
        <f>TestUIn3!F316</f>
        <v/>
      </c>
    </row>
    <row r="317">
      <c r="A317" s="86">
        <f>(IF(TestUIn3!E317=China_Japan!$A$2,1&amp;COUNTIF(TestUIn3!$E$2:$E317,China_Japan!$A$2), IF(TestUIn3!E317=China_Japan!$A$82, 2&amp;COUNTIF(TestUIn3!$E$2:$E317,China_Japan!$A$82),IF(TestUIn3!E317=China_Japan!$A$162, 3&amp;COUNTIF(TestUIn3!$E$2:$E317,China_Japan!$A$162),IF(TestUIn3!E317=China_Japan!$A$242, 4&amp;COUNTIF(TestUIn3!$E$2:$E317,China_Japan!$A$242),IF(TestUIn3!E317=China_Japan!$A$322, 5&amp;COUNTIF(TestUIn3!$E$2:$E317,China_Japan!$A$322),IF(TestUIn3!E317=China_Japan!$A$402, 6&amp;COUNTIF(TestUIn3!$E$2:$E317,China_Japan!$A$402),IF(TestUIn3!E317=China_Japan!$A$482, 7&amp;COUNTIF(TestUIn3!$E$2:$E317,China_Japan!$A$482),IF(TestUIn3!E317=China_Japan!$A$562, 8&amp;COUNTIF(TestUIn3!$E$2:$E317,China_Japan!$A$562),IF(TestUIn3!E317=China_Japan!$A$642, 9&amp;COUNTIF(TestUIn3!$E$2:$E317,China_Japan!$A$642),IF(TestUIn3!E317=China_Japan!$A$722, 10&amp;COUNTIF(TestUIn3!$E$2:$E317,China_Japan!$A$722),0)))))))))))</f>
        <v>0</v>
      </c>
      <c r="B317" t="str">
        <f>TestUIn3!A317</f>
        <v/>
      </c>
      <c r="C317" t="str">
        <f>TestUIn3!B317</f>
        <v/>
      </c>
      <c r="D317" t="str">
        <f>TestUIn3!C317</f>
        <v/>
      </c>
      <c r="E317" t="str">
        <f>TestUIn3!D317</f>
        <v/>
      </c>
      <c r="F317" s="87" t="str">
        <f>TestUIn3!F317</f>
        <v/>
      </c>
    </row>
    <row r="318">
      <c r="A318" s="86">
        <f>(IF(TestUIn3!E318=China_Japan!$A$2,1&amp;COUNTIF(TestUIn3!$E$2:$E318,China_Japan!$A$2), IF(TestUIn3!E318=China_Japan!$A$82, 2&amp;COUNTIF(TestUIn3!$E$2:$E318,China_Japan!$A$82),IF(TestUIn3!E318=China_Japan!$A$162, 3&amp;COUNTIF(TestUIn3!$E$2:$E318,China_Japan!$A$162),IF(TestUIn3!E318=China_Japan!$A$242, 4&amp;COUNTIF(TestUIn3!$E$2:$E318,China_Japan!$A$242),IF(TestUIn3!E318=China_Japan!$A$322, 5&amp;COUNTIF(TestUIn3!$E$2:$E318,China_Japan!$A$322),IF(TestUIn3!E318=China_Japan!$A$402, 6&amp;COUNTIF(TestUIn3!$E$2:$E318,China_Japan!$A$402),IF(TestUIn3!E318=China_Japan!$A$482, 7&amp;COUNTIF(TestUIn3!$E$2:$E318,China_Japan!$A$482),IF(TestUIn3!E318=China_Japan!$A$562, 8&amp;COUNTIF(TestUIn3!$E$2:$E318,China_Japan!$A$562),IF(TestUIn3!E318=China_Japan!$A$642, 9&amp;COUNTIF(TestUIn3!$E$2:$E318,China_Japan!$A$642),IF(TestUIn3!E318=China_Japan!$A$722, 10&amp;COUNTIF(TestUIn3!$E$2:$E318,China_Japan!$A$722),0)))))))))))</f>
        <v>0</v>
      </c>
      <c r="B318" t="str">
        <f>TestUIn3!A318</f>
        <v/>
      </c>
      <c r="C318" t="str">
        <f>TestUIn3!B318</f>
        <v/>
      </c>
      <c r="D318" t="str">
        <f>TestUIn3!C318</f>
        <v/>
      </c>
      <c r="E318" t="str">
        <f>TestUIn3!D318</f>
        <v/>
      </c>
      <c r="F318" s="87" t="str">
        <f>TestUIn3!F318</f>
        <v/>
      </c>
    </row>
    <row r="319">
      <c r="A319" s="86">
        <f>(IF(TestUIn3!E319=China_Japan!$A$2,1&amp;COUNTIF(TestUIn3!$E$2:$E319,China_Japan!$A$2), IF(TestUIn3!E319=China_Japan!$A$82, 2&amp;COUNTIF(TestUIn3!$E$2:$E319,China_Japan!$A$82),IF(TestUIn3!E319=China_Japan!$A$162, 3&amp;COUNTIF(TestUIn3!$E$2:$E319,China_Japan!$A$162),IF(TestUIn3!E319=China_Japan!$A$242, 4&amp;COUNTIF(TestUIn3!$E$2:$E319,China_Japan!$A$242),IF(TestUIn3!E319=China_Japan!$A$322, 5&amp;COUNTIF(TestUIn3!$E$2:$E319,China_Japan!$A$322),IF(TestUIn3!E319=China_Japan!$A$402, 6&amp;COUNTIF(TestUIn3!$E$2:$E319,China_Japan!$A$402),IF(TestUIn3!E319=China_Japan!$A$482, 7&amp;COUNTIF(TestUIn3!$E$2:$E319,China_Japan!$A$482),IF(TestUIn3!E319=China_Japan!$A$562, 8&amp;COUNTIF(TestUIn3!$E$2:$E319,China_Japan!$A$562),IF(TestUIn3!E319=China_Japan!$A$642, 9&amp;COUNTIF(TestUIn3!$E$2:$E319,China_Japan!$A$642),IF(TestUIn3!E319=China_Japan!$A$722, 10&amp;COUNTIF(TestUIn3!$E$2:$E319,China_Japan!$A$722),0)))))))))))</f>
        <v>0</v>
      </c>
      <c r="B319" t="str">
        <f>TestUIn3!A319</f>
        <v/>
      </c>
      <c r="C319" t="str">
        <f>TestUIn3!B319</f>
        <v/>
      </c>
      <c r="D319" t="str">
        <f>TestUIn3!C319</f>
        <v/>
      </c>
      <c r="E319" t="str">
        <f>TestUIn3!D319</f>
        <v/>
      </c>
      <c r="F319" s="87" t="str">
        <f>TestUIn3!F319</f>
        <v/>
      </c>
    </row>
    <row r="320">
      <c r="A320" s="86">
        <f>(IF(TestUIn3!E320=China_Japan!$A$2,1&amp;COUNTIF(TestUIn3!$E$2:$E320,China_Japan!$A$2), IF(TestUIn3!E320=China_Japan!$A$82, 2&amp;COUNTIF(TestUIn3!$E$2:$E320,China_Japan!$A$82),IF(TestUIn3!E320=China_Japan!$A$162, 3&amp;COUNTIF(TestUIn3!$E$2:$E320,China_Japan!$A$162),IF(TestUIn3!E320=China_Japan!$A$242, 4&amp;COUNTIF(TestUIn3!$E$2:$E320,China_Japan!$A$242),IF(TestUIn3!E320=China_Japan!$A$322, 5&amp;COUNTIF(TestUIn3!$E$2:$E320,China_Japan!$A$322),IF(TestUIn3!E320=China_Japan!$A$402, 6&amp;COUNTIF(TestUIn3!$E$2:$E320,China_Japan!$A$402),IF(TestUIn3!E320=China_Japan!$A$482, 7&amp;COUNTIF(TestUIn3!$E$2:$E320,China_Japan!$A$482),IF(TestUIn3!E320=China_Japan!$A$562, 8&amp;COUNTIF(TestUIn3!$E$2:$E320,China_Japan!$A$562),IF(TestUIn3!E320=China_Japan!$A$642, 9&amp;COUNTIF(TestUIn3!$E$2:$E320,China_Japan!$A$642),IF(TestUIn3!E320=China_Japan!$A$722, 10&amp;COUNTIF(TestUIn3!$E$2:$E320,China_Japan!$A$722),0)))))))))))</f>
        <v>0</v>
      </c>
      <c r="B320" t="str">
        <f>TestUIn3!A320</f>
        <v/>
      </c>
      <c r="C320" t="str">
        <f>TestUIn3!B320</f>
        <v/>
      </c>
      <c r="D320" t="str">
        <f>TestUIn3!C320</f>
        <v/>
      </c>
      <c r="E320" t="str">
        <f>TestUIn3!D320</f>
        <v/>
      </c>
      <c r="F320" s="87" t="str">
        <f>TestUIn3!F320</f>
        <v/>
      </c>
    </row>
    <row r="321">
      <c r="A321" s="86">
        <f>(IF(TestUIn3!E321=China_Japan!$A$2,1&amp;COUNTIF(TestUIn3!$E$2:$E321,China_Japan!$A$2), IF(TestUIn3!E321=China_Japan!$A$82, 2&amp;COUNTIF(TestUIn3!$E$2:$E321,China_Japan!$A$82),IF(TestUIn3!E321=China_Japan!$A$162, 3&amp;COUNTIF(TestUIn3!$E$2:$E321,China_Japan!$A$162),IF(TestUIn3!E321=China_Japan!$A$242, 4&amp;COUNTIF(TestUIn3!$E$2:$E321,China_Japan!$A$242),IF(TestUIn3!E321=China_Japan!$A$322, 5&amp;COUNTIF(TestUIn3!$E$2:$E321,China_Japan!$A$322),IF(TestUIn3!E321=China_Japan!$A$402, 6&amp;COUNTIF(TestUIn3!$E$2:$E321,China_Japan!$A$402),IF(TestUIn3!E321=China_Japan!$A$482, 7&amp;COUNTIF(TestUIn3!$E$2:$E321,China_Japan!$A$482),IF(TestUIn3!E321=China_Japan!$A$562, 8&amp;COUNTIF(TestUIn3!$E$2:$E321,China_Japan!$A$562),IF(TestUIn3!E321=China_Japan!$A$642, 9&amp;COUNTIF(TestUIn3!$E$2:$E321,China_Japan!$A$642),IF(TestUIn3!E321=China_Japan!$A$722, 10&amp;COUNTIF(TestUIn3!$E$2:$E321,China_Japan!$A$722),0)))))))))))</f>
        <v>0</v>
      </c>
      <c r="B321" t="str">
        <f>TestUIn3!A321</f>
        <v/>
      </c>
      <c r="C321" t="str">
        <f>TestUIn3!B321</f>
        <v/>
      </c>
      <c r="D321" t="str">
        <f>TestUIn3!C321</f>
        <v/>
      </c>
      <c r="E321" t="str">
        <f>TestUIn3!D321</f>
        <v/>
      </c>
      <c r="F321" s="87" t="str">
        <f>TestUIn3!F321</f>
        <v/>
      </c>
    </row>
    <row r="322">
      <c r="A322" s="86">
        <f>(IF(TestUIn3!E322=China_Japan!$A$2,1&amp;COUNTIF(TestUIn3!$E$2:$E322,China_Japan!$A$2), IF(TestUIn3!E322=China_Japan!$A$82, 2&amp;COUNTIF(TestUIn3!$E$2:$E322,China_Japan!$A$82),IF(TestUIn3!E322=China_Japan!$A$162, 3&amp;COUNTIF(TestUIn3!$E$2:$E322,China_Japan!$A$162),IF(TestUIn3!E322=China_Japan!$A$242, 4&amp;COUNTIF(TestUIn3!$E$2:$E322,China_Japan!$A$242),IF(TestUIn3!E322=China_Japan!$A$322, 5&amp;COUNTIF(TestUIn3!$E$2:$E322,China_Japan!$A$322),IF(TestUIn3!E322=China_Japan!$A$402, 6&amp;COUNTIF(TestUIn3!$E$2:$E322,China_Japan!$A$402),IF(TestUIn3!E322=China_Japan!$A$482, 7&amp;COUNTIF(TestUIn3!$E$2:$E322,China_Japan!$A$482),IF(TestUIn3!E322=China_Japan!$A$562, 8&amp;COUNTIF(TestUIn3!$E$2:$E322,China_Japan!$A$562),IF(TestUIn3!E322=China_Japan!$A$642, 9&amp;COUNTIF(TestUIn3!$E$2:$E322,China_Japan!$A$642),IF(TestUIn3!E322=China_Japan!$A$722, 10&amp;COUNTIF(TestUIn3!$E$2:$E322,China_Japan!$A$722),0)))))))))))</f>
        <v>0</v>
      </c>
      <c r="B322" t="str">
        <f>TestUIn3!A322</f>
        <v/>
      </c>
      <c r="C322" t="str">
        <f>TestUIn3!B322</f>
        <v/>
      </c>
      <c r="D322" t="str">
        <f>TestUIn3!C322</f>
        <v/>
      </c>
      <c r="E322" t="str">
        <f>TestUIn3!D322</f>
        <v/>
      </c>
      <c r="F322" s="87" t="str">
        <f>TestUIn3!F322</f>
        <v/>
      </c>
    </row>
    <row r="323">
      <c r="A323" s="86">
        <f>(IF(TestUIn3!E323=China_Japan!$A$2,1&amp;COUNTIF(TestUIn3!$E$2:$E323,China_Japan!$A$2), IF(TestUIn3!E323=China_Japan!$A$82, 2&amp;COUNTIF(TestUIn3!$E$2:$E323,China_Japan!$A$82),IF(TestUIn3!E323=China_Japan!$A$162, 3&amp;COUNTIF(TestUIn3!$E$2:$E323,China_Japan!$A$162),IF(TestUIn3!E323=China_Japan!$A$242, 4&amp;COUNTIF(TestUIn3!$E$2:$E323,China_Japan!$A$242),IF(TestUIn3!E323=China_Japan!$A$322, 5&amp;COUNTIF(TestUIn3!$E$2:$E323,China_Japan!$A$322),IF(TestUIn3!E323=China_Japan!$A$402, 6&amp;COUNTIF(TestUIn3!$E$2:$E323,China_Japan!$A$402),IF(TestUIn3!E323=China_Japan!$A$482, 7&amp;COUNTIF(TestUIn3!$E$2:$E323,China_Japan!$A$482),IF(TestUIn3!E323=China_Japan!$A$562, 8&amp;COUNTIF(TestUIn3!$E$2:$E323,China_Japan!$A$562),IF(TestUIn3!E323=China_Japan!$A$642, 9&amp;COUNTIF(TestUIn3!$E$2:$E323,China_Japan!$A$642),IF(TestUIn3!E323=China_Japan!$A$722, 10&amp;COUNTIF(TestUIn3!$E$2:$E323,China_Japan!$A$722),0)))))))))))</f>
        <v>0</v>
      </c>
      <c r="B323" t="str">
        <f>TestUIn3!A323</f>
        <v/>
      </c>
      <c r="C323" t="str">
        <f>TestUIn3!B323</f>
        <v/>
      </c>
      <c r="D323" t="str">
        <f>TestUIn3!C323</f>
        <v/>
      </c>
      <c r="E323" t="str">
        <f>TestUIn3!D323</f>
        <v/>
      </c>
      <c r="F323" s="87" t="str">
        <f>TestUIn3!F323</f>
        <v/>
      </c>
    </row>
    <row r="324">
      <c r="A324" s="86">
        <f>(IF(TestUIn3!E324=China_Japan!$A$2,1&amp;COUNTIF(TestUIn3!$E$2:$E324,China_Japan!$A$2), IF(TestUIn3!E324=China_Japan!$A$82, 2&amp;COUNTIF(TestUIn3!$E$2:$E324,China_Japan!$A$82),IF(TestUIn3!E324=China_Japan!$A$162, 3&amp;COUNTIF(TestUIn3!$E$2:$E324,China_Japan!$A$162),IF(TestUIn3!E324=China_Japan!$A$242, 4&amp;COUNTIF(TestUIn3!$E$2:$E324,China_Japan!$A$242),IF(TestUIn3!E324=China_Japan!$A$322, 5&amp;COUNTIF(TestUIn3!$E$2:$E324,China_Japan!$A$322),IF(TestUIn3!E324=China_Japan!$A$402, 6&amp;COUNTIF(TestUIn3!$E$2:$E324,China_Japan!$A$402),IF(TestUIn3!E324=China_Japan!$A$482, 7&amp;COUNTIF(TestUIn3!$E$2:$E324,China_Japan!$A$482),IF(TestUIn3!E324=China_Japan!$A$562, 8&amp;COUNTIF(TestUIn3!$E$2:$E324,China_Japan!$A$562),IF(TestUIn3!E324=China_Japan!$A$642, 9&amp;COUNTIF(TestUIn3!$E$2:$E324,China_Japan!$A$642),IF(TestUIn3!E324=China_Japan!$A$722, 10&amp;COUNTIF(TestUIn3!$E$2:$E324,China_Japan!$A$722),0)))))))))))</f>
        <v>0</v>
      </c>
      <c r="B324" t="str">
        <f>TestUIn3!A324</f>
        <v/>
      </c>
      <c r="C324" t="str">
        <f>TestUIn3!B324</f>
        <v/>
      </c>
      <c r="D324" t="str">
        <f>TestUIn3!C324</f>
        <v/>
      </c>
      <c r="E324" t="str">
        <f>TestUIn3!D324</f>
        <v/>
      </c>
      <c r="F324" s="87" t="str">
        <f>TestUIn3!F324</f>
        <v/>
      </c>
    </row>
    <row r="325">
      <c r="A325" s="86">
        <f>(IF(TestUIn3!E325=China_Japan!$A$2,1&amp;COUNTIF(TestUIn3!$E$2:$E325,China_Japan!$A$2), IF(TestUIn3!E325=China_Japan!$A$82, 2&amp;COUNTIF(TestUIn3!$E$2:$E325,China_Japan!$A$82),IF(TestUIn3!E325=China_Japan!$A$162, 3&amp;COUNTIF(TestUIn3!$E$2:$E325,China_Japan!$A$162),IF(TestUIn3!E325=China_Japan!$A$242, 4&amp;COUNTIF(TestUIn3!$E$2:$E325,China_Japan!$A$242),IF(TestUIn3!E325=China_Japan!$A$322, 5&amp;COUNTIF(TestUIn3!$E$2:$E325,China_Japan!$A$322),IF(TestUIn3!E325=China_Japan!$A$402, 6&amp;COUNTIF(TestUIn3!$E$2:$E325,China_Japan!$A$402),IF(TestUIn3!E325=China_Japan!$A$482, 7&amp;COUNTIF(TestUIn3!$E$2:$E325,China_Japan!$A$482),IF(TestUIn3!E325=China_Japan!$A$562, 8&amp;COUNTIF(TestUIn3!$E$2:$E325,China_Japan!$A$562),IF(TestUIn3!E325=China_Japan!$A$642, 9&amp;COUNTIF(TestUIn3!$E$2:$E325,China_Japan!$A$642),IF(TestUIn3!E325=China_Japan!$A$722, 10&amp;COUNTIF(TestUIn3!$E$2:$E325,China_Japan!$A$722),0)))))))))))</f>
        <v>0</v>
      </c>
      <c r="B325" t="str">
        <f>TestUIn3!A325</f>
        <v/>
      </c>
      <c r="C325" t="str">
        <f>TestUIn3!B325</f>
        <v/>
      </c>
      <c r="D325" t="str">
        <f>TestUIn3!C325</f>
        <v/>
      </c>
      <c r="E325" t="str">
        <f>TestUIn3!D325</f>
        <v/>
      </c>
      <c r="F325" s="87" t="str">
        <f>TestUIn3!F325</f>
        <v/>
      </c>
    </row>
    <row r="326">
      <c r="A326" s="86">
        <f>(IF(TestUIn3!E326=China_Japan!$A$2,1&amp;COUNTIF(TestUIn3!$E$2:$E326,China_Japan!$A$2), IF(TestUIn3!E326=China_Japan!$A$82, 2&amp;COUNTIF(TestUIn3!$E$2:$E326,China_Japan!$A$82),IF(TestUIn3!E326=China_Japan!$A$162, 3&amp;COUNTIF(TestUIn3!$E$2:$E326,China_Japan!$A$162),IF(TestUIn3!E326=China_Japan!$A$242, 4&amp;COUNTIF(TestUIn3!$E$2:$E326,China_Japan!$A$242),IF(TestUIn3!E326=China_Japan!$A$322, 5&amp;COUNTIF(TestUIn3!$E$2:$E326,China_Japan!$A$322),IF(TestUIn3!E326=China_Japan!$A$402, 6&amp;COUNTIF(TestUIn3!$E$2:$E326,China_Japan!$A$402),IF(TestUIn3!E326=China_Japan!$A$482, 7&amp;COUNTIF(TestUIn3!$E$2:$E326,China_Japan!$A$482),IF(TestUIn3!E326=China_Japan!$A$562, 8&amp;COUNTIF(TestUIn3!$E$2:$E326,China_Japan!$A$562),IF(TestUIn3!E326=China_Japan!$A$642, 9&amp;COUNTIF(TestUIn3!$E$2:$E326,China_Japan!$A$642),IF(TestUIn3!E326=China_Japan!$A$722, 10&amp;COUNTIF(TestUIn3!$E$2:$E326,China_Japan!$A$722),0)))))))))))</f>
        <v>0</v>
      </c>
      <c r="B326" t="str">
        <f>TestUIn3!A326</f>
        <v/>
      </c>
      <c r="C326" t="str">
        <f>TestUIn3!B326</f>
        <v/>
      </c>
      <c r="D326" t="str">
        <f>TestUIn3!C326</f>
        <v/>
      </c>
      <c r="E326" t="str">
        <f>TestUIn3!D326</f>
        <v/>
      </c>
      <c r="F326" s="87" t="str">
        <f>TestUIn3!F326</f>
        <v/>
      </c>
    </row>
    <row r="327">
      <c r="A327" s="86">
        <f>(IF(TestUIn3!E327=China_Japan!$A$2,1&amp;COUNTIF(TestUIn3!$E$2:$E327,China_Japan!$A$2), IF(TestUIn3!E327=China_Japan!$A$82, 2&amp;COUNTIF(TestUIn3!$E$2:$E327,China_Japan!$A$82),IF(TestUIn3!E327=China_Japan!$A$162, 3&amp;COUNTIF(TestUIn3!$E$2:$E327,China_Japan!$A$162),IF(TestUIn3!E327=China_Japan!$A$242, 4&amp;COUNTIF(TestUIn3!$E$2:$E327,China_Japan!$A$242),IF(TestUIn3!E327=China_Japan!$A$322, 5&amp;COUNTIF(TestUIn3!$E$2:$E327,China_Japan!$A$322),IF(TestUIn3!E327=China_Japan!$A$402, 6&amp;COUNTIF(TestUIn3!$E$2:$E327,China_Japan!$A$402),IF(TestUIn3!E327=China_Japan!$A$482, 7&amp;COUNTIF(TestUIn3!$E$2:$E327,China_Japan!$A$482),IF(TestUIn3!E327=China_Japan!$A$562, 8&amp;COUNTIF(TestUIn3!$E$2:$E327,China_Japan!$A$562),IF(TestUIn3!E327=China_Japan!$A$642, 9&amp;COUNTIF(TestUIn3!$E$2:$E327,China_Japan!$A$642),IF(TestUIn3!E327=China_Japan!$A$722, 10&amp;COUNTIF(TestUIn3!$E$2:$E327,China_Japan!$A$722),0)))))))))))</f>
        <v>0</v>
      </c>
      <c r="B327" t="str">
        <f>TestUIn3!A327</f>
        <v/>
      </c>
      <c r="C327" t="str">
        <f>TestUIn3!B327</f>
        <v/>
      </c>
      <c r="D327" t="str">
        <f>TestUIn3!C327</f>
        <v/>
      </c>
      <c r="E327" t="str">
        <f>TestUIn3!D327</f>
        <v/>
      </c>
      <c r="F327" s="87" t="str">
        <f>TestUIn3!F327</f>
        <v/>
      </c>
    </row>
    <row r="328">
      <c r="A328" s="86">
        <f>(IF(TestUIn3!E328=China_Japan!$A$2,1&amp;COUNTIF(TestUIn3!$E$2:$E328,China_Japan!$A$2), IF(TestUIn3!E328=China_Japan!$A$82, 2&amp;COUNTIF(TestUIn3!$E$2:$E328,China_Japan!$A$82),IF(TestUIn3!E328=China_Japan!$A$162, 3&amp;COUNTIF(TestUIn3!$E$2:$E328,China_Japan!$A$162),IF(TestUIn3!E328=China_Japan!$A$242, 4&amp;COUNTIF(TestUIn3!$E$2:$E328,China_Japan!$A$242),IF(TestUIn3!E328=China_Japan!$A$322, 5&amp;COUNTIF(TestUIn3!$E$2:$E328,China_Japan!$A$322),IF(TestUIn3!E328=China_Japan!$A$402, 6&amp;COUNTIF(TestUIn3!$E$2:$E328,China_Japan!$A$402),IF(TestUIn3!E328=China_Japan!$A$482, 7&amp;COUNTIF(TestUIn3!$E$2:$E328,China_Japan!$A$482),IF(TestUIn3!E328=China_Japan!$A$562, 8&amp;COUNTIF(TestUIn3!$E$2:$E328,China_Japan!$A$562),IF(TestUIn3!E328=China_Japan!$A$642, 9&amp;COUNTIF(TestUIn3!$E$2:$E328,China_Japan!$A$642),IF(TestUIn3!E328=China_Japan!$A$722, 10&amp;COUNTIF(TestUIn3!$E$2:$E328,China_Japan!$A$722),0)))))))))))</f>
        <v>0</v>
      </c>
      <c r="B328" t="str">
        <f>TestUIn3!A328</f>
        <v/>
      </c>
      <c r="C328" t="str">
        <f>TestUIn3!B328</f>
        <v/>
      </c>
      <c r="D328" t="str">
        <f>TestUIn3!C328</f>
        <v/>
      </c>
      <c r="E328" t="str">
        <f>TestUIn3!D328</f>
        <v/>
      </c>
      <c r="F328" s="87" t="str">
        <f>TestUIn3!F328</f>
        <v/>
      </c>
    </row>
    <row r="329">
      <c r="A329" s="86">
        <f>(IF(TestUIn3!E329=China_Japan!$A$2,1&amp;COUNTIF(TestUIn3!$E$2:$E329,China_Japan!$A$2), IF(TestUIn3!E329=China_Japan!$A$82, 2&amp;COUNTIF(TestUIn3!$E$2:$E329,China_Japan!$A$82),IF(TestUIn3!E329=China_Japan!$A$162, 3&amp;COUNTIF(TestUIn3!$E$2:$E329,China_Japan!$A$162),IF(TestUIn3!E329=China_Japan!$A$242, 4&amp;COUNTIF(TestUIn3!$E$2:$E329,China_Japan!$A$242),IF(TestUIn3!E329=China_Japan!$A$322, 5&amp;COUNTIF(TestUIn3!$E$2:$E329,China_Japan!$A$322),IF(TestUIn3!E329=China_Japan!$A$402, 6&amp;COUNTIF(TestUIn3!$E$2:$E329,China_Japan!$A$402),IF(TestUIn3!E329=China_Japan!$A$482, 7&amp;COUNTIF(TestUIn3!$E$2:$E329,China_Japan!$A$482),IF(TestUIn3!E329=China_Japan!$A$562, 8&amp;COUNTIF(TestUIn3!$E$2:$E329,China_Japan!$A$562),IF(TestUIn3!E329=China_Japan!$A$642, 9&amp;COUNTIF(TestUIn3!$E$2:$E329,China_Japan!$A$642),IF(TestUIn3!E329=China_Japan!$A$722, 10&amp;COUNTIF(TestUIn3!$E$2:$E329,China_Japan!$A$722),0)))))))))))</f>
        <v>0</v>
      </c>
      <c r="B329" t="str">
        <f>TestUIn3!A329</f>
        <v/>
      </c>
      <c r="C329" t="str">
        <f>TestUIn3!B329</f>
        <v/>
      </c>
      <c r="D329" t="str">
        <f>TestUIn3!C329</f>
        <v/>
      </c>
      <c r="E329" t="str">
        <f>TestUIn3!D329</f>
        <v/>
      </c>
      <c r="F329" s="87" t="str">
        <f>TestUIn3!F329</f>
        <v/>
      </c>
    </row>
    <row r="330">
      <c r="A330" s="86">
        <f>(IF(TestUIn3!E330=China_Japan!$A$2,1&amp;COUNTIF(TestUIn3!$E$2:$E330,China_Japan!$A$2), IF(TestUIn3!E330=China_Japan!$A$82, 2&amp;COUNTIF(TestUIn3!$E$2:$E330,China_Japan!$A$82),IF(TestUIn3!E330=China_Japan!$A$162, 3&amp;COUNTIF(TestUIn3!$E$2:$E330,China_Japan!$A$162),IF(TestUIn3!E330=China_Japan!$A$242, 4&amp;COUNTIF(TestUIn3!$E$2:$E330,China_Japan!$A$242),IF(TestUIn3!E330=China_Japan!$A$322, 5&amp;COUNTIF(TestUIn3!$E$2:$E330,China_Japan!$A$322),IF(TestUIn3!E330=China_Japan!$A$402, 6&amp;COUNTIF(TestUIn3!$E$2:$E330,China_Japan!$A$402),IF(TestUIn3!E330=China_Japan!$A$482, 7&amp;COUNTIF(TestUIn3!$E$2:$E330,China_Japan!$A$482),IF(TestUIn3!E330=China_Japan!$A$562, 8&amp;COUNTIF(TestUIn3!$E$2:$E330,China_Japan!$A$562),IF(TestUIn3!E330=China_Japan!$A$642, 9&amp;COUNTIF(TestUIn3!$E$2:$E330,China_Japan!$A$642),IF(TestUIn3!E330=China_Japan!$A$722, 10&amp;COUNTIF(TestUIn3!$E$2:$E330,China_Japan!$A$722),0)))))))))))</f>
        <v>0</v>
      </c>
      <c r="B330" t="str">
        <f>TestUIn3!A330</f>
        <v/>
      </c>
      <c r="C330" t="str">
        <f>TestUIn3!B330</f>
        <v/>
      </c>
      <c r="D330" t="str">
        <f>TestUIn3!C330</f>
        <v/>
      </c>
      <c r="E330" t="str">
        <f>TestUIn3!D330</f>
        <v/>
      </c>
      <c r="F330" s="87" t="str">
        <f>TestUIn3!F330</f>
        <v/>
      </c>
    </row>
    <row r="331">
      <c r="A331" s="86">
        <f>(IF(TestUIn3!E331=China_Japan!$A$2,1&amp;COUNTIF(TestUIn3!$E$2:$E331,China_Japan!$A$2), IF(TestUIn3!E331=China_Japan!$A$82, 2&amp;COUNTIF(TestUIn3!$E$2:$E331,China_Japan!$A$82),IF(TestUIn3!E331=China_Japan!$A$162, 3&amp;COUNTIF(TestUIn3!$E$2:$E331,China_Japan!$A$162),IF(TestUIn3!E331=China_Japan!$A$242, 4&amp;COUNTIF(TestUIn3!$E$2:$E331,China_Japan!$A$242),IF(TestUIn3!E331=China_Japan!$A$322, 5&amp;COUNTIF(TestUIn3!$E$2:$E331,China_Japan!$A$322),IF(TestUIn3!E331=China_Japan!$A$402, 6&amp;COUNTIF(TestUIn3!$E$2:$E331,China_Japan!$A$402),IF(TestUIn3!E331=China_Japan!$A$482, 7&amp;COUNTIF(TestUIn3!$E$2:$E331,China_Japan!$A$482),IF(TestUIn3!E331=China_Japan!$A$562, 8&amp;COUNTIF(TestUIn3!$E$2:$E331,China_Japan!$A$562),IF(TestUIn3!E331=China_Japan!$A$642, 9&amp;COUNTIF(TestUIn3!$E$2:$E331,China_Japan!$A$642),IF(TestUIn3!E331=China_Japan!$A$722, 10&amp;COUNTIF(TestUIn3!$E$2:$E331,China_Japan!$A$722),0)))))))))))</f>
        <v>0</v>
      </c>
      <c r="B331" t="str">
        <f>TestUIn3!A331</f>
        <v/>
      </c>
      <c r="C331" t="str">
        <f>TestUIn3!B331</f>
        <v/>
      </c>
      <c r="D331" t="str">
        <f>TestUIn3!C331</f>
        <v/>
      </c>
      <c r="E331" t="str">
        <f>TestUIn3!D331</f>
        <v/>
      </c>
      <c r="F331" s="87" t="str">
        <f>TestUIn3!F331</f>
        <v/>
      </c>
    </row>
    <row r="332">
      <c r="A332" s="86">
        <f>(IF(TestUIn3!E332=China_Japan!$A$2,1&amp;COUNTIF(TestUIn3!$E$2:$E332,China_Japan!$A$2), IF(TestUIn3!E332=China_Japan!$A$82, 2&amp;COUNTIF(TestUIn3!$E$2:$E332,China_Japan!$A$82),IF(TestUIn3!E332=China_Japan!$A$162, 3&amp;COUNTIF(TestUIn3!$E$2:$E332,China_Japan!$A$162),IF(TestUIn3!E332=China_Japan!$A$242, 4&amp;COUNTIF(TestUIn3!$E$2:$E332,China_Japan!$A$242),IF(TestUIn3!E332=China_Japan!$A$322, 5&amp;COUNTIF(TestUIn3!$E$2:$E332,China_Japan!$A$322),IF(TestUIn3!E332=China_Japan!$A$402, 6&amp;COUNTIF(TestUIn3!$E$2:$E332,China_Japan!$A$402),IF(TestUIn3!E332=China_Japan!$A$482, 7&amp;COUNTIF(TestUIn3!$E$2:$E332,China_Japan!$A$482),IF(TestUIn3!E332=China_Japan!$A$562, 8&amp;COUNTIF(TestUIn3!$E$2:$E332,China_Japan!$A$562),IF(TestUIn3!E332=China_Japan!$A$642, 9&amp;COUNTIF(TestUIn3!$E$2:$E332,China_Japan!$A$642),IF(TestUIn3!E332=China_Japan!$A$722, 10&amp;COUNTIF(TestUIn3!$E$2:$E332,China_Japan!$A$722),0)))))))))))</f>
        <v>0</v>
      </c>
      <c r="B332" t="str">
        <f>TestUIn3!A332</f>
        <v/>
      </c>
      <c r="C332" t="str">
        <f>TestUIn3!B332</f>
        <v/>
      </c>
      <c r="D332" t="str">
        <f>TestUIn3!C332</f>
        <v/>
      </c>
      <c r="E332" t="str">
        <f>TestUIn3!D332</f>
        <v/>
      </c>
      <c r="F332" s="87" t="str">
        <f>TestUIn3!F332</f>
        <v/>
      </c>
    </row>
    <row r="333">
      <c r="A333" s="86">
        <f>(IF(TestUIn3!E333=China_Japan!$A$2,1&amp;COUNTIF(TestUIn3!$E$2:$E333,China_Japan!$A$2), IF(TestUIn3!E333=China_Japan!$A$82, 2&amp;COUNTIF(TestUIn3!$E$2:$E333,China_Japan!$A$82),IF(TestUIn3!E333=China_Japan!$A$162, 3&amp;COUNTIF(TestUIn3!$E$2:$E333,China_Japan!$A$162),IF(TestUIn3!E333=China_Japan!$A$242, 4&amp;COUNTIF(TestUIn3!$E$2:$E333,China_Japan!$A$242),IF(TestUIn3!E333=China_Japan!$A$322, 5&amp;COUNTIF(TestUIn3!$E$2:$E333,China_Japan!$A$322),IF(TestUIn3!E333=China_Japan!$A$402, 6&amp;COUNTIF(TestUIn3!$E$2:$E333,China_Japan!$A$402),IF(TestUIn3!E333=China_Japan!$A$482, 7&amp;COUNTIF(TestUIn3!$E$2:$E333,China_Japan!$A$482),IF(TestUIn3!E333=China_Japan!$A$562, 8&amp;COUNTIF(TestUIn3!$E$2:$E333,China_Japan!$A$562),IF(TestUIn3!E333=China_Japan!$A$642, 9&amp;COUNTIF(TestUIn3!$E$2:$E333,China_Japan!$A$642),IF(TestUIn3!E333=China_Japan!$A$722, 10&amp;COUNTIF(TestUIn3!$E$2:$E333,China_Japan!$A$722),0)))))))))))</f>
        <v>0</v>
      </c>
      <c r="B333" t="str">
        <f>TestUIn3!A333</f>
        <v/>
      </c>
      <c r="C333" t="str">
        <f>TestUIn3!B333</f>
        <v/>
      </c>
      <c r="D333" t="str">
        <f>TestUIn3!C333</f>
        <v/>
      </c>
      <c r="E333" t="str">
        <f>TestUIn3!D333</f>
        <v/>
      </c>
      <c r="F333" s="87" t="str">
        <f>TestUIn3!F333</f>
        <v/>
      </c>
    </row>
    <row r="334">
      <c r="A334" s="86">
        <f>(IF(TestUIn3!E334=China_Japan!$A$2,1&amp;COUNTIF(TestUIn3!$E$2:$E334,China_Japan!$A$2), IF(TestUIn3!E334=China_Japan!$A$82, 2&amp;COUNTIF(TestUIn3!$E$2:$E334,China_Japan!$A$82),IF(TestUIn3!E334=China_Japan!$A$162, 3&amp;COUNTIF(TestUIn3!$E$2:$E334,China_Japan!$A$162),IF(TestUIn3!E334=China_Japan!$A$242, 4&amp;COUNTIF(TestUIn3!$E$2:$E334,China_Japan!$A$242),IF(TestUIn3!E334=China_Japan!$A$322, 5&amp;COUNTIF(TestUIn3!$E$2:$E334,China_Japan!$A$322),IF(TestUIn3!E334=China_Japan!$A$402, 6&amp;COUNTIF(TestUIn3!$E$2:$E334,China_Japan!$A$402),IF(TestUIn3!E334=China_Japan!$A$482, 7&amp;COUNTIF(TestUIn3!$E$2:$E334,China_Japan!$A$482),IF(TestUIn3!E334=China_Japan!$A$562, 8&amp;COUNTIF(TestUIn3!$E$2:$E334,China_Japan!$A$562),IF(TestUIn3!E334=China_Japan!$A$642, 9&amp;COUNTIF(TestUIn3!$E$2:$E334,China_Japan!$A$642),IF(TestUIn3!E334=China_Japan!$A$722, 10&amp;COUNTIF(TestUIn3!$E$2:$E334,China_Japan!$A$722),0)))))))))))</f>
        <v>0</v>
      </c>
      <c r="B334" t="str">
        <f>TestUIn3!A334</f>
        <v/>
      </c>
      <c r="C334" t="str">
        <f>TestUIn3!B334</f>
        <v/>
      </c>
      <c r="D334" t="str">
        <f>TestUIn3!C334</f>
        <v/>
      </c>
      <c r="E334" t="str">
        <f>TestUIn3!D334</f>
        <v/>
      </c>
      <c r="F334" s="87" t="str">
        <f>TestUIn3!F334</f>
        <v/>
      </c>
    </row>
    <row r="335">
      <c r="A335" s="86">
        <f>(IF(TestUIn3!E335=China_Japan!$A$2,1&amp;COUNTIF(TestUIn3!$E$2:$E335,China_Japan!$A$2), IF(TestUIn3!E335=China_Japan!$A$82, 2&amp;COUNTIF(TestUIn3!$E$2:$E335,China_Japan!$A$82),IF(TestUIn3!E335=China_Japan!$A$162, 3&amp;COUNTIF(TestUIn3!$E$2:$E335,China_Japan!$A$162),IF(TestUIn3!E335=China_Japan!$A$242, 4&amp;COUNTIF(TestUIn3!$E$2:$E335,China_Japan!$A$242),IF(TestUIn3!E335=China_Japan!$A$322, 5&amp;COUNTIF(TestUIn3!$E$2:$E335,China_Japan!$A$322),IF(TestUIn3!E335=China_Japan!$A$402, 6&amp;COUNTIF(TestUIn3!$E$2:$E335,China_Japan!$A$402),IF(TestUIn3!E335=China_Japan!$A$482, 7&amp;COUNTIF(TestUIn3!$E$2:$E335,China_Japan!$A$482),IF(TestUIn3!E335=China_Japan!$A$562, 8&amp;COUNTIF(TestUIn3!$E$2:$E335,China_Japan!$A$562),IF(TestUIn3!E335=China_Japan!$A$642, 9&amp;COUNTIF(TestUIn3!$E$2:$E335,China_Japan!$A$642),IF(TestUIn3!E335=China_Japan!$A$722, 10&amp;COUNTIF(TestUIn3!$E$2:$E335,China_Japan!$A$722),0)))))))))))</f>
        <v>0</v>
      </c>
      <c r="B335" t="str">
        <f>TestUIn3!A335</f>
        <v/>
      </c>
      <c r="C335" t="str">
        <f>TestUIn3!B335</f>
        <v/>
      </c>
      <c r="D335" t="str">
        <f>TestUIn3!C335</f>
        <v/>
      </c>
      <c r="E335" t="str">
        <f>TestUIn3!D335</f>
        <v/>
      </c>
      <c r="F335" s="87" t="str">
        <f>TestUIn3!F335</f>
        <v/>
      </c>
    </row>
    <row r="336">
      <c r="A336" s="86">
        <f>(IF(TestUIn3!E336=China_Japan!$A$2,1&amp;COUNTIF(TestUIn3!$E$2:$E336,China_Japan!$A$2), IF(TestUIn3!E336=China_Japan!$A$82, 2&amp;COUNTIF(TestUIn3!$E$2:$E336,China_Japan!$A$82),IF(TestUIn3!E336=China_Japan!$A$162, 3&amp;COUNTIF(TestUIn3!$E$2:$E336,China_Japan!$A$162),IF(TestUIn3!E336=China_Japan!$A$242, 4&amp;COUNTIF(TestUIn3!$E$2:$E336,China_Japan!$A$242),IF(TestUIn3!E336=China_Japan!$A$322, 5&amp;COUNTIF(TestUIn3!$E$2:$E336,China_Japan!$A$322),IF(TestUIn3!E336=China_Japan!$A$402, 6&amp;COUNTIF(TestUIn3!$E$2:$E336,China_Japan!$A$402),IF(TestUIn3!E336=China_Japan!$A$482, 7&amp;COUNTIF(TestUIn3!$E$2:$E336,China_Japan!$A$482),IF(TestUIn3!E336=China_Japan!$A$562, 8&amp;COUNTIF(TestUIn3!$E$2:$E336,China_Japan!$A$562),IF(TestUIn3!E336=China_Japan!$A$642, 9&amp;COUNTIF(TestUIn3!$E$2:$E336,China_Japan!$A$642),IF(TestUIn3!E336=China_Japan!$A$722, 10&amp;COUNTIF(TestUIn3!$E$2:$E336,China_Japan!$A$722),0)))))))))))</f>
        <v>0</v>
      </c>
      <c r="B336" t="str">
        <f>TestUIn3!A336</f>
        <v/>
      </c>
      <c r="C336" t="str">
        <f>TestUIn3!B336</f>
        <v/>
      </c>
      <c r="D336" t="str">
        <f>TestUIn3!C336</f>
        <v/>
      </c>
      <c r="E336" t="str">
        <f>TestUIn3!D336</f>
        <v/>
      </c>
      <c r="F336" s="87" t="str">
        <f>TestUIn3!F336</f>
        <v/>
      </c>
    </row>
    <row r="337">
      <c r="A337" s="86">
        <f>(IF(TestUIn3!E337=China_Japan!$A$2,1&amp;COUNTIF(TestUIn3!$E$2:$E337,China_Japan!$A$2), IF(TestUIn3!E337=China_Japan!$A$82, 2&amp;COUNTIF(TestUIn3!$E$2:$E337,China_Japan!$A$82),IF(TestUIn3!E337=China_Japan!$A$162, 3&amp;COUNTIF(TestUIn3!$E$2:$E337,China_Japan!$A$162),IF(TestUIn3!E337=China_Japan!$A$242, 4&amp;COUNTIF(TestUIn3!$E$2:$E337,China_Japan!$A$242),IF(TestUIn3!E337=China_Japan!$A$322, 5&amp;COUNTIF(TestUIn3!$E$2:$E337,China_Japan!$A$322),IF(TestUIn3!E337=China_Japan!$A$402, 6&amp;COUNTIF(TestUIn3!$E$2:$E337,China_Japan!$A$402),IF(TestUIn3!E337=China_Japan!$A$482, 7&amp;COUNTIF(TestUIn3!$E$2:$E337,China_Japan!$A$482),IF(TestUIn3!E337=China_Japan!$A$562, 8&amp;COUNTIF(TestUIn3!$E$2:$E337,China_Japan!$A$562),IF(TestUIn3!E337=China_Japan!$A$642, 9&amp;COUNTIF(TestUIn3!$E$2:$E337,China_Japan!$A$642),IF(TestUIn3!E337=China_Japan!$A$722, 10&amp;COUNTIF(TestUIn3!$E$2:$E337,China_Japan!$A$722),0)))))))))))</f>
        <v>0</v>
      </c>
      <c r="B337" t="str">
        <f>TestUIn3!A337</f>
        <v/>
      </c>
      <c r="C337" t="str">
        <f>TestUIn3!B337</f>
        <v/>
      </c>
      <c r="D337" t="str">
        <f>TestUIn3!C337</f>
        <v/>
      </c>
      <c r="E337" t="str">
        <f>TestUIn3!D337</f>
        <v/>
      </c>
      <c r="F337" s="87" t="str">
        <f>TestUIn3!F337</f>
        <v/>
      </c>
    </row>
    <row r="338">
      <c r="A338" s="86">
        <f>(IF(TestUIn3!E338=China_Japan!$A$2,1&amp;COUNTIF(TestUIn3!$E$2:$E338,China_Japan!$A$2), IF(TestUIn3!E338=China_Japan!$A$82, 2&amp;COUNTIF(TestUIn3!$E$2:$E338,China_Japan!$A$82),IF(TestUIn3!E338=China_Japan!$A$162, 3&amp;COUNTIF(TestUIn3!$E$2:$E338,China_Japan!$A$162),IF(TestUIn3!E338=China_Japan!$A$242, 4&amp;COUNTIF(TestUIn3!$E$2:$E338,China_Japan!$A$242),IF(TestUIn3!E338=China_Japan!$A$322, 5&amp;COUNTIF(TestUIn3!$E$2:$E338,China_Japan!$A$322),IF(TestUIn3!E338=China_Japan!$A$402, 6&amp;COUNTIF(TestUIn3!$E$2:$E338,China_Japan!$A$402),IF(TestUIn3!E338=China_Japan!$A$482, 7&amp;COUNTIF(TestUIn3!$E$2:$E338,China_Japan!$A$482),IF(TestUIn3!E338=China_Japan!$A$562, 8&amp;COUNTIF(TestUIn3!$E$2:$E338,China_Japan!$A$562),IF(TestUIn3!E338=China_Japan!$A$642, 9&amp;COUNTIF(TestUIn3!$E$2:$E338,China_Japan!$A$642),IF(TestUIn3!E338=China_Japan!$A$722, 10&amp;COUNTIF(TestUIn3!$E$2:$E338,China_Japan!$A$722),0)))))))))))</f>
        <v>0</v>
      </c>
      <c r="B338" t="str">
        <f>TestUIn3!A338</f>
        <v/>
      </c>
      <c r="C338" t="str">
        <f>TestUIn3!B338</f>
        <v/>
      </c>
      <c r="D338" t="str">
        <f>TestUIn3!C338</f>
        <v/>
      </c>
      <c r="E338" t="str">
        <f>TestUIn3!D338</f>
        <v/>
      </c>
      <c r="F338" s="87" t="str">
        <f>TestUIn3!F338</f>
        <v/>
      </c>
    </row>
    <row r="339">
      <c r="A339" s="86">
        <f>(IF(TestUIn3!E339=China_Japan!$A$2,1&amp;COUNTIF(TestUIn3!$E$2:$E339,China_Japan!$A$2), IF(TestUIn3!E339=China_Japan!$A$82, 2&amp;COUNTIF(TestUIn3!$E$2:$E339,China_Japan!$A$82),IF(TestUIn3!E339=China_Japan!$A$162, 3&amp;COUNTIF(TestUIn3!$E$2:$E339,China_Japan!$A$162),IF(TestUIn3!E339=China_Japan!$A$242, 4&amp;COUNTIF(TestUIn3!$E$2:$E339,China_Japan!$A$242),IF(TestUIn3!E339=China_Japan!$A$322, 5&amp;COUNTIF(TestUIn3!$E$2:$E339,China_Japan!$A$322),IF(TestUIn3!E339=China_Japan!$A$402, 6&amp;COUNTIF(TestUIn3!$E$2:$E339,China_Japan!$A$402),IF(TestUIn3!E339=China_Japan!$A$482, 7&amp;COUNTIF(TestUIn3!$E$2:$E339,China_Japan!$A$482),IF(TestUIn3!E339=China_Japan!$A$562, 8&amp;COUNTIF(TestUIn3!$E$2:$E339,China_Japan!$A$562),IF(TestUIn3!E339=China_Japan!$A$642, 9&amp;COUNTIF(TestUIn3!$E$2:$E339,China_Japan!$A$642),IF(TestUIn3!E339=China_Japan!$A$722, 10&amp;COUNTIF(TestUIn3!$E$2:$E339,China_Japan!$A$722),0)))))))))))</f>
        <v>0</v>
      </c>
      <c r="B339" t="str">
        <f>TestUIn3!A339</f>
        <v/>
      </c>
      <c r="C339" t="str">
        <f>TestUIn3!B339</f>
        <v/>
      </c>
      <c r="D339" t="str">
        <f>TestUIn3!C339</f>
        <v/>
      </c>
      <c r="E339" t="str">
        <f>TestUIn3!D339</f>
        <v/>
      </c>
      <c r="F339" s="87" t="str">
        <f>TestUIn3!F339</f>
        <v/>
      </c>
    </row>
    <row r="340">
      <c r="A340" s="86">
        <f>(IF(TestUIn3!E340=China_Japan!$A$2,1&amp;COUNTIF(TestUIn3!$E$2:$E340,China_Japan!$A$2), IF(TestUIn3!E340=China_Japan!$A$82, 2&amp;COUNTIF(TestUIn3!$E$2:$E340,China_Japan!$A$82),IF(TestUIn3!E340=China_Japan!$A$162, 3&amp;COUNTIF(TestUIn3!$E$2:$E340,China_Japan!$A$162),IF(TestUIn3!E340=China_Japan!$A$242, 4&amp;COUNTIF(TestUIn3!$E$2:$E340,China_Japan!$A$242),IF(TestUIn3!E340=China_Japan!$A$322, 5&amp;COUNTIF(TestUIn3!$E$2:$E340,China_Japan!$A$322),IF(TestUIn3!E340=China_Japan!$A$402, 6&amp;COUNTIF(TestUIn3!$E$2:$E340,China_Japan!$A$402),IF(TestUIn3!E340=China_Japan!$A$482, 7&amp;COUNTIF(TestUIn3!$E$2:$E340,China_Japan!$A$482),IF(TestUIn3!E340=China_Japan!$A$562, 8&amp;COUNTIF(TestUIn3!$E$2:$E340,China_Japan!$A$562),IF(TestUIn3!E340=China_Japan!$A$642, 9&amp;COUNTIF(TestUIn3!$E$2:$E340,China_Japan!$A$642),IF(TestUIn3!E340=China_Japan!$A$722, 10&amp;COUNTIF(TestUIn3!$E$2:$E340,China_Japan!$A$722),0)))))))))))</f>
        <v>0</v>
      </c>
      <c r="B340" t="str">
        <f>TestUIn3!A340</f>
        <v/>
      </c>
      <c r="C340" t="str">
        <f>TestUIn3!B340</f>
        <v/>
      </c>
      <c r="D340" t="str">
        <f>TestUIn3!C340</f>
        <v/>
      </c>
      <c r="E340" t="str">
        <f>TestUIn3!D340</f>
        <v/>
      </c>
      <c r="F340" s="87" t="str">
        <f>TestUIn3!F340</f>
        <v/>
      </c>
    </row>
    <row r="341">
      <c r="A341" s="86">
        <f>(IF(TestUIn3!E341=China_Japan!$A$2,1&amp;COUNTIF(TestUIn3!$E$2:$E341,China_Japan!$A$2), IF(TestUIn3!E341=China_Japan!$A$82, 2&amp;COUNTIF(TestUIn3!$E$2:$E341,China_Japan!$A$82),IF(TestUIn3!E341=China_Japan!$A$162, 3&amp;COUNTIF(TestUIn3!$E$2:$E341,China_Japan!$A$162),IF(TestUIn3!E341=China_Japan!$A$242, 4&amp;COUNTIF(TestUIn3!$E$2:$E341,China_Japan!$A$242),IF(TestUIn3!E341=China_Japan!$A$322, 5&amp;COUNTIF(TestUIn3!$E$2:$E341,China_Japan!$A$322),IF(TestUIn3!E341=China_Japan!$A$402, 6&amp;COUNTIF(TestUIn3!$E$2:$E341,China_Japan!$A$402),IF(TestUIn3!E341=China_Japan!$A$482, 7&amp;COUNTIF(TestUIn3!$E$2:$E341,China_Japan!$A$482),IF(TestUIn3!E341=China_Japan!$A$562, 8&amp;COUNTIF(TestUIn3!$E$2:$E341,China_Japan!$A$562),IF(TestUIn3!E341=China_Japan!$A$642, 9&amp;COUNTIF(TestUIn3!$E$2:$E341,China_Japan!$A$642),IF(TestUIn3!E341=China_Japan!$A$722, 10&amp;COUNTIF(TestUIn3!$E$2:$E341,China_Japan!$A$722),0)))))))))))</f>
        <v>0</v>
      </c>
      <c r="B341" t="str">
        <f>TestUIn3!A341</f>
        <v/>
      </c>
      <c r="C341" t="str">
        <f>TestUIn3!B341</f>
        <v/>
      </c>
      <c r="D341" t="str">
        <f>TestUIn3!C341</f>
        <v/>
      </c>
      <c r="E341" t="str">
        <f>TestUIn3!D341</f>
        <v/>
      </c>
      <c r="F341" s="87" t="str">
        <f>TestUIn3!F341</f>
        <v/>
      </c>
    </row>
    <row r="342">
      <c r="A342" s="86">
        <f>(IF(TestUIn3!E342=China_Japan!$A$2,1&amp;COUNTIF(TestUIn3!$E$2:$E342,China_Japan!$A$2), IF(TestUIn3!E342=China_Japan!$A$82, 2&amp;COUNTIF(TestUIn3!$E$2:$E342,China_Japan!$A$82),IF(TestUIn3!E342=China_Japan!$A$162, 3&amp;COUNTIF(TestUIn3!$E$2:$E342,China_Japan!$A$162),IF(TestUIn3!E342=China_Japan!$A$242, 4&amp;COUNTIF(TestUIn3!$E$2:$E342,China_Japan!$A$242),IF(TestUIn3!E342=China_Japan!$A$322, 5&amp;COUNTIF(TestUIn3!$E$2:$E342,China_Japan!$A$322),IF(TestUIn3!E342=China_Japan!$A$402, 6&amp;COUNTIF(TestUIn3!$E$2:$E342,China_Japan!$A$402),IF(TestUIn3!E342=China_Japan!$A$482, 7&amp;COUNTIF(TestUIn3!$E$2:$E342,China_Japan!$A$482),IF(TestUIn3!E342=China_Japan!$A$562, 8&amp;COUNTIF(TestUIn3!$E$2:$E342,China_Japan!$A$562),IF(TestUIn3!E342=China_Japan!$A$642, 9&amp;COUNTIF(TestUIn3!$E$2:$E342,China_Japan!$A$642),IF(TestUIn3!E342=China_Japan!$A$722, 10&amp;COUNTIF(TestUIn3!$E$2:$E342,China_Japan!$A$722),0)))))))))))</f>
        <v>0</v>
      </c>
      <c r="B342" t="str">
        <f>TestUIn3!A342</f>
        <v/>
      </c>
      <c r="C342" t="str">
        <f>TestUIn3!B342</f>
        <v/>
      </c>
      <c r="D342" t="str">
        <f>TestUIn3!C342</f>
        <v/>
      </c>
      <c r="E342" t="str">
        <f>TestUIn3!D342</f>
        <v/>
      </c>
      <c r="F342" s="87" t="str">
        <f>TestUIn3!F342</f>
        <v/>
      </c>
    </row>
    <row r="343">
      <c r="A343" s="86">
        <f>(IF(TestUIn3!E343=China_Japan!$A$2,1&amp;COUNTIF(TestUIn3!$E$2:$E343,China_Japan!$A$2), IF(TestUIn3!E343=China_Japan!$A$82, 2&amp;COUNTIF(TestUIn3!$E$2:$E343,China_Japan!$A$82),IF(TestUIn3!E343=China_Japan!$A$162, 3&amp;COUNTIF(TestUIn3!$E$2:$E343,China_Japan!$A$162),IF(TestUIn3!E343=China_Japan!$A$242, 4&amp;COUNTIF(TestUIn3!$E$2:$E343,China_Japan!$A$242),IF(TestUIn3!E343=China_Japan!$A$322, 5&amp;COUNTIF(TestUIn3!$E$2:$E343,China_Japan!$A$322),IF(TestUIn3!E343=China_Japan!$A$402, 6&amp;COUNTIF(TestUIn3!$E$2:$E343,China_Japan!$A$402),IF(TestUIn3!E343=China_Japan!$A$482, 7&amp;COUNTIF(TestUIn3!$E$2:$E343,China_Japan!$A$482),IF(TestUIn3!E343=China_Japan!$A$562, 8&amp;COUNTIF(TestUIn3!$E$2:$E343,China_Japan!$A$562),IF(TestUIn3!E343=China_Japan!$A$642, 9&amp;COUNTIF(TestUIn3!$E$2:$E343,China_Japan!$A$642),IF(TestUIn3!E343=China_Japan!$A$722, 10&amp;COUNTIF(TestUIn3!$E$2:$E343,China_Japan!$A$722),0)))))))))))</f>
        <v>0</v>
      </c>
      <c r="B343" t="str">
        <f>TestUIn3!A343</f>
        <v/>
      </c>
      <c r="C343" t="str">
        <f>TestUIn3!B343</f>
        <v/>
      </c>
      <c r="D343" t="str">
        <f>TestUIn3!C343</f>
        <v/>
      </c>
      <c r="E343" t="str">
        <f>TestUIn3!D343</f>
        <v/>
      </c>
      <c r="F343" s="87" t="str">
        <f>TestUIn3!F343</f>
        <v/>
      </c>
    </row>
    <row r="344">
      <c r="A344" s="86">
        <f>(IF(TestUIn3!E344=China_Japan!$A$2,1&amp;COUNTIF(TestUIn3!$E$2:$E344,China_Japan!$A$2), IF(TestUIn3!E344=China_Japan!$A$82, 2&amp;COUNTIF(TestUIn3!$E$2:$E344,China_Japan!$A$82),IF(TestUIn3!E344=China_Japan!$A$162, 3&amp;COUNTIF(TestUIn3!$E$2:$E344,China_Japan!$A$162),IF(TestUIn3!E344=China_Japan!$A$242, 4&amp;COUNTIF(TestUIn3!$E$2:$E344,China_Japan!$A$242),IF(TestUIn3!E344=China_Japan!$A$322, 5&amp;COUNTIF(TestUIn3!$E$2:$E344,China_Japan!$A$322),IF(TestUIn3!E344=China_Japan!$A$402, 6&amp;COUNTIF(TestUIn3!$E$2:$E344,China_Japan!$A$402),IF(TestUIn3!E344=China_Japan!$A$482, 7&amp;COUNTIF(TestUIn3!$E$2:$E344,China_Japan!$A$482),IF(TestUIn3!E344=China_Japan!$A$562, 8&amp;COUNTIF(TestUIn3!$E$2:$E344,China_Japan!$A$562),IF(TestUIn3!E344=China_Japan!$A$642, 9&amp;COUNTIF(TestUIn3!$E$2:$E344,China_Japan!$A$642),IF(TestUIn3!E344=China_Japan!$A$722, 10&amp;COUNTIF(TestUIn3!$E$2:$E344,China_Japan!$A$722),0)))))))))))</f>
        <v>0</v>
      </c>
      <c r="B344" t="str">
        <f>TestUIn3!A344</f>
        <v/>
      </c>
      <c r="C344" t="str">
        <f>TestUIn3!B344</f>
        <v/>
      </c>
      <c r="D344" t="str">
        <f>TestUIn3!C344</f>
        <v/>
      </c>
      <c r="E344" t="str">
        <f>TestUIn3!D344</f>
        <v/>
      </c>
      <c r="F344" s="87" t="str">
        <f>TestUIn3!F344</f>
        <v/>
      </c>
    </row>
    <row r="345">
      <c r="A345" s="86">
        <f>(IF(TestUIn3!E345=China_Japan!$A$2,1&amp;COUNTIF(TestUIn3!$E$2:$E345,China_Japan!$A$2), IF(TestUIn3!E345=China_Japan!$A$82, 2&amp;COUNTIF(TestUIn3!$E$2:$E345,China_Japan!$A$82),IF(TestUIn3!E345=China_Japan!$A$162, 3&amp;COUNTIF(TestUIn3!$E$2:$E345,China_Japan!$A$162),IF(TestUIn3!E345=China_Japan!$A$242, 4&amp;COUNTIF(TestUIn3!$E$2:$E345,China_Japan!$A$242),IF(TestUIn3!E345=China_Japan!$A$322, 5&amp;COUNTIF(TestUIn3!$E$2:$E345,China_Japan!$A$322),IF(TestUIn3!E345=China_Japan!$A$402, 6&amp;COUNTIF(TestUIn3!$E$2:$E345,China_Japan!$A$402),IF(TestUIn3!E345=China_Japan!$A$482, 7&amp;COUNTIF(TestUIn3!$E$2:$E345,China_Japan!$A$482),IF(TestUIn3!E345=China_Japan!$A$562, 8&amp;COUNTIF(TestUIn3!$E$2:$E345,China_Japan!$A$562),IF(TestUIn3!E345=China_Japan!$A$642, 9&amp;COUNTIF(TestUIn3!$E$2:$E345,China_Japan!$A$642),IF(TestUIn3!E345=China_Japan!$A$722, 10&amp;COUNTIF(TestUIn3!$E$2:$E345,China_Japan!$A$722),0)))))))))))</f>
        <v>0</v>
      </c>
      <c r="B345" t="str">
        <f>TestUIn3!A345</f>
        <v/>
      </c>
      <c r="C345" t="str">
        <f>TestUIn3!B345</f>
        <v/>
      </c>
      <c r="D345" t="str">
        <f>TestUIn3!C345</f>
        <v/>
      </c>
      <c r="E345" t="str">
        <f>TestUIn3!D345</f>
        <v/>
      </c>
      <c r="F345" s="87" t="str">
        <f>TestUIn3!F345</f>
        <v/>
      </c>
    </row>
    <row r="346">
      <c r="A346" s="86">
        <f>(IF(TestUIn3!E346=China_Japan!$A$2,1&amp;COUNTIF(TestUIn3!$E$2:$E346,China_Japan!$A$2), IF(TestUIn3!E346=China_Japan!$A$82, 2&amp;COUNTIF(TestUIn3!$E$2:$E346,China_Japan!$A$82),IF(TestUIn3!E346=China_Japan!$A$162, 3&amp;COUNTIF(TestUIn3!$E$2:$E346,China_Japan!$A$162),IF(TestUIn3!E346=China_Japan!$A$242, 4&amp;COUNTIF(TestUIn3!$E$2:$E346,China_Japan!$A$242),IF(TestUIn3!E346=China_Japan!$A$322, 5&amp;COUNTIF(TestUIn3!$E$2:$E346,China_Japan!$A$322),IF(TestUIn3!E346=China_Japan!$A$402, 6&amp;COUNTIF(TestUIn3!$E$2:$E346,China_Japan!$A$402),IF(TestUIn3!E346=China_Japan!$A$482, 7&amp;COUNTIF(TestUIn3!$E$2:$E346,China_Japan!$A$482),IF(TestUIn3!E346=China_Japan!$A$562, 8&amp;COUNTIF(TestUIn3!$E$2:$E346,China_Japan!$A$562),IF(TestUIn3!E346=China_Japan!$A$642, 9&amp;COUNTIF(TestUIn3!$E$2:$E346,China_Japan!$A$642),IF(TestUIn3!E346=China_Japan!$A$722, 10&amp;COUNTIF(TestUIn3!$E$2:$E346,China_Japan!$A$722),0)))))))))))</f>
        <v>0</v>
      </c>
      <c r="B346" t="str">
        <f>TestUIn3!A346</f>
        <v/>
      </c>
      <c r="C346" t="str">
        <f>TestUIn3!B346</f>
        <v/>
      </c>
      <c r="D346" t="str">
        <f>TestUIn3!C346</f>
        <v/>
      </c>
      <c r="E346" t="str">
        <f>TestUIn3!D346</f>
        <v/>
      </c>
      <c r="F346" s="87" t="str">
        <f>TestUIn3!F346</f>
        <v/>
      </c>
    </row>
    <row r="347">
      <c r="A347" s="86">
        <f>(IF(TestUIn3!E347=China_Japan!$A$2,1&amp;COUNTIF(TestUIn3!$E$2:$E347,China_Japan!$A$2), IF(TestUIn3!E347=China_Japan!$A$82, 2&amp;COUNTIF(TestUIn3!$E$2:$E347,China_Japan!$A$82),IF(TestUIn3!E347=China_Japan!$A$162, 3&amp;COUNTIF(TestUIn3!$E$2:$E347,China_Japan!$A$162),IF(TestUIn3!E347=China_Japan!$A$242, 4&amp;COUNTIF(TestUIn3!$E$2:$E347,China_Japan!$A$242),IF(TestUIn3!E347=China_Japan!$A$322, 5&amp;COUNTIF(TestUIn3!$E$2:$E347,China_Japan!$A$322),IF(TestUIn3!E347=China_Japan!$A$402, 6&amp;COUNTIF(TestUIn3!$E$2:$E347,China_Japan!$A$402),IF(TestUIn3!E347=China_Japan!$A$482, 7&amp;COUNTIF(TestUIn3!$E$2:$E347,China_Japan!$A$482),IF(TestUIn3!E347=China_Japan!$A$562, 8&amp;COUNTIF(TestUIn3!$E$2:$E347,China_Japan!$A$562),IF(TestUIn3!E347=China_Japan!$A$642, 9&amp;COUNTIF(TestUIn3!$E$2:$E347,China_Japan!$A$642),IF(TestUIn3!E347=China_Japan!$A$722, 10&amp;COUNTIF(TestUIn3!$E$2:$E347,China_Japan!$A$722),0)))))))))))</f>
        <v>0</v>
      </c>
      <c r="B347" t="str">
        <f>TestUIn3!A347</f>
        <v/>
      </c>
      <c r="C347" t="str">
        <f>TestUIn3!B347</f>
        <v/>
      </c>
      <c r="D347" t="str">
        <f>TestUIn3!C347</f>
        <v/>
      </c>
      <c r="E347" t="str">
        <f>TestUIn3!D347</f>
        <v/>
      </c>
      <c r="F347" s="87" t="str">
        <f>TestUIn3!F347</f>
        <v/>
      </c>
    </row>
    <row r="348">
      <c r="A348" s="86">
        <f>(IF(TestUIn3!E348=China_Japan!$A$2,1&amp;COUNTIF(TestUIn3!$E$2:$E348,China_Japan!$A$2), IF(TestUIn3!E348=China_Japan!$A$82, 2&amp;COUNTIF(TestUIn3!$E$2:$E348,China_Japan!$A$82),IF(TestUIn3!E348=China_Japan!$A$162, 3&amp;COUNTIF(TestUIn3!$E$2:$E348,China_Japan!$A$162),IF(TestUIn3!E348=China_Japan!$A$242, 4&amp;COUNTIF(TestUIn3!$E$2:$E348,China_Japan!$A$242),IF(TestUIn3!E348=China_Japan!$A$322, 5&amp;COUNTIF(TestUIn3!$E$2:$E348,China_Japan!$A$322),IF(TestUIn3!E348=China_Japan!$A$402, 6&amp;COUNTIF(TestUIn3!$E$2:$E348,China_Japan!$A$402),IF(TestUIn3!E348=China_Japan!$A$482, 7&amp;COUNTIF(TestUIn3!$E$2:$E348,China_Japan!$A$482),IF(TestUIn3!E348=China_Japan!$A$562, 8&amp;COUNTIF(TestUIn3!$E$2:$E348,China_Japan!$A$562),IF(TestUIn3!E348=China_Japan!$A$642, 9&amp;COUNTIF(TestUIn3!$E$2:$E348,China_Japan!$A$642),IF(TestUIn3!E348=China_Japan!$A$722, 10&amp;COUNTIF(TestUIn3!$E$2:$E348,China_Japan!$A$722),0)))))))))))</f>
        <v>0</v>
      </c>
      <c r="B348" t="str">
        <f>TestUIn3!A348</f>
        <v/>
      </c>
      <c r="C348" t="str">
        <f>TestUIn3!B348</f>
        <v/>
      </c>
      <c r="D348" t="str">
        <f>TestUIn3!C348</f>
        <v/>
      </c>
      <c r="E348" t="str">
        <f>TestUIn3!D348</f>
        <v/>
      </c>
      <c r="F348" s="87" t="str">
        <f>TestUIn3!F348</f>
        <v/>
      </c>
    </row>
    <row r="349">
      <c r="A349" s="86">
        <f>(IF(TestUIn3!E349=China_Japan!$A$2,1&amp;COUNTIF(TestUIn3!$E$2:$E349,China_Japan!$A$2), IF(TestUIn3!E349=China_Japan!$A$82, 2&amp;COUNTIF(TestUIn3!$E$2:$E349,China_Japan!$A$82),IF(TestUIn3!E349=China_Japan!$A$162, 3&amp;COUNTIF(TestUIn3!$E$2:$E349,China_Japan!$A$162),IF(TestUIn3!E349=China_Japan!$A$242, 4&amp;COUNTIF(TestUIn3!$E$2:$E349,China_Japan!$A$242),IF(TestUIn3!E349=China_Japan!$A$322, 5&amp;COUNTIF(TestUIn3!$E$2:$E349,China_Japan!$A$322),IF(TestUIn3!E349=China_Japan!$A$402, 6&amp;COUNTIF(TestUIn3!$E$2:$E349,China_Japan!$A$402),IF(TestUIn3!E349=China_Japan!$A$482, 7&amp;COUNTIF(TestUIn3!$E$2:$E349,China_Japan!$A$482),IF(TestUIn3!E349=China_Japan!$A$562, 8&amp;COUNTIF(TestUIn3!$E$2:$E349,China_Japan!$A$562),IF(TestUIn3!E349=China_Japan!$A$642, 9&amp;COUNTIF(TestUIn3!$E$2:$E349,China_Japan!$A$642),IF(TestUIn3!E349=China_Japan!$A$722, 10&amp;COUNTIF(TestUIn3!$E$2:$E349,China_Japan!$A$722),0)))))))))))</f>
        <v>0</v>
      </c>
      <c r="B349" t="str">
        <f>TestUIn3!A349</f>
        <v/>
      </c>
      <c r="C349" t="str">
        <f>TestUIn3!B349</f>
        <v/>
      </c>
      <c r="D349" t="str">
        <f>TestUIn3!C349</f>
        <v/>
      </c>
      <c r="E349" t="str">
        <f>TestUIn3!D349</f>
        <v/>
      </c>
      <c r="F349" s="87" t="str">
        <f>TestUIn3!F349</f>
        <v/>
      </c>
    </row>
    <row r="350">
      <c r="A350" s="86">
        <f>(IF(TestUIn3!E350=China_Japan!$A$2,1&amp;COUNTIF(TestUIn3!$E$2:$E350,China_Japan!$A$2), IF(TestUIn3!E350=China_Japan!$A$82, 2&amp;COUNTIF(TestUIn3!$E$2:$E350,China_Japan!$A$82),IF(TestUIn3!E350=China_Japan!$A$162, 3&amp;COUNTIF(TestUIn3!$E$2:$E350,China_Japan!$A$162),IF(TestUIn3!E350=China_Japan!$A$242, 4&amp;COUNTIF(TestUIn3!$E$2:$E350,China_Japan!$A$242),IF(TestUIn3!E350=China_Japan!$A$322, 5&amp;COUNTIF(TestUIn3!$E$2:$E350,China_Japan!$A$322),IF(TestUIn3!E350=China_Japan!$A$402, 6&amp;COUNTIF(TestUIn3!$E$2:$E350,China_Japan!$A$402),IF(TestUIn3!E350=China_Japan!$A$482, 7&amp;COUNTIF(TestUIn3!$E$2:$E350,China_Japan!$A$482),IF(TestUIn3!E350=China_Japan!$A$562, 8&amp;COUNTIF(TestUIn3!$E$2:$E350,China_Japan!$A$562),IF(TestUIn3!E350=China_Japan!$A$642, 9&amp;COUNTIF(TestUIn3!$E$2:$E350,China_Japan!$A$642),IF(TestUIn3!E350=China_Japan!$A$722, 10&amp;COUNTIF(TestUIn3!$E$2:$E350,China_Japan!$A$722),0)))))))))))</f>
        <v>0</v>
      </c>
      <c r="B350" t="str">
        <f>TestUIn3!A350</f>
        <v/>
      </c>
      <c r="C350" t="str">
        <f>TestUIn3!B350</f>
        <v/>
      </c>
      <c r="D350" t="str">
        <f>TestUIn3!C350</f>
        <v/>
      </c>
      <c r="E350" t="str">
        <f>TestUIn3!D350</f>
        <v/>
      </c>
      <c r="F350" s="87" t="str">
        <f>TestUIn3!F350</f>
        <v/>
      </c>
    </row>
    <row r="351">
      <c r="A351" s="86">
        <f>(IF(TestUIn3!E351=China_Japan!$A$2,1&amp;COUNTIF(TestUIn3!$E$2:$E351,China_Japan!$A$2), IF(TestUIn3!E351=China_Japan!$A$82, 2&amp;COUNTIF(TestUIn3!$E$2:$E351,China_Japan!$A$82),IF(TestUIn3!E351=China_Japan!$A$162, 3&amp;COUNTIF(TestUIn3!$E$2:$E351,China_Japan!$A$162),IF(TestUIn3!E351=China_Japan!$A$242, 4&amp;COUNTIF(TestUIn3!$E$2:$E351,China_Japan!$A$242),IF(TestUIn3!E351=China_Japan!$A$322, 5&amp;COUNTIF(TestUIn3!$E$2:$E351,China_Japan!$A$322),IF(TestUIn3!E351=China_Japan!$A$402, 6&amp;COUNTIF(TestUIn3!$E$2:$E351,China_Japan!$A$402),IF(TestUIn3!E351=China_Japan!$A$482, 7&amp;COUNTIF(TestUIn3!$E$2:$E351,China_Japan!$A$482),IF(TestUIn3!E351=China_Japan!$A$562, 8&amp;COUNTIF(TestUIn3!$E$2:$E351,China_Japan!$A$562),IF(TestUIn3!E351=China_Japan!$A$642, 9&amp;COUNTIF(TestUIn3!$E$2:$E351,China_Japan!$A$642),IF(TestUIn3!E351=China_Japan!$A$722, 10&amp;COUNTIF(TestUIn3!$E$2:$E351,China_Japan!$A$722),0)))))))))))</f>
        <v>0</v>
      </c>
      <c r="B351" t="str">
        <f>TestUIn3!A351</f>
        <v/>
      </c>
      <c r="C351" t="str">
        <f>TestUIn3!B351</f>
        <v/>
      </c>
      <c r="D351" t="str">
        <f>TestUIn3!C351</f>
        <v/>
      </c>
      <c r="E351" t="str">
        <f>TestUIn3!D351</f>
        <v/>
      </c>
      <c r="F351" s="87" t="str">
        <f>TestUIn3!F351</f>
        <v/>
      </c>
    </row>
    <row r="352">
      <c r="A352" s="86">
        <f>(IF(TestUIn3!E352=China_Japan!$A$2,1&amp;COUNTIF(TestUIn3!$E$2:$E352,China_Japan!$A$2), IF(TestUIn3!E352=China_Japan!$A$82, 2&amp;COUNTIF(TestUIn3!$E$2:$E352,China_Japan!$A$82),IF(TestUIn3!E352=China_Japan!$A$162, 3&amp;COUNTIF(TestUIn3!$E$2:$E352,China_Japan!$A$162),IF(TestUIn3!E352=China_Japan!$A$242, 4&amp;COUNTIF(TestUIn3!$E$2:$E352,China_Japan!$A$242),IF(TestUIn3!E352=China_Japan!$A$322, 5&amp;COUNTIF(TestUIn3!$E$2:$E352,China_Japan!$A$322),IF(TestUIn3!E352=China_Japan!$A$402, 6&amp;COUNTIF(TestUIn3!$E$2:$E352,China_Japan!$A$402),IF(TestUIn3!E352=China_Japan!$A$482, 7&amp;COUNTIF(TestUIn3!$E$2:$E352,China_Japan!$A$482),IF(TestUIn3!E352=China_Japan!$A$562, 8&amp;COUNTIF(TestUIn3!$E$2:$E352,China_Japan!$A$562),IF(TestUIn3!E352=China_Japan!$A$642, 9&amp;COUNTIF(TestUIn3!$E$2:$E352,China_Japan!$A$642),IF(TestUIn3!E352=China_Japan!$A$722, 10&amp;COUNTIF(TestUIn3!$E$2:$E352,China_Japan!$A$722),0)))))))))))</f>
        <v>0</v>
      </c>
      <c r="B352" t="str">
        <f>TestUIn3!A352</f>
        <v/>
      </c>
      <c r="C352" t="str">
        <f>TestUIn3!B352</f>
        <v/>
      </c>
      <c r="D352" t="str">
        <f>TestUIn3!C352</f>
        <v/>
      </c>
      <c r="E352" t="str">
        <f>TestUIn3!D352</f>
        <v/>
      </c>
      <c r="F352" s="87" t="str">
        <f>TestUIn3!F352</f>
        <v/>
      </c>
    </row>
    <row r="353">
      <c r="A353" s="86">
        <f>(IF(TestUIn3!E353=China_Japan!$A$2,1&amp;COUNTIF(TestUIn3!$E$2:$E353,China_Japan!$A$2), IF(TestUIn3!E353=China_Japan!$A$82, 2&amp;COUNTIF(TestUIn3!$E$2:$E353,China_Japan!$A$82),IF(TestUIn3!E353=China_Japan!$A$162, 3&amp;COUNTIF(TestUIn3!$E$2:$E353,China_Japan!$A$162),IF(TestUIn3!E353=China_Japan!$A$242, 4&amp;COUNTIF(TestUIn3!$E$2:$E353,China_Japan!$A$242),IF(TestUIn3!E353=China_Japan!$A$322, 5&amp;COUNTIF(TestUIn3!$E$2:$E353,China_Japan!$A$322),IF(TestUIn3!E353=China_Japan!$A$402, 6&amp;COUNTIF(TestUIn3!$E$2:$E353,China_Japan!$A$402),IF(TestUIn3!E353=China_Japan!$A$482, 7&amp;COUNTIF(TestUIn3!$E$2:$E353,China_Japan!$A$482),IF(TestUIn3!E353=China_Japan!$A$562, 8&amp;COUNTIF(TestUIn3!$E$2:$E353,China_Japan!$A$562),IF(TestUIn3!E353=China_Japan!$A$642, 9&amp;COUNTIF(TestUIn3!$E$2:$E353,China_Japan!$A$642),IF(TestUIn3!E353=China_Japan!$A$722, 10&amp;COUNTIF(TestUIn3!$E$2:$E353,China_Japan!$A$722),0)))))))))))</f>
        <v>0</v>
      </c>
      <c r="B353" t="str">
        <f>TestUIn3!A353</f>
        <v/>
      </c>
      <c r="C353" t="str">
        <f>TestUIn3!B353</f>
        <v/>
      </c>
      <c r="D353" t="str">
        <f>TestUIn3!C353</f>
        <v/>
      </c>
      <c r="E353" t="str">
        <f>TestUIn3!D353</f>
        <v/>
      </c>
      <c r="F353" s="87" t="str">
        <f>TestUIn3!F353</f>
        <v/>
      </c>
    </row>
    <row r="354">
      <c r="A354" s="86">
        <f>(IF(TestUIn3!E354=China_Japan!$A$2,1&amp;COUNTIF(TestUIn3!$E$2:$E354,China_Japan!$A$2), IF(TestUIn3!E354=China_Japan!$A$82, 2&amp;COUNTIF(TestUIn3!$E$2:$E354,China_Japan!$A$82),IF(TestUIn3!E354=China_Japan!$A$162, 3&amp;COUNTIF(TestUIn3!$E$2:$E354,China_Japan!$A$162),IF(TestUIn3!E354=China_Japan!$A$242, 4&amp;COUNTIF(TestUIn3!$E$2:$E354,China_Japan!$A$242),IF(TestUIn3!E354=China_Japan!$A$322, 5&amp;COUNTIF(TestUIn3!$E$2:$E354,China_Japan!$A$322),IF(TestUIn3!E354=China_Japan!$A$402, 6&amp;COUNTIF(TestUIn3!$E$2:$E354,China_Japan!$A$402),IF(TestUIn3!E354=China_Japan!$A$482, 7&amp;COUNTIF(TestUIn3!$E$2:$E354,China_Japan!$A$482),IF(TestUIn3!E354=China_Japan!$A$562, 8&amp;COUNTIF(TestUIn3!$E$2:$E354,China_Japan!$A$562),IF(TestUIn3!E354=China_Japan!$A$642, 9&amp;COUNTIF(TestUIn3!$E$2:$E354,China_Japan!$A$642),IF(TestUIn3!E354=China_Japan!$A$722, 10&amp;COUNTIF(TestUIn3!$E$2:$E354,China_Japan!$A$722),0)))))))))))</f>
        <v>0</v>
      </c>
      <c r="B354" t="str">
        <f>TestUIn3!A354</f>
        <v/>
      </c>
      <c r="C354" t="str">
        <f>TestUIn3!B354</f>
        <v/>
      </c>
      <c r="D354" t="str">
        <f>TestUIn3!C354</f>
        <v/>
      </c>
      <c r="E354" t="str">
        <f>TestUIn3!D354</f>
        <v/>
      </c>
      <c r="F354" s="87" t="str">
        <f>TestUIn3!F354</f>
        <v/>
      </c>
    </row>
    <row r="355">
      <c r="A355" s="86">
        <f>(IF(TestUIn3!E355=China_Japan!$A$2,1&amp;COUNTIF(TestUIn3!$E$2:$E355,China_Japan!$A$2), IF(TestUIn3!E355=China_Japan!$A$82, 2&amp;COUNTIF(TestUIn3!$E$2:$E355,China_Japan!$A$82),IF(TestUIn3!E355=China_Japan!$A$162, 3&amp;COUNTIF(TestUIn3!$E$2:$E355,China_Japan!$A$162),IF(TestUIn3!E355=China_Japan!$A$242, 4&amp;COUNTIF(TestUIn3!$E$2:$E355,China_Japan!$A$242),IF(TestUIn3!E355=China_Japan!$A$322, 5&amp;COUNTIF(TestUIn3!$E$2:$E355,China_Japan!$A$322),IF(TestUIn3!E355=China_Japan!$A$402, 6&amp;COUNTIF(TestUIn3!$E$2:$E355,China_Japan!$A$402),IF(TestUIn3!E355=China_Japan!$A$482, 7&amp;COUNTIF(TestUIn3!$E$2:$E355,China_Japan!$A$482),IF(TestUIn3!E355=China_Japan!$A$562, 8&amp;COUNTIF(TestUIn3!$E$2:$E355,China_Japan!$A$562),IF(TestUIn3!E355=China_Japan!$A$642, 9&amp;COUNTIF(TestUIn3!$E$2:$E355,China_Japan!$A$642),IF(TestUIn3!E355=China_Japan!$A$722, 10&amp;COUNTIF(TestUIn3!$E$2:$E355,China_Japan!$A$722),0)))))))))))</f>
        <v>0</v>
      </c>
      <c r="B355" t="str">
        <f>TestUIn3!A355</f>
        <v/>
      </c>
      <c r="C355" t="str">
        <f>TestUIn3!B355</f>
        <v/>
      </c>
      <c r="D355" t="str">
        <f>TestUIn3!C355</f>
        <v/>
      </c>
      <c r="E355" t="str">
        <f>TestUIn3!D355</f>
        <v/>
      </c>
      <c r="F355" s="87" t="str">
        <f>TestUIn3!F355</f>
        <v/>
      </c>
    </row>
    <row r="356">
      <c r="A356" s="86">
        <f>(IF(TestUIn3!E356=China_Japan!$A$2,1&amp;COUNTIF(TestUIn3!$E$2:$E356,China_Japan!$A$2), IF(TestUIn3!E356=China_Japan!$A$82, 2&amp;COUNTIF(TestUIn3!$E$2:$E356,China_Japan!$A$82),IF(TestUIn3!E356=China_Japan!$A$162, 3&amp;COUNTIF(TestUIn3!$E$2:$E356,China_Japan!$A$162),IF(TestUIn3!E356=China_Japan!$A$242, 4&amp;COUNTIF(TestUIn3!$E$2:$E356,China_Japan!$A$242),IF(TestUIn3!E356=China_Japan!$A$322, 5&amp;COUNTIF(TestUIn3!$E$2:$E356,China_Japan!$A$322),IF(TestUIn3!E356=China_Japan!$A$402, 6&amp;COUNTIF(TestUIn3!$E$2:$E356,China_Japan!$A$402),IF(TestUIn3!E356=China_Japan!$A$482, 7&amp;COUNTIF(TestUIn3!$E$2:$E356,China_Japan!$A$482),IF(TestUIn3!E356=China_Japan!$A$562, 8&amp;COUNTIF(TestUIn3!$E$2:$E356,China_Japan!$A$562),IF(TestUIn3!E356=China_Japan!$A$642, 9&amp;COUNTIF(TestUIn3!$E$2:$E356,China_Japan!$A$642),IF(TestUIn3!E356=China_Japan!$A$722, 10&amp;COUNTIF(TestUIn3!$E$2:$E356,China_Japan!$A$722),0)))))))))))</f>
        <v>0</v>
      </c>
      <c r="B356" t="str">
        <f>TestUIn3!A356</f>
        <v/>
      </c>
      <c r="C356" t="str">
        <f>TestUIn3!B356</f>
        <v/>
      </c>
      <c r="D356" t="str">
        <f>TestUIn3!C356</f>
        <v/>
      </c>
      <c r="E356" t="str">
        <f>TestUIn3!D356</f>
        <v/>
      </c>
      <c r="F356" s="87" t="str">
        <f>TestUIn3!F356</f>
        <v/>
      </c>
    </row>
    <row r="357">
      <c r="A357" s="86">
        <f>(IF(TestUIn3!E357=China_Japan!$A$2,1&amp;COUNTIF(TestUIn3!$E$2:$E357,China_Japan!$A$2), IF(TestUIn3!E357=China_Japan!$A$82, 2&amp;COUNTIF(TestUIn3!$E$2:$E357,China_Japan!$A$82),IF(TestUIn3!E357=China_Japan!$A$162, 3&amp;COUNTIF(TestUIn3!$E$2:$E357,China_Japan!$A$162),IF(TestUIn3!E357=China_Japan!$A$242, 4&amp;COUNTIF(TestUIn3!$E$2:$E357,China_Japan!$A$242),IF(TestUIn3!E357=China_Japan!$A$322, 5&amp;COUNTIF(TestUIn3!$E$2:$E357,China_Japan!$A$322),IF(TestUIn3!E357=China_Japan!$A$402, 6&amp;COUNTIF(TestUIn3!$E$2:$E357,China_Japan!$A$402),IF(TestUIn3!E357=China_Japan!$A$482, 7&amp;COUNTIF(TestUIn3!$E$2:$E357,China_Japan!$A$482),IF(TestUIn3!E357=China_Japan!$A$562, 8&amp;COUNTIF(TestUIn3!$E$2:$E357,China_Japan!$A$562),IF(TestUIn3!E357=China_Japan!$A$642, 9&amp;COUNTIF(TestUIn3!$E$2:$E357,China_Japan!$A$642),IF(TestUIn3!E357=China_Japan!$A$722, 10&amp;COUNTIF(TestUIn3!$E$2:$E357,China_Japan!$A$722),0)))))))))))</f>
        <v>0</v>
      </c>
      <c r="B357" t="str">
        <f>TestUIn3!A357</f>
        <v/>
      </c>
      <c r="C357" t="str">
        <f>TestUIn3!B357</f>
        <v/>
      </c>
      <c r="D357" t="str">
        <f>TestUIn3!C357</f>
        <v/>
      </c>
      <c r="E357" t="str">
        <f>TestUIn3!D357</f>
        <v/>
      </c>
      <c r="F357" s="87" t="str">
        <f>TestUIn3!F357</f>
        <v/>
      </c>
    </row>
    <row r="358">
      <c r="A358" s="86">
        <f>(IF(TestUIn3!E358=China_Japan!$A$2,1&amp;COUNTIF(TestUIn3!$E$2:$E358,China_Japan!$A$2), IF(TestUIn3!E358=China_Japan!$A$82, 2&amp;COUNTIF(TestUIn3!$E$2:$E358,China_Japan!$A$82),IF(TestUIn3!E358=China_Japan!$A$162, 3&amp;COUNTIF(TestUIn3!$E$2:$E358,China_Japan!$A$162),IF(TestUIn3!E358=China_Japan!$A$242, 4&amp;COUNTIF(TestUIn3!$E$2:$E358,China_Japan!$A$242),IF(TestUIn3!E358=China_Japan!$A$322, 5&amp;COUNTIF(TestUIn3!$E$2:$E358,China_Japan!$A$322),IF(TestUIn3!E358=China_Japan!$A$402, 6&amp;COUNTIF(TestUIn3!$E$2:$E358,China_Japan!$A$402),IF(TestUIn3!E358=China_Japan!$A$482, 7&amp;COUNTIF(TestUIn3!$E$2:$E358,China_Japan!$A$482),IF(TestUIn3!E358=China_Japan!$A$562, 8&amp;COUNTIF(TestUIn3!$E$2:$E358,China_Japan!$A$562),IF(TestUIn3!E358=China_Japan!$A$642, 9&amp;COUNTIF(TestUIn3!$E$2:$E358,China_Japan!$A$642),IF(TestUIn3!E358=China_Japan!$A$722, 10&amp;COUNTIF(TestUIn3!$E$2:$E358,China_Japan!$A$722),0)))))))))))</f>
        <v>0</v>
      </c>
      <c r="B358" t="str">
        <f>TestUIn3!A358</f>
        <v/>
      </c>
      <c r="C358" t="str">
        <f>TestUIn3!B358</f>
        <v/>
      </c>
      <c r="D358" t="str">
        <f>TestUIn3!C358</f>
        <v/>
      </c>
      <c r="E358" t="str">
        <f>TestUIn3!D358</f>
        <v/>
      </c>
      <c r="F358" s="87" t="str">
        <f>TestUIn3!F358</f>
        <v/>
      </c>
    </row>
    <row r="359">
      <c r="A359" s="86">
        <f>(IF(TestUIn3!E359=China_Japan!$A$2,1&amp;COUNTIF(TestUIn3!$E$2:$E359,China_Japan!$A$2), IF(TestUIn3!E359=China_Japan!$A$82, 2&amp;COUNTIF(TestUIn3!$E$2:$E359,China_Japan!$A$82),IF(TestUIn3!E359=China_Japan!$A$162, 3&amp;COUNTIF(TestUIn3!$E$2:$E359,China_Japan!$A$162),IF(TestUIn3!E359=China_Japan!$A$242, 4&amp;COUNTIF(TestUIn3!$E$2:$E359,China_Japan!$A$242),IF(TestUIn3!E359=China_Japan!$A$322, 5&amp;COUNTIF(TestUIn3!$E$2:$E359,China_Japan!$A$322),IF(TestUIn3!E359=China_Japan!$A$402, 6&amp;COUNTIF(TestUIn3!$E$2:$E359,China_Japan!$A$402),IF(TestUIn3!E359=China_Japan!$A$482, 7&amp;COUNTIF(TestUIn3!$E$2:$E359,China_Japan!$A$482),IF(TestUIn3!E359=China_Japan!$A$562, 8&amp;COUNTIF(TestUIn3!$E$2:$E359,China_Japan!$A$562),IF(TestUIn3!E359=China_Japan!$A$642, 9&amp;COUNTIF(TestUIn3!$E$2:$E359,China_Japan!$A$642),IF(TestUIn3!E359=China_Japan!$A$722, 10&amp;COUNTIF(TestUIn3!$E$2:$E359,China_Japan!$A$722),0)))))))))))</f>
        <v>0</v>
      </c>
      <c r="B359" t="str">
        <f>TestUIn3!A359</f>
        <v/>
      </c>
      <c r="C359" t="str">
        <f>TestUIn3!B359</f>
        <v/>
      </c>
      <c r="D359" t="str">
        <f>TestUIn3!C359</f>
        <v/>
      </c>
      <c r="E359" t="str">
        <f>TestUIn3!D359</f>
        <v/>
      </c>
      <c r="F359" s="87" t="str">
        <f>TestUIn3!F359</f>
        <v/>
      </c>
    </row>
    <row r="360">
      <c r="A360" s="86">
        <f>(IF(TestUIn3!E360=China_Japan!$A$2,1&amp;COUNTIF(TestUIn3!$E$2:$E360,China_Japan!$A$2), IF(TestUIn3!E360=China_Japan!$A$82, 2&amp;COUNTIF(TestUIn3!$E$2:$E360,China_Japan!$A$82),IF(TestUIn3!E360=China_Japan!$A$162, 3&amp;COUNTIF(TestUIn3!$E$2:$E360,China_Japan!$A$162),IF(TestUIn3!E360=China_Japan!$A$242, 4&amp;COUNTIF(TestUIn3!$E$2:$E360,China_Japan!$A$242),IF(TestUIn3!E360=China_Japan!$A$322, 5&amp;COUNTIF(TestUIn3!$E$2:$E360,China_Japan!$A$322),IF(TestUIn3!E360=China_Japan!$A$402, 6&amp;COUNTIF(TestUIn3!$E$2:$E360,China_Japan!$A$402),IF(TestUIn3!E360=China_Japan!$A$482, 7&amp;COUNTIF(TestUIn3!$E$2:$E360,China_Japan!$A$482),IF(TestUIn3!E360=China_Japan!$A$562, 8&amp;COUNTIF(TestUIn3!$E$2:$E360,China_Japan!$A$562),IF(TestUIn3!E360=China_Japan!$A$642, 9&amp;COUNTIF(TestUIn3!$E$2:$E360,China_Japan!$A$642),IF(TestUIn3!E360=China_Japan!$A$722, 10&amp;COUNTIF(TestUIn3!$E$2:$E360,China_Japan!$A$722),0)))))))))))</f>
        <v>0</v>
      </c>
      <c r="B360" t="str">
        <f>TestUIn3!A360</f>
        <v/>
      </c>
      <c r="C360" t="str">
        <f>TestUIn3!B360</f>
        <v/>
      </c>
      <c r="D360" t="str">
        <f>TestUIn3!C360</f>
        <v/>
      </c>
      <c r="E360" t="str">
        <f>TestUIn3!D360</f>
        <v/>
      </c>
      <c r="F360" s="87" t="str">
        <f>TestUIn3!F360</f>
        <v/>
      </c>
    </row>
    <row r="361">
      <c r="A361" s="86">
        <f>(IF(TestUIn3!E361=China_Japan!$A$2,1&amp;COUNTIF(TestUIn3!$E$2:$E361,China_Japan!$A$2), IF(TestUIn3!E361=China_Japan!$A$82, 2&amp;COUNTIF(TestUIn3!$E$2:$E361,China_Japan!$A$82),IF(TestUIn3!E361=China_Japan!$A$162, 3&amp;COUNTIF(TestUIn3!$E$2:$E361,China_Japan!$A$162),IF(TestUIn3!E361=China_Japan!$A$242, 4&amp;COUNTIF(TestUIn3!$E$2:$E361,China_Japan!$A$242),IF(TestUIn3!E361=China_Japan!$A$322, 5&amp;COUNTIF(TestUIn3!$E$2:$E361,China_Japan!$A$322),IF(TestUIn3!E361=China_Japan!$A$402, 6&amp;COUNTIF(TestUIn3!$E$2:$E361,China_Japan!$A$402),IF(TestUIn3!E361=China_Japan!$A$482, 7&amp;COUNTIF(TestUIn3!$E$2:$E361,China_Japan!$A$482),IF(TestUIn3!E361=China_Japan!$A$562, 8&amp;COUNTIF(TestUIn3!$E$2:$E361,China_Japan!$A$562),IF(TestUIn3!E361=China_Japan!$A$642, 9&amp;COUNTIF(TestUIn3!$E$2:$E361,China_Japan!$A$642),IF(TestUIn3!E361=China_Japan!$A$722, 10&amp;COUNTIF(TestUIn3!$E$2:$E361,China_Japan!$A$722),0)))))))))))</f>
        <v>0</v>
      </c>
      <c r="B361" t="str">
        <f>TestUIn3!A361</f>
        <v/>
      </c>
      <c r="C361" t="str">
        <f>TestUIn3!B361</f>
        <v/>
      </c>
      <c r="D361" t="str">
        <f>TestUIn3!C361</f>
        <v/>
      </c>
      <c r="E361" t="str">
        <f>TestUIn3!D361</f>
        <v/>
      </c>
      <c r="F361" s="87" t="str">
        <f>TestUIn3!F361</f>
        <v/>
      </c>
    </row>
    <row r="362">
      <c r="A362" s="86">
        <f>(IF(TestUIn3!E362=China_Japan!$A$2,1&amp;COUNTIF(TestUIn3!$E$2:$E362,China_Japan!$A$2), IF(TestUIn3!E362=China_Japan!$A$82, 2&amp;COUNTIF(TestUIn3!$E$2:$E362,China_Japan!$A$82),IF(TestUIn3!E362=China_Japan!$A$162, 3&amp;COUNTIF(TestUIn3!$E$2:$E362,China_Japan!$A$162),IF(TestUIn3!E362=China_Japan!$A$242, 4&amp;COUNTIF(TestUIn3!$E$2:$E362,China_Japan!$A$242),IF(TestUIn3!E362=China_Japan!$A$322, 5&amp;COUNTIF(TestUIn3!$E$2:$E362,China_Japan!$A$322),IF(TestUIn3!E362=China_Japan!$A$402, 6&amp;COUNTIF(TestUIn3!$E$2:$E362,China_Japan!$A$402),IF(TestUIn3!E362=China_Japan!$A$482, 7&amp;COUNTIF(TestUIn3!$E$2:$E362,China_Japan!$A$482),IF(TestUIn3!E362=China_Japan!$A$562, 8&amp;COUNTIF(TestUIn3!$E$2:$E362,China_Japan!$A$562),IF(TestUIn3!E362=China_Japan!$A$642, 9&amp;COUNTIF(TestUIn3!$E$2:$E362,China_Japan!$A$642),IF(TestUIn3!E362=China_Japan!$A$722, 10&amp;COUNTIF(TestUIn3!$E$2:$E362,China_Japan!$A$722),0)))))))))))</f>
        <v>0</v>
      </c>
      <c r="B362" t="str">
        <f>TestUIn3!A362</f>
        <v/>
      </c>
      <c r="C362" t="str">
        <f>TestUIn3!B362</f>
        <v/>
      </c>
      <c r="D362" t="str">
        <f>TestUIn3!C362</f>
        <v/>
      </c>
      <c r="E362" t="str">
        <f>TestUIn3!D362</f>
        <v/>
      </c>
      <c r="F362" s="87" t="str">
        <f>TestUIn3!F362</f>
        <v/>
      </c>
    </row>
    <row r="363">
      <c r="A363" s="86">
        <f>(IF(TestUIn3!E363=China_Japan!$A$2,1&amp;COUNTIF(TestUIn3!$E$2:$E363,China_Japan!$A$2), IF(TestUIn3!E363=China_Japan!$A$82, 2&amp;COUNTIF(TestUIn3!$E$2:$E363,China_Japan!$A$82),IF(TestUIn3!E363=China_Japan!$A$162, 3&amp;COUNTIF(TestUIn3!$E$2:$E363,China_Japan!$A$162),IF(TestUIn3!E363=China_Japan!$A$242, 4&amp;COUNTIF(TestUIn3!$E$2:$E363,China_Japan!$A$242),IF(TestUIn3!E363=China_Japan!$A$322, 5&amp;COUNTIF(TestUIn3!$E$2:$E363,China_Japan!$A$322),IF(TestUIn3!E363=China_Japan!$A$402, 6&amp;COUNTIF(TestUIn3!$E$2:$E363,China_Japan!$A$402),IF(TestUIn3!E363=China_Japan!$A$482, 7&amp;COUNTIF(TestUIn3!$E$2:$E363,China_Japan!$A$482),IF(TestUIn3!E363=China_Japan!$A$562, 8&amp;COUNTIF(TestUIn3!$E$2:$E363,China_Japan!$A$562),IF(TestUIn3!E363=China_Japan!$A$642, 9&amp;COUNTIF(TestUIn3!$E$2:$E363,China_Japan!$A$642),IF(TestUIn3!E363=China_Japan!$A$722, 10&amp;COUNTIF(TestUIn3!$E$2:$E363,China_Japan!$A$722),0)))))))))))</f>
        <v>0</v>
      </c>
      <c r="B363" t="str">
        <f>TestUIn3!A363</f>
        <v/>
      </c>
      <c r="C363" t="str">
        <f>TestUIn3!B363</f>
        <v/>
      </c>
      <c r="D363" t="str">
        <f>TestUIn3!C363</f>
        <v/>
      </c>
      <c r="E363" t="str">
        <f>TestUIn3!D363</f>
        <v/>
      </c>
      <c r="F363" s="87" t="str">
        <f>TestUIn3!F363</f>
        <v/>
      </c>
    </row>
    <row r="364">
      <c r="A364" s="86">
        <f>(IF(TestUIn3!E364=China_Japan!$A$2,1&amp;COUNTIF(TestUIn3!$E$2:$E364,China_Japan!$A$2), IF(TestUIn3!E364=China_Japan!$A$82, 2&amp;COUNTIF(TestUIn3!$E$2:$E364,China_Japan!$A$82),IF(TestUIn3!E364=China_Japan!$A$162, 3&amp;COUNTIF(TestUIn3!$E$2:$E364,China_Japan!$A$162),IF(TestUIn3!E364=China_Japan!$A$242, 4&amp;COUNTIF(TestUIn3!$E$2:$E364,China_Japan!$A$242),IF(TestUIn3!E364=China_Japan!$A$322, 5&amp;COUNTIF(TestUIn3!$E$2:$E364,China_Japan!$A$322),IF(TestUIn3!E364=China_Japan!$A$402, 6&amp;COUNTIF(TestUIn3!$E$2:$E364,China_Japan!$A$402),IF(TestUIn3!E364=China_Japan!$A$482, 7&amp;COUNTIF(TestUIn3!$E$2:$E364,China_Japan!$A$482),IF(TestUIn3!E364=China_Japan!$A$562, 8&amp;COUNTIF(TestUIn3!$E$2:$E364,China_Japan!$A$562),IF(TestUIn3!E364=China_Japan!$A$642, 9&amp;COUNTIF(TestUIn3!$E$2:$E364,China_Japan!$A$642),IF(TestUIn3!E364=China_Japan!$A$722, 10&amp;COUNTIF(TestUIn3!$E$2:$E364,China_Japan!$A$722),0)))))))))))</f>
        <v>0</v>
      </c>
      <c r="B364" t="str">
        <f>TestUIn3!A364</f>
        <v/>
      </c>
      <c r="C364" t="str">
        <f>TestUIn3!B364</f>
        <v/>
      </c>
      <c r="D364" t="str">
        <f>TestUIn3!C364</f>
        <v/>
      </c>
      <c r="E364" t="str">
        <f>TestUIn3!D364</f>
        <v/>
      </c>
      <c r="F364" s="87" t="str">
        <f>TestUIn3!F364</f>
        <v/>
      </c>
    </row>
    <row r="365">
      <c r="A365" s="86">
        <f>(IF(TestUIn3!E365=China_Japan!$A$2,1&amp;COUNTIF(TestUIn3!$E$2:$E365,China_Japan!$A$2), IF(TestUIn3!E365=China_Japan!$A$82, 2&amp;COUNTIF(TestUIn3!$E$2:$E365,China_Japan!$A$82),IF(TestUIn3!E365=China_Japan!$A$162, 3&amp;COUNTIF(TestUIn3!$E$2:$E365,China_Japan!$A$162),IF(TestUIn3!E365=China_Japan!$A$242, 4&amp;COUNTIF(TestUIn3!$E$2:$E365,China_Japan!$A$242),IF(TestUIn3!E365=China_Japan!$A$322, 5&amp;COUNTIF(TestUIn3!$E$2:$E365,China_Japan!$A$322),IF(TestUIn3!E365=China_Japan!$A$402, 6&amp;COUNTIF(TestUIn3!$E$2:$E365,China_Japan!$A$402),IF(TestUIn3!E365=China_Japan!$A$482, 7&amp;COUNTIF(TestUIn3!$E$2:$E365,China_Japan!$A$482),IF(TestUIn3!E365=China_Japan!$A$562, 8&amp;COUNTIF(TestUIn3!$E$2:$E365,China_Japan!$A$562),IF(TestUIn3!E365=China_Japan!$A$642, 9&amp;COUNTIF(TestUIn3!$E$2:$E365,China_Japan!$A$642),IF(TestUIn3!E365=China_Japan!$A$722, 10&amp;COUNTIF(TestUIn3!$E$2:$E365,China_Japan!$A$722),0)))))))))))</f>
        <v>0</v>
      </c>
      <c r="B365" t="str">
        <f>TestUIn3!A365</f>
        <v/>
      </c>
      <c r="C365" t="str">
        <f>TestUIn3!B365</f>
        <v/>
      </c>
      <c r="D365" t="str">
        <f>TestUIn3!C365</f>
        <v/>
      </c>
      <c r="E365" t="str">
        <f>TestUIn3!D365</f>
        <v/>
      </c>
      <c r="F365" s="87" t="str">
        <f>TestUIn3!F365</f>
        <v/>
      </c>
    </row>
    <row r="366">
      <c r="A366" s="86">
        <f>(IF(TestUIn3!E366=China_Japan!$A$2,1&amp;COUNTIF(TestUIn3!$E$2:$E366,China_Japan!$A$2), IF(TestUIn3!E366=China_Japan!$A$82, 2&amp;COUNTIF(TestUIn3!$E$2:$E366,China_Japan!$A$82),IF(TestUIn3!E366=China_Japan!$A$162, 3&amp;COUNTIF(TestUIn3!$E$2:$E366,China_Japan!$A$162),IF(TestUIn3!E366=China_Japan!$A$242, 4&amp;COUNTIF(TestUIn3!$E$2:$E366,China_Japan!$A$242),IF(TestUIn3!E366=China_Japan!$A$322, 5&amp;COUNTIF(TestUIn3!$E$2:$E366,China_Japan!$A$322),IF(TestUIn3!E366=China_Japan!$A$402, 6&amp;COUNTIF(TestUIn3!$E$2:$E366,China_Japan!$A$402),IF(TestUIn3!E366=China_Japan!$A$482, 7&amp;COUNTIF(TestUIn3!$E$2:$E366,China_Japan!$A$482),IF(TestUIn3!E366=China_Japan!$A$562, 8&amp;COUNTIF(TestUIn3!$E$2:$E366,China_Japan!$A$562),IF(TestUIn3!E366=China_Japan!$A$642, 9&amp;COUNTIF(TestUIn3!$E$2:$E366,China_Japan!$A$642),IF(TestUIn3!E366=China_Japan!$A$722, 10&amp;COUNTIF(TestUIn3!$E$2:$E366,China_Japan!$A$722),0)))))))))))</f>
        <v>0</v>
      </c>
      <c r="B366" t="str">
        <f>TestUIn3!A366</f>
        <v/>
      </c>
      <c r="C366" t="str">
        <f>TestUIn3!B366</f>
        <v/>
      </c>
      <c r="D366" t="str">
        <f>TestUIn3!C366</f>
        <v/>
      </c>
      <c r="E366" t="str">
        <f>TestUIn3!D366</f>
        <v/>
      </c>
      <c r="F366" s="87" t="str">
        <f>TestUIn3!F366</f>
        <v/>
      </c>
    </row>
    <row r="367">
      <c r="A367" s="86">
        <f>(IF(TestUIn3!E367=China_Japan!$A$2,1&amp;COUNTIF(TestUIn3!$E$2:$E367,China_Japan!$A$2), IF(TestUIn3!E367=China_Japan!$A$82, 2&amp;COUNTIF(TestUIn3!$E$2:$E367,China_Japan!$A$82),IF(TestUIn3!E367=China_Japan!$A$162, 3&amp;COUNTIF(TestUIn3!$E$2:$E367,China_Japan!$A$162),IF(TestUIn3!E367=China_Japan!$A$242, 4&amp;COUNTIF(TestUIn3!$E$2:$E367,China_Japan!$A$242),IF(TestUIn3!E367=China_Japan!$A$322, 5&amp;COUNTIF(TestUIn3!$E$2:$E367,China_Japan!$A$322),IF(TestUIn3!E367=China_Japan!$A$402, 6&amp;COUNTIF(TestUIn3!$E$2:$E367,China_Japan!$A$402),IF(TestUIn3!E367=China_Japan!$A$482, 7&amp;COUNTIF(TestUIn3!$E$2:$E367,China_Japan!$A$482),IF(TestUIn3!E367=China_Japan!$A$562, 8&amp;COUNTIF(TestUIn3!$E$2:$E367,China_Japan!$A$562),IF(TestUIn3!E367=China_Japan!$A$642, 9&amp;COUNTIF(TestUIn3!$E$2:$E367,China_Japan!$A$642),IF(TestUIn3!E367=China_Japan!$A$722, 10&amp;COUNTIF(TestUIn3!$E$2:$E367,China_Japan!$A$722),0)))))))))))</f>
        <v>0</v>
      </c>
      <c r="B367" t="str">
        <f>TestUIn3!A367</f>
        <v/>
      </c>
      <c r="C367" t="str">
        <f>TestUIn3!B367</f>
        <v/>
      </c>
      <c r="D367" t="str">
        <f>TestUIn3!C367</f>
        <v/>
      </c>
      <c r="E367" t="str">
        <f>TestUIn3!D367</f>
        <v/>
      </c>
      <c r="F367" s="87" t="str">
        <f>TestUIn3!F367</f>
        <v/>
      </c>
    </row>
    <row r="368">
      <c r="A368" s="86">
        <f>(IF(TestUIn3!E368=China_Japan!$A$2,1&amp;COUNTIF(TestUIn3!$E$2:$E368,China_Japan!$A$2), IF(TestUIn3!E368=China_Japan!$A$82, 2&amp;COUNTIF(TestUIn3!$E$2:$E368,China_Japan!$A$82),IF(TestUIn3!E368=China_Japan!$A$162, 3&amp;COUNTIF(TestUIn3!$E$2:$E368,China_Japan!$A$162),IF(TestUIn3!E368=China_Japan!$A$242, 4&amp;COUNTIF(TestUIn3!$E$2:$E368,China_Japan!$A$242),IF(TestUIn3!E368=China_Japan!$A$322, 5&amp;COUNTIF(TestUIn3!$E$2:$E368,China_Japan!$A$322),IF(TestUIn3!E368=China_Japan!$A$402, 6&amp;COUNTIF(TestUIn3!$E$2:$E368,China_Japan!$A$402),IF(TestUIn3!E368=China_Japan!$A$482, 7&amp;COUNTIF(TestUIn3!$E$2:$E368,China_Japan!$A$482),IF(TestUIn3!E368=China_Japan!$A$562, 8&amp;COUNTIF(TestUIn3!$E$2:$E368,China_Japan!$A$562),IF(TestUIn3!E368=China_Japan!$A$642, 9&amp;COUNTIF(TestUIn3!$E$2:$E368,China_Japan!$A$642),IF(TestUIn3!E368=China_Japan!$A$722, 10&amp;COUNTIF(TestUIn3!$E$2:$E368,China_Japan!$A$722),0)))))))))))</f>
        <v>0</v>
      </c>
      <c r="B368" t="str">
        <f>TestUIn3!A368</f>
        <v/>
      </c>
      <c r="C368" t="str">
        <f>TestUIn3!B368</f>
        <v/>
      </c>
      <c r="D368" t="str">
        <f>TestUIn3!C368</f>
        <v/>
      </c>
      <c r="E368" t="str">
        <f>TestUIn3!D368</f>
        <v/>
      </c>
      <c r="F368" s="87" t="str">
        <f>TestUIn3!F368</f>
        <v/>
      </c>
    </row>
    <row r="369">
      <c r="A369" s="86">
        <f>(IF(TestUIn3!E369=China_Japan!$A$2,1&amp;COUNTIF(TestUIn3!$E$2:$E369,China_Japan!$A$2), IF(TestUIn3!E369=China_Japan!$A$82, 2&amp;COUNTIF(TestUIn3!$E$2:$E369,China_Japan!$A$82),IF(TestUIn3!E369=China_Japan!$A$162, 3&amp;COUNTIF(TestUIn3!$E$2:$E369,China_Japan!$A$162),IF(TestUIn3!E369=China_Japan!$A$242, 4&amp;COUNTIF(TestUIn3!$E$2:$E369,China_Japan!$A$242),IF(TestUIn3!E369=China_Japan!$A$322, 5&amp;COUNTIF(TestUIn3!$E$2:$E369,China_Japan!$A$322),IF(TestUIn3!E369=China_Japan!$A$402, 6&amp;COUNTIF(TestUIn3!$E$2:$E369,China_Japan!$A$402),IF(TestUIn3!E369=China_Japan!$A$482, 7&amp;COUNTIF(TestUIn3!$E$2:$E369,China_Japan!$A$482),IF(TestUIn3!E369=China_Japan!$A$562, 8&amp;COUNTIF(TestUIn3!$E$2:$E369,China_Japan!$A$562),IF(TestUIn3!E369=China_Japan!$A$642, 9&amp;COUNTIF(TestUIn3!$E$2:$E369,China_Japan!$A$642),IF(TestUIn3!E369=China_Japan!$A$722, 10&amp;COUNTIF(TestUIn3!$E$2:$E369,China_Japan!$A$722),0)))))))))))</f>
        <v>0</v>
      </c>
      <c r="B369" t="str">
        <f>TestUIn3!A369</f>
        <v/>
      </c>
      <c r="C369" t="str">
        <f>TestUIn3!B369</f>
        <v/>
      </c>
      <c r="D369" t="str">
        <f>TestUIn3!C369</f>
        <v/>
      </c>
      <c r="E369" t="str">
        <f>TestUIn3!D369</f>
        <v/>
      </c>
      <c r="F369" s="87" t="str">
        <f>TestUIn3!F369</f>
        <v/>
      </c>
    </row>
    <row r="370">
      <c r="A370" s="86">
        <f>(IF(TestUIn3!E370=China_Japan!$A$2,1&amp;COUNTIF(TestUIn3!$E$2:$E370,China_Japan!$A$2), IF(TestUIn3!E370=China_Japan!$A$82, 2&amp;COUNTIF(TestUIn3!$E$2:$E370,China_Japan!$A$82),IF(TestUIn3!E370=China_Japan!$A$162, 3&amp;COUNTIF(TestUIn3!$E$2:$E370,China_Japan!$A$162),IF(TestUIn3!E370=China_Japan!$A$242, 4&amp;COUNTIF(TestUIn3!$E$2:$E370,China_Japan!$A$242),IF(TestUIn3!E370=China_Japan!$A$322, 5&amp;COUNTIF(TestUIn3!$E$2:$E370,China_Japan!$A$322),IF(TestUIn3!E370=China_Japan!$A$402, 6&amp;COUNTIF(TestUIn3!$E$2:$E370,China_Japan!$A$402),IF(TestUIn3!E370=China_Japan!$A$482, 7&amp;COUNTIF(TestUIn3!$E$2:$E370,China_Japan!$A$482),IF(TestUIn3!E370=China_Japan!$A$562, 8&amp;COUNTIF(TestUIn3!$E$2:$E370,China_Japan!$A$562),IF(TestUIn3!E370=China_Japan!$A$642, 9&amp;COUNTIF(TestUIn3!$E$2:$E370,China_Japan!$A$642),IF(TestUIn3!E370=China_Japan!$A$722, 10&amp;COUNTIF(TestUIn3!$E$2:$E370,China_Japan!$A$722),0)))))))))))</f>
        <v>0</v>
      </c>
      <c r="B370" t="str">
        <f>TestUIn3!A370</f>
        <v/>
      </c>
      <c r="C370" t="str">
        <f>TestUIn3!B370</f>
        <v/>
      </c>
      <c r="D370" t="str">
        <f>TestUIn3!C370</f>
        <v/>
      </c>
      <c r="E370" t="str">
        <f>TestUIn3!D370</f>
        <v/>
      </c>
      <c r="F370" s="87" t="str">
        <f>TestUIn3!F370</f>
        <v/>
      </c>
    </row>
    <row r="371">
      <c r="A371" s="86">
        <f>(IF(TestUIn3!E371=China_Japan!$A$2,1&amp;COUNTIF(TestUIn3!$E$2:$E371,China_Japan!$A$2), IF(TestUIn3!E371=China_Japan!$A$82, 2&amp;COUNTIF(TestUIn3!$E$2:$E371,China_Japan!$A$82),IF(TestUIn3!E371=China_Japan!$A$162, 3&amp;COUNTIF(TestUIn3!$E$2:$E371,China_Japan!$A$162),IF(TestUIn3!E371=China_Japan!$A$242, 4&amp;COUNTIF(TestUIn3!$E$2:$E371,China_Japan!$A$242),IF(TestUIn3!E371=China_Japan!$A$322, 5&amp;COUNTIF(TestUIn3!$E$2:$E371,China_Japan!$A$322),IF(TestUIn3!E371=China_Japan!$A$402, 6&amp;COUNTIF(TestUIn3!$E$2:$E371,China_Japan!$A$402),IF(TestUIn3!E371=China_Japan!$A$482, 7&amp;COUNTIF(TestUIn3!$E$2:$E371,China_Japan!$A$482),IF(TestUIn3!E371=China_Japan!$A$562, 8&amp;COUNTIF(TestUIn3!$E$2:$E371,China_Japan!$A$562),IF(TestUIn3!E371=China_Japan!$A$642, 9&amp;COUNTIF(TestUIn3!$E$2:$E371,China_Japan!$A$642),IF(TestUIn3!E371=China_Japan!$A$722, 10&amp;COUNTIF(TestUIn3!$E$2:$E371,China_Japan!$A$722),0)))))))))))</f>
        <v>0</v>
      </c>
      <c r="B371" t="str">
        <f>TestUIn3!A371</f>
        <v/>
      </c>
      <c r="C371" t="str">
        <f>TestUIn3!B371</f>
        <v/>
      </c>
      <c r="D371" t="str">
        <f>TestUIn3!C371</f>
        <v/>
      </c>
      <c r="E371" t="str">
        <f>TestUIn3!D371</f>
        <v/>
      </c>
      <c r="F371" s="87" t="str">
        <f>TestUIn3!F371</f>
        <v/>
      </c>
    </row>
    <row r="372">
      <c r="A372" s="86">
        <f>(IF(TestUIn3!E372=China_Japan!$A$2,1&amp;COUNTIF(TestUIn3!$E$2:$E372,China_Japan!$A$2), IF(TestUIn3!E372=China_Japan!$A$82, 2&amp;COUNTIF(TestUIn3!$E$2:$E372,China_Japan!$A$82),IF(TestUIn3!E372=China_Japan!$A$162, 3&amp;COUNTIF(TestUIn3!$E$2:$E372,China_Japan!$A$162),IF(TestUIn3!E372=China_Japan!$A$242, 4&amp;COUNTIF(TestUIn3!$E$2:$E372,China_Japan!$A$242),IF(TestUIn3!E372=China_Japan!$A$322, 5&amp;COUNTIF(TestUIn3!$E$2:$E372,China_Japan!$A$322),IF(TestUIn3!E372=China_Japan!$A$402, 6&amp;COUNTIF(TestUIn3!$E$2:$E372,China_Japan!$A$402),IF(TestUIn3!E372=China_Japan!$A$482, 7&amp;COUNTIF(TestUIn3!$E$2:$E372,China_Japan!$A$482),IF(TestUIn3!E372=China_Japan!$A$562, 8&amp;COUNTIF(TestUIn3!$E$2:$E372,China_Japan!$A$562),IF(TestUIn3!E372=China_Japan!$A$642, 9&amp;COUNTIF(TestUIn3!$E$2:$E372,China_Japan!$A$642),IF(TestUIn3!E372=China_Japan!$A$722, 10&amp;COUNTIF(TestUIn3!$E$2:$E372,China_Japan!$A$722),0)))))))))))</f>
        <v>0</v>
      </c>
      <c r="B372" t="str">
        <f>TestUIn3!A372</f>
        <v/>
      </c>
      <c r="C372" t="str">
        <f>TestUIn3!B372</f>
        <v/>
      </c>
      <c r="D372" t="str">
        <f>TestUIn3!C372</f>
        <v/>
      </c>
      <c r="E372" t="str">
        <f>TestUIn3!D372</f>
        <v/>
      </c>
      <c r="F372" s="87" t="str">
        <f>TestUIn3!F372</f>
        <v/>
      </c>
    </row>
    <row r="373">
      <c r="A373" s="86">
        <f>(IF(TestUIn3!E373=China_Japan!$A$2,1&amp;COUNTIF(TestUIn3!$E$2:$E373,China_Japan!$A$2), IF(TestUIn3!E373=China_Japan!$A$82, 2&amp;COUNTIF(TestUIn3!$E$2:$E373,China_Japan!$A$82),IF(TestUIn3!E373=China_Japan!$A$162, 3&amp;COUNTIF(TestUIn3!$E$2:$E373,China_Japan!$A$162),IF(TestUIn3!E373=China_Japan!$A$242, 4&amp;COUNTIF(TestUIn3!$E$2:$E373,China_Japan!$A$242),IF(TestUIn3!E373=China_Japan!$A$322, 5&amp;COUNTIF(TestUIn3!$E$2:$E373,China_Japan!$A$322),IF(TestUIn3!E373=China_Japan!$A$402, 6&amp;COUNTIF(TestUIn3!$E$2:$E373,China_Japan!$A$402),IF(TestUIn3!E373=China_Japan!$A$482, 7&amp;COUNTIF(TestUIn3!$E$2:$E373,China_Japan!$A$482),IF(TestUIn3!E373=China_Japan!$A$562, 8&amp;COUNTIF(TestUIn3!$E$2:$E373,China_Japan!$A$562),IF(TestUIn3!E373=China_Japan!$A$642, 9&amp;COUNTIF(TestUIn3!$E$2:$E373,China_Japan!$A$642),IF(TestUIn3!E373=China_Japan!$A$722, 10&amp;COUNTIF(TestUIn3!$E$2:$E373,China_Japan!$A$722),0)))))))))))</f>
        <v>0</v>
      </c>
      <c r="B373" t="str">
        <f>TestUIn3!A373</f>
        <v/>
      </c>
      <c r="C373" t="str">
        <f>TestUIn3!B373</f>
        <v/>
      </c>
      <c r="D373" t="str">
        <f>TestUIn3!C373</f>
        <v/>
      </c>
      <c r="E373" t="str">
        <f>TestUIn3!D373</f>
        <v/>
      </c>
      <c r="F373" s="87" t="str">
        <f>TestUIn3!F373</f>
        <v/>
      </c>
    </row>
    <row r="374">
      <c r="A374" s="86">
        <f>(IF(TestUIn3!E374=China_Japan!$A$2,1&amp;COUNTIF(TestUIn3!$E$2:$E374,China_Japan!$A$2), IF(TestUIn3!E374=China_Japan!$A$82, 2&amp;COUNTIF(TestUIn3!$E$2:$E374,China_Japan!$A$82),IF(TestUIn3!E374=China_Japan!$A$162, 3&amp;COUNTIF(TestUIn3!$E$2:$E374,China_Japan!$A$162),IF(TestUIn3!E374=China_Japan!$A$242, 4&amp;COUNTIF(TestUIn3!$E$2:$E374,China_Japan!$A$242),IF(TestUIn3!E374=China_Japan!$A$322, 5&amp;COUNTIF(TestUIn3!$E$2:$E374,China_Japan!$A$322),IF(TestUIn3!E374=China_Japan!$A$402, 6&amp;COUNTIF(TestUIn3!$E$2:$E374,China_Japan!$A$402),IF(TestUIn3!E374=China_Japan!$A$482, 7&amp;COUNTIF(TestUIn3!$E$2:$E374,China_Japan!$A$482),IF(TestUIn3!E374=China_Japan!$A$562, 8&amp;COUNTIF(TestUIn3!$E$2:$E374,China_Japan!$A$562),IF(TestUIn3!E374=China_Japan!$A$642, 9&amp;COUNTIF(TestUIn3!$E$2:$E374,China_Japan!$A$642),IF(TestUIn3!E374=China_Japan!$A$722, 10&amp;COUNTIF(TestUIn3!$E$2:$E374,China_Japan!$A$722),0)))))))))))</f>
        <v>0</v>
      </c>
      <c r="B374" t="str">
        <f>TestUIn3!A374</f>
        <v/>
      </c>
      <c r="C374" t="str">
        <f>TestUIn3!B374</f>
        <v/>
      </c>
      <c r="D374" t="str">
        <f>TestUIn3!C374</f>
        <v/>
      </c>
      <c r="E374" t="str">
        <f>TestUIn3!D374</f>
        <v/>
      </c>
      <c r="F374" s="87" t="str">
        <f>TestUIn3!F374</f>
        <v/>
      </c>
    </row>
    <row r="375">
      <c r="A375" s="86">
        <f>(IF(TestUIn3!E375=China_Japan!$A$2,1&amp;COUNTIF(TestUIn3!$E$2:$E375,China_Japan!$A$2), IF(TestUIn3!E375=China_Japan!$A$82, 2&amp;COUNTIF(TestUIn3!$E$2:$E375,China_Japan!$A$82),IF(TestUIn3!E375=China_Japan!$A$162, 3&amp;COUNTIF(TestUIn3!$E$2:$E375,China_Japan!$A$162),IF(TestUIn3!E375=China_Japan!$A$242, 4&amp;COUNTIF(TestUIn3!$E$2:$E375,China_Japan!$A$242),IF(TestUIn3!E375=China_Japan!$A$322, 5&amp;COUNTIF(TestUIn3!$E$2:$E375,China_Japan!$A$322),IF(TestUIn3!E375=China_Japan!$A$402, 6&amp;COUNTIF(TestUIn3!$E$2:$E375,China_Japan!$A$402),IF(TestUIn3!E375=China_Japan!$A$482, 7&amp;COUNTIF(TestUIn3!$E$2:$E375,China_Japan!$A$482),IF(TestUIn3!E375=China_Japan!$A$562, 8&amp;COUNTIF(TestUIn3!$E$2:$E375,China_Japan!$A$562),IF(TestUIn3!E375=China_Japan!$A$642, 9&amp;COUNTIF(TestUIn3!$E$2:$E375,China_Japan!$A$642),IF(TestUIn3!E375=China_Japan!$A$722, 10&amp;COUNTIF(TestUIn3!$E$2:$E375,China_Japan!$A$722),0)))))))))))</f>
        <v>0</v>
      </c>
      <c r="B375" t="str">
        <f>TestUIn3!A375</f>
        <v/>
      </c>
      <c r="C375" t="str">
        <f>TestUIn3!B375</f>
        <v/>
      </c>
      <c r="D375" t="str">
        <f>TestUIn3!C375</f>
        <v/>
      </c>
      <c r="E375" t="str">
        <f>TestUIn3!D375</f>
        <v/>
      </c>
      <c r="F375" s="87" t="str">
        <f>TestUIn3!F375</f>
        <v/>
      </c>
    </row>
    <row r="376">
      <c r="A376" s="86">
        <f>(IF(TestUIn3!E376=China_Japan!$A$2,1&amp;COUNTIF(TestUIn3!$E$2:$E376,China_Japan!$A$2), IF(TestUIn3!E376=China_Japan!$A$82, 2&amp;COUNTIF(TestUIn3!$E$2:$E376,China_Japan!$A$82),IF(TestUIn3!E376=China_Japan!$A$162, 3&amp;COUNTIF(TestUIn3!$E$2:$E376,China_Japan!$A$162),IF(TestUIn3!E376=China_Japan!$A$242, 4&amp;COUNTIF(TestUIn3!$E$2:$E376,China_Japan!$A$242),IF(TestUIn3!E376=China_Japan!$A$322, 5&amp;COUNTIF(TestUIn3!$E$2:$E376,China_Japan!$A$322),IF(TestUIn3!E376=China_Japan!$A$402, 6&amp;COUNTIF(TestUIn3!$E$2:$E376,China_Japan!$A$402),IF(TestUIn3!E376=China_Japan!$A$482, 7&amp;COUNTIF(TestUIn3!$E$2:$E376,China_Japan!$A$482),IF(TestUIn3!E376=China_Japan!$A$562, 8&amp;COUNTIF(TestUIn3!$E$2:$E376,China_Japan!$A$562),IF(TestUIn3!E376=China_Japan!$A$642, 9&amp;COUNTIF(TestUIn3!$E$2:$E376,China_Japan!$A$642),IF(TestUIn3!E376=China_Japan!$A$722, 10&amp;COUNTIF(TestUIn3!$E$2:$E376,China_Japan!$A$722),0)))))))))))</f>
        <v>0</v>
      </c>
      <c r="B376" t="str">
        <f>TestUIn3!A376</f>
        <v/>
      </c>
      <c r="C376" t="str">
        <f>TestUIn3!B376</f>
        <v/>
      </c>
      <c r="D376" t="str">
        <f>TestUIn3!C376</f>
        <v/>
      </c>
      <c r="E376" t="str">
        <f>TestUIn3!D376</f>
        <v/>
      </c>
      <c r="F376" s="87" t="str">
        <f>TestUIn3!F376</f>
        <v/>
      </c>
    </row>
    <row r="377">
      <c r="A377" s="86">
        <f>(IF(TestUIn3!E377=China_Japan!$A$2,1&amp;COUNTIF(TestUIn3!$E$2:$E377,China_Japan!$A$2), IF(TestUIn3!E377=China_Japan!$A$82, 2&amp;COUNTIF(TestUIn3!$E$2:$E377,China_Japan!$A$82),IF(TestUIn3!E377=China_Japan!$A$162, 3&amp;COUNTIF(TestUIn3!$E$2:$E377,China_Japan!$A$162),IF(TestUIn3!E377=China_Japan!$A$242, 4&amp;COUNTIF(TestUIn3!$E$2:$E377,China_Japan!$A$242),IF(TestUIn3!E377=China_Japan!$A$322, 5&amp;COUNTIF(TestUIn3!$E$2:$E377,China_Japan!$A$322),IF(TestUIn3!E377=China_Japan!$A$402, 6&amp;COUNTIF(TestUIn3!$E$2:$E377,China_Japan!$A$402),IF(TestUIn3!E377=China_Japan!$A$482, 7&amp;COUNTIF(TestUIn3!$E$2:$E377,China_Japan!$A$482),IF(TestUIn3!E377=China_Japan!$A$562, 8&amp;COUNTIF(TestUIn3!$E$2:$E377,China_Japan!$A$562),IF(TestUIn3!E377=China_Japan!$A$642, 9&amp;COUNTIF(TestUIn3!$E$2:$E377,China_Japan!$A$642),IF(TestUIn3!E377=China_Japan!$A$722, 10&amp;COUNTIF(TestUIn3!$E$2:$E377,China_Japan!$A$722),0)))))))))))</f>
        <v>0</v>
      </c>
      <c r="B377" t="str">
        <f>TestUIn3!A377</f>
        <v/>
      </c>
      <c r="C377" t="str">
        <f>TestUIn3!B377</f>
        <v/>
      </c>
      <c r="D377" t="str">
        <f>TestUIn3!C377</f>
        <v/>
      </c>
      <c r="E377" t="str">
        <f>TestUIn3!D377</f>
        <v/>
      </c>
      <c r="F377" s="87" t="str">
        <f>TestUIn3!F377</f>
        <v/>
      </c>
    </row>
    <row r="378">
      <c r="A378" s="86">
        <f>(IF(TestUIn3!E378=China_Japan!$A$2,1&amp;COUNTIF(TestUIn3!$E$2:$E378,China_Japan!$A$2), IF(TestUIn3!E378=China_Japan!$A$82, 2&amp;COUNTIF(TestUIn3!$E$2:$E378,China_Japan!$A$82),IF(TestUIn3!E378=China_Japan!$A$162, 3&amp;COUNTIF(TestUIn3!$E$2:$E378,China_Japan!$A$162),IF(TestUIn3!E378=China_Japan!$A$242, 4&amp;COUNTIF(TestUIn3!$E$2:$E378,China_Japan!$A$242),IF(TestUIn3!E378=China_Japan!$A$322, 5&amp;COUNTIF(TestUIn3!$E$2:$E378,China_Japan!$A$322),IF(TestUIn3!E378=China_Japan!$A$402, 6&amp;COUNTIF(TestUIn3!$E$2:$E378,China_Japan!$A$402),IF(TestUIn3!E378=China_Japan!$A$482, 7&amp;COUNTIF(TestUIn3!$E$2:$E378,China_Japan!$A$482),IF(TestUIn3!E378=China_Japan!$A$562, 8&amp;COUNTIF(TestUIn3!$E$2:$E378,China_Japan!$A$562),IF(TestUIn3!E378=China_Japan!$A$642, 9&amp;COUNTIF(TestUIn3!$E$2:$E378,China_Japan!$A$642),IF(TestUIn3!E378=China_Japan!$A$722, 10&amp;COUNTIF(TestUIn3!$E$2:$E378,China_Japan!$A$722),0)))))))))))</f>
        <v>0</v>
      </c>
      <c r="B378" t="str">
        <f>TestUIn3!A378</f>
        <v/>
      </c>
      <c r="C378" t="str">
        <f>TestUIn3!B378</f>
        <v/>
      </c>
      <c r="D378" t="str">
        <f>TestUIn3!C378</f>
        <v/>
      </c>
      <c r="E378" t="str">
        <f>TestUIn3!D378</f>
        <v/>
      </c>
      <c r="F378" s="87" t="str">
        <f>TestUIn3!F378</f>
        <v/>
      </c>
    </row>
    <row r="379">
      <c r="A379" s="86">
        <f>(IF(TestUIn3!E379=China_Japan!$A$2,1&amp;COUNTIF(TestUIn3!$E$2:$E379,China_Japan!$A$2), IF(TestUIn3!E379=China_Japan!$A$82, 2&amp;COUNTIF(TestUIn3!$E$2:$E379,China_Japan!$A$82),IF(TestUIn3!E379=China_Japan!$A$162, 3&amp;COUNTIF(TestUIn3!$E$2:$E379,China_Japan!$A$162),IF(TestUIn3!E379=China_Japan!$A$242, 4&amp;COUNTIF(TestUIn3!$E$2:$E379,China_Japan!$A$242),IF(TestUIn3!E379=China_Japan!$A$322, 5&amp;COUNTIF(TestUIn3!$E$2:$E379,China_Japan!$A$322),IF(TestUIn3!E379=China_Japan!$A$402, 6&amp;COUNTIF(TestUIn3!$E$2:$E379,China_Japan!$A$402),IF(TestUIn3!E379=China_Japan!$A$482, 7&amp;COUNTIF(TestUIn3!$E$2:$E379,China_Japan!$A$482),IF(TestUIn3!E379=China_Japan!$A$562, 8&amp;COUNTIF(TestUIn3!$E$2:$E379,China_Japan!$A$562),IF(TestUIn3!E379=China_Japan!$A$642, 9&amp;COUNTIF(TestUIn3!$E$2:$E379,China_Japan!$A$642),IF(TestUIn3!E379=China_Japan!$A$722, 10&amp;COUNTIF(TestUIn3!$E$2:$E379,China_Japan!$A$722),0)))))))))))</f>
        <v>0</v>
      </c>
      <c r="B379" t="str">
        <f>TestUIn3!A379</f>
        <v/>
      </c>
      <c r="C379" t="str">
        <f>TestUIn3!B379</f>
        <v/>
      </c>
      <c r="D379" t="str">
        <f>TestUIn3!C379</f>
        <v/>
      </c>
      <c r="E379" t="str">
        <f>TestUIn3!D379</f>
        <v/>
      </c>
      <c r="F379" s="87" t="str">
        <f>TestUIn3!F379</f>
        <v/>
      </c>
    </row>
    <row r="380">
      <c r="A380" s="86">
        <f>(IF(TestUIn3!E380=China_Japan!$A$2,1&amp;COUNTIF(TestUIn3!$E$2:$E380,China_Japan!$A$2), IF(TestUIn3!E380=China_Japan!$A$82, 2&amp;COUNTIF(TestUIn3!$E$2:$E380,China_Japan!$A$82),IF(TestUIn3!E380=China_Japan!$A$162, 3&amp;COUNTIF(TestUIn3!$E$2:$E380,China_Japan!$A$162),IF(TestUIn3!E380=China_Japan!$A$242, 4&amp;COUNTIF(TestUIn3!$E$2:$E380,China_Japan!$A$242),IF(TestUIn3!E380=China_Japan!$A$322, 5&amp;COUNTIF(TestUIn3!$E$2:$E380,China_Japan!$A$322),IF(TestUIn3!E380=China_Japan!$A$402, 6&amp;COUNTIF(TestUIn3!$E$2:$E380,China_Japan!$A$402),IF(TestUIn3!E380=China_Japan!$A$482, 7&amp;COUNTIF(TestUIn3!$E$2:$E380,China_Japan!$A$482),IF(TestUIn3!E380=China_Japan!$A$562, 8&amp;COUNTIF(TestUIn3!$E$2:$E380,China_Japan!$A$562),IF(TestUIn3!E380=China_Japan!$A$642, 9&amp;COUNTIF(TestUIn3!$E$2:$E380,China_Japan!$A$642),IF(TestUIn3!E380=China_Japan!$A$722, 10&amp;COUNTIF(TestUIn3!$E$2:$E380,China_Japan!$A$722),0)))))))))))</f>
        <v>0</v>
      </c>
      <c r="B380" t="str">
        <f>TestUIn3!A380</f>
        <v/>
      </c>
      <c r="C380" t="str">
        <f>TestUIn3!B380</f>
        <v/>
      </c>
      <c r="D380" t="str">
        <f>TestUIn3!C380</f>
        <v/>
      </c>
      <c r="E380" t="str">
        <f>TestUIn3!D380</f>
        <v/>
      </c>
      <c r="F380" s="87" t="str">
        <f>TestUIn3!F380</f>
        <v/>
      </c>
    </row>
    <row r="381">
      <c r="A381" s="86">
        <f>(IF(TestUIn3!E381=China_Japan!$A$2,1&amp;COUNTIF(TestUIn3!$E$2:$E381,China_Japan!$A$2), IF(TestUIn3!E381=China_Japan!$A$82, 2&amp;COUNTIF(TestUIn3!$E$2:$E381,China_Japan!$A$82),IF(TestUIn3!E381=China_Japan!$A$162, 3&amp;COUNTIF(TestUIn3!$E$2:$E381,China_Japan!$A$162),IF(TestUIn3!E381=China_Japan!$A$242, 4&amp;COUNTIF(TestUIn3!$E$2:$E381,China_Japan!$A$242),IF(TestUIn3!E381=China_Japan!$A$322, 5&amp;COUNTIF(TestUIn3!$E$2:$E381,China_Japan!$A$322),IF(TestUIn3!E381=China_Japan!$A$402, 6&amp;COUNTIF(TestUIn3!$E$2:$E381,China_Japan!$A$402),IF(TestUIn3!E381=China_Japan!$A$482, 7&amp;COUNTIF(TestUIn3!$E$2:$E381,China_Japan!$A$482),IF(TestUIn3!E381=China_Japan!$A$562, 8&amp;COUNTIF(TestUIn3!$E$2:$E381,China_Japan!$A$562),IF(TestUIn3!E381=China_Japan!$A$642, 9&amp;COUNTIF(TestUIn3!$E$2:$E381,China_Japan!$A$642),IF(TestUIn3!E381=China_Japan!$A$722, 10&amp;COUNTIF(TestUIn3!$E$2:$E381,China_Japan!$A$722),0)))))))))))</f>
        <v>0</v>
      </c>
      <c r="B381" t="str">
        <f>TestUIn3!A381</f>
        <v/>
      </c>
      <c r="C381" t="str">
        <f>TestUIn3!B381</f>
        <v/>
      </c>
      <c r="D381" t="str">
        <f>TestUIn3!C381</f>
        <v/>
      </c>
      <c r="E381" t="str">
        <f>TestUIn3!D381</f>
        <v/>
      </c>
      <c r="F381" s="87" t="str">
        <f>TestUIn3!F381</f>
        <v/>
      </c>
    </row>
    <row r="382">
      <c r="A382" s="86">
        <f>(IF(TestUIn3!E382=China_Japan!$A$2,1&amp;COUNTIF(TestUIn3!$E$2:$E382,China_Japan!$A$2), IF(TestUIn3!E382=China_Japan!$A$82, 2&amp;COUNTIF(TestUIn3!$E$2:$E382,China_Japan!$A$82),IF(TestUIn3!E382=China_Japan!$A$162, 3&amp;COUNTIF(TestUIn3!$E$2:$E382,China_Japan!$A$162),IF(TestUIn3!E382=China_Japan!$A$242, 4&amp;COUNTIF(TestUIn3!$E$2:$E382,China_Japan!$A$242),IF(TestUIn3!E382=China_Japan!$A$322, 5&amp;COUNTIF(TestUIn3!$E$2:$E382,China_Japan!$A$322),IF(TestUIn3!E382=China_Japan!$A$402, 6&amp;COUNTIF(TestUIn3!$E$2:$E382,China_Japan!$A$402),IF(TestUIn3!E382=China_Japan!$A$482, 7&amp;COUNTIF(TestUIn3!$E$2:$E382,China_Japan!$A$482),IF(TestUIn3!E382=China_Japan!$A$562, 8&amp;COUNTIF(TestUIn3!$E$2:$E382,China_Japan!$A$562),IF(TestUIn3!E382=China_Japan!$A$642, 9&amp;COUNTIF(TestUIn3!$E$2:$E382,China_Japan!$A$642),IF(TestUIn3!E382=China_Japan!$A$722, 10&amp;COUNTIF(TestUIn3!$E$2:$E382,China_Japan!$A$722),0)))))))))))</f>
        <v>0</v>
      </c>
      <c r="B382" t="str">
        <f>TestUIn3!A382</f>
        <v/>
      </c>
      <c r="C382" t="str">
        <f>TestUIn3!B382</f>
        <v/>
      </c>
      <c r="D382" t="str">
        <f>TestUIn3!C382</f>
        <v/>
      </c>
      <c r="E382" t="str">
        <f>TestUIn3!D382</f>
        <v/>
      </c>
      <c r="F382" s="87" t="str">
        <f>TestUIn3!F382</f>
        <v/>
      </c>
    </row>
    <row r="383">
      <c r="A383" s="86">
        <f>(IF(TestUIn3!E383=China_Japan!$A$2,1&amp;COUNTIF(TestUIn3!$E$2:$E383,China_Japan!$A$2), IF(TestUIn3!E383=China_Japan!$A$82, 2&amp;COUNTIF(TestUIn3!$E$2:$E383,China_Japan!$A$82),IF(TestUIn3!E383=China_Japan!$A$162, 3&amp;COUNTIF(TestUIn3!$E$2:$E383,China_Japan!$A$162),IF(TestUIn3!E383=China_Japan!$A$242, 4&amp;COUNTIF(TestUIn3!$E$2:$E383,China_Japan!$A$242),IF(TestUIn3!E383=China_Japan!$A$322, 5&amp;COUNTIF(TestUIn3!$E$2:$E383,China_Japan!$A$322),IF(TestUIn3!E383=China_Japan!$A$402, 6&amp;COUNTIF(TestUIn3!$E$2:$E383,China_Japan!$A$402),IF(TestUIn3!E383=China_Japan!$A$482, 7&amp;COUNTIF(TestUIn3!$E$2:$E383,China_Japan!$A$482),IF(TestUIn3!E383=China_Japan!$A$562, 8&amp;COUNTIF(TestUIn3!$E$2:$E383,China_Japan!$A$562),IF(TestUIn3!E383=China_Japan!$A$642, 9&amp;COUNTIF(TestUIn3!$E$2:$E383,China_Japan!$A$642),IF(TestUIn3!E383=China_Japan!$A$722, 10&amp;COUNTIF(TestUIn3!$E$2:$E383,China_Japan!$A$722),0)))))))))))</f>
        <v>0</v>
      </c>
      <c r="B383" t="str">
        <f>TestUIn3!A383</f>
        <v/>
      </c>
      <c r="C383" t="str">
        <f>TestUIn3!B383</f>
        <v/>
      </c>
      <c r="D383" t="str">
        <f>TestUIn3!C383</f>
        <v/>
      </c>
      <c r="E383" t="str">
        <f>TestUIn3!D383</f>
        <v/>
      </c>
      <c r="F383" s="87" t="str">
        <f>TestUIn3!F383</f>
        <v/>
      </c>
    </row>
    <row r="384">
      <c r="A384" s="86">
        <f>(IF(TestUIn3!E384=China_Japan!$A$2,1&amp;COUNTIF(TestUIn3!$E$2:$E384,China_Japan!$A$2), IF(TestUIn3!E384=China_Japan!$A$82, 2&amp;COUNTIF(TestUIn3!$E$2:$E384,China_Japan!$A$82),IF(TestUIn3!E384=China_Japan!$A$162, 3&amp;COUNTIF(TestUIn3!$E$2:$E384,China_Japan!$A$162),IF(TestUIn3!E384=China_Japan!$A$242, 4&amp;COUNTIF(TestUIn3!$E$2:$E384,China_Japan!$A$242),IF(TestUIn3!E384=China_Japan!$A$322, 5&amp;COUNTIF(TestUIn3!$E$2:$E384,China_Japan!$A$322),IF(TestUIn3!E384=China_Japan!$A$402, 6&amp;COUNTIF(TestUIn3!$E$2:$E384,China_Japan!$A$402),IF(TestUIn3!E384=China_Japan!$A$482, 7&amp;COUNTIF(TestUIn3!$E$2:$E384,China_Japan!$A$482),IF(TestUIn3!E384=China_Japan!$A$562, 8&amp;COUNTIF(TestUIn3!$E$2:$E384,China_Japan!$A$562),IF(TestUIn3!E384=China_Japan!$A$642, 9&amp;COUNTIF(TestUIn3!$E$2:$E384,China_Japan!$A$642),IF(TestUIn3!E384=China_Japan!$A$722, 10&amp;COUNTIF(TestUIn3!$E$2:$E384,China_Japan!$A$722),0)))))))))))</f>
        <v>0</v>
      </c>
      <c r="B384" t="str">
        <f>TestUIn3!A384</f>
        <v/>
      </c>
      <c r="C384" t="str">
        <f>TestUIn3!B384</f>
        <v/>
      </c>
      <c r="D384" t="str">
        <f>TestUIn3!C384</f>
        <v/>
      </c>
      <c r="E384" t="str">
        <f>TestUIn3!D384</f>
        <v/>
      </c>
      <c r="F384" s="87" t="str">
        <f>TestUIn3!F384</f>
        <v/>
      </c>
    </row>
    <row r="385">
      <c r="A385" s="86">
        <f>(IF(TestUIn3!E385=China_Japan!$A$2,1&amp;COUNTIF(TestUIn3!$E$2:$E385,China_Japan!$A$2), IF(TestUIn3!E385=China_Japan!$A$82, 2&amp;COUNTIF(TestUIn3!$E$2:$E385,China_Japan!$A$82),IF(TestUIn3!E385=China_Japan!$A$162, 3&amp;COUNTIF(TestUIn3!$E$2:$E385,China_Japan!$A$162),IF(TestUIn3!E385=China_Japan!$A$242, 4&amp;COUNTIF(TestUIn3!$E$2:$E385,China_Japan!$A$242),IF(TestUIn3!E385=China_Japan!$A$322, 5&amp;COUNTIF(TestUIn3!$E$2:$E385,China_Japan!$A$322),IF(TestUIn3!E385=China_Japan!$A$402, 6&amp;COUNTIF(TestUIn3!$E$2:$E385,China_Japan!$A$402),IF(TestUIn3!E385=China_Japan!$A$482, 7&amp;COUNTIF(TestUIn3!$E$2:$E385,China_Japan!$A$482),IF(TestUIn3!E385=China_Japan!$A$562, 8&amp;COUNTIF(TestUIn3!$E$2:$E385,China_Japan!$A$562),IF(TestUIn3!E385=China_Japan!$A$642, 9&amp;COUNTIF(TestUIn3!$E$2:$E385,China_Japan!$A$642),IF(TestUIn3!E385=China_Japan!$A$722, 10&amp;COUNTIF(TestUIn3!$E$2:$E385,China_Japan!$A$722),0)))))))))))</f>
        <v>0</v>
      </c>
      <c r="B385" t="str">
        <f>TestUIn3!A385</f>
        <v/>
      </c>
      <c r="C385" t="str">
        <f>TestUIn3!B385</f>
        <v/>
      </c>
      <c r="D385" t="str">
        <f>TestUIn3!C385</f>
        <v/>
      </c>
      <c r="E385" t="str">
        <f>TestUIn3!D385</f>
        <v/>
      </c>
      <c r="F385" s="87" t="str">
        <f>TestUIn3!F385</f>
        <v/>
      </c>
    </row>
    <row r="386">
      <c r="A386" s="86">
        <f>(IF(TestUIn3!E386=China_Japan!$A$2,1&amp;COUNTIF(TestUIn3!$E$2:$E386,China_Japan!$A$2), IF(TestUIn3!E386=China_Japan!$A$82, 2&amp;COUNTIF(TestUIn3!$E$2:$E386,China_Japan!$A$82),IF(TestUIn3!E386=China_Japan!$A$162, 3&amp;COUNTIF(TestUIn3!$E$2:$E386,China_Japan!$A$162),IF(TestUIn3!E386=China_Japan!$A$242, 4&amp;COUNTIF(TestUIn3!$E$2:$E386,China_Japan!$A$242),IF(TestUIn3!E386=China_Japan!$A$322, 5&amp;COUNTIF(TestUIn3!$E$2:$E386,China_Japan!$A$322),IF(TestUIn3!E386=China_Japan!$A$402, 6&amp;COUNTIF(TestUIn3!$E$2:$E386,China_Japan!$A$402),IF(TestUIn3!E386=China_Japan!$A$482, 7&amp;COUNTIF(TestUIn3!$E$2:$E386,China_Japan!$A$482),IF(TestUIn3!E386=China_Japan!$A$562, 8&amp;COUNTIF(TestUIn3!$E$2:$E386,China_Japan!$A$562),IF(TestUIn3!E386=China_Japan!$A$642, 9&amp;COUNTIF(TestUIn3!$E$2:$E386,China_Japan!$A$642),IF(TestUIn3!E386=China_Japan!$A$722, 10&amp;COUNTIF(TestUIn3!$E$2:$E386,China_Japan!$A$722),0)))))))))))</f>
        <v>0</v>
      </c>
      <c r="B386" t="str">
        <f>TestUIn3!A386</f>
        <v/>
      </c>
      <c r="C386" t="str">
        <f>TestUIn3!B386</f>
        <v/>
      </c>
      <c r="D386" t="str">
        <f>TestUIn3!C386</f>
        <v/>
      </c>
      <c r="E386" t="str">
        <f>TestUIn3!D386</f>
        <v/>
      </c>
      <c r="F386" s="87" t="str">
        <f>TestUIn3!F386</f>
        <v/>
      </c>
    </row>
    <row r="387">
      <c r="A387" s="86">
        <f>(IF(TestUIn3!E387=China_Japan!$A$2,1&amp;COUNTIF(TestUIn3!$E$2:$E387,China_Japan!$A$2), IF(TestUIn3!E387=China_Japan!$A$82, 2&amp;COUNTIF(TestUIn3!$E$2:$E387,China_Japan!$A$82),IF(TestUIn3!E387=China_Japan!$A$162, 3&amp;COUNTIF(TestUIn3!$E$2:$E387,China_Japan!$A$162),IF(TestUIn3!E387=China_Japan!$A$242, 4&amp;COUNTIF(TestUIn3!$E$2:$E387,China_Japan!$A$242),IF(TestUIn3!E387=China_Japan!$A$322, 5&amp;COUNTIF(TestUIn3!$E$2:$E387,China_Japan!$A$322),IF(TestUIn3!E387=China_Japan!$A$402, 6&amp;COUNTIF(TestUIn3!$E$2:$E387,China_Japan!$A$402),IF(TestUIn3!E387=China_Japan!$A$482, 7&amp;COUNTIF(TestUIn3!$E$2:$E387,China_Japan!$A$482),IF(TestUIn3!E387=China_Japan!$A$562, 8&amp;COUNTIF(TestUIn3!$E$2:$E387,China_Japan!$A$562),IF(TestUIn3!E387=China_Japan!$A$642, 9&amp;COUNTIF(TestUIn3!$E$2:$E387,China_Japan!$A$642),IF(TestUIn3!E387=China_Japan!$A$722, 10&amp;COUNTIF(TestUIn3!$E$2:$E387,China_Japan!$A$722),0)))))))))))</f>
        <v>0</v>
      </c>
      <c r="B387" t="str">
        <f>TestUIn3!A387</f>
        <v/>
      </c>
      <c r="C387" t="str">
        <f>TestUIn3!B387</f>
        <v/>
      </c>
      <c r="D387" t="str">
        <f>TestUIn3!C387</f>
        <v/>
      </c>
      <c r="E387" t="str">
        <f>TestUIn3!D387</f>
        <v/>
      </c>
      <c r="F387" s="87" t="str">
        <f>TestUIn3!F387</f>
        <v/>
      </c>
    </row>
    <row r="388">
      <c r="A388" s="86">
        <f>(IF(TestUIn3!E388=China_Japan!$A$2,1&amp;COUNTIF(TestUIn3!$E$2:$E388,China_Japan!$A$2), IF(TestUIn3!E388=China_Japan!$A$82, 2&amp;COUNTIF(TestUIn3!$E$2:$E388,China_Japan!$A$82),IF(TestUIn3!E388=China_Japan!$A$162, 3&amp;COUNTIF(TestUIn3!$E$2:$E388,China_Japan!$A$162),IF(TestUIn3!E388=China_Japan!$A$242, 4&amp;COUNTIF(TestUIn3!$E$2:$E388,China_Japan!$A$242),IF(TestUIn3!E388=China_Japan!$A$322, 5&amp;COUNTIF(TestUIn3!$E$2:$E388,China_Japan!$A$322),IF(TestUIn3!E388=China_Japan!$A$402, 6&amp;COUNTIF(TestUIn3!$E$2:$E388,China_Japan!$A$402),IF(TestUIn3!E388=China_Japan!$A$482, 7&amp;COUNTIF(TestUIn3!$E$2:$E388,China_Japan!$A$482),IF(TestUIn3!E388=China_Japan!$A$562, 8&amp;COUNTIF(TestUIn3!$E$2:$E388,China_Japan!$A$562),IF(TestUIn3!E388=China_Japan!$A$642, 9&amp;COUNTIF(TestUIn3!$E$2:$E388,China_Japan!$A$642),IF(TestUIn3!E388=China_Japan!$A$722, 10&amp;COUNTIF(TestUIn3!$E$2:$E388,China_Japan!$A$722),0)))))))))))</f>
        <v>0</v>
      </c>
      <c r="B388" t="str">
        <f>TestUIn3!A388</f>
        <v/>
      </c>
      <c r="C388" t="str">
        <f>TestUIn3!B388</f>
        <v/>
      </c>
      <c r="D388" t="str">
        <f>TestUIn3!C388</f>
        <v/>
      </c>
      <c r="E388" t="str">
        <f>TestUIn3!D388</f>
        <v/>
      </c>
      <c r="F388" s="87" t="str">
        <f>TestUIn3!F388</f>
        <v/>
      </c>
    </row>
    <row r="389">
      <c r="A389" s="86">
        <f>(IF(TestUIn3!E389=China_Japan!$A$2,1&amp;COUNTIF(TestUIn3!$E$2:$E389,China_Japan!$A$2), IF(TestUIn3!E389=China_Japan!$A$82, 2&amp;COUNTIF(TestUIn3!$E$2:$E389,China_Japan!$A$82),IF(TestUIn3!E389=China_Japan!$A$162, 3&amp;COUNTIF(TestUIn3!$E$2:$E389,China_Japan!$A$162),IF(TestUIn3!E389=China_Japan!$A$242, 4&amp;COUNTIF(TestUIn3!$E$2:$E389,China_Japan!$A$242),IF(TestUIn3!E389=China_Japan!$A$322, 5&amp;COUNTIF(TestUIn3!$E$2:$E389,China_Japan!$A$322),IF(TestUIn3!E389=China_Japan!$A$402, 6&amp;COUNTIF(TestUIn3!$E$2:$E389,China_Japan!$A$402),IF(TestUIn3!E389=China_Japan!$A$482, 7&amp;COUNTIF(TestUIn3!$E$2:$E389,China_Japan!$A$482),IF(TestUIn3!E389=China_Japan!$A$562, 8&amp;COUNTIF(TestUIn3!$E$2:$E389,China_Japan!$A$562),IF(TestUIn3!E389=China_Japan!$A$642, 9&amp;COUNTIF(TestUIn3!$E$2:$E389,China_Japan!$A$642),IF(TestUIn3!E389=China_Japan!$A$722, 10&amp;COUNTIF(TestUIn3!$E$2:$E389,China_Japan!$A$722),0)))))))))))</f>
        <v>0</v>
      </c>
      <c r="B389" t="str">
        <f>TestUIn3!A389</f>
        <v/>
      </c>
      <c r="C389" t="str">
        <f>TestUIn3!B389</f>
        <v/>
      </c>
      <c r="D389" t="str">
        <f>TestUIn3!C389</f>
        <v/>
      </c>
      <c r="E389" t="str">
        <f>TestUIn3!D389</f>
        <v/>
      </c>
      <c r="F389" s="87" t="str">
        <f>TestUIn3!F389</f>
        <v/>
      </c>
    </row>
    <row r="390">
      <c r="A390" s="86">
        <f>(IF(TestUIn3!E390=China_Japan!$A$2,1&amp;COUNTIF(TestUIn3!$E$2:$E390,China_Japan!$A$2), IF(TestUIn3!E390=China_Japan!$A$82, 2&amp;COUNTIF(TestUIn3!$E$2:$E390,China_Japan!$A$82),IF(TestUIn3!E390=China_Japan!$A$162, 3&amp;COUNTIF(TestUIn3!$E$2:$E390,China_Japan!$A$162),IF(TestUIn3!E390=China_Japan!$A$242, 4&amp;COUNTIF(TestUIn3!$E$2:$E390,China_Japan!$A$242),IF(TestUIn3!E390=China_Japan!$A$322, 5&amp;COUNTIF(TestUIn3!$E$2:$E390,China_Japan!$A$322),IF(TestUIn3!E390=China_Japan!$A$402, 6&amp;COUNTIF(TestUIn3!$E$2:$E390,China_Japan!$A$402),IF(TestUIn3!E390=China_Japan!$A$482, 7&amp;COUNTIF(TestUIn3!$E$2:$E390,China_Japan!$A$482),IF(TestUIn3!E390=China_Japan!$A$562, 8&amp;COUNTIF(TestUIn3!$E$2:$E390,China_Japan!$A$562),IF(TestUIn3!E390=China_Japan!$A$642, 9&amp;COUNTIF(TestUIn3!$E$2:$E390,China_Japan!$A$642),IF(TestUIn3!E390=China_Japan!$A$722, 10&amp;COUNTIF(TestUIn3!$E$2:$E390,China_Japan!$A$722),0)))))))))))</f>
        <v>0</v>
      </c>
      <c r="B390" t="str">
        <f>TestUIn3!A390</f>
        <v/>
      </c>
      <c r="C390" t="str">
        <f>TestUIn3!B390</f>
        <v/>
      </c>
      <c r="D390" t="str">
        <f>TestUIn3!C390</f>
        <v/>
      </c>
      <c r="E390" t="str">
        <f>TestUIn3!D390</f>
        <v/>
      </c>
      <c r="F390" s="87" t="str">
        <f>TestUIn3!F390</f>
        <v/>
      </c>
    </row>
    <row r="391">
      <c r="A391" s="86">
        <f>(IF(TestUIn3!E391=China_Japan!$A$2,1&amp;COUNTIF(TestUIn3!$E$2:$E391,China_Japan!$A$2), IF(TestUIn3!E391=China_Japan!$A$82, 2&amp;COUNTIF(TestUIn3!$E$2:$E391,China_Japan!$A$82),IF(TestUIn3!E391=China_Japan!$A$162, 3&amp;COUNTIF(TestUIn3!$E$2:$E391,China_Japan!$A$162),IF(TestUIn3!E391=China_Japan!$A$242, 4&amp;COUNTIF(TestUIn3!$E$2:$E391,China_Japan!$A$242),IF(TestUIn3!E391=China_Japan!$A$322, 5&amp;COUNTIF(TestUIn3!$E$2:$E391,China_Japan!$A$322),IF(TestUIn3!E391=China_Japan!$A$402, 6&amp;COUNTIF(TestUIn3!$E$2:$E391,China_Japan!$A$402),IF(TestUIn3!E391=China_Japan!$A$482, 7&amp;COUNTIF(TestUIn3!$E$2:$E391,China_Japan!$A$482),IF(TestUIn3!E391=China_Japan!$A$562, 8&amp;COUNTIF(TestUIn3!$E$2:$E391,China_Japan!$A$562),IF(TestUIn3!E391=China_Japan!$A$642, 9&amp;COUNTIF(TestUIn3!$E$2:$E391,China_Japan!$A$642),IF(TestUIn3!E391=China_Japan!$A$722, 10&amp;COUNTIF(TestUIn3!$E$2:$E391,China_Japan!$A$722),0)))))))))))</f>
        <v>0</v>
      </c>
      <c r="B391" t="str">
        <f>TestUIn3!A391</f>
        <v/>
      </c>
      <c r="C391" t="str">
        <f>TestUIn3!B391</f>
        <v/>
      </c>
      <c r="D391" t="str">
        <f>TestUIn3!C391</f>
        <v/>
      </c>
      <c r="E391" t="str">
        <f>TestUIn3!D391</f>
        <v/>
      </c>
      <c r="F391" s="87" t="str">
        <f>TestUIn3!F391</f>
        <v/>
      </c>
    </row>
    <row r="392">
      <c r="A392" s="86">
        <f>(IF(TestUIn3!E392=China_Japan!$A$2,1&amp;COUNTIF(TestUIn3!$E$2:$E392,China_Japan!$A$2), IF(TestUIn3!E392=China_Japan!$A$82, 2&amp;COUNTIF(TestUIn3!$E$2:$E392,China_Japan!$A$82),IF(TestUIn3!E392=China_Japan!$A$162, 3&amp;COUNTIF(TestUIn3!$E$2:$E392,China_Japan!$A$162),IF(TestUIn3!E392=China_Japan!$A$242, 4&amp;COUNTIF(TestUIn3!$E$2:$E392,China_Japan!$A$242),IF(TestUIn3!E392=China_Japan!$A$322, 5&amp;COUNTIF(TestUIn3!$E$2:$E392,China_Japan!$A$322),IF(TestUIn3!E392=China_Japan!$A$402, 6&amp;COUNTIF(TestUIn3!$E$2:$E392,China_Japan!$A$402),IF(TestUIn3!E392=China_Japan!$A$482, 7&amp;COUNTIF(TestUIn3!$E$2:$E392,China_Japan!$A$482),IF(TestUIn3!E392=China_Japan!$A$562, 8&amp;COUNTIF(TestUIn3!$E$2:$E392,China_Japan!$A$562),IF(TestUIn3!E392=China_Japan!$A$642, 9&amp;COUNTIF(TestUIn3!$E$2:$E392,China_Japan!$A$642),IF(TestUIn3!E392=China_Japan!$A$722, 10&amp;COUNTIF(TestUIn3!$E$2:$E392,China_Japan!$A$722),0)))))))))))</f>
        <v>0</v>
      </c>
      <c r="B392" t="str">
        <f>TestUIn3!A392</f>
        <v/>
      </c>
      <c r="C392" t="str">
        <f>TestUIn3!B392</f>
        <v/>
      </c>
      <c r="D392" t="str">
        <f>TestUIn3!C392</f>
        <v/>
      </c>
      <c r="E392" t="str">
        <f>TestUIn3!D392</f>
        <v/>
      </c>
      <c r="F392" s="87" t="str">
        <f>TestUIn3!F392</f>
        <v/>
      </c>
    </row>
    <row r="393">
      <c r="A393" s="86">
        <f>(IF(TestUIn3!E393=China_Japan!$A$2,1&amp;COUNTIF(TestUIn3!$E$2:$E393,China_Japan!$A$2), IF(TestUIn3!E393=China_Japan!$A$82, 2&amp;COUNTIF(TestUIn3!$E$2:$E393,China_Japan!$A$82),IF(TestUIn3!E393=China_Japan!$A$162, 3&amp;COUNTIF(TestUIn3!$E$2:$E393,China_Japan!$A$162),IF(TestUIn3!E393=China_Japan!$A$242, 4&amp;COUNTIF(TestUIn3!$E$2:$E393,China_Japan!$A$242),IF(TestUIn3!E393=China_Japan!$A$322, 5&amp;COUNTIF(TestUIn3!$E$2:$E393,China_Japan!$A$322),IF(TestUIn3!E393=China_Japan!$A$402, 6&amp;COUNTIF(TestUIn3!$E$2:$E393,China_Japan!$A$402),IF(TestUIn3!E393=China_Japan!$A$482, 7&amp;COUNTIF(TestUIn3!$E$2:$E393,China_Japan!$A$482),IF(TestUIn3!E393=China_Japan!$A$562, 8&amp;COUNTIF(TestUIn3!$E$2:$E393,China_Japan!$A$562),IF(TestUIn3!E393=China_Japan!$A$642, 9&amp;COUNTIF(TestUIn3!$E$2:$E393,China_Japan!$A$642),IF(TestUIn3!E393=China_Japan!$A$722, 10&amp;COUNTIF(TestUIn3!$E$2:$E393,China_Japan!$A$722),0)))))))))))</f>
        <v>0</v>
      </c>
      <c r="B393" t="str">
        <f>TestUIn3!A393</f>
        <v/>
      </c>
      <c r="C393" t="str">
        <f>TestUIn3!B393</f>
        <v/>
      </c>
      <c r="D393" t="str">
        <f>TestUIn3!C393</f>
        <v/>
      </c>
      <c r="E393" t="str">
        <f>TestUIn3!D393</f>
        <v/>
      </c>
      <c r="F393" s="87" t="str">
        <f>TestUIn3!F393</f>
        <v/>
      </c>
    </row>
    <row r="394">
      <c r="A394" s="86">
        <f>(IF(TestUIn3!E394=China_Japan!$A$2,1&amp;COUNTIF(TestUIn3!$E$2:$E394,China_Japan!$A$2), IF(TestUIn3!E394=China_Japan!$A$82, 2&amp;COUNTIF(TestUIn3!$E$2:$E394,China_Japan!$A$82),IF(TestUIn3!E394=China_Japan!$A$162, 3&amp;COUNTIF(TestUIn3!$E$2:$E394,China_Japan!$A$162),IF(TestUIn3!E394=China_Japan!$A$242, 4&amp;COUNTIF(TestUIn3!$E$2:$E394,China_Japan!$A$242),IF(TestUIn3!E394=China_Japan!$A$322, 5&amp;COUNTIF(TestUIn3!$E$2:$E394,China_Japan!$A$322),IF(TestUIn3!E394=China_Japan!$A$402, 6&amp;COUNTIF(TestUIn3!$E$2:$E394,China_Japan!$A$402),IF(TestUIn3!E394=China_Japan!$A$482, 7&amp;COUNTIF(TestUIn3!$E$2:$E394,China_Japan!$A$482),IF(TestUIn3!E394=China_Japan!$A$562, 8&amp;COUNTIF(TestUIn3!$E$2:$E394,China_Japan!$A$562),IF(TestUIn3!E394=China_Japan!$A$642, 9&amp;COUNTIF(TestUIn3!$E$2:$E394,China_Japan!$A$642),IF(TestUIn3!E394=China_Japan!$A$722, 10&amp;COUNTIF(TestUIn3!$E$2:$E394,China_Japan!$A$722),0)))))))))))</f>
        <v>0</v>
      </c>
      <c r="B394" t="str">
        <f>TestUIn3!A394</f>
        <v/>
      </c>
      <c r="C394" t="str">
        <f>TestUIn3!B394</f>
        <v/>
      </c>
      <c r="D394" t="str">
        <f>TestUIn3!C394</f>
        <v/>
      </c>
      <c r="E394" t="str">
        <f>TestUIn3!D394</f>
        <v/>
      </c>
      <c r="F394" s="87" t="str">
        <f>TestUIn3!F394</f>
        <v/>
      </c>
    </row>
    <row r="395">
      <c r="A395" s="86">
        <f>(IF(TestUIn3!E395=China_Japan!$A$2,1&amp;COUNTIF(TestUIn3!$E$2:$E395,China_Japan!$A$2), IF(TestUIn3!E395=China_Japan!$A$82, 2&amp;COUNTIF(TestUIn3!$E$2:$E395,China_Japan!$A$82),IF(TestUIn3!E395=China_Japan!$A$162, 3&amp;COUNTIF(TestUIn3!$E$2:$E395,China_Japan!$A$162),IF(TestUIn3!E395=China_Japan!$A$242, 4&amp;COUNTIF(TestUIn3!$E$2:$E395,China_Japan!$A$242),IF(TestUIn3!E395=China_Japan!$A$322, 5&amp;COUNTIF(TestUIn3!$E$2:$E395,China_Japan!$A$322),IF(TestUIn3!E395=China_Japan!$A$402, 6&amp;COUNTIF(TestUIn3!$E$2:$E395,China_Japan!$A$402),IF(TestUIn3!E395=China_Japan!$A$482, 7&amp;COUNTIF(TestUIn3!$E$2:$E395,China_Japan!$A$482),IF(TestUIn3!E395=China_Japan!$A$562, 8&amp;COUNTIF(TestUIn3!$E$2:$E395,China_Japan!$A$562),IF(TestUIn3!E395=China_Japan!$A$642, 9&amp;COUNTIF(TestUIn3!$E$2:$E395,China_Japan!$A$642),IF(TestUIn3!E395=China_Japan!$A$722, 10&amp;COUNTIF(TestUIn3!$E$2:$E395,China_Japan!$A$722),0)))))))))))</f>
        <v>0</v>
      </c>
      <c r="B395" t="str">
        <f>TestUIn3!A395</f>
        <v/>
      </c>
      <c r="C395" t="str">
        <f>TestUIn3!B395</f>
        <v/>
      </c>
      <c r="D395" t="str">
        <f>TestUIn3!C395</f>
        <v/>
      </c>
      <c r="E395" t="str">
        <f>TestUIn3!D395</f>
        <v/>
      </c>
      <c r="F395" s="87" t="str">
        <f>TestUIn3!F395</f>
        <v/>
      </c>
    </row>
    <row r="396">
      <c r="A396" s="86">
        <f>(IF(TestUIn3!E396=China_Japan!$A$2,1&amp;COUNTIF(TestUIn3!$E$2:$E396,China_Japan!$A$2), IF(TestUIn3!E396=China_Japan!$A$82, 2&amp;COUNTIF(TestUIn3!$E$2:$E396,China_Japan!$A$82),IF(TestUIn3!E396=China_Japan!$A$162, 3&amp;COUNTIF(TestUIn3!$E$2:$E396,China_Japan!$A$162),IF(TestUIn3!E396=China_Japan!$A$242, 4&amp;COUNTIF(TestUIn3!$E$2:$E396,China_Japan!$A$242),IF(TestUIn3!E396=China_Japan!$A$322, 5&amp;COUNTIF(TestUIn3!$E$2:$E396,China_Japan!$A$322),IF(TestUIn3!E396=China_Japan!$A$402, 6&amp;COUNTIF(TestUIn3!$E$2:$E396,China_Japan!$A$402),IF(TestUIn3!E396=China_Japan!$A$482, 7&amp;COUNTIF(TestUIn3!$E$2:$E396,China_Japan!$A$482),IF(TestUIn3!E396=China_Japan!$A$562, 8&amp;COUNTIF(TestUIn3!$E$2:$E396,China_Japan!$A$562),IF(TestUIn3!E396=China_Japan!$A$642, 9&amp;COUNTIF(TestUIn3!$E$2:$E396,China_Japan!$A$642),IF(TestUIn3!E396=China_Japan!$A$722, 10&amp;COUNTIF(TestUIn3!$E$2:$E396,China_Japan!$A$722),0)))))))))))</f>
        <v>0</v>
      </c>
      <c r="B396" t="str">
        <f>TestUIn3!A396</f>
        <v/>
      </c>
      <c r="C396" t="str">
        <f>TestUIn3!B396</f>
        <v/>
      </c>
      <c r="D396" t="str">
        <f>TestUIn3!C396</f>
        <v/>
      </c>
      <c r="E396" t="str">
        <f>TestUIn3!D396</f>
        <v/>
      </c>
      <c r="F396" s="87" t="str">
        <f>TestUIn3!F396</f>
        <v/>
      </c>
    </row>
    <row r="397">
      <c r="A397" s="86">
        <f>(IF(TestUIn3!E397=China_Japan!$A$2,1&amp;COUNTIF(TestUIn3!$E$2:$E397,China_Japan!$A$2), IF(TestUIn3!E397=China_Japan!$A$82, 2&amp;COUNTIF(TestUIn3!$E$2:$E397,China_Japan!$A$82),IF(TestUIn3!E397=China_Japan!$A$162, 3&amp;COUNTIF(TestUIn3!$E$2:$E397,China_Japan!$A$162),IF(TestUIn3!E397=China_Japan!$A$242, 4&amp;COUNTIF(TestUIn3!$E$2:$E397,China_Japan!$A$242),IF(TestUIn3!E397=China_Japan!$A$322, 5&amp;COUNTIF(TestUIn3!$E$2:$E397,China_Japan!$A$322),IF(TestUIn3!E397=China_Japan!$A$402, 6&amp;COUNTIF(TestUIn3!$E$2:$E397,China_Japan!$A$402),IF(TestUIn3!E397=China_Japan!$A$482, 7&amp;COUNTIF(TestUIn3!$E$2:$E397,China_Japan!$A$482),IF(TestUIn3!E397=China_Japan!$A$562, 8&amp;COUNTIF(TestUIn3!$E$2:$E397,China_Japan!$A$562),IF(TestUIn3!E397=China_Japan!$A$642, 9&amp;COUNTIF(TestUIn3!$E$2:$E397,China_Japan!$A$642),IF(TestUIn3!E397=China_Japan!$A$722, 10&amp;COUNTIF(TestUIn3!$E$2:$E397,China_Japan!$A$722),0)))))))))))</f>
        <v>0</v>
      </c>
      <c r="B397" t="str">
        <f>TestUIn3!A397</f>
        <v/>
      </c>
      <c r="C397" t="str">
        <f>TestUIn3!B397</f>
        <v/>
      </c>
      <c r="D397" t="str">
        <f>TestUIn3!C397</f>
        <v/>
      </c>
      <c r="E397" t="str">
        <f>TestUIn3!D397</f>
        <v/>
      </c>
      <c r="F397" s="87" t="str">
        <f>TestUIn3!F397</f>
        <v/>
      </c>
    </row>
    <row r="398">
      <c r="A398" s="86">
        <f>(IF(TestUIn3!E398=China_Japan!$A$2,1&amp;COUNTIF(TestUIn3!$E$2:$E398,China_Japan!$A$2), IF(TestUIn3!E398=China_Japan!$A$82, 2&amp;COUNTIF(TestUIn3!$E$2:$E398,China_Japan!$A$82),IF(TestUIn3!E398=China_Japan!$A$162, 3&amp;COUNTIF(TestUIn3!$E$2:$E398,China_Japan!$A$162),IF(TestUIn3!E398=China_Japan!$A$242, 4&amp;COUNTIF(TestUIn3!$E$2:$E398,China_Japan!$A$242),IF(TestUIn3!E398=China_Japan!$A$322, 5&amp;COUNTIF(TestUIn3!$E$2:$E398,China_Japan!$A$322),IF(TestUIn3!E398=China_Japan!$A$402, 6&amp;COUNTIF(TestUIn3!$E$2:$E398,China_Japan!$A$402),IF(TestUIn3!E398=China_Japan!$A$482, 7&amp;COUNTIF(TestUIn3!$E$2:$E398,China_Japan!$A$482),IF(TestUIn3!E398=China_Japan!$A$562, 8&amp;COUNTIF(TestUIn3!$E$2:$E398,China_Japan!$A$562),IF(TestUIn3!E398=China_Japan!$A$642, 9&amp;COUNTIF(TestUIn3!$E$2:$E398,China_Japan!$A$642),IF(TestUIn3!E398=China_Japan!$A$722, 10&amp;COUNTIF(TestUIn3!$E$2:$E398,China_Japan!$A$722),0)))))))))))</f>
        <v>0</v>
      </c>
      <c r="B398" t="str">
        <f>TestUIn3!A398</f>
        <v/>
      </c>
      <c r="C398" t="str">
        <f>TestUIn3!B398</f>
        <v/>
      </c>
      <c r="D398" t="str">
        <f>TestUIn3!C398</f>
        <v/>
      </c>
      <c r="E398" t="str">
        <f>TestUIn3!D398</f>
        <v/>
      </c>
      <c r="F398" s="87" t="str">
        <f>TestUIn3!F398</f>
        <v/>
      </c>
    </row>
    <row r="399">
      <c r="A399" s="86">
        <f>(IF(TestUIn3!E399=China_Japan!$A$2,1&amp;COUNTIF(TestUIn3!$E$2:$E399,China_Japan!$A$2), IF(TestUIn3!E399=China_Japan!$A$82, 2&amp;COUNTIF(TestUIn3!$E$2:$E399,China_Japan!$A$82),IF(TestUIn3!E399=China_Japan!$A$162, 3&amp;COUNTIF(TestUIn3!$E$2:$E399,China_Japan!$A$162),IF(TestUIn3!E399=China_Japan!$A$242, 4&amp;COUNTIF(TestUIn3!$E$2:$E399,China_Japan!$A$242),IF(TestUIn3!E399=China_Japan!$A$322, 5&amp;COUNTIF(TestUIn3!$E$2:$E399,China_Japan!$A$322),IF(TestUIn3!E399=China_Japan!$A$402, 6&amp;COUNTIF(TestUIn3!$E$2:$E399,China_Japan!$A$402),IF(TestUIn3!E399=China_Japan!$A$482, 7&amp;COUNTIF(TestUIn3!$E$2:$E399,China_Japan!$A$482),IF(TestUIn3!E399=China_Japan!$A$562, 8&amp;COUNTIF(TestUIn3!$E$2:$E399,China_Japan!$A$562),IF(TestUIn3!E399=China_Japan!$A$642, 9&amp;COUNTIF(TestUIn3!$E$2:$E399,China_Japan!$A$642),IF(TestUIn3!E399=China_Japan!$A$722, 10&amp;COUNTIF(TestUIn3!$E$2:$E399,China_Japan!$A$722),0)))))))))))</f>
        <v>0</v>
      </c>
      <c r="B399" t="str">
        <f>TestUIn3!A399</f>
        <v/>
      </c>
      <c r="C399" t="str">
        <f>TestUIn3!B399</f>
        <v/>
      </c>
      <c r="D399" t="str">
        <f>TestUIn3!C399</f>
        <v/>
      </c>
      <c r="E399" t="str">
        <f>TestUIn3!D399</f>
        <v/>
      </c>
      <c r="F399" s="87" t="str">
        <f>TestUIn3!F399</f>
        <v/>
      </c>
    </row>
    <row r="400">
      <c r="A400" s="86">
        <f>(IF(TestUIn3!E400=China_Japan!$A$2,1&amp;COUNTIF(TestUIn3!$E$2:$E400,China_Japan!$A$2), IF(TestUIn3!E400=China_Japan!$A$82, 2&amp;COUNTIF(TestUIn3!$E$2:$E400,China_Japan!$A$82),IF(TestUIn3!E400=China_Japan!$A$162, 3&amp;COUNTIF(TestUIn3!$E$2:$E400,China_Japan!$A$162),IF(TestUIn3!E400=China_Japan!$A$242, 4&amp;COUNTIF(TestUIn3!$E$2:$E400,China_Japan!$A$242),IF(TestUIn3!E400=China_Japan!$A$322, 5&amp;COUNTIF(TestUIn3!$E$2:$E400,China_Japan!$A$322),IF(TestUIn3!E400=China_Japan!$A$402, 6&amp;COUNTIF(TestUIn3!$E$2:$E400,China_Japan!$A$402),IF(TestUIn3!E400=China_Japan!$A$482, 7&amp;COUNTIF(TestUIn3!$E$2:$E400,China_Japan!$A$482),IF(TestUIn3!E400=China_Japan!$A$562, 8&amp;COUNTIF(TestUIn3!$E$2:$E400,China_Japan!$A$562),IF(TestUIn3!E400=China_Japan!$A$642, 9&amp;COUNTIF(TestUIn3!$E$2:$E400,China_Japan!$A$642),IF(TestUIn3!E400=China_Japan!$A$722, 10&amp;COUNTIF(TestUIn3!$E$2:$E400,China_Japan!$A$722),0)))))))))))</f>
        <v>0</v>
      </c>
      <c r="B400" t="str">
        <f>TestUIn3!A400</f>
        <v/>
      </c>
      <c r="C400" t="str">
        <f>TestUIn3!B400</f>
        <v/>
      </c>
      <c r="D400" t="str">
        <f>TestUIn3!C400</f>
        <v/>
      </c>
      <c r="E400" t="str">
        <f>TestUIn3!D400</f>
        <v/>
      </c>
      <c r="F400" s="87" t="str">
        <f>TestUIn3!F400</f>
        <v/>
      </c>
    </row>
    <row r="401">
      <c r="A401" s="86">
        <f>(IF(TestUIn3!E401=China_Japan!$A$2,1&amp;COUNTIF(TestUIn3!$E$2:$E401,China_Japan!$A$2), IF(TestUIn3!E401=China_Japan!$A$82, 2&amp;COUNTIF(TestUIn3!$E$2:$E401,China_Japan!$A$82),IF(TestUIn3!E401=China_Japan!$A$162, 3&amp;COUNTIF(TestUIn3!$E$2:$E401,China_Japan!$A$162),IF(TestUIn3!E401=China_Japan!$A$242, 4&amp;COUNTIF(TestUIn3!$E$2:$E401,China_Japan!$A$242),IF(TestUIn3!E401=China_Japan!$A$322, 5&amp;COUNTIF(TestUIn3!$E$2:$E401,China_Japan!$A$322),IF(TestUIn3!E401=China_Japan!$A$402, 6&amp;COUNTIF(TestUIn3!$E$2:$E401,China_Japan!$A$402),IF(TestUIn3!E401=China_Japan!$A$482, 7&amp;COUNTIF(TestUIn3!$E$2:$E401,China_Japan!$A$482),IF(TestUIn3!E401=China_Japan!$A$562, 8&amp;COUNTIF(TestUIn3!$E$2:$E401,China_Japan!$A$562),IF(TestUIn3!E401=China_Japan!$A$642, 9&amp;COUNTIF(TestUIn3!$E$2:$E401,China_Japan!$A$642),IF(TestUIn3!E401=China_Japan!$A$722, 10&amp;COUNTIF(TestUIn3!$E$2:$E401,China_Japan!$A$722),0)))))))))))</f>
        <v>0</v>
      </c>
      <c r="B401" t="str">
        <f>TestUIn3!A401</f>
        <v/>
      </c>
      <c r="C401" t="str">
        <f>TestUIn3!B401</f>
        <v/>
      </c>
      <c r="D401" t="str">
        <f>TestUIn3!C401</f>
        <v/>
      </c>
      <c r="E401" t="str">
        <f>TestUIn3!D401</f>
        <v/>
      </c>
      <c r="F401" s="87" t="str">
        <f>TestUIn3!F401</f>
        <v/>
      </c>
    </row>
    <row r="402">
      <c r="A402" s="86">
        <f>(IF(TestUIn3!E402=China_Japan!$A$2,1&amp;COUNTIF(TestUIn3!$E$2:$E402,China_Japan!$A$2), IF(TestUIn3!E402=China_Japan!$A$82, 2&amp;COUNTIF(TestUIn3!$E$2:$E402,China_Japan!$A$82),IF(TestUIn3!E402=China_Japan!$A$162, 3&amp;COUNTIF(TestUIn3!$E$2:$E402,China_Japan!$A$162),IF(TestUIn3!E402=China_Japan!$A$242, 4&amp;COUNTIF(TestUIn3!$E$2:$E402,China_Japan!$A$242),IF(TestUIn3!E402=China_Japan!$A$322, 5&amp;COUNTIF(TestUIn3!$E$2:$E402,China_Japan!$A$322),IF(TestUIn3!E402=China_Japan!$A$402, 6&amp;COUNTIF(TestUIn3!$E$2:$E402,China_Japan!$A$402),IF(TestUIn3!E402=China_Japan!$A$482, 7&amp;COUNTIF(TestUIn3!$E$2:$E402,China_Japan!$A$482),IF(TestUIn3!E402=China_Japan!$A$562, 8&amp;COUNTIF(TestUIn3!$E$2:$E402,China_Japan!$A$562),IF(TestUIn3!E402=China_Japan!$A$642, 9&amp;COUNTIF(TestUIn3!$E$2:$E402,China_Japan!$A$642),IF(TestUIn3!E402=China_Japan!$A$722, 10&amp;COUNTIF(TestUIn3!$E$2:$E402,China_Japan!$A$722),0)))))))))))</f>
        <v>0</v>
      </c>
      <c r="B402" t="str">
        <f>TestUIn3!A402</f>
        <v/>
      </c>
      <c r="C402" t="str">
        <f>TestUIn3!B402</f>
        <v/>
      </c>
      <c r="D402" t="str">
        <f>TestUIn3!C402</f>
        <v/>
      </c>
      <c r="E402" t="str">
        <f>TestUIn3!D402</f>
        <v/>
      </c>
      <c r="F402" s="87" t="str">
        <f>TestUIn3!F402</f>
        <v/>
      </c>
    </row>
    <row r="403">
      <c r="A403" s="86">
        <f>(IF(TestUIn3!E403=China_Japan!$A$2,1&amp;COUNTIF(TestUIn3!$E$2:$E403,China_Japan!$A$2), IF(TestUIn3!E403=China_Japan!$A$82, 2&amp;COUNTIF(TestUIn3!$E$2:$E403,China_Japan!$A$82),IF(TestUIn3!E403=China_Japan!$A$162, 3&amp;COUNTIF(TestUIn3!$E$2:$E403,China_Japan!$A$162),IF(TestUIn3!E403=China_Japan!$A$242, 4&amp;COUNTIF(TestUIn3!$E$2:$E403,China_Japan!$A$242),IF(TestUIn3!E403=China_Japan!$A$322, 5&amp;COUNTIF(TestUIn3!$E$2:$E403,China_Japan!$A$322),IF(TestUIn3!E403=China_Japan!$A$402, 6&amp;COUNTIF(TestUIn3!$E$2:$E403,China_Japan!$A$402),IF(TestUIn3!E403=China_Japan!$A$482, 7&amp;COUNTIF(TestUIn3!$E$2:$E403,China_Japan!$A$482),IF(TestUIn3!E403=China_Japan!$A$562, 8&amp;COUNTIF(TestUIn3!$E$2:$E403,China_Japan!$A$562),IF(TestUIn3!E403=China_Japan!$A$642, 9&amp;COUNTIF(TestUIn3!$E$2:$E403,China_Japan!$A$642),IF(TestUIn3!E403=China_Japan!$A$722, 10&amp;COUNTIF(TestUIn3!$E$2:$E403,China_Japan!$A$722),0)))))))))))</f>
        <v>0</v>
      </c>
      <c r="B403" t="str">
        <f>TestUIn3!A403</f>
        <v/>
      </c>
      <c r="C403" t="str">
        <f>TestUIn3!B403</f>
        <v/>
      </c>
      <c r="D403" t="str">
        <f>TestUIn3!C403</f>
        <v/>
      </c>
      <c r="E403" t="str">
        <f>TestUIn3!D403</f>
        <v/>
      </c>
      <c r="F403" s="87" t="str">
        <f>TestUIn3!F403</f>
        <v/>
      </c>
    </row>
    <row r="404">
      <c r="A404" s="86">
        <f>(IF(TestUIn3!E404=China_Japan!$A$2,1&amp;COUNTIF(TestUIn3!$E$2:$E404,China_Japan!$A$2), IF(TestUIn3!E404=China_Japan!$A$82, 2&amp;COUNTIF(TestUIn3!$E$2:$E404,China_Japan!$A$82),IF(TestUIn3!E404=China_Japan!$A$162, 3&amp;COUNTIF(TestUIn3!$E$2:$E404,China_Japan!$A$162),IF(TestUIn3!E404=China_Japan!$A$242, 4&amp;COUNTIF(TestUIn3!$E$2:$E404,China_Japan!$A$242),IF(TestUIn3!E404=China_Japan!$A$322, 5&amp;COUNTIF(TestUIn3!$E$2:$E404,China_Japan!$A$322),IF(TestUIn3!E404=China_Japan!$A$402, 6&amp;COUNTIF(TestUIn3!$E$2:$E404,China_Japan!$A$402),IF(TestUIn3!E404=China_Japan!$A$482, 7&amp;COUNTIF(TestUIn3!$E$2:$E404,China_Japan!$A$482),IF(TestUIn3!E404=China_Japan!$A$562, 8&amp;COUNTIF(TestUIn3!$E$2:$E404,China_Japan!$A$562),IF(TestUIn3!E404=China_Japan!$A$642, 9&amp;COUNTIF(TestUIn3!$E$2:$E404,China_Japan!$A$642),IF(TestUIn3!E404=China_Japan!$A$722, 10&amp;COUNTIF(TestUIn3!$E$2:$E404,China_Japan!$A$722),0)))))))))))</f>
        <v>0</v>
      </c>
      <c r="B404" t="str">
        <f>TestUIn3!A404</f>
        <v/>
      </c>
      <c r="C404" t="str">
        <f>TestUIn3!B404</f>
        <v/>
      </c>
      <c r="D404" t="str">
        <f>TestUIn3!C404</f>
        <v/>
      </c>
      <c r="E404" t="str">
        <f>TestUIn3!D404</f>
        <v/>
      </c>
      <c r="F404" s="87" t="str">
        <f>TestUIn3!F404</f>
        <v/>
      </c>
    </row>
    <row r="405">
      <c r="A405" s="86">
        <f>(IF(TestUIn3!E405=China_Japan!$A$2,1&amp;COUNTIF(TestUIn3!$E$2:$E405,China_Japan!$A$2), IF(TestUIn3!E405=China_Japan!$A$82, 2&amp;COUNTIF(TestUIn3!$E$2:$E405,China_Japan!$A$82),IF(TestUIn3!E405=China_Japan!$A$162, 3&amp;COUNTIF(TestUIn3!$E$2:$E405,China_Japan!$A$162),IF(TestUIn3!E405=China_Japan!$A$242, 4&amp;COUNTIF(TestUIn3!$E$2:$E405,China_Japan!$A$242),IF(TestUIn3!E405=China_Japan!$A$322, 5&amp;COUNTIF(TestUIn3!$E$2:$E405,China_Japan!$A$322),IF(TestUIn3!E405=China_Japan!$A$402, 6&amp;COUNTIF(TestUIn3!$E$2:$E405,China_Japan!$A$402),IF(TestUIn3!E405=China_Japan!$A$482, 7&amp;COUNTIF(TestUIn3!$E$2:$E405,China_Japan!$A$482),IF(TestUIn3!E405=China_Japan!$A$562, 8&amp;COUNTIF(TestUIn3!$E$2:$E405,China_Japan!$A$562),IF(TestUIn3!E405=China_Japan!$A$642, 9&amp;COUNTIF(TestUIn3!$E$2:$E405,China_Japan!$A$642),IF(TestUIn3!E405=China_Japan!$A$722, 10&amp;COUNTIF(TestUIn3!$E$2:$E405,China_Japan!$A$722),0)))))))))))</f>
        <v>0</v>
      </c>
      <c r="B405" t="str">
        <f>TestUIn3!A405</f>
        <v/>
      </c>
      <c r="C405" t="str">
        <f>TestUIn3!B405</f>
        <v/>
      </c>
      <c r="D405" t="str">
        <f>TestUIn3!C405</f>
        <v/>
      </c>
      <c r="E405" t="str">
        <f>TestUIn3!D405</f>
        <v/>
      </c>
      <c r="F405" s="87" t="str">
        <f>TestUIn3!F405</f>
        <v/>
      </c>
    </row>
    <row r="406">
      <c r="A406" s="86">
        <f>(IF(TestUIn3!E406=China_Japan!$A$2,1&amp;COUNTIF(TestUIn3!$E$2:$E406,China_Japan!$A$2), IF(TestUIn3!E406=China_Japan!$A$82, 2&amp;COUNTIF(TestUIn3!$E$2:$E406,China_Japan!$A$82),IF(TestUIn3!E406=China_Japan!$A$162, 3&amp;COUNTIF(TestUIn3!$E$2:$E406,China_Japan!$A$162),IF(TestUIn3!E406=China_Japan!$A$242, 4&amp;COUNTIF(TestUIn3!$E$2:$E406,China_Japan!$A$242),IF(TestUIn3!E406=China_Japan!$A$322, 5&amp;COUNTIF(TestUIn3!$E$2:$E406,China_Japan!$A$322),IF(TestUIn3!E406=China_Japan!$A$402, 6&amp;COUNTIF(TestUIn3!$E$2:$E406,China_Japan!$A$402),IF(TestUIn3!E406=China_Japan!$A$482, 7&amp;COUNTIF(TestUIn3!$E$2:$E406,China_Japan!$A$482),IF(TestUIn3!E406=China_Japan!$A$562, 8&amp;COUNTIF(TestUIn3!$E$2:$E406,China_Japan!$A$562),IF(TestUIn3!E406=China_Japan!$A$642, 9&amp;COUNTIF(TestUIn3!$E$2:$E406,China_Japan!$A$642),IF(TestUIn3!E406=China_Japan!$A$722, 10&amp;COUNTIF(TestUIn3!$E$2:$E406,China_Japan!$A$722),0)))))))))))</f>
        <v>0</v>
      </c>
      <c r="B406" t="str">
        <f>TestUIn3!A406</f>
        <v/>
      </c>
      <c r="C406" t="str">
        <f>TestUIn3!B406</f>
        <v/>
      </c>
      <c r="D406" t="str">
        <f>TestUIn3!C406</f>
        <v/>
      </c>
      <c r="E406" t="str">
        <f>TestUIn3!D406</f>
        <v/>
      </c>
      <c r="F406" s="87" t="str">
        <f>TestUIn3!F406</f>
        <v/>
      </c>
    </row>
    <row r="407">
      <c r="A407" s="86">
        <f>(IF(TestUIn3!E407=China_Japan!$A$2,1&amp;COUNTIF(TestUIn3!$E$2:$E407,China_Japan!$A$2), IF(TestUIn3!E407=China_Japan!$A$82, 2&amp;COUNTIF(TestUIn3!$E$2:$E407,China_Japan!$A$82),IF(TestUIn3!E407=China_Japan!$A$162, 3&amp;COUNTIF(TestUIn3!$E$2:$E407,China_Japan!$A$162),IF(TestUIn3!E407=China_Japan!$A$242, 4&amp;COUNTIF(TestUIn3!$E$2:$E407,China_Japan!$A$242),IF(TestUIn3!E407=China_Japan!$A$322, 5&amp;COUNTIF(TestUIn3!$E$2:$E407,China_Japan!$A$322),IF(TestUIn3!E407=China_Japan!$A$402, 6&amp;COUNTIF(TestUIn3!$E$2:$E407,China_Japan!$A$402),IF(TestUIn3!E407=China_Japan!$A$482, 7&amp;COUNTIF(TestUIn3!$E$2:$E407,China_Japan!$A$482),IF(TestUIn3!E407=China_Japan!$A$562, 8&amp;COUNTIF(TestUIn3!$E$2:$E407,China_Japan!$A$562),IF(TestUIn3!E407=China_Japan!$A$642, 9&amp;COUNTIF(TestUIn3!$E$2:$E407,China_Japan!$A$642),IF(TestUIn3!E407=China_Japan!$A$722, 10&amp;COUNTIF(TestUIn3!$E$2:$E407,China_Japan!$A$722),0)))))))))))</f>
        <v>0</v>
      </c>
      <c r="B407" t="str">
        <f>TestUIn3!A407</f>
        <v/>
      </c>
      <c r="C407" t="str">
        <f>TestUIn3!B407</f>
        <v/>
      </c>
      <c r="D407" t="str">
        <f>TestUIn3!C407</f>
        <v/>
      </c>
      <c r="E407" t="str">
        <f>TestUIn3!D407</f>
        <v/>
      </c>
      <c r="F407" s="87" t="str">
        <f>TestUIn3!F407</f>
        <v/>
      </c>
    </row>
    <row r="408">
      <c r="A408" s="86">
        <f>(IF(TestUIn3!E408=China_Japan!$A$2,1&amp;COUNTIF(TestUIn3!$E$2:$E408,China_Japan!$A$2), IF(TestUIn3!E408=China_Japan!$A$82, 2&amp;COUNTIF(TestUIn3!$E$2:$E408,China_Japan!$A$82),IF(TestUIn3!E408=China_Japan!$A$162, 3&amp;COUNTIF(TestUIn3!$E$2:$E408,China_Japan!$A$162),IF(TestUIn3!E408=China_Japan!$A$242, 4&amp;COUNTIF(TestUIn3!$E$2:$E408,China_Japan!$A$242),IF(TestUIn3!E408=China_Japan!$A$322, 5&amp;COUNTIF(TestUIn3!$E$2:$E408,China_Japan!$A$322),IF(TestUIn3!E408=China_Japan!$A$402, 6&amp;COUNTIF(TestUIn3!$E$2:$E408,China_Japan!$A$402),IF(TestUIn3!E408=China_Japan!$A$482, 7&amp;COUNTIF(TestUIn3!$E$2:$E408,China_Japan!$A$482),IF(TestUIn3!E408=China_Japan!$A$562, 8&amp;COUNTIF(TestUIn3!$E$2:$E408,China_Japan!$A$562),IF(TestUIn3!E408=China_Japan!$A$642, 9&amp;COUNTIF(TestUIn3!$E$2:$E408,China_Japan!$A$642),IF(TestUIn3!E408=China_Japan!$A$722, 10&amp;COUNTIF(TestUIn3!$E$2:$E408,China_Japan!$A$722),0)))))))))))</f>
        <v>0</v>
      </c>
      <c r="B408" t="str">
        <f>TestUIn3!A408</f>
        <v/>
      </c>
      <c r="C408" t="str">
        <f>TestUIn3!B408</f>
        <v/>
      </c>
      <c r="D408" t="str">
        <f>TestUIn3!C408</f>
        <v/>
      </c>
      <c r="E408" t="str">
        <f>TestUIn3!D408</f>
        <v/>
      </c>
      <c r="F408" s="87" t="str">
        <f>TestUIn3!F408</f>
        <v/>
      </c>
    </row>
    <row r="409">
      <c r="A409" s="86">
        <f>(IF(TestUIn3!E409=China_Japan!$A$2,1&amp;COUNTIF(TestUIn3!$E$2:$E409,China_Japan!$A$2), IF(TestUIn3!E409=China_Japan!$A$82, 2&amp;COUNTIF(TestUIn3!$E$2:$E409,China_Japan!$A$82),IF(TestUIn3!E409=China_Japan!$A$162, 3&amp;COUNTIF(TestUIn3!$E$2:$E409,China_Japan!$A$162),IF(TestUIn3!E409=China_Japan!$A$242, 4&amp;COUNTIF(TestUIn3!$E$2:$E409,China_Japan!$A$242),IF(TestUIn3!E409=China_Japan!$A$322, 5&amp;COUNTIF(TestUIn3!$E$2:$E409,China_Japan!$A$322),IF(TestUIn3!E409=China_Japan!$A$402, 6&amp;COUNTIF(TestUIn3!$E$2:$E409,China_Japan!$A$402),IF(TestUIn3!E409=China_Japan!$A$482, 7&amp;COUNTIF(TestUIn3!$E$2:$E409,China_Japan!$A$482),IF(TestUIn3!E409=China_Japan!$A$562, 8&amp;COUNTIF(TestUIn3!$E$2:$E409,China_Japan!$A$562),IF(TestUIn3!E409=China_Japan!$A$642, 9&amp;COUNTIF(TestUIn3!$E$2:$E409,China_Japan!$A$642),IF(TestUIn3!E409=China_Japan!$A$722, 10&amp;COUNTIF(TestUIn3!$E$2:$E409,China_Japan!$A$722),0)))))))))))</f>
        <v>0</v>
      </c>
      <c r="B409" t="str">
        <f>TestUIn3!A409</f>
        <v/>
      </c>
      <c r="C409" t="str">
        <f>TestUIn3!B409</f>
        <v/>
      </c>
      <c r="D409" t="str">
        <f>TestUIn3!C409</f>
        <v/>
      </c>
      <c r="E409" t="str">
        <f>TestUIn3!D409</f>
        <v/>
      </c>
      <c r="F409" s="87" t="str">
        <f>TestUIn3!F409</f>
        <v/>
      </c>
    </row>
    <row r="410">
      <c r="A410" s="86">
        <f>(IF(TestUIn3!E410=China_Japan!$A$2,1&amp;COUNTIF(TestUIn3!$E$2:$E410,China_Japan!$A$2), IF(TestUIn3!E410=China_Japan!$A$82, 2&amp;COUNTIF(TestUIn3!$E$2:$E410,China_Japan!$A$82),IF(TestUIn3!E410=China_Japan!$A$162, 3&amp;COUNTIF(TestUIn3!$E$2:$E410,China_Japan!$A$162),IF(TestUIn3!E410=China_Japan!$A$242, 4&amp;COUNTIF(TestUIn3!$E$2:$E410,China_Japan!$A$242),IF(TestUIn3!E410=China_Japan!$A$322, 5&amp;COUNTIF(TestUIn3!$E$2:$E410,China_Japan!$A$322),IF(TestUIn3!E410=China_Japan!$A$402, 6&amp;COUNTIF(TestUIn3!$E$2:$E410,China_Japan!$A$402),IF(TestUIn3!E410=China_Japan!$A$482, 7&amp;COUNTIF(TestUIn3!$E$2:$E410,China_Japan!$A$482),IF(TestUIn3!E410=China_Japan!$A$562, 8&amp;COUNTIF(TestUIn3!$E$2:$E410,China_Japan!$A$562),IF(TestUIn3!E410=China_Japan!$A$642, 9&amp;COUNTIF(TestUIn3!$E$2:$E410,China_Japan!$A$642),IF(TestUIn3!E410=China_Japan!$A$722, 10&amp;COUNTIF(TestUIn3!$E$2:$E410,China_Japan!$A$722),0)))))))))))</f>
        <v>0</v>
      </c>
      <c r="B410" t="str">
        <f>TestUIn3!A410</f>
        <v/>
      </c>
      <c r="C410" t="str">
        <f>TestUIn3!B410</f>
        <v/>
      </c>
      <c r="D410" t="str">
        <f>TestUIn3!C410</f>
        <v/>
      </c>
      <c r="E410" t="str">
        <f>TestUIn3!D410</f>
        <v/>
      </c>
      <c r="F410" s="87" t="str">
        <f>TestUIn3!F410</f>
        <v/>
      </c>
    </row>
    <row r="411">
      <c r="A411" s="86">
        <f>(IF(TestUIn3!E411=China_Japan!$A$2,1&amp;COUNTIF(TestUIn3!$E$2:$E411,China_Japan!$A$2), IF(TestUIn3!E411=China_Japan!$A$82, 2&amp;COUNTIF(TestUIn3!$E$2:$E411,China_Japan!$A$82),IF(TestUIn3!E411=China_Japan!$A$162, 3&amp;COUNTIF(TestUIn3!$E$2:$E411,China_Japan!$A$162),IF(TestUIn3!E411=China_Japan!$A$242, 4&amp;COUNTIF(TestUIn3!$E$2:$E411,China_Japan!$A$242),IF(TestUIn3!E411=China_Japan!$A$322, 5&amp;COUNTIF(TestUIn3!$E$2:$E411,China_Japan!$A$322),IF(TestUIn3!E411=China_Japan!$A$402, 6&amp;COUNTIF(TestUIn3!$E$2:$E411,China_Japan!$A$402),IF(TestUIn3!E411=China_Japan!$A$482, 7&amp;COUNTIF(TestUIn3!$E$2:$E411,China_Japan!$A$482),IF(TestUIn3!E411=China_Japan!$A$562, 8&amp;COUNTIF(TestUIn3!$E$2:$E411,China_Japan!$A$562),IF(TestUIn3!E411=China_Japan!$A$642, 9&amp;COUNTIF(TestUIn3!$E$2:$E411,China_Japan!$A$642),IF(TestUIn3!E411=China_Japan!$A$722, 10&amp;COUNTIF(TestUIn3!$E$2:$E411,China_Japan!$A$722),0)))))))))))</f>
        <v>0</v>
      </c>
      <c r="B411" t="str">
        <f>TestUIn3!A411</f>
        <v/>
      </c>
      <c r="C411" t="str">
        <f>TestUIn3!B411</f>
        <v/>
      </c>
      <c r="D411" t="str">
        <f>TestUIn3!C411</f>
        <v/>
      </c>
      <c r="E411" t="str">
        <f>TestUIn3!D411</f>
        <v/>
      </c>
      <c r="F411" s="87" t="str">
        <f>TestUIn3!F411</f>
        <v/>
      </c>
    </row>
    <row r="412">
      <c r="A412" s="86">
        <f>(IF(TestUIn3!E412=China_Japan!$A$2,1&amp;COUNTIF(TestUIn3!$E$2:$E412,China_Japan!$A$2), IF(TestUIn3!E412=China_Japan!$A$82, 2&amp;COUNTIF(TestUIn3!$E$2:$E412,China_Japan!$A$82),IF(TestUIn3!E412=China_Japan!$A$162, 3&amp;COUNTIF(TestUIn3!$E$2:$E412,China_Japan!$A$162),IF(TestUIn3!E412=China_Japan!$A$242, 4&amp;COUNTIF(TestUIn3!$E$2:$E412,China_Japan!$A$242),IF(TestUIn3!E412=China_Japan!$A$322, 5&amp;COUNTIF(TestUIn3!$E$2:$E412,China_Japan!$A$322),IF(TestUIn3!E412=China_Japan!$A$402, 6&amp;COUNTIF(TestUIn3!$E$2:$E412,China_Japan!$A$402),IF(TestUIn3!E412=China_Japan!$A$482, 7&amp;COUNTIF(TestUIn3!$E$2:$E412,China_Japan!$A$482),IF(TestUIn3!E412=China_Japan!$A$562, 8&amp;COUNTIF(TestUIn3!$E$2:$E412,China_Japan!$A$562),IF(TestUIn3!E412=China_Japan!$A$642, 9&amp;COUNTIF(TestUIn3!$E$2:$E412,China_Japan!$A$642),IF(TestUIn3!E412=China_Japan!$A$722, 10&amp;COUNTIF(TestUIn3!$E$2:$E412,China_Japan!$A$722),0)))))))))))</f>
        <v>0</v>
      </c>
      <c r="B412" t="str">
        <f>TestUIn3!A412</f>
        <v/>
      </c>
      <c r="C412" t="str">
        <f>TestUIn3!B412</f>
        <v/>
      </c>
      <c r="D412" t="str">
        <f>TestUIn3!C412</f>
        <v/>
      </c>
      <c r="E412" t="str">
        <f>TestUIn3!D412</f>
        <v/>
      </c>
      <c r="F412" s="87" t="str">
        <f>TestUIn3!F412</f>
        <v/>
      </c>
    </row>
    <row r="413">
      <c r="A413" s="86">
        <f>(IF(TestUIn3!E413=China_Japan!$A$2,1&amp;COUNTIF(TestUIn3!$E$2:$E413,China_Japan!$A$2), IF(TestUIn3!E413=China_Japan!$A$82, 2&amp;COUNTIF(TestUIn3!$E$2:$E413,China_Japan!$A$82),IF(TestUIn3!E413=China_Japan!$A$162, 3&amp;COUNTIF(TestUIn3!$E$2:$E413,China_Japan!$A$162),IF(TestUIn3!E413=China_Japan!$A$242, 4&amp;COUNTIF(TestUIn3!$E$2:$E413,China_Japan!$A$242),IF(TestUIn3!E413=China_Japan!$A$322, 5&amp;COUNTIF(TestUIn3!$E$2:$E413,China_Japan!$A$322),IF(TestUIn3!E413=China_Japan!$A$402, 6&amp;COUNTIF(TestUIn3!$E$2:$E413,China_Japan!$A$402),IF(TestUIn3!E413=China_Japan!$A$482, 7&amp;COUNTIF(TestUIn3!$E$2:$E413,China_Japan!$A$482),IF(TestUIn3!E413=China_Japan!$A$562, 8&amp;COUNTIF(TestUIn3!$E$2:$E413,China_Japan!$A$562),IF(TestUIn3!E413=China_Japan!$A$642, 9&amp;COUNTIF(TestUIn3!$E$2:$E413,China_Japan!$A$642),IF(TestUIn3!E413=China_Japan!$A$722, 10&amp;COUNTIF(TestUIn3!$E$2:$E413,China_Japan!$A$722),0)))))))))))</f>
        <v>0</v>
      </c>
      <c r="B413" t="str">
        <f>TestUIn3!A413</f>
        <v/>
      </c>
      <c r="C413" t="str">
        <f>TestUIn3!B413</f>
        <v/>
      </c>
      <c r="D413" t="str">
        <f>TestUIn3!C413</f>
        <v/>
      </c>
      <c r="E413" t="str">
        <f>TestUIn3!D413</f>
        <v/>
      </c>
      <c r="F413" s="87" t="str">
        <f>TestUIn3!F413</f>
        <v/>
      </c>
    </row>
    <row r="414">
      <c r="A414" s="86">
        <f>(IF(TestUIn3!E414=China_Japan!$A$2,1&amp;COUNTIF(TestUIn3!$E$2:$E414,China_Japan!$A$2), IF(TestUIn3!E414=China_Japan!$A$82, 2&amp;COUNTIF(TestUIn3!$E$2:$E414,China_Japan!$A$82),IF(TestUIn3!E414=China_Japan!$A$162, 3&amp;COUNTIF(TestUIn3!$E$2:$E414,China_Japan!$A$162),IF(TestUIn3!E414=China_Japan!$A$242, 4&amp;COUNTIF(TestUIn3!$E$2:$E414,China_Japan!$A$242),IF(TestUIn3!E414=China_Japan!$A$322, 5&amp;COUNTIF(TestUIn3!$E$2:$E414,China_Japan!$A$322),IF(TestUIn3!E414=China_Japan!$A$402, 6&amp;COUNTIF(TestUIn3!$E$2:$E414,China_Japan!$A$402),IF(TestUIn3!E414=China_Japan!$A$482, 7&amp;COUNTIF(TestUIn3!$E$2:$E414,China_Japan!$A$482),IF(TestUIn3!E414=China_Japan!$A$562, 8&amp;COUNTIF(TestUIn3!$E$2:$E414,China_Japan!$A$562),IF(TestUIn3!E414=China_Japan!$A$642, 9&amp;COUNTIF(TestUIn3!$E$2:$E414,China_Japan!$A$642),IF(TestUIn3!E414=China_Japan!$A$722, 10&amp;COUNTIF(TestUIn3!$E$2:$E414,China_Japan!$A$722),0)))))))))))</f>
        <v>0</v>
      </c>
      <c r="B414" t="str">
        <f>TestUIn3!A414</f>
        <v/>
      </c>
      <c r="C414" t="str">
        <f>TestUIn3!B414</f>
        <v/>
      </c>
      <c r="D414" t="str">
        <f>TestUIn3!C414</f>
        <v/>
      </c>
      <c r="E414" t="str">
        <f>TestUIn3!D414</f>
        <v/>
      </c>
      <c r="F414" s="87" t="str">
        <f>TestUIn3!F414</f>
        <v/>
      </c>
    </row>
    <row r="415">
      <c r="A415" s="86">
        <f>(IF(TestUIn3!E415=China_Japan!$A$2,1&amp;COUNTIF(TestUIn3!$E$2:$E415,China_Japan!$A$2), IF(TestUIn3!E415=China_Japan!$A$82, 2&amp;COUNTIF(TestUIn3!$E$2:$E415,China_Japan!$A$82),IF(TestUIn3!E415=China_Japan!$A$162, 3&amp;COUNTIF(TestUIn3!$E$2:$E415,China_Japan!$A$162),IF(TestUIn3!E415=China_Japan!$A$242, 4&amp;COUNTIF(TestUIn3!$E$2:$E415,China_Japan!$A$242),IF(TestUIn3!E415=China_Japan!$A$322, 5&amp;COUNTIF(TestUIn3!$E$2:$E415,China_Japan!$A$322),IF(TestUIn3!E415=China_Japan!$A$402, 6&amp;COUNTIF(TestUIn3!$E$2:$E415,China_Japan!$A$402),IF(TestUIn3!E415=China_Japan!$A$482, 7&amp;COUNTIF(TestUIn3!$E$2:$E415,China_Japan!$A$482),IF(TestUIn3!E415=China_Japan!$A$562, 8&amp;COUNTIF(TestUIn3!$E$2:$E415,China_Japan!$A$562),IF(TestUIn3!E415=China_Japan!$A$642, 9&amp;COUNTIF(TestUIn3!$E$2:$E415,China_Japan!$A$642),IF(TestUIn3!E415=China_Japan!$A$722, 10&amp;COUNTIF(TestUIn3!$E$2:$E415,China_Japan!$A$722),0)))))))))))</f>
        <v>0</v>
      </c>
      <c r="B415" t="str">
        <f>TestUIn3!A415</f>
        <v/>
      </c>
      <c r="C415" t="str">
        <f>TestUIn3!B415</f>
        <v/>
      </c>
      <c r="D415" t="str">
        <f>TestUIn3!C415</f>
        <v/>
      </c>
      <c r="E415" t="str">
        <f>TestUIn3!D415</f>
        <v/>
      </c>
      <c r="F415" s="87" t="str">
        <f>TestUIn3!F415</f>
        <v/>
      </c>
    </row>
    <row r="416">
      <c r="A416" s="86">
        <f>(IF(TestUIn3!E416=China_Japan!$A$2,1&amp;COUNTIF(TestUIn3!$E$2:$E416,China_Japan!$A$2), IF(TestUIn3!E416=China_Japan!$A$82, 2&amp;COUNTIF(TestUIn3!$E$2:$E416,China_Japan!$A$82),IF(TestUIn3!E416=China_Japan!$A$162, 3&amp;COUNTIF(TestUIn3!$E$2:$E416,China_Japan!$A$162),IF(TestUIn3!E416=China_Japan!$A$242, 4&amp;COUNTIF(TestUIn3!$E$2:$E416,China_Japan!$A$242),IF(TestUIn3!E416=China_Japan!$A$322, 5&amp;COUNTIF(TestUIn3!$E$2:$E416,China_Japan!$A$322),IF(TestUIn3!E416=China_Japan!$A$402, 6&amp;COUNTIF(TestUIn3!$E$2:$E416,China_Japan!$A$402),IF(TestUIn3!E416=China_Japan!$A$482, 7&amp;COUNTIF(TestUIn3!$E$2:$E416,China_Japan!$A$482),IF(TestUIn3!E416=China_Japan!$A$562, 8&amp;COUNTIF(TestUIn3!$E$2:$E416,China_Japan!$A$562),IF(TestUIn3!E416=China_Japan!$A$642, 9&amp;COUNTIF(TestUIn3!$E$2:$E416,China_Japan!$A$642),IF(TestUIn3!E416=China_Japan!$A$722, 10&amp;COUNTIF(TestUIn3!$E$2:$E416,China_Japan!$A$722),0)))))))))))</f>
        <v>0</v>
      </c>
      <c r="B416" t="str">
        <f>TestUIn3!A416</f>
        <v/>
      </c>
      <c r="C416" t="str">
        <f>TestUIn3!B416</f>
        <v/>
      </c>
      <c r="D416" t="str">
        <f>TestUIn3!C416</f>
        <v/>
      </c>
      <c r="E416" t="str">
        <f>TestUIn3!D416</f>
        <v/>
      </c>
      <c r="F416" s="87" t="str">
        <f>TestUIn3!F416</f>
        <v/>
      </c>
    </row>
    <row r="417">
      <c r="A417" s="86">
        <f>(IF(TestUIn3!E417=China_Japan!$A$2,1&amp;COUNTIF(TestUIn3!$E$2:$E417,China_Japan!$A$2), IF(TestUIn3!E417=China_Japan!$A$82, 2&amp;COUNTIF(TestUIn3!$E$2:$E417,China_Japan!$A$82),IF(TestUIn3!E417=China_Japan!$A$162, 3&amp;COUNTIF(TestUIn3!$E$2:$E417,China_Japan!$A$162),IF(TestUIn3!E417=China_Japan!$A$242, 4&amp;COUNTIF(TestUIn3!$E$2:$E417,China_Japan!$A$242),IF(TestUIn3!E417=China_Japan!$A$322, 5&amp;COUNTIF(TestUIn3!$E$2:$E417,China_Japan!$A$322),IF(TestUIn3!E417=China_Japan!$A$402, 6&amp;COUNTIF(TestUIn3!$E$2:$E417,China_Japan!$A$402),IF(TestUIn3!E417=China_Japan!$A$482, 7&amp;COUNTIF(TestUIn3!$E$2:$E417,China_Japan!$A$482),IF(TestUIn3!E417=China_Japan!$A$562, 8&amp;COUNTIF(TestUIn3!$E$2:$E417,China_Japan!$A$562),IF(TestUIn3!E417=China_Japan!$A$642, 9&amp;COUNTIF(TestUIn3!$E$2:$E417,China_Japan!$A$642),IF(TestUIn3!E417=China_Japan!$A$722, 10&amp;COUNTIF(TestUIn3!$E$2:$E417,China_Japan!$A$722),0)))))))))))</f>
        <v>0</v>
      </c>
      <c r="B417" t="str">
        <f>TestUIn3!A417</f>
        <v/>
      </c>
      <c r="C417" t="str">
        <f>TestUIn3!B417</f>
        <v/>
      </c>
      <c r="D417" t="str">
        <f>TestUIn3!C417</f>
        <v/>
      </c>
      <c r="E417" t="str">
        <f>TestUIn3!D417</f>
        <v/>
      </c>
      <c r="F417" s="87" t="str">
        <f>TestUIn3!F417</f>
        <v/>
      </c>
    </row>
    <row r="418">
      <c r="A418" s="86">
        <f>(IF(TestUIn3!E418=China_Japan!$A$2,1&amp;COUNTIF(TestUIn3!$E$2:$E418,China_Japan!$A$2), IF(TestUIn3!E418=China_Japan!$A$82, 2&amp;COUNTIF(TestUIn3!$E$2:$E418,China_Japan!$A$82),IF(TestUIn3!E418=China_Japan!$A$162, 3&amp;COUNTIF(TestUIn3!$E$2:$E418,China_Japan!$A$162),IF(TestUIn3!E418=China_Japan!$A$242, 4&amp;COUNTIF(TestUIn3!$E$2:$E418,China_Japan!$A$242),IF(TestUIn3!E418=China_Japan!$A$322, 5&amp;COUNTIF(TestUIn3!$E$2:$E418,China_Japan!$A$322),IF(TestUIn3!E418=China_Japan!$A$402, 6&amp;COUNTIF(TestUIn3!$E$2:$E418,China_Japan!$A$402),IF(TestUIn3!E418=China_Japan!$A$482, 7&amp;COUNTIF(TestUIn3!$E$2:$E418,China_Japan!$A$482),IF(TestUIn3!E418=China_Japan!$A$562, 8&amp;COUNTIF(TestUIn3!$E$2:$E418,China_Japan!$A$562),IF(TestUIn3!E418=China_Japan!$A$642, 9&amp;COUNTIF(TestUIn3!$E$2:$E418,China_Japan!$A$642),IF(TestUIn3!E418=China_Japan!$A$722, 10&amp;COUNTIF(TestUIn3!$E$2:$E418,China_Japan!$A$722),0)))))))))))</f>
        <v>0</v>
      </c>
      <c r="B418" t="str">
        <f>TestUIn3!A418</f>
        <v/>
      </c>
      <c r="C418" t="str">
        <f>TestUIn3!B418</f>
        <v/>
      </c>
      <c r="D418" t="str">
        <f>TestUIn3!C418</f>
        <v/>
      </c>
      <c r="E418" t="str">
        <f>TestUIn3!D418</f>
        <v/>
      </c>
      <c r="F418" s="87" t="str">
        <f>TestUIn3!F418</f>
        <v/>
      </c>
    </row>
    <row r="419">
      <c r="A419" s="86">
        <f>(IF(TestUIn3!E419=China_Japan!$A$2,1&amp;COUNTIF(TestUIn3!$E$2:$E419,China_Japan!$A$2), IF(TestUIn3!E419=China_Japan!$A$82, 2&amp;COUNTIF(TestUIn3!$E$2:$E419,China_Japan!$A$82),IF(TestUIn3!E419=China_Japan!$A$162, 3&amp;COUNTIF(TestUIn3!$E$2:$E419,China_Japan!$A$162),IF(TestUIn3!E419=China_Japan!$A$242, 4&amp;COUNTIF(TestUIn3!$E$2:$E419,China_Japan!$A$242),IF(TestUIn3!E419=China_Japan!$A$322, 5&amp;COUNTIF(TestUIn3!$E$2:$E419,China_Japan!$A$322),IF(TestUIn3!E419=China_Japan!$A$402, 6&amp;COUNTIF(TestUIn3!$E$2:$E419,China_Japan!$A$402),IF(TestUIn3!E419=China_Japan!$A$482, 7&amp;COUNTIF(TestUIn3!$E$2:$E419,China_Japan!$A$482),IF(TestUIn3!E419=China_Japan!$A$562, 8&amp;COUNTIF(TestUIn3!$E$2:$E419,China_Japan!$A$562),IF(TestUIn3!E419=China_Japan!$A$642, 9&amp;COUNTIF(TestUIn3!$E$2:$E419,China_Japan!$A$642),IF(TestUIn3!E419=China_Japan!$A$722, 10&amp;COUNTIF(TestUIn3!$E$2:$E419,China_Japan!$A$722),0)))))))))))</f>
        <v>0</v>
      </c>
      <c r="B419" t="str">
        <f>TestUIn3!A419</f>
        <v/>
      </c>
      <c r="C419" t="str">
        <f>TestUIn3!B419</f>
        <v/>
      </c>
      <c r="D419" t="str">
        <f>TestUIn3!C419</f>
        <v/>
      </c>
      <c r="E419" t="str">
        <f>TestUIn3!D419</f>
        <v/>
      </c>
      <c r="F419" s="87" t="str">
        <f>TestUIn3!F419</f>
        <v/>
      </c>
    </row>
    <row r="420">
      <c r="A420" s="86">
        <f>(IF(TestUIn3!E420=China_Japan!$A$2,1&amp;COUNTIF(TestUIn3!$E$2:$E420,China_Japan!$A$2), IF(TestUIn3!E420=China_Japan!$A$82, 2&amp;COUNTIF(TestUIn3!$E$2:$E420,China_Japan!$A$82),IF(TestUIn3!E420=China_Japan!$A$162, 3&amp;COUNTIF(TestUIn3!$E$2:$E420,China_Japan!$A$162),IF(TestUIn3!E420=China_Japan!$A$242, 4&amp;COUNTIF(TestUIn3!$E$2:$E420,China_Japan!$A$242),IF(TestUIn3!E420=China_Japan!$A$322, 5&amp;COUNTIF(TestUIn3!$E$2:$E420,China_Japan!$A$322),IF(TestUIn3!E420=China_Japan!$A$402, 6&amp;COUNTIF(TestUIn3!$E$2:$E420,China_Japan!$A$402),IF(TestUIn3!E420=China_Japan!$A$482, 7&amp;COUNTIF(TestUIn3!$E$2:$E420,China_Japan!$A$482),IF(TestUIn3!E420=China_Japan!$A$562, 8&amp;COUNTIF(TestUIn3!$E$2:$E420,China_Japan!$A$562),IF(TestUIn3!E420=China_Japan!$A$642, 9&amp;COUNTIF(TestUIn3!$E$2:$E420,China_Japan!$A$642),IF(TestUIn3!E420=China_Japan!$A$722, 10&amp;COUNTIF(TestUIn3!$E$2:$E420,China_Japan!$A$722),0)))))))))))</f>
        <v>0</v>
      </c>
      <c r="B420" t="str">
        <f>TestUIn3!A420</f>
        <v/>
      </c>
      <c r="C420" t="str">
        <f>TestUIn3!B420</f>
        <v/>
      </c>
      <c r="D420" t="str">
        <f>TestUIn3!C420</f>
        <v/>
      </c>
      <c r="E420" t="str">
        <f>TestUIn3!D420</f>
        <v/>
      </c>
      <c r="F420" s="87" t="str">
        <f>TestUIn3!F420</f>
        <v/>
      </c>
    </row>
    <row r="421">
      <c r="A421" s="86">
        <f>(IF(TestUIn3!E421=China_Japan!$A$2,1&amp;COUNTIF(TestUIn3!$E$2:$E421,China_Japan!$A$2), IF(TestUIn3!E421=China_Japan!$A$82, 2&amp;COUNTIF(TestUIn3!$E$2:$E421,China_Japan!$A$82),IF(TestUIn3!E421=China_Japan!$A$162, 3&amp;COUNTIF(TestUIn3!$E$2:$E421,China_Japan!$A$162),IF(TestUIn3!E421=China_Japan!$A$242, 4&amp;COUNTIF(TestUIn3!$E$2:$E421,China_Japan!$A$242),IF(TestUIn3!E421=China_Japan!$A$322, 5&amp;COUNTIF(TestUIn3!$E$2:$E421,China_Japan!$A$322),IF(TestUIn3!E421=China_Japan!$A$402, 6&amp;COUNTIF(TestUIn3!$E$2:$E421,China_Japan!$A$402),IF(TestUIn3!E421=China_Japan!$A$482, 7&amp;COUNTIF(TestUIn3!$E$2:$E421,China_Japan!$A$482),IF(TestUIn3!E421=China_Japan!$A$562, 8&amp;COUNTIF(TestUIn3!$E$2:$E421,China_Japan!$A$562),IF(TestUIn3!E421=China_Japan!$A$642, 9&amp;COUNTIF(TestUIn3!$E$2:$E421,China_Japan!$A$642),IF(TestUIn3!E421=China_Japan!$A$722, 10&amp;COUNTIF(TestUIn3!$E$2:$E421,China_Japan!$A$722),0)))))))))))</f>
        <v>0</v>
      </c>
      <c r="B421" t="str">
        <f>TestUIn3!A421</f>
        <v/>
      </c>
      <c r="C421" t="str">
        <f>TestUIn3!B421</f>
        <v/>
      </c>
      <c r="D421" t="str">
        <f>TestUIn3!C421</f>
        <v/>
      </c>
      <c r="E421" t="str">
        <f>TestUIn3!D421</f>
        <v/>
      </c>
      <c r="F421" s="87" t="str">
        <f>TestUIn3!F421</f>
        <v/>
      </c>
    </row>
    <row r="422">
      <c r="A422" s="86">
        <f>(IF(TestUIn3!E422=China_Japan!$A$2,1&amp;COUNTIF(TestUIn3!$E$2:$E422,China_Japan!$A$2), IF(TestUIn3!E422=China_Japan!$A$82, 2&amp;COUNTIF(TestUIn3!$E$2:$E422,China_Japan!$A$82),IF(TestUIn3!E422=China_Japan!$A$162, 3&amp;COUNTIF(TestUIn3!$E$2:$E422,China_Japan!$A$162),IF(TestUIn3!E422=China_Japan!$A$242, 4&amp;COUNTIF(TestUIn3!$E$2:$E422,China_Japan!$A$242),IF(TestUIn3!E422=China_Japan!$A$322, 5&amp;COUNTIF(TestUIn3!$E$2:$E422,China_Japan!$A$322),IF(TestUIn3!E422=China_Japan!$A$402, 6&amp;COUNTIF(TestUIn3!$E$2:$E422,China_Japan!$A$402),IF(TestUIn3!E422=China_Japan!$A$482, 7&amp;COUNTIF(TestUIn3!$E$2:$E422,China_Japan!$A$482),IF(TestUIn3!E422=China_Japan!$A$562, 8&amp;COUNTIF(TestUIn3!$E$2:$E422,China_Japan!$A$562),IF(TestUIn3!E422=China_Japan!$A$642, 9&amp;COUNTIF(TestUIn3!$E$2:$E422,China_Japan!$A$642),IF(TestUIn3!E422=China_Japan!$A$722, 10&amp;COUNTIF(TestUIn3!$E$2:$E422,China_Japan!$A$722),0)))))))))))</f>
        <v>0</v>
      </c>
      <c r="B422" t="str">
        <f>TestUIn3!A422</f>
        <v/>
      </c>
      <c r="C422" t="str">
        <f>TestUIn3!B422</f>
        <v/>
      </c>
      <c r="D422" t="str">
        <f>TestUIn3!C422</f>
        <v/>
      </c>
      <c r="E422" t="str">
        <f>TestUIn3!D422</f>
        <v/>
      </c>
      <c r="F422" s="87" t="str">
        <f>TestUIn3!F422</f>
        <v/>
      </c>
    </row>
    <row r="423">
      <c r="A423" s="86">
        <f>(IF(TestUIn3!E423=China_Japan!$A$2,1&amp;COUNTIF(TestUIn3!$E$2:$E423,China_Japan!$A$2), IF(TestUIn3!E423=China_Japan!$A$82, 2&amp;COUNTIF(TestUIn3!$E$2:$E423,China_Japan!$A$82),IF(TestUIn3!E423=China_Japan!$A$162, 3&amp;COUNTIF(TestUIn3!$E$2:$E423,China_Japan!$A$162),IF(TestUIn3!E423=China_Japan!$A$242, 4&amp;COUNTIF(TestUIn3!$E$2:$E423,China_Japan!$A$242),IF(TestUIn3!E423=China_Japan!$A$322, 5&amp;COUNTIF(TestUIn3!$E$2:$E423,China_Japan!$A$322),IF(TestUIn3!E423=China_Japan!$A$402, 6&amp;COUNTIF(TestUIn3!$E$2:$E423,China_Japan!$A$402),IF(TestUIn3!E423=China_Japan!$A$482, 7&amp;COUNTIF(TestUIn3!$E$2:$E423,China_Japan!$A$482),IF(TestUIn3!E423=China_Japan!$A$562, 8&amp;COUNTIF(TestUIn3!$E$2:$E423,China_Japan!$A$562),IF(TestUIn3!E423=China_Japan!$A$642, 9&amp;COUNTIF(TestUIn3!$E$2:$E423,China_Japan!$A$642),IF(TestUIn3!E423=China_Japan!$A$722, 10&amp;COUNTIF(TestUIn3!$E$2:$E423,China_Japan!$A$722),0)))))))))))</f>
        <v>0</v>
      </c>
      <c r="B423" t="str">
        <f>TestUIn3!A423</f>
        <v/>
      </c>
      <c r="C423" t="str">
        <f>TestUIn3!B423</f>
        <v/>
      </c>
      <c r="D423" t="str">
        <f>TestUIn3!C423</f>
        <v/>
      </c>
      <c r="E423" t="str">
        <f>TestUIn3!D423</f>
        <v/>
      </c>
      <c r="F423" s="87" t="str">
        <f>TestUIn3!F423</f>
        <v/>
      </c>
    </row>
    <row r="424">
      <c r="A424" s="86">
        <f>(IF(TestUIn3!E424=China_Japan!$A$2,1&amp;COUNTIF(TestUIn3!$E$2:$E424,China_Japan!$A$2), IF(TestUIn3!E424=China_Japan!$A$82, 2&amp;COUNTIF(TestUIn3!$E$2:$E424,China_Japan!$A$82),IF(TestUIn3!E424=China_Japan!$A$162, 3&amp;COUNTIF(TestUIn3!$E$2:$E424,China_Japan!$A$162),IF(TestUIn3!E424=China_Japan!$A$242, 4&amp;COUNTIF(TestUIn3!$E$2:$E424,China_Japan!$A$242),IF(TestUIn3!E424=China_Japan!$A$322, 5&amp;COUNTIF(TestUIn3!$E$2:$E424,China_Japan!$A$322),IF(TestUIn3!E424=China_Japan!$A$402, 6&amp;COUNTIF(TestUIn3!$E$2:$E424,China_Japan!$A$402),IF(TestUIn3!E424=China_Japan!$A$482, 7&amp;COUNTIF(TestUIn3!$E$2:$E424,China_Japan!$A$482),IF(TestUIn3!E424=China_Japan!$A$562, 8&amp;COUNTIF(TestUIn3!$E$2:$E424,China_Japan!$A$562),IF(TestUIn3!E424=China_Japan!$A$642, 9&amp;COUNTIF(TestUIn3!$E$2:$E424,China_Japan!$A$642),IF(TestUIn3!E424=China_Japan!$A$722, 10&amp;COUNTIF(TestUIn3!$E$2:$E424,China_Japan!$A$722),0)))))))))))</f>
        <v>0</v>
      </c>
      <c r="B424" t="str">
        <f>TestUIn3!A424</f>
        <v/>
      </c>
      <c r="C424" t="str">
        <f>TestUIn3!B424</f>
        <v/>
      </c>
      <c r="D424" t="str">
        <f>TestUIn3!C424</f>
        <v/>
      </c>
      <c r="E424" t="str">
        <f>TestUIn3!D424</f>
        <v/>
      </c>
      <c r="F424" s="87" t="str">
        <f>TestUIn3!F424</f>
        <v/>
      </c>
    </row>
    <row r="425">
      <c r="A425" s="86">
        <f>(IF(TestUIn3!E425=China_Japan!$A$2,1&amp;COUNTIF(TestUIn3!$E$2:$E425,China_Japan!$A$2), IF(TestUIn3!E425=China_Japan!$A$82, 2&amp;COUNTIF(TestUIn3!$E$2:$E425,China_Japan!$A$82),IF(TestUIn3!E425=China_Japan!$A$162, 3&amp;COUNTIF(TestUIn3!$E$2:$E425,China_Japan!$A$162),IF(TestUIn3!E425=China_Japan!$A$242, 4&amp;COUNTIF(TestUIn3!$E$2:$E425,China_Japan!$A$242),IF(TestUIn3!E425=China_Japan!$A$322, 5&amp;COUNTIF(TestUIn3!$E$2:$E425,China_Japan!$A$322),IF(TestUIn3!E425=China_Japan!$A$402, 6&amp;COUNTIF(TestUIn3!$E$2:$E425,China_Japan!$A$402),IF(TestUIn3!E425=China_Japan!$A$482, 7&amp;COUNTIF(TestUIn3!$E$2:$E425,China_Japan!$A$482),IF(TestUIn3!E425=China_Japan!$A$562, 8&amp;COUNTIF(TestUIn3!$E$2:$E425,China_Japan!$A$562),IF(TestUIn3!E425=China_Japan!$A$642, 9&amp;COUNTIF(TestUIn3!$E$2:$E425,China_Japan!$A$642),IF(TestUIn3!E425=China_Japan!$A$722, 10&amp;COUNTIF(TestUIn3!$E$2:$E425,China_Japan!$A$722),0)))))))))))</f>
        <v>0</v>
      </c>
      <c r="B425" t="str">
        <f>TestUIn3!A425</f>
        <v/>
      </c>
      <c r="C425" t="str">
        <f>TestUIn3!B425</f>
        <v/>
      </c>
      <c r="D425" t="str">
        <f>TestUIn3!C425</f>
        <v/>
      </c>
      <c r="E425" t="str">
        <f>TestUIn3!D425</f>
        <v/>
      </c>
      <c r="F425" s="87" t="str">
        <f>TestUIn3!F425</f>
        <v/>
      </c>
    </row>
    <row r="426">
      <c r="A426" s="86">
        <f>(IF(TestUIn3!E426=China_Japan!$A$2,1&amp;COUNTIF(TestUIn3!$E$2:$E426,China_Japan!$A$2), IF(TestUIn3!E426=China_Japan!$A$82, 2&amp;COUNTIF(TestUIn3!$E$2:$E426,China_Japan!$A$82),IF(TestUIn3!E426=China_Japan!$A$162, 3&amp;COUNTIF(TestUIn3!$E$2:$E426,China_Japan!$A$162),IF(TestUIn3!E426=China_Japan!$A$242, 4&amp;COUNTIF(TestUIn3!$E$2:$E426,China_Japan!$A$242),IF(TestUIn3!E426=China_Japan!$A$322, 5&amp;COUNTIF(TestUIn3!$E$2:$E426,China_Japan!$A$322),IF(TestUIn3!E426=China_Japan!$A$402, 6&amp;COUNTIF(TestUIn3!$E$2:$E426,China_Japan!$A$402),IF(TestUIn3!E426=China_Japan!$A$482, 7&amp;COUNTIF(TestUIn3!$E$2:$E426,China_Japan!$A$482),IF(TestUIn3!E426=China_Japan!$A$562, 8&amp;COUNTIF(TestUIn3!$E$2:$E426,China_Japan!$A$562),IF(TestUIn3!E426=China_Japan!$A$642, 9&amp;COUNTIF(TestUIn3!$E$2:$E426,China_Japan!$A$642),IF(TestUIn3!E426=China_Japan!$A$722, 10&amp;COUNTIF(TestUIn3!$E$2:$E426,China_Japan!$A$722),0)))))))))))</f>
        <v>0</v>
      </c>
      <c r="B426" t="str">
        <f>TestUIn3!A426</f>
        <v/>
      </c>
      <c r="C426" t="str">
        <f>TestUIn3!B426</f>
        <v/>
      </c>
      <c r="D426" t="str">
        <f>TestUIn3!C426</f>
        <v/>
      </c>
      <c r="E426" t="str">
        <f>TestUIn3!D426</f>
        <v/>
      </c>
      <c r="F426" s="87" t="str">
        <f>TestUIn3!F426</f>
        <v/>
      </c>
    </row>
    <row r="427">
      <c r="A427" s="86">
        <f>(IF(TestUIn3!E427=China_Japan!$A$2,1&amp;COUNTIF(TestUIn3!$E$2:$E427,China_Japan!$A$2), IF(TestUIn3!E427=China_Japan!$A$82, 2&amp;COUNTIF(TestUIn3!$E$2:$E427,China_Japan!$A$82),IF(TestUIn3!E427=China_Japan!$A$162, 3&amp;COUNTIF(TestUIn3!$E$2:$E427,China_Japan!$A$162),IF(TestUIn3!E427=China_Japan!$A$242, 4&amp;COUNTIF(TestUIn3!$E$2:$E427,China_Japan!$A$242),IF(TestUIn3!E427=China_Japan!$A$322, 5&amp;COUNTIF(TestUIn3!$E$2:$E427,China_Japan!$A$322),IF(TestUIn3!E427=China_Japan!$A$402, 6&amp;COUNTIF(TestUIn3!$E$2:$E427,China_Japan!$A$402),IF(TestUIn3!E427=China_Japan!$A$482, 7&amp;COUNTIF(TestUIn3!$E$2:$E427,China_Japan!$A$482),IF(TestUIn3!E427=China_Japan!$A$562, 8&amp;COUNTIF(TestUIn3!$E$2:$E427,China_Japan!$A$562),IF(TestUIn3!E427=China_Japan!$A$642, 9&amp;COUNTIF(TestUIn3!$E$2:$E427,China_Japan!$A$642),IF(TestUIn3!E427=China_Japan!$A$722, 10&amp;COUNTIF(TestUIn3!$E$2:$E427,China_Japan!$A$722),0)))))))))))</f>
        <v>0</v>
      </c>
      <c r="B427" t="str">
        <f>TestUIn3!A427</f>
        <v/>
      </c>
      <c r="C427" t="str">
        <f>TestUIn3!B427</f>
        <v/>
      </c>
      <c r="D427" t="str">
        <f>TestUIn3!C427</f>
        <v/>
      </c>
      <c r="E427" t="str">
        <f>TestUIn3!D427</f>
        <v/>
      </c>
      <c r="F427" s="87" t="str">
        <f>TestUIn3!F427</f>
        <v/>
      </c>
    </row>
    <row r="428">
      <c r="A428" s="86">
        <f>(IF(TestUIn3!E428=China_Japan!$A$2,1&amp;COUNTIF(TestUIn3!$E$2:$E428,China_Japan!$A$2), IF(TestUIn3!E428=China_Japan!$A$82, 2&amp;COUNTIF(TestUIn3!$E$2:$E428,China_Japan!$A$82),IF(TestUIn3!E428=China_Japan!$A$162, 3&amp;COUNTIF(TestUIn3!$E$2:$E428,China_Japan!$A$162),IF(TestUIn3!E428=China_Japan!$A$242, 4&amp;COUNTIF(TestUIn3!$E$2:$E428,China_Japan!$A$242),IF(TestUIn3!E428=China_Japan!$A$322, 5&amp;COUNTIF(TestUIn3!$E$2:$E428,China_Japan!$A$322),IF(TestUIn3!E428=China_Japan!$A$402, 6&amp;COUNTIF(TestUIn3!$E$2:$E428,China_Japan!$A$402),IF(TestUIn3!E428=China_Japan!$A$482, 7&amp;COUNTIF(TestUIn3!$E$2:$E428,China_Japan!$A$482),IF(TestUIn3!E428=China_Japan!$A$562, 8&amp;COUNTIF(TestUIn3!$E$2:$E428,China_Japan!$A$562),IF(TestUIn3!E428=China_Japan!$A$642, 9&amp;COUNTIF(TestUIn3!$E$2:$E428,China_Japan!$A$642),IF(TestUIn3!E428=China_Japan!$A$722, 10&amp;COUNTIF(TestUIn3!$E$2:$E428,China_Japan!$A$722),0)))))))))))</f>
        <v>0</v>
      </c>
      <c r="B428" t="str">
        <f>TestUIn3!A428</f>
        <v/>
      </c>
      <c r="C428" t="str">
        <f>TestUIn3!B428</f>
        <v/>
      </c>
      <c r="D428" t="str">
        <f>TestUIn3!C428</f>
        <v/>
      </c>
      <c r="E428" t="str">
        <f>TestUIn3!D428</f>
        <v/>
      </c>
      <c r="F428" s="87" t="str">
        <f>TestUIn3!F428</f>
        <v/>
      </c>
    </row>
    <row r="429">
      <c r="A429" s="86">
        <f>(IF(TestUIn3!E429=China_Japan!$A$2,1&amp;COUNTIF(TestUIn3!$E$2:$E429,China_Japan!$A$2), IF(TestUIn3!E429=China_Japan!$A$82, 2&amp;COUNTIF(TestUIn3!$E$2:$E429,China_Japan!$A$82),IF(TestUIn3!E429=China_Japan!$A$162, 3&amp;COUNTIF(TestUIn3!$E$2:$E429,China_Japan!$A$162),IF(TestUIn3!E429=China_Japan!$A$242, 4&amp;COUNTIF(TestUIn3!$E$2:$E429,China_Japan!$A$242),IF(TestUIn3!E429=China_Japan!$A$322, 5&amp;COUNTIF(TestUIn3!$E$2:$E429,China_Japan!$A$322),IF(TestUIn3!E429=China_Japan!$A$402, 6&amp;COUNTIF(TestUIn3!$E$2:$E429,China_Japan!$A$402),IF(TestUIn3!E429=China_Japan!$A$482, 7&amp;COUNTIF(TestUIn3!$E$2:$E429,China_Japan!$A$482),IF(TestUIn3!E429=China_Japan!$A$562, 8&amp;COUNTIF(TestUIn3!$E$2:$E429,China_Japan!$A$562),IF(TestUIn3!E429=China_Japan!$A$642, 9&amp;COUNTIF(TestUIn3!$E$2:$E429,China_Japan!$A$642),IF(TestUIn3!E429=China_Japan!$A$722, 10&amp;COUNTIF(TestUIn3!$E$2:$E429,China_Japan!$A$722),0)))))))))))</f>
        <v>0</v>
      </c>
      <c r="B429" t="str">
        <f>TestUIn3!A429</f>
        <v/>
      </c>
      <c r="C429" t="str">
        <f>TestUIn3!B429</f>
        <v/>
      </c>
      <c r="D429" t="str">
        <f>TestUIn3!C429</f>
        <v/>
      </c>
      <c r="E429" t="str">
        <f>TestUIn3!D429</f>
        <v/>
      </c>
      <c r="F429" s="87" t="str">
        <f>TestUIn3!F429</f>
        <v/>
      </c>
    </row>
    <row r="430">
      <c r="A430" s="86">
        <f>(IF(TestUIn3!E430=China_Japan!$A$2,1&amp;COUNTIF(TestUIn3!$E$2:$E430,China_Japan!$A$2), IF(TestUIn3!E430=China_Japan!$A$82, 2&amp;COUNTIF(TestUIn3!$E$2:$E430,China_Japan!$A$82),IF(TestUIn3!E430=China_Japan!$A$162, 3&amp;COUNTIF(TestUIn3!$E$2:$E430,China_Japan!$A$162),IF(TestUIn3!E430=China_Japan!$A$242, 4&amp;COUNTIF(TestUIn3!$E$2:$E430,China_Japan!$A$242),IF(TestUIn3!E430=China_Japan!$A$322, 5&amp;COUNTIF(TestUIn3!$E$2:$E430,China_Japan!$A$322),IF(TestUIn3!E430=China_Japan!$A$402, 6&amp;COUNTIF(TestUIn3!$E$2:$E430,China_Japan!$A$402),IF(TestUIn3!E430=China_Japan!$A$482, 7&amp;COUNTIF(TestUIn3!$E$2:$E430,China_Japan!$A$482),IF(TestUIn3!E430=China_Japan!$A$562, 8&amp;COUNTIF(TestUIn3!$E$2:$E430,China_Japan!$A$562),IF(TestUIn3!E430=China_Japan!$A$642, 9&amp;COUNTIF(TestUIn3!$E$2:$E430,China_Japan!$A$642),IF(TestUIn3!E430=China_Japan!$A$722, 10&amp;COUNTIF(TestUIn3!$E$2:$E430,China_Japan!$A$722),0)))))))))))</f>
        <v>0</v>
      </c>
      <c r="B430" t="str">
        <f>TestUIn3!A430</f>
        <v/>
      </c>
      <c r="C430" t="str">
        <f>TestUIn3!B430</f>
        <v/>
      </c>
      <c r="D430" t="str">
        <f>TestUIn3!C430</f>
        <v/>
      </c>
      <c r="E430" t="str">
        <f>TestUIn3!D430</f>
        <v/>
      </c>
      <c r="F430" s="87" t="str">
        <f>TestUIn3!F430</f>
        <v/>
      </c>
    </row>
    <row r="431">
      <c r="A431" s="86">
        <f>(IF(TestUIn3!E431=China_Japan!$A$2,1&amp;COUNTIF(TestUIn3!$E$2:$E431,China_Japan!$A$2), IF(TestUIn3!E431=China_Japan!$A$82, 2&amp;COUNTIF(TestUIn3!$E$2:$E431,China_Japan!$A$82),IF(TestUIn3!E431=China_Japan!$A$162, 3&amp;COUNTIF(TestUIn3!$E$2:$E431,China_Japan!$A$162),IF(TestUIn3!E431=China_Japan!$A$242, 4&amp;COUNTIF(TestUIn3!$E$2:$E431,China_Japan!$A$242),IF(TestUIn3!E431=China_Japan!$A$322, 5&amp;COUNTIF(TestUIn3!$E$2:$E431,China_Japan!$A$322),IF(TestUIn3!E431=China_Japan!$A$402, 6&amp;COUNTIF(TestUIn3!$E$2:$E431,China_Japan!$A$402),IF(TestUIn3!E431=China_Japan!$A$482, 7&amp;COUNTIF(TestUIn3!$E$2:$E431,China_Japan!$A$482),IF(TestUIn3!E431=China_Japan!$A$562, 8&amp;COUNTIF(TestUIn3!$E$2:$E431,China_Japan!$A$562),IF(TestUIn3!E431=China_Japan!$A$642, 9&amp;COUNTIF(TestUIn3!$E$2:$E431,China_Japan!$A$642),IF(TestUIn3!E431=China_Japan!$A$722, 10&amp;COUNTIF(TestUIn3!$E$2:$E431,China_Japan!$A$722),0)))))))))))</f>
        <v>0</v>
      </c>
      <c r="B431" t="str">
        <f>TestUIn3!A431</f>
        <v/>
      </c>
      <c r="C431" t="str">
        <f>TestUIn3!B431</f>
        <v/>
      </c>
      <c r="D431" t="str">
        <f>TestUIn3!C431</f>
        <v/>
      </c>
      <c r="E431" t="str">
        <f>TestUIn3!D431</f>
        <v/>
      </c>
      <c r="F431" s="87" t="str">
        <f>TestUIn3!F431</f>
        <v/>
      </c>
    </row>
    <row r="432">
      <c r="A432" s="86">
        <f>(IF(TestUIn3!E432=China_Japan!$A$2,1&amp;COUNTIF(TestUIn3!$E$2:$E432,China_Japan!$A$2), IF(TestUIn3!E432=China_Japan!$A$82, 2&amp;COUNTIF(TestUIn3!$E$2:$E432,China_Japan!$A$82),IF(TestUIn3!E432=China_Japan!$A$162, 3&amp;COUNTIF(TestUIn3!$E$2:$E432,China_Japan!$A$162),IF(TestUIn3!E432=China_Japan!$A$242, 4&amp;COUNTIF(TestUIn3!$E$2:$E432,China_Japan!$A$242),IF(TestUIn3!E432=China_Japan!$A$322, 5&amp;COUNTIF(TestUIn3!$E$2:$E432,China_Japan!$A$322),IF(TestUIn3!E432=China_Japan!$A$402, 6&amp;COUNTIF(TestUIn3!$E$2:$E432,China_Japan!$A$402),IF(TestUIn3!E432=China_Japan!$A$482, 7&amp;COUNTIF(TestUIn3!$E$2:$E432,China_Japan!$A$482),IF(TestUIn3!E432=China_Japan!$A$562, 8&amp;COUNTIF(TestUIn3!$E$2:$E432,China_Japan!$A$562),IF(TestUIn3!E432=China_Japan!$A$642, 9&amp;COUNTIF(TestUIn3!$E$2:$E432,China_Japan!$A$642),IF(TestUIn3!E432=China_Japan!$A$722, 10&amp;COUNTIF(TestUIn3!$E$2:$E432,China_Japan!$A$722),0)))))))))))</f>
        <v>0</v>
      </c>
      <c r="B432" t="str">
        <f>TestUIn3!A432</f>
        <v/>
      </c>
      <c r="C432" t="str">
        <f>TestUIn3!B432</f>
        <v/>
      </c>
      <c r="D432" t="str">
        <f>TestUIn3!C432</f>
        <v/>
      </c>
      <c r="E432" t="str">
        <f>TestUIn3!D432</f>
        <v/>
      </c>
      <c r="F432" s="87" t="str">
        <f>TestUIn3!F432</f>
        <v/>
      </c>
    </row>
    <row r="433">
      <c r="A433" s="86">
        <f>(IF(TestUIn3!E433=China_Japan!$A$2,1&amp;COUNTIF(TestUIn3!$E$2:$E433,China_Japan!$A$2), IF(TestUIn3!E433=China_Japan!$A$82, 2&amp;COUNTIF(TestUIn3!$E$2:$E433,China_Japan!$A$82),IF(TestUIn3!E433=China_Japan!$A$162, 3&amp;COUNTIF(TestUIn3!$E$2:$E433,China_Japan!$A$162),IF(TestUIn3!E433=China_Japan!$A$242, 4&amp;COUNTIF(TestUIn3!$E$2:$E433,China_Japan!$A$242),IF(TestUIn3!E433=China_Japan!$A$322, 5&amp;COUNTIF(TestUIn3!$E$2:$E433,China_Japan!$A$322),IF(TestUIn3!E433=China_Japan!$A$402, 6&amp;COUNTIF(TestUIn3!$E$2:$E433,China_Japan!$A$402),IF(TestUIn3!E433=China_Japan!$A$482, 7&amp;COUNTIF(TestUIn3!$E$2:$E433,China_Japan!$A$482),IF(TestUIn3!E433=China_Japan!$A$562, 8&amp;COUNTIF(TestUIn3!$E$2:$E433,China_Japan!$A$562),IF(TestUIn3!E433=China_Japan!$A$642, 9&amp;COUNTIF(TestUIn3!$E$2:$E433,China_Japan!$A$642),IF(TestUIn3!E433=China_Japan!$A$722, 10&amp;COUNTIF(TestUIn3!$E$2:$E433,China_Japan!$A$722),0)))))))))))</f>
        <v>0</v>
      </c>
      <c r="B433" t="str">
        <f>TestUIn3!A433</f>
        <v/>
      </c>
      <c r="C433" t="str">
        <f>TestUIn3!B433</f>
        <v/>
      </c>
      <c r="D433" t="str">
        <f>TestUIn3!C433</f>
        <v/>
      </c>
      <c r="E433" t="str">
        <f>TestUIn3!D433</f>
        <v/>
      </c>
      <c r="F433" s="87" t="str">
        <f>TestUIn3!F433</f>
        <v/>
      </c>
    </row>
    <row r="434">
      <c r="A434" s="86">
        <f>(IF(TestUIn3!E434=China_Japan!$A$2,1&amp;COUNTIF(TestUIn3!$E$2:$E434,China_Japan!$A$2), IF(TestUIn3!E434=China_Japan!$A$82, 2&amp;COUNTIF(TestUIn3!$E$2:$E434,China_Japan!$A$82),IF(TestUIn3!E434=China_Japan!$A$162, 3&amp;COUNTIF(TestUIn3!$E$2:$E434,China_Japan!$A$162),IF(TestUIn3!E434=China_Japan!$A$242, 4&amp;COUNTIF(TestUIn3!$E$2:$E434,China_Japan!$A$242),IF(TestUIn3!E434=China_Japan!$A$322, 5&amp;COUNTIF(TestUIn3!$E$2:$E434,China_Japan!$A$322),IF(TestUIn3!E434=China_Japan!$A$402, 6&amp;COUNTIF(TestUIn3!$E$2:$E434,China_Japan!$A$402),IF(TestUIn3!E434=China_Japan!$A$482, 7&amp;COUNTIF(TestUIn3!$E$2:$E434,China_Japan!$A$482),IF(TestUIn3!E434=China_Japan!$A$562, 8&amp;COUNTIF(TestUIn3!$E$2:$E434,China_Japan!$A$562),IF(TestUIn3!E434=China_Japan!$A$642, 9&amp;COUNTIF(TestUIn3!$E$2:$E434,China_Japan!$A$642),IF(TestUIn3!E434=China_Japan!$A$722, 10&amp;COUNTIF(TestUIn3!$E$2:$E434,China_Japan!$A$722),0)))))))))))</f>
        <v>0</v>
      </c>
      <c r="B434" t="str">
        <f>TestUIn3!A434</f>
        <v/>
      </c>
      <c r="C434" t="str">
        <f>TestUIn3!B434</f>
        <v/>
      </c>
      <c r="D434" t="str">
        <f>TestUIn3!C434</f>
        <v/>
      </c>
      <c r="E434" t="str">
        <f>TestUIn3!D434</f>
        <v/>
      </c>
      <c r="F434" s="87" t="str">
        <f>TestUIn3!F434</f>
        <v/>
      </c>
    </row>
    <row r="435">
      <c r="A435" s="86">
        <f>(IF(TestUIn3!E435=China_Japan!$A$2,1&amp;COUNTIF(TestUIn3!$E$2:$E435,China_Japan!$A$2), IF(TestUIn3!E435=China_Japan!$A$82, 2&amp;COUNTIF(TestUIn3!$E$2:$E435,China_Japan!$A$82),IF(TestUIn3!E435=China_Japan!$A$162, 3&amp;COUNTIF(TestUIn3!$E$2:$E435,China_Japan!$A$162),IF(TestUIn3!E435=China_Japan!$A$242, 4&amp;COUNTIF(TestUIn3!$E$2:$E435,China_Japan!$A$242),IF(TestUIn3!E435=China_Japan!$A$322, 5&amp;COUNTIF(TestUIn3!$E$2:$E435,China_Japan!$A$322),IF(TestUIn3!E435=China_Japan!$A$402, 6&amp;COUNTIF(TestUIn3!$E$2:$E435,China_Japan!$A$402),IF(TestUIn3!E435=China_Japan!$A$482, 7&amp;COUNTIF(TestUIn3!$E$2:$E435,China_Japan!$A$482),IF(TestUIn3!E435=China_Japan!$A$562, 8&amp;COUNTIF(TestUIn3!$E$2:$E435,China_Japan!$A$562),IF(TestUIn3!E435=China_Japan!$A$642, 9&amp;COUNTIF(TestUIn3!$E$2:$E435,China_Japan!$A$642),IF(TestUIn3!E435=China_Japan!$A$722, 10&amp;COUNTIF(TestUIn3!$E$2:$E435,China_Japan!$A$722),0)))))))))))</f>
        <v>0</v>
      </c>
      <c r="B435" t="str">
        <f>TestUIn3!A435</f>
        <v/>
      </c>
      <c r="C435" t="str">
        <f>TestUIn3!B435</f>
        <v/>
      </c>
      <c r="D435" t="str">
        <f>TestUIn3!C435</f>
        <v/>
      </c>
      <c r="E435" t="str">
        <f>TestUIn3!D435</f>
        <v/>
      </c>
      <c r="F435" s="87" t="str">
        <f>TestUIn3!F435</f>
        <v/>
      </c>
    </row>
    <row r="436">
      <c r="A436" s="86">
        <f>(IF(TestUIn3!E436=China_Japan!$A$2,1&amp;COUNTIF(TestUIn3!$E$2:$E436,China_Japan!$A$2), IF(TestUIn3!E436=China_Japan!$A$82, 2&amp;COUNTIF(TestUIn3!$E$2:$E436,China_Japan!$A$82),IF(TestUIn3!E436=China_Japan!$A$162, 3&amp;COUNTIF(TestUIn3!$E$2:$E436,China_Japan!$A$162),IF(TestUIn3!E436=China_Japan!$A$242, 4&amp;COUNTIF(TestUIn3!$E$2:$E436,China_Japan!$A$242),IF(TestUIn3!E436=China_Japan!$A$322, 5&amp;COUNTIF(TestUIn3!$E$2:$E436,China_Japan!$A$322),IF(TestUIn3!E436=China_Japan!$A$402, 6&amp;COUNTIF(TestUIn3!$E$2:$E436,China_Japan!$A$402),IF(TestUIn3!E436=China_Japan!$A$482, 7&amp;COUNTIF(TestUIn3!$E$2:$E436,China_Japan!$A$482),IF(TestUIn3!E436=China_Japan!$A$562, 8&amp;COUNTIF(TestUIn3!$E$2:$E436,China_Japan!$A$562),IF(TestUIn3!E436=China_Japan!$A$642, 9&amp;COUNTIF(TestUIn3!$E$2:$E436,China_Japan!$A$642),IF(TestUIn3!E436=China_Japan!$A$722, 10&amp;COUNTIF(TestUIn3!$E$2:$E436,China_Japan!$A$722),0)))))))))))</f>
        <v>0</v>
      </c>
      <c r="B436" t="str">
        <f>TestUIn3!A436</f>
        <v/>
      </c>
      <c r="C436" t="str">
        <f>TestUIn3!B436</f>
        <v/>
      </c>
      <c r="D436" t="str">
        <f>TestUIn3!C436</f>
        <v/>
      </c>
      <c r="E436" t="str">
        <f>TestUIn3!D436</f>
        <v/>
      </c>
      <c r="F436" s="87" t="str">
        <f>TestUIn3!F436</f>
        <v/>
      </c>
    </row>
    <row r="437">
      <c r="A437" s="86">
        <f>(IF(TestUIn3!E437=China_Japan!$A$2,1&amp;COUNTIF(TestUIn3!$E$2:$E437,China_Japan!$A$2), IF(TestUIn3!E437=China_Japan!$A$82, 2&amp;COUNTIF(TestUIn3!$E$2:$E437,China_Japan!$A$82),IF(TestUIn3!E437=China_Japan!$A$162, 3&amp;COUNTIF(TestUIn3!$E$2:$E437,China_Japan!$A$162),IF(TestUIn3!E437=China_Japan!$A$242, 4&amp;COUNTIF(TestUIn3!$E$2:$E437,China_Japan!$A$242),IF(TestUIn3!E437=China_Japan!$A$322, 5&amp;COUNTIF(TestUIn3!$E$2:$E437,China_Japan!$A$322),IF(TestUIn3!E437=China_Japan!$A$402, 6&amp;COUNTIF(TestUIn3!$E$2:$E437,China_Japan!$A$402),IF(TestUIn3!E437=China_Japan!$A$482, 7&amp;COUNTIF(TestUIn3!$E$2:$E437,China_Japan!$A$482),IF(TestUIn3!E437=China_Japan!$A$562, 8&amp;COUNTIF(TestUIn3!$E$2:$E437,China_Japan!$A$562),IF(TestUIn3!E437=China_Japan!$A$642, 9&amp;COUNTIF(TestUIn3!$E$2:$E437,China_Japan!$A$642),IF(TestUIn3!E437=China_Japan!$A$722, 10&amp;COUNTIF(TestUIn3!$E$2:$E437,China_Japan!$A$722),0)))))))))))</f>
        <v>0</v>
      </c>
      <c r="B437" t="str">
        <f>TestUIn3!A437</f>
        <v/>
      </c>
      <c r="C437" t="str">
        <f>TestUIn3!B437</f>
        <v/>
      </c>
      <c r="D437" t="str">
        <f>TestUIn3!C437</f>
        <v/>
      </c>
      <c r="E437" t="str">
        <f>TestUIn3!D437</f>
        <v/>
      </c>
      <c r="F437" s="87" t="str">
        <f>TestUIn3!F437</f>
        <v/>
      </c>
    </row>
    <row r="438">
      <c r="A438" s="86">
        <f>(IF(TestUIn3!E438=China_Japan!$A$2,1&amp;COUNTIF(TestUIn3!$E$2:$E438,China_Japan!$A$2), IF(TestUIn3!E438=China_Japan!$A$82, 2&amp;COUNTIF(TestUIn3!$E$2:$E438,China_Japan!$A$82),IF(TestUIn3!E438=China_Japan!$A$162, 3&amp;COUNTIF(TestUIn3!$E$2:$E438,China_Japan!$A$162),IF(TestUIn3!E438=China_Japan!$A$242, 4&amp;COUNTIF(TestUIn3!$E$2:$E438,China_Japan!$A$242),IF(TestUIn3!E438=China_Japan!$A$322, 5&amp;COUNTIF(TestUIn3!$E$2:$E438,China_Japan!$A$322),IF(TestUIn3!E438=China_Japan!$A$402, 6&amp;COUNTIF(TestUIn3!$E$2:$E438,China_Japan!$A$402),IF(TestUIn3!E438=China_Japan!$A$482, 7&amp;COUNTIF(TestUIn3!$E$2:$E438,China_Japan!$A$482),IF(TestUIn3!E438=China_Japan!$A$562, 8&amp;COUNTIF(TestUIn3!$E$2:$E438,China_Japan!$A$562),IF(TestUIn3!E438=China_Japan!$A$642, 9&amp;COUNTIF(TestUIn3!$E$2:$E438,China_Japan!$A$642),IF(TestUIn3!E438=China_Japan!$A$722, 10&amp;COUNTIF(TestUIn3!$E$2:$E438,China_Japan!$A$722),0)))))))))))</f>
        <v>0</v>
      </c>
      <c r="B438" t="str">
        <f>TestUIn3!A438</f>
        <v/>
      </c>
      <c r="C438" t="str">
        <f>TestUIn3!B438</f>
        <v/>
      </c>
      <c r="D438" t="str">
        <f>TestUIn3!C438</f>
        <v/>
      </c>
      <c r="E438" t="str">
        <f>TestUIn3!D438</f>
        <v/>
      </c>
      <c r="F438" s="87" t="str">
        <f>TestUIn3!F438</f>
        <v/>
      </c>
    </row>
    <row r="439">
      <c r="A439" s="86">
        <f>(IF(TestUIn3!E439=China_Japan!$A$2,1&amp;COUNTIF(TestUIn3!$E$2:$E439,China_Japan!$A$2), IF(TestUIn3!E439=China_Japan!$A$82, 2&amp;COUNTIF(TestUIn3!$E$2:$E439,China_Japan!$A$82),IF(TestUIn3!E439=China_Japan!$A$162, 3&amp;COUNTIF(TestUIn3!$E$2:$E439,China_Japan!$A$162),IF(TestUIn3!E439=China_Japan!$A$242, 4&amp;COUNTIF(TestUIn3!$E$2:$E439,China_Japan!$A$242),IF(TestUIn3!E439=China_Japan!$A$322, 5&amp;COUNTIF(TestUIn3!$E$2:$E439,China_Japan!$A$322),IF(TestUIn3!E439=China_Japan!$A$402, 6&amp;COUNTIF(TestUIn3!$E$2:$E439,China_Japan!$A$402),IF(TestUIn3!E439=China_Japan!$A$482, 7&amp;COUNTIF(TestUIn3!$E$2:$E439,China_Japan!$A$482),IF(TestUIn3!E439=China_Japan!$A$562, 8&amp;COUNTIF(TestUIn3!$E$2:$E439,China_Japan!$A$562),IF(TestUIn3!E439=China_Japan!$A$642, 9&amp;COUNTIF(TestUIn3!$E$2:$E439,China_Japan!$A$642),IF(TestUIn3!E439=China_Japan!$A$722, 10&amp;COUNTIF(TestUIn3!$E$2:$E439,China_Japan!$A$722),0)))))))))))</f>
        <v>0</v>
      </c>
      <c r="B439" t="str">
        <f>TestUIn3!A439</f>
        <v/>
      </c>
      <c r="C439" t="str">
        <f>TestUIn3!B439</f>
        <v/>
      </c>
      <c r="D439" t="str">
        <f>TestUIn3!C439</f>
        <v/>
      </c>
      <c r="E439" t="str">
        <f>TestUIn3!D439</f>
        <v/>
      </c>
      <c r="F439" s="87" t="str">
        <f>TestUIn3!F439</f>
        <v/>
      </c>
    </row>
    <row r="440">
      <c r="A440" s="86">
        <f>(IF(TestUIn3!E440=China_Japan!$A$2,1&amp;COUNTIF(TestUIn3!$E$2:$E440,China_Japan!$A$2), IF(TestUIn3!E440=China_Japan!$A$82, 2&amp;COUNTIF(TestUIn3!$E$2:$E440,China_Japan!$A$82),IF(TestUIn3!E440=China_Japan!$A$162, 3&amp;COUNTIF(TestUIn3!$E$2:$E440,China_Japan!$A$162),IF(TestUIn3!E440=China_Japan!$A$242, 4&amp;COUNTIF(TestUIn3!$E$2:$E440,China_Japan!$A$242),IF(TestUIn3!E440=China_Japan!$A$322, 5&amp;COUNTIF(TestUIn3!$E$2:$E440,China_Japan!$A$322),IF(TestUIn3!E440=China_Japan!$A$402, 6&amp;COUNTIF(TestUIn3!$E$2:$E440,China_Japan!$A$402),IF(TestUIn3!E440=China_Japan!$A$482, 7&amp;COUNTIF(TestUIn3!$E$2:$E440,China_Japan!$A$482),IF(TestUIn3!E440=China_Japan!$A$562, 8&amp;COUNTIF(TestUIn3!$E$2:$E440,China_Japan!$A$562),IF(TestUIn3!E440=China_Japan!$A$642, 9&amp;COUNTIF(TestUIn3!$E$2:$E440,China_Japan!$A$642),IF(TestUIn3!E440=China_Japan!$A$722, 10&amp;COUNTIF(TestUIn3!$E$2:$E440,China_Japan!$A$722),0)))))))))))</f>
        <v>0</v>
      </c>
      <c r="B440" t="str">
        <f>TestUIn3!A440</f>
        <v/>
      </c>
      <c r="C440" t="str">
        <f>TestUIn3!B440</f>
        <v/>
      </c>
      <c r="D440" t="str">
        <f>TestUIn3!C440</f>
        <v/>
      </c>
      <c r="E440" t="str">
        <f>TestUIn3!D440</f>
        <v/>
      </c>
      <c r="F440" s="87" t="str">
        <f>TestUIn3!F440</f>
        <v/>
      </c>
    </row>
    <row r="441">
      <c r="A441" s="86">
        <f>(IF(TestUIn3!E441=China_Japan!$A$2,1&amp;COUNTIF(TestUIn3!$E$2:$E441,China_Japan!$A$2), IF(TestUIn3!E441=China_Japan!$A$82, 2&amp;COUNTIF(TestUIn3!$E$2:$E441,China_Japan!$A$82),IF(TestUIn3!E441=China_Japan!$A$162, 3&amp;COUNTIF(TestUIn3!$E$2:$E441,China_Japan!$A$162),IF(TestUIn3!E441=China_Japan!$A$242, 4&amp;COUNTIF(TestUIn3!$E$2:$E441,China_Japan!$A$242),IF(TestUIn3!E441=China_Japan!$A$322, 5&amp;COUNTIF(TestUIn3!$E$2:$E441,China_Japan!$A$322),IF(TestUIn3!E441=China_Japan!$A$402, 6&amp;COUNTIF(TestUIn3!$E$2:$E441,China_Japan!$A$402),IF(TestUIn3!E441=China_Japan!$A$482, 7&amp;COUNTIF(TestUIn3!$E$2:$E441,China_Japan!$A$482),IF(TestUIn3!E441=China_Japan!$A$562, 8&amp;COUNTIF(TestUIn3!$E$2:$E441,China_Japan!$A$562),IF(TestUIn3!E441=China_Japan!$A$642, 9&amp;COUNTIF(TestUIn3!$E$2:$E441,China_Japan!$A$642),IF(TestUIn3!E441=China_Japan!$A$722, 10&amp;COUNTIF(TestUIn3!$E$2:$E441,China_Japan!$A$722),0)))))))))))</f>
        <v>0</v>
      </c>
      <c r="B441" t="str">
        <f>TestUIn3!A441</f>
        <v/>
      </c>
      <c r="C441" t="str">
        <f>TestUIn3!B441</f>
        <v/>
      </c>
      <c r="D441" t="str">
        <f>TestUIn3!C441</f>
        <v/>
      </c>
      <c r="E441" t="str">
        <f>TestUIn3!D441</f>
        <v/>
      </c>
      <c r="F441" s="87" t="str">
        <f>TestUIn3!F441</f>
        <v/>
      </c>
    </row>
    <row r="442">
      <c r="A442" s="86">
        <f>(IF(TestUIn3!E442=China_Japan!$A$2,1&amp;COUNTIF(TestUIn3!$E$2:$E442,China_Japan!$A$2), IF(TestUIn3!E442=China_Japan!$A$82, 2&amp;COUNTIF(TestUIn3!$E$2:$E442,China_Japan!$A$82),IF(TestUIn3!E442=China_Japan!$A$162, 3&amp;COUNTIF(TestUIn3!$E$2:$E442,China_Japan!$A$162),IF(TestUIn3!E442=China_Japan!$A$242, 4&amp;COUNTIF(TestUIn3!$E$2:$E442,China_Japan!$A$242),IF(TestUIn3!E442=China_Japan!$A$322, 5&amp;COUNTIF(TestUIn3!$E$2:$E442,China_Japan!$A$322),IF(TestUIn3!E442=China_Japan!$A$402, 6&amp;COUNTIF(TestUIn3!$E$2:$E442,China_Japan!$A$402),IF(TestUIn3!E442=China_Japan!$A$482, 7&amp;COUNTIF(TestUIn3!$E$2:$E442,China_Japan!$A$482),IF(TestUIn3!E442=China_Japan!$A$562, 8&amp;COUNTIF(TestUIn3!$E$2:$E442,China_Japan!$A$562),IF(TestUIn3!E442=China_Japan!$A$642, 9&amp;COUNTIF(TestUIn3!$E$2:$E442,China_Japan!$A$642),IF(TestUIn3!E442=China_Japan!$A$722, 10&amp;COUNTIF(TestUIn3!$E$2:$E442,China_Japan!$A$722),0)))))))))))</f>
        <v>0</v>
      </c>
      <c r="B442" t="str">
        <f>TestUIn3!A442</f>
        <v/>
      </c>
      <c r="C442" t="str">
        <f>TestUIn3!B442</f>
        <v/>
      </c>
      <c r="D442" t="str">
        <f>TestUIn3!C442</f>
        <v/>
      </c>
      <c r="E442" t="str">
        <f>TestUIn3!D442</f>
        <v/>
      </c>
      <c r="F442" s="87" t="str">
        <f>TestUIn3!F442</f>
        <v/>
      </c>
    </row>
    <row r="443">
      <c r="A443" s="86">
        <f>(IF(TestUIn3!E443=China_Japan!$A$2,1&amp;COUNTIF(TestUIn3!$E$2:$E443,China_Japan!$A$2), IF(TestUIn3!E443=China_Japan!$A$82, 2&amp;COUNTIF(TestUIn3!$E$2:$E443,China_Japan!$A$82),IF(TestUIn3!E443=China_Japan!$A$162, 3&amp;COUNTIF(TestUIn3!$E$2:$E443,China_Japan!$A$162),IF(TestUIn3!E443=China_Japan!$A$242, 4&amp;COUNTIF(TestUIn3!$E$2:$E443,China_Japan!$A$242),IF(TestUIn3!E443=China_Japan!$A$322, 5&amp;COUNTIF(TestUIn3!$E$2:$E443,China_Japan!$A$322),IF(TestUIn3!E443=China_Japan!$A$402, 6&amp;COUNTIF(TestUIn3!$E$2:$E443,China_Japan!$A$402),IF(TestUIn3!E443=China_Japan!$A$482, 7&amp;COUNTIF(TestUIn3!$E$2:$E443,China_Japan!$A$482),IF(TestUIn3!E443=China_Japan!$A$562, 8&amp;COUNTIF(TestUIn3!$E$2:$E443,China_Japan!$A$562),IF(TestUIn3!E443=China_Japan!$A$642, 9&amp;COUNTIF(TestUIn3!$E$2:$E443,China_Japan!$A$642),IF(TestUIn3!E443=China_Japan!$A$722, 10&amp;COUNTIF(TestUIn3!$E$2:$E443,China_Japan!$A$722),0)))))))))))</f>
        <v>0</v>
      </c>
      <c r="B443" t="str">
        <f>TestUIn3!A443</f>
        <v/>
      </c>
      <c r="C443" t="str">
        <f>TestUIn3!B443</f>
        <v/>
      </c>
      <c r="D443" t="str">
        <f>TestUIn3!C443</f>
        <v/>
      </c>
      <c r="E443" t="str">
        <f>TestUIn3!D443</f>
        <v/>
      </c>
      <c r="F443" s="87" t="str">
        <f>TestUIn3!F443</f>
        <v/>
      </c>
    </row>
    <row r="444">
      <c r="A444" s="86">
        <f>(IF(TestUIn3!E444=China_Japan!$A$2,1&amp;COUNTIF(TestUIn3!$E$2:$E444,China_Japan!$A$2), IF(TestUIn3!E444=China_Japan!$A$82, 2&amp;COUNTIF(TestUIn3!$E$2:$E444,China_Japan!$A$82),IF(TestUIn3!E444=China_Japan!$A$162, 3&amp;COUNTIF(TestUIn3!$E$2:$E444,China_Japan!$A$162),IF(TestUIn3!E444=China_Japan!$A$242, 4&amp;COUNTIF(TestUIn3!$E$2:$E444,China_Japan!$A$242),IF(TestUIn3!E444=China_Japan!$A$322, 5&amp;COUNTIF(TestUIn3!$E$2:$E444,China_Japan!$A$322),IF(TestUIn3!E444=China_Japan!$A$402, 6&amp;COUNTIF(TestUIn3!$E$2:$E444,China_Japan!$A$402),IF(TestUIn3!E444=China_Japan!$A$482, 7&amp;COUNTIF(TestUIn3!$E$2:$E444,China_Japan!$A$482),IF(TestUIn3!E444=China_Japan!$A$562, 8&amp;COUNTIF(TestUIn3!$E$2:$E444,China_Japan!$A$562),IF(TestUIn3!E444=China_Japan!$A$642, 9&amp;COUNTIF(TestUIn3!$E$2:$E444,China_Japan!$A$642),IF(TestUIn3!E444=China_Japan!$A$722, 10&amp;COUNTIF(TestUIn3!$E$2:$E444,China_Japan!$A$722),0)))))))))))</f>
        <v>0</v>
      </c>
      <c r="B444" t="str">
        <f>TestUIn3!A444</f>
        <v/>
      </c>
      <c r="C444" t="str">
        <f>TestUIn3!B444</f>
        <v/>
      </c>
      <c r="D444" t="str">
        <f>TestUIn3!C444</f>
        <v/>
      </c>
      <c r="E444" t="str">
        <f>TestUIn3!D444</f>
        <v/>
      </c>
      <c r="F444" s="87" t="str">
        <f>TestUIn3!F444</f>
        <v/>
      </c>
    </row>
    <row r="445">
      <c r="A445" s="86">
        <f>(IF(TestUIn3!E445=China_Japan!$A$2,1&amp;COUNTIF(TestUIn3!$E$2:$E445,China_Japan!$A$2), IF(TestUIn3!E445=China_Japan!$A$82, 2&amp;COUNTIF(TestUIn3!$E$2:$E445,China_Japan!$A$82),IF(TestUIn3!E445=China_Japan!$A$162, 3&amp;COUNTIF(TestUIn3!$E$2:$E445,China_Japan!$A$162),IF(TestUIn3!E445=China_Japan!$A$242, 4&amp;COUNTIF(TestUIn3!$E$2:$E445,China_Japan!$A$242),IF(TestUIn3!E445=China_Japan!$A$322, 5&amp;COUNTIF(TestUIn3!$E$2:$E445,China_Japan!$A$322),IF(TestUIn3!E445=China_Japan!$A$402, 6&amp;COUNTIF(TestUIn3!$E$2:$E445,China_Japan!$A$402),IF(TestUIn3!E445=China_Japan!$A$482, 7&amp;COUNTIF(TestUIn3!$E$2:$E445,China_Japan!$A$482),IF(TestUIn3!E445=China_Japan!$A$562, 8&amp;COUNTIF(TestUIn3!$E$2:$E445,China_Japan!$A$562),IF(TestUIn3!E445=China_Japan!$A$642, 9&amp;COUNTIF(TestUIn3!$E$2:$E445,China_Japan!$A$642),IF(TestUIn3!E445=China_Japan!$A$722, 10&amp;COUNTIF(TestUIn3!$E$2:$E445,China_Japan!$A$722),0)))))))))))</f>
        <v>0</v>
      </c>
      <c r="B445" t="str">
        <f>TestUIn3!A445</f>
        <v/>
      </c>
      <c r="C445" t="str">
        <f>TestUIn3!B445</f>
        <v/>
      </c>
      <c r="D445" t="str">
        <f>TestUIn3!C445</f>
        <v/>
      </c>
      <c r="E445" t="str">
        <f>TestUIn3!D445</f>
        <v/>
      </c>
      <c r="F445" s="87" t="str">
        <f>TestUIn3!F445</f>
        <v/>
      </c>
    </row>
    <row r="446">
      <c r="A446" s="86">
        <f>(IF(TestUIn3!E446=China_Japan!$A$2,1&amp;COUNTIF(TestUIn3!$E$2:$E446,China_Japan!$A$2), IF(TestUIn3!E446=China_Japan!$A$82, 2&amp;COUNTIF(TestUIn3!$E$2:$E446,China_Japan!$A$82),IF(TestUIn3!E446=China_Japan!$A$162, 3&amp;COUNTIF(TestUIn3!$E$2:$E446,China_Japan!$A$162),IF(TestUIn3!E446=China_Japan!$A$242, 4&amp;COUNTIF(TestUIn3!$E$2:$E446,China_Japan!$A$242),IF(TestUIn3!E446=China_Japan!$A$322, 5&amp;COUNTIF(TestUIn3!$E$2:$E446,China_Japan!$A$322),IF(TestUIn3!E446=China_Japan!$A$402, 6&amp;COUNTIF(TestUIn3!$E$2:$E446,China_Japan!$A$402),IF(TestUIn3!E446=China_Japan!$A$482, 7&amp;COUNTIF(TestUIn3!$E$2:$E446,China_Japan!$A$482),IF(TestUIn3!E446=China_Japan!$A$562, 8&amp;COUNTIF(TestUIn3!$E$2:$E446,China_Japan!$A$562),IF(TestUIn3!E446=China_Japan!$A$642, 9&amp;COUNTIF(TestUIn3!$E$2:$E446,China_Japan!$A$642),IF(TestUIn3!E446=China_Japan!$A$722, 10&amp;COUNTIF(TestUIn3!$E$2:$E446,China_Japan!$A$722),0)))))))))))</f>
        <v>0</v>
      </c>
      <c r="B446" t="str">
        <f>TestUIn3!A446</f>
        <v/>
      </c>
      <c r="C446" t="str">
        <f>TestUIn3!B446</f>
        <v/>
      </c>
      <c r="D446" t="str">
        <f>TestUIn3!C446</f>
        <v/>
      </c>
      <c r="E446" t="str">
        <f>TestUIn3!D446</f>
        <v/>
      </c>
      <c r="F446" s="87" t="str">
        <f>TestUIn3!F446</f>
        <v/>
      </c>
    </row>
    <row r="447">
      <c r="A447" s="86">
        <f>(IF(TestUIn3!E447=China_Japan!$A$2,1&amp;COUNTIF(TestUIn3!$E$2:$E447,China_Japan!$A$2), IF(TestUIn3!E447=China_Japan!$A$82, 2&amp;COUNTIF(TestUIn3!$E$2:$E447,China_Japan!$A$82),IF(TestUIn3!E447=China_Japan!$A$162, 3&amp;COUNTIF(TestUIn3!$E$2:$E447,China_Japan!$A$162),IF(TestUIn3!E447=China_Japan!$A$242, 4&amp;COUNTIF(TestUIn3!$E$2:$E447,China_Japan!$A$242),IF(TestUIn3!E447=China_Japan!$A$322, 5&amp;COUNTIF(TestUIn3!$E$2:$E447,China_Japan!$A$322),IF(TestUIn3!E447=China_Japan!$A$402, 6&amp;COUNTIF(TestUIn3!$E$2:$E447,China_Japan!$A$402),IF(TestUIn3!E447=China_Japan!$A$482, 7&amp;COUNTIF(TestUIn3!$E$2:$E447,China_Japan!$A$482),IF(TestUIn3!E447=China_Japan!$A$562, 8&amp;COUNTIF(TestUIn3!$E$2:$E447,China_Japan!$A$562),IF(TestUIn3!E447=China_Japan!$A$642, 9&amp;COUNTIF(TestUIn3!$E$2:$E447,China_Japan!$A$642),IF(TestUIn3!E447=China_Japan!$A$722, 10&amp;COUNTIF(TestUIn3!$E$2:$E447,China_Japan!$A$722),0)))))))))))</f>
        <v>0</v>
      </c>
      <c r="B447" t="str">
        <f>TestUIn3!A447</f>
        <v/>
      </c>
      <c r="C447" t="str">
        <f>TestUIn3!B447</f>
        <v/>
      </c>
      <c r="D447" t="str">
        <f>TestUIn3!C447</f>
        <v/>
      </c>
      <c r="E447" t="str">
        <f>TestUIn3!D447</f>
        <v/>
      </c>
      <c r="F447" s="87" t="str">
        <f>TestUIn3!F447</f>
        <v/>
      </c>
    </row>
    <row r="448">
      <c r="A448" s="86">
        <f>(IF(TestUIn3!E448=China_Japan!$A$2,1&amp;COUNTIF(TestUIn3!$E$2:$E448,China_Japan!$A$2), IF(TestUIn3!E448=China_Japan!$A$82, 2&amp;COUNTIF(TestUIn3!$E$2:$E448,China_Japan!$A$82),IF(TestUIn3!E448=China_Japan!$A$162, 3&amp;COUNTIF(TestUIn3!$E$2:$E448,China_Japan!$A$162),IF(TestUIn3!E448=China_Japan!$A$242, 4&amp;COUNTIF(TestUIn3!$E$2:$E448,China_Japan!$A$242),IF(TestUIn3!E448=China_Japan!$A$322, 5&amp;COUNTIF(TestUIn3!$E$2:$E448,China_Japan!$A$322),IF(TestUIn3!E448=China_Japan!$A$402, 6&amp;COUNTIF(TestUIn3!$E$2:$E448,China_Japan!$A$402),IF(TestUIn3!E448=China_Japan!$A$482, 7&amp;COUNTIF(TestUIn3!$E$2:$E448,China_Japan!$A$482),IF(TestUIn3!E448=China_Japan!$A$562, 8&amp;COUNTIF(TestUIn3!$E$2:$E448,China_Japan!$A$562),IF(TestUIn3!E448=China_Japan!$A$642, 9&amp;COUNTIF(TestUIn3!$E$2:$E448,China_Japan!$A$642),IF(TestUIn3!E448=China_Japan!$A$722, 10&amp;COUNTIF(TestUIn3!$E$2:$E448,China_Japan!$A$722),0)))))))))))</f>
        <v>0</v>
      </c>
      <c r="B448" t="str">
        <f>TestUIn3!A448</f>
        <v/>
      </c>
      <c r="C448" t="str">
        <f>TestUIn3!B448</f>
        <v/>
      </c>
      <c r="D448" t="str">
        <f>TestUIn3!C448</f>
        <v/>
      </c>
      <c r="E448" t="str">
        <f>TestUIn3!D448</f>
        <v/>
      </c>
      <c r="F448" s="87" t="str">
        <f>TestUIn3!F448</f>
        <v/>
      </c>
    </row>
    <row r="449">
      <c r="A449" s="86">
        <f>(IF(TestUIn3!E449=China_Japan!$A$2,1&amp;COUNTIF(TestUIn3!$E$2:$E449,China_Japan!$A$2), IF(TestUIn3!E449=China_Japan!$A$82, 2&amp;COUNTIF(TestUIn3!$E$2:$E449,China_Japan!$A$82),IF(TestUIn3!E449=China_Japan!$A$162, 3&amp;COUNTIF(TestUIn3!$E$2:$E449,China_Japan!$A$162),IF(TestUIn3!E449=China_Japan!$A$242, 4&amp;COUNTIF(TestUIn3!$E$2:$E449,China_Japan!$A$242),IF(TestUIn3!E449=China_Japan!$A$322, 5&amp;COUNTIF(TestUIn3!$E$2:$E449,China_Japan!$A$322),IF(TestUIn3!E449=China_Japan!$A$402, 6&amp;COUNTIF(TestUIn3!$E$2:$E449,China_Japan!$A$402),IF(TestUIn3!E449=China_Japan!$A$482, 7&amp;COUNTIF(TestUIn3!$E$2:$E449,China_Japan!$A$482),IF(TestUIn3!E449=China_Japan!$A$562, 8&amp;COUNTIF(TestUIn3!$E$2:$E449,China_Japan!$A$562),IF(TestUIn3!E449=China_Japan!$A$642, 9&amp;COUNTIF(TestUIn3!$E$2:$E449,China_Japan!$A$642),IF(TestUIn3!E449=China_Japan!$A$722, 10&amp;COUNTIF(TestUIn3!$E$2:$E449,China_Japan!$A$722),0)))))))))))</f>
        <v>0</v>
      </c>
      <c r="B449" t="str">
        <f>TestUIn3!A449</f>
        <v/>
      </c>
      <c r="C449" t="str">
        <f>TestUIn3!B449</f>
        <v/>
      </c>
      <c r="D449" t="str">
        <f>TestUIn3!C449</f>
        <v/>
      </c>
      <c r="E449" t="str">
        <f>TestUIn3!D449</f>
        <v/>
      </c>
      <c r="F449" s="87" t="str">
        <f>TestUIn3!F449</f>
        <v/>
      </c>
    </row>
    <row r="450">
      <c r="A450" s="86">
        <f>(IF(TestUIn3!E450=China_Japan!$A$2,1&amp;COUNTIF(TestUIn3!$E$2:$E450,China_Japan!$A$2), IF(TestUIn3!E450=China_Japan!$A$82, 2&amp;COUNTIF(TestUIn3!$E$2:$E450,China_Japan!$A$82),IF(TestUIn3!E450=China_Japan!$A$162, 3&amp;COUNTIF(TestUIn3!$E$2:$E450,China_Japan!$A$162),IF(TestUIn3!E450=China_Japan!$A$242, 4&amp;COUNTIF(TestUIn3!$E$2:$E450,China_Japan!$A$242),IF(TestUIn3!E450=China_Japan!$A$322, 5&amp;COUNTIF(TestUIn3!$E$2:$E450,China_Japan!$A$322),IF(TestUIn3!E450=China_Japan!$A$402, 6&amp;COUNTIF(TestUIn3!$E$2:$E450,China_Japan!$A$402),IF(TestUIn3!E450=China_Japan!$A$482, 7&amp;COUNTIF(TestUIn3!$E$2:$E450,China_Japan!$A$482),IF(TestUIn3!E450=China_Japan!$A$562, 8&amp;COUNTIF(TestUIn3!$E$2:$E450,China_Japan!$A$562),IF(TestUIn3!E450=China_Japan!$A$642, 9&amp;COUNTIF(TestUIn3!$E$2:$E450,China_Japan!$A$642),IF(TestUIn3!E450=China_Japan!$A$722, 10&amp;COUNTIF(TestUIn3!$E$2:$E450,China_Japan!$A$722),0)))))))))))</f>
        <v>0</v>
      </c>
      <c r="B450" t="str">
        <f>TestUIn3!A450</f>
        <v/>
      </c>
      <c r="C450" t="str">
        <f>TestUIn3!B450</f>
        <v/>
      </c>
      <c r="D450" t="str">
        <f>TestUIn3!C450</f>
        <v/>
      </c>
      <c r="E450" t="str">
        <f>TestUIn3!D450</f>
        <v/>
      </c>
      <c r="F450" s="87" t="str">
        <f>TestUIn3!F450</f>
        <v/>
      </c>
    </row>
    <row r="451">
      <c r="A451" s="86">
        <f>(IF(TestUIn3!E451=China_Japan!$A$2,1&amp;COUNTIF(TestUIn3!$E$2:$E451,China_Japan!$A$2), IF(TestUIn3!E451=China_Japan!$A$82, 2&amp;COUNTIF(TestUIn3!$E$2:$E451,China_Japan!$A$82),IF(TestUIn3!E451=China_Japan!$A$162, 3&amp;COUNTIF(TestUIn3!$E$2:$E451,China_Japan!$A$162),IF(TestUIn3!E451=China_Japan!$A$242, 4&amp;COUNTIF(TestUIn3!$E$2:$E451,China_Japan!$A$242),IF(TestUIn3!E451=China_Japan!$A$322, 5&amp;COUNTIF(TestUIn3!$E$2:$E451,China_Japan!$A$322),IF(TestUIn3!E451=China_Japan!$A$402, 6&amp;COUNTIF(TestUIn3!$E$2:$E451,China_Japan!$A$402),IF(TestUIn3!E451=China_Japan!$A$482, 7&amp;COUNTIF(TestUIn3!$E$2:$E451,China_Japan!$A$482),IF(TestUIn3!E451=China_Japan!$A$562, 8&amp;COUNTIF(TestUIn3!$E$2:$E451,China_Japan!$A$562),IF(TestUIn3!E451=China_Japan!$A$642, 9&amp;COUNTIF(TestUIn3!$E$2:$E451,China_Japan!$A$642),IF(TestUIn3!E451=China_Japan!$A$722, 10&amp;COUNTIF(TestUIn3!$E$2:$E451,China_Japan!$A$722),0)))))))))))</f>
        <v>0</v>
      </c>
      <c r="B451" t="str">
        <f>TestUIn3!A451</f>
        <v/>
      </c>
      <c r="C451" t="str">
        <f>TestUIn3!B451</f>
        <v/>
      </c>
      <c r="D451" t="str">
        <f>TestUIn3!C451</f>
        <v/>
      </c>
      <c r="E451" t="str">
        <f>TestUIn3!D451</f>
        <v/>
      </c>
      <c r="F451" s="87" t="str">
        <f>TestUIn3!F451</f>
        <v/>
      </c>
    </row>
    <row r="452">
      <c r="A452" s="86">
        <f>(IF(TestUIn3!E452=China_Japan!$A$2,1&amp;COUNTIF(TestUIn3!$E$2:$E452,China_Japan!$A$2), IF(TestUIn3!E452=China_Japan!$A$82, 2&amp;COUNTIF(TestUIn3!$E$2:$E452,China_Japan!$A$82),IF(TestUIn3!E452=China_Japan!$A$162, 3&amp;COUNTIF(TestUIn3!$E$2:$E452,China_Japan!$A$162),IF(TestUIn3!E452=China_Japan!$A$242, 4&amp;COUNTIF(TestUIn3!$E$2:$E452,China_Japan!$A$242),IF(TestUIn3!E452=China_Japan!$A$322, 5&amp;COUNTIF(TestUIn3!$E$2:$E452,China_Japan!$A$322),IF(TestUIn3!E452=China_Japan!$A$402, 6&amp;COUNTIF(TestUIn3!$E$2:$E452,China_Japan!$A$402),IF(TestUIn3!E452=China_Japan!$A$482, 7&amp;COUNTIF(TestUIn3!$E$2:$E452,China_Japan!$A$482),IF(TestUIn3!E452=China_Japan!$A$562, 8&amp;COUNTIF(TestUIn3!$E$2:$E452,China_Japan!$A$562),IF(TestUIn3!E452=China_Japan!$A$642, 9&amp;COUNTIF(TestUIn3!$E$2:$E452,China_Japan!$A$642),IF(TestUIn3!E452=China_Japan!$A$722, 10&amp;COUNTIF(TestUIn3!$E$2:$E452,China_Japan!$A$722),0)))))))))))</f>
        <v>0</v>
      </c>
      <c r="B452" t="str">
        <f>TestUIn3!A452</f>
        <v/>
      </c>
      <c r="C452" t="str">
        <f>TestUIn3!B452</f>
        <v/>
      </c>
      <c r="D452" t="str">
        <f>TestUIn3!C452</f>
        <v/>
      </c>
      <c r="E452" t="str">
        <f>TestUIn3!D452</f>
        <v/>
      </c>
      <c r="F452" s="87" t="str">
        <f>TestUIn3!F452</f>
        <v/>
      </c>
    </row>
    <row r="453">
      <c r="A453" s="86">
        <f>(IF(TestUIn3!E453=China_Japan!$A$2,1&amp;COUNTIF(TestUIn3!$E$2:$E453,China_Japan!$A$2), IF(TestUIn3!E453=China_Japan!$A$82, 2&amp;COUNTIF(TestUIn3!$E$2:$E453,China_Japan!$A$82),IF(TestUIn3!E453=China_Japan!$A$162, 3&amp;COUNTIF(TestUIn3!$E$2:$E453,China_Japan!$A$162),IF(TestUIn3!E453=China_Japan!$A$242, 4&amp;COUNTIF(TestUIn3!$E$2:$E453,China_Japan!$A$242),IF(TestUIn3!E453=China_Japan!$A$322, 5&amp;COUNTIF(TestUIn3!$E$2:$E453,China_Japan!$A$322),IF(TestUIn3!E453=China_Japan!$A$402, 6&amp;COUNTIF(TestUIn3!$E$2:$E453,China_Japan!$A$402),IF(TestUIn3!E453=China_Japan!$A$482, 7&amp;COUNTIF(TestUIn3!$E$2:$E453,China_Japan!$A$482),IF(TestUIn3!E453=China_Japan!$A$562, 8&amp;COUNTIF(TestUIn3!$E$2:$E453,China_Japan!$A$562),IF(TestUIn3!E453=China_Japan!$A$642, 9&amp;COUNTIF(TestUIn3!$E$2:$E453,China_Japan!$A$642),IF(TestUIn3!E453=China_Japan!$A$722, 10&amp;COUNTIF(TestUIn3!$E$2:$E453,China_Japan!$A$722),0)))))))))))</f>
        <v>0</v>
      </c>
      <c r="B453" t="str">
        <f>TestUIn3!A453</f>
        <v/>
      </c>
      <c r="C453" t="str">
        <f>TestUIn3!B453</f>
        <v/>
      </c>
      <c r="D453" t="str">
        <f>TestUIn3!C453</f>
        <v/>
      </c>
      <c r="E453" t="str">
        <f>TestUIn3!D453</f>
        <v/>
      </c>
      <c r="F453" s="87" t="str">
        <f>TestUIn3!F453</f>
        <v/>
      </c>
    </row>
    <row r="454">
      <c r="A454" s="86">
        <f>(IF(TestUIn3!E454=China_Japan!$A$2,1&amp;COUNTIF(TestUIn3!$E$2:$E454,China_Japan!$A$2), IF(TestUIn3!E454=China_Japan!$A$82, 2&amp;COUNTIF(TestUIn3!$E$2:$E454,China_Japan!$A$82),IF(TestUIn3!E454=China_Japan!$A$162, 3&amp;COUNTIF(TestUIn3!$E$2:$E454,China_Japan!$A$162),IF(TestUIn3!E454=China_Japan!$A$242, 4&amp;COUNTIF(TestUIn3!$E$2:$E454,China_Japan!$A$242),IF(TestUIn3!E454=China_Japan!$A$322, 5&amp;COUNTIF(TestUIn3!$E$2:$E454,China_Japan!$A$322),IF(TestUIn3!E454=China_Japan!$A$402, 6&amp;COUNTIF(TestUIn3!$E$2:$E454,China_Japan!$A$402),IF(TestUIn3!E454=China_Japan!$A$482, 7&amp;COUNTIF(TestUIn3!$E$2:$E454,China_Japan!$A$482),IF(TestUIn3!E454=China_Japan!$A$562, 8&amp;COUNTIF(TestUIn3!$E$2:$E454,China_Japan!$A$562),IF(TestUIn3!E454=China_Japan!$A$642, 9&amp;COUNTIF(TestUIn3!$E$2:$E454,China_Japan!$A$642),IF(TestUIn3!E454=China_Japan!$A$722, 10&amp;COUNTIF(TestUIn3!$E$2:$E454,China_Japan!$A$722),0)))))))))))</f>
        <v>0</v>
      </c>
      <c r="B454" t="str">
        <f>TestUIn3!A454</f>
        <v/>
      </c>
      <c r="C454" t="str">
        <f>TestUIn3!B454</f>
        <v/>
      </c>
      <c r="D454" t="str">
        <f>TestUIn3!C454</f>
        <v/>
      </c>
      <c r="E454" t="str">
        <f>TestUIn3!D454</f>
        <v/>
      </c>
      <c r="F454" s="87" t="str">
        <f>TestUIn3!F454</f>
        <v/>
      </c>
    </row>
    <row r="455">
      <c r="A455" s="86">
        <f>(IF(TestUIn3!E455=China_Japan!$A$2,1&amp;COUNTIF(TestUIn3!$E$2:$E455,China_Japan!$A$2), IF(TestUIn3!E455=China_Japan!$A$82, 2&amp;COUNTIF(TestUIn3!$E$2:$E455,China_Japan!$A$82),IF(TestUIn3!E455=China_Japan!$A$162, 3&amp;COUNTIF(TestUIn3!$E$2:$E455,China_Japan!$A$162),IF(TestUIn3!E455=China_Japan!$A$242, 4&amp;COUNTIF(TestUIn3!$E$2:$E455,China_Japan!$A$242),IF(TestUIn3!E455=China_Japan!$A$322, 5&amp;COUNTIF(TestUIn3!$E$2:$E455,China_Japan!$A$322),IF(TestUIn3!E455=China_Japan!$A$402, 6&amp;COUNTIF(TestUIn3!$E$2:$E455,China_Japan!$A$402),IF(TestUIn3!E455=China_Japan!$A$482, 7&amp;COUNTIF(TestUIn3!$E$2:$E455,China_Japan!$A$482),IF(TestUIn3!E455=China_Japan!$A$562, 8&amp;COUNTIF(TestUIn3!$E$2:$E455,China_Japan!$A$562),IF(TestUIn3!E455=China_Japan!$A$642, 9&amp;COUNTIF(TestUIn3!$E$2:$E455,China_Japan!$A$642),IF(TestUIn3!E455=China_Japan!$A$722, 10&amp;COUNTIF(TestUIn3!$E$2:$E455,China_Japan!$A$722),0)))))))))))</f>
        <v>0</v>
      </c>
      <c r="B455" t="str">
        <f>TestUIn3!A455</f>
        <v/>
      </c>
      <c r="C455" t="str">
        <f>TestUIn3!B455</f>
        <v/>
      </c>
      <c r="D455" t="str">
        <f>TestUIn3!C455</f>
        <v/>
      </c>
      <c r="E455" t="str">
        <f>TestUIn3!D455</f>
        <v/>
      </c>
      <c r="F455" s="87" t="str">
        <f>TestUIn3!F455</f>
        <v/>
      </c>
    </row>
    <row r="456">
      <c r="A456" s="86">
        <f>(IF(TestUIn3!E456=China_Japan!$A$2,1&amp;COUNTIF(TestUIn3!$E$2:$E456,China_Japan!$A$2), IF(TestUIn3!E456=China_Japan!$A$82, 2&amp;COUNTIF(TestUIn3!$E$2:$E456,China_Japan!$A$82),IF(TestUIn3!E456=China_Japan!$A$162, 3&amp;COUNTIF(TestUIn3!$E$2:$E456,China_Japan!$A$162),IF(TestUIn3!E456=China_Japan!$A$242, 4&amp;COUNTIF(TestUIn3!$E$2:$E456,China_Japan!$A$242),IF(TestUIn3!E456=China_Japan!$A$322, 5&amp;COUNTIF(TestUIn3!$E$2:$E456,China_Japan!$A$322),IF(TestUIn3!E456=China_Japan!$A$402, 6&amp;COUNTIF(TestUIn3!$E$2:$E456,China_Japan!$A$402),IF(TestUIn3!E456=China_Japan!$A$482, 7&amp;COUNTIF(TestUIn3!$E$2:$E456,China_Japan!$A$482),IF(TestUIn3!E456=China_Japan!$A$562, 8&amp;COUNTIF(TestUIn3!$E$2:$E456,China_Japan!$A$562),IF(TestUIn3!E456=China_Japan!$A$642, 9&amp;COUNTIF(TestUIn3!$E$2:$E456,China_Japan!$A$642),IF(TestUIn3!E456=China_Japan!$A$722, 10&amp;COUNTIF(TestUIn3!$E$2:$E456,China_Japan!$A$722),0)))))))))))</f>
        <v>0</v>
      </c>
      <c r="B456" t="str">
        <f>TestUIn3!A456</f>
        <v/>
      </c>
      <c r="C456" t="str">
        <f>TestUIn3!B456</f>
        <v/>
      </c>
      <c r="D456" t="str">
        <f>TestUIn3!C456</f>
        <v/>
      </c>
      <c r="E456" t="str">
        <f>TestUIn3!D456</f>
        <v/>
      </c>
      <c r="F456" s="87" t="str">
        <f>TestUIn3!F456</f>
        <v/>
      </c>
    </row>
    <row r="457">
      <c r="A457" s="86">
        <f>(IF(TestUIn3!E457=China_Japan!$A$2,1&amp;COUNTIF(TestUIn3!$E$2:$E457,China_Japan!$A$2), IF(TestUIn3!E457=China_Japan!$A$82, 2&amp;COUNTIF(TestUIn3!$E$2:$E457,China_Japan!$A$82),IF(TestUIn3!E457=China_Japan!$A$162, 3&amp;COUNTIF(TestUIn3!$E$2:$E457,China_Japan!$A$162),IF(TestUIn3!E457=China_Japan!$A$242, 4&amp;COUNTIF(TestUIn3!$E$2:$E457,China_Japan!$A$242),IF(TestUIn3!E457=China_Japan!$A$322, 5&amp;COUNTIF(TestUIn3!$E$2:$E457,China_Japan!$A$322),IF(TestUIn3!E457=China_Japan!$A$402, 6&amp;COUNTIF(TestUIn3!$E$2:$E457,China_Japan!$A$402),IF(TestUIn3!E457=China_Japan!$A$482, 7&amp;COUNTIF(TestUIn3!$E$2:$E457,China_Japan!$A$482),IF(TestUIn3!E457=China_Japan!$A$562, 8&amp;COUNTIF(TestUIn3!$E$2:$E457,China_Japan!$A$562),IF(TestUIn3!E457=China_Japan!$A$642, 9&amp;COUNTIF(TestUIn3!$E$2:$E457,China_Japan!$A$642),IF(TestUIn3!E457=China_Japan!$A$722, 10&amp;COUNTIF(TestUIn3!$E$2:$E457,China_Japan!$A$722),0)))))))))))</f>
        <v>0</v>
      </c>
      <c r="B457" t="str">
        <f>TestUIn3!A457</f>
        <v/>
      </c>
      <c r="C457" t="str">
        <f>TestUIn3!B457</f>
        <v/>
      </c>
      <c r="D457" t="str">
        <f>TestUIn3!C457</f>
        <v/>
      </c>
      <c r="E457" t="str">
        <f>TestUIn3!D457</f>
        <v/>
      </c>
      <c r="F457" s="87" t="str">
        <f>TestUIn3!F457</f>
        <v/>
      </c>
    </row>
    <row r="458">
      <c r="A458" s="86">
        <f>(IF(TestUIn3!E458=China_Japan!$A$2,1&amp;COUNTIF(TestUIn3!$E$2:$E458,China_Japan!$A$2), IF(TestUIn3!E458=China_Japan!$A$82, 2&amp;COUNTIF(TestUIn3!$E$2:$E458,China_Japan!$A$82),IF(TestUIn3!E458=China_Japan!$A$162, 3&amp;COUNTIF(TestUIn3!$E$2:$E458,China_Japan!$A$162),IF(TestUIn3!E458=China_Japan!$A$242, 4&amp;COUNTIF(TestUIn3!$E$2:$E458,China_Japan!$A$242),IF(TestUIn3!E458=China_Japan!$A$322, 5&amp;COUNTIF(TestUIn3!$E$2:$E458,China_Japan!$A$322),IF(TestUIn3!E458=China_Japan!$A$402, 6&amp;COUNTIF(TestUIn3!$E$2:$E458,China_Japan!$A$402),IF(TestUIn3!E458=China_Japan!$A$482, 7&amp;COUNTIF(TestUIn3!$E$2:$E458,China_Japan!$A$482),IF(TestUIn3!E458=China_Japan!$A$562, 8&amp;COUNTIF(TestUIn3!$E$2:$E458,China_Japan!$A$562),IF(TestUIn3!E458=China_Japan!$A$642, 9&amp;COUNTIF(TestUIn3!$E$2:$E458,China_Japan!$A$642),IF(TestUIn3!E458=China_Japan!$A$722, 10&amp;COUNTIF(TestUIn3!$E$2:$E458,China_Japan!$A$722),0)))))))))))</f>
        <v>0</v>
      </c>
      <c r="B458" t="str">
        <f>TestUIn3!A458</f>
        <v/>
      </c>
      <c r="C458" t="str">
        <f>TestUIn3!B458</f>
        <v/>
      </c>
      <c r="D458" t="str">
        <f>TestUIn3!C458</f>
        <v/>
      </c>
      <c r="E458" t="str">
        <f>TestUIn3!D458</f>
        <v/>
      </c>
      <c r="F458" s="87" t="str">
        <f>TestUIn3!F458</f>
        <v/>
      </c>
    </row>
    <row r="459">
      <c r="A459" s="86">
        <f>(IF(TestUIn3!E459=China_Japan!$A$2,1&amp;COUNTIF(TestUIn3!$E$2:$E459,China_Japan!$A$2), IF(TestUIn3!E459=China_Japan!$A$82, 2&amp;COUNTIF(TestUIn3!$E$2:$E459,China_Japan!$A$82),IF(TestUIn3!E459=China_Japan!$A$162, 3&amp;COUNTIF(TestUIn3!$E$2:$E459,China_Japan!$A$162),IF(TestUIn3!E459=China_Japan!$A$242, 4&amp;COUNTIF(TestUIn3!$E$2:$E459,China_Japan!$A$242),IF(TestUIn3!E459=China_Japan!$A$322, 5&amp;COUNTIF(TestUIn3!$E$2:$E459,China_Japan!$A$322),IF(TestUIn3!E459=China_Japan!$A$402, 6&amp;COUNTIF(TestUIn3!$E$2:$E459,China_Japan!$A$402),IF(TestUIn3!E459=China_Japan!$A$482, 7&amp;COUNTIF(TestUIn3!$E$2:$E459,China_Japan!$A$482),IF(TestUIn3!E459=China_Japan!$A$562, 8&amp;COUNTIF(TestUIn3!$E$2:$E459,China_Japan!$A$562),IF(TestUIn3!E459=China_Japan!$A$642, 9&amp;COUNTIF(TestUIn3!$E$2:$E459,China_Japan!$A$642),IF(TestUIn3!E459=China_Japan!$A$722, 10&amp;COUNTIF(TestUIn3!$E$2:$E459,China_Japan!$A$722),0)))))))))))</f>
        <v>0</v>
      </c>
      <c r="B459" t="str">
        <f>TestUIn3!A459</f>
        <v/>
      </c>
      <c r="C459" t="str">
        <f>TestUIn3!B459</f>
        <v/>
      </c>
      <c r="D459" t="str">
        <f>TestUIn3!C459</f>
        <v/>
      </c>
      <c r="E459" t="str">
        <f>TestUIn3!D459</f>
        <v/>
      </c>
      <c r="F459" s="87" t="str">
        <f>TestUIn3!F459</f>
        <v/>
      </c>
    </row>
    <row r="460">
      <c r="A460" s="86">
        <f>(IF(TestUIn3!E460=China_Japan!$A$2,1&amp;COUNTIF(TestUIn3!$E$2:$E460,China_Japan!$A$2), IF(TestUIn3!E460=China_Japan!$A$82, 2&amp;COUNTIF(TestUIn3!$E$2:$E460,China_Japan!$A$82),IF(TestUIn3!E460=China_Japan!$A$162, 3&amp;COUNTIF(TestUIn3!$E$2:$E460,China_Japan!$A$162),IF(TestUIn3!E460=China_Japan!$A$242, 4&amp;COUNTIF(TestUIn3!$E$2:$E460,China_Japan!$A$242),IF(TestUIn3!E460=China_Japan!$A$322, 5&amp;COUNTIF(TestUIn3!$E$2:$E460,China_Japan!$A$322),IF(TestUIn3!E460=China_Japan!$A$402, 6&amp;COUNTIF(TestUIn3!$E$2:$E460,China_Japan!$A$402),IF(TestUIn3!E460=China_Japan!$A$482, 7&amp;COUNTIF(TestUIn3!$E$2:$E460,China_Japan!$A$482),IF(TestUIn3!E460=China_Japan!$A$562, 8&amp;COUNTIF(TestUIn3!$E$2:$E460,China_Japan!$A$562),IF(TestUIn3!E460=China_Japan!$A$642, 9&amp;COUNTIF(TestUIn3!$E$2:$E460,China_Japan!$A$642),IF(TestUIn3!E460=China_Japan!$A$722, 10&amp;COUNTIF(TestUIn3!$E$2:$E460,China_Japan!$A$722),0)))))))))))</f>
        <v>0</v>
      </c>
      <c r="B460" t="str">
        <f>TestUIn3!A460</f>
        <v/>
      </c>
      <c r="C460" t="str">
        <f>TestUIn3!B460</f>
        <v/>
      </c>
      <c r="D460" t="str">
        <f>TestUIn3!C460</f>
        <v/>
      </c>
      <c r="E460" t="str">
        <f>TestUIn3!D460</f>
        <v/>
      </c>
      <c r="F460" s="87" t="str">
        <f>TestUIn3!F460</f>
        <v/>
      </c>
    </row>
    <row r="461">
      <c r="A461" s="86">
        <f>(IF(TestUIn3!E461=China_Japan!$A$2,1&amp;COUNTIF(TestUIn3!$E$2:$E461,China_Japan!$A$2), IF(TestUIn3!E461=China_Japan!$A$82, 2&amp;COUNTIF(TestUIn3!$E$2:$E461,China_Japan!$A$82),IF(TestUIn3!E461=China_Japan!$A$162, 3&amp;COUNTIF(TestUIn3!$E$2:$E461,China_Japan!$A$162),IF(TestUIn3!E461=China_Japan!$A$242, 4&amp;COUNTIF(TestUIn3!$E$2:$E461,China_Japan!$A$242),IF(TestUIn3!E461=China_Japan!$A$322, 5&amp;COUNTIF(TestUIn3!$E$2:$E461,China_Japan!$A$322),IF(TestUIn3!E461=China_Japan!$A$402, 6&amp;COUNTIF(TestUIn3!$E$2:$E461,China_Japan!$A$402),IF(TestUIn3!E461=China_Japan!$A$482, 7&amp;COUNTIF(TestUIn3!$E$2:$E461,China_Japan!$A$482),IF(TestUIn3!E461=China_Japan!$A$562, 8&amp;COUNTIF(TestUIn3!$E$2:$E461,China_Japan!$A$562),IF(TestUIn3!E461=China_Japan!$A$642, 9&amp;COUNTIF(TestUIn3!$E$2:$E461,China_Japan!$A$642),IF(TestUIn3!E461=China_Japan!$A$722, 10&amp;COUNTIF(TestUIn3!$E$2:$E461,China_Japan!$A$722),0)))))))))))</f>
        <v>0</v>
      </c>
      <c r="B461" t="str">
        <f>TestUIn3!A461</f>
        <v/>
      </c>
      <c r="C461" t="str">
        <f>TestUIn3!B461</f>
        <v/>
      </c>
      <c r="D461" t="str">
        <f>TestUIn3!C461</f>
        <v/>
      </c>
      <c r="E461" t="str">
        <f>TestUIn3!D461</f>
        <v/>
      </c>
      <c r="F461" s="87" t="str">
        <f>TestUIn3!F461</f>
        <v/>
      </c>
    </row>
    <row r="462">
      <c r="A462" s="86">
        <f>(IF(TestUIn3!E462=China_Japan!$A$2,1&amp;COUNTIF(TestUIn3!$E$2:$E462,China_Japan!$A$2), IF(TestUIn3!E462=China_Japan!$A$82, 2&amp;COUNTIF(TestUIn3!$E$2:$E462,China_Japan!$A$82),IF(TestUIn3!E462=China_Japan!$A$162, 3&amp;COUNTIF(TestUIn3!$E$2:$E462,China_Japan!$A$162),IF(TestUIn3!E462=China_Japan!$A$242, 4&amp;COUNTIF(TestUIn3!$E$2:$E462,China_Japan!$A$242),IF(TestUIn3!E462=China_Japan!$A$322, 5&amp;COUNTIF(TestUIn3!$E$2:$E462,China_Japan!$A$322),IF(TestUIn3!E462=China_Japan!$A$402, 6&amp;COUNTIF(TestUIn3!$E$2:$E462,China_Japan!$A$402),IF(TestUIn3!E462=China_Japan!$A$482, 7&amp;COUNTIF(TestUIn3!$E$2:$E462,China_Japan!$A$482),IF(TestUIn3!E462=China_Japan!$A$562, 8&amp;COUNTIF(TestUIn3!$E$2:$E462,China_Japan!$A$562),IF(TestUIn3!E462=China_Japan!$A$642, 9&amp;COUNTIF(TestUIn3!$E$2:$E462,China_Japan!$A$642),IF(TestUIn3!E462=China_Japan!$A$722, 10&amp;COUNTIF(TestUIn3!$E$2:$E462,China_Japan!$A$722),0)))))))))))</f>
        <v>0</v>
      </c>
      <c r="B462" t="str">
        <f>TestUIn3!A462</f>
        <v/>
      </c>
      <c r="C462" t="str">
        <f>TestUIn3!B462</f>
        <v/>
      </c>
      <c r="D462" t="str">
        <f>TestUIn3!C462</f>
        <v/>
      </c>
      <c r="E462" t="str">
        <f>TestUIn3!D462</f>
        <v/>
      </c>
      <c r="F462" s="87" t="str">
        <f>TestUIn3!F462</f>
        <v/>
      </c>
    </row>
    <row r="463">
      <c r="A463" s="86">
        <f>(IF(TestUIn3!E463=China_Japan!$A$2,1&amp;COUNTIF(TestUIn3!$E$2:$E463,China_Japan!$A$2), IF(TestUIn3!E463=China_Japan!$A$82, 2&amp;COUNTIF(TestUIn3!$E$2:$E463,China_Japan!$A$82),IF(TestUIn3!E463=China_Japan!$A$162, 3&amp;COUNTIF(TestUIn3!$E$2:$E463,China_Japan!$A$162),IF(TestUIn3!E463=China_Japan!$A$242, 4&amp;COUNTIF(TestUIn3!$E$2:$E463,China_Japan!$A$242),IF(TestUIn3!E463=China_Japan!$A$322, 5&amp;COUNTIF(TestUIn3!$E$2:$E463,China_Japan!$A$322),IF(TestUIn3!E463=China_Japan!$A$402, 6&amp;COUNTIF(TestUIn3!$E$2:$E463,China_Japan!$A$402),IF(TestUIn3!E463=China_Japan!$A$482, 7&amp;COUNTIF(TestUIn3!$E$2:$E463,China_Japan!$A$482),IF(TestUIn3!E463=China_Japan!$A$562, 8&amp;COUNTIF(TestUIn3!$E$2:$E463,China_Japan!$A$562),IF(TestUIn3!E463=China_Japan!$A$642, 9&amp;COUNTIF(TestUIn3!$E$2:$E463,China_Japan!$A$642),IF(TestUIn3!E463=China_Japan!$A$722, 10&amp;COUNTIF(TestUIn3!$E$2:$E463,China_Japan!$A$722),0)))))))))))</f>
        <v>0</v>
      </c>
      <c r="B463" t="str">
        <f>TestUIn3!A463</f>
        <v/>
      </c>
      <c r="C463" t="str">
        <f>TestUIn3!B463</f>
        <v/>
      </c>
      <c r="D463" t="str">
        <f>TestUIn3!C463</f>
        <v/>
      </c>
      <c r="E463" t="str">
        <f>TestUIn3!D463</f>
        <v/>
      </c>
      <c r="F463" s="87" t="str">
        <f>TestUIn3!F463</f>
        <v/>
      </c>
    </row>
    <row r="464">
      <c r="A464" s="86">
        <f>(IF(TestUIn3!E464=China_Japan!$A$2,1&amp;COUNTIF(TestUIn3!$E$2:$E464,China_Japan!$A$2), IF(TestUIn3!E464=China_Japan!$A$82, 2&amp;COUNTIF(TestUIn3!$E$2:$E464,China_Japan!$A$82),IF(TestUIn3!E464=China_Japan!$A$162, 3&amp;COUNTIF(TestUIn3!$E$2:$E464,China_Japan!$A$162),IF(TestUIn3!E464=China_Japan!$A$242, 4&amp;COUNTIF(TestUIn3!$E$2:$E464,China_Japan!$A$242),IF(TestUIn3!E464=China_Japan!$A$322, 5&amp;COUNTIF(TestUIn3!$E$2:$E464,China_Japan!$A$322),IF(TestUIn3!E464=China_Japan!$A$402, 6&amp;COUNTIF(TestUIn3!$E$2:$E464,China_Japan!$A$402),IF(TestUIn3!E464=China_Japan!$A$482, 7&amp;COUNTIF(TestUIn3!$E$2:$E464,China_Japan!$A$482),IF(TestUIn3!E464=China_Japan!$A$562, 8&amp;COUNTIF(TestUIn3!$E$2:$E464,China_Japan!$A$562),IF(TestUIn3!E464=China_Japan!$A$642, 9&amp;COUNTIF(TestUIn3!$E$2:$E464,China_Japan!$A$642),IF(TestUIn3!E464=China_Japan!$A$722, 10&amp;COUNTIF(TestUIn3!$E$2:$E464,China_Japan!$A$722),0)))))))))))</f>
        <v>0</v>
      </c>
      <c r="B464" t="str">
        <f>TestUIn3!A464</f>
        <v/>
      </c>
      <c r="C464" t="str">
        <f>TestUIn3!B464</f>
        <v/>
      </c>
      <c r="D464" t="str">
        <f>TestUIn3!C464</f>
        <v/>
      </c>
      <c r="E464" t="str">
        <f>TestUIn3!D464</f>
        <v/>
      </c>
      <c r="F464" s="87" t="str">
        <f>TestUIn3!F464</f>
        <v/>
      </c>
    </row>
    <row r="465">
      <c r="A465" s="86">
        <f>(IF(TestUIn3!E465=China_Japan!$A$2,1&amp;COUNTIF(TestUIn3!$E$2:$E465,China_Japan!$A$2), IF(TestUIn3!E465=China_Japan!$A$82, 2&amp;COUNTIF(TestUIn3!$E$2:$E465,China_Japan!$A$82),IF(TestUIn3!E465=China_Japan!$A$162, 3&amp;COUNTIF(TestUIn3!$E$2:$E465,China_Japan!$A$162),IF(TestUIn3!E465=China_Japan!$A$242, 4&amp;COUNTIF(TestUIn3!$E$2:$E465,China_Japan!$A$242),IF(TestUIn3!E465=China_Japan!$A$322, 5&amp;COUNTIF(TestUIn3!$E$2:$E465,China_Japan!$A$322),IF(TestUIn3!E465=China_Japan!$A$402, 6&amp;COUNTIF(TestUIn3!$E$2:$E465,China_Japan!$A$402),IF(TestUIn3!E465=China_Japan!$A$482, 7&amp;COUNTIF(TestUIn3!$E$2:$E465,China_Japan!$A$482),IF(TestUIn3!E465=China_Japan!$A$562, 8&amp;COUNTIF(TestUIn3!$E$2:$E465,China_Japan!$A$562),IF(TestUIn3!E465=China_Japan!$A$642, 9&amp;COUNTIF(TestUIn3!$E$2:$E465,China_Japan!$A$642),IF(TestUIn3!E465=China_Japan!$A$722, 10&amp;COUNTIF(TestUIn3!$E$2:$E465,China_Japan!$A$722),0)))))))))))</f>
        <v>0</v>
      </c>
      <c r="B465" t="str">
        <f>TestUIn3!A465</f>
        <v/>
      </c>
      <c r="C465" t="str">
        <f>TestUIn3!B465</f>
        <v/>
      </c>
      <c r="D465" t="str">
        <f>TestUIn3!C465</f>
        <v/>
      </c>
      <c r="E465" t="str">
        <f>TestUIn3!D465</f>
        <v/>
      </c>
      <c r="F465" s="87" t="str">
        <f>TestUIn3!F465</f>
        <v/>
      </c>
    </row>
    <row r="466">
      <c r="A466" s="86">
        <f>(IF(TestUIn3!E466=China_Japan!$A$2,1&amp;COUNTIF(TestUIn3!$E$2:$E466,China_Japan!$A$2), IF(TestUIn3!E466=China_Japan!$A$82, 2&amp;COUNTIF(TestUIn3!$E$2:$E466,China_Japan!$A$82),IF(TestUIn3!E466=China_Japan!$A$162, 3&amp;COUNTIF(TestUIn3!$E$2:$E466,China_Japan!$A$162),IF(TestUIn3!E466=China_Japan!$A$242, 4&amp;COUNTIF(TestUIn3!$E$2:$E466,China_Japan!$A$242),IF(TestUIn3!E466=China_Japan!$A$322, 5&amp;COUNTIF(TestUIn3!$E$2:$E466,China_Japan!$A$322),IF(TestUIn3!E466=China_Japan!$A$402, 6&amp;COUNTIF(TestUIn3!$E$2:$E466,China_Japan!$A$402),IF(TestUIn3!E466=China_Japan!$A$482, 7&amp;COUNTIF(TestUIn3!$E$2:$E466,China_Japan!$A$482),IF(TestUIn3!E466=China_Japan!$A$562, 8&amp;COUNTIF(TestUIn3!$E$2:$E466,China_Japan!$A$562),IF(TestUIn3!E466=China_Japan!$A$642, 9&amp;COUNTIF(TestUIn3!$E$2:$E466,China_Japan!$A$642),IF(TestUIn3!E466=China_Japan!$A$722, 10&amp;COUNTIF(TestUIn3!$E$2:$E466,China_Japan!$A$722),0)))))))))))</f>
        <v>0</v>
      </c>
      <c r="B466" t="str">
        <f>TestUIn3!A466</f>
        <v/>
      </c>
      <c r="C466" t="str">
        <f>TestUIn3!B466</f>
        <v/>
      </c>
      <c r="D466" t="str">
        <f>TestUIn3!C466</f>
        <v/>
      </c>
      <c r="E466" t="str">
        <f>TestUIn3!D466</f>
        <v/>
      </c>
      <c r="F466" s="87" t="str">
        <f>TestUIn3!F466</f>
        <v/>
      </c>
    </row>
    <row r="467">
      <c r="A467" s="86">
        <f>(IF(TestUIn3!E467=China_Japan!$A$2,1&amp;COUNTIF(TestUIn3!$E$2:$E467,China_Japan!$A$2), IF(TestUIn3!E467=China_Japan!$A$82, 2&amp;COUNTIF(TestUIn3!$E$2:$E467,China_Japan!$A$82),IF(TestUIn3!E467=China_Japan!$A$162, 3&amp;COUNTIF(TestUIn3!$E$2:$E467,China_Japan!$A$162),IF(TestUIn3!E467=China_Japan!$A$242, 4&amp;COUNTIF(TestUIn3!$E$2:$E467,China_Japan!$A$242),IF(TestUIn3!E467=China_Japan!$A$322, 5&amp;COUNTIF(TestUIn3!$E$2:$E467,China_Japan!$A$322),IF(TestUIn3!E467=China_Japan!$A$402, 6&amp;COUNTIF(TestUIn3!$E$2:$E467,China_Japan!$A$402),IF(TestUIn3!E467=China_Japan!$A$482, 7&amp;COUNTIF(TestUIn3!$E$2:$E467,China_Japan!$A$482),IF(TestUIn3!E467=China_Japan!$A$562, 8&amp;COUNTIF(TestUIn3!$E$2:$E467,China_Japan!$A$562),IF(TestUIn3!E467=China_Japan!$A$642, 9&amp;COUNTIF(TestUIn3!$E$2:$E467,China_Japan!$A$642),IF(TestUIn3!E467=China_Japan!$A$722, 10&amp;COUNTIF(TestUIn3!$E$2:$E467,China_Japan!$A$722),0)))))))))))</f>
        <v>0</v>
      </c>
      <c r="B467" t="str">
        <f>TestUIn3!A467</f>
        <v/>
      </c>
      <c r="C467" t="str">
        <f>TestUIn3!B467</f>
        <v/>
      </c>
      <c r="D467" t="str">
        <f>TestUIn3!C467</f>
        <v/>
      </c>
      <c r="E467" t="str">
        <f>TestUIn3!D467</f>
        <v/>
      </c>
      <c r="F467" s="87" t="str">
        <f>TestUIn3!F467</f>
        <v/>
      </c>
    </row>
    <row r="468">
      <c r="A468" s="86">
        <f>(IF(TestUIn3!E468=China_Japan!$A$2,1&amp;COUNTIF(TestUIn3!$E$2:$E468,China_Japan!$A$2), IF(TestUIn3!E468=China_Japan!$A$82, 2&amp;COUNTIF(TestUIn3!$E$2:$E468,China_Japan!$A$82),IF(TestUIn3!E468=China_Japan!$A$162, 3&amp;COUNTIF(TestUIn3!$E$2:$E468,China_Japan!$A$162),IF(TestUIn3!E468=China_Japan!$A$242, 4&amp;COUNTIF(TestUIn3!$E$2:$E468,China_Japan!$A$242),IF(TestUIn3!E468=China_Japan!$A$322, 5&amp;COUNTIF(TestUIn3!$E$2:$E468,China_Japan!$A$322),IF(TestUIn3!E468=China_Japan!$A$402, 6&amp;COUNTIF(TestUIn3!$E$2:$E468,China_Japan!$A$402),IF(TestUIn3!E468=China_Japan!$A$482, 7&amp;COUNTIF(TestUIn3!$E$2:$E468,China_Japan!$A$482),IF(TestUIn3!E468=China_Japan!$A$562, 8&amp;COUNTIF(TestUIn3!$E$2:$E468,China_Japan!$A$562),IF(TestUIn3!E468=China_Japan!$A$642, 9&amp;COUNTIF(TestUIn3!$E$2:$E468,China_Japan!$A$642),IF(TestUIn3!E468=China_Japan!$A$722, 10&amp;COUNTIF(TestUIn3!$E$2:$E468,China_Japan!$A$722),0)))))))))))</f>
        <v>0</v>
      </c>
      <c r="B468" t="str">
        <f>TestUIn3!A468</f>
        <v/>
      </c>
      <c r="C468" t="str">
        <f>TestUIn3!B468</f>
        <v/>
      </c>
      <c r="D468" t="str">
        <f>TestUIn3!C468</f>
        <v/>
      </c>
      <c r="E468" t="str">
        <f>TestUIn3!D468</f>
        <v/>
      </c>
      <c r="F468" s="87" t="str">
        <f>TestUIn3!F468</f>
        <v/>
      </c>
    </row>
    <row r="469">
      <c r="A469" s="86">
        <f>(IF(TestUIn3!E469=China_Japan!$A$2,1&amp;COUNTIF(TestUIn3!$E$2:$E469,China_Japan!$A$2), IF(TestUIn3!E469=China_Japan!$A$82, 2&amp;COUNTIF(TestUIn3!$E$2:$E469,China_Japan!$A$82),IF(TestUIn3!E469=China_Japan!$A$162, 3&amp;COUNTIF(TestUIn3!$E$2:$E469,China_Japan!$A$162),IF(TestUIn3!E469=China_Japan!$A$242, 4&amp;COUNTIF(TestUIn3!$E$2:$E469,China_Japan!$A$242),IF(TestUIn3!E469=China_Japan!$A$322, 5&amp;COUNTIF(TestUIn3!$E$2:$E469,China_Japan!$A$322),IF(TestUIn3!E469=China_Japan!$A$402, 6&amp;COUNTIF(TestUIn3!$E$2:$E469,China_Japan!$A$402),IF(TestUIn3!E469=China_Japan!$A$482, 7&amp;COUNTIF(TestUIn3!$E$2:$E469,China_Japan!$A$482),IF(TestUIn3!E469=China_Japan!$A$562, 8&amp;COUNTIF(TestUIn3!$E$2:$E469,China_Japan!$A$562),IF(TestUIn3!E469=China_Japan!$A$642, 9&amp;COUNTIF(TestUIn3!$E$2:$E469,China_Japan!$A$642),IF(TestUIn3!E469=China_Japan!$A$722, 10&amp;COUNTIF(TestUIn3!$E$2:$E469,China_Japan!$A$722),0)))))))))))</f>
        <v>0</v>
      </c>
      <c r="B469" t="str">
        <f>TestUIn3!A469</f>
        <v/>
      </c>
      <c r="C469" t="str">
        <f>TestUIn3!B469</f>
        <v/>
      </c>
      <c r="D469" t="str">
        <f>TestUIn3!C469</f>
        <v/>
      </c>
      <c r="E469" t="str">
        <f>TestUIn3!D469</f>
        <v/>
      </c>
      <c r="F469" s="87" t="str">
        <f>TestUIn3!F469</f>
        <v/>
      </c>
    </row>
    <row r="470">
      <c r="A470" s="86">
        <f>(IF(TestUIn3!E470=China_Japan!$A$2,1&amp;COUNTIF(TestUIn3!$E$2:$E470,China_Japan!$A$2), IF(TestUIn3!E470=China_Japan!$A$82, 2&amp;COUNTIF(TestUIn3!$E$2:$E470,China_Japan!$A$82),IF(TestUIn3!E470=China_Japan!$A$162, 3&amp;COUNTIF(TestUIn3!$E$2:$E470,China_Japan!$A$162),IF(TestUIn3!E470=China_Japan!$A$242, 4&amp;COUNTIF(TestUIn3!$E$2:$E470,China_Japan!$A$242),IF(TestUIn3!E470=China_Japan!$A$322, 5&amp;COUNTIF(TestUIn3!$E$2:$E470,China_Japan!$A$322),IF(TestUIn3!E470=China_Japan!$A$402, 6&amp;COUNTIF(TestUIn3!$E$2:$E470,China_Japan!$A$402),IF(TestUIn3!E470=China_Japan!$A$482, 7&amp;COUNTIF(TestUIn3!$E$2:$E470,China_Japan!$A$482),IF(TestUIn3!E470=China_Japan!$A$562, 8&amp;COUNTIF(TestUIn3!$E$2:$E470,China_Japan!$A$562),IF(TestUIn3!E470=China_Japan!$A$642, 9&amp;COUNTIF(TestUIn3!$E$2:$E470,China_Japan!$A$642),IF(TestUIn3!E470=China_Japan!$A$722, 10&amp;COUNTIF(TestUIn3!$E$2:$E470,China_Japan!$A$722),0)))))))))))</f>
        <v>0</v>
      </c>
      <c r="B470" t="str">
        <f>TestUIn3!A470</f>
        <v/>
      </c>
      <c r="C470" t="str">
        <f>TestUIn3!B470</f>
        <v/>
      </c>
      <c r="D470" t="str">
        <f>TestUIn3!C470</f>
        <v/>
      </c>
      <c r="E470" t="str">
        <f>TestUIn3!D470</f>
        <v/>
      </c>
      <c r="F470" s="87" t="str">
        <f>TestUIn3!F470</f>
        <v/>
      </c>
    </row>
    <row r="471">
      <c r="A471" s="86">
        <f>(IF(TestUIn3!E471=China_Japan!$A$2,1&amp;COUNTIF(TestUIn3!$E$2:$E471,China_Japan!$A$2), IF(TestUIn3!E471=China_Japan!$A$82, 2&amp;COUNTIF(TestUIn3!$E$2:$E471,China_Japan!$A$82),IF(TestUIn3!E471=China_Japan!$A$162, 3&amp;COUNTIF(TestUIn3!$E$2:$E471,China_Japan!$A$162),IF(TestUIn3!E471=China_Japan!$A$242, 4&amp;COUNTIF(TestUIn3!$E$2:$E471,China_Japan!$A$242),IF(TestUIn3!E471=China_Japan!$A$322, 5&amp;COUNTIF(TestUIn3!$E$2:$E471,China_Japan!$A$322),IF(TestUIn3!E471=China_Japan!$A$402, 6&amp;COUNTIF(TestUIn3!$E$2:$E471,China_Japan!$A$402),IF(TestUIn3!E471=China_Japan!$A$482, 7&amp;COUNTIF(TestUIn3!$E$2:$E471,China_Japan!$A$482),IF(TestUIn3!E471=China_Japan!$A$562, 8&amp;COUNTIF(TestUIn3!$E$2:$E471,China_Japan!$A$562),IF(TestUIn3!E471=China_Japan!$A$642, 9&amp;COUNTIF(TestUIn3!$E$2:$E471,China_Japan!$A$642),IF(TestUIn3!E471=China_Japan!$A$722, 10&amp;COUNTIF(TestUIn3!$E$2:$E471,China_Japan!$A$722),0)))))))))))</f>
        <v>0</v>
      </c>
      <c r="B471" t="str">
        <f>TestUIn3!A471</f>
        <v/>
      </c>
      <c r="C471" t="str">
        <f>TestUIn3!B471</f>
        <v/>
      </c>
      <c r="D471" t="str">
        <f>TestUIn3!C471</f>
        <v/>
      </c>
      <c r="E471" t="str">
        <f>TestUIn3!D471</f>
        <v/>
      </c>
      <c r="F471" s="87" t="str">
        <f>TestUIn3!F471</f>
        <v/>
      </c>
    </row>
    <row r="472">
      <c r="A472" s="86">
        <f>(IF(TestUIn3!E472=China_Japan!$A$2,1&amp;COUNTIF(TestUIn3!$E$2:$E472,China_Japan!$A$2), IF(TestUIn3!E472=China_Japan!$A$82, 2&amp;COUNTIF(TestUIn3!$E$2:$E472,China_Japan!$A$82),IF(TestUIn3!E472=China_Japan!$A$162, 3&amp;COUNTIF(TestUIn3!$E$2:$E472,China_Japan!$A$162),IF(TestUIn3!E472=China_Japan!$A$242, 4&amp;COUNTIF(TestUIn3!$E$2:$E472,China_Japan!$A$242),IF(TestUIn3!E472=China_Japan!$A$322, 5&amp;COUNTIF(TestUIn3!$E$2:$E472,China_Japan!$A$322),IF(TestUIn3!E472=China_Japan!$A$402, 6&amp;COUNTIF(TestUIn3!$E$2:$E472,China_Japan!$A$402),IF(TestUIn3!E472=China_Japan!$A$482, 7&amp;COUNTIF(TestUIn3!$E$2:$E472,China_Japan!$A$482),IF(TestUIn3!E472=China_Japan!$A$562, 8&amp;COUNTIF(TestUIn3!$E$2:$E472,China_Japan!$A$562),IF(TestUIn3!E472=China_Japan!$A$642, 9&amp;COUNTIF(TestUIn3!$E$2:$E472,China_Japan!$A$642),IF(TestUIn3!E472=China_Japan!$A$722, 10&amp;COUNTIF(TestUIn3!$E$2:$E472,China_Japan!$A$722),0)))))))))))</f>
        <v>0</v>
      </c>
      <c r="B472" t="str">
        <f>TestUIn3!A472</f>
        <v/>
      </c>
      <c r="C472" t="str">
        <f>TestUIn3!B472</f>
        <v/>
      </c>
      <c r="D472" t="str">
        <f>TestUIn3!C472</f>
        <v/>
      </c>
      <c r="E472" t="str">
        <f>TestUIn3!D472</f>
        <v/>
      </c>
      <c r="F472" s="87" t="str">
        <f>TestUIn3!F472</f>
        <v/>
      </c>
    </row>
    <row r="473">
      <c r="A473" s="86">
        <f>(IF(TestUIn3!E473=China_Japan!$A$2,1&amp;COUNTIF(TestUIn3!$E$2:$E473,China_Japan!$A$2), IF(TestUIn3!E473=China_Japan!$A$82, 2&amp;COUNTIF(TestUIn3!$E$2:$E473,China_Japan!$A$82),IF(TestUIn3!E473=China_Japan!$A$162, 3&amp;COUNTIF(TestUIn3!$E$2:$E473,China_Japan!$A$162),IF(TestUIn3!E473=China_Japan!$A$242, 4&amp;COUNTIF(TestUIn3!$E$2:$E473,China_Japan!$A$242),IF(TestUIn3!E473=China_Japan!$A$322, 5&amp;COUNTIF(TestUIn3!$E$2:$E473,China_Japan!$A$322),IF(TestUIn3!E473=China_Japan!$A$402, 6&amp;COUNTIF(TestUIn3!$E$2:$E473,China_Japan!$A$402),IF(TestUIn3!E473=China_Japan!$A$482, 7&amp;COUNTIF(TestUIn3!$E$2:$E473,China_Japan!$A$482),IF(TestUIn3!E473=China_Japan!$A$562, 8&amp;COUNTIF(TestUIn3!$E$2:$E473,China_Japan!$A$562),IF(TestUIn3!E473=China_Japan!$A$642, 9&amp;COUNTIF(TestUIn3!$E$2:$E473,China_Japan!$A$642),IF(TestUIn3!E473=China_Japan!$A$722, 10&amp;COUNTIF(TestUIn3!$E$2:$E473,China_Japan!$A$722),0)))))))))))</f>
        <v>0</v>
      </c>
      <c r="B473" t="str">
        <f>TestUIn3!A473</f>
        <v/>
      </c>
      <c r="C473" t="str">
        <f>TestUIn3!B473</f>
        <v/>
      </c>
      <c r="D473" t="str">
        <f>TestUIn3!C473</f>
        <v/>
      </c>
      <c r="E473" t="str">
        <f>TestUIn3!D473</f>
        <v/>
      </c>
      <c r="F473" s="87" t="str">
        <f>TestUIn3!F473</f>
        <v/>
      </c>
    </row>
    <row r="474">
      <c r="A474" s="86">
        <f>(IF(TestUIn3!E474=China_Japan!$A$2,1&amp;COUNTIF(TestUIn3!$E$2:$E474,China_Japan!$A$2), IF(TestUIn3!E474=China_Japan!$A$82, 2&amp;COUNTIF(TestUIn3!$E$2:$E474,China_Japan!$A$82),IF(TestUIn3!E474=China_Japan!$A$162, 3&amp;COUNTIF(TestUIn3!$E$2:$E474,China_Japan!$A$162),IF(TestUIn3!E474=China_Japan!$A$242, 4&amp;COUNTIF(TestUIn3!$E$2:$E474,China_Japan!$A$242),IF(TestUIn3!E474=China_Japan!$A$322, 5&amp;COUNTIF(TestUIn3!$E$2:$E474,China_Japan!$A$322),IF(TestUIn3!E474=China_Japan!$A$402, 6&amp;COUNTIF(TestUIn3!$E$2:$E474,China_Japan!$A$402),IF(TestUIn3!E474=China_Japan!$A$482, 7&amp;COUNTIF(TestUIn3!$E$2:$E474,China_Japan!$A$482),IF(TestUIn3!E474=China_Japan!$A$562, 8&amp;COUNTIF(TestUIn3!$E$2:$E474,China_Japan!$A$562),IF(TestUIn3!E474=China_Japan!$A$642, 9&amp;COUNTIF(TestUIn3!$E$2:$E474,China_Japan!$A$642),IF(TestUIn3!E474=China_Japan!$A$722, 10&amp;COUNTIF(TestUIn3!$E$2:$E474,China_Japan!$A$722),0)))))))))))</f>
        <v>0</v>
      </c>
      <c r="B474" t="str">
        <f>TestUIn3!A474</f>
        <v/>
      </c>
      <c r="C474" t="str">
        <f>TestUIn3!B474</f>
        <v/>
      </c>
      <c r="D474" t="str">
        <f>TestUIn3!C474</f>
        <v/>
      </c>
      <c r="E474" t="str">
        <f>TestUIn3!D474</f>
        <v/>
      </c>
      <c r="F474" s="87" t="str">
        <f>TestUIn3!F474</f>
        <v/>
      </c>
    </row>
    <row r="475">
      <c r="A475" s="86">
        <f>(IF(TestUIn3!E475=China_Japan!$A$2,1&amp;COUNTIF(TestUIn3!$E$2:$E475,China_Japan!$A$2), IF(TestUIn3!E475=China_Japan!$A$82, 2&amp;COUNTIF(TestUIn3!$E$2:$E475,China_Japan!$A$82),IF(TestUIn3!E475=China_Japan!$A$162, 3&amp;COUNTIF(TestUIn3!$E$2:$E475,China_Japan!$A$162),IF(TestUIn3!E475=China_Japan!$A$242, 4&amp;COUNTIF(TestUIn3!$E$2:$E475,China_Japan!$A$242),IF(TestUIn3!E475=China_Japan!$A$322, 5&amp;COUNTIF(TestUIn3!$E$2:$E475,China_Japan!$A$322),IF(TestUIn3!E475=China_Japan!$A$402, 6&amp;COUNTIF(TestUIn3!$E$2:$E475,China_Japan!$A$402),IF(TestUIn3!E475=China_Japan!$A$482, 7&amp;COUNTIF(TestUIn3!$E$2:$E475,China_Japan!$A$482),IF(TestUIn3!E475=China_Japan!$A$562, 8&amp;COUNTIF(TestUIn3!$E$2:$E475,China_Japan!$A$562),IF(TestUIn3!E475=China_Japan!$A$642, 9&amp;COUNTIF(TestUIn3!$E$2:$E475,China_Japan!$A$642),IF(TestUIn3!E475=China_Japan!$A$722, 10&amp;COUNTIF(TestUIn3!$E$2:$E475,China_Japan!$A$722),0)))))))))))</f>
        <v>0</v>
      </c>
      <c r="B475" t="str">
        <f>TestUIn3!A475</f>
        <v/>
      </c>
      <c r="C475" t="str">
        <f>TestUIn3!B475</f>
        <v/>
      </c>
      <c r="D475" t="str">
        <f>TestUIn3!C475</f>
        <v/>
      </c>
      <c r="E475" t="str">
        <f>TestUIn3!D475</f>
        <v/>
      </c>
      <c r="F475" s="87" t="str">
        <f>TestUIn3!F475</f>
        <v/>
      </c>
    </row>
    <row r="476">
      <c r="A476" s="86">
        <f>(IF(TestUIn3!E476=China_Japan!$A$2,1&amp;COUNTIF(TestUIn3!$E$2:$E476,China_Japan!$A$2), IF(TestUIn3!E476=China_Japan!$A$82, 2&amp;COUNTIF(TestUIn3!$E$2:$E476,China_Japan!$A$82),IF(TestUIn3!E476=China_Japan!$A$162, 3&amp;COUNTIF(TestUIn3!$E$2:$E476,China_Japan!$A$162),IF(TestUIn3!E476=China_Japan!$A$242, 4&amp;COUNTIF(TestUIn3!$E$2:$E476,China_Japan!$A$242),IF(TestUIn3!E476=China_Japan!$A$322, 5&amp;COUNTIF(TestUIn3!$E$2:$E476,China_Japan!$A$322),IF(TestUIn3!E476=China_Japan!$A$402, 6&amp;COUNTIF(TestUIn3!$E$2:$E476,China_Japan!$A$402),IF(TestUIn3!E476=China_Japan!$A$482, 7&amp;COUNTIF(TestUIn3!$E$2:$E476,China_Japan!$A$482),IF(TestUIn3!E476=China_Japan!$A$562, 8&amp;COUNTIF(TestUIn3!$E$2:$E476,China_Japan!$A$562),IF(TestUIn3!E476=China_Japan!$A$642, 9&amp;COUNTIF(TestUIn3!$E$2:$E476,China_Japan!$A$642),IF(TestUIn3!E476=China_Japan!$A$722, 10&amp;COUNTIF(TestUIn3!$E$2:$E476,China_Japan!$A$722),0)))))))))))</f>
        <v>0</v>
      </c>
      <c r="B476" t="str">
        <f>TestUIn3!A476</f>
        <v/>
      </c>
      <c r="C476" t="str">
        <f>TestUIn3!B476</f>
        <v/>
      </c>
      <c r="D476" t="str">
        <f>TestUIn3!C476</f>
        <v/>
      </c>
      <c r="E476" t="str">
        <f>TestUIn3!D476</f>
        <v/>
      </c>
      <c r="F476" s="87" t="str">
        <f>TestUIn3!F476</f>
        <v/>
      </c>
    </row>
    <row r="477">
      <c r="A477" s="86">
        <f>(IF(TestUIn3!E477=China_Japan!$A$2,1&amp;COUNTIF(TestUIn3!$E$2:$E477,China_Japan!$A$2), IF(TestUIn3!E477=China_Japan!$A$82, 2&amp;COUNTIF(TestUIn3!$E$2:$E477,China_Japan!$A$82),IF(TestUIn3!E477=China_Japan!$A$162, 3&amp;COUNTIF(TestUIn3!$E$2:$E477,China_Japan!$A$162),IF(TestUIn3!E477=China_Japan!$A$242, 4&amp;COUNTIF(TestUIn3!$E$2:$E477,China_Japan!$A$242),IF(TestUIn3!E477=China_Japan!$A$322, 5&amp;COUNTIF(TestUIn3!$E$2:$E477,China_Japan!$A$322),IF(TestUIn3!E477=China_Japan!$A$402, 6&amp;COUNTIF(TestUIn3!$E$2:$E477,China_Japan!$A$402),IF(TestUIn3!E477=China_Japan!$A$482, 7&amp;COUNTIF(TestUIn3!$E$2:$E477,China_Japan!$A$482),IF(TestUIn3!E477=China_Japan!$A$562, 8&amp;COUNTIF(TestUIn3!$E$2:$E477,China_Japan!$A$562),IF(TestUIn3!E477=China_Japan!$A$642, 9&amp;COUNTIF(TestUIn3!$E$2:$E477,China_Japan!$A$642),IF(TestUIn3!E477=China_Japan!$A$722, 10&amp;COUNTIF(TestUIn3!$E$2:$E477,China_Japan!$A$722),0)))))))))))</f>
        <v>0</v>
      </c>
      <c r="B477" t="str">
        <f>TestUIn3!A477</f>
        <v/>
      </c>
      <c r="C477" t="str">
        <f>TestUIn3!B477</f>
        <v/>
      </c>
      <c r="D477" t="str">
        <f>TestUIn3!C477</f>
        <v/>
      </c>
      <c r="E477" t="str">
        <f>TestUIn3!D477</f>
        <v/>
      </c>
      <c r="F477" s="87" t="str">
        <f>TestUIn3!F477</f>
        <v/>
      </c>
    </row>
    <row r="478">
      <c r="A478" s="86">
        <f>(IF(TestUIn3!E478=China_Japan!$A$2,1&amp;COUNTIF(TestUIn3!$E$2:$E478,China_Japan!$A$2), IF(TestUIn3!E478=China_Japan!$A$82, 2&amp;COUNTIF(TestUIn3!$E$2:$E478,China_Japan!$A$82),IF(TestUIn3!E478=China_Japan!$A$162, 3&amp;COUNTIF(TestUIn3!$E$2:$E478,China_Japan!$A$162),IF(TestUIn3!E478=China_Japan!$A$242, 4&amp;COUNTIF(TestUIn3!$E$2:$E478,China_Japan!$A$242),IF(TestUIn3!E478=China_Japan!$A$322, 5&amp;COUNTIF(TestUIn3!$E$2:$E478,China_Japan!$A$322),IF(TestUIn3!E478=China_Japan!$A$402, 6&amp;COUNTIF(TestUIn3!$E$2:$E478,China_Japan!$A$402),IF(TestUIn3!E478=China_Japan!$A$482, 7&amp;COUNTIF(TestUIn3!$E$2:$E478,China_Japan!$A$482),IF(TestUIn3!E478=China_Japan!$A$562, 8&amp;COUNTIF(TestUIn3!$E$2:$E478,China_Japan!$A$562),IF(TestUIn3!E478=China_Japan!$A$642, 9&amp;COUNTIF(TestUIn3!$E$2:$E478,China_Japan!$A$642),IF(TestUIn3!E478=China_Japan!$A$722, 10&amp;COUNTIF(TestUIn3!$E$2:$E478,China_Japan!$A$722),0)))))))))))</f>
        <v>0</v>
      </c>
      <c r="B478" t="str">
        <f>TestUIn3!A478</f>
        <v/>
      </c>
      <c r="C478" t="str">
        <f>TestUIn3!B478</f>
        <v/>
      </c>
      <c r="D478" t="str">
        <f>TestUIn3!C478</f>
        <v/>
      </c>
      <c r="E478" t="str">
        <f>TestUIn3!D478</f>
        <v/>
      </c>
      <c r="F478" s="87" t="str">
        <f>TestUIn3!F478</f>
        <v/>
      </c>
    </row>
    <row r="479">
      <c r="A479" s="86">
        <f>(IF(TestUIn3!E479=China_Japan!$A$2,1&amp;COUNTIF(TestUIn3!$E$2:$E479,China_Japan!$A$2), IF(TestUIn3!E479=China_Japan!$A$82, 2&amp;COUNTIF(TestUIn3!$E$2:$E479,China_Japan!$A$82),IF(TestUIn3!E479=China_Japan!$A$162, 3&amp;COUNTIF(TestUIn3!$E$2:$E479,China_Japan!$A$162),IF(TestUIn3!E479=China_Japan!$A$242, 4&amp;COUNTIF(TestUIn3!$E$2:$E479,China_Japan!$A$242),IF(TestUIn3!E479=China_Japan!$A$322, 5&amp;COUNTIF(TestUIn3!$E$2:$E479,China_Japan!$A$322),IF(TestUIn3!E479=China_Japan!$A$402, 6&amp;COUNTIF(TestUIn3!$E$2:$E479,China_Japan!$A$402),IF(TestUIn3!E479=China_Japan!$A$482, 7&amp;COUNTIF(TestUIn3!$E$2:$E479,China_Japan!$A$482),IF(TestUIn3!E479=China_Japan!$A$562, 8&amp;COUNTIF(TestUIn3!$E$2:$E479,China_Japan!$A$562),IF(TestUIn3!E479=China_Japan!$A$642, 9&amp;COUNTIF(TestUIn3!$E$2:$E479,China_Japan!$A$642),IF(TestUIn3!E479=China_Japan!$A$722, 10&amp;COUNTIF(TestUIn3!$E$2:$E479,China_Japan!$A$722),0)))))))))))</f>
        <v>0</v>
      </c>
      <c r="B479" t="str">
        <f>TestUIn3!A479</f>
        <v/>
      </c>
      <c r="C479" t="str">
        <f>TestUIn3!B479</f>
        <v/>
      </c>
      <c r="D479" t="str">
        <f>TestUIn3!C479</f>
        <v/>
      </c>
      <c r="E479" t="str">
        <f>TestUIn3!D479</f>
        <v/>
      </c>
      <c r="F479" s="87" t="str">
        <f>TestUIn3!F479</f>
        <v/>
      </c>
    </row>
    <row r="480">
      <c r="A480" s="86">
        <f>(IF(TestUIn3!E480=China_Japan!$A$2,1&amp;COUNTIF(TestUIn3!$E$2:$E480,China_Japan!$A$2), IF(TestUIn3!E480=China_Japan!$A$82, 2&amp;COUNTIF(TestUIn3!$E$2:$E480,China_Japan!$A$82),IF(TestUIn3!E480=China_Japan!$A$162, 3&amp;COUNTIF(TestUIn3!$E$2:$E480,China_Japan!$A$162),IF(TestUIn3!E480=China_Japan!$A$242, 4&amp;COUNTIF(TestUIn3!$E$2:$E480,China_Japan!$A$242),IF(TestUIn3!E480=China_Japan!$A$322, 5&amp;COUNTIF(TestUIn3!$E$2:$E480,China_Japan!$A$322),IF(TestUIn3!E480=China_Japan!$A$402, 6&amp;COUNTIF(TestUIn3!$E$2:$E480,China_Japan!$A$402),IF(TestUIn3!E480=China_Japan!$A$482, 7&amp;COUNTIF(TestUIn3!$E$2:$E480,China_Japan!$A$482),IF(TestUIn3!E480=China_Japan!$A$562, 8&amp;COUNTIF(TestUIn3!$E$2:$E480,China_Japan!$A$562),IF(TestUIn3!E480=China_Japan!$A$642, 9&amp;COUNTIF(TestUIn3!$E$2:$E480,China_Japan!$A$642),IF(TestUIn3!E480=China_Japan!$A$722, 10&amp;COUNTIF(TestUIn3!$E$2:$E480,China_Japan!$A$722),0)))))))))))</f>
        <v>0</v>
      </c>
      <c r="B480" t="str">
        <f>TestUIn3!A480</f>
        <v/>
      </c>
      <c r="C480" t="str">
        <f>TestUIn3!B480</f>
        <v/>
      </c>
      <c r="D480" t="str">
        <f>TestUIn3!C480</f>
        <v/>
      </c>
      <c r="E480" t="str">
        <f>TestUIn3!D480</f>
        <v/>
      </c>
      <c r="F480" s="87" t="str">
        <f>TestUIn3!F480</f>
        <v/>
      </c>
    </row>
    <row r="481">
      <c r="A481" s="86">
        <f>(IF(TestUIn3!E481=China_Japan!$A$2,1&amp;COUNTIF(TestUIn3!$E$2:$E481,China_Japan!$A$2), IF(TestUIn3!E481=China_Japan!$A$82, 2&amp;COUNTIF(TestUIn3!$E$2:$E481,China_Japan!$A$82),IF(TestUIn3!E481=China_Japan!$A$162, 3&amp;COUNTIF(TestUIn3!$E$2:$E481,China_Japan!$A$162),IF(TestUIn3!E481=China_Japan!$A$242, 4&amp;COUNTIF(TestUIn3!$E$2:$E481,China_Japan!$A$242),IF(TestUIn3!E481=China_Japan!$A$322, 5&amp;COUNTIF(TestUIn3!$E$2:$E481,China_Japan!$A$322),IF(TestUIn3!E481=China_Japan!$A$402, 6&amp;COUNTIF(TestUIn3!$E$2:$E481,China_Japan!$A$402),IF(TestUIn3!E481=China_Japan!$A$482, 7&amp;COUNTIF(TestUIn3!$E$2:$E481,China_Japan!$A$482),IF(TestUIn3!E481=China_Japan!$A$562, 8&amp;COUNTIF(TestUIn3!$E$2:$E481,China_Japan!$A$562),IF(TestUIn3!E481=China_Japan!$A$642, 9&amp;COUNTIF(TestUIn3!$E$2:$E481,China_Japan!$A$642),IF(TestUIn3!E481=China_Japan!$A$722, 10&amp;COUNTIF(TestUIn3!$E$2:$E481,China_Japan!$A$722),0)))))))))))</f>
        <v>0</v>
      </c>
      <c r="B481" t="str">
        <f>TestUIn3!A481</f>
        <v/>
      </c>
      <c r="C481" t="str">
        <f>TestUIn3!B481</f>
        <v/>
      </c>
      <c r="D481" t="str">
        <f>TestUIn3!C481</f>
        <v/>
      </c>
      <c r="E481" t="str">
        <f>TestUIn3!D481</f>
        <v/>
      </c>
      <c r="F481" s="87" t="str">
        <f>TestUIn3!F481</f>
        <v/>
      </c>
    </row>
    <row r="482">
      <c r="A482" s="86">
        <f>(IF(TestUIn3!E482=China_Japan!$A$2,1&amp;COUNTIF(TestUIn3!$E$2:$E482,China_Japan!$A$2), IF(TestUIn3!E482=China_Japan!$A$82, 2&amp;COUNTIF(TestUIn3!$E$2:$E482,China_Japan!$A$82),IF(TestUIn3!E482=China_Japan!$A$162, 3&amp;COUNTIF(TestUIn3!$E$2:$E482,China_Japan!$A$162),IF(TestUIn3!E482=China_Japan!$A$242, 4&amp;COUNTIF(TestUIn3!$E$2:$E482,China_Japan!$A$242),IF(TestUIn3!E482=China_Japan!$A$322, 5&amp;COUNTIF(TestUIn3!$E$2:$E482,China_Japan!$A$322),IF(TestUIn3!E482=China_Japan!$A$402, 6&amp;COUNTIF(TestUIn3!$E$2:$E482,China_Japan!$A$402),IF(TestUIn3!E482=China_Japan!$A$482, 7&amp;COUNTIF(TestUIn3!$E$2:$E482,China_Japan!$A$482),IF(TestUIn3!E482=China_Japan!$A$562, 8&amp;COUNTIF(TestUIn3!$E$2:$E482,China_Japan!$A$562),IF(TestUIn3!E482=China_Japan!$A$642, 9&amp;COUNTIF(TestUIn3!$E$2:$E482,China_Japan!$A$642),IF(TestUIn3!E482=China_Japan!$A$722, 10&amp;COUNTIF(TestUIn3!$E$2:$E482,China_Japan!$A$722),0)))))))))))</f>
        <v>0</v>
      </c>
      <c r="B482" t="str">
        <f>TestUIn3!A482</f>
        <v/>
      </c>
      <c r="C482" t="str">
        <f>TestUIn3!B482</f>
        <v/>
      </c>
      <c r="D482" t="str">
        <f>TestUIn3!C482</f>
        <v/>
      </c>
      <c r="E482" t="str">
        <f>TestUIn3!D482</f>
        <v/>
      </c>
      <c r="F482" s="87" t="str">
        <f>TestUIn3!F482</f>
        <v/>
      </c>
    </row>
    <row r="483">
      <c r="A483" s="86">
        <f>(IF(TestUIn3!E483=China_Japan!$A$2,1&amp;COUNTIF(TestUIn3!$E$2:$E483,China_Japan!$A$2), IF(TestUIn3!E483=China_Japan!$A$82, 2&amp;COUNTIF(TestUIn3!$E$2:$E483,China_Japan!$A$82),IF(TestUIn3!E483=China_Japan!$A$162, 3&amp;COUNTIF(TestUIn3!$E$2:$E483,China_Japan!$A$162),IF(TestUIn3!E483=China_Japan!$A$242, 4&amp;COUNTIF(TestUIn3!$E$2:$E483,China_Japan!$A$242),IF(TestUIn3!E483=China_Japan!$A$322, 5&amp;COUNTIF(TestUIn3!$E$2:$E483,China_Japan!$A$322),IF(TestUIn3!E483=China_Japan!$A$402, 6&amp;COUNTIF(TestUIn3!$E$2:$E483,China_Japan!$A$402),IF(TestUIn3!E483=China_Japan!$A$482, 7&amp;COUNTIF(TestUIn3!$E$2:$E483,China_Japan!$A$482),IF(TestUIn3!E483=China_Japan!$A$562, 8&amp;COUNTIF(TestUIn3!$E$2:$E483,China_Japan!$A$562),IF(TestUIn3!E483=China_Japan!$A$642, 9&amp;COUNTIF(TestUIn3!$E$2:$E483,China_Japan!$A$642),IF(TestUIn3!E483=China_Japan!$A$722, 10&amp;COUNTIF(TestUIn3!$E$2:$E483,China_Japan!$A$722),0)))))))))))</f>
        <v>0</v>
      </c>
      <c r="B483" t="str">
        <f>TestUIn3!A483</f>
        <v/>
      </c>
      <c r="C483" t="str">
        <f>TestUIn3!B483</f>
        <v/>
      </c>
      <c r="D483" t="str">
        <f>TestUIn3!C483</f>
        <v/>
      </c>
      <c r="E483" t="str">
        <f>TestUIn3!D483</f>
        <v/>
      </c>
      <c r="F483" s="87" t="str">
        <f>TestUIn3!F483</f>
        <v/>
      </c>
    </row>
    <row r="484">
      <c r="A484" s="86">
        <f>(IF(TestUIn3!E484=China_Japan!$A$2,1&amp;COUNTIF(TestUIn3!$E$2:$E484,China_Japan!$A$2), IF(TestUIn3!E484=China_Japan!$A$82, 2&amp;COUNTIF(TestUIn3!$E$2:$E484,China_Japan!$A$82),IF(TestUIn3!E484=China_Japan!$A$162, 3&amp;COUNTIF(TestUIn3!$E$2:$E484,China_Japan!$A$162),IF(TestUIn3!E484=China_Japan!$A$242, 4&amp;COUNTIF(TestUIn3!$E$2:$E484,China_Japan!$A$242),IF(TestUIn3!E484=China_Japan!$A$322, 5&amp;COUNTIF(TestUIn3!$E$2:$E484,China_Japan!$A$322),IF(TestUIn3!E484=China_Japan!$A$402, 6&amp;COUNTIF(TestUIn3!$E$2:$E484,China_Japan!$A$402),IF(TestUIn3!E484=China_Japan!$A$482, 7&amp;COUNTIF(TestUIn3!$E$2:$E484,China_Japan!$A$482),IF(TestUIn3!E484=China_Japan!$A$562, 8&amp;COUNTIF(TestUIn3!$E$2:$E484,China_Japan!$A$562),IF(TestUIn3!E484=China_Japan!$A$642, 9&amp;COUNTIF(TestUIn3!$E$2:$E484,China_Japan!$A$642),IF(TestUIn3!E484=China_Japan!$A$722, 10&amp;COUNTIF(TestUIn3!$E$2:$E484,China_Japan!$A$722),0)))))))))))</f>
        <v>0</v>
      </c>
      <c r="B484" t="str">
        <f>TestUIn3!A484</f>
        <v/>
      </c>
      <c r="C484" t="str">
        <f>TestUIn3!B484</f>
        <v/>
      </c>
      <c r="D484" t="str">
        <f>TestUIn3!C484</f>
        <v/>
      </c>
      <c r="E484" t="str">
        <f>TestUIn3!D484</f>
        <v/>
      </c>
      <c r="F484" s="87" t="str">
        <f>TestUIn3!F484</f>
        <v/>
      </c>
    </row>
    <row r="485">
      <c r="A485" s="86">
        <f>(IF(TestUIn3!E485=China_Japan!$A$2,1&amp;COUNTIF(TestUIn3!$E$2:$E485,China_Japan!$A$2), IF(TestUIn3!E485=China_Japan!$A$82, 2&amp;COUNTIF(TestUIn3!$E$2:$E485,China_Japan!$A$82),IF(TestUIn3!E485=China_Japan!$A$162, 3&amp;COUNTIF(TestUIn3!$E$2:$E485,China_Japan!$A$162),IF(TestUIn3!E485=China_Japan!$A$242, 4&amp;COUNTIF(TestUIn3!$E$2:$E485,China_Japan!$A$242),IF(TestUIn3!E485=China_Japan!$A$322, 5&amp;COUNTIF(TestUIn3!$E$2:$E485,China_Japan!$A$322),IF(TestUIn3!E485=China_Japan!$A$402, 6&amp;COUNTIF(TestUIn3!$E$2:$E485,China_Japan!$A$402),IF(TestUIn3!E485=China_Japan!$A$482, 7&amp;COUNTIF(TestUIn3!$E$2:$E485,China_Japan!$A$482),IF(TestUIn3!E485=China_Japan!$A$562, 8&amp;COUNTIF(TestUIn3!$E$2:$E485,China_Japan!$A$562),IF(TestUIn3!E485=China_Japan!$A$642, 9&amp;COUNTIF(TestUIn3!$E$2:$E485,China_Japan!$A$642),IF(TestUIn3!E485=China_Japan!$A$722, 10&amp;COUNTIF(TestUIn3!$E$2:$E485,China_Japan!$A$722),0)))))))))))</f>
        <v>0</v>
      </c>
      <c r="B485" t="str">
        <f>TestUIn3!A485</f>
        <v/>
      </c>
      <c r="C485" t="str">
        <f>TestUIn3!B485</f>
        <v/>
      </c>
      <c r="D485" t="str">
        <f>TestUIn3!C485</f>
        <v/>
      </c>
      <c r="E485" t="str">
        <f>TestUIn3!D485</f>
        <v/>
      </c>
      <c r="F485" s="87" t="str">
        <f>TestUIn3!F485</f>
        <v/>
      </c>
    </row>
    <row r="486">
      <c r="A486" s="86">
        <f>(IF(TestUIn3!E486=China_Japan!$A$2,1&amp;COUNTIF(TestUIn3!$E$2:$E486,China_Japan!$A$2), IF(TestUIn3!E486=China_Japan!$A$82, 2&amp;COUNTIF(TestUIn3!$E$2:$E486,China_Japan!$A$82),IF(TestUIn3!E486=China_Japan!$A$162, 3&amp;COUNTIF(TestUIn3!$E$2:$E486,China_Japan!$A$162),IF(TestUIn3!E486=China_Japan!$A$242, 4&amp;COUNTIF(TestUIn3!$E$2:$E486,China_Japan!$A$242),IF(TestUIn3!E486=China_Japan!$A$322, 5&amp;COUNTIF(TestUIn3!$E$2:$E486,China_Japan!$A$322),IF(TestUIn3!E486=China_Japan!$A$402, 6&amp;COUNTIF(TestUIn3!$E$2:$E486,China_Japan!$A$402),IF(TestUIn3!E486=China_Japan!$A$482, 7&amp;COUNTIF(TestUIn3!$E$2:$E486,China_Japan!$A$482),IF(TestUIn3!E486=China_Japan!$A$562, 8&amp;COUNTIF(TestUIn3!$E$2:$E486,China_Japan!$A$562),IF(TestUIn3!E486=China_Japan!$A$642, 9&amp;COUNTIF(TestUIn3!$E$2:$E486,China_Japan!$A$642),IF(TestUIn3!E486=China_Japan!$A$722, 10&amp;COUNTIF(TestUIn3!$E$2:$E486,China_Japan!$A$722),0)))))))))))</f>
        <v>0</v>
      </c>
      <c r="B486" t="str">
        <f>TestUIn3!A486</f>
        <v/>
      </c>
      <c r="C486" t="str">
        <f>TestUIn3!B486</f>
        <v/>
      </c>
      <c r="D486" t="str">
        <f>TestUIn3!C486</f>
        <v/>
      </c>
      <c r="E486" t="str">
        <f>TestUIn3!D486</f>
        <v/>
      </c>
      <c r="F486" s="87" t="str">
        <f>TestUIn3!F486</f>
        <v/>
      </c>
    </row>
    <row r="487">
      <c r="A487" s="86">
        <f>(IF(TestUIn3!E487=China_Japan!$A$2,1&amp;COUNTIF(TestUIn3!$E$2:$E487,China_Japan!$A$2), IF(TestUIn3!E487=China_Japan!$A$82, 2&amp;COUNTIF(TestUIn3!$E$2:$E487,China_Japan!$A$82),IF(TestUIn3!E487=China_Japan!$A$162, 3&amp;COUNTIF(TestUIn3!$E$2:$E487,China_Japan!$A$162),IF(TestUIn3!E487=China_Japan!$A$242, 4&amp;COUNTIF(TestUIn3!$E$2:$E487,China_Japan!$A$242),IF(TestUIn3!E487=China_Japan!$A$322, 5&amp;COUNTIF(TestUIn3!$E$2:$E487,China_Japan!$A$322),IF(TestUIn3!E487=China_Japan!$A$402, 6&amp;COUNTIF(TestUIn3!$E$2:$E487,China_Japan!$A$402),IF(TestUIn3!E487=China_Japan!$A$482, 7&amp;COUNTIF(TestUIn3!$E$2:$E487,China_Japan!$A$482),IF(TestUIn3!E487=China_Japan!$A$562, 8&amp;COUNTIF(TestUIn3!$E$2:$E487,China_Japan!$A$562),IF(TestUIn3!E487=China_Japan!$A$642, 9&amp;COUNTIF(TestUIn3!$E$2:$E487,China_Japan!$A$642),IF(TestUIn3!E487=China_Japan!$A$722, 10&amp;COUNTIF(TestUIn3!$E$2:$E487,China_Japan!$A$722),0)))))))))))</f>
        <v>0</v>
      </c>
      <c r="B487" t="str">
        <f>TestUIn3!A487</f>
        <v/>
      </c>
      <c r="C487" t="str">
        <f>TestUIn3!B487</f>
        <v/>
      </c>
      <c r="D487" t="str">
        <f>TestUIn3!C487</f>
        <v/>
      </c>
      <c r="E487" t="str">
        <f>TestUIn3!D487</f>
        <v/>
      </c>
      <c r="F487" s="87" t="str">
        <f>TestUIn3!F487</f>
        <v/>
      </c>
    </row>
    <row r="488">
      <c r="A488" s="86">
        <f>(IF(TestUIn3!E488=China_Japan!$A$2,1&amp;COUNTIF(TestUIn3!$E$2:$E488,China_Japan!$A$2), IF(TestUIn3!E488=China_Japan!$A$82, 2&amp;COUNTIF(TestUIn3!$E$2:$E488,China_Japan!$A$82),IF(TestUIn3!E488=China_Japan!$A$162, 3&amp;COUNTIF(TestUIn3!$E$2:$E488,China_Japan!$A$162),IF(TestUIn3!E488=China_Japan!$A$242, 4&amp;COUNTIF(TestUIn3!$E$2:$E488,China_Japan!$A$242),IF(TestUIn3!E488=China_Japan!$A$322, 5&amp;COUNTIF(TestUIn3!$E$2:$E488,China_Japan!$A$322),IF(TestUIn3!E488=China_Japan!$A$402, 6&amp;COUNTIF(TestUIn3!$E$2:$E488,China_Japan!$A$402),IF(TestUIn3!E488=China_Japan!$A$482, 7&amp;COUNTIF(TestUIn3!$E$2:$E488,China_Japan!$A$482),IF(TestUIn3!E488=China_Japan!$A$562, 8&amp;COUNTIF(TestUIn3!$E$2:$E488,China_Japan!$A$562),IF(TestUIn3!E488=China_Japan!$A$642, 9&amp;COUNTIF(TestUIn3!$E$2:$E488,China_Japan!$A$642),IF(TestUIn3!E488=China_Japan!$A$722, 10&amp;COUNTIF(TestUIn3!$E$2:$E488,China_Japan!$A$722),0)))))))))))</f>
        <v>0</v>
      </c>
      <c r="B488" t="str">
        <f>TestUIn3!A488</f>
        <v/>
      </c>
      <c r="C488" t="str">
        <f>TestUIn3!B488</f>
        <v/>
      </c>
      <c r="D488" t="str">
        <f>TestUIn3!C488</f>
        <v/>
      </c>
      <c r="E488" t="str">
        <f>TestUIn3!D488</f>
        <v/>
      </c>
      <c r="F488" s="87" t="str">
        <f>TestUIn3!F488</f>
        <v/>
      </c>
    </row>
    <row r="489">
      <c r="A489" s="86">
        <f>(IF(TestUIn3!E489=China_Japan!$A$2,1&amp;COUNTIF(TestUIn3!$E$2:$E489,China_Japan!$A$2), IF(TestUIn3!E489=China_Japan!$A$82, 2&amp;COUNTIF(TestUIn3!$E$2:$E489,China_Japan!$A$82),IF(TestUIn3!E489=China_Japan!$A$162, 3&amp;COUNTIF(TestUIn3!$E$2:$E489,China_Japan!$A$162),IF(TestUIn3!E489=China_Japan!$A$242, 4&amp;COUNTIF(TestUIn3!$E$2:$E489,China_Japan!$A$242),IF(TestUIn3!E489=China_Japan!$A$322, 5&amp;COUNTIF(TestUIn3!$E$2:$E489,China_Japan!$A$322),IF(TestUIn3!E489=China_Japan!$A$402, 6&amp;COUNTIF(TestUIn3!$E$2:$E489,China_Japan!$A$402),IF(TestUIn3!E489=China_Japan!$A$482, 7&amp;COUNTIF(TestUIn3!$E$2:$E489,China_Japan!$A$482),IF(TestUIn3!E489=China_Japan!$A$562, 8&amp;COUNTIF(TestUIn3!$E$2:$E489,China_Japan!$A$562),IF(TestUIn3!E489=China_Japan!$A$642, 9&amp;COUNTIF(TestUIn3!$E$2:$E489,China_Japan!$A$642),IF(TestUIn3!E489=China_Japan!$A$722, 10&amp;COUNTIF(TestUIn3!$E$2:$E489,China_Japan!$A$722),0)))))))))))</f>
        <v>0</v>
      </c>
      <c r="B489" t="str">
        <f>TestUIn3!A489</f>
        <v/>
      </c>
      <c r="C489" t="str">
        <f>TestUIn3!B489</f>
        <v/>
      </c>
      <c r="D489" t="str">
        <f>TestUIn3!C489</f>
        <v/>
      </c>
      <c r="E489" t="str">
        <f>TestUIn3!D489</f>
        <v/>
      </c>
      <c r="F489" s="87" t="str">
        <f>TestUIn3!F489</f>
        <v/>
      </c>
    </row>
    <row r="490">
      <c r="A490" s="86">
        <f>(IF(TestUIn3!E490=China_Japan!$A$2,1&amp;COUNTIF(TestUIn3!$E$2:$E490,China_Japan!$A$2), IF(TestUIn3!E490=China_Japan!$A$82, 2&amp;COUNTIF(TestUIn3!$E$2:$E490,China_Japan!$A$82),IF(TestUIn3!E490=China_Japan!$A$162, 3&amp;COUNTIF(TestUIn3!$E$2:$E490,China_Japan!$A$162),IF(TestUIn3!E490=China_Japan!$A$242, 4&amp;COUNTIF(TestUIn3!$E$2:$E490,China_Japan!$A$242),IF(TestUIn3!E490=China_Japan!$A$322, 5&amp;COUNTIF(TestUIn3!$E$2:$E490,China_Japan!$A$322),IF(TestUIn3!E490=China_Japan!$A$402, 6&amp;COUNTIF(TestUIn3!$E$2:$E490,China_Japan!$A$402),IF(TestUIn3!E490=China_Japan!$A$482, 7&amp;COUNTIF(TestUIn3!$E$2:$E490,China_Japan!$A$482),IF(TestUIn3!E490=China_Japan!$A$562, 8&amp;COUNTIF(TestUIn3!$E$2:$E490,China_Japan!$A$562),IF(TestUIn3!E490=China_Japan!$A$642, 9&amp;COUNTIF(TestUIn3!$E$2:$E490,China_Japan!$A$642),IF(TestUIn3!E490=China_Japan!$A$722, 10&amp;COUNTIF(TestUIn3!$E$2:$E490,China_Japan!$A$722),0)))))))))))</f>
        <v>0</v>
      </c>
      <c r="B490" t="str">
        <f>TestUIn3!A490</f>
        <v/>
      </c>
      <c r="C490" t="str">
        <f>TestUIn3!B490</f>
        <v/>
      </c>
      <c r="D490" t="str">
        <f>TestUIn3!C490</f>
        <v/>
      </c>
      <c r="E490" t="str">
        <f>TestUIn3!D490</f>
        <v/>
      </c>
      <c r="F490" s="87" t="str">
        <f>TestUIn3!F490</f>
        <v/>
      </c>
    </row>
    <row r="491">
      <c r="A491" s="86">
        <f>(IF(TestUIn3!E491=China_Japan!$A$2,1&amp;COUNTIF(TestUIn3!$E$2:$E491,China_Japan!$A$2), IF(TestUIn3!E491=China_Japan!$A$82, 2&amp;COUNTIF(TestUIn3!$E$2:$E491,China_Japan!$A$82),IF(TestUIn3!E491=China_Japan!$A$162, 3&amp;COUNTIF(TestUIn3!$E$2:$E491,China_Japan!$A$162),IF(TestUIn3!E491=China_Japan!$A$242, 4&amp;COUNTIF(TestUIn3!$E$2:$E491,China_Japan!$A$242),IF(TestUIn3!E491=China_Japan!$A$322, 5&amp;COUNTIF(TestUIn3!$E$2:$E491,China_Japan!$A$322),IF(TestUIn3!E491=China_Japan!$A$402, 6&amp;COUNTIF(TestUIn3!$E$2:$E491,China_Japan!$A$402),IF(TestUIn3!E491=China_Japan!$A$482, 7&amp;COUNTIF(TestUIn3!$E$2:$E491,China_Japan!$A$482),IF(TestUIn3!E491=China_Japan!$A$562, 8&amp;COUNTIF(TestUIn3!$E$2:$E491,China_Japan!$A$562),IF(TestUIn3!E491=China_Japan!$A$642, 9&amp;COUNTIF(TestUIn3!$E$2:$E491,China_Japan!$A$642),IF(TestUIn3!E491=China_Japan!$A$722, 10&amp;COUNTIF(TestUIn3!$E$2:$E491,China_Japan!$A$722),0)))))))))))</f>
        <v>0</v>
      </c>
      <c r="B491" t="str">
        <f>TestUIn3!A491</f>
        <v/>
      </c>
      <c r="C491" t="str">
        <f>TestUIn3!B491</f>
        <v/>
      </c>
      <c r="D491" t="str">
        <f>TestUIn3!C491</f>
        <v/>
      </c>
      <c r="E491" t="str">
        <f>TestUIn3!D491</f>
        <v/>
      </c>
      <c r="F491" s="87" t="str">
        <f>TestUIn3!F491</f>
        <v/>
      </c>
    </row>
    <row r="492">
      <c r="A492" s="86">
        <f>(IF(TestUIn3!E492=China_Japan!$A$2,1&amp;COUNTIF(TestUIn3!$E$2:$E492,China_Japan!$A$2), IF(TestUIn3!E492=China_Japan!$A$82, 2&amp;COUNTIF(TestUIn3!$E$2:$E492,China_Japan!$A$82),IF(TestUIn3!E492=China_Japan!$A$162, 3&amp;COUNTIF(TestUIn3!$E$2:$E492,China_Japan!$A$162),IF(TestUIn3!E492=China_Japan!$A$242, 4&amp;COUNTIF(TestUIn3!$E$2:$E492,China_Japan!$A$242),IF(TestUIn3!E492=China_Japan!$A$322, 5&amp;COUNTIF(TestUIn3!$E$2:$E492,China_Japan!$A$322),IF(TestUIn3!E492=China_Japan!$A$402, 6&amp;COUNTIF(TestUIn3!$E$2:$E492,China_Japan!$A$402),IF(TestUIn3!E492=China_Japan!$A$482, 7&amp;COUNTIF(TestUIn3!$E$2:$E492,China_Japan!$A$482),IF(TestUIn3!E492=China_Japan!$A$562, 8&amp;COUNTIF(TestUIn3!$E$2:$E492,China_Japan!$A$562),IF(TestUIn3!E492=China_Japan!$A$642, 9&amp;COUNTIF(TestUIn3!$E$2:$E492,China_Japan!$A$642),IF(TestUIn3!E492=China_Japan!$A$722, 10&amp;COUNTIF(TestUIn3!$E$2:$E492,China_Japan!$A$722),0)))))))))))</f>
        <v>0</v>
      </c>
      <c r="B492" t="str">
        <f>TestUIn3!A492</f>
        <v/>
      </c>
      <c r="C492" t="str">
        <f>TestUIn3!B492</f>
        <v/>
      </c>
      <c r="D492" t="str">
        <f>TestUIn3!C492</f>
        <v/>
      </c>
      <c r="E492" t="str">
        <f>TestUIn3!D492</f>
        <v/>
      </c>
      <c r="F492" s="87" t="str">
        <f>TestUIn3!F492</f>
        <v/>
      </c>
    </row>
    <row r="493">
      <c r="A493" s="86">
        <f>(IF(TestUIn3!E493=China_Japan!$A$2,1&amp;COUNTIF(TestUIn3!$E$2:$E493,China_Japan!$A$2), IF(TestUIn3!E493=China_Japan!$A$82, 2&amp;COUNTIF(TestUIn3!$E$2:$E493,China_Japan!$A$82),IF(TestUIn3!E493=China_Japan!$A$162, 3&amp;COUNTIF(TestUIn3!$E$2:$E493,China_Japan!$A$162),IF(TestUIn3!E493=China_Japan!$A$242, 4&amp;COUNTIF(TestUIn3!$E$2:$E493,China_Japan!$A$242),IF(TestUIn3!E493=China_Japan!$A$322, 5&amp;COUNTIF(TestUIn3!$E$2:$E493,China_Japan!$A$322),IF(TestUIn3!E493=China_Japan!$A$402, 6&amp;COUNTIF(TestUIn3!$E$2:$E493,China_Japan!$A$402),IF(TestUIn3!E493=China_Japan!$A$482, 7&amp;COUNTIF(TestUIn3!$E$2:$E493,China_Japan!$A$482),IF(TestUIn3!E493=China_Japan!$A$562, 8&amp;COUNTIF(TestUIn3!$E$2:$E493,China_Japan!$A$562),IF(TestUIn3!E493=China_Japan!$A$642, 9&amp;COUNTIF(TestUIn3!$E$2:$E493,China_Japan!$A$642),IF(TestUIn3!E493=China_Japan!$A$722, 10&amp;COUNTIF(TestUIn3!$E$2:$E493,China_Japan!$A$722),0)))))))))))</f>
        <v>0</v>
      </c>
      <c r="B493" t="str">
        <f>TestUIn3!A493</f>
        <v/>
      </c>
      <c r="C493" t="str">
        <f>TestUIn3!B493</f>
        <v/>
      </c>
      <c r="D493" t="str">
        <f>TestUIn3!C493</f>
        <v/>
      </c>
      <c r="E493" t="str">
        <f>TestUIn3!D493</f>
        <v/>
      </c>
      <c r="F493" s="87" t="str">
        <f>TestUIn3!F493</f>
        <v/>
      </c>
    </row>
    <row r="494">
      <c r="A494" s="86">
        <f>(IF(TestUIn3!E494=China_Japan!$A$2,1&amp;COUNTIF(TestUIn3!$E$2:$E494,China_Japan!$A$2), IF(TestUIn3!E494=China_Japan!$A$82, 2&amp;COUNTIF(TestUIn3!$E$2:$E494,China_Japan!$A$82),IF(TestUIn3!E494=China_Japan!$A$162, 3&amp;COUNTIF(TestUIn3!$E$2:$E494,China_Japan!$A$162),IF(TestUIn3!E494=China_Japan!$A$242, 4&amp;COUNTIF(TestUIn3!$E$2:$E494,China_Japan!$A$242),IF(TestUIn3!E494=China_Japan!$A$322, 5&amp;COUNTIF(TestUIn3!$E$2:$E494,China_Japan!$A$322),IF(TestUIn3!E494=China_Japan!$A$402, 6&amp;COUNTIF(TestUIn3!$E$2:$E494,China_Japan!$A$402),IF(TestUIn3!E494=China_Japan!$A$482, 7&amp;COUNTIF(TestUIn3!$E$2:$E494,China_Japan!$A$482),IF(TestUIn3!E494=China_Japan!$A$562, 8&amp;COUNTIF(TestUIn3!$E$2:$E494,China_Japan!$A$562),IF(TestUIn3!E494=China_Japan!$A$642, 9&amp;COUNTIF(TestUIn3!$E$2:$E494,China_Japan!$A$642),IF(TestUIn3!E494=China_Japan!$A$722, 10&amp;COUNTIF(TestUIn3!$E$2:$E494,China_Japan!$A$722),0)))))))))))</f>
        <v>0</v>
      </c>
      <c r="B494" t="str">
        <f>TestUIn3!A494</f>
        <v/>
      </c>
      <c r="C494" t="str">
        <f>TestUIn3!B494</f>
        <v/>
      </c>
      <c r="D494" t="str">
        <f>TestUIn3!C494</f>
        <v/>
      </c>
      <c r="E494" t="str">
        <f>TestUIn3!D494</f>
        <v/>
      </c>
      <c r="F494" s="87" t="str">
        <f>TestUIn3!F494</f>
        <v/>
      </c>
    </row>
    <row r="495">
      <c r="A495" s="86">
        <f>(IF(TestUIn3!E495=China_Japan!$A$2,1&amp;COUNTIF(TestUIn3!$E$2:$E495,China_Japan!$A$2), IF(TestUIn3!E495=China_Japan!$A$82, 2&amp;COUNTIF(TestUIn3!$E$2:$E495,China_Japan!$A$82),IF(TestUIn3!E495=China_Japan!$A$162, 3&amp;COUNTIF(TestUIn3!$E$2:$E495,China_Japan!$A$162),IF(TestUIn3!E495=China_Japan!$A$242, 4&amp;COUNTIF(TestUIn3!$E$2:$E495,China_Japan!$A$242),IF(TestUIn3!E495=China_Japan!$A$322, 5&amp;COUNTIF(TestUIn3!$E$2:$E495,China_Japan!$A$322),IF(TestUIn3!E495=China_Japan!$A$402, 6&amp;COUNTIF(TestUIn3!$E$2:$E495,China_Japan!$A$402),IF(TestUIn3!E495=China_Japan!$A$482, 7&amp;COUNTIF(TestUIn3!$E$2:$E495,China_Japan!$A$482),IF(TestUIn3!E495=China_Japan!$A$562, 8&amp;COUNTIF(TestUIn3!$E$2:$E495,China_Japan!$A$562),IF(TestUIn3!E495=China_Japan!$A$642, 9&amp;COUNTIF(TestUIn3!$E$2:$E495,China_Japan!$A$642),IF(TestUIn3!E495=China_Japan!$A$722, 10&amp;COUNTIF(TestUIn3!$E$2:$E495,China_Japan!$A$722),0)))))))))))</f>
        <v>0</v>
      </c>
      <c r="B495" t="str">
        <f>TestUIn3!A495</f>
        <v/>
      </c>
      <c r="C495" t="str">
        <f>TestUIn3!B495</f>
        <v/>
      </c>
      <c r="D495" t="str">
        <f>TestUIn3!C495</f>
        <v/>
      </c>
      <c r="E495" t="str">
        <f>TestUIn3!D495</f>
        <v/>
      </c>
      <c r="F495" s="87" t="str">
        <f>TestUIn3!F495</f>
        <v/>
      </c>
    </row>
    <row r="496">
      <c r="A496" s="86">
        <f>(IF(TestUIn3!E496=China_Japan!$A$2,1&amp;COUNTIF(TestUIn3!$E$2:$E496,China_Japan!$A$2), IF(TestUIn3!E496=China_Japan!$A$82, 2&amp;COUNTIF(TestUIn3!$E$2:$E496,China_Japan!$A$82),IF(TestUIn3!E496=China_Japan!$A$162, 3&amp;COUNTIF(TestUIn3!$E$2:$E496,China_Japan!$A$162),IF(TestUIn3!E496=China_Japan!$A$242, 4&amp;COUNTIF(TestUIn3!$E$2:$E496,China_Japan!$A$242),IF(TestUIn3!E496=China_Japan!$A$322, 5&amp;COUNTIF(TestUIn3!$E$2:$E496,China_Japan!$A$322),IF(TestUIn3!E496=China_Japan!$A$402, 6&amp;COUNTIF(TestUIn3!$E$2:$E496,China_Japan!$A$402),IF(TestUIn3!E496=China_Japan!$A$482, 7&amp;COUNTIF(TestUIn3!$E$2:$E496,China_Japan!$A$482),IF(TestUIn3!E496=China_Japan!$A$562, 8&amp;COUNTIF(TestUIn3!$E$2:$E496,China_Japan!$A$562),IF(TestUIn3!E496=China_Japan!$A$642, 9&amp;COUNTIF(TestUIn3!$E$2:$E496,China_Japan!$A$642),IF(TestUIn3!E496=China_Japan!$A$722, 10&amp;COUNTIF(TestUIn3!$E$2:$E496,China_Japan!$A$722),0)))))))))))</f>
        <v>0</v>
      </c>
      <c r="B496" t="str">
        <f>TestUIn3!A496</f>
        <v/>
      </c>
      <c r="C496" t="str">
        <f>TestUIn3!B496</f>
        <v/>
      </c>
      <c r="D496" t="str">
        <f>TestUIn3!C496</f>
        <v/>
      </c>
      <c r="E496" t="str">
        <f>TestUIn3!D496</f>
        <v/>
      </c>
      <c r="F496" s="87" t="str">
        <f>TestUIn3!F496</f>
        <v/>
      </c>
    </row>
    <row r="497">
      <c r="A497" s="86">
        <f>(IF(TestUIn3!E497=China_Japan!$A$2,1&amp;COUNTIF(TestUIn3!$E$2:$E497,China_Japan!$A$2), IF(TestUIn3!E497=China_Japan!$A$82, 2&amp;COUNTIF(TestUIn3!$E$2:$E497,China_Japan!$A$82),IF(TestUIn3!E497=China_Japan!$A$162, 3&amp;COUNTIF(TestUIn3!$E$2:$E497,China_Japan!$A$162),IF(TestUIn3!E497=China_Japan!$A$242, 4&amp;COUNTIF(TestUIn3!$E$2:$E497,China_Japan!$A$242),IF(TestUIn3!E497=China_Japan!$A$322, 5&amp;COUNTIF(TestUIn3!$E$2:$E497,China_Japan!$A$322),IF(TestUIn3!E497=China_Japan!$A$402, 6&amp;COUNTIF(TestUIn3!$E$2:$E497,China_Japan!$A$402),IF(TestUIn3!E497=China_Japan!$A$482, 7&amp;COUNTIF(TestUIn3!$E$2:$E497,China_Japan!$A$482),IF(TestUIn3!E497=China_Japan!$A$562, 8&amp;COUNTIF(TestUIn3!$E$2:$E497,China_Japan!$A$562),IF(TestUIn3!E497=China_Japan!$A$642, 9&amp;COUNTIF(TestUIn3!$E$2:$E497,China_Japan!$A$642),IF(TestUIn3!E497=China_Japan!$A$722, 10&amp;COUNTIF(TestUIn3!$E$2:$E497,China_Japan!$A$722),0)))))))))))</f>
        <v>0</v>
      </c>
      <c r="B497" t="str">
        <f>TestUIn3!A497</f>
        <v/>
      </c>
      <c r="C497" t="str">
        <f>TestUIn3!B497</f>
        <v/>
      </c>
      <c r="D497" t="str">
        <f>TestUIn3!C497</f>
        <v/>
      </c>
      <c r="E497" t="str">
        <f>TestUIn3!D497</f>
        <v/>
      </c>
      <c r="F497" s="87" t="str">
        <f>TestUIn3!F497</f>
        <v/>
      </c>
    </row>
    <row r="498">
      <c r="A498" s="86">
        <f>(IF(TestUIn3!E498=China_Japan!$A$2,1&amp;COUNTIF(TestUIn3!$E$2:$E498,China_Japan!$A$2), IF(TestUIn3!E498=China_Japan!$A$82, 2&amp;COUNTIF(TestUIn3!$E$2:$E498,China_Japan!$A$82),IF(TestUIn3!E498=China_Japan!$A$162, 3&amp;COUNTIF(TestUIn3!$E$2:$E498,China_Japan!$A$162),IF(TestUIn3!E498=China_Japan!$A$242, 4&amp;COUNTIF(TestUIn3!$E$2:$E498,China_Japan!$A$242),IF(TestUIn3!E498=China_Japan!$A$322, 5&amp;COUNTIF(TestUIn3!$E$2:$E498,China_Japan!$A$322),IF(TestUIn3!E498=China_Japan!$A$402, 6&amp;COUNTIF(TestUIn3!$E$2:$E498,China_Japan!$A$402),IF(TestUIn3!E498=China_Japan!$A$482, 7&amp;COUNTIF(TestUIn3!$E$2:$E498,China_Japan!$A$482),IF(TestUIn3!E498=China_Japan!$A$562, 8&amp;COUNTIF(TestUIn3!$E$2:$E498,China_Japan!$A$562),IF(TestUIn3!E498=China_Japan!$A$642, 9&amp;COUNTIF(TestUIn3!$E$2:$E498,China_Japan!$A$642),IF(TestUIn3!E498=China_Japan!$A$722, 10&amp;COUNTIF(TestUIn3!$E$2:$E498,China_Japan!$A$722),0)))))))))))</f>
        <v>0</v>
      </c>
      <c r="B498" t="str">
        <f>TestUIn3!A498</f>
        <v/>
      </c>
      <c r="C498" t="str">
        <f>TestUIn3!B498</f>
        <v/>
      </c>
      <c r="D498" t="str">
        <f>TestUIn3!C498</f>
        <v/>
      </c>
      <c r="E498" t="str">
        <f>TestUIn3!D498</f>
        <v/>
      </c>
      <c r="F498" s="87" t="str">
        <f>TestUIn3!F498</f>
        <v/>
      </c>
    </row>
    <row r="499">
      <c r="A499" s="86">
        <f>(IF(TestUIn3!E499=China_Japan!$A$2,1&amp;COUNTIF(TestUIn3!$E$2:$E499,China_Japan!$A$2), IF(TestUIn3!E499=China_Japan!$A$82, 2&amp;COUNTIF(TestUIn3!$E$2:$E499,China_Japan!$A$82),IF(TestUIn3!E499=China_Japan!$A$162, 3&amp;COUNTIF(TestUIn3!$E$2:$E499,China_Japan!$A$162),IF(TestUIn3!E499=China_Japan!$A$242, 4&amp;COUNTIF(TestUIn3!$E$2:$E499,China_Japan!$A$242),IF(TestUIn3!E499=China_Japan!$A$322, 5&amp;COUNTIF(TestUIn3!$E$2:$E499,China_Japan!$A$322),IF(TestUIn3!E499=China_Japan!$A$402, 6&amp;COUNTIF(TestUIn3!$E$2:$E499,China_Japan!$A$402),IF(TestUIn3!E499=China_Japan!$A$482, 7&amp;COUNTIF(TestUIn3!$E$2:$E499,China_Japan!$A$482),IF(TestUIn3!E499=China_Japan!$A$562, 8&amp;COUNTIF(TestUIn3!$E$2:$E499,China_Japan!$A$562),IF(TestUIn3!E499=China_Japan!$A$642, 9&amp;COUNTIF(TestUIn3!$E$2:$E499,China_Japan!$A$642),IF(TestUIn3!E499=China_Japan!$A$722, 10&amp;COUNTIF(TestUIn3!$E$2:$E499,China_Japan!$A$722),0)))))))))))</f>
        <v>0</v>
      </c>
      <c r="B499" t="str">
        <f>TestUIn3!A499</f>
        <v/>
      </c>
      <c r="C499" t="str">
        <f>TestUIn3!B499</f>
        <v/>
      </c>
      <c r="D499" t="str">
        <f>TestUIn3!C499</f>
        <v/>
      </c>
      <c r="E499" t="str">
        <f>TestUIn3!D499</f>
        <v/>
      </c>
      <c r="F499" s="87" t="str">
        <f>TestUIn3!F499</f>
        <v/>
      </c>
    </row>
    <row r="500">
      <c r="A500" s="86">
        <f>(IF(TestUIn3!E500=China_Japan!$A$2,1&amp;COUNTIF(TestUIn3!$E$2:$E500,China_Japan!$A$2), IF(TestUIn3!E500=China_Japan!$A$82, 2&amp;COUNTIF(TestUIn3!$E$2:$E500,China_Japan!$A$82),IF(TestUIn3!E500=China_Japan!$A$162, 3&amp;COUNTIF(TestUIn3!$E$2:$E500,China_Japan!$A$162),IF(TestUIn3!E500=China_Japan!$A$242, 4&amp;COUNTIF(TestUIn3!$E$2:$E500,China_Japan!$A$242),IF(TestUIn3!E500=China_Japan!$A$322, 5&amp;COUNTIF(TestUIn3!$E$2:$E500,China_Japan!$A$322),IF(TestUIn3!E500=China_Japan!$A$402, 6&amp;COUNTIF(TestUIn3!$E$2:$E500,China_Japan!$A$402),IF(TestUIn3!E500=China_Japan!$A$482, 7&amp;COUNTIF(TestUIn3!$E$2:$E500,China_Japan!$A$482),IF(TestUIn3!E500=China_Japan!$A$562, 8&amp;COUNTIF(TestUIn3!$E$2:$E500,China_Japan!$A$562),IF(TestUIn3!E500=China_Japan!$A$642, 9&amp;COUNTIF(TestUIn3!$E$2:$E500,China_Japan!$A$642),IF(TestUIn3!E500=China_Japan!$A$722, 10&amp;COUNTIF(TestUIn3!$E$2:$E500,China_Japan!$A$722),0)))))))))))</f>
        <v>0</v>
      </c>
      <c r="B500" t="str">
        <f>TestUIn3!A500</f>
        <v/>
      </c>
      <c r="C500" t="str">
        <f>TestUIn3!B500</f>
        <v/>
      </c>
      <c r="D500" t="str">
        <f>TestUIn3!C500</f>
        <v/>
      </c>
      <c r="E500" t="str">
        <f>TestUIn3!D500</f>
        <v/>
      </c>
      <c r="F500" s="87" t="str">
        <f>TestUIn3!F500</f>
        <v/>
      </c>
    </row>
    <row r="501">
      <c r="A501" s="86">
        <f>(IF(TestUIn3!E501=China_Japan!$A$2,1&amp;COUNTIF(TestUIn3!$E$2:$E501,China_Japan!$A$2), IF(TestUIn3!E501=China_Japan!$A$82, 2&amp;COUNTIF(TestUIn3!$E$2:$E501,China_Japan!$A$82),IF(TestUIn3!E501=China_Japan!$A$162, 3&amp;COUNTIF(TestUIn3!$E$2:$E501,China_Japan!$A$162),IF(TestUIn3!E501=China_Japan!$A$242, 4&amp;COUNTIF(TestUIn3!$E$2:$E501,China_Japan!$A$242),IF(TestUIn3!E501=China_Japan!$A$322, 5&amp;COUNTIF(TestUIn3!$E$2:$E501,China_Japan!$A$322),IF(TestUIn3!E501=China_Japan!$A$402, 6&amp;COUNTIF(TestUIn3!$E$2:$E501,China_Japan!$A$402),IF(TestUIn3!E501=China_Japan!$A$482, 7&amp;COUNTIF(TestUIn3!$E$2:$E501,China_Japan!$A$482),IF(TestUIn3!E501=China_Japan!$A$562, 8&amp;COUNTIF(TestUIn3!$E$2:$E501,China_Japan!$A$562),IF(TestUIn3!E501=China_Japan!$A$642, 9&amp;COUNTIF(TestUIn3!$E$2:$E501,China_Japan!$A$642),IF(TestUIn3!E501=China_Japan!$A$722, 10&amp;COUNTIF(TestUIn3!$E$2:$E501,China_Japan!$A$722),0)))))))))))</f>
        <v>0</v>
      </c>
      <c r="B501" t="str">
        <f>TestUIn3!A501</f>
        <v/>
      </c>
      <c r="C501" t="str">
        <f>TestUIn3!B501</f>
        <v/>
      </c>
      <c r="D501" t="str">
        <f>TestUIn3!C501</f>
        <v/>
      </c>
      <c r="E501" t="str">
        <f>TestUIn3!D501</f>
        <v/>
      </c>
      <c r="F501" s="87" t="str">
        <f>TestUIn3!F501</f>
        <v/>
      </c>
    </row>
    <row r="502">
      <c r="A502" s="86">
        <f>(IF(TestUIn3!E502=China_Japan!$A$2,1&amp;COUNTIF(TestUIn3!$E$2:$E502,China_Japan!$A$2), IF(TestUIn3!E502=China_Japan!$A$82, 2&amp;COUNTIF(TestUIn3!$E$2:$E502,China_Japan!$A$82),IF(TestUIn3!E502=China_Japan!$A$162, 3&amp;COUNTIF(TestUIn3!$E$2:$E502,China_Japan!$A$162),IF(TestUIn3!E502=China_Japan!$A$242, 4&amp;COUNTIF(TestUIn3!$E$2:$E502,China_Japan!$A$242),IF(TestUIn3!E502=China_Japan!$A$322, 5&amp;COUNTIF(TestUIn3!$E$2:$E502,China_Japan!$A$322),IF(TestUIn3!E502=China_Japan!$A$402, 6&amp;COUNTIF(TestUIn3!$E$2:$E502,China_Japan!$A$402),IF(TestUIn3!E502=China_Japan!$A$482, 7&amp;COUNTIF(TestUIn3!$E$2:$E502,China_Japan!$A$482),IF(TestUIn3!E502=China_Japan!$A$562, 8&amp;COUNTIF(TestUIn3!$E$2:$E502,China_Japan!$A$562),IF(TestUIn3!E502=China_Japan!$A$642, 9&amp;COUNTIF(TestUIn3!$E$2:$E502,China_Japan!$A$642),IF(TestUIn3!E502=China_Japan!$A$722, 10&amp;COUNTIF(TestUIn3!$E$2:$E502,China_Japan!$A$722),0)))))))))))</f>
        <v>0</v>
      </c>
      <c r="B502" t="str">
        <f>TestUIn3!A502</f>
        <v/>
      </c>
      <c r="C502" t="str">
        <f>TestUIn3!B502</f>
        <v/>
      </c>
      <c r="D502" t="str">
        <f>TestUIn3!C502</f>
        <v/>
      </c>
      <c r="E502" t="str">
        <f>TestUIn3!D502</f>
        <v/>
      </c>
      <c r="F502" s="87" t="str">
        <f>TestUIn3!F502</f>
        <v/>
      </c>
    </row>
    <row r="503">
      <c r="A503" s="86">
        <f>(IF(TestUIn3!E503=China_Japan!$A$2,1&amp;COUNTIF(TestUIn3!$E$2:$E503,China_Japan!$A$2), IF(TestUIn3!E503=China_Japan!$A$82, 2&amp;COUNTIF(TestUIn3!$E$2:$E503,China_Japan!$A$82),IF(TestUIn3!E503=China_Japan!$A$162, 3&amp;COUNTIF(TestUIn3!$E$2:$E503,China_Japan!$A$162),IF(TestUIn3!E503=China_Japan!$A$242, 4&amp;COUNTIF(TestUIn3!$E$2:$E503,China_Japan!$A$242),IF(TestUIn3!E503=China_Japan!$A$322, 5&amp;COUNTIF(TestUIn3!$E$2:$E503,China_Japan!$A$322),IF(TestUIn3!E503=China_Japan!$A$402, 6&amp;COUNTIF(TestUIn3!$E$2:$E503,China_Japan!$A$402),IF(TestUIn3!E503=China_Japan!$A$482, 7&amp;COUNTIF(TestUIn3!$E$2:$E503,China_Japan!$A$482),IF(TestUIn3!E503=China_Japan!$A$562, 8&amp;COUNTIF(TestUIn3!$E$2:$E503,China_Japan!$A$562),IF(TestUIn3!E503=China_Japan!$A$642, 9&amp;COUNTIF(TestUIn3!$E$2:$E503,China_Japan!$A$642),IF(TestUIn3!E503=China_Japan!$A$722, 10&amp;COUNTIF(TestUIn3!$E$2:$E503,China_Japan!$A$722),0)))))))))))</f>
        <v>0</v>
      </c>
      <c r="B503" t="str">
        <f>TestUIn3!A503</f>
        <v/>
      </c>
      <c r="C503" t="str">
        <f>TestUIn3!B503</f>
        <v/>
      </c>
      <c r="D503" t="str">
        <f>TestUIn3!C503</f>
        <v/>
      </c>
      <c r="E503" t="str">
        <f>TestUIn3!D503</f>
        <v/>
      </c>
      <c r="F503" s="87" t="str">
        <f>TestUIn3!F503</f>
        <v/>
      </c>
    </row>
    <row r="504">
      <c r="A504" s="86">
        <f>(IF(TestUIn3!E504=China_Japan!$A$2,1&amp;COUNTIF(TestUIn3!$E$2:$E504,China_Japan!$A$2), IF(TestUIn3!E504=China_Japan!$A$82, 2&amp;COUNTIF(TestUIn3!$E$2:$E504,China_Japan!$A$82),IF(TestUIn3!E504=China_Japan!$A$162, 3&amp;COUNTIF(TestUIn3!$E$2:$E504,China_Japan!$A$162),IF(TestUIn3!E504=China_Japan!$A$242, 4&amp;COUNTIF(TestUIn3!$E$2:$E504,China_Japan!$A$242),IF(TestUIn3!E504=China_Japan!$A$322, 5&amp;COUNTIF(TestUIn3!$E$2:$E504,China_Japan!$A$322),IF(TestUIn3!E504=China_Japan!$A$402, 6&amp;COUNTIF(TestUIn3!$E$2:$E504,China_Japan!$A$402),IF(TestUIn3!E504=China_Japan!$A$482, 7&amp;COUNTIF(TestUIn3!$E$2:$E504,China_Japan!$A$482),IF(TestUIn3!E504=China_Japan!$A$562, 8&amp;COUNTIF(TestUIn3!$E$2:$E504,China_Japan!$A$562),IF(TestUIn3!E504=China_Japan!$A$642, 9&amp;COUNTIF(TestUIn3!$E$2:$E504,China_Japan!$A$642),IF(TestUIn3!E504=China_Japan!$A$722, 10&amp;COUNTIF(TestUIn3!$E$2:$E504,China_Japan!$A$722),0)))))))))))</f>
        <v>0</v>
      </c>
      <c r="B504" t="str">
        <f>TestUIn3!A504</f>
        <v/>
      </c>
      <c r="C504" t="str">
        <f>TestUIn3!B504</f>
        <v/>
      </c>
      <c r="D504" t="str">
        <f>TestUIn3!C504</f>
        <v/>
      </c>
      <c r="E504" t="str">
        <f>TestUIn3!D504</f>
        <v/>
      </c>
      <c r="F504" s="87" t="str">
        <f>TestUIn3!F504</f>
        <v/>
      </c>
    </row>
    <row r="505">
      <c r="A505" s="86">
        <f>(IF(TestUIn3!E505=China_Japan!$A$2,1&amp;COUNTIF(TestUIn3!$E$2:$E505,China_Japan!$A$2), IF(TestUIn3!E505=China_Japan!$A$82, 2&amp;COUNTIF(TestUIn3!$E$2:$E505,China_Japan!$A$82),IF(TestUIn3!E505=China_Japan!$A$162, 3&amp;COUNTIF(TestUIn3!$E$2:$E505,China_Japan!$A$162),IF(TestUIn3!E505=China_Japan!$A$242, 4&amp;COUNTIF(TestUIn3!$E$2:$E505,China_Japan!$A$242),IF(TestUIn3!E505=China_Japan!$A$322, 5&amp;COUNTIF(TestUIn3!$E$2:$E505,China_Japan!$A$322),IF(TestUIn3!E505=China_Japan!$A$402, 6&amp;COUNTIF(TestUIn3!$E$2:$E505,China_Japan!$A$402),IF(TestUIn3!E505=China_Japan!$A$482, 7&amp;COUNTIF(TestUIn3!$E$2:$E505,China_Japan!$A$482),IF(TestUIn3!E505=China_Japan!$A$562, 8&amp;COUNTIF(TestUIn3!$E$2:$E505,China_Japan!$A$562),IF(TestUIn3!E505=China_Japan!$A$642, 9&amp;COUNTIF(TestUIn3!$E$2:$E505,China_Japan!$A$642),IF(TestUIn3!E505=China_Japan!$A$722, 10&amp;COUNTIF(TestUIn3!$E$2:$E505,China_Japan!$A$722),0)))))))))))</f>
        <v>0</v>
      </c>
      <c r="B505" t="str">
        <f>TestUIn3!A505</f>
        <v/>
      </c>
      <c r="C505" t="str">
        <f>TestUIn3!B505</f>
        <v/>
      </c>
      <c r="D505" t="str">
        <f>TestUIn3!C505</f>
        <v/>
      </c>
      <c r="E505" t="str">
        <f>TestUIn3!D505</f>
        <v/>
      </c>
      <c r="F505" s="87" t="str">
        <f>TestUIn3!F505</f>
        <v/>
      </c>
    </row>
    <row r="506">
      <c r="A506" s="86">
        <f>(IF(TestUIn3!E506=China_Japan!$A$2,1&amp;COUNTIF(TestUIn3!$E$2:$E506,China_Japan!$A$2), IF(TestUIn3!E506=China_Japan!$A$82, 2&amp;COUNTIF(TestUIn3!$E$2:$E506,China_Japan!$A$82),IF(TestUIn3!E506=China_Japan!$A$162, 3&amp;COUNTIF(TestUIn3!$E$2:$E506,China_Japan!$A$162),IF(TestUIn3!E506=China_Japan!$A$242, 4&amp;COUNTIF(TestUIn3!$E$2:$E506,China_Japan!$A$242),IF(TestUIn3!E506=China_Japan!$A$322, 5&amp;COUNTIF(TestUIn3!$E$2:$E506,China_Japan!$A$322),IF(TestUIn3!E506=China_Japan!$A$402, 6&amp;COUNTIF(TestUIn3!$E$2:$E506,China_Japan!$A$402),IF(TestUIn3!E506=China_Japan!$A$482, 7&amp;COUNTIF(TestUIn3!$E$2:$E506,China_Japan!$A$482),IF(TestUIn3!E506=China_Japan!$A$562, 8&amp;COUNTIF(TestUIn3!$E$2:$E506,China_Japan!$A$562),IF(TestUIn3!E506=China_Japan!$A$642, 9&amp;COUNTIF(TestUIn3!$E$2:$E506,China_Japan!$A$642),IF(TestUIn3!E506=China_Japan!$A$722, 10&amp;COUNTIF(TestUIn3!$E$2:$E506,China_Japan!$A$722),0)))))))))))</f>
        <v>0</v>
      </c>
      <c r="B506" t="str">
        <f>TestUIn3!A506</f>
        <v/>
      </c>
      <c r="C506" t="str">
        <f>TestUIn3!B506</f>
        <v/>
      </c>
      <c r="D506" t="str">
        <f>TestUIn3!C506</f>
        <v/>
      </c>
      <c r="E506" t="str">
        <f>TestUIn3!D506</f>
        <v/>
      </c>
      <c r="F506" s="87" t="str">
        <f>TestUIn3!F506</f>
        <v/>
      </c>
    </row>
    <row r="507">
      <c r="A507" s="86">
        <f>(IF(TestUIn3!E507=China_Japan!$A$2,1&amp;COUNTIF(TestUIn3!$E$2:$E507,China_Japan!$A$2), IF(TestUIn3!E507=China_Japan!$A$82, 2&amp;COUNTIF(TestUIn3!$E$2:$E507,China_Japan!$A$82),IF(TestUIn3!E507=China_Japan!$A$162, 3&amp;COUNTIF(TestUIn3!$E$2:$E507,China_Japan!$A$162),IF(TestUIn3!E507=China_Japan!$A$242, 4&amp;COUNTIF(TestUIn3!$E$2:$E507,China_Japan!$A$242),IF(TestUIn3!E507=China_Japan!$A$322, 5&amp;COUNTIF(TestUIn3!$E$2:$E507,China_Japan!$A$322),IF(TestUIn3!E507=China_Japan!$A$402, 6&amp;COUNTIF(TestUIn3!$E$2:$E507,China_Japan!$A$402),IF(TestUIn3!E507=China_Japan!$A$482, 7&amp;COUNTIF(TestUIn3!$E$2:$E507,China_Japan!$A$482),IF(TestUIn3!E507=China_Japan!$A$562, 8&amp;COUNTIF(TestUIn3!$E$2:$E507,China_Japan!$A$562),IF(TestUIn3!E507=China_Japan!$A$642, 9&amp;COUNTIF(TestUIn3!$E$2:$E507,China_Japan!$A$642),IF(TestUIn3!E507=China_Japan!$A$722, 10&amp;COUNTIF(TestUIn3!$E$2:$E507,China_Japan!$A$722),0)))))))))))</f>
        <v>0</v>
      </c>
      <c r="B507" t="str">
        <f>TestUIn3!A507</f>
        <v/>
      </c>
      <c r="C507" t="str">
        <f>TestUIn3!B507</f>
        <v/>
      </c>
      <c r="D507" t="str">
        <f>TestUIn3!C507</f>
        <v/>
      </c>
      <c r="E507" t="str">
        <f>TestUIn3!D507</f>
        <v/>
      </c>
      <c r="F507" s="87" t="str">
        <f>TestUIn3!F507</f>
        <v/>
      </c>
    </row>
    <row r="508">
      <c r="A508" s="86">
        <f>(IF(TestUIn3!E508=China_Japan!$A$2,1&amp;COUNTIF(TestUIn3!$E$2:$E508,China_Japan!$A$2), IF(TestUIn3!E508=China_Japan!$A$82, 2&amp;COUNTIF(TestUIn3!$E$2:$E508,China_Japan!$A$82),IF(TestUIn3!E508=China_Japan!$A$162, 3&amp;COUNTIF(TestUIn3!$E$2:$E508,China_Japan!$A$162),IF(TestUIn3!E508=China_Japan!$A$242, 4&amp;COUNTIF(TestUIn3!$E$2:$E508,China_Japan!$A$242),IF(TestUIn3!E508=China_Japan!$A$322, 5&amp;COUNTIF(TestUIn3!$E$2:$E508,China_Japan!$A$322),IF(TestUIn3!E508=China_Japan!$A$402, 6&amp;COUNTIF(TestUIn3!$E$2:$E508,China_Japan!$A$402),IF(TestUIn3!E508=China_Japan!$A$482, 7&amp;COUNTIF(TestUIn3!$E$2:$E508,China_Japan!$A$482),IF(TestUIn3!E508=China_Japan!$A$562, 8&amp;COUNTIF(TestUIn3!$E$2:$E508,China_Japan!$A$562),IF(TestUIn3!E508=China_Japan!$A$642, 9&amp;COUNTIF(TestUIn3!$E$2:$E508,China_Japan!$A$642),IF(TestUIn3!E508=China_Japan!$A$722, 10&amp;COUNTIF(TestUIn3!$E$2:$E508,China_Japan!$A$722),0)))))))))))</f>
        <v>0</v>
      </c>
      <c r="B508" t="str">
        <f>TestUIn3!A508</f>
        <v/>
      </c>
      <c r="C508" t="str">
        <f>TestUIn3!B508</f>
        <v/>
      </c>
      <c r="D508" t="str">
        <f>TestUIn3!C508</f>
        <v/>
      </c>
      <c r="E508" t="str">
        <f>TestUIn3!D508</f>
        <v/>
      </c>
      <c r="F508" s="87" t="str">
        <f>TestUIn3!F508</f>
        <v/>
      </c>
    </row>
    <row r="509">
      <c r="A509" s="86">
        <f>(IF(TestUIn3!E509=China_Japan!$A$2,1&amp;COUNTIF(TestUIn3!$E$2:$E509,China_Japan!$A$2), IF(TestUIn3!E509=China_Japan!$A$82, 2&amp;COUNTIF(TestUIn3!$E$2:$E509,China_Japan!$A$82),IF(TestUIn3!E509=China_Japan!$A$162, 3&amp;COUNTIF(TestUIn3!$E$2:$E509,China_Japan!$A$162),IF(TestUIn3!E509=China_Japan!$A$242, 4&amp;COUNTIF(TestUIn3!$E$2:$E509,China_Japan!$A$242),IF(TestUIn3!E509=China_Japan!$A$322, 5&amp;COUNTIF(TestUIn3!$E$2:$E509,China_Japan!$A$322),IF(TestUIn3!E509=China_Japan!$A$402, 6&amp;COUNTIF(TestUIn3!$E$2:$E509,China_Japan!$A$402),IF(TestUIn3!E509=China_Japan!$A$482, 7&amp;COUNTIF(TestUIn3!$E$2:$E509,China_Japan!$A$482),IF(TestUIn3!E509=China_Japan!$A$562, 8&amp;COUNTIF(TestUIn3!$E$2:$E509,China_Japan!$A$562),IF(TestUIn3!E509=China_Japan!$A$642, 9&amp;COUNTIF(TestUIn3!$E$2:$E509,China_Japan!$A$642),IF(TestUIn3!E509=China_Japan!$A$722, 10&amp;COUNTIF(TestUIn3!$E$2:$E509,China_Japan!$A$722),0)))))))))))</f>
        <v>0</v>
      </c>
      <c r="B509" t="str">
        <f>TestUIn3!A509</f>
        <v/>
      </c>
      <c r="C509" t="str">
        <f>TestUIn3!B509</f>
        <v/>
      </c>
      <c r="D509" t="str">
        <f>TestUIn3!C509</f>
        <v/>
      </c>
      <c r="E509" t="str">
        <f>TestUIn3!D509</f>
        <v/>
      </c>
      <c r="F509" s="87" t="str">
        <f>TestUIn3!F509</f>
        <v/>
      </c>
    </row>
    <row r="510">
      <c r="A510" s="86">
        <f>(IF(TestUIn3!E510=China_Japan!$A$2,1&amp;COUNTIF(TestUIn3!$E$2:$E510,China_Japan!$A$2), IF(TestUIn3!E510=China_Japan!$A$82, 2&amp;COUNTIF(TestUIn3!$E$2:$E510,China_Japan!$A$82),IF(TestUIn3!E510=China_Japan!$A$162, 3&amp;COUNTIF(TestUIn3!$E$2:$E510,China_Japan!$A$162),IF(TestUIn3!E510=China_Japan!$A$242, 4&amp;COUNTIF(TestUIn3!$E$2:$E510,China_Japan!$A$242),IF(TestUIn3!E510=China_Japan!$A$322, 5&amp;COUNTIF(TestUIn3!$E$2:$E510,China_Japan!$A$322),IF(TestUIn3!E510=China_Japan!$A$402, 6&amp;COUNTIF(TestUIn3!$E$2:$E510,China_Japan!$A$402),IF(TestUIn3!E510=China_Japan!$A$482, 7&amp;COUNTIF(TestUIn3!$E$2:$E510,China_Japan!$A$482),IF(TestUIn3!E510=China_Japan!$A$562, 8&amp;COUNTIF(TestUIn3!$E$2:$E510,China_Japan!$A$562),IF(TestUIn3!E510=China_Japan!$A$642, 9&amp;COUNTIF(TestUIn3!$E$2:$E510,China_Japan!$A$642),IF(TestUIn3!E510=China_Japan!$A$722, 10&amp;COUNTIF(TestUIn3!$E$2:$E510,China_Japan!$A$722),0)))))))))))</f>
        <v>0</v>
      </c>
      <c r="B510" t="str">
        <f>TestUIn3!A510</f>
        <v/>
      </c>
      <c r="C510" t="str">
        <f>TestUIn3!B510</f>
        <v/>
      </c>
      <c r="D510" t="str">
        <f>TestUIn3!C510</f>
        <v/>
      </c>
      <c r="E510" t="str">
        <f>TestUIn3!D510</f>
        <v/>
      </c>
      <c r="F510" s="87" t="str">
        <f>TestUIn3!F510</f>
        <v/>
      </c>
    </row>
    <row r="511">
      <c r="A511" s="86">
        <f>(IF(TestUIn3!E511=China_Japan!$A$2,1&amp;COUNTIF(TestUIn3!$E$2:$E511,China_Japan!$A$2), IF(TestUIn3!E511=China_Japan!$A$82, 2&amp;COUNTIF(TestUIn3!$E$2:$E511,China_Japan!$A$82),IF(TestUIn3!E511=China_Japan!$A$162, 3&amp;COUNTIF(TestUIn3!$E$2:$E511,China_Japan!$A$162),IF(TestUIn3!E511=China_Japan!$A$242, 4&amp;COUNTIF(TestUIn3!$E$2:$E511,China_Japan!$A$242),IF(TestUIn3!E511=China_Japan!$A$322, 5&amp;COUNTIF(TestUIn3!$E$2:$E511,China_Japan!$A$322),IF(TestUIn3!E511=China_Japan!$A$402, 6&amp;COUNTIF(TestUIn3!$E$2:$E511,China_Japan!$A$402),IF(TestUIn3!E511=China_Japan!$A$482, 7&amp;COUNTIF(TestUIn3!$E$2:$E511,China_Japan!$A$482),IF(TestUIn3!E511=China_Japan!$A$562, 8&amp;COUNTIF(TestUIn3!$E$2:$E511,China_Japan!$A$562),IF(TestUIn3!E511=China_Japan!$A$642, 9&amp;COUNTIF(TestUIn3!$E$2:$E511,China_Japan!$A$642),IF(TestUIn3!E511=China_Japan!$A$722, 10&amp;COUNTIF(TestUIn3!$E$2:$E511,China_Japan!$A$722),0)))))))))))</f>
        <v>0</v>
      </c>
      <c r="B511" t="str">
        <f>TestUIn3!A511</f>
        <v/>
      </c>
      <c r="C511" t="str">
        <f>TestUIn3!B511</f>
        <v/>
      </c>
      <c r="D511" t="str">
        <f>TestUIn3!C511</f>
        <v/>
      </c>
      <c r="E511" t="str">
        <f>TestUIn3!D511</f>
        <v/>
      </c>
      <c r="F511" s="87" t="str">
        <f>TestUIn3!F511</f>
        <v/>
      </c>
    </row>
    <row r="512">
      <c r="A512" s="86">
        <f>(IF(TestUIn3!E512=China_Japan!$A$2,1&amp;COUNTIF(TestUIn3!$E$2:$E512,China_Japan!$A$2), IF(TestUIn3!E512=China_Japan!$A$82, 2&amp;COUNTIF(TestUIn3!$E$2:$E512,China_Japan!$A$82),IF(TestUIn3!E512=China_Japan!$A$162, 3&amp;COUNTIF(TestUIn3!$E$2:$E512,China_Japan!$A$162),IF(TestUIn3!E512=China_Japan!$A$242, 4&amp;COUNTIF(TestUIn3!$E$2:$E512,China_Japan!$A$242),IF(TestUIn3!E512=China_Japan!$A$322, 5&amp;COUNTIF(TestUIn3!$E$2:$E512,China_Japan!$A$322),IF(TestUIn3!E512=China_Japan!$A$402, 6&amp;COUNTIF(TestUIn3!$E$2:$E512,China_Japan!$A$402),IF(TestUIn3!E512=China_Japan!$A$482, 7&amp;COUNTIF(TestUIn3!$E$2:$E512,China_Japan!$A$482),IF(TestUIn3!E512=China_Japan!$A$562, 8&amp;COUNTIF(TestUIn3!$E$2:$E512,China_Japan!$A$562),IF(TestUIn3!E512=China_Japan!$A$642, 9&amp;COUNTIF(TestUIn3!$E$2:$E512,China_Japan!$A$642),IF(TestUIn3!E512=China_Japan!$A$722, 10&amp;COUNTIF(TestUIn3!$E$2:$E512,China_Japan!$A$722),0)))))))))))</f>
        <v>0</v>
      </c>
      <c r="B512" t="str">
        <f>TestUIn3!A512</f>
        <v/>
      </c>
      <c r="C512" t="str">
        <f>TestUIn3!B512</f>
        <v/>
      </c>
      <c r="D512" t="str">
        <f>TestUIn3!C512</f>
        <v/>
      </c>
      <c r="E512" t="str">
        <f>TestUIn3!D512</f>
        <v/>
      </c>
      <c r="F512" s="87" t="str">
        <f>TestUIn3!F512</f>
        <v/>
      </c>
    </row>
    <row r="513">
      <c r="A513" s="86">
        <f>(IF(TestUIn3!E513=China_Japan!$A$2,1&amp;COUNTIF(TestUIn3!$E$2:$E513,China_Japan!$A$2), IF(TestUIn3!E513=China_Japan!$A$82, 2&amp;COUNTIF(TestUIn3!$E$2:$E513,China_Japan!$A$82),IF(TestUIn3!E513=China_Japan!$A$162, 3&amp;COUNTIF(TestUIn3!$E$2:$E513,China_Japan!$A$162),IF(TestUIn3!E513=China_Japan!$A$242, 4&amp;COUNTIF(TestUIn3!$E$2:$E513,China_Japan!$A$242),IF(TestUIn3!E513=China_Japan!$A$322, 5&amp;COUNTIF(TestUIn3!$E$2:$E513,China_Japan!$A$322),IF(TestUIn3!E513=China_Japan!$A$402, 6&amp;COUNTIF(TestUIn3!$E$2:$E513,China_Japan!$A$402),IF(TestUIn3!E513=China_Japan!$A$482, 7&amp;COUNTIF(TestUIn3!$E$2:$E513,China_Japan!$A$482),IF(TestUIn3!E513=China_Japan!$A$562, 8&amp;COUNTIF(TestUIn3!$E$2:$E513,China_Japan!$A$562),IF(TestUIn3!E513=China_Japan!$A$642, 9&amp;COUNTIF(TestUIn3!$E$2:$E513,China_Japan!$A$642),IF(TestUIn3!E513=China_Japan!$A$722, 10&amp;COUNTIF(TestUIn3!$E$2:$E513,China_Japan!$A$722),0)))))))))))</f>
        <v>0</v>
      </c>
      <c r="B513" t="str">
        <f>TestUIn3!A513</f>
        <v/>
      </c>
      <c r="C513" t="str">
        <f>TestUIn3!B513</f>
        <v/>
      </c>
      <c r="D513" t="str">
        <f>TestUIn3!C513</f>
        <v/>
      </c>
      <c r="E513" t="str">
        <f>TestUIn3!D513</f>
        <v/>
      </c>
      <c r="F513" s="87" t="str">
        <f>TestUIn3!F513</f>
        <v/>
      </c>
    </row>
    <row r="514">
      <c r="A514" s="86">
        <f>(IF(TestUIn3!E514=China_Japan!$A$2,1&amp;COUNTIF(TestUIn3!$E$2:$E514,China_Japan!$A$2), IF(TestUIn3!E514=China_Japan!$A$82, 2&amp;COUNTIF(TestUIn3!$E$2:$E514,China_Japan!$A$82),IF(TestUIn3!E514=China_Japan!$A$162, 3&amp;COUNTIF(TestUIn3!$E$2:$E514,China_Japan!$A$162),IF(TestUIn3!E514=China_Japan!$A$242, 4&amp;COUNTIF(TestUIn3!$E$2:$E514,China_Japan!$A$242),IF(TestUIn3!E514=China_Japan!$A$322, 5&amp;COUNTIF(TestUIn3!$E$2:$E514,China_Japan!$A$322),IF(TestUIn3!E514=China_Japan!$A$402, 6&amp;COUNTIF(TestUIn3!$E$2:$E514,China_Japan!$A$402),IF(TestUIn3!E514=China_Japan!$A$482, 7&amp;COUNTIF(TestUIn3!$E$2:$E514,China_Japan!$A$482),IF(TestUIn3!E514=China_Japan!$A$562, 8&amp;COUNTIF(TestUIn3!$E$2:$E514,China_Japan!$A$562),IF(TestUIn3!E514=China_Japan!$A$642, 9&amp;COUNTIF(TestUIn3!$E$2:$E514,China_Japan!$A$642),IF(TestUIn3!E514=China_Japan!$A$722, 10&amp;COUNTIF(TestUIn3!$E$2:$E514,China_Japan!$A$722),0)))))))))))</f>
        <v>0</v>
      </c>
      <c r="B514" t="str">
        <f>TestUIn3!A514</f>
        <v/>
      </c>
      <c r="C514" t="str">
        <f>TestUIn3!B514</f>
        <v/>
      </c>
      <c r="D514" t="str">
        <f>TestUIn3!C514</f>
        <v/>
      </c>
      <c r="E514" t="str">
        <f>TestUIn3!D514</f>
        <v/>
      </c>
      <c r="F514" s="87" t="str">
        <f>TestUIn3!F514</f>
        <v/>
      </c>
    </row>
    <row r="515">
      <c r="A515" s="86">
        <f>(IF(TestUIn3!E515=China_Japan!$A$2,1&amp;COUNTIF(TestUIn3!$E$2:$E515,China_Japan!$A$2), IF(TestUIn3!E515=China_Japan!$A$82, 2&amp;COUNTIF(TestUIn3!$E$2:$E515,China_Japan!$A$82),IF(TestUIn3!E515=China_Japan!$A$162, 3&amp;COUNTIF(TestUIn3!$E$2:$E515,China_Japan!$A$162),IF(TestUIn3!E515=China_Japan!$A$242, 4&amp;COUNTIF(TestUIn3!$E$2:$E515,China_Japan!$A$242),IF(TestUIn3!E515=China_Japan!$A$322, 5&amp;COUNTIF(TestUIn3!$E$2:$E515,China_Japan!$A$322),IF(TestUIn3!E515=China_Japan!$A$402, 6&amp;COUNTIF(TestUIn3!$E$2:$E515,China_Japan!$A$402),IF(TestUIn3!E515=China_Japan!$A$482, 7&amp;COUNTIF(TestUIn3!$E$2:$E515,China_Japan!$A$482),IF(TestUIn3!E515=China_Japan!$A$562, 8&amp;COUNTIF(TestUIn3!$E$2:$E515,China_Japan!$A$562),IF(TestUIn3!E515=China_Japan!$A$642, 9&amp;COUNTIF(TestUIn3!$E$2:$E515,China_Japan!$A$642),IF(TestUIn3!E515=China_Japan!$A$722, 10&amp;COUNTIF(TestUIn3!$E$2:$E515,China_Japan!$A$722),0)))))))))))</f>
        <v>0</v>
      </c>
      <c r="B515" t="str">
        <f>TestUIn3!A515</f>
        <v/>
      </c>
      <c r="C515" t="str">
        <f>TestUIn3!B515</f>
        <v/>
      </c>
      <c r="D515" t="str">
        <f>TestUIn3!C515</f>
        <v/>
      </c>
      <c r="E515" t="str">
        <f>TestUIn3!D515</f>
        <v/>
      </c>
      <c r="F515" s="87" t="str">
        <f>TestUIn3!F515</f>
        <v/>
      </c>
    </row>
    <row r="516">
      <c r="A516" s="86">
        <f>(IF(TestUIn3!E516=China_Japan!$A$2,1&amp;COUNTIF(TestUIn3!$E$2:$E516,China_Japan!$A$2), IF(TestUIn3!E516=China_Japan!$A$82, 2&amp;COUNTIF(TestUIn3!$E$2:$E516,China_Japan!$A$82),IF(TestUIn3!E516=China_Japan!$A$162, 3&amp;COUNTIF(TestUIn3!$E$2:$E516,China_Japan!$A$162),IF(TestUIn3!E516=China_Japan!$A$242, 4&amp;COUNTIF(TestUIn3!$E$2:$E516,China_Japan!$A$242),IF(TestUIn3!E516=China_Japan!$A$322, 5&amp;COUNTIF(TestUIn3!$E$2:$E516,China_Japan!$A$322),IF(TestUIn3!E516=China_Japan!$A$402, 6&amp;COUNTIF(TestUIn3!$E$2:$E516,China_Japan!$A$402),IF(TestUIn3!E516=China_Japan!$A$482, 7&amp;COUNTIF(TestUIn3!$E$2:$E516,China_Japan!$A$482),IF(TestUIn3!E516=China_Japan!$A$562, 8&amp;COUNTIF(TestUIn3!$E$2:$E516,China_Japan!$A$562),IF(TestUIn3!E516=China_Japan!$A$642, 9&amp;COUNTIF(TestUIn3!$E$2:$E516,China_Japan!$A$642),IF(TestUIn3!E516=China_Japan!$A$722, 10&amp;COUNTIF(TestUIn3!$E$2:$E516,China_Japan!$A$722),0)))))))))))</f>
        <v>0</v>
      </c>
      <c r="B516" t="str">
        <f>TestUIn3!A516</f>
        <v/>
      </c>
      <c r="C516" t="str">
        <f>TestUIn3!B516</f>
        <v/>
      </c>
      <c r="D516" t="str">
        <f>TestUIn3!C516</f>
        <v/>
      </c>
      <c r="E516" t="str">
        <f>TestUIn3!D516</f>
        <v/>
      </c>
      <c r="F516" s="87" t="str">
        <f>TestUIn3!F516</f>
        <v/>
      </c>
    </row>
    <row r="517">
      <c r="A517" s="86">
        <f>(IF(TestUIn3!E517=China_Japan!$A$2,1&amp;COUNTIF(TestUIn3!$E$2:$E517,China_Japan!$A$2), IF(TestUIn3!E517=China_Japan!$A$82, 2&amp;COUNTIF(TestUIn3!$E$2:$E517,China_Japan!$A$82),IF(TestUIn3!E517=China_Japan!$A$162, 3&amp;COUNTIF(TestUIn3!$E$2:$E517,China_Japan!$A$162),IF(TestUIn3!E517=China_Japan!$A$242, 4&amp;COUNTIF(TestUIn3!$E$2:$E517,China_Japan!$A$242),IF(TestUIn3!E517=China_Japan!$A$322, 5&amp;COUNTIF(TestUIn3!$E$2:$E517,China_Japan!$A$322),IF(TestUIn3!E517=China_Japan!$A$402, 6&amp;COUNTIF(TestUIn3!$E$2:$E517,China_Japan!$A$402),IF(TestUIn3!E517=China_Japan!$A$482, 7&amp;COUNTIF(TestUIn3!$E$2:$E517,China_Japan!$A$482),IF(TestUIn3!E517=China_Japan!$A$562, 8&amp;COUNTIF(TestUIn3!$E$2:$E517,China_Japan!$A$562),IF(TestUIn3!E517=China_Japan!$A$642, 9&amp;COUNTIF(TestUIn3!$E$2:$E517,China_Japan!$A$642),IF(TestUIn3!E517=China_Japan!$A$722, 10&amp;COUNTIF(TestUIn3!$E$2:$E517,China_Japan!$A$722),0)))))))))))</f>
        <v>0</v>
      </c>
      <c r="B517" t="str">
        <f>TestUIn3!A517</f>
        <v/>
      </c>
      <c r="C517" t="str">
        <f>TestUIn3!B517</f>
        <v/>
      </c>
      <c r="D517" t="str">
        <f>TestUIn3!C517</f>
        <v/>
      </c>
      <c r="E517" t="str">
        <f>TestUIn3!D517</f>
        <v/>
      </c>
      <c r="F517" s="87" t="str">
        <f>TestUIn3!F517</f>
        <v/>
      </c>
    </row>
    <row r="518">
      <c r="A518" s="86">
        <f>(IF(TestUIn3!E518=China_Japan!$A$2,1&amp;COUNTIF(TestUIn3!$E$2:$E518,China_Japan!$A$2), IF(TestUIn3!E518=China_Japan!$A$82, 2&amp;COUNTIF(TestUIn3!$E$2:$E518,China_Japan!$A$82),IF(TestUIn3!E518=China_Japan!$A$162, 3&amp;COUNTIF(TestUIn3!$E$2:$E518,China_Japan!$A$162),IF(TestUIn3!E518=China_Japan!$A$242, 4&amp;COUNTIF(TestUIn3!$E$2:$E518,China_Japan!$A$242),IF(TestUIn3!E518=China_Japan!$A$322, 5&amp;COUNTIF(TestUIn3!$E$2:$E518,China_Japan!$A$322),IF(TestUIn3!E518=China_Japan!$A$402, 6&amp;COUNTIF(TestUIn3!$E$2:$E518,China_Japan!$A$402),IF(TestUIn3!E518=China_Japan!$A$482, 7&amp;COUNTIF(TestUIn3!$E$2:$E518,China_Japan!$A$482),IF(TestUIn3!E518=China_Japan!$A$562, 8&amp;COUNTIF(TestUIn3!$E$2:$E518,China_Japan!$A$562),IF(TestUIn3!E518=China_Japan!$A$642, 9&amp;COUNTIF(TestUIn3!$E$2:$E518,China_Japan!$A$642),IF(TestUIn3!E518=China_Japan!$A$722, 10&amp;COUNTIF(TestUIn3!$E$2:$E518,China_Japan!$A$722),0)))))))))))</f>
        <v>0</v>
      </c>
      <c r="B518" t="str">
        <f>TestUIn3!A518</f>
        <v/>
      </c>
      <c r="C518" t="str">
        <f>TestUIn3!B518</f>
        <v/>
      </c>
      <c r="D518" t="str">
        <f>TestUIn3!C518</f>
        <v/>
      </c>
      <c r="E518" t="str">
        <f>TestUIn3!D518</f>
        <v/>
      </c>
      <c r="F518" s="87" t="str">
        <f>TestUIn3!F518</f>
        <v/>
      </c>
    </row>
    <row r="519">
      <c r="A519" s="86">
        <f>(IF(TestUIn3!E519=China_Japan!$A$2,1&amp;COUNTIF(TestUIn3!$E$2:$E519,China_Japan!$A$2), IF(TestUIn3!E519=China_Japan!$A$82, 2&amp;COUNTIF(TestUIn3!$E$2:$E519,China_Japan!$A$82),IF(TestUIn3!E519=China_Japan!$A$162, 3&amp;COUNTIF(TestUIn3!$E$2:$E519,China_Japan!$A$162),IF(TestUIn3!E519=China_Japan!$A$242, 4&amp;COUNTIF(TestUIn3!$E$2:$E519,China_Japan!$A$242),IF(TestUIn3!E519=China_Japan!$A$322, 5&amp;COUNTIF(TestUIn3!$E$2:$E519,China_Japan!$A$322),IF(TestUIn3!E519=China_Japan!$A$402, 6&amp;COUNTIF(TestUIn3!$E$2:$E519,China_Japan!$A$402),IF(TestUIn3!E519=China_Japan!$A$482, 7&amp;COUNTIF(TestUIn3!$E$2:$E519,China_Japan!$A$482),IF(TestUIn3!E519=China_Japan!$A$562, 8&amp;COUNTIF(TestUIn3!$E$2:$E519,China_Japan!$A$562),IF(TestUIn3!E519=China_Japan!$A$642, 9&amp;COUNTIF(TestUIn3!$E$2:$E519,China_Japan!$A$642),IF(TestUIn3!E519=China_Japan!$A$722, 10&amp;COUNTIF(TestUIn3!$E$2:$E519,China_Japan!$A$722),0)))))))))))</f>
        <v>0</v>
      </c>
      <c r="B519" t="str">
        <f>TestUIn3!A519</f>
        <v/>
      </c>
      <c r="C519" t="str">
        <f>TestUIn3!B519</f>
        <v/>
      </c>
      <c r="D519" t="str">
        <f>TestUIn3!C519</f>
        <v/>
      </c>
      <c r="E519" t="str">
        <f>TestUIn3!D519</f>
        <v/>
      </c>
      <c r="F519" s="87" t="str">
        <f>TestUIn3!F519</f>
        <v/>
      </c>
    </row>
    <row r="520">
      <c r="A520" s="86">
        <f>(IF(TestUIn3!E520=China_Japan!$A$2,1&amp;COUNTIF(TestUIn3!$E$2:$E520,China_Japan!$A$2), IF(TestUIn3!E520=China_Japan!$A$82, 2&amp;COUNTIF(TestUIn3!$E$2:$E520,China_Japan!$A$82),IF(TestUIn3!E520=China_Japan!$A$162, 3&amp;COUNTIF(TestUIn3!$E$2:$E520,China_Japan!$A$162),IF(TestUIn3!E520=China_Japan!$A$242, 4&amp;COUNTIF(TestUIn3!$E$2:$E520,China_Japan!$A$242),IF(TestUIn3!E520=China_Japan!$A$322, 5&amp;COUNTIF(TestUIn3!$E$2:$E520,China_Japan!$A$322),IF(TestUIn3!E520=China_Japan!$A$402, 6&amp;COUNTIF(TestUIn3!$E$2:$E520,China_Japan!$A$402),IF(TestUIn3!E520=China_Japan!$A$482, 7&amp;COUNTIF(TestUIn3!$E$2:$E520,China_Japan!$A$482),IF(TestUIn3!E520=China_Japan!$A$562, 8&amp;COUNTIF(TestUIn3!$E$2:$E520,China_Japan!$A$562),IF(TestUIn3!E520=China_Japan!$A$642, 9&amp;COUNTIF(TestUIn3!$E$2:$E520,China_Japan!$A$642),IF(TestUIn3!E520=China_Japan!$A$722, 10&amp;COUNTIF(TestUIn3!$E$2:$E520,China_Japan!$A$722),0)))))))))))</f>
        <v>0</v>
      </c>
      <c r="B520" t="str">
        <f>TestUIn3!A520</f>
        <v/>
      </c>
      <c r="C520" t="str">
        <f>TestUIn3!B520</f>
        <v/>
      </c>
      <c r="D520" t="str">
        <f>TestUIn3!C520</f>
        <v/>
      </c>
      <c r="E520" t="str">
        <f>TestUIn3!D520</f>
        <v/>
      </c>
      <c r="F520" s="87" t="str">
        <f>TestUIn3!F520</f>
        <v/>
      </c>
    </row>
    <row r="521">
      <c r="A521" s="86">
        <f>(IF(TestUIn3!E521=China_Japan!$A$2,1&amp;COUNTIF(TestUIn3!$E$2:$E521,China_Japan!$A$2), IF(TestUIn3!E521=China_Japan!$A$82, 2&amp;COUNTIF(TestUIn3!$E$2:$E521,China_Japan!$A$82),IF(TestUIn3!E521=China_Japan!$A$162, 3&amp;COUNTIF(TestUIn3!$E$2:$E521,China_Japan!$A$162),IF(TestUIn3!E521=China_Japan!$A$242, 4&amp;COUNTIF(TestUIn3!$E$2:$E521,China_Japan!$A$242),IF(TestUIn3!E521=China_Japan!$A$322, 5&amp;COUNTIF(TestUIn3!$E$2:$E521,China_Japan!$A$322),IF(TestUIn3!E521=China_Japan!$A$402, 6&amp;COUNTIF(TestUIn3!$E$2:$E521,China_Japan!$A$402),IF(TestUIn3!E521=China_Japan!$A$482, 7&amp;COUNTIF(TestUIn3!$E$2:$E521,China_Japan!$A$482),IF(TestUIn3!E521=China_Japan!$A$562, 8&amp;COUNTIF(TestUIn3!$E$2:$E521,China_Japan!$A$562),IF(TestUIn3!E521=China_Japan!$A$642, 9&amp;COUNTIF(TestUIn3!$E$2:$E521,China_Japan!$A$642),IF(TestUIn3!E521=China_Japan!$A$722, 10&amp;COUNTIF(TestUIn3!$E$2:$E521,China_Japan!$A$722),0)))))))))))</f>
        <v>0</v>
      </c>
      <c r="B521" t="str">
        <f>TestUIn3!A521</f>
        <v/>
      </c>
      <c r="C521" t="str">
        <f>TestUIn3!B521</f>
        <v/>
      </c>
      <c r="D521" t="str">
        <f>TestUIn3!C521</f>
        <v/>
      </c>
      <c r="E521" t="str">
        <f>TestUIn3!D521</f>
        <v/>
      </c>
      <c r="F521" s="87" t="str">
        <f>TestUIn3!F521</f>
        <v/>
      </c>
    </row>
    <row r="522">
      <c r="A522" s="86">
        <f>(IF(TestUIn3!E522=China_Japan!$A$2,1&amp;COUNTIF(TestUIn3!$E$2:$E522,China_Japan!$A$2), IF(TestUIn3!E522=China_Japan!$A$82, 2&amp;COUNTIF(TestUIn3!$E$2:$E522,China_Japan!$A$82),IF(TestUIn3!E522=China_Japan!$A$162, 3&amp;COUNTIF(TestUIn3!$E$2:$E522,China_Japan!$A$162),IF(TestUIn3!E522=China_Japan!$A$242, 4&amp;COUNTIF(TestUIn3!$E$2:$E522,China_Japan!$A$242),IF(TestUIn3!E522=China_Japan!$A$322, 5&amp;COUNTIF(TestUIn3!$E$2:$E522,China_Japan!$A$322),IF(TestUIn3!E522=China_Japan!$A$402, 6&amp;COUNTIF(TestUIn3!$E$2:$E522,China_Japan!$A$402),IF(TestUIn3!E522=China_Japan!$A$482, 7&amp;COUNTIF(TestUIn3!$E$2:$E522,China_Japan!$A$482),IF(TestUIn3!E522=China_Japan!$A$562, 8&amp;COUNTIF(TestUIn3!$E$2:$E522,China_Japan!$A$562),IF(TestUIn3!E522=China_Japan!$A$642, 9&amp;COUNTIF(TestUIn3!$E$2:$E522,China_Japan!$A$642),IF(TestUIn3!E522=China_Japan!$A$722, 10&amp;COUNTIF(TestUIn3!$E$2:$E522,China_Japan!$A$722),0)))))))))))</f>
        <v>0</v>
      </c>
      <c r="B522" t="str">
        <f>TestUIn3!A522</f>
        <v/>
      </c>
      <c r="C522" t="str">
        <f>TestUIn3!B522</f>
        <v/>
      </c>
      <c r="D522" t="str">
        <f>TestUIn3!C522</f>
        <v/>
      </c>
      <c r="E522" t="str">
        <f>TestUIn3!D522</f>
        <v/>
      </c>
      <c r="F522" s="87" t="str">
        <f>TestUIn3!F522</f>
        <v/>
      </c>
    </row>
    <row r="523">
      <c r="A523" s="86">
        <f>(IF(TestUIn3!E523=China_Japan!$A$2,1&amp;COUNTIF(TestUIn3!$E$2:$E523,China_Japan!$A$2), IF(TestUIn3!E523=China_Japan!$A$82, 2&amp;COUNTIF(TestUIn3!$E$2:$E523,China_Japan!$A$82),IF(TestUIn3!E523=China_Japan!$A$162, 3&amp;COUNTIF(TestUIn3!$E$2:$E523,China_Japan!$A$162),IF(TestUIn3!E523=China_Japan!$A$242, 4&amp;COUNTIF(TestUIn3!$E$2:$E523,China_Japan!$A$242),IF(TestUIn3!E523=China_Japan!$A$322, 5&amp;COUNTIF(TestUIn3!$E$2:$E523,China_Japan!$A$322),IF(TestUIn3!E523=China_Japan!$A$402, 6&amp;COUNTIF(TestUIn3!$E$2:$E523,China_Japan!$A$402),IF(TestUIn3!E523=China_Japan!$A$482, 7&amp;COUNTIF(TestUIn3!$E$2:$E523,China_Japan!$A$482),IF(TestUIn3!E523=China_Japan!$A$562, 8&amp;COUNTIF(TestUIn3!$E$2:$E523,China_Japan!$A$562),IF(TestUIn3!E523=China_Japan!$A$642, 9&amp;COUNTIF(TestUIn3!$E$2:$E523,China_Japan!$A$642),IF(TestUIn3!E523=China_Japan!$A$722, 10&amp;COUNTIF(TestUIn3!$E$2:$E523,China_Japan!$A$722),0)))))))))))</f>
        <v>0</v>
      </c>
      <c r="B523" t="str">
        <f>TestUIn3!A523</f>
        <v/>
      </c>
      <c r="C523" t="str">
        <f>TestUIn3!B523</f>
        <v/>
      </c>
      <c r="D523" t="str">
        <f>TestUIn3!C523</f>
        <v/>
      </c>
      <c r="E523" t="str">
        <f>TestUIn3!D523</f>
        <v/>
      </c>
      <c r="F523" s="87" t="str">
        <f>TestUIn3!F523</f>
        <v/>
      </c>
    </row>
    <row r="524">
      <c r="A524" s="86">
        <f>(IF(TestUIn3!E524=China_Japan!$A$2,1&amp;COUNTIF(TestUIn3!$E$2:$E524,China_Japan!$A$2), IF(TestUIn3!E524=China_Japan!$A$82, 2&amp;COUNTIF(TestUIn3!$E$2:$E524,China_Japan!$A$82),IF(TestUIn3!E524=China_Japan!$A$162, 3&amp;COUNTIF(TestUIn3!$E$2:$E524,China_Japan!$A$162),IF(TestUIn3!E524=China_Japan!$A$242, 4&amp;COUNTIF(TestUIn3!$E$2:$E524,China_Japan!$A$242),IF(TestUIn3!E524=China_Japan!$A$322, 5&amp;COUNTIF(TestUIn3!$E$2:$E524,China_Japan!$A$322),IF(TestUIn3!E524=China_Japan!$A$402, 6&amp;COUNTIF(TestUIn3!$E$2:$E524,China_Japan!$A$402),IF(TestUIn3!E524=China_Japan!$A$482, 7&amp;COUNTIF(TestUIn3!$E$2:$E524,China_Japan!$A$482),IF(TestUIn3!E524=China_Japan!$A$562, 8&amp;COUNTIF(TestUIn3!$E$2:$E524,China_Japan!$A$562),IF(TestUIn3!E524=China_Japan!$A$642, 9&amp;COUNTIF(TestUIn3!$E$2:$E524,China_Japan!$A$642),IF(TestUIn3!E524=China_Japan!$A$722, 10&amp;COUNTIF(TestUIn3!$E$2:$E524,China_Japan!$A$722),0)))))))))))</f>
        <v>0</v>
      </c>
      <c r="B524" t="str">
        <f>TestUIn3!A524</f>
        <v/>
      </c>
      <c r="C524" t="str">
        <f>TestUIn3!B524</f>
        <v/>
      </c>
      <c r="D524" t="str">
        <f>TestUIn3!C524</f>
        <v/>
      </c>
      <c r="E524" t="str">
        <f>TestUIn3!D524</f>
        <v/>
      </c>
      <c r="F524" s="87" t="str">
        <f>TestUIn3!F524</f>
        <v/>
      </c>
    </row>
    <row r="525">
      <c r="A525" s="86">
        <f>(IF(TestUIn3!E525=China_Japan!$A$2,1&amp;COUNTIF(TestUIn3!$E$2:$E525,China_Japan!$A$2), IF(TestUIn3!E525=China_Japan!$A$82, 2&amp;COUNTIF(TestUIn3!$E$2:$E525,China_Japan!$A$82),IF(TestUIn3!E525=China_Japan!$A$162, 3&amp;COUNTIF(TestUIn3!$E$2:$E525,China_Japan!$A$162),IF(TestUIn3!E525=China_Japan!$A$242, 4&amp;COUNTIF(TestUIn3!$E$2:$E525,China_Japan!$A$242),IF(TestUIn3!E525=China_Japan!$A$322, 5&amp;COUNTIF(TestUIn3!$E$2:$E525,China_Japan!$A$322),IF(TestUIn3!E525=China_Japan!$A$402, 6&amp;COUNTIF(TestUIn3!$E$2:$E525,China_Japan!$A$402),IF(TestUIn3!E525=China_Japan!$A$482, 7&amp;COUNTIF(TestUIn3!$E$2:$E525,China_Japan!$A$482),IF(TestUIn3!E525=China_Japan!$A$562, 8&amp;COUNTIF(TestUIn3!$E$2:$E525,China_Japan!$A$562),IF(TestUIn3!E525=China_Japan!$A$642, 9&amp;COUNTIF(TestUIn3!$E$2:$E525,China_Japan!$A$642),IF(TestUIn3!E525=China_Japan!$A$722, 10&amp;COUNTIF(TestUIn3!$E$2:$E525,China_Japan!$A$722),0)))))))))))</f>
        <v>0</v>
      </c>
      <c r="B525" t="str">
        <f>TestUIn3!A525</f>
        <v/>
      </c>
      <c r="C525" t="str">
        <f>TestUIn3!B525</f>
        <v/>
      </c>
      <c r="D525" t="str">
        <f>TestUIn3!C525</f>
        <v/>
      </c>
      <c r="E525" t="str">
        <f>TestUIn3!D525</f>
        <v/>
      </c>
      <c r="F525" s="87" t="str">
        <f>TestUIn3!F525</f>
        <v/>
      </c>
    </row>
    <row r="526">
      <c r="A526" s="86">
        <f>(IF(TestUIn3!E526=China_Japan!$A$2,1&amp;COUNTIF(TestUIn3!$E$2:$E526,China_Japan!$A$2), IF(TestUIn3!E526=China_Japan!$A$82, 2&amp;COUNTIF(TestUIn3!$E$2:$E526,China_Japan!$A$82),IF(TestUIn3!E526=China_Japan!$A$162, 3&amp;COUNTIF(TestUIn3!$E$2:$E526,China_Japan!$A$162),IF(TestUIn3!E526=China_Japan!$A$242, 4&amp;COUNTIF(TestUIn3!$E$2:$E526,China_Japan!$A$242),IF(TestUIn3!E526=China_Japan!$A$322, 5&amp;COUNTIF(TestUIn3!$E$2:$E526,China_Japan!$A$322),IF(TestUIn3!E526=China_Japan!$A$402, 6&amp;COUNTIF(TestUIn3!$E$2:$E526,China_Japan!$A$402),IF(TestUIn3!E526=China_Japan!$A$482, 7&amp;COUNTIF(TestUIn3!$E$2:$E526,China_Japan!$A$482),IF(TestUIn3!E526=China_Japan!$A$562, 8&amp;COUNTIF(TestUIn3!$E$2:$E526,China_Japan!$A$562),IF(TestUIn3!E526=China_Japan!$A$642, 9&amp;COUNTIF(TestUIn3!$E$2:$E526,China_Japan!$A$642),IF(TestUIn3!E526=China_Japan!$A$722, 10&amp;COUNTIF(TestUIn3!$E$2:$E526,China_Japan!$A$722),0)))))))))))</f>
        <v>0</v>
      </c>
      <c r="B526" t="str">
        <f>TestUIn3!A526</f>
        <v/>
      </c>
      <c r="C526" t="str">
        <f>TestUIn3!B526</f>
        <v/>
      </c>
      <c r="D526" t="str">
        <f>TestUIn3!C526</f>
        <v/>
      </c>
      <c r="E526" t="str">
        <f>TestUIn3!D526</f>
        <v/>
      </c>
      <c r="F526" s="87" t="str">
        <f>TestUIn3!F526</f>
        <v/>
      </c>
    </row>
    <row r="527">
      <c r="A527" s="86">
        <f>(IF(TestUIn3!E527=China_Japan!$A$2,1&amp;COUNTIF(TestUIn3!$E$2:$E527,China_Japan!$A$2), IF(TestUIn3!E527=China_Japan!$A$82, 2&amp;COUNTIF(TestUIn3!$E$2:$E527,China_Japan!$A$82),IF(TestUIn3!E527=China_Japan!$A$162, 3&amp;COUNTIF(TestUIn3!$E$2:$E527,China_Japan!$A$162),IF(TestUIn3!E527=China_Japan!$A$242, 4&amp;COUNTIF(TestUIn3!$E$2:$E527,China_Japan!$A$242),IF(TestUIn3!E527=China_Japan!$A$322, 5&amp;COUNTIF(TestUIn3!$E$2:$E527,China_Japan!$A$322),IF(TestUIn3!E527=China_Japan!$A$402, 6&amp;COUNTIF(TestUIn3!$E$2:$E527,China_Japan!$A$402),IF(TestUIn3!E527=China_Japan!$A$482, 7&amp;COUNTIF(TestUIn3!$E$2:$E527,China_Japan!$A$482),IF(TestUIn3!E527=China_Japan!$A$562, 8&amp;COUNTIF(TestUIn3!$E$2:$E527,China_Japan!$A$562),IF(TestUIn3!E527=China_Japan!$A$642, 9&amp;COUNTIF(TestUIn3!$E$2:$E527,China_Japan!$A$642),IF(TestUIn3!E527=China_Japan!$A$722, 10&amp;COUNTIF(TestUIn3!$E$2:$E527,China_Japan!$A$722),0)))))))))))</f>
        <v>0</v>
      </c>
      <c r="B527" t="str">
        <f>TestUIn3!A527</f>
        <v/>
      </c>
      <c r="C527" t="str">
        <f>TestUIn3!B527</f>
        <v/>
      </c>
      <c r="D527" t="str">
        <f>TestUIn3!C527</f>
        <v/>
      </c>
      <c r="E527" t="str">
        <f>TestUIn3!D527</f>
        <v/>
      </c>
      <c r="F527" s="87" t="str">
        <f>TestUIn3!F527</f>
        <v/>
      </c>
    </row>
    <row r="528">
      <c r="A528" s="86">
        <f>(IF(TestUIn3!E528=China_Japan!$A$2,1&amp;COUNTIF(TestUIn3!$E$2:$E528,China_Japan!$A$2), IF(TestUIn3!E528=China_Japan!$A$82, 2&amp;COUNTIF(TestUIn3!$E$2:$E528,China_Japan!$A$82),IF(TestUIn3!E528=China_Japan!$A$162, 3&amp;COUNTIF(TestUIn3!$E$2:$E528,China_Japan!$A$162),IF(TestUIn3!E528=China_Japan!$A$242, 4&amp;COUNTIF(TestUIn3!$E$2:$E528,China_Japan!$A$242),IF(TestUIn3!E528=China_Japan!$A$322, 5&amp;COUNTIF(TestUIn3!$E$2:$E528,China_Japan!$A$322),IF(TestUIn3!E528=China_Japan!$A$402, 6&amp;COUNTIF(TestUIn3!$E$2:$E528,China_Japan!$A$402),IF(TestUIn3!E528=China_Japan!$A$482, 7&amp;COUNTIF(TestUIn3!$E$2:$E528,China_Japan!$A$482),IF(TestUIn3!E528=China_Japan!$A$562, 8&amp;COUNTIF(TestUIn3!$E$2:$E528,China_Japan!$A$562),IF(TestUIn3!E528=China_Japan!$A$642, 9&amp;COUNTIF(TestUIn3!$E$2:$E528,China_Japan!$A$642),IF(TestUIn3!E528=China_Japan!$A$722, 10&amp;COUNTIF(TestUIn3!$E$2:$E528,China_Japan!$A$722),0)))))))))))</f>
        <v>0</v>
      </c>
      <c r="B528" t="str">
        <f>TestUIn3!A528</f>
        <v/>
      </c>
      <c r="C528" t="str">
        <f>TestUIn3!B528</f>
        <v/>
      </c>
      <c r="D528" t="str">
        <f>TestUIn3!C528</f>
        <v/>
      </c>
      <c r="E528" t="str">
        <f>TestUIn3!D528</f>
        <v/>
      </c>
      <c r="F528" s="87" t="str">
        <f>TestUIn3!F528</f>
        <v/>
      </c>
    </row>
    <row r="529">
      <c r="A529" s="86">
        <f>(IF(TestUIn3!E529=China_Japan!$A$2,1&amp;COUNTIF(TestUIn3!$E$2:$E529,China_Japan!$A$2), IF(TestUIn3!E529=China_Japan!$A$82, 2&amp;COUNTIF(TestUIn3!$E$2:$E529,China_Japan!$A$82),IF(TestUIn3!E529=China_Japan!$A$162, 3&amp;COUNTIF(TestUIn3!$E$2:$E529,China_Japan!$A$162),IF(TestUIn3!E529=China_Japan!$A$242, 4&amp;COUNTIF(TestUIn3!$E$2:$E529,China_Japan!$A$242),IF(TestUIn3!E529=China_Japan!$A$322, 5&amp;COUNTIF(TestUIn3!$E$2:$E529,China_Japan!$A$322),IF(TestUIn3!E529=China_Japan!$A$402, 6&amp;COUNTIF(TestUIn3!$E$2:$E529,China_Japan!$A$402),IF(TestUIn3!E529=China_Japan!$A$482, 7&amp;COUNTIF(TestUIn3!$E$2:$E529,China_Japan!$A$482),IF(TestUIn3!E529=China_Japan!$A$562, 8&amp;COUNTIF(TestUIn3!$E$2:$E529,China_Japan!$A$562),IF(TestUIn3!E529=China_Japan!$A$642, 9&amp;COUNTIF(TestUIn3!$E$2:$E529,China_Japan!$A$642),IF(TestUIn3!E529=China_Japan!$A$722, 10&amp;COUNTIF(TestUIn3!$E$2:$E529,China_Japan!$A$722),0)))))))))))</f>
        <v>0</v>
      </c>
      <c r="B529" t="str">
        <f>TestUIn3!A529</f>
        <v/>
      </c>
      <c r="C529" t="str">
        <f>TestUIn3!B529</f>
        <v/>
      </c>
      <c r="D529" t="str">
        <f>TestUIn3!C529</f>
        <v/>
      </c>
      <c r="E529" t="str">
        <f>TestUIn3!D529</f>
        <v/>
      </c>
      <c r="F529" s="87" t="str">
        <f>TestUIn3!F529</f>
        <v/>
      </c>
    </row>
    <row r="530">
      <c r="A530" s="86">
        <f>(IF(TestUIn3!E530=China_Japan!$A$2,1&amp;COUNTIF(TestUIn3!$E$2:$E530,China_Japan!$A$2), IF(TestUIn3!E530=China_Japan!$A$82, 2&amp;COUNTIF(TestUIn3!$E$2:$E530,China_Japan!$A$82),IF(TestUIn3!E530=China_Japan!$A$162, 3&amp;COUNTIF(TestUIn3!$E$2:$E530,China_Japan!$A$162),IF(TestUIn3!E530=China_Japan!$A$242, 4&amp;COUNTIF(TestUIn3!$E$2:$E530,China_Japan!$A$242),IF(TestUIn3!E530=China_Japan!$A$322, 5&amp;COUNTIF(TestUIn3!$E$2:$E530,China_Japan!$A$322),IF(TestUIn3!E530=China_Japan!$A$402, 6&amp;COUNTIF(TestUIn3!$E$2:$E530,China_Japan!$A$402),IF(TestUIn3!E530=China_Japan!$A$482, 7&amp;COUNTIF(TestUIn3!$E$2:$E530,China_Japan!$A$482),IF(TestUIn3!E530=China_Japan!$A$562, 8&amp;COUNTIF(TestUIn3!$E$2:$E530,China_Japan!$A$562),IF(TestUIn3!E530=China_Japan!$A$642, 9&amp;COUNTIF(TestUIn3!$E$2:$E530,China_Japan!$A$642),IF(TestUIn3!E530=China_Japan!$A$722, 10&amp;COUNTIF(TestUIn3!$E$2:$E530,China_Japan!$A$722),0)))))))))))</f>
        <v>0</v>
      </c>
      <c r="B530" t="str">
        <f>TestUIn3!A530</f>
        <v/>
      </c>
      <c r="C530" t="str">
        <f>TestUIn3!B530</f>
        <v/>
      </c>
      <c r="D530" t="str">
        <f>TestUIn3!C530</f>
        <v/>
      </c>
      <c r="E530" t="str">
        <f>TestUIn3!D530</f>
        <v/>
      </c>
      <c r="F530" s="87" t="str">
        <f>TestUIn3!F530</f>
        <v/>
      </c>
    </row>
    <row r="531">
      <c r="A531" s="86">
        <f>(IF(TestUIn3!E531=China_Japan!$A$2,1&amp;COUNTIF(TestUIn3!$E$2:$E531,China_Japan!$A$2), IF(TestUIn3!E531=China_Japan!$A$82, 2&amp;COUNTIF(TestUIn3!$E$2:$E531,China_Japan!$A$82),IF(TestUIn3!E531=China_Japan!$A$162, 3&amp;COUNTIF(TestUIn3!$E$2:$E531,China_Japan!$A$162),IF(TestUIn3!E531=China_Japan!$A$242, 4&amp;COUNTIF(TestUIn3!$E$2:$E531,China_Japan!$A$242),IF(TestUIn3!E531=China_Japan!$A$322, 5&amp;COUNTIF(TestUIn3!$E$2:$E531,China_Japan!$A$322),IF(TestUIn3!E531=China_Japan!$A$402, 6&amp;COUNTIF(TestUIn3!$E$2:$E531,China_Japan!$A$402),IF(TestUIn3!E531=China_Japan!$A$482, 7&amp;COUNTIF(TestUIn3!$E$2:$E531,China_Japan!$A$482),IF(TestUIn3!E531=China_Japan!$A$562, 8&amp;COUNTIF(TestUIn3!$E$2:$E531,China_Japan!$A$562),IF(TestUIn3!E531=China_Japan!$A$642, 9&amp;COUNTIF(TestUIn3!$E$2:$E531,China_Japan!$A$642),IF(TestUIn3!E531=China_Japan!$A$722, 10&amp;COUNTIF(TestUIn3!$E$2:$E531,China_Japan!$A$722),0)))))))))))</f>
        <v>0</v>
      </c>
      <c r="B531" t="str">
        <f>TestUIn3!A531</f>
        <v/>
      </c>
      <c r="C531" t="str">
        <f>TestUIn3!B531</f>
        <v/>
      </c>
      <c r="D531" t="str">
        <f>TestUIn3!C531</f>
        <v/>
      </c>
      <c r="E531" t="str">
        <f>TestUIn3!D531</f>
        <v/>
      </c>
      <c r="F531" s="87" t="str">
        <f>TestUIn3!F531</f>
        <v/>
      </c>
    </row>
    <row r="532">
      <c r="A532" s="86">
        <f>(IF(TestUIn3!E532=China_Japan!$A$2,1&amp;COUNTIF(TestUIn3!$E$2:$E532,China_Japan!$A$2), IF(TestUIn3!E532=China_Japan!$A$82, 2&amp;COUNTIF(TestUIn3!$E$2:$E532,China_Japan!$A$82),IF(TestUIn3!E532=China_Japan!$A$162, 3&amp;COUNTIF(TestUIn3!$E$2:$E532,China_Japan!$A$162),IF(TestUIn3!E532=China_Japan!$A$242, 4&amp;COUNTIF(TestUIn3!$E$2:$E532,China_Japan!$A$242),IF(TestUIn3!E532=China_Japan!$A$322, 5&amp;COUNTIF(TestUIn3!$E$2:$E532,China_Japan!$A$322),IF(TestUIn3!E532=China_Japan!$A$402, 6&amp;COUNTIF(TestUIn3!$E$2:$E532,China_Japan!$A$402),IF(TestUIn3!E532=China_Japan!$A$482, 7&amp;COUNTIF(TestUIn3!$E$2:$E532,China_Japan!$A$482),IF(TestUIn3!E532=China_Japan!$A$562, 8&amp;COUNTIF(TestUIn3!$E$2:$E532,China_Japan!$A$562),IF(TestUIn3!E532=China_Japan!$A$642, 9&amp;COUNTIF(TestUIn3!$E$2:$E532,China_Japan!$A$642),IF(TestUIn3!E532=China_Japan!$A$722, 10&amp;COUNTIF(TestUIn3!$E$2:$E532,China_Japan!$A$722),0)))))))))))</f>
        <v>0</v>
      </c>
      <c r="B532" t="str">
        <f>TestUIn3!A532</f>
        <v/>
      </c>
      <c r="C532" t="str">
        <f>TestUIn3!B532</f>
        <v/>
      </c>
      <c r="D532" t="str">
        <f>TestUIn3!C532</f>
        <v/>
      </c>
      <c r="E532" t="str">
        <f>TestUIn3!D532</f>
        <v/>
      </c>
      <c r="F532" s="87" t="str">
        <f>TestUIn3!F532</f>
        <v/>
      </c>
    </row>
    <row r="533">
      <c r="A533" s="86">
        <f>(IF(TestUIn3!E533=China_Japan!$A$2,1&amp;COUNTIF(TestUIn3!$E$2:$E533,China_Japan!$A$2), IF(TestUIn3!E533=China_Japan!$A$82, 2&amp;COUNTIF(TestUIn3!$E$2:$E533,China_Japan!$A$82),IF(TestUIn3!E533=China_Japan!$A$162, 3&amp;COUNTIF(TestUIn3!$E$2:$E533,China_Japan!$A$162),IF(TestUIn3!E533=China_Japan!$A$242, 4&amp;COUNTIF(TestUIn3!$E$2:$E533,China_Japan!$A$242),IF(TestUIn3!E533=China_Japan!$A$322, 5&amp;COUNTIF(TestUIn3!$E$2:$E533,China_Japan!$A$322),IF(TestUIn3!E533=China_Japan!$A$402, 6&amp;COUNTIF(TestUIn3!$E$2:$E533,China_Japan!$A$402),IF(TestUIn3!E533=China_Japan!$A$482, 7&amp;COUNTIF(TestUIn3!$E$2:$E533,China_Japan!$A$482),IF(TestUIn3!E533=China_Japan!$A$562, 8&amp;COUNTIF(TestUIn3!$E$2:$E533,China_Japan!$A$562),IF(TestUIn3!E533=China_Japan!$A$642, 9&amp;COUNTIF(TestUIn3!$E$2:$E533,China_Japan!$A$642),IF(TestUIn3!E533=China_Japan!$A$722, 10&amp;COUNTIF(TestUIn3!$E$2:$E533,China_Japan!$A$722),0)))))))))))</f>
        <v>0</v>
      </c>
      <c r="B533" t="str">
        <f>TestUIn3!A533</f>
        <v/>
      </c>
      <c r="C533" t="str">
        <f>TestUIn3!B533</f>
        <v/>
      </c>
      <c r="D533" t="str">
        <f>TestUIn3!C533</f>
        <v/>
      </c>
      <c r="E533" t="str">
        <f>TestUIn3!D533</f>
        <v/>
      </c>
      <c r="F533" s="87" t="str">
        <f>TestUIn3!F533</f>
        <v/>
      </c>
    </row>
    <row r="534">
      <c r="A534" s="86">
        <f>(IF(TestUIn3!E534=China_Japan!$A$2,1&amp;COUNTIF(TestUIn3!$E$2:$E534,China_Japan!$A$2), IF(TestUIn3!E534=China_Japan!$A$82, 2&amp;COUNTIF(TestUIn3!$E$2:$E534,China_Japan!$A$82),IF(TestUIn3!E534=China_Japan!$A$162, 3&amp;COUNTIF(TestUIn3!$E$2:$E534,China_Japan!$A$162),IF(TestUIn3!E534=China_Japan!$A$242, 4&amp;COUNTIF(TestUIn3!$E$2:$E534,China_Japan!$A$242),IF(TestUIn3!E534=China_Japan!$A$322, 5&amp;COUNTIF(TestUIn3!$E$2:$E534,China_Japan!$A$322),IF(TestUIn3!E534=China_Japan!$A$402, 6&amp;COUNTIF(TestUIn3!$E$2:$E534,China_Japan!$A$402),IF(TestUIn3!E534=China_Japan!$A$482, 7&amp;COUNTIF(TestUIn3!$E$2:$E534,China_Japan!$A$482),IF(TestUIn3!E534=China_Japan!$A$562, 8&amp;COUNTIF(TestUIn3!$E$2:$E534,China_Japan!$A$562),IF(TestUIn3!E534=China_Japan!$A$642, 9&amp;COUNTIF(TestUIn3!$E$2:$E534,China_Japan!$A$642),IF(TestUIn3!E534=China_Japan!$A$722, 10&amp;COUNTIF(TestUIn3!$E$2:$E534,China_Japan!$A$722),0)))))))))))</f>
        <v>0</v>
      </c>
      <c r="B534" t="str">
        <f>TestUIn3!A534</f>
        <v/>
      </c>
      <c r="C534" t="str">
        <f>TestUIn3!B534</f>
        <v/>
      </c>
      <c r="D534" t="str">
        <f>TestUIn3!C534</f>
        <v/>
      </c>
      <c r="E534" t="str">
        <f>TestUIn3!D534</f>
        <v/>
      </c>
      <c r="F534" s="87" t="str">
        <f>TestUIn3!F534</f>
        <v/>
      </c>
    </row>
    <row r="535">
      <c r="A535" s="86">
        <f>(IF(TestUIn3!E535=China_Japan!$A$2,1&amp;COUNTIF(TestUIn3!$E$2:$E535,China_Japan!$A$2), IF(TestUIn3!E535=China_Japan!$A$82, 2&amp;COUNTIF(TestUIn3!$E$2:$E535,China_Japan!$A$82),IF(TestUIn3!E535=China_Japan!$A$162, 3&amp;COUNTIF(TestUIn3!$E$2:$E535,China_Japan!$A$162),IF(TestUIn3!E535=China_Japan!$A$242, 4&amp;COUNTIF(TestUIn3!$E$2:$E535,China_Japan!$A$242),IF(TestUIn3!E535=China_Japan!$A$322, 5&amp;COUNTIF(TestUIn3!$E$2:$E535,China_Japan!$A$322),IF(TestUIn3!E535=China_Japan!$A$402, 6&amp;COUNTIF(TestUIn3!$E$2:$E535,China_Japan!$A$402),IF(TestUIn3!E535=China_Japan!$A$482, 7&amp;COUNTIF(TestUIn3!$E$2:$E535,China_Japan!$A$482),IF(TestUIn3!E535=China_Japan!$A$562, 8&amp;COUNTIF(TestUIn3!$E$2:$E535,China_Japan!$A$562),IF(TestUIn3!E535=China_Japan!$A$642, 9&amp;COUNTIF(TestUIn3!$E$2:$E535,China_Japan!$A$642),IF(TestUIn3!E535=China_Japan!$A$722, 10&amp;COUNTIF(TestUIn3!$E$2:$E535,China_Japan!$A$722),0)))))))))))</f>
        <v>0</v>
      </c>
      <c r="B535" t="str">
        <f>TestUIn3!A535</f>
        <v/>
      </c>
      <c r="C535" t="str">
        <f>TestUIn3!B535</f>
        <v/>
      </c>
      <c r="D535" t="str">
        <f>TestUIn3!C535</f>
        <v/>
      </c>
      <c r="E535" t="str">
        <f>TestUIn3!D535</f>
        <v/>
      </c>
      <c r="F535" s="87" t="str">
        <f>TestUIn3!F535</f>
        <v/>
      </c>
    </row>
    <row r="536">
      <c r="A536" s="86">
        <f>(IF(TestUIn3!E536=China_Japan!$A$2,1&amp;COUNTIF(TestUIn3!$E$2:$E536,China_Japan!$A$2), IF(TestUIn3!E536=China_Japan!$A$82, 2&amp;COUNTIF(TestUIn3!$E$2:$E536,China_Japan!$A$82),IF(TestUIn3!E536=China_Japan!$A$162, 3&amp;COUNTIF(TestUIn3!$E$2:$E536,China_Japan!$A$162),IF(TestUIn3!E536=China_Japan!$A$242, 4&amp;COUNTIF(TestUIn3!$E$2:$E536,China_Japan!$A$242),IF(TestUIn3!E536=China_Japan!$A$322, 5&amp;COUNTIF(TestUIn3!$E$2:$E536,China_Japan!$A$322),IF(TestUIn3!E536=China_Japan!$A$402, 6&amp;COUNTIF(TestUIn3!$E$2:$E536,China_Japan!$A$402),IF(TestUIn3!E536=China_Japan!$A$482, 7&amp;COUNTIF(TestUIn3!$E$2:$E536,China_Japan!$A$482),IF(TestUIn3!E536=China_Japan!$A$562, 8&amp;COUNTIF(TestUIn3!$E$2:$E536,China_Japan!$A$562),IF(TestUIn3!E536=China_Japan!$A$642, 9&amp;COUNTIF(TestUIn3!$E$2:$E536,China_Japan!$A$642),IF(TestUIn3!E536=China_Japan!$A$722, 10&amp;COUNTIF(TestUIn3!$E$2:$E536,China_Japan!$A$722),0)))))))))))</f>
        <v>0</v>
      </c>
      <c r="B536" t="str">
        <f>TestUIn3!A536</f>
        <v/>
      </c>
      <c r="C536" t="str">
        <f>TestUIn3!B536</f>
        <v/>
      </c>
      <c r="D536" t="str">
        <f>TestUIn3!C536</f>
        <v/>
      </c>
      <c r="E536" t="str">
        <f>TestUIn3!D536</f>
        <v/>
      </c>
      <c r="F536" s="87" t="str">
        <f>TestUIn3!F536</f>
        <v/>
      </c>
    </row>
    <row r="537">
      <c r="A537" s="86">
        <f>(IF(TestUIn3!E537=China_Japan!$A$2,1&amp;COUNTIF(TestUIn3!$E$2:$E537,China_Japan!$A$2), IF(TestUIn3!E537=China_Japan!$A$82, 2&amp;COUNTIF(TestUIn3!$E$2:$E537,China_Japan!$A$82),IF(TestUIn3!E537=China_Japan!$A$162, 3&amp;COUNTIF(TestUIn3!$E$2:$E537,China_Japan!$A$162),IF(TestUIn3!E537=China_Japan!$A$242, 4&amp;COUNTIF(TestUIn3!$E$2:$E537,China_Japan!$A$242),IF(TestUIn3!E537=China_Japan!$A$322, 5&amp;COUNTIF(TestUIn3!$E$2:$E537,China_Japan!$A$322),IF(TestUIn3!E537=China_Japan!$A$402, 6&amp;COUNTIF(TestUIn3!$E$2:$E537,China_Japan!$A$402),IF(TestUIn3!E537=China_Japan!$A$482, 7&amp;COUNTIF(TestUIn3!$E$2:$E537,China_Japan!$A$482),IF(TestUIn3!E537=China_Japan!$A$562, 8&amp;COUNTIF(TestUIn3!$E$2:$E537,China_Japan!$A$562),IF(TestUIn3!E537=China_Japan!$A$642, 9&amp;COUNTIF(TestUIn3!$E$2:$E537,China_Japan!$A$642),IF(TestUIn3!E537=China_Japan!$A$722, 10&amp;COUNTIF(TestUIn3!$E$2:$E537,China_Japan!$A$722),0)))))))))))</f>
        <v>0</v>
      </c>
      <c r="B537" t="str">
        <f>TestUIn3!A537</f>
        <v/>
      </c>
      <c r="C537" t="str">
        <f>TestUIn3!B537</f>
        <v/>
      </c>
      <c r="D537" t="str">
        <f>TestUIn3!C537</f>
        <v/>
      </c>
      <c r="E537" t="str">
        <f>TestUIn3!D537</f>
        <v/>
      </c>
      <c r="F537" s="87" t="str">
        <f>TestUIn3!F537</f>
        <v/>
      </c>
    </row>
    <row r="538">
      <c r="A538" s="86">
        <f>(IF(TestUIn3!E538=China_Japan!$A$2,1&amp;COUNTIF(TestUIn3!$E$2:$E538,China_Japan!$A$2), IF(TestUIn3!E538=China_Japan!$A$82, 2&amp;COUNTIF(TestUIn3!$E$2:$E538,China_Japan!$A$82),IF(TestUIn3!E538=China_Japan!$A$162, 3&amp;COUNTIF(TestUIn3!$E$2:$E538,China_Japan!$A$162),IF(TestUIn3!E538=China_Japan!$A$242, 4&amp;COUNTIF(TestUIn3!$E$2:$E538,China_Japan!$A$242),IF(TestUIn3!E538=China_Japan!$A$322, 5&amp;COUNTIF(TestUIn3!$E$2:$E538,China_Japan!$A$322),IF(TestUIn3!E538=China_Japan!$A$402, 6&amp;COUNTIF(TestUIn3!$E$2:$E538,China_Japan!$A$402),IF(TestUIn3!E538=China_Japan!$A$482, 7&amp;COUNTIF(TestUIn3!$E$2:$E538,China_Japan!$A$482),IF(TestUIn3!E538=China_Japan!$A$562, 8&amp;COUNTIF(TestUIn3!$E$2:$E538,China_Japan!$A$562),IF(TestUIn3!E538=China_Japan!$A$642, 9&amp;COUNTIF(TestUIn3!$E$2:$E538,China_Japan!$A$642),IF(TestUIn3!E538=China_Japan!$A$722, 10&amp;COUNTIF(TestUIn3!$E$2:$E538,China_Japan!$A$722),0)))))))))))</f>
        <v>0</v>
      </c>
      <c r="B538" t="str">
        <f>TestUIn3!A538</f>
        <v/>
      </c>
      <c r="C538" t="str">
        <f>TestUIn3!B538</f>
        <v/>
      </c>
      <c r="D538" t="str">
        <f>TestUIn3!C538</f>
        <v/>
      </c>
      <c r="E538" t="str">
        <f>TestUIn3!D538</f>
        <v/>
      </c>
      <c r="F538" s="87" t="str">
        <f>TestUIn3!F538</f>
        <v/>
      </c>
    </row>
    <row r="539">
      <c r="A539" s="86">
        <f>(IF(TestUIn3!E539=China_Japan!$A$2,1&amp;COUNTIF(TestUIn3!$E$2:$E539,China_Japan!$A$2), IF(TestUIn3!E539=China_Japan!$A$82, 2&amp;COUNTIF(TestUIn3!$E$2:$E539,China_Japan!$A$82),IF(TestUIn3!E539=China_Japan!$A$162, 3&amp;COUNTIF(TestUIn3!$E$2:$E539,China_Japan!$A$162),IF(TestUIn3!E539=China_Japan!$A$242, 4&amp;COUNTIF(TestUIn3!$E$2:$E539,China_Japan!$A$242),IF(TestUIn3!E539=China_Japan!$A$322, 5&amp;COUNTIF(TestUIn3!$E$2:$E539,China_Japan!$A$322),IF(TestUIn3!E539=China_Japan!$A$402, 6&amp;COUNTIF(TestUIn3!$E$2:$E539,China_Japan!$A$402),IF(TestUIn3!E539=China_Japan!$A$482, 7&amp;COUNTIF(TestUIn3!$E$2:$E539,China_Japan!$A$482),IF(TestUIn3!E539=China_Japan!$A$562, 8&amp;COUNTIF(TestUIn3!$E$2:$E539,China_Japan!$A$562),IF(TestUIn3!E539=China_Japan!$A$642, 9&amp;COUNTIF(TestUIn3!$E$2:$E539,China_Japan!$A$642),IF(TestUIn3!E539=China_Japan!$A$722, 10&amp;COUNTIF(TestUIn3!$E$2:$E539,China_Japan!$A$722),0)))))))))))</f>
        <v>0</v>
      </c>
      <c r="B539" t="str">
        <f>TestUIn3!A539</f>
        <v/>
      </c>
      <c r="C539" t="str">
        <f>TestUIn3!B539</f>
        <v/>
      </c>
      <c r="D539" t="str">
        <f>TestUIn3!C539</f>
        <v/>
      </c>
      <c r="E539" t="str">
        <f>TestUIn3!D539</f>
        <v/>
      </c>
      <c r="F539" s="87" t="str">
        <f>TestUIn3!F539</f>
        <v/>
      </c>
    </row>
    <row r="540">
      <c r="A540" s="86">
        <f>(IF(TestUIn3!E540=China_Japan!$A$2,1&amp;COUNTIF(TestUIn3!$E$2:$E540,China_Japan!$A$2), IF(TestUIn3!E540=China_Japan!$A$82, 2&amp;COUNTIF(TestUIn3!$E$2:$E540,China_Japan!$A$82),IF(TestUIn3!E540=China_Japan!$A$162, 3&amp;COUNTIF(TestUIn3!$E$2:$E540,China_Japan!$A$162),IF(TestUIn3!E540=China_Japan!$A$242, 4&amp;COUNTIF(TestUIn3!$E$2:$E540,China_Japan!$A$242),IF(TestUIn3!E540=China_Japan!$A$322, 5&amp;COUNTIF(TestUIn3!$E$2:$E540,China_Japan!$A$322),IF(TestUIn3!E540=China_Japan!$A$402, 6&amp;COUNTIF(TestUIn3!$E$2:$E540,China_Japan!$A$402),IF(TestUIn3!E540=China_Japan!$A$482, 7&amp;COUNTIF(TestUIn3!$E$2:$E540,China_Japan!$A$482),IF(TestUIn3!E540=China_Japan!$A$562, 8&amp;COUNTIF(TestUIn3!$E$2:$E540,China_Japan!$A$562),IF(TestUIn3!E540=China_Japan!$A$642, 9&amp;COUNTIF(TestUIn3!$E$2:$E540,China_Japan!$A$642),IF(TestUIn3!E540=China_Japan!$A$722, 10&amp;COUNTIF(TestUIn3!$E$2:$E540,China_Japan!$A$722),0)))))))))))</f>
        <v>0</v>
      </c>
      <c r="B540" t="str">
        <f>TestUIn3!A540</f>
        <v/>
      </c>
      <c r="C540" t="str">
        <f>TestUIn3!B540</f>
        <v/>
      </c>
      <c r="D540" t="str">
        <f>TestUIn3!C540</f>
        <v/>
      </c>
      <c r="E540" t="str">
        <f>TestUIn3!D540</f>
        <v/>
      </c>
      <c r="F540" s="87" t="str">
        <f>TestUIn3!F540</f>
        <v/>
      </c>
    </row>
    <row r="541">
      <c r="A541" s="86">
        <f>(IF(TestUIn3!E541=China_Japan!$A$2,1&amp;COUNTIF(TestUIn3!$E$2:$E541,China_Japan!$A$2), IF(TestUIn3!E541=China_Japan!$A$82, 2&amp;COUNTIF(TestUIn3!$E$2:$E541,China_Japan!$A$82),IF(TestUIn3!E541=China_Japan!$A$162, 3&amp;COUNTIF(TestUIn3!$E$2:$E541,China_Japan!$A$162),IF(TestUIn3!E541=China_Japan!$A$242, 4&amp;COUNTIF(TestUIn3!$E$2:$E541,China_Japan!$A$242),IF(TestUIn3!E541=China_Japan!$A$322, 5&amp;COUNTIF(TestUIn3!$E$2:$E541,China_Japan!$A$322),IF(TestUIn3!E541=China_Japan!$A$402, 6&amp;COUNTIF(TestUIn3!$E$2:$E541,China_Japan!$A$402),IF(TestUIn3!E541=China_Japan!$A$482, 7&amp;COUNTIF(TestUIn3!$E$2:$E541,China_Japan!$A$482),IF(TestUIn3!E541=China_Japan!$A$562, 8&amp;COUNTIF(TestUIn3!$E$2:$E541,China_Japan!$A$562),IF(TestUIn3!E541=China_Japan!$A$642, 9&amp;COUNTIF(TestUIn3!$E$2:$E541,China_Japan!$A$642),IF(TestUIn3!E541=China_Japan!$A$722, 10&amp;COUNTIF(TestUIn3!$E$2:$E541,China_Japan!$A$722),0)))))))))))</f>
        <v>0</v>
      </c>
      <c r="B541" t="str">
        <f>TestUIn3!A541</f>
        <v/>
      </c>
      <c r="C541" t="str">
        <f>TestUIn3!B541</f>
        <v/>
      </c>
      <c r="D541" t="str">
        <f>TestUIn3!C541</f>
        <v/>
      </c>
      <c r="E541" t="str">
        <f>TestUIn3!D541</f>
        <v/>
      </c>
      <c r="F541" s="87" t="str">
        <f>TestUIn3!F541</f>
        <v/>
      </c>
    </row>
    <row r="542">
      <c r="A542" s="86">
        <f>(IF(TestUIn3!E542=China_Japan!$A$2,1&amp;COUNTIF(TestUIn3!$E$2:$E542,China_Japan!$A$2), IF(TestUIn3!E542=China_Japan!$A$82, 2&amp;COUNTIF(TestUIn3!$E$2:$E542,China_Japan!$A$82),IF(TestUIn3!E542=China_Japan!$A$162, 3&amp;COUNTIF(TestUIn3!$E$2:$E542,China_Japan!$A$162),IF(TestUIn3!E542=China_Japan!$A$242, 4&amp;COUNTIF(TestUIn3!$E$2:$E542,China_Japan!$A$242),IF(TestUIn3!E542=China_Japan!$A$322, 5&amp;COUNTIF(TestUIn3!$E$2:$E542,China_Japan!$A$322),IF(TestUIn3!E542=China_Japan!$A$402, 6&amp;COUNTIF(TestUIn3!$E$2:$E542,China_Japan!$A$402),IF(TestUIn3!E542=China_Japan!$A$482, 7&amp;COUNTIF(TestUIn3!$E$2:$E542,China_Japan!$A$482),IF(TestUIn3!E542=China_Japan!$A$562, 8&amp;COUNTIF(TestUIn3!$E$2:$E542,China_Japan!$A$562),IF(TestUIn3!E542=China_Japan!$A$642, 9&amp;COUNTIF(TestUIn3!$E$2:$E542,China_Japan!$A$642),IF(TestUIn3!E542=China_Japan!$A$722, 10&amp;COUNTIF(TestUIn3!$E$2:$E542,China_Japan!$A$722),0)))))))))))</f>
        <v>0</v>
      </c>
      <c r="B542" t="str">
        <f>TestUIn3!A542</f>
        <v/>
      </c>
      <c r="C542" t="str">
        <f>TestUIn3!B542</f>
        <v/>
      </c>
      <c r="D542" t="str">
        <f>TestUIn3!C542</f>
        <v/>
      </c>
      <c r="E542" t="str">
        <f>TestUIn3!D542</f>
        <v/>
      </c>
      <c r="F542" s="87" t="str">
        <f>TestUIn3!F542</f>
        <v/>
      </c>
    </row>
    <row r="543">
      <c r="A543" s="86">
        <f>(IF(TestUIn3!E543=China_Japan!$A$2,1&amp;COUNTIF(TestUIn3!$E$2:$E543,China_Japan!$A$2), IF(TestUIn3!E543=China_Japan!$A$82, 2&amp;COUNTIF(TestUIn3!$E$2:$E543,China_Japan!$A$82),IF(TestUIn3!E543=China_Japan!$A$162, 3&amp;COUNTIF(TestUIn3!$E$2:$E543,China_Japan!$A$162),IF(TestUIn3!E543=China_Japan!$A$242, 4&amp;COUNTIF(TestUIn3!$E$2:$E543,China_Japan!$A$242),IF(TestUIn3!E543=China_Japan!$A$322, 5&amp;COUNTIF(TestUIn3!$E$2:$E543,China_Japan!$A$322),IF(TestUIn3!E543=China_Japan!$A$402, 6&amp;COUNTIF(TestUIn3!$E$2:$E543,China_Japan!$A$402),IF(TestUIn3!E543=China_Japan!$A$482, 7&amp;COUNTIF(TestUIn3!$E$2:$E543,China_Japan!$A$482),IF(TestUIn3!E543=China_Japan!$A$562, 8&amp;COUNTIF(TestUIn3!$E$2:$E543,China_Japan!$A$562),IF(TestUIn3!E543=China_Japan!$A$642, 9&amp;COUNTIF(TestUIn3!$E$2:$E543,China_Japan!$A$642),IF(TestUIn3!E543=China_Japan!$A$722, 10&amp;COUNTIF(TestUIn3!$E$2:$E543,China_Japan!$A$722),0)))))))))))</f>
        <v>0</v>
      </c>
      <c r="B543" t="str">
        <f>TestUIn3!A543</f>
        <v/>
      </c>
      <c r="C543" t="str">
        <f>TestUIn3!B543</f>
        <v/>
      </c>
      <c r="D543" t="str">
        <f>TestUIn3!C543</f>
        <v/>
      </c>
      <c r="E543" t="str">
        <f>TestUIn3!D543</f>
        <v/>
      </c>
      <c r="F543" s="87" t="str">
        <f>TestUIn3!F543</f>
        <v/>
      </c>
    </row>
    <row r="544">
      <c r="A544" s="86">
        <f>(IF(TestUIn3!E544=China_Japan!$A$2,1&amp;COUNTIF(TestUIn3!$E$2:$E544,China_Japan!$A$2), IF(TestUIn3!E544=China_Japan!$A$82, 2&amp;COUNTIF(TestUIn3!$E$2:$E544,China_Japan!$A$82),IF(TestUIn3!E544=China_Japan!$A$162, 3&amp;COUNTIF(TestUIn3!$E$2:$E544,China_Japan!$A$162),IF(TestUIn3!E544=China_Japan!$A$242, 4&amp;COUNTIF(TestUIn3!$E$2:$E544,China_Japan!$A$242),IF(TestUIn3!E544=China_Japan!$A$322, 5&amp;COUNTIF(TestUIn3!$E$2:$E544,China_Japan!$A$322),IF(TestUIn3!E544=China_Japan!$A$402, 6&amp;COUNTIF(TestUIn3!$E$2:$E544,China_Japan!$A$402),IF(TestUIn3!E544=China_Japan!$A$482, 7&amp;COUNTIF(TestUIn3!$E$2:$E544,China_Japan!$A$482),IF(TestUIn3!E544=China_Japan!$A$562, 8&amp;COUNTIF(TestUIn3!$E$2:$E544,China_Japan!$A$562),IF(TestUIn3!E544=China_Japan!$A$642, 9&amp;COUNTIF(TestUIn3!$E$2:$E544,China_Japan!$A$642),IF(TestUIn3!E544=China_Japan!$A$722, 10&amp;COUNTIF(TestUIn3!$E$2:$E544,China_Japan!$A$722),0)))))))))))</f>
        <v>0</v>
      </c>
      <c r="B544" t="str">
        <f>TestUIn3!A544</f>
        <v/>
      </c>
      <c r="C544" t="str">
        <f>TestUIn3!B544</f>
        <v/>
      </c>
      <c r="D544" t="str">
        <f>TestUIn3!C544</f>
        <v/>
      </c>
      <c r="E544" t="str">
        <f>TestUIn3!D544</f>
        <v/>
      </c>
      <c r="F544" s="87" t="str">
        <f>TestUIn3!F544</f>
        <v/>
      </c>
    </row>
    <row r="545">
      <c r="A545" s="86">
        <f>(IF(TestUIn3!E545=China_Japan!$A$2,1&amp;COUNTIF(TestUIn3!$E$2:$E545,China_Japan!$A$2), IF(TestUIn3!E545=China_Japan!$A$82, 2&amp;COUNTIF(TestUIn3!$E$2:$E545,China_Japan!$A$82),IF(TestUIn3!E545=China_Japan!$A$162, 3&amp;COUNTIF(TestUIn3!$E$2:$E545,China_Japan!$A$162),IF(TestUIn3!E545=China_Japan!$A$242, 4&amp;COUNTIF(TestUIn3!$E$2:$E545,China_Japan!$A$242),IF(TestUIn3!E545=China_Japan!$A$322, 5&amp;COUNTIF(TestUIn3!$E$2:$E545,China_Japan!$A$322),IF(TestUIn3!E545=China_Japan!$A$402, 6&amp;COUNTIF(TestUIn3!$E$2:$E545,China_Japan!$A$402),IF(TestUIn3!E545=China_Japan!$A$482, 7&amp;COUNTIF(TestUIn3!$E$2:$E545,China_Japan!$A$482),IF(TestUIn3!E545=China_Japan!$A$562, 8&amp;COUNTIF(TestUIn3!$E$2:$E545,China_Japan!$A$562),IF(TestUIn3!E545=China_Japan!$A$642, 9&amp;COUNTIF(TestUIn3!$E$2:$E545,China_Japan!$A$642),IF(TestUIn3!E545=China_Japan!$A$722, 10&amp;COUNTIF(TestUIn3!$E$2:$E545,China_Japan!$A$722),0)))))))))))</f>
        <v>0</v>
      </c>
      <c r="B545" t="str">
        <f>TestUIn3!A545</f>
        <v/>
      </c>
      <c r="C545" t="str">
        <f>TestUIn3!B545</f>
        <v/>
      </c>
      <c r="D545" t="str">
        <f>TestUIn3!C545</f>
        <v/>
      </c>
      <c r="E545" t="str">
        <f>TestUIn3!D545</f>
        <v/>
      </c>
      <c r="F545" s="87" t="str">
        <f>TestUIn3!F545</f>
        <v/>
      </c>
    </row>
    <row r="546">
      <c r="A546" s="86">
        <f>(IF(TestUIn3!E546=China_Japan!$A$2,1&amp;COUNTIF(TestUIn3!$E$2:$E546,China_Japan!$A$2), IF(TestUIn3!E546=China_Japan!$A$82, 2&amp;COUNTIF(TestUIn3!$E$2:$E546,China_Japan!$A$82),IF(TestUIn3!E546=China_Japan!$A$162, 3&amp;COUNTIF(TestUIn3!$E$2:$E546,China_Japan!$A$162),IF(TestUIn3!E546=China_Japan!$A$242, 4&amp;COUNTIF(TestUIn3!$E$2:$E546,China_Japan!$A$242),IF(TestUIn3!E546=China_Japan!$A$322, 5&amp;COUNTIF(TestUIn3!$E$2:$E546,China_Japan!$A$322),IF(TestUIn3!E546=China_Japan!$A$402, 6&amp;COUNTIF(TestUIn3!$E$2:$E546,China_Japan!$A$402),IF(TestUIn3!E546=China_Japan!$A$482, 7&amp;COUNTIF(TestUIn3!$E$2:$E546,China_Japan!$A$482),IF(TestUIn3!E546=China_Japan!$A$562, 8&amp;COUNTIF(TestUIn3!$E$2:$E546,China_Japan!$A$562),IF(TestUIn3!E546=China_Japan!$A$642, 9&amp;COUNTIF(TestUIn3!$E$2:$E546,China_Japan!$A$642),IF(TestUIn3!E546=China_Japan!$A$722, 10&amp;COUNTIF(TestUIn3!$E$2:$E546,China_Japan!$A$722),0)))))))))))</f>
        <v>0</v>
      </c>
      <c r="B546" t="str">
        <f>TestUIn3!A546</f>
        <v/>
      </c>
      <c r="C546" t="str">
        <f>TestUIn3!B546</f>
        <v/>
      </c>
      <c r="D546" t="str">
        <f>TestUIn3!C546</f>
        <v/>
      </c>
      <c r="E546" t="str">
        <f>TestUIn3!D546</f>
        <v/>
      </c>
      <c r="F546" s="87" t="str">
        <f>TestUIn3!F546</f>
        <v/>
      </c>
    </row>
    <row r="547">
      <c r="A547" s="86">
        <f>(IF(TestUIn3!E547=China_Japan!$A$2,1&amp;COUNTIF(TestUIn3!$E$2:$E547,China_Japan!$A$2), IF(TestUIn3!E547=China_Japan!$A$82, 2&amp;COUNTIF(TestUIn3!$E$2:$E547,China_Japan!$A$82),IF(TestUIn3!E547=China_Japan!$A$162, 3&amp;COUNTIF(TestUIn3!$E$2:$E547,China_Japan!$A$162),IF(TestUIn3!E547=China_Japan!$A$242, 4&amp;COUNTIF(TestUIn3!$E$2:$E547,China_Japan!$A$242),IF(TestUIn3!E547=China_Japan!$A$322, 5&amp;COUNTIF(TestUIn3!$E$2:$E547,China_Japan!$A$322),IF(TestUIn3!E547=China_Japan!$A$402, 6&amp;COUNTIF(TestUIn3!$E$2:$E547,China_Japan!$A$402),IF(TestUIn3!E547=China_Japan!$A$482, 7&amp;COUNTIF(TestUIn3!$E$2:$E547,China_Japan!$A$482),IF(TestUIn3!E547=China_Japan!$A$562, 8&amp;COUNTIF(TestUIn3!$E$2:$E547,China_Japan!$A$562),IF(TestUIn3!E547=China_Japan!$A$642, 9&amp;COUNTIF(TestUIn3!$E$2:$E547,China_Japan!$A$642),IF(TestUIn3!E547=China_Japan!$A$722, 10&amp;COUNTIF(TestUIn3!$E$2:$E547,China_Japan!$A$722),0)))))))))))</f>
        <v>0</v>
      </c>
      <c r="B547" t="str">
        <f>TestUIn3!A547</f>
        <v/>
      </c>
      <c r="C547" t="str">
        <f>TestUIn3!B547</f>
        <v/>
      </c>
      <c r="D547" t="str">
        <f>TestUIn3!C547</f>
        <v/>
      </c>
      <c r="E547" t="str">
        <f>TestUIn3!D547</f>
        <v/>
      </c>
      <c r="F547" s="87" t="str">
        <f>TestUIn3!F547</f>
        <v/>
      </c>
    </row>
    <row r="548">
      <c r="A548" s="86">
        <f>(IF(TestUIn3!E548=China_Japan!$A$2,1&amp;COUNTIF(TestUIn3!$E$2:$E548,China_Japan!$A$2), IF(TestUIn3!E548=China_Japan!$A$82, 2&amp;COUNTIF(TestUIn3!$E$2:$E548,China_Japan!$A$82),IF(TestUIn3!E548=China_Japan!$A$162, 3&amp;COUNTIF(TestUIn3!$E$2:$E548,China_Japan!$A$162),IF(TestUIn3!E548=China_Japan!$A$242, 4&amp;COUNTIF(TestUIn3!$E$2:$E548,China_Japan!$A$242),IF(TestUIn3!E548=China_Japan!$A$322, 5&amp;COUNTIF(TestUIn3!$E$2:$E548,China_Japan!$A$322),IF(TestUIn3!E548=China_Japan!$A$402, 6&amp;COUNTIF(TestUIn3!$E$2:$E548,China_Japan!$A$402),IF(TestUIn3!E548=China_Japan!$A$482, 7&amp;COUNTIF(TestUIn3!$E$2:$E548,China_Japan!$A$482),IF(TestUIn3!E548=China_Japan!$A$562, 8&amp;COUNTIF(TestUIn3!$E$2:$E548,China_Japan!$A$562),IF(TestUIn3!E548=China_Japan!$A$642, 9&amp;COUNTIF(TestUIn3!$E$2:$E548,China_Japan!$A$642),IF(TestUIn3!E548=China_Japan!$A$722, 10&amp;COUNTIF(TestUIn3!$E$2:$E548,China_Japan!$A$722),0)))))))))))</f>
        <v>0</v>
      </c>
      <c r="B548" t="str">
        <f>TestUIn3!A548</f>
        <v/>
      </c>
      <c r="C548" t="str">
        <f>TestUIn3!B548</f>
        <v/>
      </c>
      <c r="D548" t="str">
        <f>TestUIn3!C548</f>
        <v/>
      </c>
      <c r="E548" t="str">
        <f>TestUIn3!D548</f>
        <v/>
      </c>
      <c r="F548" s="87" t="str">
        <f>TestUIn3!F548</f>
        <v/>
      </c>
    </row>
    <row r="549">
      <c r="A549" s="86">
        <f>(IF(TestUIn3!E549=China_Japan!$A$2,1&amp;COUNTIF(TestUIn3!$E$2:$E549,China_Japan!$A$2), IF(TestUIn3!E549=China_Japan!$A$82, 2&amp;COUNTIF(TestUIn3!$E$2:$E549,China_Japan!$A$82),IF(TestUIn3!E549=China_Japan!$A$162, 3&amp;COUNTIF(TestUIn3!$E$2:$E549,China_Japan!$A$162),IF(TestUIn3!E549=China_Japan!$A$242, 4&amp;COUNTIF(TestUIn3!$E$2:$E549,China_Japan!$A$242),IF(TestUIn3!E549=China_Japan!$A$322, 5&amp;COUNTIF(TestUIn3!$E$2:$E549,China_Japan!$A$322),IF(TestUIn3!E549=China_Japan!$A$402, 6&amp;COUNTIF(TestUIn3!$E$2:$E549,China_Japan!$A$402),IF(TestUIn3!E549=China_Japan!$A$482, 7&amp;COUNTIF(TestUIn3!$E$2:$E549,China_Japan!$A$482),IF(TestUIn3!E549=China_Japan!$A$562, 8&amp;COUNTIF(TestUIn3!$E$2:$E549,China_Japan!$A$562),IF(TestUIn3!E549=China_Japan!$A$642, 9&amp;COUNTIF(TestUIn3!$E$2:$E549,China_Japan!$A$642),IF(TestUIn3!E549=China_Japan!$A$722, 10&amp;COUNTIF(TestUIn3!$E$2:$E549,China_Japan!$A$722),0)))))))))))</f>
        <v>0</v>
      </c>
      <c r="B549" t="str">
        <f>TestUIn3!A549</f>
        <v/>
      </c>
      <c r="C549" t="str">
        <f>TestUIn3!B549</f>
        <v/>
      </c>
      <c r="D549" t="str">
        <f>TestUIn3!C549</f>
        <v/>
      </c>
      <c r="E549" t="str">
        <f>TestUIn3!D549</f>
        <v/>
      </c>
      <c r="F549" s="87" t="str">
        <f>TestUIn3!F549</f>
        <v/>
      </c>
    </row>
    <row r="550">
      <c r="A550" s="86">
        <f>(IF(TestUIn3!E550=China_Japan!$A$2,1&amp;COUNTIF(TestUIn3!$E$2:$E550,China_Japan!$A$2), IF(TestUIn3!E550=China_Japan!$A$82, 2&amp;COUNTIF(TestUIn3!$E$2:$E550,China_Japan!$A$82),IF(TestUIn3!E550=China_Japan!$A$162, 3&amp;COUNTIF(TestUIn3!$E$2:$E550,China_Japan!$A$162),IF(TestUIn3!E550=China_Japan!$A$242, 4&amp;COUNTIF(TestUIn3!$E$2:$E550,China_Japan!$A$242),IF(TestUIn3!E550=China_Japan!$A$322, 5&amp;COUNTIF(TestUIn3!$E$2:$E550,China_Japan!$A$322),IF(TestUIn3!E550=China_Japan!$A$402, 6&amp;COUNTIF(TestUIn3!$E$2:$E550,China_Japan!$A$402),IF(TestUIn3!E550=China_Japan!$A$482, 7&amp;COUNTIF(TestUIn3!$E$2:$E550,China_Japan!$A$482),IF(TestUIn3!E550=China_Japan!$A$562, 8&amp;COUNTIF(TestUIn3!$E$2:$E550,China_Japan!$A$562),IF(TestUIn3!E550=China_Japan!$A$642, 9&amp;COUNTIF(TestUIn3!$E$2:$E550,China_Japan!$A$642),IF(TestUIn3!E550=China_Japan!$A$722, 10&amp;COUNTIF(TestUIn3!$E$2:$E550,China_Japan!$A$722),0)))))))))))</f>
        <v>0</v>
      </c>
      <c r="B550" t="str">
        <f>TestUIn3!A550</f>
        <v/>
      </c>
      <c r="C550" t="str">
        <f>TestUIn3!B550</f>
        <v/>
      </c>
      <c r="D550" t="str">
        <f>TestUIn3!C550</f>
        <v/>
      </c>
      <c r="E550" t="str">
        <f>TestUIn3!D550</f>
        <v/>
      </c>
      <c r="F550" s="87" t="str">
        <f>TestUIn3!F550</f>
        <v/>
      </c>
    </row>
    <row r="551">
      <c r="A551" s="86">
        <f>(IF(TestUIn3!E551=China_Japan!$A$2,1&amp;COUNTIF(TestUIn3!$E$2:$E551,China_Japan!$A$2), IF(TestUIn3!E551=China_Japan!$A$82, 2&amp;COUNTIF(TestUIn3!$E$2:$E551,China_Japan!$A$82),IF(TestUIn3!E551=China_Japan!$A$162, 3&amp;COUNTIF(TestUIn3!$E$2:$E551,China_Japan!$A$162),IF(TestUIn3!E551=China_Japan!$A$242, 4&amp;COUNTIF(TestUIn3!$E$2:$E551,China_Japan!$A$242),IF(TestUIn3!E551=China_Japan!$A$322, 5&amp;COUNTIF(TestUIn3!$E$2:$E551,China_Japan!$A$322),IF(TestUIn3!E551=China_Japan!$A$402, 6&amp;COUNTIF(TestUIn3!$E$2:$E551,China_Japan!$A$402),IF(TestUIn3!E551=China_Japan!$A$482, 7&amp;COUNTIF(TestUIn3!$E$2:$E551,China_Japan!$A$482),IF(TestUIn3!E551=China_Japan!$A$562, 8&amp;COUNTIF(TestUIn3!$E$2:$E551,China_Japan!$A$562),IF(TestUIn3!E551=China_Japan!$A$642, 9&amp;COUNTIF(TestUIn3!$E$2:$E551,China_Japan!$A$642),IF(TestUIn3!E551=China_Japan!$A$722, 10&amp;COUNTIF(TestUIn3!$E$2:$E551,China_Japan!$A$722),0)))))))))))</f>
        <v>0</v>
      </c>
      <c r="B551" t="str">
        <f>TestUIn3!A551</f>
        <v/>
      </c>
      <c r="C551" t="str">
        <f>TestUIn3!B551</f>
        <v/>
      </c>
      <c r="D551" t="str">
        <f>TestUIn3!C551</f>
        <v/>
      </c>
      <c r="E551" t="str">
        <f>TestUIn3!D551</f>
        <v/>
      </c>
      <c r="F551" s="87" t="str">
        <f>TestUIn3!F551</f>
        <v/>
      </c>
    </row>
    <row r="552">
      <c r="A552" s="86">
        <f>(IF(TestUIn3!E552=China_Japan!$A$2,1&amp;COUNTIF(TestUIn3!$E$2:$E552,China_Japan!$A$2), IF(TestUIn3!E552=China_Japan!$A$82, 2&amp;COUNTIF(TestUIn3!$E$2:$E552,China_Japan!$A$82),IF(TestUIn3!E552=China_Japan!$A$162, 3&amp;COUNTIF(TestUIn3!$E$2:$E552,China_Japan!$A$162),IF(TestUIn3!E552=China_Japan!$A$242, 4&amp;COUNTIF(TestUIn3!$E$2:$E552,China_Japan!$A$242),IF(TestUIn3!E552=China_Japan!$A$322, 5&amp;COUNTIF(TestUIn3!$E$2:$E552,China_Japan!$A$322),IF(TestUIn3!E552=China_Japan!$A$402, 6&amp;COUNTIF(TestUIn3!$E$2:$E552,China_Japan!$A$402),IF(TestUIn3!E552=China_Japan!$A$482, 7&amp;COUNTIF(TestUIn3!$E$2:$E552,China_Japan!$A$482),IF(TestUIn3!E552=China_Japan!$A$562, 8&amp;COUNTIF(TestUIn3!$E$2:$E552,China_Japan!$A$562),IF(TestUIn3!E552=China_Japan!$A$642, 9&amp;COUNTIF(TestUIn3!$E$2:$E552,China_Japan!$A$642),IF(TestUIn3!E552=China_Japan!$A$722, 10&amp;COUNTIF(TestUIn3!$E$2:$E552,China_Japan!$A$722),0)))))))))))</f>
        <v>0</v>
      </c>
      <c r="B552" t="str">
        <f>TestUIn3!A552</f>
        <v/>
      </c>
      <c r="C552" t="str">
        <f>TestUIn3!B552</f>
        <v/>
      </c>
      <c r="D552" t="str">
        <f>TestUIn3!C552</f>
        <v/>
      </c>
      <c r="E552" t="str">
        <f>TestUIn3!D552</f>
        <v/>
      </c>
      <c r="F552" s="87" t="str">
        <f>TestUIn3!F552</f>
        <v/>
      </c>
    </row>
    <row r="553">
      <c r="A553" s="86">
        <f>(IF(TestUIn3!E553=China_Japan!$A$2,1&amp;COUNTIF(TestUIn3!$E$2:$E553,China_Japan!$A$2), IF(TestUIn3!E553=China_Japan!$A$82, 2&amp;COUNTIF(TestUIn3!$E$2:$E553,China_Japan!$A$82),IF(TestUIn3!E553=China_Japan!$A$162, 3&amp;COUNTIF(TestUIn3!$E$2:$E553,China_Japan!$A$162),IF(TestUIn3!E553=China_Japan!$A$242, 4&amp;COUNTIF(TestUIn3!$E$2:$E553,China_Japan!$A$242),IF(TestUIn3!E553=China_Japan!$A$322, 5&amp;COUNTIF(TestUIn3!$E$2:$E553,China_Japan!$A$322),IF(TestUIn3!E553=China_Japan!$A$402, 6&amp;COUNTIF(TestUIn3!$E$2:$E553,China_Japan!$A$402),IF(TestUIn3!E553=China_Japan!$A$482, 7&amp;COUNTIF(TestUIn3!$E$2:$E553,China_Japan!$A$482),IF(TestUIn3!E553=China_Japan!$A$562, 8&amp;COUNTIF(TestUIn3!$E$2:$E553,China_Japan!$A$562),IF(TestUIn3!E553=China_Japan!$A$642, 9&amp;COUNTIF(TestUIn3!$E$2:$E553,China_Japan!$A$642),IF(TestUIn3!E553=China_Japan!$A$722, 10&amp;COUNTIF(TestUIn3!$E$2:$E553,China_Japan!$A$722),0)))))))))))</f>
        <v>0</v>
      </c>
      <c r="B553" t="str">
        <f>TestUIn3!A553</f>
        <v/>
      </c>
      <c r="C553" t="str">
        <f>TestUIn3!B553</f>
        <v/>
      </c>
      <c r="D553" t="str">
        <f>TestUIn3!C553</f>
        <v/>
      </c>
      <c r="E553" t="str">
        <f>TestUIn3!D553</f>
        <v/>
      </c>
      <c r="F553" s="87" t="str">
        <f>TestUIn3!F553</f>
        <v/>
      </c>
    </row>
    <row r="554">
      <c r="A554" s="86">
        <f>(IF(TestUIn3!E554=China_Japan!$A$2,1&amp;COUNTIF(TestUIn3!$E$2:$E554,China_Japan!$A$2), IF(TestUIn3!E554=China_Japan!$A$82, 2&amp;COUNTIF(TestUIn3!$E$2:$E554,China_Japan!$A$82),IF(TestUIn3!E554=China_Japan!$A$162, 3&amp;COUNTIF(TestUIn3!$E$2:$E554,China_Japan!$A$162),IF(TestUIn3!E554=China_Japan!$A$242, 4&amp;COUNTIF(TestUIn3!$E$2:$E554,China_Japan!$A$242),IF(TestUIn3!E554=China_Japan!$A$322, 5&amp;COUNTIF(TestUIn3!$E$2:$E554,China_Japan!$A$322),IF(TestUIn3!E554=China_Japan!$A$402, 6&amp;COUNTIF(TestUIn3!$E$2:$E554,China_Japan!$A$402),IF(TestUIn3!E554=China_Japan!$A$482, 7&amp;COUNTIF(TestUIn3!$E$2:$E554,China_Japan!$A$482),IF(TestUIn3!E554=China_Japan!$A$562, 8&amp;COUNTIF(TestUIn3!$E$2:$E554,China_Japan!$A$562),IF(TestUIn3!E554=China_Japan!$A$642, 9&amp;COUNTIF(TestUIn3!$E$2:$E554,China_Japan!$A$642),IF(TestUIn3!E554=China_Japan!$A$722, 10&amp;COUNTIF(TestUIn3!$E$2:$E554,China_Japan!$A$722),0)))))))))))</f>
        <v>0</v>
      </c>
      <c r="B554" t="str">
        <f>TestUIn3!A554</f>
        <v/>
      </c>
      <c r="C554" t="str">
        <f>TestUIn3!B554</f>
        <v/>
      </c>
      <c r="D554" t="str">
        <f>TestUIn3!C554</f>
        <v/>
      </c>
      <c r="E554" t="str">
        <f>TestUIn3!D554</f>
        <v/>
      </c>
      <c r="F554" s="87" t="str">
        <f>TestUIn3!F554</f>
        <v/>
      </c>
    </row>
    <row r="555">
      <c r="A555" s="86">
        <f>(IF(TestUIn3!E555=China_Japan!$A$2,1&amp;COUNTIF(TestUIn3!$E$2:$E555,China_Japan!$A$2), IF(TestUIn3!E555=China_Japan!$A$82, 2&amp;COUNTIF(TestUIn3!$E$2:$E555,China_Japan!$A$82),IF(TestUIn3!E555=China_Japan!$A$162, 3&amp;COUNTIF(TestUIn3!$E$2:$E555,China_Japan!$A$162),IF(TestUIn3!E555=China_Japan!$A$242, 4&amp;COUNTIF(TestUIn3!$E$2:$E555,China_Japan!$A$242),IF(TestUIn3!E555=China_Japan!$A$322, 5&amp;COUNTIF(TestUIn3!$E$2:$E555,China_Japan!$A$322),IF(TestUIn3!E555=China_Japan!$A$402, 6&amp;COUNTIF(TestUIn3!$E$2:$E555,China_Japan!$A$402),IF(TestUIn3!E555=China_Japan!$A$482, 7&amp;COUNTIF(TestUIn3!$E$2:$E555,China_Japan!$A$482),IF(TestUIn3!E555=China_Japan!$A$562, 8&amp;COUNTIF(TestUIn3!$E$2:$E555,China_Japan!$A$562),IF(TestUIn3!E555=China_Japan!$A$642, 9&amp;COUNTIF(TestUIn3!$E$2:$E555,China_Japan!$A$642),IF(TestUIn3!E555=China_Japan!$A$722, 10&amp;COUNTIF(TestUIn3!$E$2:$E555,China_Japan!$A$722),0)))))))))))</f>
        <v>0</v>
      </c>
      <c r="B555" t="str">
        <f>TestUIn3!A555</f>
        <v/>
      </c>
      <c r="C555" t="str">
        <f>TestUIn3!B555</f>
        <v/>
      </c>
      <c r="D555" t="str">
        <f>TestUIn3!C555</f>
        <v/>
      </c>
      <c r="E555" t="str">
        <f>TestUIn3!D555</f>
        <v/>
      </c>
      <c r="F555" s="87" t="str">
        <f>TestUIn3!F555</f>
        <v/>
      </c>
    </row>
    <row r="556">
      <c r="A556" s="86">
        <f>(IF(TestUIn3!E556=China_Japan!$A$2,1&amp;COUNTIF(TestUIn3!$E$2:$E556,China_Japan!$A$2), IF(TestUIn3!E556=China_Japan!$A$82, 2&amp;COUNTIF(TestUIn3!$E$2:$E556,China_Japan!$A$82),IF(TestUIn3!E556=China_Japan!$A$162, 3&amp;COUNTIF(TestUIn3!$E$2:$E556,China_Japan!$A$162),IF(TestUIn3!E556=China_Japan!$A$242, 4&amp;COUNTIF(TestUIn3!$E$2:$E556,China_Japan!$A$242),IF(TestUIn3!E556=China_Japan!$A$322, 5&amp;COUNTIF(TestUIn3!$E$2:$E556,China_Japan!$A$322),IF(TestUIn3!E556=China_Japan!$A$402, 6&amp;COUNTIF(TestUIn3!$E$2:$E556,China_Japan!$A$402),IF(TestUIn3!E556=China_Japan!$A$482, 7&amp;COUNTIF(TestUIn3!$E$2:$E556,China_Japan!$A$482),IF(TestUIn3!E556=China_Japan!$A$562, 8&amp;COUNTIF(TestUIn3!$E$2:$E556,China_Japan!$A$562),IF(TestUIn3!E556=China_Japan!$A$642, 9&amp;COUNTIF(TestUIn3!$E$2:$E556,China_Japan!$A$642),IF(TestUIn3!E556=China_Japan!$A$722, 10&amp;COUNTIF(TestUIn3!$E$2:$E556,China_Japan!$A$722),0)))))))))))</f>
        <v>0</v>
      </c>
      <c r="B556" t="str">
        <f>TestUIn3!A556</f>
        <v/>
      </c>
      <c r="C556" t="str">
        <f>TestUIn3!B556</f>
        <v/>
      </c>
      <c r="D556" t="str">
        <f>TestUIn3!C556</f>
        <v/>
      </c>
      <c r="E556" t="str">
        <f>TestUIn3!D556</f>
        <v/>
      </c>
      <c r="F556" s="87" t="str">
        <f>TestUIn3!F556</f>
        <v/>
      </c>
    </row>
    <row r="557">
      <c r="A557" s="86">
        <f>(IF(TestUIn3!E557=China_Japan!$A$2,1&amp;COUNTIF(TestUIn3!$E$2:$E557,China_Japan!$A$2), IF(TestUIn3!E557=China_Japan!$A$82, 2&amp;COUNTIF(TestUIn3!$E$2:$E557,China_Japan!$A$82),IF(TestUIn3!E557=China_Japan!$A$162, 3&amp;COUNTIF(TestUIn3!$E$2:$E557,China_Japan!$A$162),IF(TestUIn3!E557=China_Japan!$A$242, 4&amp;COUNTIF(TestUIn3!$E$2:$E557,China_Japan!$A$242),IF(TestUIn3!E557=China_Japan!$A$322, 5&amp;COUNTIF(TestUIn3!$E$2:$E557,China_Japan!$A$322),IF(TestUIn3!E557=China_Japan!$A$402, 6&amp;COUNTIF(TestUIn3!$E$2:$E557,China_Japan!$A$402),IF(TestUIn3!E557=China_Japan!$A$482, 7&amp;COUNTIF(TestUIn3!$E$2:$E557,China_Japan!$A$482),IF(TestUIn3!E557=China_Japan!$A$562, 8&amp;COUNTIF(TestUIn3!$E$2:$E557,China_Japan!$A$562),IF(TestUIn3!E557=China_Japan!$A$642, 9&amp;COUNTIF(TestUIn3!$E$2:$E557,China_Japan!$A$642),IF(TestUIn3!E557=China_Japan!$A$722, 10&amp;COUNTIF(TestUIn3!$E$2:$E557,China_Japan!$A$722),0)))))))))))</f>
        <v>0</v>
      </c>
      <c r="B557" t="str">
        <f>TestUIn3!A557</f>
        <v/>
      </c>
      <c r="C557" t="str">
        <f>TestUIn3!B557</f>
        <v/>
      </c>
      <c r="D557" t="str">
        <f>TestUIn3!C557</f>
        <v/>
      </c>
      <c r="E557" t="str">
        <f>TestUIn3!D557</f>
        <v/>
      </c>
      <c r="F557" s="87" t="str">
        <f>TestUIn3!F557</f>
        <v/>
      </c>
    </row>
    <row r="558">
      <c r="A558" s="86">
        <f>(IF(TestUIn3!E558=China_Japan!$A$2,1&amp;COUNTIF(TestUIn3!$E$2:$E558,China_Japan!$A$2), IF(TestUIn3!E558=China_Japan!$A$82, 2&amp;COUNTIF(TestUIn3!$E$2:$E558,China_Japan!$A$82),IF(TestUIn3!E558=China_Japan!$A$162, 3&amp;COUNTIF(TestUIn3!$E$2:$E558,China_Japan!$A$162),IF(TestUIn3!E558=China_Japan!$A$242, 4&amp;COUNTIF(TestUIn3!$E$2:$E558,China_Japan!$A$242),IF(TestUIn3!E558=China_Japan!$A$322, 5&amp;COUNTIF(TestUIn3!$E$2:$E558,China_Japan!$A$322),IF(TestUIn3!E558=China_Japan!$A$402, 6&amp;COUNTIF(TestUIn3!$E$2:$E558,China_Japan!$A$402),IF(TestUIn3!E558=China_Japan!$A$482, 7&amp;COUNTIF(TestUIn3!$E$2:$E558,China_Japan!$A$482),IF(TestUIn3!E558=China_Japan!$A$562, 8&amp;COUNTIF(TestUIn3!$E$2:$E558,China_Japan!$A$562),IF(TestUIn3!E558=China_Japan!$A$642, 9&amp;COUNTIF(TestUIn3!$E$2:$E558,China_Japan!$A$642),IF(TestUIn3!E558=China_Japan!$A$722, 10&amp;COUNTIF(TestUIn3!$E$2:$E558,China_Japan!$A$722),0)))))))))))</f>
        <v>0</v>
      </c>
      <c r="B558" t="str">
        <f>TestUIn3!A558</f>
        <v/>
      </c>
      <c r="C558" t="str">
        <f>TestUIn3!B558</f>
        <v/>
      </c>
      <c r="D558" t="str">
        <f>TestUIn3!C558</f>
        <v/>
      </c>
      <c r="E558" t="str">
        <f>TestUIn3!D558</f>
        <v/>
      </c>
      <c r="F558" s="87" t="str">
        <f>TestUIn3!F558</f>
        <v/>
      </c>
    </row>
    <row r="559">
      <c r="A559" s="86">
        <f>(IF(TestUIn3!E559=China_Japan!$A$2,1&amp;COUNTIF(TestUIn3!$E$2:$E559,China_Japan!$A$2), IF(TestUIn3!E559=China_Japan!$A$82, 2&amp;COUNTIF(TestUIn3!$E$2:$E559,China_Japan!$A$82),IF(TestUIn3!E559=China_Japan!$A$162, 3&amp;COUNTIF(TestUIn3!$E$2:$E559,China_Japan!$A$162),IF(TestUIn3!E559=China_Japan!$A$242, 4&amp;COUNTIF(TestUIn3!$E$2:$E559,China_Japan!$A$242),IF(TestUIn3!E559=China_Japan!$A$322, 5&amp;COUNTIF(TestUIn3!$E$2:$E559,China_Japan!$A$322),IF(TestUIn3!E559=China_Japan!$A$402, 6&amp;COUNTIF(TestUIn3!$E$2:$E559,China_Japan!$A$402),IF(TestUIn3!E559=China_Japan!$A$482, 7&amp;COUNTIF(TestUIn3!$E$2:$E559,China_Japan!$A$482),IF(TestUIn3!E559=China_Japan!$A$562, 8&amp;COUNTIF(TestUIn3!$E$2:$E559,China_Japan!$A$562),IF(TestUIn3!E559=China_Japan!$A$642, 9&amp;COUNTIF(TestUIn3!$E$2:$E559,China_Japan!$A$642),IF(TestUIn3!E559=China_Japan!$A$722, 10&amp;COUNTIF(TestUIn3!$E$2:$E559,China_Japan!$A$722),0)))))))))))</f>
        <v>0</v>
      </c>
      <c r="B559" t="str">
        <f>TestUIn3!A559</f>
        <v/>
      </c>
      <c r="C559" t="str">
        <f>TestUIn3!B559</f>
        <v/>
      </c>
      <c r="D559" t="str">
        <f>TestUIn3!C559</f>
        <v/>
      </c>
      <c r="E559" t="str">
        <f>TestUIn3!D559</f>
        <v/>
      </c>
      <c r="F559" s="87" t="str">
        <f>TestUIn3!F559</f>
        <v/>
      </c>
    </row>
    <row r="560">
      <c r="A560" s="86">
        <f>(IF(TestUIn3!E560=China_Japan!$A$2,1&amp;COUNTIF(TestUIn3!$E$2:$E560,China_Japan!$A$2), IF(TestUIn3!E560=China_Japan!$A$82, 2&amp;COUNTIF(TestUIn3!$E$2:$E560,China_Japan!$A$82),IF(TestUIn3!E560=China_Japan!$A$162, 3&amp;COUNTIF(TestUIn3!$E$2:$E560,China_Japan!$A$162),IF(TestUIn3!E560=China_Japan!$A$242, 4&amp;COUNTIF(TestUIn3!$E$2:$E560,China_Japan!$A$242),IF(TestUIn3!E560=China_Japan!$A$322, 5&amp;COUNTIF(TestUIn3!$E$2:$E560,China_Japan!$A$322),IF(TestUIn3!E560=China_Japan!$A$402, 6&amp;COUNTIF(TestUIn3!$E$2:$E560,China_Japan!$A$402),IF(TestUIn3!E560=China_Japan!$A$482, 7&amp;COUNTIF(TestUIn3!$E$2:$E560,China_Japan!$A$482),IF(TestUIn3!E560=China_Japan!$A$562, 8&amp;COUNTIF(TestUIn3!$E$2:$E560,China_Japan!$A$562),IF(TestUIn3!E560=China_Japan!$A$642, 9&amp;COUNTIF(TestUIn3!$E$2:$E560,China_Japan!$A$642),IF(TestUIn3!E560=China_Japan!$A$722, 10&amp;COUNTIF(TestUIn3!$E$2:$E560,China_Japan!$A$722),0)))))))))))</f>
        <v>0</v>
      </c>
      <c r="B560" t="str">
        <f>TestUIn3!A560</f>
        <v/>
      </c>
      <c r="C560" t="str">
        <f>TestUIn3!B560</f>
        <v/>
      </c>
      <c r="D560" t="str">
        <f>TestUIn3!C560</f>
        <v/>
      </c>
      <c r="E560" t="str">
        <f>TestUIn3!D560</f>
        <v/>
      </c>
      <c r="F560" s="87" t="str">
        <f>TestUIn3!F560</f>
        <v/>
      </c>
    </row>
    <row r="561">
      <c r="A561" s="86">
        <f>(IF(TestUIn3!E561=China_Japan!$A$2,1&amp;COUNTIF(TestUIn3!$E$2:$E561,China_Japan!$A$2), IF(TestUIn3!E561=China_Japan!$A$82, 2&amp;COUNTIF(TestUIn3!$E$2:$E561,China_Japan!$A$82),IF(TestUIn3!E561=China_Japan!$A$162, 3&amp;COUNTIF(TestUIn3!$E$2:$E561,China_Japan!$A$162),IF(TestUIn3!E561=China_Japan!$A$242, 4&amp;COUNTIF(TestUIn3!$E$2:$E561,China_Japan!$A$242),IF(TestUIn3!E561=China_Japan!$A$322, 5&amp;COUNTIF(TestUIn3!$E$2:$E561,China_Japan!$A$322),IF(TestUIn3!E561=China_Japan!$A$402, 6&amp;COUNTIF(TestUIn3!$E$2:$E561,China_Japan!$A$402),IF(TestUIn3!E561=China_Japan!$A$482, 7&amp;COUNTIF(TestUIn3!$E$2:$E561,China_Japan!$A$482),IF(TestUIn3!E561=China_Japan!$A$562, 8&amp;COUNTIF(TestUIn3!$E$2:$E561,China_Japan!$A$562),IF(TestUIn3!E561=China_Japan!$A$642, 9&amp;COUNTIF(TestUIn3!$E$2:$E561,China_Japan!$A$642),IF(TestUIn3!E561=China_Japan!$A$722, 10&amp;COUNTIF(TestUIn3!$E$2:$E561,China_Japan!$A$722),0)))))))))))</f>
        <v>0</v>
      </c>
      <c r="B561" t="str">
        <f>TestUIn3!A561</f>
        <v/>
      </c>
      <c r="C561" t="str">
        <f>TestUIn3!B561</f>
        <v/>
      </c>
      <c r="D561" t="str">
        <f>TestUIn3!C561</f>
        <v/>
      </c>
      <c r="E561" t="str">
        <f>TestUIn3!D561</f>
        <v/>
      </c>
      <c r="F561" s="87" t="str">
        <f>TestUIn3!F561</f>
        <v/>
      </c>
    </row>
    <row r="562">
      <c r="A562" s="86">
        <f>(IF(TestUIn3!E562=China_Japan!$A$2,1&amp;COUNTIF(TestUIn3!$E$2:$E562,China_Japan!$A$2), IF(TestUIn3!E562=China_Japan!$A$82, 2&amp;COUNTIF(TestUIn3!$E$2:$E562,China_Japan!$A$82),IF(TestUIn3!E562=China_Japan!$A$162, 3&amp;COUNTIF(TestUIn3!$E$2:$E562,China_Japan!$A$162),IF(TestUIn3!E562=China_Japan!$A$242, 4&amp;COUNTIF(TestUIn3!$E$2:$E562,China_Japan!$A$242),IF(TestUIn3!E562=China_Japan!$A$322, 5&amp;COUNTIF(TestUIn3!$E$2:$E562,China_Japan!$A$322),IF(TestUIn3!E562=China_Japan!$A$402, 6&amp;COUNTIF(TestUIn3!$E$2:$E562,China_Japan!$A$402),IF(TestUIn3!E562=China_Japan!$A$482, 7&amp;COUNTIF(TestUIn3!$E$2:$E562,China_Japan!$A$482),IF(TestUIn3!E562=China_Japan!$A$562, 8&amp;COUNTIF(TestUIn3!$E$2:$E562,China_Japan!$A$562),IF(TestUIn3!E562=China_Japan!$A$642, 9&amp;COUNTIF(TestUIn3!$E$2:$E562,China_Japan!$A$642),IF(TestUIn3!E562=China_Japan!$A$722, 10&amp;COUNTIF(TestUIn3!$E$2:$E562,China_Japan!$A$722),0)))))))))))</f>
        <v>0</v>
      </c>
      <c r="B562" t="str">
        <f>TestUIn3!A562</f>
        <v/>
      </c>
      <c r="C562" t="str">
        <f>TestUIn3!B562</f>
        <v/>
      </c>
      <c r="D562" t="str">
        <f>TestUIn3!C562</f>
        <v/>
      </c>
      <c r="E562" t="str">
        <f>TestUIn3!D562</f>
        <v/>
      </c>
      <c r="F562" s="87" t="str">
        <f>TestUIn3!F562</f>
        <v/>
      </c>
    </row>
    <row r="563">
      <c r="A563" s="86">
        <f>(IF(TestUIn3!E563=China_Japan!$A$2,1&amp;COUNTIF(TestUIn3!$E$2:$E563,China_Japan!$A$2), IF(TestUIn3!E563=China_Japan!$A$82, 2&amp;COUNTIF(TestUIn3!$E$2:$E563,China_Japan!$A$82),IF(TestUIn3!E563=China_Japan!$A$162, 3&amp;COUNTIF(TestUIn3!$E$2:$E563,China_Japan!$A$162),IF(TestUIn3!E563=China_Japan!$A$242, 4&amp;COUNTIF(TestUIn3!$E$2:$E563,China_Japan!$A$242),IF(TestUIn3!E563=China_Japan!$A$322, 5&amp;COUNTIF(TestUIn3!$E$2:$E563,China_Japan!$A$322),IF(TestUIn3!E563=China_Japan!$A$402, 6&amp;COUNTIF(TestUIn3!$E$2:$E563,China_Japan!$A$402),IF(TestUIn3!E563=China_Japan!$A$482, 7&amp;COUNTIF(TestUIn3!$E$2:$E563,China_Japan!$A$482),IF(TestUIn3!E563=China_Japan!$A$562, 8&amp;COUNTIF(TestUIn3!$E$2:$E563,China_Japan!$A$562),IF(TestUIn3!E563=China_Japan!$A$642, 9&amp;COUNTIF(TestUIn3!$E$2:$E563,China_Japan!$A$642),IF(TestUIn3!E563=China_Japan!$A$722, 10&amp;COUNTIF(TestUIn3!$E$2:$E563,China_Japan!$A$722),0)))))))))))</f>
        <v>0</v>
      </c>
      <c r="B563" t="str">
        <f>TestUIn3!A563</f>
        <v/>
      </c>
      <c r="C563" t="str">
        <f>TestUIn3!B563</f>
        <v/>
      </c>
      <c r="D563" t="str">
        <f>TestUIn3!C563</f>
        <v/>
      </c>
      <c r="E563" t="str">
        <f>TestUIn3!D563</f>
        <v/>
      </c>
      <c r="F563" s="87" t="str">
        <f>TestUIn3!F563</f>
        <v/>
      </c>
    </row>
    <row r="564">
      <c r="A564" s="86">
        <f>(IF(TestUIn3!E564=China_Japan!$A$2,1&amp;COUNTIF(TestUIn3!$E$2:$E564,China_Japan!$A$2), IF(TestUIn3!E564=China_Japan!$A$82, 2&amp;COUNTIF(TestUIn3!$E$2:$E564,China_Japan!$A$82),IF(TestUIn3!E564=China_Japan!$A$162, 3&amp;COUNTIF(TestUIn3!$E$2:$E564,China_Japan!$A$162),IF(TestUIn3!E564=China_Japan!$A$242, 4&amp;COUNTIF(TestUIn3!$E$2:$E564,China_Japan!$A$242),IF(TestUIn3!E564=China_Japan!$A$322, 5&amp;COUNTIF(TestUIn3!$E$2:$E564,China_Japan!$A$322),IF(TestUIn3!E564=China_Japan!$A$402, 6&amp;COUNTIF(TestUIn3!$E$2:$E564,China_Japan!$A$402),IF(TestUIn3!E564=China_Japan!$A$482, 7&amp;COUNTIF(TestUIn3!$E$2:$E564,China_Japan!$A$482),IF(TestUIn3!E564=China_Japan!$A$562, 8&amp;COUNTIF(TestUIn3!$E$2:$E564,China_Japan!$A$562),IF(TestUIn3!E564=China_Japan!$A$642, 9&amp;COUNTIF(TestUIn3!$E$2:$E564,China_Japan!$A$642),IF(TestUIn3!E564=China_Japan!$A$722, 10&amp;COUNTIF(TestUIn3!$E$2:$E564,China_Japan!$A$722),0)))))))))))</f>
        <v>0</v>
      </c>
      <c r="B564" t="str">
        <f>TestUIn3!A564</f>
        <v/>
      </c>
      <c r="C564" t="str">
        <f>TestUIn3!B564</f>
        <v/>
      </c>
      <c r="D564" t="str">
        <f>TestUIn3!C564</f>
        <v/>
      </c>
      <c r="E564" t="str">
        <f>TestUIn3!D564</f>
        <v/>
      </c>
      <c r="F564" s="87" t="str">
        <f>TestUIn3!F564</f>
        <v/>
      </c>
    </row>
    <row r="565">
      <c r="A565" s="86">
        <f>(IF(TestUIn3!E565=China_Japan!$A$2,1&amp;COUNTIF(TestUIn3!$E$2:$E565,China_Japan!$A$2), IF(TestUIn3!E565=China_Japan!$A$82, 2&amp;COUNTIF(TestUIn3!$E$2:$E565,China_Japan!$A$82),IF(TestUIn3!E565=China_Japan!$A$162, 3&amp;COUNTIF(TestUIn3!$E$2:$E565,China_Japan!$A$162),IF(TestUIn3!E565=China_Japan!$A$242, 4&amp;COUNTIF(TestUIn3!$E$2:$E565,China_Japan!$A$242),IF(TestUIn3!E565=China_Japan!$A$322, 5&amp;COUNTIF(TestUIn3!$E$2:$E565,China_Japan!$A$322),IF(TestUIn3!E565=China_Japan!$A$402, 6&amp;COUNTIF(TestUIn3!$E$2:$E565,China_Japan!$A$402),IF(TestUIn3!E565=China_Japan!$A$482, 7&amp;COUNTIF(TestUIn3!$E$2:$E565,China_Japan!$A$482),IF(TestUIn3!E565=China_Japan!$A$562, 8&amp;COUNTIF(TestUIn3!$E$2:$E565,China_Japan!$A$562),IF(TestUIn3!E565=China_Japan!$A$642, 9&amp;COUNTIF(TestUIn3!$E$2:$E565,China_Japan!$A$642),IF(TestUIn3!E565=China_Japan!$A$722, 10&amp;COUNTIF(TestUIn3!$E$2:$E565,China_Japan!$A$722),0)))))))))))</f>
        <v>0</v>
      </c>
      <c r="B565" t="str">
        <f>TestUIn3!A565</f>
        <v/>
      </c>
      <c r="C565" t="str">
        <f>TestUIn3!B565</f>
        <v/>
      </c>
      <c r="D565" t="str">
        <f>TestUIn3!C565</f>
        <v/>
      </c>
      <c r="E565" t="str">
        <f>TestUIn3!D565</f>
        <v/>
      </c>
      <c r="F565" s="87" t="str">
        <f>TestUIn3!F565</f>
        <v/>
      </c>
    </row>
    <row r="566">
      <c r="A566" s="86">
        <f>(IF(TestUIn3!E566=China_Japan!$A$2,1&amp;COUNTIF(TestUIn3!$E$2:$E566,China_Japan!$A$2), IF(TestUIn3!E566=China_Japan!$A$82, 2&amp;COUNTIF(TestUIn3!$E$2:$E566,China_Japan!$A$82),IF(TestUIn3!E566=China_Japan!$A$162, 3&amp;COUNTIF(TestUIn3!$E$2:$E566,China_Japan!$A$162),IF(TestUIn3!E566=China_Japan!$A$242, 4&amp;COUNTIF(TestUIn3!$E$2:$E566,China_Japan!$A$242),IF(TestUIn3!E566=China_Japan!$A$322, 5&amp;COUNTIF(TestUIn3!$E$2:$E566,China_Japan!$A$322),IF(TestUIn3!E566=China_Japan!$A$402, 6&amp;COUNTIF(TestUIn3!$E$2:$E566,China_Japan!$A$402),IF(TestUIn3!E566=China_Japan!$A$482, 7&amp;COUNTIF(TestUIn3!$E$2:$E566,China_Japan!$A$482),IF(TestUIn3!E566=China_Japan!$A$562, 8&amp;COUNTIF(TestUIn3!$E$2:$E566,China_Japan!$A$562),IF(TestUIn3!E566=China_Japan!$A$642, 9&amp;COUNTIF(TestUIn3!$E$2:$E566,China_Japan!$A$642),IF(TestUIn3!E566=China_Japan!$A$722, 10&amp;COUNTIF(TestUIn3!$E$2:$E566,China_Japan!$A$722),0)))))))))))</f>
        <v>0</v>
      </c>
      <c r="B566" t="str">
        <f>TestUIn3!A566</f>
        <v/>
      </c>
      <c r="C566" t="str">
        <f>TestUIn3!B566</f>
        <v/>
      </c>
      <c r="D566" t="str">
        <f>TestUIn3!C566</f>
        <v/>
      </c>
      <c r="E566" t="str">
        <f>TestUIn3!D566</f>
        <v/>
      </c>
      <c r="F566" s="87" t="str">
        <f>TestUIn3!F566</f>
        <v/>
      </c>
    </row>
    <row r="567">
      <c r="A567" s="86">
        <f>(IF(TestUIn3!E567=China_Japan!$A$2,1&amp;COUNTIF(TestUIn3!$E$2:$E567,China_Japan!$A$2), IF(TestUIn3!E567=China_Japan!$A$82, 2&amp;COUNTIF(TestUIn3!$E$2:$E567,China_Japan!$A$82),IF(TestUIn3!E567=China_Japan!$A$162, 3&amp;COUNTIF(TestUIn3!$E$2:$E567,China_Japan!$A$162),IF(TestUIn3!E567=China_Japan!$A$242, 4&amp;COUNTIF(TestUIn3!$E$2:$E567,China_Japan!$A$242),IF(TestUIn3!E567=China_Japan!$A$322, 5&amp;COUNTIF(TestUIn3!$E$2:$E567,China_Japan!$A$322),IF(TestUIn3!E567=China_Japan!$A$402, 6&amp;COUNTIF(TestUIn3!$E$2:$E567,China_Japan!$A$402),IF(TestUIn3!E567=China_Japan!$A$482, 7&amp;COUNTIF(TestUIn3!$E$2:$E567,China_Japan!$A$482),IF(TestUIn3!E567=China_Japan!$A$562, 8&amp;COUNTIF(TestUIn3!$E$2:$E567,China_Japan!$A$562),IF(TestUIn3!E567=China_Japan!$A$642, 9&amp;COUNTIF(TestUIn3!$E$2:$E567,China_Japan!$A$642),IF(TestUIn3!E567=China_Japan!$A$722, 10&amp;COUNTIF(TestUIn3!$E$2:$E567,China_Japan!$A$722),0)))))))))))</f>
        <v>0</v>
      </c>
      <c r="B567" t="str">
        <f>TestUIn3!A567</f>
        <v/>
      </c>
      <c r="C567" t="str">
        <f>TestUIn3!B567</f>
        <v/>
      </c>
      <c r="D567" t="str">
        <f>TestUIn3!C567</f>
        <v/>
      </c>
      <c r="E567" t="str">
        <f>TestUIn3!D567</f>
        <v/>
      </c>
      <c r="F567" s="87" t="str">
        <f>TestUIn3!F567</f>
        <v/>
      </c>
    </row>
    <row r="568">
      <c r="A568" s="86">
        <f>(IF(TestUIn3!E568=China_Japan!$A$2,1&amp;COUNTIF(TestUIn3!$E$2:$E568,China_Japan!$A$2), IF(TestUIn3!E568=China_Japan!$A$82, 2&amp;COUNTIF(TestUIn3!$E$2:$E568,China_Japan!$A$82),IF(TestUIn3!E568=China_Japan!$A$162, 3&amp;COUNTIF(TestUIn3!$E$2:$E568,China_Japan!$A$162),IF(TestUIn3!E568=China_Japan!$A$242, 4&amp;COUNTIF(TestUIn3!$E$2:$E568,China_Japan!$A$242),IF(TestUIn3!E568=China_Japan!$A$322, 5&amp;COUNTIF(TestUIn3!$E$2:$E568,China_Japan!$A$322),IF(TestUIn3!E568=China_Japan!$A$402, 6&amp;COUNTIF(TestUIn3!$E$2:$E568,China_Japan!$A$402),IF(TestUIn3!E568=China_Japan!$A$482, 7&amp;COUNTIF(TestUIn3!$E$2:$E568,China_Japan!$A$482),IF(TestUIn3!E568=China_Japan!$A$562, 8&amp;COUNTIF(TestUIn3!$E$2:$E568,China_Japan!$A$562),IF(TestUIn3!E568=China_Japan!$A$642, 9&amp;COUNTIF(TestUIn3!$E$2:$E568,China_Japan!$A$642),IF(TestUIn3!E568=China_Japan!$A$722, 10&amp;COUNTIF(TestUIn3!$E$2:$E568,China_Japan!$A$722),0)))))))))))</f>
        <v>0</v>
      </c>
      <c r="B568" t="str">
        <f>TestUIn3!A568</f>
        <v/>
      </c>
      <c r="C568" t="str">
        <f>TestUIn3!B568</f>
        <v/>
      </c>
      <c r="D568" t="str">
        <f>TestUIn3!C568</f>
        <v/>
      </c>
      <c r="E568" t="str">
        <f>TestUIn3!D568</f>
        <v/>
      </c>
      <c r="F568" s="87" t="str">
        <f>TestUIn3!F568</f>
        <v/>
      </c>
    </row>
    <row r="569">
      <c r="A569" s="86">
        <f>(IF(TestUIn3!E569=China_Japan!$A$2,1&amp;COUNTIF(TestUIn3!$E$2:$E569,China_Japan!$A$2), IF(TestUIn3!E569=China_Japan!$A$82, 2&amp;COUNTIF(TestUIn3!$E$2:$E569,China_Japan!$A$82),IF(TestUIn3!E569=China_Japan!$A$162, 3&amp;COUNTIF(TestUIn3!$E$2:$E569,China_Japan!$A$162),IF(TestUIn3!E569=China_Japan!$A$242, 4&amp;COUNTIF(TestUIn3!$E$2:$E569,China_Japan!$A$242),IF(TestUIn3!E569=China_Japan!$A$322, 5&amp;COUNTIF(TestUIn3!$E$2:$E569,China_Japan!$A$322),IF(TestUIn3!E569=China_Japan!$A$402, 6&amp;COUNTIF(TestUIn3!$E$2:$E569,China_Japan!$A$402),IF(TestUIn3!E569=China_Japan!$A$482, 7&amp;COUNTIF(TestUIn3!$E$2:$E569,China_Japan!$A$482),IF(TestUIn3!E569=China_Japan!$A$562, 8&amp;COUNTIF(TestUIn3!$E$2:$E569,China_Japan!$A$562),IF(TestUIn3!E569=China_Japan!$A$642, 9&amp;COUNTIF(TestUIn3!$E$2:$E569,China_Japan!$A$642),IF(TestUIn3!E569=China_Japan!$A$722, 10&amp;COUNTIF(TestUIn3!$E$2:$E569,China_Japan!$A$722),0)))))))))))</f>
        <v>0</v>
      </c>
      <c r="B569" t="str">
        <f>TestUIn3!A569</f>
        <v/>
      </c>
      <c r="C569" t="str">
        <f>TestUIn3!B569</f>
        <v/>
      </c>
      <c r="D569" t="str">
        <f>TestUIn3!C569</f>
        <v/>
      </c>
      <c r="E569" t="str">
        <f>TestUIn3!D569</f>
        <v/>
      </c>
      <c r="F569" s="87" t="str">
        <f>TestUIn3!F569</f>
        <v/>
      </c>
    </row>
    <row r="570">
      <c r="A570" s="86">
        <f>(IF(TestUIn3!E570=China_Japan!$A$2,1&amp;COUNTIF(TestUIn3!$E$2:$E570,China_Japan!$A$2), IF(TestUIn3!E570=China_Japan!$A$82, 2&amp;COUNTIF(TestUIn3!$E$2:$E570,China_Japan!$A$82),IF(TestUIn3!E570=China_Japan!$A$162, 3&amp;COUNTIF(TestUIn3!$E$2:$E570,China_Japan!$A$162),IF(TestUIn3!E570=China_Japan!$A$242, 4&amp;COUNTIF(TestUIn3!$E$2:$E570,China_Japan!$A$242),IF(TestUIn3!E570=China_Japan!$A$322, 5&amp;COUNTIF(TestUIn3!$E$2:$E570,China_Japan!$A$322),IF(TestUIn3!E570=China_Japan!$A$402, 6&amp;COUNTIF(TestUIn3!$E$2:$E570,China_Japan!$A$402),IF(TestUIn3!E570=China_Japan!$A$482, 7&amp;COUNTIF(TestUIn3!$E$2:$E570,China_Japan!$A$482),IF(TestUIn3!E570=China_Japan!$A$562, 8&amp;COUNTIF(TestUIn3!$E$2:$E570,China_Japan!$A$562),IF(TestUIn3!E570=China_Japan!$A$642, 9&amp;COUNTIF(TestUIn3!$E$2:$E570,China_Japan!$A$642),IF(TestUIn3!E570=China_Japan!$A$722, 10&amp;COUNTIF(TestUIn3!$E$2:$E570,China_Japan!$A$722),0)))))))))))</f>
        <v>0</v>
      </c>
      <c r="B570" t="str">
        <f>TestUIn3!A570</f>
        <v/>
      </c>
      <c r="C570" t="str">
        <f>TestUIn3!B570</f>
        <v/>
      </c>
      <c r="D570" t="str">
        <f>TestUIn3!C570</f>
        <v/>
      </c>
      <c r="E570" t="str">
        <f>TestUIn3!D570</f>
        <v/>
      </c>
      <c r="F570" s="87" t="str">
        <f>TestUIn3!F570</f>
        <v/>
      </c>
    </row>
    <row r="571">
      <c r="A571" s="86">
        <f>(IF(TestUIn3!E571=China_Japan!$A$2,1&amp;COUNTIF(TestUIn3!$E$2:$E571,China_Japan!$A$2), IF(TestUIn3!E571=China_Japan!$A$82, 2&amp;COUNTIF(TestUIn3!$E$2:$E571,China_Japan!$A$82),IF(TestUIn3!E571=China_Japan!$A$162, 3&amp;COUNTIF(TestUIn3!$E$2:$E571,China_Japan!$A$162),IF(TestUIn3!E571=China_Japan!$A$242, 4&amp;COUNTIF(TestUIn3!$E$2:$E571,China_Japan!$A$242),IF(TestUIn3!E571=China_Japan!$A$322, 5&amp;COUNTIF(TestUIn3!$E$2:$E571,China_Japan!$A$322),IF(TestUIn3!E571=China_Japan!$A$402, 6&amp;COUNTIF(TestUIn3!$E$2:$E571,China_Japan!$A$402),IF(TestUIn3!E571=China_Japan!$A$482, 7&amp;COUNTIF(TestUIn3!$E$2:$E571,China_Japan!$A$482),IF(TestUIn3!E571=China_Japan!$A$562, 8&amp;COUNTIF(TestUIn3!$E$2:$E571,China_Japan!$A$562),IF(TestUIn3!E571=China_Japan!$A$642, 9&amp;COUNTIF(TestUIn3!$E$2:$E571,China_Japan!$A$642),IF(TestUIn3!E571=China_Japan!$A$722, 10&amp;COUNTIF(TestUIn3!$E$2:$E571,China_Japan!$A$722),0)))))))))))</f>
        <v>0</v>
      </c>
      <c r="B571" t="str">
        <f>TestUIn3!A571</f>
        <v/>
      </c>
      <c r="C571" t="str">
        <f>TestUIn3!B571</f>
        <v/>
      </c>
      <c r="D571" t="str">
        <f>TestUIn3!C571</f>
        <v/>
      </c>
      <c r="E571" t="str">
        <f>TestUIn3!D571</f>
        <v/>
      </c>
      <c r="F571" s="87" t="str">
        <f>TestUIn3!F571</f>
        <v/>
      </c>
    </row>
    <row r="572">
      <c r="A572" s="86">
        <f>(IF(TestUIn3!E572=China_Japan!$A$2,1&amp;COUNTIF(TestUIn3!$E$2:$E572,China_Japan!$A$2), IF(TestUIn3!E572=China_Japan!$A$82, 2&amp;COUNTIF(TestUIn3!$E$2:$E572,China_Japan!$A$82),IF(TestUIn3!E572=China_Japan!$A$162, 3&amp;COUNTIF(TestUIn3!$E$2:$E572,China_Japan!$A$162),IF(TestUIn3!E572=China_Japan!$A$242, 4&amp;COUNTIF(TestUIn3!$E$2:$E572,China_Japan!$A$242),IF(TestUIn3!E572=China_Japan!$A$322, 5&amp;COUNTIF(TestUIn3!$E$2:$E572,China_Japan!$A$322),IF(TestUIn3!E572=China_Japan!$A$402, 6&amp;COUNTIF(TestUIn3!$E$2:$E572,China_Japan!$A$402),IF(TestUIn3!E572=China_Japan!$A$482, 7&amp;COUNTIF(TestUIn3!$E$2:$E572,China_Japan!$A$482),IF(TestUIn3!E572=China_Japan!$A$562, 8&amp;COUNTIF(TestUIn3!$E$2:$E572,China_Japan!$A$562),IF(TestUIn3!E572=China_Japan!$A$642, 9&amp;COUNTIF(TestUIn3!$E$2:$E572,China_Japan!$A$642),IF(TestUIn3!E572=China_Japan!$A$722, 10&amp;COUNTIF(TestUIn3!$E$2:$E572,China_Japan!$A$722),0)))))))))))</f>
        <v>0</v>
      </c>
      <c r="B572" t="str">
        <f>TestUIn3!A572</f>
        <v/>
      </c>
      <c r="C572" t="str">
        <f>TestUIn3!B572</f>
        <v/>
      </c>
      <c r="D572" t="str">
        <f>TestUIn3!C572</f>
        <v/>
      </c>
      <c r="E572" t="str">
        <f>TestUIn3!D572</f>
        <v/>
      </c>
      <c r="F572" s="87" t="str">
        <f>TestUIn3!F572</f>
        <v/>
      </c>
    </row>
    <row r="573">
      <c r="A573" s="86">
        <f>(IF(TestUIn3!E573=China_Japan!$A$2,1&amp;COUNTIF(TestUIn3!$E$2:$E573,China_Japan!$A$2), IF(TestUIn3!E573=China_Japan!$A$82, 2&amp;COUNTIF(TestUIn3!$E$2:$E573,China_Japan!$A$82),IF(TestUIn3!E573=China_Japan!$A$162, 3&amp;COUNTIF(TestUIn3!$E$2:$E573,China_Japan!$A$162),IF(TestUIn3!E573=China_Japan!$A$242, 4&amp;COUNTIF(TestUIn3!$E$2:$E573,China_Japan!$A$242),IF(TestUIn3!E573=China_Japan!$A$322, 5&amp;COUNTIF(TestUIn3!$E$2:$E573,China_Japan!$A$322),IF(TestUIn3!E573=China_Japan!$A$402, 6&amp;COUNTIF(TestUIn3!$E$2:$E573,China_Japan!$A$402),IF(TestUIn3!E573=China_Japan!$A$482, 7&amp;COUNTIF(TestUIn3!$E$2:$E573,China_Japan!$A$482),IF(TestUIn3!E573=China_Japan!$A$562, 8&amp;COUNTIF(TestUIn3!$E$2:$E573,China_Japan!$A$562),IF(TestUIn3!E573=China_Japan!$A$642, 9&amp;COUNTIF(TestUIn3!$E$2:$E573,China_Japan!$A$642),IF(TestUIn3!E573=China_Japan!$A$722, 10&amp;COUNTIF(TestUIn3!$E$2:$E573,China_Japan!$A$722),0)))))))))))</f>
        <v>0</v>
      </c>
      <c r="B573" t="str">
        <f>TestUIn3!A573</f>
        <v/>
      </c>
      <c r="C573" t="str">
        <f>TestUIn3!B573</f>
        <v/>
      </c>
      <c r="D573" t="str">
        <f>TestUIn3!C573</f>
        <v/>
      </c>
      <c r="E573" t="str">
        <f>TestUIn3!D573</f>
        <v/>
      </c>
      <c r="F573" s="87" t="str">
        <f>TestUIn3!F573</f>
        <v/>
      </c>
    </row>
    <row r="574">
      <c r="A574" s="86">
        <f>(IF(TestUIn3!E574=China_Japan!$A$2,1&amp;COUNTIF(TestUIn3!$E$2:$E574,China_Japan!$A$2), IF(TestUIn3!E574=China_Japan!$A$82, 2&amp;COUNTIF(TestUIn3!$E$2:$E574,China_Japan!$A$82),IF(TestUIn3!E574=China_Japan!$A$162, 3&amp;COUNTIF(TestUIn3!$E$2:$E574,China_Japan!$A$162),IF(TestUIn3!E574=China_Japan!$A$242, 4&amp;COUNTIF(TestUIn3!$E$2:$E574,China_Japan!$A$242),IF(TestUIn3!E574=China_Japan!$A$322, 5&amp;COUNTIF(TestUIn3!$E$2:$E574,China_Japan!$A$322),IF(TestUIn3!E574=China_Japan!$A$402, 6&amp;COUNTIF(TestUIn3!$E$2:$E574,China_Japan!$A$402),IF(TestUIn3!E574=China_Japan!$A$482, 7&amp;COUNTIF(TestUIn3!$E$2:$E574,China_Japan!$A$482),IF(TestUIn3!E574=China_Japan!$A$562, 8&amp;COUNTIF(TestUIn3!$E$2:$E574,China_Japan!$A$562),IF(TestUIn3!E574=China_Japan!$A$642, 9&amp;COUNTIF(TestUIn3!$E$2:$E574,China_Japan!$A$642),IF(TestUIn3!E574=China_Japan!$A$722, 10&amp;COUNTIF(TestUIn3!$E$2:$E574,China_Japan!$A$722),0)))))))))))</f>
        <v>0</v>
      </c>
      <c r="B574" t="str">
        <f>TestUIn3!A574</f>
        <v/>
      </c>
      <c r="C574" t="str">
        <f>TestUIn3!B574</f>
        <v/>
      </c>
      <c r="D574" t="str">
        <f>TestUIn3!C574</f>
        <v/>
      </c>
      <c r="E574" t="str">
        <f>TestUIn3!D574</f>
        <v/>
      </c>
      <c r="F574" s="87" t="str">
        <f>TestUIn3!F574</f>
        <v/>
      </c>
    </row>
    <row r="575">
      <c r="A575" s="86">
        <f>(IF(TestUIn3!E575=China_Japan!$A$2,1&amp;COUNTIF(TestUIn3!$E$2:$E575,China_Japan!$A$2), IF(TestUIn3!E575=China_Japan!$A$82, 2&amp;COUNTIF(TestUIn3!$E$2:$E575,China_Japan!$A$82),IF(TestUIn3!E575=China_Japan!$A$162, 3&amp;COUNTIF(TestUIn3!$E$2:$E575,China_Japan!$A$162),IF(TestUIn3!E575=China_Japan!$A$242, 4&amp;COUNTIF(TestUIn3!$E$2:$E575,China_Japan!$A$242),IF(TestUIn3!E575=China_Japan!$A$322, 5&amp;COUNTIF(TestUIn3!$E$2:$E575,China_Japan!$A$322),IF(TestUIn3!E575=China_Japan!$A$402, 6&amp;COUNTIF(TestUIn3!$E$2:$E575,China_Japan!$A$402),IF(TestUIn3!E575=China_Japan!$A$482, 7&amp;COUNTIF(TestUIn3!$E$2:$E575,China_Japan!$A$482),IF(TestUIn3!E575=China_Japan!$A$562, 8&amp;COUNTIF(TestUIn3!$E$2:$E575,China_Japan!$A$562),IF(TestUIn3!E575=China_Japan!$A$642, 9&amp;COUNTIF(TestUIn3!$E$2:$E575,China_Japan!$A$642),IF(TestUIn3!E575=China_Japan!$A$722, 10&amp;COUNTIF(TestUIn3!$E$2:$E575,China_Japan!$A$722),0)))))))))))</f>
        <v>0</v>
      </c>
      <c r="B575" t="str">
        <f>TestUIn3!A575</f>
        <v/>
      </c>
      <c r="C575" t="str">
        <f>TestUIn3!B575</f>
        <v/>
      </c>
      <c r="D575" t="str">
        <f>TestUIn3!C575</f>
        <v/>
      </c>
      <c r="E575" t="str">
        <f>TestUIn3!D575</f>
        <v/>
      </c>
      <c r="F575" s="87" t="str">
        <f>TestUIn3!F575</f>
        <v/>
      </c>
    </row>
    <row r="576">
      <c r="A576" s="86">
        <f>(IF(TestUIn3!E576=China_Japan!$A$2,1&amp;COUNTIF(TestUIn3!$E$2:$E576,China_Japan!$A$2), IF(TestUIn3!E576=China_Japan!$A$82, 2&amp;COUNTIF(TestUIn3!$E$2:$E576,China_Japan!$A$82),IF(TestUIn3!E576=China_Japan!$A$162, 3&amp;COUNTIF(TestUIn3!$E$2:$E576,China_Japan!$A$162),IF(TestUIn3!E576=China_Japan!$A$242, 4&amp;COUNTIF(TestUIn3!$E$2:$E576,China_Japan!$A$242),IF(TestUIn3!E576=China_Japan!$A$322, 5&amp;COUNTIF(TestUIn3!$E$2:$E576,China_Japan!$A$322),IF(TestUIn3!E576=China_Japan!$A$402, 6&amp;COUNTIF(TestUIn3!$E$2:$E576,China_Japan!$A$402),IF(TestUIn3!E576=China_Japan!$A$482, 7&amp;COUNTIF(TestUIn3!$E$2:$E576,China_Japan!$A$482),IF(TestUIn3!E576=China_Japan!$A$562, 8&amp;COUNTIF(TestUIn3!$E$2:$E576,China_Japan!$A$562),IF(TestUIn3!E576=China_Japan!$A$642, 9&amp;COUNTIF(TestUIn3!$E$2:$E576,China_Japan!$A$642),IF(TestUIn3!E576=China_Japan!$A$722, 10&amp;COUNTIF(TestUIn3!$E$2:$E576,China_Japan!$A$722),0)))))))))))</f>
        <v>0</v>
      </c>
      <c r="B576" t="str">
        <f>TestUIn3!A576</f>
        <v/>
      </c>
      <c r="C576" t="str">
        <f>TestUIn3!B576</f>
        <v/>
      </c>
      <c r="D576" t="str">
        <f>TestUIn3!C576</f>
        <v/>
      </c>
      <c r="E576" t="str">
        <f>TestUIn3!D576</f>
        <v/>
      </c>
      <c r="F576" s="87" t="str">
        <f>TestUIn3!F576</f>
        <v/>
      </c>
    </row>
    <row r="577">
      <c r="A577" s="86">
        <f>(IF(TestUIn3!E577=China_Japan!$A$2,1&amp;COUNTIF(TestUIn3!$E$2:$E577,China_Japan!$A$2), IF(TestUIn3!E577=China_Japan!$A$82, 2&amp;COUNTIF(TestUIn3!$E$2:$E577,China_Japan!$A$82),IF(TestUIn3!E577=China_Japan!$A$162, 3&amp;COUNTIF(TestUIn3!$E$2:$E577,China_Japan!$A$162),IF(TestUIn3!E577=China_Japan!$A$242, 4&amp;COUNTIF(TestUIn3!$E$2:$E577,China_Japan!$A$242),IF(TestUIn3!E577=China_Japan!$A$322, 5&amp;COUNTIF(TestUIn3!$E$2:$E577,China_Japan!$A$322),IF(TestUIn3!E577=China_Japan!$A$402, 6&amp;COUNTIF(TestUIn3!$E$2:$E577,China_Japan!$A$402),IF(TestUIn3!E577=China_Japan!$A$482, 7&amp;COUNTIF(TestUIn3!$E$2:$E577,China_Japan!$A$482),IF(TestUIn3!E577=China_Japan!$A$562, 8&amp;COUNTIF(TestUIn3!$E$2:$E577,China_Japan!$A$562),IF(TestUIn3!E577=China_Japan!$A$642, 9&amp;COUNTIF(TestUIn3!$E$2:$E577,China_Japan!$A$642),IF(TestUIn3!E577=China_Japan!$A$722, 10&amp;COUNTIF(TestUIn3!$E$2:$E577,China_Japan!$A$722),0)))))))))))</f>
        <v>0</v>
      </c>
      <c r="B577" t="str">
        <f>TestUIn3!A577</f>
        <v/>
      </c>
      <c r="C577" t="str">
        <f>TestUIn3!B577</f>
        <v/>
      </c>
      <c r="D577" t="str">
        <f>TestUIn3!C577</f>
        <v/>
      </c>
      <c r="E577" t="str">
        <f>TestUIn3!D577</f>
        <v/>
      </c>
      <c r="F577" s="87" t="str">
        <f>TestUIn3!F577</f>
        <v/>
      </c>
    </row>
    <row r="578">
      <c r="A578" s="86">
        <f>(IF(TestUIn3!E578=China_Japan!$A$2,1&amp;COUNTIF(TestUIn3!$E$2:$E578,China_Japan!$A$2), IF(TestUIn3!E578=China_Japan!$A$82, 2&amp;COUNTIF(TestUIn3!$E$2:$E578,China_Japan!$A$82),IF(TestUIn3!E578=China_Japan!$A$162, 3&amp;COUNTIF(TestUIn3!$E$2:$E578,China_Japan!$A$162),IF(TestUIn3!E578=China_Japan!$A$242, 4&amp;COUNTIF(TestUIn3!$E$2:$E578,China_Japan!$A$242),IF(TestUIn3!E578=China_Japan!$A$322, 5&amp;COUNTIF(TestUIn3!$E$2:$E578,China_Japan!$A$322),IF(TestUIn3!E578=China_Japan!$A$402, 6&amp;COUNTIF(TestUIn3!$E$2:$E578,China_Japan!$A$402),IF(TestUIn3!E578=China_Japan!$A$482, 7&amp;COUNTIF(TestUIn3!$E$2:$E578,China_Japan!$A$482),IF(TestUIn3!E578=China_Japan!$A$562, 8&amp;COUNTIF(TestUIn3!$E$2:$E578,China_Japan!$A$562),IF(TestUIn3!E578=China_Japan!$A$642, 9&amp;COUNTIF(TestUIn3!$E$2:$E578,China_Japan!$A$642),IF(TestUIn3!E578=China_Japan!$A$722, 10&amp;COUNTIF(TestUIn3!$E$2:$E578,China_Japan!$A$722),0)))))))))))</f>
        <v>0</v>
      </c>
      <c r="B578" t="str">
        <f>TestUIn3!A578</f>
        <v/>
      </c>
      <c r="C578" t="str">
        <f>TestUIn3!B578</f>
        <v/>
      </c>
      <c r="D578" t="str">
        <f>TestUIn3!C578</f>
        <v/>
      </c>
      <c r="E578" t="str">
        <f>TestUIn3!D578</f>
        <v/>
      </c>
      <c r="F578" s="87" t="str">
        <f>TestUIn3!F578</f>
        <v/>
      </c>
    </row>
    <row r="579">
      <c r="A579" s="86">
        <f>(IF(TestUIn3!E579=China_Japan!$A$2,1&amp;COUNTIF(TestUIn3!$E$2:$E579,China_Japan!$A$2), IF(TestUIn3!E579=China_Japan!$A$82, 2&amp;COUNTIF(TestUIn3!$E$2:$E579,China_Japan!$A$82),IF(TestUIn3!E579=China_Japan!$A$162, 3&amp;COUNTIF(TestUIn3!$E$2:$E579,China_Japan!$A$162),IF(TestUIn3!E579=China_Japan!$A$242, 4&amp;COUNTIF(TestUIn3!$E$2:$E579,China_Japan!$A$242),IF(TestUIn3!E579=China_Japan!$A$322, 5&amp;COUNTIF(TestUIn3!$E$2:$E579,China_Japan!$A$322),IF(TestUIn3!E579=China_Japan!$A$402, 6&amp;COUNTIF(TestUIn3!$E$2:$E579,China_Japan!$A$402),IF(TestUIn3!E579=China_Japan!$A$482, 7&amp;COUNTIF(TestUIn3!$E$2:$E579,China_Japan!$A$482),IF(TestUIn3!E579=China_Japan!$A$562, 8&amp;COUNTIF(TestUIn3!$E$2:$E579,China_Japan!$A$562),IF(TestUIn3!E579=China_Japan!$A$642, 9&amp;COUNTIF(TestUIn3!$E$2:$E579,China_Japan!$A$642),IF(TestUIn3!E579=China_Japan!$A$722, 10&amp;COUNTIF(TestUIn3!$E$2:$E579,China_Japan!$A$722),0)))))))))))</f>
        <v>0</v>
      </c>
      <c r="B579" t="str">
        <f>TestUIn3!A579</f>
        <v/>
      </c>
      <c r="C579" t="str">
        <f>TestUIn3!B579</f>
        <v/>
      </c>
      <c r="D579" t="str">
        <f>TestUIn3!C579</f>
        <v/>
      </c>
      <c r="E579" t="str">
        <f>TestUIn3!D579</f>
        <v/>
      </c>
      <c r="F579" s="87" t="str">
        <f>TestUIn3!F579</f>
        <v/>
      </c>
    </row>
    <row r="580">
      <c r="A580" s="86">
        <f>(IF(TestUIn3!E580=China_Japan!$A$2,1&amp;COUNTIF(TestUIn3!$E$2:$E580,China_Japan!$A$2), IF(TestUIn3!E580=China_Japan!$A$82, 2&amp;COUNTIF(TestUIn3!$E$2:$E580,China_Japan!$A$82),IF(TestUIn3!E580=China_Japan!$A$162, 3&amp;COUNTIF(TestUIn3!$E$2:$E580,China_Japan!$A$162),IF(TestUIn3!E580=China_Japan!$A$242, 4&amp;COUNTIF(TestUIn3!$E$2:$E580,China_Japan!$A$242),IF(TestUIn3!E580=China_Japan!$A$322, 5&amp;COUNTIF(TestUIn3!$E$2:$E580,China_Japan!$A$322),IF(TestUIn3!E580=China_Japan!$A$402, 6&amp;COUNTIF(TestUIn3!$E$2:$E580,China_Japan!$A$402),IF(TestUIn3!E580=China_Japan!$A$482, 7&amp;COUNTIF(TestUIn3!$E$2:$E580,China_Japan!$A$482),IF(TestUIn3!E580=China_Japan!$A$562, 8&amp;COUNTIF(TestUIn3!$E$2:$E580,China_Japan!$A$562),IF(TestUIn3!E580=China_Japan!$A$642, 9&amp;COUNTIF(TestUIn3!$E$2:$E580,China_Japan!$A$642),IF(TestUIn3!E580=China_Japan!$A$722, 10&amp;COUNTIF(TestUIn3!$E$2:$E580,China_Japan!$A$722),0)))))))))))</f>
        <v>0</v>
      </c>
      <c r="B580" t="str">
        <f>TestUIn3!A580</f>
        <v/>
      </c>
      <c r="C580" t="str">
        <f>TestUIn3!B580</f>
        <v/>
      </c>
      <c r="D580" t="str">
        <f>TestUIn3!C580</f>
        <v/>
      </c>
      <c r="E580" t="str">
        <f>TestUIn3!D580</f>
        <v/>
      </c>
      <c r="F580" s="87" t="str">
        <f>TestUIn3!F580</f>
        <v/>
      </c>
    </row>
    <row r="581">
      <c r="A581" s="86">
        <f>(IF(TestUIn3!E581=China_Japan!$A$2,1&amp;COUNTIF(TestUIn3!$E$2:$E581,China_Japan!$A$2), IF(TestUIn3!E581=China_Japan!$A$82, 2&amp;COUNTIF(TestUIn3!$E$2:$E581,China_Japan!$A$82),IF(TestUIn3!E581=China_Japan!$A$162, 3&amp;COUNTIF(TestUIn3!$E$2:$E581,China_Japan!$A$162),IF(TestUIn3!E581=China_Japan!$A$242, 4&amp;COUNTIF(TestUIn3!$E$2:$E581,China_Japan!$A$242),IF(TestUIn3!E581=China_Japan!$A$322, 5&amp;COUNTIF(TestUIn3!$E$2:$E581,China_Japan!$A$322),IF(TestUIn3!E581=China_Japan!$A$402, 6&amp;COUNTIF(TestUIn3!$E$2:$E581,China_Japan!$A$402),IF(TestUIn3!E581=China_Japan!$A$482, 7&amp;COUNTIF(TestUIn3!$E$2:$E581,China_Japan!$A$482),IF(TestUIn3!E581=China_Japan!$A$562, 8&amp;COUNTIF(TestUIn3!$E$2:$E581,China_Japan!$A$562),IF(TestUIn3!E581=China_Japan!$A$642, 9&amp;COUNTIF(TestUIn3!$E$2:$E581,China_Japan!$A$642),IF(TestUIn3!E581=China_Japan!$A$722, 10&amp;COUNTIF(TestUIn3!$E$2:$E581,China_Japan!$A$722),0)))))))))))</f>
        <v>0</v>
      </c>
      <c r="B581" t="str">
        <f>TestUIn3!A581</f>
        <v/>
      </c>
      <c r="C581" t="str">
        <f>TestUIn3!B581</f>
        <v/>
      </c>
      <c r="D581" t="str">
        <f>TestUIn3!C581</f>
        <v/>
      </c>
      <c r="E581" t="str">
        <f>TestUIn3!D581</f>
        <v/>
      </c>
      <c r="F581" s="87" t="str">
        <f>TestUIn3!F581</f>
        <v/>
      </c>
    </row>
    <row r="582">
      <c r="A582" s="86">
        <f>(IF(TestUIn3!E582=China_Japan!$A$2,1&amp;COUNTIF(TestUIn3!$E$2:$E582,China_Japan!$A$2), IF(TestUIn3!E582=China_Japan!$A$82, 2&amp;COUNTIF(TestUIn3!$E$2:$E582,China_Japan!$A$82),IF(TestUIn3!E582=China_Japan!$A$162, 3&amp;COUNTIF(TestUIn3!$E$2:$E582,China_Japan!$A$162),IF(TestUIn3!E582=China_Japan!$A$242, 4&amp;COUNTIF(TestUIn3!$E$2:$E582,China_Japan!$A$242),IF(TestUIn3!E582=China_Japan!$A$322, 5&amp;COUNTIF(TestUIn3!$E$2:$E582,China_Japan!$A$322),IF(TestUIn3!E582=China_Japan!$A$402, 6&amp;COUNTIF(TestUIn3!$E$2:$E582,China_Japan!$A$402),IF(TestUIn3!E582=China_Japan!$A$482, 7&amp;COUNTIF(TestUIn3!$E$2:$E582,China_Japan!$A$482),IF(TestUIn3!E582=China_Japan!$A$562, 8&amp;COUNTIF(TestUIn3!$E$2:$E582,China_Japan!$A$562),IF(TestUIn3!E582=China_Japan!$A$642, 9&amp;COUNTIF(TestUIn3!$E$2:$E582,China_Japan!$A$642),IF(TestUIn3!E582=China_Japan!$A$722, 10&amp;COUNTIF(TestUIn3!$E$2:$E582,China_Japan!$A$722),0)))))))))))</f>
        <v>0</v>
      </c>
      <c r="B582" t="str">
        <f>TestUIn3!A582</f>
        <v/>
      </c>
      <c r="C582" t="str">
        <f>TestUIn3!B582</f>
        <v/>
      </c>
      <c r="D582" t="str">
        <f>TestUIn3!C582</f>
        <v/>
      </c>
      <c r="E582" t="str">
        <f>TestUIn3!D582</f>
        <v/>
      </c>
      <c r="F582" s="87" t="str">
        <f>TestUIn3!F582</f>
        <v/>
      </c>
    </row>
    <row r="583">
      <c r="A583" s="86">
        <f>(IF(TestUIn3!E583=China_Japan!$A$2,1&amp;COUNTIF(TestUIn3!$E$2:$E583,China_Japan!$A$2), IF(TestUIn3!E583=China_Japan!$A$82, 2&amp;COUNTIF(TestUIn3!$E$2:$E583,China_Japan!$A$82),IF(TestUIn3!E583=China_Japan!$A$162, 3&amp;COUNTIF(TestUIn3!$E$2:$E583,China_Japan!$A$162),IF(TestUIn3!E583=China_Japan!$A$242, 4&amp;COUNTIF(TestUIn3!$E$2:$E583,China_Japan!$A$242),IF(TestUIn3!E583=China_Japan!$A$322, 5&amp;COUNTIF(TestUIn3!$E$2:$E583,China_Japan!$A$322),IF(TestUIn3!E583=China_Japan!$A$402, 6&amp;COUNTIF(TestUIn3!$E$2:$E583,China_Japan!$A$402),IF(TestUIn3!E583=China_Japan!$A$482, 7&amp;COUNTIF(TestUIn3!$E$2:$E583,China_Japan!$A$482),IF(TestUIn3!E583=China_Japan!$A$562, 8&amp;COUNTIF(TestUIn3!$E$2:$E583,China_Japan!$A$562),IF(TestUIn3!E583=China_Japan!$A$642, 9&amp;COUNTIF(TestUIn3!$E$2:$E583,China_Japan!$A$642),IF(TestUIn3!E583=China_Japan!$A$722, 10&amp;COUNTIF(TestUIn3!$E$2:$E583,China_Japan!$A$722),0)))))))))))</f>
        <v>0</v>
      </c>
      <c r="B583" t="str">
        <f>TestUIn3!A583</f>
        <v/>
      </c>
      <c r="C583" t="str">
        <f>TestUIn3!B583</f>
        <v/>
      </c>
      <c r="D583" t="str">
        <f>TestUIn3!C583</f>
        <v/>
      </c>
      <c r="E583" t="str">
        <f>TestUIn3!D583</f>
        <v/>
      </c>
      <c r="F583" s="87" t="str">
        <f>TestUIn3!F583</f>
        <v/>
      </c>
    </row>
    <row r="584">
      <c r="A584" s="86">
        <f>(IF(TestUIn3!E584=China_Japan!$A$2,1&amp;COUNTIF(TestUIn3!$E$2:$E584,China_Japan!$A$2), IF(TestUIn3!E584=China_Japan!$A$82, 2&amp;COUNTIF(TestUIn3!$E$2:$E584,China_Japan!$A$82),IF(TestUIn3!E584=China_Japan!$A$162, 3&amp;COUNTIF(TestUIn3!$E$2:$E584,China_Japan!$A$162),IF(TestUIn3!E584=China_Japan!$A$242, 4&amp;COUNTIF(TestUIn3!$E$2:$E584,China_Japan!$A$242),IF(TestUIn3!E584=China_Japan!$A$322, 5&amp;COUNTIF(TestUIn3!$E$2:$E584,China_Japan!$A$322),IF(TestUIn3!E584=China_Japan!$A$402, 6&amp;COUNTIF(TestUIn3!$E$2:$E584,China_Japan!$A$402),IF(TestUIn3!E584=China_Japan!$A$482, 7&amp;COUNTIF(TestUIn3!$E$2:$E584,China_Japan!$A$482),IF(TestUIn3!E584=China_Japan!$A$562, 8&amp;COUNTIF(TestUIn3!$E$2:$E584,China_Japan!$A$562),IF(TestUIn3!E584=China_Japan!$A$642, 9&amp;COUNTIF(TestUIn3!$E$2:$E584,China_Japan!$A$642),IF(TestUIn3!E584=China_Japan!$A$722, 10&amp;COUNTIF(TestUIn3!$E$2:$E584,China_Japan!$A$722),0)))))))))))</f>
        <v>0</v>
      </c>
      <c r="B584" t="str">
        <f>TestUIn3!A584</f>
        <v/>
      </c>
      <c r="C584" t="str">
        <f>TestUIn3!B584</f>
        <v/>
      </c>
      <c r="D584" t="str">
        <f>TestUIn3!C584</f>
        <v/>
      </c>
      <c r="E584" t="str">
        <f>TestUIn3!D584</f>
        <v/>
      </c>
      <c r="F584" s="87" t="str">
        <f>TestUIn3!F584</f>
        <v/>
      </c>
    </row>
    <row r="585">
      <c r="A585" s="86">
        <f>(IF(TestUIn3!E585=China_Japan!$A$2,1&amp;COUNTIF(TestUIn3!$E$2:$E585,China_Japan!$A$2), IF(TestUIn3!E585=China_Japan!$A$82, 2&amp;COUNTIF(TestUIn3!$E$2:$E585,China_Japan!$A$82),IF(TestUIn3!E585=China_Japan!$A$162, 3&amp;COUNTIF(TestUIn3!$E$2:$E585,China_Japan!$A$162),IF(TestUIn3!E585=China_Japan!$A$242, 4&amp;COUNTIF(TestUIn3!$E$2:$E585,China_Japan!$A$242),IF(TestUIn3!E585=China_Japan!$A$322, 5&amp;COUNTIF(TestUIn3!$E$2:$E585,China_Japan!$A$322),IF(TestUIn3!E585=China_Japan!$A$402, 6&amp;COUNTIF(TestUIn3!$E$2:$E585,China_Japan!$A$402),IF(TestUIn3!E585=China_Japan!$A$482, 7&amp;COUNTIF(TestUIn3!$E$2:$E585,China_Japan!$A$482),IF(TestUIn3!E585=China_Japan!$A$562, 8&amp;COUNTIF(TestUIn3!$E$2:$E585,China_Japan!$A$562),IF(TestUIn3!E585=China_Japan!$A$642, 9&amp;COUNTIF(TestUIn3!$E$2:$E585,China_Japan!$A$642),IF(TestUIn3!E585=China_Japan!$A$722, 10&amp;COUNTIF(TestUIn3!$E$2:$E585,China_Japan!$A$722),0)))))))))))</f>
        <v>0</v>
      </c>
      <c r="B585" t="str">
        <f>TestUIn3!A585</f>
        <v/>
      </c>
      <c r="C585" t="str">
        <f>TestUIn3!B585</f>
        <v/>
      </c>
      <c r="D585" t="str">
        <f>TestUIn3!C585</f>
        <v/>
      </c>
      <c r="E585" t="str">
        <f>TestUIn3!D585</f>
        <v/>
      </c>
      <c r="F585" s="87" t="str">
        <f>TestUIn3!F585</f>
        <v/>
      </c>
    </row>
    <row r="586">
      <c r="A586" s="86">
        <f>(IF(TestUIn3!E586=China_Japan!$A$2,1&amp;COUNTIF(TestUIn3!$E$2:$E586,China_Japan!$A$2), IF(TestUIn3!E586=China_Japan!$A$82, 2&amp;COUNTIF(TestUIn3!$E$2:$E586,China_Japan!$A$82),IF(TestUIn3!E586=China_Japan!$A$162, 3&amp;COUNTIF(TestUIn3!$E$2:$E586,China_Japan!$A$162),IF(TestUIn3!E586=China_Japan!$A$242, 4&amp;COUNTIF(TestUIn3!$E$2:$E586,China_Japan!$A$242),IF(TestUIn3!E586=China_Japan!$A$322, 5&amp;COUNTIF(TestUIn3!$E$2:$E586,China_Japan!$A$322),IF(TestUIn3!E586=China_Japan!$A$402, 6&amp;COUNTIF(TestUIn3!$E$2:$E586,China_Japan!$A$402),IF(TestUIn3!E586=China_Japan!$A$482, 7&amp;COUNTIF(TestUIn3!$E$2:$E586,China_Japan!$A$482),IF(TestUIn3!E586=China_Japan!$A$562, 8&amp;COUNTIF(TestUIn3!$E$2:$E586,China_Japan!$A$562),IF(TestUIn3!E586=China_Japan!$A$642, 9&amp;COUNTIF(TestUIn3!$E$2:$E586,China_Japan!$A$642),IF(TestUIn3!E586=China_Japan!$A$722, 10&amp;COUNTIF(TestUIn3!$E$2:$E586,China_Japan!$A$722),0)))))))))))</f>
        <v>0</v>
      </c>
      <c r="B586" t="str">
        <f>TestUIn3!A586</f>
        <v/>
      </c>
      <c r="C586" t="str">
        <f>TestUIn3!B586</f>
        <v/>
      </c>
      <c r="D586" t="str">
        <f>TestUIn3!C586</f>
        <v/>
      </c>
      <c r="E586" t="str">
        <f>TestUIn3!D586</f>
        <v/>
      </c>
      <c r="F586" s="87" t="str">
        <f>TestUIn3!F586</f>
        <v/>
      </c>
    </row>
    <row r="587">
      <c r="A587" s="86">
        <f>(IF(TestUIn3!E587=China_Japan!$A$2,1&amp;COUNTIF(TestUIn3!$E$2:$E587,China_Japan!$A$2), IF(TestUIn3!E587=China_Japan!$A$82, 2&amp;COUNTIF(TestUIn3!$E$2:$E587,China_Japan!$A$82),IF(TestUIn3!E587=China_Japan!$A$162, 3&amp;COUNTIF(TestUIn3!$E$2:$E587,China_Japan!$A$162),IF(TestUIn3!E587=China_Japan!$A$242, 4&amp;COUNTIF(TestUIn3!$E$2:$E587,China_Japan!$A$242),IF(TestUIn3!E587=China_Japan!$A$322, 5&amp;COUNTIF(TestUIn3!$E$2:$E587,China_Japan!$A$322),IF(TestUIn3!E587=China_Japan!$A$402, 6&amp;COUNTIF(TestUIn3!$E$2:$E587,China_Japan!$A$402),IF(TestUIn3!E587=China_Japan!$A$482, 7&amp;COUNTIF(TestUIn3!$E$2:$E587,China_Japan!$A$482),IF(TestUIn3!E587=China_Japan!$A$562, 8&amp;COUNTIF(TestUIn3!$E$2:$E587,China_Japan!$A$562),IF(TestUIn3!E587=China_Japan!$A$642, 9&amp;COUNTIF(TestUIn3!$E$2:$E587,China_Japan!$A$642),IF(TestUIn3!E587=China_Japan!$A$722, 10&amp;COUNTIF(TestUIn3!$E$2:$E587,China_Japan!$A$722),0)))))))))))</f>
        <v>0</v>
      </c>
      <c r="B587" t="str">
        <f>TestUIn3!A587</f>
        <v/>
      </c>
      <c r="C587" t="str">
        <f>TestUIn3!B587</f>
        <v/>
      </c>
      <c r="D587" t="str">
        <f>TestUIn3!C587</f>
        <v/>
      </c>
      <c r="E587" t="str">
        <f>TestUIn3!D587</f>
        <v/>
      </c>
      <c r="F587" s="87" t="str">
        <f>TestUIn3!F587</f>
        <v/>
      </c>
    </row>
    <row r="588">
      <c r="A588" s="86">
        <f>(IF(TestUIn3!E588=China_Japan!$A$2,1&amp;COUNTIF(TestUIn3!$E$2:$E588,China_Japan!$A$2), IF(TestUIn3!E588=China_Japan!$A$82, 2&amp;COUNTIF(TestUIn3!$E$2:$E588,China_Japan!$A$82),IF(TestUIn3!E588=China_Japan!$A$162, 3&amp;COUNTIF(TestUIn3!$E$2:$E588,China_Japan!$A$162),IF(TestUIn3!E588=China_Japan!$A$242, 4&amp;COUNTIF(TestUIn3!$E$2:$E588,China_Japan!$A$242),IF(TestUIn3!E588=China_Japan!$A$322, 5&amp;COUNTIF(TestUIn3!$E$2:$E588,China_Japan!$A$322),IF(TestUIn3!E588=China_Japan!$A$402, 6&amp;COUNTIF(TestUIn3!$E$2:$E588,China_Japan!$A$402),IF(TestUIn3!E588=China_Japan!$A$482, 7&amp;COUNTIF(TestUIn3!$E$2:$E588,China_Japan!$A$482),IF(TestUIn3!E588=China_Japan!$A$562, 8&amp;COUNTIF(TestUIn3!$E$2:$E588,China_Japan!$A$562),IF(TestUIn3!E588=China_Japan!$A$642, 9&amp;COUNTIF(TestUIn3!$E$2:$E588,China_Japan!$A$642),IF(TestUIn3!E588=China_Japan!$A$722, 10&amp;COUNTIF(TestUIn3!$E$2:$E588,China_Japan!$A$722),0)))))))))))</f>
        <v>0</v>
      </c>
      <c r="B588" t="str">
        <f>TestUIn3!A588</f>
        <v/>
      </c>
      <c r="C588" t="str">
        <f>TestUIn3!B588</f>
        <v/>
      </c>
      <c r="D588" t="str">
        <f>TestUIn3!C588</f>
        <v/>
      </c>
      <c r="E588" t="str">
        <f>TestUIn3!D588</f>
        <v/>
      </c>
      <c r="F588" s="87" t="str">
        <f>TestUIn3!F588</f>
        <v/>
      </c>
    </row>
    <row r="589">
      <c r="A589" s="86">
        <f>(IF(TestUIn3!E589=China_Japan!$A$2,1&amp;COUNTIF(TestUIn3!$E$2:$E589,China_Japan!$A$2), IF(TestUIn3!E589=China_Japan!$A$82, 2&amp;COUNTIF(TestUIn3!$E$2:$E589,China_Japan!$A$82),IF(TestUIn3!E589=China_Japan!$A$162, 3&amp;COUNTIF(TestUIn3!$E$2:$E589,China_Japan!$A$162),IF(TestUIn3!E589=China_Japan!$A$242, 4&amp;COUNTIF(TestUIn3!$E$2:$E589,China_Japan!$A$242),IF(TestUIn3!E589=China_Japan!$A$322, 5&amp;COUNTIF(TestUIn3!$E$2:$E589,China_Japan!$A$322),IF(TestUIn3!E589=China_Japan!$A$402, 6&amp;COUNTIF(TestUIn3!$E$2:$E589,China_Japan!$A$402),IF(TestUIn3!E589=China_Japan!$A$482, 7&amp;COUNTIF(TestUIn3!$E$2:$E589,China_Japan!$A$482),IF(TestUIn3!E589=China_Japan!$A$562, 8&amp;COUNTIF(TestUIn3!$E$2:$E589,China_Japan!$A$562),IF(TestUIn3!E589=China_Japan!$A$642, 9&amp;COUNTIF(TestUIn3!$E$2:$E589,China_Japan!$A$642),IF(TestUIn3!E589=China_Japan!$A$722, 10&amp;COUNTIF(TestUIn3!$E$2:$E589,China_Japan!$A$722),0)))))))))))</f>
        <v>0</v>
      </c>
      <c r="B589" t="str">
        <f>TestUIn3!A589</f>
        <v/>
      </c>
      <c r="C589" t="str">
        <f>TestUIn3!B589</f>
        <v/>
      </c>
      <c r="D589" t="str">
        <f>TestUIn3!C589</f>
        <v/>
      </c>
      <c r="E589" t="str">
        <f>TestUIn3!D589</f>
        <v/>
      </c>
      <c r="F589" s="87" t="str">
        <f>TestUIn3!F589</f>
        <v/>
      </c>
    </row>
    <row r="590">
      <c r="A590" s="86">
        <f>(IF(TestUIn3!E590=China_Japan!$A$2,1&amp;COUNTIF(TestUIn3!$E$2:$E590,China_Japan!$A$2), IF(TestUIn3!E590=China_Japan!$A$82, 2&amp;COUNTIF(TestUIn3!$E$2:$E590,China_Japan!$A$82),IF(TestUIn3!E590=China_Japan!$A$162, 3&amp;COUNTIF(TestUIn3!$E$2:$E590,China_Japan!$A$162),IF(TestUIn3!E590=China_Japan!$A$242, 4&amp;COUNTIF(TestUIn3!$E$2:$E590,China_Japan!$A$242),IF(TestUIn3!E590=China_Japan!$A$322, 5&amp;COUNTIF(TestUIn3!$E$2:$E590,China_Japan!$A$322),IF(TestUIn3!E590=China_Japan!$A$402, 6&amp;COUNTIF(TestUIn3!$E$2:$E590,China_Japan!$A$402),IF(TestUIn3!E590=China_Japan!$A$482, 7&amp;COUNTIF(TestUIn3!$E$2:$E590,China_Japan!$A$482),IF(TestUIn3!E590=China_Japan!$A$562, 8&amp;COUNTIF(TestUIn3!$E$2:$E590,China_Japan!$A$562),IF(TestUIn3!E590=China_Japan!$A$642, 9&amp;COUNTIF(TestUIn3!$E$2:$E590,China_Japan!$A$642),IF(TestUIn3!E590=China_Japan!$A$722, 10&amp;COUNTIF(TestUIn3!$E$2:$E590,China_Japan!$A$722),0)))))))))))</f>
        <v>0</v>
      </c>
      <c r="B590" t="str">
        <f>TestUIn3!A590</f>
        <v/>
      </c>
      <c r="C590" t="str">
        <f>TestUIn3!B590</f>
        <v/>
      </c>
      <c r="D590" t="str">
        <f>TestUIn3!C590</f>
        <v/>
      </c>
      <c r="E590" t="str">
        <f>TestUIn3!D590</f>
        <v/>
      </c>
      <c r="F590" s="87" t="str">
        <f>TestUIn3!F590</f>
        <v/>
      </c>
    </row>
    <row r="591">
      <c r="A591" s="86">
        <f>(IF(TestUIn3!E591=China_Japan!$A$2,1&amp;COUNTIF(TestUIn3!$E$2:$E591,China_Japan!$A$2), IF(TestUIn3!E591=China_Japan!$A$82, 2&amp;COUNTIF(TestUIn3!$E$2:$E591,China_Japan!$A$82),IF(TestUIn3!E591=China_Japan!$A$162, 3&amp;COUNTIF(TestUIn3!$E$2:$E591,China_Japan!$A$162),IF(TestUIn3!E591=China_Japan!$A$242, 4&amp;COUNTIF(TestUIn3!$E$2:$E591,China_Japan!$A$242),IF(TestUIn3!E591=China_Japan!$A$322, 5&amp;COUNTIF(TestUIn3!$E$2:$E591,China_Japan!$A$322),IF(TestUIn3!E591=China_Japan!$A$402, 6&amp;COUNTIF(TestUIn3!$E$2:$E591,China_Japan!$A$402),IF(TestUIn3!E591=China_Japan!$A$482, 7&amp;COUNTIF(TestUIn3!$E$2:$E591,China_Japan!$A$482),IF(TestUIn3!E591=China_Japan!$A$562, 8&amp;COUNTIF(TestUIn3!$E$2:$E591,China_Japan!$A$562),IF(TestUIn3!E591=China_Japan!$A$642, 9&amp;COUNTIF(TestUIn3!$E$2:$E591,China_Japan!$A$642),IF(TestUIn3!E591=China_Japan!$A$722, 10&amp;COUNTIF(TestUIn3!$E$2:$E591,China_Japan!$A$722),0)))))))))))</f>
        <v>0</v>
      </c>
      <c r="B591" t="str">
        <f>TestUIn3!A591</f>
        <v/>
      </c>
      <c r="C591" t="str">
        <f>TestUIn3!B591</f>
        <v/>
      </c>
      <c r="D591" t="str">
        <f>TestUIn3!C591</f>
        <v/>
      </c>
      <c r="E591" t="str">
        <f>TestUIn3!D591</f>
        <v/>
      </c>
      <c r="F591" s="87" t="str">
        <f>TestUIn3!F591</f>
        <v/>
      </c>
    </row>
    <row r="592">
      <c r="A592" s="86">
        <f>(IF(TestUIn3!E592=China_Japan!$A$2,1&amp;COUNTIF(TestUIn3!$E$2:$E592,China_Japan!$A$2), IF(TestUIn3!E592=China_Japan!$A$82, 2&amp;COUNTIF(TestUIn3!$E$2:$E592,China_Japan!$A$82),IF(TestUIn3!E592=China_Japan!$A$162, 3&amp;COUNTIF(TestUIn3!$E$2:$E592,China_Japan!$A$162),IF(TestUIn3!E592=China_Japan!$A$242, 4&amp;COUNTIF(TestUIn3!$E$2:$E592,China_Japan!$A$242),IF(TestUIn3!E592=China_Japan!$A$322, 5&amp;COUNTIF(TestUIn3!$E$2:$E592,China_Japan!$A$322),IF(TestUIn3!E592=China_Japan!$A$402, 6&amp;COUNTIF(TestUIn3!$E$2:$E592,China_Japan!$A$402),IF(TestUIn3!E592=China_Japan!$A$482, 7&amp;COUNTIF(TestUIn3!$E$2:$E592,China_Japan!$A$482),IF(TestUIn3!E592=China_Japan!$A$562, 8&amp;COUNTIF(TestUIn3!$E$2:$E592,China_Japan!$A$562),IF(TestUIn3!E592=China_Japan!$A$642, 9&amp;COUNTIF(TestUIn3!$E$2:$E592,China_Japan!$A$642),IF(TestUIn3!E592=China_Japan!$A$722, 10&amp;COUNTIF(TestUIn3!$E$2:$E592,China_Japan!$A$722),0)))))))))))</f>
        <v>0</v>
      </c>
      <c r="B592" t="str">
        <f>TestUIn3!A592</f>
        <v/>
      </c>
      <c r="C592" t="str">
        <f>TestUIn3!B592</f>
        <v/>
      </c>
      <c r="D592" t="str">
        <f>TestUIn3!C592</f>
        <v/>
      </c>
      <c r="E592" t="str">
        <f>TestUIn3!D592</f>
        <v/>
      </c>
      <c r="F592" s="87" t="str">
        <f>TestUIn3!F592</f>
        <v/>
      </c>
    </row>
    <row r="593">
      <c r="A593" s="86">
        <f>(IF(TestUIn3!E593=China_Japan!$A$2,1&amp;COUNTIF(TestUIn3!$E$2:$E593,China_Japan!$A$2), IF(TestUIn3!E593=China_Japan!$A$82, 2&amp;COUNTIF(TestUIn3!$E$2:$E593,China_Japan!$A$82),IF(TestUIn3!E593=China_Japan!$A$162, 3&amp;COUNTIF(TestUIn3!$E$2:$E593,China_Japan!$A$162),IF(TestUIn3!E593=China_Japan!$A$242, 4&amp;COUNTIF(TestUIn3!$E$2:$E593,China_Japan!$A$242),IF(TestUIn3!E593=China_Japan!$A$322, 5&amp;COUNTIF(TestUIn3!$E$2:$E593,China_Japan!$A$322),IF(TestUIn3!E593=China_Japan!$A$402, 6&amp;COUNTIF(TestUIn3!$E$2:$E593,China_Japan!$A$402),IF(TestUIn3!E593=China_Japan!$A$482, 7&amp;COUNTIF(TestUIn3!$E$2:$E593,China_Japan!$A$482),IF(TestUIn3!E593=China_Japan!$A$562, 8&amp;COUNTIF(TestUIn3!$E$2:$E593,China_Japan!$A$562),IF(TestUIn3!E593=China_Japan!$A$642, 9&amp;COUNTIF(TestUIn3!$E$2:$E593,China_Japan!$A$642),IF(TestUIn3!E593=China_Japan!$A$722, 10&amp;COUNTIF(TestUIn3!$E$2:$E593,China_Japan!$A$722),0)))))))))))</f>
        <v>0</v>
      </c>
      <c r="B593" t="str">
        <f>TestUIn3!A593</f>
        <v/>
      </c>
      <c r="C593" t="str">
        <f>TestUIn3!B593</f>
        <v/>
      </c>
      <c r="D593" t="str">
        <f>TestUIn3!C593</f>
        <v/>
      </c>
      <c r="E593" t="str">
        <f>TestUIn3!D593</f>
        <v/>
      </c>
      <c r="F593" s="87" t="str">
        <f>TestUIn3!F593</f>
        <v/>
      </c>
    </row>
    <row r="594">
      <c r="A594" s="86">
        <f>(IF(TestUIn3!E594=China_Japan!$A$2,1&amp;COUNTIF(TestUIn3!$E$2:$E594,China_Japan!$A$2), IF(TestUIn3!E594=China_Japan!$A$82, 2&amp;COUNTIF(TestUIn3!$E$2:$E594,China_Japan!$A$82),IF(TestUIn3!E594=China_Japan!$A$162, 3&amp;COUNTIF(TestUIn3!$E$2:$E594,China_Japan!$A$162),IF(TestUIn3!E594=China_Japan!$A$242, 4&amp;COUNTIF(TestUIn3!$E$2:$E594,China_Japan!$A$242),IF(TestUIn3!E594=China_Japan!$A$322, 5&amp;COUNTIF(TestUIn3!$E$2:$E594,China_Japan!$A$322),IF(TestUIn3!E594=China_Japan!$A$402, 6&amp;COUNTIF(TestUIn3!$E$2:$E594,China_Japan!$A$402),IF(TestUIn3!E594=China_Japan!$A$482, 7&amp;COUNTIF(TestUIn3!$E$2:$E594,China_Japan!$A$482),IF(TestUIn3!E594=China_Japan!$A$562, 8&amp;COUNTIF(TestUIn3!$E$2:$E594,China_Japan!$A$562),IF(TestUIn3!E594=China_Japan!$A$642, 9&amp;COUNTIF(TestUIn3!$E$2:$E594,China_Japan!$A$642),IF(TestUIn3!E594=China_Japan!$A$722, 10&amp;COUNTIF(TestUIn3!$E$2:$E594,China_Japan!$A$722),0)))))))))))</f>
        <v>0</v>
      </c>
      <c r="B594" t="str">
        <f>TestUIn3!A594</f>
        <v/>
      </c>
      <c r="C594" t="str">
        <f>TestUIn3!B594</f>
        <v/>
      </c>
      <c r="D594" t="str">
        <f>TestUIn3!C594</f>
        <v/>
      </c>
      <c r="E594" t="str">
        <f>TestUIn3!D594</f>
        <v/>
      </c>
      <c r="F594" s="87" t="str">
        <f>TestUIn3!F594</f>
        <v/>
      </c>
    </row>
    <row r="595">
      <c r="A595" s="86">
        <f>(IF(TestUIn3!E595=China_Japan!$A$2,1&amp;COUNTIF(TestUIn3!$E$2:$E595,China_Japan!$A$2), IF(TestUIn3!E595=China_Japan!$A$82, 2&amp;COUNTIF(TestUIn3!$E$2:$E595,China_Japan!$A$82),IF(TestUIn3!E595=China_Japan!$A$162, 3&amp;COUNTIF(TestUIn3!$E$2:$E595,China_Japan!$A$162),IF(TestUIn3!E595=China_Japan!$A$242, 4&amp;COUNTIF(TestUIn3!$E$2:$E595,China_Japan!$A$242),IF(TestUIn3!E595=China_Japan!$A$322, 5&amp;COUNTIF(TestUIn3!$E$2:$E595,China_Japan!$A$322),IF(TestUIn3!E595=China_Japan!$A$402, 6&amp;COUNTIF(TestUIn3!$E$2:$E595,China_Japan!$A$402),IF(TestUIn3!E595=China_Japan!$A$482, 7&amp;COUNTIF(TestUIn3!$E$2:$E595,China_Japan!$A$482),IF(TestUIn3!E595=China_Japan!$A$562, 8&amp;COUNTIF(TestUIn3!$E$2:$E595,China_Japan!$A$562),IF(TestUIn3!E595=China_Japan!$A$642, 9&amp;COUNTIF(TestUIn3!$E$2:$E595,China_Japan!$A$642),IF(TestUIn3!E595=China_Japan!$A$722, 10&amp;COUNTIF(TestUIn3!$E$2:$E595,China_Japan!$A$722),0)))))))))))</f>
        <v>0</v>
      </c>
      <c r="B595" t="str">
        <f>TestUIn3!A595</f>
        <v/>
      </c>
      <c r="C595" t="str">
        <f>TestUIn3!B595</f>
        <v/>
      </c>
      <c r="D595" t="str">
        <f>TestUIn3!C595</f>
        <v/>
      </c>
      <c r="E595" t="str">
        <f>TestUIn3!D595</f>
        <v/>
      </c>
      <c r="F595" s="87" t="str">
        <f>TestUIn3!F595</f>
        <v/>
      </c>
    </row>
    <row r="596">
      <c r="A596" s="86">
        <f>(IF(TestUIn3!E596=China_Japan!$A$2,1&amp;COUNTIF(TestUIn3!$E$2:$E596,China_Japan!$A$2), IF(TestUIn3!E596=China_Japan!$A$82, 2&amp;COUNTIF(TestUIn3!$E$2:$E596,China_Japan!$A$82),IF(TestUIn3!E596=China_Japan!$A$162, 3&amp;COUNTIF(TestUIn3!$E$2:$E596,China_Japan!$A$162),IF(TestUIn3!E596=China_Japan!$A$242, 4&amp;COUNTIF(TestUIn3!$E$2:$E596,China_Japan!$A$242),IF(TestUIn3!E596=China_Japan!$A$322, 5&amp;COUNTIF(TestUIn3!$E$2:$E596,China_Japan!$A$322),IF(TestUIn3!E596=China_Japan!$A$402, 6&amp;COUNTIF(TestUIn3!$E$2:$E596,China_Japan!$A$402),IF(TestUIn3!E596=China_Japan!$A$482, 7&amp;COUNTIF(TestUIn3!$E$2:$E596,China_Japan!$A$482),IF(TestUIn3!E596=China_Japan!$A$562, 8&amp;COUNTIF(TestUIn3!$E$2:$E596,China_Japan!$A$562),IF(TestUIn3!E596=China_Japan!$A$642, 9&amp;COUNTIF(TestUIn3!$E$2:$E596,China_Japan!$A$642),IF(TestUIn3!E596=China_Japan!$A$722, 10&amp;COUNTIF(TestUIn3!$E$2:$E596,China_Japan!$A$722),0)))))))))))</f>
        <v>0</v>
      </c>
      <c r="B596" t="str">
        <f>TestUIn3!A596</f>
        <v/>
      </c>
      <c r="C596" t="str">
        <f>TestUIn3!B596</f>
        <v/>
      </c>
      <c r="D596" t="str">
        <f>TestUIn3!C596</f>
        <v/>
      </c>
      <c r="E596" t="str">
        <f>TestUIn3!D596</f>
        <v/>
      </c>
      <c r="F596" s="87" t="str">
        <f>TestUIn3!F596</f>
        <v/>
      </c>
    </row>
    <row r="597">
      <c r="A597" s="86">
        <f>(IF(TestUIn3!E597=China_Japan!$A$2,1&amp;COUNTIF(TestUIn3!$E$2:$E597,China_Japan!$A$2), IF(TestUIn3!E597=China_Japan!$A$82, 2&amp;COUNTIF(TestUIn3!$E$2:$E597,China_Japan!$A$82),IF(TestUIn3!E597=China_Japan!$A$162, 3&amp;COUNTIF(TestUIn3!$E$2:$E597,China_Japan!$A$162),IF(TestUIn3!E597=China_Japan!$A$242, 4&amp;COUNTIF(TestUIn3!$E$2:$E597,China_Japan!$A$242),IF(TestUIn3!E597=China_Japan!$A$322, 5&amp;COUNTIF(TestUIn3!$E$2:$E597,China_Japan!$A$322),IF(TestUIn3!E597=China_Japan!$A$402, 6&amp;COUNTIF(TestUIn3!$E$2:$E597,China_Japan!$A$402),IF(TestUIn3!E597=China_Japan!$A$482, 7&amp;COUNTIF(TestUIn3!$E$2:$E597,China_Japan!$A$482),IF(TestUIn3!E597=China_Japan!$A$562, 8&amp;COUNTIF(TestUIn3!$E$2:$E597,China_Japan!$A$562),IF(TestUIn3!E597=China_Japan!$A$642, 9&amp;COUNTIF(TestUIn3!$E$2:$E597,China_Japan!$A$642),IF(TestUIn3!E597=China_Japan!$A$722, 10&amp;COUNTIF(TestUIn3!$E$2:$E597,China_Japan!$A$722),0)))))))))))</f>
        <v>0</v>
      </c>
      <c r="B597" t="str">
        <f>TestUIn3!A597</f>
        <v/>
      </c>
      <c r="C597" t="str">
        <f>TestUIn3!B597</f>
        <v/>
      </c>
      <c r="D597" t="str">
        <f>TestUIn3!C597</f>
        <v/>
      </c>
      <c r="E597" t="str">
        <f>TestUIn3!D597</f>
        <v/>
      </c>
      <c r="F597" s="87" t="str">
        <f>TestUIn3!F597</f>
        <v/>
      </c>
    </row>
    <row r="598">
      <c r="A598" s="86">
        <f>(IF(TestUIn3!E598=China_Japan!$A$2,1&amp;COUNTIF(TestUIn3!$E$2:$E598,China_Japan!$A$2), IF(TestUIn3!E598=China_Japan!$A$82, 2&amp;COUNTIF(TestUIn3!$E$2:$E598,China_Japan!$A$82),IF(TestUIn3!E598=China_Japan!$A$162, 3&amp;COUNTIF(TestUIn3!$E$2:$E598,China_Japan!$A$162),IF(TestUIn3!E598=China_Japan!$A$242, 4&amp;COUNTIF(TestUIn3!$E$2:$E598,China_Japan!$A$242),IF(TestUIn3!E598=China_Japan!$A$322, 5&amp;COUNTIF(TestUIn3!$E$2:$E598,China_Japan!$A$322),IF(TestUIn3!E598=China_Japan!$A$402, 6&amp;COUNTIF(TestUIn3!$E$2:$E598,China_Japan!$A$402),IF(TestUIn3!E598=China_Japan!$A$482, 7&amp;COUNTIF(TestUIn3!$E$2:$E598,China_Japan!$A$482),IF(TestUIn3!E598=China_Japan!$A$562, 8&amp;COUNTIF(TestUIn3!$E$2:$E598,China_Japan!$A$562),IF(TestUIn3!E598=China_Japan!$A$642, 9&amp;COUNTIF(TestUIn3!$E$2:$E598,China_Japan!$A$642),IF(TestUIn3!E598=China_Japan!$A$722, 10&amp;COUNTIF(TestUIn3!$E$2:$E598,China_Japan!$A$722),0)))))))))))</f>
        <v>0</v>
      </c>
      <c r="B598" t="str">
        <f>TestUIn3!A598</f>
        <v/>
      </c>
      <c r="C598" t="str">
        <f>TestUIn3!B598</f>
        <v/>
      </c>
      <c r="D598" t="str">
        <f>TestUIn3!C598</f>
        <v/>
      </c>
      <c r="E598" t="str">
        <f>TestUIn3!D598</f>
        <v/>
      </c>
      <c r="F598" s="87" t="str">
        <f>TestUIn3!F598</f>
        <v/>
      </c>
    </row>
    <row r="599">
      <c r="A599" s="86">
        <f>(IF(TestUIn3!E599=China_Japan!$A$2,1&amp;COUNTIF(TestUIn3!$E$2:$E599,China_Japan!$A$2), IF(TestUIn3!E599=China_Japan!$A$82, 2&amp;COUNTIF(TestUIn3!$E$2:$E599,China_Japan!$A$82),IF(TestUIn3!E599=China_Japan!$A$162, 3&amp;COUNTIF(TestUIn3!$E$2:$E599,China_Japan!$A$162),IF(TestUIn3!E599=China_Japan!$A$242, 4&amp;COUNTIF(TestUIn3!$E$2:$E599,China_Japan!$A$242),IF(TestUIn3!E599=China_Japan!$A$322, 5&amp;COUNTIF(TestUIn3!$E$2:$E599,China_Japan!$A$322),IF(TestUIn3!E599=China_Japan!$A$402, 6&amp;COUNTIF(TestUIn3!$E$2:$E599,China_Japan!$A$402),IF(TestUIn3!E599=China_Japan!$A$482, 7&amp;COUNTIF(TestUIn3!$E$2:$E599,China_Japan!$A$482),IF(TestUIn3!E599=China_Japan!$A$562, 8&amp;COUNTIF(TestUIn3!$E$2:$E599,China_Japan!$A$562),IF(TestUIn3!E599=China_Japan!$A$642, 9&amp;COUNTIF(TestUIn3!$E$2:$E599,China_Japan!$A$642),IF(TestUIn3!E599=China_Japan!$A$722, 10&amp;COUNTIF(TestUIn3!$E$2:$E599,China_Japan!$A$722),0)))))))))))</f>
        <v>0</v>
      </c>
      <c r="B599" t="str">
        <f>TestUIn3!A599</f>
        <v/>
      </c>
      <c r="C599" t="str">
        <f>TestUIn3!B599</f>
        <v/>
      </c>
      <c r="D599" t="str">
        <f>TestUIn3!C599</f>
        <v/>
      </c>
      <c r="E599" t="str">
        <f>TestUIn3!D599</f>
        <v/>
      </c>
      <c r="F599" s="87" t="str">
        <f>TestUIn3!F599</f>
        <v/>
      </c>
    </row>
    <row r="600">
      <c r="A600" s="86">
        <f>(IF(TestUIn3!E600=China_Japan!$A$2,1&amp;COUNTIF(TestUIn3!$E$2:$E600,China_Japan!$A$2), IF(TestUIn3!E600=China_Japan!$A$82, 2&amp;COUNTIF(TestUIn3!$E$2:$E600,China_Japan!$A$82),IF(TestUIn3!E600=China_Japan!$A$162, 3&amp;COUNTIF(TestUIn3!$E$2:$E600,China_Japan!$A$162),IF(TestUIn3!E600=China_Japan!$A$242, 4&amp;COUNTIF(TestUIn3!$E$2:$E600,China_Japan!$A$242),IF(TestUIn3!E600=China_Japan!$A$322, 5&amp;COUNTIF(TestUIn3!$E$2:$E600,China_Japan!$A$322),IF(TestUIn3!E600=China_Japan!$A$402, 6&amp;COUNTIF(TestUIn3!$E$2:$E600,China_Japan!$A$402),IF(TestUIn3!E600=China_Japan!$A$482, 7&amp;COUNTIF(TestUIn3!$E$2:$E600,China_Japan!$A$482),IF(TestUIn3!E600=China_Japan!$A$562, 8&amp;COUNTIF(TestUIn3!$E$2:$E600,China_Japan!$A$562),IF(TestUIn3!E600=China_Japan!$A$642, 9&amp;COUNTIF(TestUIn3!$E$2:$E600,China_Japan!$A$642),IF(TestUIn3!E600=China_Japan!$A$722, 10&amp;COUNTIF(TestUIn3!$E$2:$E600,China_Japan!$A$722),0)))))))))))</f>
        <v>0</v>
      </c>
      <c r="B600" t="str">
        <f>TestUIn3!A600</f>
        <v/>
      </c>
      <c r="C600" t="str">
        <f>TestUIn3!B600</f>
        <v/>
      </c>
      <c r="D600" t="str">
        <f>TestUIn3!C600</f>
        <v/>
      </c>
      <c r="E600" t="str">
        <f>TestUIn3!D600</f>
        <v/>
      </c>
      <c r="F600" s="87" t="str">
        <f>TestUIn3!F600</f>
        <v/>
      </c>
    </row>
    <row r="601">
      <c r="A601" s="86">
        <f>(IF(TestUIn3!E601=China_Japan!$A$2,1&amp;COUNTIF(TestUIn3!$E$2:$E601,China_Japan!$A$2), IF(TestUIn3!E601=China_Japan!$A$82, 2&amp;COUNTIF(TestUIn3!$E$2:$E601,China_Japan!$A$82),IF(TestUIn3!E601=China_Japan!$A$162, 3&amp;COUNTIF(TestUIn3!$E$2:$E601,China_Japan!$A$162),IF(TestUIn3!E601=China_Japan!$A$242, 4&amp;COUNTIF(TestUIn3!$E$2:$E601,China_Japan!$A$242),IF(TestUIn3!E601=China_Japan!$A$322, 5&amp;COUNTIF(TestUIn3!$E$2:$E601,China_Japan!$A$322),IF(TestUIn3!E601=China_Japan!$A$402, 6&amp;COUNTIF(TestUIn3!$E$2:$E601,China_Japan!$A$402),IF(TestUIn3!E601=China_Japan!$A$482, 7&amp;COUNTIF(TestUIn3!$E$2:$E601,China_Japan!$A$482),IF(TestUIn3!E601=China_Japan!$A$562, 8&amp;COUNTIF(TestUIn3!$E$2:$E601,China_Japan!$A$562),IF(TestUIn3!E601=China_Japan!$A$642, 9&amp;COUNTIF(TestUIn3!$E$2:$E601,China_Japan!$A$642),IF(TestUIn3!E601=China_Japan!$A$722, 10&amp;COUNTIF(TestUIn3!$E$2:$E601,China_Japan!$A$722),0)))))))))))</f>
        <v>0</v>
      </c>
      <c r="B601" t="str">
        <f>TestUIn3!A601</f>
        <v/>
      </c>
      <c r="C601" t="str">
        <f>TestUIn3!B601</f>
        <v/>
      </c>
      <c r="D601" t="str">
        <f>TestUIn3!C601</f>
        <v/>
      </c>
      <c r="E601" t="str">
        <f>TestUIn3!D601</f>
        <v/>
      </c>
      <c r="F601" s="87" t="str">
        <f>TestUIn3!F601</f>
        <v/>
      </c>
    </row>
    <row r="602">
      <c r="A602" s="86">
        <f>(IF(TestUIn3!E602=China_Japan!$A$2,1&amp;COUNTIF(TestUIn3!$E$2:$E602,China_Japan!$A$2), IF(TestUIn3!E602=China_Japan!$A$82, 2&amp;COUNTIF(TestUIn3!$E$2:$E602,China_Japan!$A$82),IF(TestUIn3!E602=China_Japan!$A$162, 3&amp;COUNTIF(TestUIn3!$E$2:$E602,China_Japan!$A$162),IF(TestUIn3!E602=China_Japan!$A$242, 4&amp;COUNTIF(TestUIn3!$E$2:$E602,China_Japan!$A$242),IF(TestUIn3!E602=China_Japan!$A$322, 5&amp;COUNTIF(TestUIn3!$E$2:$E602,China_Japan!$A$322),IF(TestUIn3!E602=China_Japan!$A$402, 6&amp;COUNTIF(TestUIn3!$E$2:$E602,China_Japan!$A$402),IF(TestUIn3!E602=China_Japan!$A$482, 7&amp;COUNTIF(TestUIn3!$E$2:$E602,China_Japan!$A$482),IF(TestUIn3!E602=China_Japan!$A$562, 8&amp;COUNTIF(TestUIn3!$E$2:$E602,China_Japan!$A$562),IF(TestUIn3!E602=China_Japan!$A$642, 9&amp;COUNTIF(TestUIn3!$E$2:$E602,China_Japan!$A$642),IF(TestUIn3!E602=China_Japan!$A$722, 10&amp;COUNTIF(TestUIn3!$E$2:$E602,China_Japan!$A$722),0)))))))))))</f>
        <v>0</v>
      </c>
      <c r="B602" t="str">
        <f>TestUIn3!A602</f>
        <v/>
      </c>
      <c r="C602" t="str">
        <f>TestUIn3!B602</f>
        <v/>
      </c>
      <c r="D602" t="str">
        <f>TestUIn3!C602</f>
        <v/>
      </c>
      <c r="E602" t="str">
        <f>TestUIn3!D602</f>
        <v/>
      </c>
      <c r="F602" s="87" t="str">
        <f>TestUIn3!F602</f>
        <v/>
      </c>
    </row>
    <row r="603">
      <c r="A603" s="86">
        <f>(IF(TestUIn3!E603=China_Japan!$A$2,1&amp;COUNTIF(TestUIn3!$E$2:$E603,China_Japan!$A$2), IF(TestUIn3!E603=China_Japan!$A$82, 2&amp;COUNTIF(TestUIn3!$E$2:$E603,China_Japan!$A$82),IF(TestUIn3!E603=China_Japan!$A$162, 3&amp;COUNTIF(TestUIn3!$E$2:$E603,China_Japan!$A$162),IF(TestUIn3!E603=China_Japan!$A$242, 4&amp;COUNTIF(TestUIn3!$E$2:$E603,China_Japan!$A$242),IF(TestUIn3!E603=China_Japan!$A$322, 5&amp;COUNTIF(TestUIn3!$E$2:$E603,China_Japan!$A$322),IF(TestUIn3!E603=China_Japan!$A$402, 6&amp;COUNTIF(TestUIn3!$E$2:$E603,China_Japan!$A$402),IF(TestUIn3!E603=China_Japan!$A$482, 7&amp;COUNTIF(TestUIn3!$E$2:$E603,China_Japan!$A$482),IF(TestUIn3!E603=China_Japan!$A$562, 8&amp;COUNTIF(TestUIn3!$E$2:$E603,China_Japan!$A$562),IF(TestUIn3!E603=China_Japan!$A$642, 9&amp;COUNTIF(TestUIn3!$E$2:$E603,China_Japan!$A$642),IF(TestUIn3!E603=China_Japan!$A$722, 10&amp;COUNTIF(TestUIn3!$E$2:$E603,China_Japan!$A$722),0)))))))))))</f>
        <v>0</v>
      </c>
      <c r="B603" t="str">
        <f>TestUIn3!A603</f>
        <v/>
      </c>
      <c r="C603" t="str">
        <f>TestUIn3!B603</f>
        <v/>
      </c>
      <c r="D603" t="str">
        <f>TestUIn3!C603</f>
        <v/>
      </c>
      <c r="E603" t="str">
        <f>TestUIn3!D603</f>
        <v/>
      </c>
      <c r="F603" s="87" t="str">
        <f>TestUIn3!F603</f>
        <v/>
      </c>
    </row>
    <row r="604">
      <c r="A604" s="86">
        <f>(IF(TestUIn3!E604=China_Japan!$A$2,1&amp;COUNTIF(TestUIn3!$E$2:$E604,China_Japan!$A$2), IF(TestUIn3!E604=China_Japan!$A$82, 2&amp;COUNTIF(TestUIn3!$E$2:$E604,China_Japan!$A$82),IF(TestUIn3!E604=China_Japan!$A$162, 3&amp;COUNTIF(TestUIn3!$E$2:$E604,China_Japan!$A$162),IF(TestUIn3!E604=China_Japan!$A$242, 4&amp;COUNTIF(TestUIn3!$E$2:$E604,China_Japan!$A$242),IF(TestUIn3!E604=China_Japan!$A$322, 5&amp;COUNTIF(TestUIn3!$E$2:$E604,China_Japan!$A$322),IF(TestUIn3!E604=China_Japan!$A$402, 6&amp;COUNTIF(TestUIn3!$E$2:$E604,China_Japan!$A$402),IF(TestUIn3!E604=China_Japan!$A$482, 7&amp;COUNTIF(TestUIn3!$E$2:$E604,China_Japan!$A$482),IF(TestUIn3!E604=China_Japan!$A$562, 8&amp;COUNTIF(TestUIn3!$E$2:$E604,China_Japan!$A$562),IF(TestUIn3!E604=China_Japan!$A$642, 9&amp;COUNTIF(TestUIn3!$E$2:$E604,China_Japan!$A$642),IF(TestUIn3!E604=China_Japan!$A$722, 10&amp;COUNTIF(TestUIn3!$E$2:$E604,China_Japan!$A$722),0)))))))))))</f>
        <v>0</v>
      </c>
      <c r="B604" t="str">
        <f>TestUIn3!A604</f>
        <v/>
      </c>
      <c r="C604" t="str">
        <f>TestUIn3!B604</f>
        <v/>
      </c>
      <c r="D604" t="str">
        <f>TestUIn3!C604</f>
        <v/>
      </c>
      <c r="E604" t="str">
        <f>TestUIn3!D604</f>
        <v/>
      </c>
      <c r="F604" s="87" t="str">
        <f>TestUIn3!F604</f>
        <v/>
      </c>
    </row>
    <row r="605">
      <c r="A605" s="86">
        <f>(IF(TestUIn3!E605=China_Japan!$A$2,1&amp;COUNTIF(TestUIn3!$E$2:$E605,China_Japan!$A$2), IF(TestUIn3!E605=China_Japan!$A$82, 2&amp;COUNTIF(TestUIn3!$E$2:$E605,China_Japan!$A$82),IF(TestUIn3!E605=China_Japan!$A$162, 3&amp;COUNTIF(TestUIn3!$E$2:$E605,China_Japan!$A$162),IF(TestUIn3!E605=China_Japan!$A$242, 4&amp;COUNTIF(TestUIn3!$E$2:$E605,China_Japan!$A$242),IF(TestUIn3!E605=China_Japan!$A$322, 5&amp;COUNTIF(TestUIn3!$E$2:$E605,China_Japan!$A$322),IF(TestUIn3!E605=China_Japan!$A$402, 6&amp;COUNTIF(TestUIn3!$E$2:$E605,China_Japan!$A$402),IF(TestUIn3!E605=China_Japan!$A$482, 7&amp;COUNTIF(TestUIn3!$E$2:$E605,China_Japan!$A$482),IF(TestUIn3!E605=China_Japan!$A$562, 8&amp;COUNTIF(TestUIn3!$E$2:$E605,China_Japan!$A$562),IF(TestUIn3!E605=China_Japan!$A$642, 9&amp;COUNTIF(TestUIn3!$E$2:$E605,China_Japan!$A$642),IF(TestUIn3!E605=China_Japan!$A$722, 10&amp;COUNTIF(TestUIn3!$E$2:$E605,China_Japan!$A$722),0)))))))))))</f>
        <v>0</v>
      </c>
      <c r="B605" t="str">
        <f>TestUIn3!A605</f>
        <v/>
      </c>
      <c r="C605" t="str">
        <f>TestUIn3!B605</f>
        <v/>
      </c>
      <c r="D605" t="str">
        <f>TestUIn3!C605</f>
        <v/>
      </c>
      <c r="E605" t="str">
        <f>TestUIn3!D605</f>
        <v/>
      </c>
      <c r="F605" s="87" t="str">
        <f>TestUIn3!F605</f>
        <v/>
      </c>
    </row>
    <row r="606">
      <c r="A606" s="86">
        <f>(IF(TestUIn3!E606=China_Japan!$A$2,1&amp;COUNTIF(TestUIn3!$E$2:$E606,China_Japan!$A$2), IF(TestUIn3!E606=China_Japan!$A$82, 2&amp;COUNTIF(TestUIn3!$E$2:$E606,China_Japan!$A$82),IF(TestUIn3!E606=China_Japan!$A$162, 3&amp;COUNTIF(TestUIn3!$E$2:$E606,China_Japan!$A$162),IF(TestUIn3!E606=China_Japan!$A$242, 4&amp;COUNTIF(TestUIn3!$E$2:$E606,China_Japan!$A$242),IF(TestUIn3!E606=China_Japan!$A$322, 5&amp;COUNTIF(TestUIn3!$E$2:$E606,China_Japan!$A$322),IF(TestUIn3!E606=China_Japan!$A$402, 6&amp;COUNTIF(TestUIn3!$E$2:$E606,China_Japan!$A$402),IF(TestUIn3!E606=China_Japan!$A$482, 7&amp;COUNTIF(TestUIn3!$E$2:$E606,China_Japan!$A$482),IF(TestUIn3!E606=China_Japan!$A$562, 8&amp;COUNTIF(TestUIn3!$E$2:$E606,China_Japan!$A$562),IF(TestUIn3!E606=China_Japan!$A$642, 9&amp;COUNTIF(TestUIn3!$E$2:$E606,China_Japan!$A$642),IF(TestUIn3!E606=China_Japan!$A$722, 10&amp;COUNTIF(TestUIn3!$E$2:$E606,China_Japan!$A$722),0)))))))))))</f>
        <v>0</v>
      </c>
      <c r="B606" t="str">
        <f>TestUIn3!A606</f>
        <v/>
      </c>
      <c r="C606" t="str">
        <f>TestUIn3!B606</f>
        <v/>
      </c>
      <c r="D606" t="str">
        <f>TestUIn3!C606</f>
        <v/>
      </c>
      <c r="E606" t="str">
        <f>TestUIn3!D606</f>
        <v/>
      </c>
      <c r="F606" s="87" t="str">
        <f>TestUIn3!F606</f>
        <v/>
      </c>
    </row>
    <row r="607">
      <c r="A607" s="86">
        <f>(IF(TestUIn3!E607=China_Japan!$A$2,1&amp;COUNTIF(TestUIn3!$E$2:$E607,China_Japan!$A$2), IF(TestUIn3!E607=China_Japan!$A$82, 2&amp;COUNTIF(TestUIn3!$E$2:$E607,China_Japan!$A$82),IF(TestUIn3!E607=China_Japan!$A$162, 3&amp;COUNTIF(TestUIn3!$E$2:$E607,China_Japan!$A$162),IF(TestUIn3!E607=China_Japan!$A$242, 4&amp;COUNTIF(TestUIn3!$E$2:$E607,China_Japan!$A$242),IF(TestUIn3!E607=China_Japan!$A$322, 5&amp;COUNTIF(TestUIn3!$E$2:$E607,China_Japan!$A$322),IF(TestUIn3!E607=China_Japan!$A$402, 6&amp;COUNTIF(TestUIn3!$E$2:$E607,China_Japan!$A$402),IF(TestUIn3!E607=China_Japan!$A$482, 7&amp;COUNTIF(TestUIn3!$E$2:$E607,China_Japan!$A$482),IF(TestUIn3!E607=China_Japan!$A$562, 8&amp;COUNTIF(TestUIn3!$E$2:$E607,China_Japan!$A$562),IF(TestUIn3!E607=China_Japan!$A$642, 9&amp;COUNTIF(TestUIn3!$E$2:$E607,China_Japan!$A$642),IF(TestUIn3!E607=China_Japan!$A$722, 10&amp;COUNTIF(TestUIn3!$E$2:$E607,China_Japan!$A$722),0)))))))))))</f>
        <v>0</v>
      </c>
      <c r="B607" t="str">
        <f>TestUIn3!A607</f>
        <v/>
      </c>
      <c r="C607" t="str">
        <f>TestUIn3!B607</f>
        <v/>
      </c>
      <c r="D607" t="str">
        <f>TestUIn3!C607</f>
        <v/>
      </c>
      <c r="E607" t="str">
        <f>TestUIn3!D607</f>
        <v/>
      </c>
      <c r="F607" s="87" t="str">
        <f>TestUIn3!F607</f>
        <v/>
      </c>
    </row>
    <row r="608">
      <c r="A608" s="86">
        <f>(IF(TestUIn3!E608=China_Japan!$A$2,1&amp;COUNTIF(TestUIn3!$E$2:$E608,China_Japan!$A$2), IF(TestUIn3!E608=China_Japan!$A$82, 2&amp;COUNTIF(TestUIn3!$E$2:$E608,China_Japan!$A$82),IF(TestUIn3!E608=China_Japan!$A$162, 3&amp;COUNTIF(TestUIn3!$E$2:$E608,China_Japan!$A$162),IF(TestUIn3!E608=China_Japan!$A$242, 4&amp;COUNTIF(TestUIn3!$E$2:$E608,China_Japan!$A$242),IF(TestUIn3!E608=China_Japan!$A$322, 5&amp;COUNTIF(TestUIn3!$E$2:$E608,China_Japan!$A$322),IF(TestUIn3!E608=China_Japan!$A$402, 6&amp;COUNTIF(TestUIn3!$E$2:$E608,China_Japan!$A$402),IF(TestUIn3!E608=China_Japan!$A$482, 7&amp;COUNTIF(TestUIn3!$E$2:$E608,China_Japan!$A$482),IF(TestUIn3!E608=China_Japan!$A$562, 8&amp;COUNTIF(TestUIn3!$E$2:$E608,China_Japan!$A$562),IF(TestUIn3!E608=China_Japan!$A$642, 9&amp;COUNTIF(TestUIn3!$E$2:$E608,China_Japan!$A$642),IF(TestUIn3!E608=China_Japan!$A$722, 10&amp;COUNTIF(TestUIn3!$E$2:$E608,China_Japan!$A$722),0)))))))))))</f>
        <v>0</v>
      </c>
      <c r="B608" t="str">
        <f>TestUIn3!A608</f>
        <v/>
      </c>
      <c r="C608" t="str">
        <f>TestUIn3!B608</f>
        <v/>
      </c>
      <c r="D608" t="str">
        <f>TestUIn3!C608</f>
        <v/>
      </c>
      <c r="E608" t="str">
        <f>TestUIn3!D608</f>
        <v/>
      </c>
      <c r="F608" s="87" t="str">
        <f>TestUIn3!F608</f>
        <v/>
      </c>
    </row>
    <row r="609">
      <c r="A609" s="86">
        <f>(IF(TestUIn3!E609=China_Japan!$A$2,1&amp;COUNTIF(TestUIn3!$E$2:$E609,China_Japan!$A$2), IF(TestUIn3!E609=China_Japan!$A$82, 2&amp;COUNTIF(TestUIn3!$E$2:$E609,China_Japan!$A$82),IF(TestUIn3!E609=China_Japan!$A$162, 3&amp;COUNTIF(TestUIn3!$E$2:$E609,China_Japan!$A$162),IF(TestUIn3!E609=China_Japan!$A$242, 4&amp;COUNTIF(TestUIn3!$E$2:$E609,China_Japan!$A$242),IF(TestUIn3!E609=China_Japan!$A$322, 5&amp;COUNTIF(TestUIn3!$E$2:$E609,China_Japan!$A$322),IF(TestUIn3!E609=China_Japan!$A$402, 6&amp;COUNTIF(TestUIn3!$E$2:$E609,China_Japan!$A$402),IF(TestUIn3!E609=China_Japan!$A$482, 7&amp;COUNTIF(TestUIn3!$E$2:$E609,China_Japan!$A$482),IF(TestUIn3!E609=China_Japan!$A$562, 8&amp;COUNTIF(TestUIn3!$E$2:$E609,China_Japan!$A$562),IF(TestUIn3!E609=China_Japan!$A$642, 9&amp;COUNTIF(TestUIn3!$E$2:$E609,China_Japan!$A$642),IF(TestUIn3!E609=China_Japan!$A$722, 10&amp;COUNTIF(TestUIn3!$E$2:$E609,China_Japan!$A$722),0)))))))))))</f>
        <v>0</v>
      </c>
      <c r="B609" t="str">
        <f>TestUIn3!A609</f>
        <v/>
      </c>
      <c r="C609" t="str">
        <f>TestUIn3!B609</f>
        <v/>
      </c>
      <c r="D609" t="str">
        <f>TestUIn3!C609</f>
        <v/>
      </c>
      <c r="E609" t="str">
        <f>TestUIn3!D609</f>
        <v/>
      </c>
      <c r="F609" s="87" t="str">
        <f>TestUIn3!F609</f>
        <v/>
      </c>
    </row>
    <row r="610">
      <c r="A610" s="86">
        <f>(IF(TestUIn3!E610=China_Japan!$A$2,1&amp;COUNTIF(TestUIn3!$E$2:$E610,China_Japan!$A$2), IF(TestUIn3!E610=China_Japan!$A$82, 2&amp;COUNTIF(TestUIn3!$E$2:$E610,China_Japan!$A$82),IF(TestUIn3!E610=China_Japan!$A$162, 3&amp;COUNTIF(TestUIn3!$E$2:$E610,China_Japan!$A$162),IF(TestUIn3!E610=China_Japan!$A$242, 4&amp;COUNTIF(TestUIn3!$E$2:$E610,China_Japan!$A$242),IF(TestUIn3!E610=China_Japan!$A$322, 5&amp;COUNTIF(TestUIn3!$E$2:$E610,China_Japan!$A$322),IF(TestUIn3!E610=China_Japan!$A$402, 6&amp;COUNTIF(TestUIn3!$E$2:$E610,China_Japan!$A$402),IF(TestUIn3!E610=China_Japan!$A$482, 7&amp;COUNTIF(TestUIn3!$E$2:$E610,China_Japan!$A$482),IF(TestUIn3!E610=China_Japan!$A$562, 8&amp;COUNTIF(TestUIn3!$E$2:$E610,China_Japan!$A$562),IF(TestUIn3!E610=China_Japan!$A$642, 9&amp;COUNTIF(TestUIn3!$E$2:$E610,China_Japan!$A$642),IF(TestUIn3!E610=China_Japan!$A$722, 10&amp;COUNTIF(TestUIn3!$E$2:$E610,China_Japan!$A$722),0)))))))))))</f>
        <v>0</v>
      </c>
      <c r="B610" t="str">
        <f>TestUIn3!A610</f>
        <v/>
      </c>
      <c r="C610" t="str">
        <f>TestUIn3!B610</f>
        <v/>
      </c>
      <c r="D610" t="str">
        <f>TestUIn3!C610</f>
        <v/>
      </c>
      <c r="E610" t="str">
        <f>TestUIn3!D610</f>
        <v/>
      </c>
      <c r="F610" s="87" t="str">
        <f>TestUIn3!F610</f>
        <v/>
      </c>
    </row>
    <row r="611">
      <c r="A611" s="86">
        <f>(IF(TestUIn3!E611=China_Japan!$A$2,1&amp;COUNTIF(TestUIn3!$E$2:$E611,China_Japan!$A$2), IF(TestUIn3!E611=China_Japan!$A$82, 2&amp;COUNTIF(TestUIn3!$E$2:$E611,China_Japan!$A$82),IF(TestUIn3!E611=China_Japan!$A$162, 3&amp;COUNTIF(TestUIn3!$E$2:$E611,China_Japan!$A$162),IF(TestUIn3!E611=China_Japan!$A$242, 4&amp;COUNTIF(TestUIn3!$E$2:$E611,China_Japan!$A$242),IF(TestUIn3!E611=China_Japan!$A$322, 5&amp;COUNTIF(TestUIn3!$E$2:$E611,China_Japan!$A$322),IF(TestUIn3!E611=China_Japan!$A$402, 6&amp;COUNTIF(TestUIn3!$E$2:$E611,China_Japan!$A$402),IF(TestUIn3!E611=China_Japan!$A$482, 7&amp;COUNTIF(TestUIn3!$E$2:$E611,China_Japan!$A$482),IF(TestUIn3!E611=China_Japan!$A$562, 8&amp;COUNTIF(TestUIn3!$E$2:$E611,China_Japan!$A$562),IF(TestUIn3!E611=China_Japan!$A$642, 9&amp;COUNTIF(TestUIn3!$E$2:$E611,China_Japan!$A$642),IF(TestUIn3!E611=China_Japan!$A$722, 10&amp;COUNTIF(TestUIn3!$E$2:$E611,China_Japan!$A$722),0)))))))))))</f>
        <v>0</v>
      </c>
      <c r="B611" t="str">
        <f>TestUIn3!A611</f>
        <v/>
      </c>
      <c r="C611" t="str">
        <f>TestUIn3!B611</f>
        <v/>
      </c>
      <c r="D611" t="str">
        <f>TestUIn3!C611</f>
        <v/>
      </c>
      <c r="E611" t="str">
        <f>TestUIn3!D611</f>
        <v/>
      </c>
      <c r="F611" s="87" t="str">
        <f>TestUIn3!F611</f>
        <v/>
      </c>
    </row>
    <row r="612">
      <c r="A612" s="86">
        <f>(IF(TestUIn3!E612=China_Japan!$A$2,1&amp;COUNTIF(TestUIn3!$E$2:$E612,China_Japan!$A$2), IF(TestUIn3!E612=China_Japan!$A$82, 2&amp;COUNTIF(TestUIn3!$E$2:$E612,China_Japan!$A$82),IF(TestUIn3!E612=China_Japan!$A$162, 3&amp;COUNTIF(TestUIn3!$E$2:$E612,China_Japan!$A$162),IF(TestUIn3!E612=China_Japan!$A$242, 4&amp;COUNTIF(TestUIn3!$E$2:$E612,China_Japan!$A$242),IF(TestUIn3!E612=China_Japan!$A$322, 5&amp;COUNTIF(TestUIn3!$E$2:$E612,China_Japan!$A$322),IF(TestUIn3!E612=China_Japan!$A$402, 6&amp;COUNTIF(TestUIn3!$E$2:$E612,China_Japan!$A$402),IF(TestUIn3!E612=China_Japan!$A$482, 7&amp;COUNTIF(TestUIn3!$E$2:$E612,China_Japan!$A$482),IF(TestUIn3!E612=China_Japan!$A$562, 8&amp;COUNTIF(TestUIn3!$E$2:$E612,China_Japan!$A$562),IF(TestUIn3!E612=China_Japan!$A$642, 9&amp;COUNTIF(TestUIn3!$E$2:$E612,China_Japan!$A$642),IF(TestUIn3!E612=China_Japan!$A$722, 10&amp;COUNTIF(TestUIn3!$E$2:$E612,China_Japan!$A$722),0)))))))))))</f>
        <v>0</v>
      </c>
      <c r="B612" t="str">
        <f>TestUIn3!A612</f>
        <v/>
      </c>
      <c r="C612" t="str">
        <f>TestUIn3!B612</f>
        <v/>
      </c>
      <c r="D612" t="str">
        <f>TestUIn3!C612</f>
        <v/>
      </c>
      <c r="E612" t="str">
        <f>TestUIn3!D612</f>
        <v/>
      </c>
      <c r="F612" s="87" t="str">
        <f>TestUIn3!F612</f>
        <v/>
      </c>
    </row>
    <row r="613">
      <c r="A613" s="86">
        <f>(IF(TestUIn3!E613=China_Japan!$A$2,1&amp;COUNTIF(TestUIn3!$E$2:$E613,China_Japan!$A$2), IF(TestUIn3!E613=China_Japan!$A$82, 2&amp;COUNTIF(TestUIn3!$E$2:$E613,China_Japan!$A$82),IF(TestUIn3!E613=China_Japan!$A$162, 3&amp;COUNTIF(TestUIn3!$E$2:$E613,China_Japan!$A$162),IF(TestUIn3!E613=China_Japan!$A$242, 4&amp;COUNTIF(TestUIn3!$E$2:$E613,China_Japan!$A$242),IF(TestUIn3!E613=China_Japan!$A$322, 5&amp;COUNTIF(TestUIn3!$E$2:$E613,China_Japan!$A$322),IF(TestUIn3!E613=China_Japan!$A$402, 6&amp;COUNTIF(TestUIn3!$E$2:$E613,China_Japan!$A$402),IF(TestUIn3!E613=China_Japan!$A$482, 7&amp;COUNTIF(TestUIn3!$E$2:$E613,China_Japan!$A$482),IF(TestUIn3!E613=China_Japan!$A$562, 8&amp;COUNTIF(TestUIn3!$E$2:$E613,China_Japan!$A$562),IF(TestUIn3!E613=China_Japan!$A$642, 9&amp;COUNTIF(TestUIn3!$E$2:$E613,China_Japan!$A$642),IF(TestUIn3!E613=China_Japan!$A$722, 10&amp;COUNTIF(TestUIn3!$E$2:$E613,China_Japan!$A$722),0)))))))))))</f>
        <v>0</v>
      </c>
      <c r="B613" t="str">
        <f>TestUIn3!A613</f>
        <v/>
      </c>
      <c r="C613" t="str">
        <f>TestUIn3!B613</f>
        <v/>
      </c>
      <c r="D613" t="str">
        <f>TestUIn3!C613</f>
        <v/>
      </c>
      <c r="E613" t="str">
        <f>TestUIn3!D613</f>
        <v/>
      </c>
      <c r="F613" s="87" t="str">
        <f>TestUIn3!F613</f>
        <v/>
      </c>
    </row>
    <row r="614">
      <c r="A614" s="86">
        <f>(IF(TestUIn3!E614=China_Japan!$A$2,1&amp;COUNTIF(TestUIn3!$E$2:$E614,China_Japan!$A$2), IF(TestUIn3!E614=China_Japan!$A$82, 2&amp;COUNTIF(TestUIn3!$E$2:$E614,China_Japan!$A$82),IF(TestUIn3!E614=China_Japan!$A$162, 3&amp;COUNTIF(TestUIn3!$E$2:$E614,China_Japan!$A$162),IF(TestUIn3!E614=China_Japan!$A$242, 4&amp;COUNTIF(TestUIn3!$E$2:$E614,China_Japan!$A$242),IF(TestUIn3!E614=China_Japan!$A$322, 5&amp;COUNTIF(TestUIn3!$E$2:$E614,China_Japan!$A$322),IF(TestUIn3!E614=China_Japan!$A$402, 6&amp;COUNTIF(TestUIn3!$E$2:$E614,China_Japan!$A$402),IF(TestUIn3!E614=China_Japan!$A$482, 7&amp;COUNTIF(TestUIn3!$E$2:$E614,China_Japan!$A$482),IF(TestUIn3!E614=China_Japan!$A$562, 8&amp;COUNTIF(TestUIn3!$E$2:$E614,China_Japan!$A$562),IF(TestUIn3!E614=China_Japan!$A$642, 9&amp;COUNTIF(TestUIn3!$E$2:$E614,China_Japan!$A$642),IF(TestUIn3!E614=China_Japan!$A$722, 10&amp;COUNTIF(TestUIn3!$E$2:$E614,China_Japan!$A$722),0)))))))))))</f>
        <v>0</v>
      </c>
      <c r="B614" t="str">
        <f>TestUIn3!A614</f>
        <v/>
      </c>
      <c r="C614" t="str">
        <f>TestUIn3!B614</f>
        <v/>
      </c>
      <c r="D614" t="str">
        <f>TestUIn3!C614</f>
        <v/>
      </c>
      <c r="E614" t="str">
        <f>TestUIn3!D614</f>
        <v/>
      </c>
      <c r="F614" s="87" t="str">
        <f>TestUIn3!F614</f>
        <v/>
      </c>
    </row>
    <row r="615">
      <c r="A615" s="86">
        <f>(IF(TestUIn3!E615=China_Japan!$A$2,1&amp;COUNTIF(TestUIn3!$E$2:$E615,China_Japan!$A$2), IF(TestUIn3!E615=China_Japan!$A$82, 2&amp;COUNTIF(TestUIn3!$E$2:$E615,China_Japan!$A$82),IF(TestUIn3!E615=China_Japan!$A$162, 3&amp;COUNTIF(TestUIn3!$E$2:$E615,China_Japan!$A$162),IF(TestUIn3!E615=China_Japan!$A$242, 4&amp;COUNTIF(TestUIn3!$E$2:$E615,China_Japan!$A$242),IF(TestUIn3!E615=China_Japan!$A$322, 5&amp;COUNTIF(TestUIn3!$E$2:$E615,China_Japan!$A$322),IF(TestUIn3!E615=China_Japan!$A$402, 6&amp;COUNTIF(TestUIn3!$E$2:$E615,China_Japan!$A$402),IF(TestUIn3!E615=China_Japan!$A$482, 7&amp;COUNTIF(TestUIn3!$E$2:$E615,China_Japan!$A$482),IF(TestUIn3!E615=China_Japan!$A$562, 8&amp;COUNTIF(TestUIn3!$E$2:$E615,China_Japan!$A$562),IF(TestUIn3!E615=China_Japan!$A$642, 9&amp;COUNTIF(TestUIn3!$E$2:$E615,China_Japan!$A$642),IF(TestUIn3!E615=China_Japan!$A$722, 10&amp;COUNTIF(TestUIn3!$E$2:$E615,China_Japan!$A$722),0)))))))))))</f>
        <v>0</v>
      </c>
      <c r="B615" t="str">
        <f>TestUIn3!A615</f>
        <v/>
      </c>
      <c r="C615" t="str">
        <f>TestUIn3!B615</f>
        <v/>
      </c>
      <c r="D615" t="str">
        <f>TestUIn3!C615</f>
        <v/>
      </c>
      <c r="E615" t="str">
        <f>TestUIn3!D615</f>
        <v/>
      </c>
      <c r="F615" s="87" t="str">
        <f>TestUIn3!F615</f>
        <v/>
      </c>
    </row>
    <row r="616">
      <c r="A616" s="86">
        <f>(IF(TestUIn3!E616=China_Japan!$A$2,1&amp;COUNTIF(TestUIn3!$E$2:$E616,China_Japan!$A$2), IF(TestUIn3!E616=China_Japan!$A$82, 2&amp;COUNTIF(TestUIn3!$E$2:$E616,China_Japan!$A$82),IF(TestUIn3!E616=China_Japan!$A$162, 3&amp;COUNTIF(TestUIn3!$E$2:$E616,China_Japan!$A$162),IF(TestUIn3!E616=China_Japan!$A$242, 4&amp;COUNTIF(TestUIn3!$E$2:$E616,China_Japan!$A$242),IF(TestUIn3!E616=China_Japan!$A$322, 5&amp;COUNTIF(TestUIn3!$E$2:$E616,China_Japan!$A$322),IF(TestUIn3!E616=China_Japan!$A$402, 6&amp;COUNTIF(TestUIn3!$E$2:$E616,China_Japan!$A$402),IF(TestUIn3!E616=China_Japan!$A$482, 7&amp;COUNTIF(TestUIn3!$E$2:$E616,China_Japan!$A$482),IF(TestUIn3!E616=China_Japan!$A$562, 8&amp;COUNTIF(TestUIn3!$E$2:$E616,China_Japan!$A$562),IF(TestUIn3!E616=China_Japan!$A$642, 9&amp;COUNTIF(TestUIn3!$E$2:$E616,China_Japan!$A$642),IF(TestUIn3!E616=China_Japan!$A$722, 10&amp;COUNTIF(TestUIn3!$E$2:$E616,China_Japan!$A$722),0)))))))))))</f>
        <v>0</v>
      </c>
      <c r="B616" t="str">
        <f>TestUIn3!A616</f>
        <v/>
      </c>
      <c r="C616" t="str">
        <f>TestUIn3!B616</f>
        <v/>
      </c>
      <c r="D616" t="str">
        <f>TestUIn3!C616</f>
        <v/>
      </c>
      <c r="E616" t="str">
        <f>TestUIn3!D616</f>
        <v/>
      </c>
      <c r="F616" s="87" t="str">
        <f>TestUIn3!F616</f>
        <v/>
      </c>
    </row>
    <row r="617">
      <c r="A617" s="86">
        <f>(IF(TestUIn3!E617=China_Japan!$A$2,1&amp;COUNTIF(TestUIn3!$E$2:$E617,China_Japan!$A$2), IF(TestUIn3!E617=China_Japan!$A$82, 2&amp;COUNTIF(TestUIn3!$E$2:$E617,China_Japan!$A$82),IF(TestUIn3!E617=China_Japan!$A$162, 3&amp;COUNTIF(TestUIn3!$E$2:$E617,China_Japan!$A$162),IF(TestUIn3!E617=China_Japan!$A$242, 4&amp;COUNTIF(TestUIn3!$E$2:$E617,China_Japan!$A$242),IF(TestUIn3!E617=China_Japan!$A$322, 5&amp;COUNTIF(TestUIn3!$E$2:$E617,China_Japan!$A$322),IF(TestUIn3!E617=China_Japan!$A$402, 6&amp;COUNTIF(TestUIn3!$E$2:$E617,China_Japan!$A$402),IF(TestUIn3!E617=China_Japan!$A$482, 7&amp;COUNTIF(TestUIn3!$E$2:$E617,China_Japan!$A$482),IF(TestUIn3!E617=China_Japan!$A$562, 8&amp;COUNTIF(TestUIn3!$E$2:$E617,China_Japan!$A$562),IF(TestUIn3!E617=China_Japan!$A$642, 9&amp;COUNTIF(TestUIn3!$E$2:$E617,China_Japan!$A$642),IF(TestUIn3!E617=China_Japan!$A$722, 10&amp;COUNTIF(TestUIn3!$E$2:$E617,China_Japan!$A$722),0)))))))))))</f>
        <v>0</v>
      </c>
      <c r="B617" t="str">
        <f>TestUIn3!A617</f>
        <v/>
      </c>
      <c r="C617" t="str">
        <f>TestUIn3!B617</f>
        <v/>
      </c>
      <c r="D617" t="str">
        <f>TestUIn3!C617</f>
        <v/>
      </c>
      <c r="E617" t="str">
        <f>TestUIn3!D617</f>
        <v/>
      </c>
      <c r="F617" s="87" t="str">
        <f>TestUIn3!F617</f>
        <v/>
      </c>
    </row>
    <row r="618">
      <c r="A618" s="86">
        <f>(IF(TestUIn3!E618=China_Japan!$A$2,1&amp;COUNTIF(TestUIn3!$E$2:$E618,China_Japan!$A$2), IF(TestUIn3!E618=China_Japan!$A$82, 2&amp;COUNTIF(TestUIn3!$E$2:$E618,China_Japan!$A$82),IF(TestUIn3!E618=China_Japan!$A$162, 3&amp;COUNTIF(TestUIn3!$E$2:$E618,China_Japan!$A$162),IF(TestUIn3!E618=China_Japan!$A$242, 4&amp;COUNTIF(TestUIn3!$E$2:$E618,China_Japan!$A$242),IF(TestUIn3!E618=China_Japan!$A$322, 5&amp;COUNTIF(TestUIn3!$E$2:$E618,China_Japan!$A$322),IF(TestUIn3!E618=China_Japan!$A$402, 6&amp;COUNTIF(TestUIn3!$E$2:$E618,China_Japan!$A$402),IF(TestUIn3!E618=China_Japan!$A$482, 7&amp;COUNTIF(TestUIn3!$E$2:$E618,China_Japan!$A$482),IF(TestUIn3!E618=China_Japan!$A$562, 8&amp;COUNTIF(TestUIn3!$E$2:$E618,China_Japan!$A$562),IF(TestUIn3!E618=China_Japan!$A$642, 9&amp;COUNTIF(TestUIn3!$E$2:$E618,China_Japan!$A$642),IF(TestUIn3!E618=China_Japan!$A$722, 10&amp;COUNTIF(TestUIn3!$E$2:$E618,China_Japan!$A$722),0)))))))))))</f>
        <v>0</v>
      </c>
      <c r="B618" t="str">
        <f>TestUIn3!A618</f>
        <v/>
      </c>
      <c r="C618" t="str">
        <f>TestUIn3!B618</f>
        <v/>
      </c>
      <c r="D618" t="str">
        <f>TestUIn3!C618</f>
        <v/>
      </c>
      <c r="E618" t="str">
        <f>TestUIn3!D618</f>
        <v/>
      </c>
      <c r="F618" s="87" t="str">
        <f>TestUIn3!F618</f>
        <v/>
      </c>
    </row>
    <row r="619">
      <c r="A619" s="86">
        <f>(IF(TestUIn3!E619=China_Japan!$A$2,1&amp;COUNTIF(TestUIn3!$E$2:$E619,China_Japan!$A$2), IF(TestUIn3!E619=China_Japan!$A$82, 2&amp;COUNTIF(TestUIn3!$E$2:$E619,China_Japan!$A$82),IF(TestUIn3!E619=China_Japan!$A$162, 3&amp;COUNTIF(TestUIn3!$E$2:$E619,China_Japan!$A$162),IF(TestUIn3!E619=China_Japan!$A$242, 4&amp;COUNTIF(TestUIn3!$E$2:$E619,China_Japan!$A$242),IF(TestUIn3!E619=China_Japan!$A$322, 5&amp;COUNTIF(TestUIn3!$E$2:$E619,China_Japan!$A$322),IF(TestUIn3!E619=China_Japan!$A$402, 6&amp;COUNTIF(TestUIn3!$E$2:$E619,China_Japan!$A$402),IF(TestUIn3!E619=China_Japan!$A$482, 7&amp;COUNTIF(TestUIn3!$E$2:$E619,China_Japan!$A$482),IF(TestUIn3!E619=China_Japan!$A$562, 8&amp;COUNTIF(TestUIn3!$E$2:$E619,China_Japan!$A$562),IF(TestUIn3!E619=China_Japan!$A$642, 9&amp;COUNTIF(TestUIn3!$E$2:$E619,China_Japan!$A$642),IF(TestUIn3!E619=China_Japan!$A$722, 10&amp;COUNTIF(TestUIn3!$E$2:$E619,China_Japan!$A$722),0)))))))))))</f>
        <v>0</v>
      </c>
      <c r="B619" t="str">
        <f>TestUIn3!A619</f>
        <v/>
      </c>
      <c r="C619" t="str">
        <f>TestUIn3!B619</f>
        <v/>
      </c>
      <c r="D619" t="str">
        <f>TestUIn3!C619</f>
        <v/>
      </c>
      <c r="E619" t="str">
        <f>TestUIn3!D619</f>
        <v/>
      </c>
      <c r="F619" s="87" t="str">
        <f>TestUIn3!F619</f>
        <v/>
      </c>
    </row>
    <row r="620">
      <c r="A620" s="86">
        <f>(IF(TestUIn3!E620=China_Japan!$A$2,1&amp;COUNTIF(TestUIn3!$E$2:$E620,China_Japan!$A$2), IF(TestUIn3!E620=China_Japan!$A$82, 2&amp;COUNTIF(TestUIn3!$E$2:$E620,China_Japan!$A$82),IF(TestUIn3!E620=China_Japan!$A$162, 3&amp;COUNTIF(TestUIn3!$E$2:$E620,China_Japan!$A$162),IF(TestUIn3!E620=China_Japan!$A$242, 4&amp;COUNTIF(TestUIn3!$E$2:$E620,China_Japan!$A$242),IF(TestUIn3!E620=China_Japan!$A$322, 5&amp;COUNTIF(TestUIn3!$E$2:$E620,China_Japan!$A$322),IF(TestUIn3!E620=China_Japan!$A$402, 6&amp;COUNTIF(TestUIn3!$E$2:$E620,China_Japan!$A$402),IF(TestUIn3!E620=China_Japan!$A$482, 7&amp;COUNTIF(TestUIn3!$E$2:$E620,China_Japan!$A$482),IF(TestUIn3!E620=China_Japan!$A$562, 8&amp;COUNTIF(TestUIn3!$E$2:$E620,China_Japan!$A$562),IF(TestUIn3!E620=China_Japan!$A$642, 9&amp;COUNTIF(TestUIn3!$E$2:$E620,China_Japan!$A$642),IF(TestUIn3!E620=China_Japan!$A$722, 10&amp;COUNTIF(TestUIn3!$E$2:$E620,China_Japan!$A$722),0)))))))))))</f>
        <v>0</v>
      </c>
      <c r="B620" t="str">
        <f>TestUIn3!A620</f>
        <v/>
      </c>
      <c r="C620" t="str">
        <f>TestUIn3!B620</f>
        <v/>
      </c>
      <c r="D620" t="str">
        <f>TestUIn3!C620</f>
        <v/>
      </c>
      <c r="E620" t="str">
        <f>TestUIn3!D620</f>
        <v/>
      </c>
      <c r="F620" s="87" t="str">
        <f>TestUIn3!F620</f>
        <v/>
      </c>
    </row>
    <row r="621">
      <c r="A621" s="86">
        <f>(IF(TestUIn3!E621=China_Japan!$A$2,1&amp;COUNTIF(TestUIn3!$E$2:$E621,China_Japan!$A$2), IF(TestUIn3!E621=China_Japan!$A$82, 2&amp;COUNTIF(TestUIn3!$E$2:$E621,China_Japan!$A$82),IF(TestUIn3!E621=China_Japan!$A$162, 3&amp;COUNTIF(TestUIn3!$E$2:$E621,China_Japan!$A$162),IF(TestUIn3!E621=China_Japan!$A$242, 4&amp;COUNTIF(TestUIn3!$E$2:$E621,China_Japan!$A$242),IF(TestUIn3!E621=China_Japan!$A$322, 5&amp;COUNTIF(TestUIn3!$E$2:$E621,China_Japan!$A$322),IF(TestUIn3!E621=China_Japan!$A$402, 6&amp;COUNTIF(TestUIn3!$E$2:$E621,China_Japan!$A$402),IF(TestUIn3!E621=China_Japan!$A$482, 7&amp;COUNTIF(TestUIn3!$E$2:$E621,China_Japan!$A$482),IF(TestUIn3!E621=China_Japan!$A$562, 8&amp;COUNTIF(TestUIn3!$E$2:$E621,China_Japan!$A$562),IF(TestUIn3!E621=China_Japan!$A$642, 9&amp;COUNTIF(TestUIn3!$E$2:$E621,China_Japan!$A$642),IF(TestUIn3!E621=China_Japan!$A$722, 10&amp;COUNTIF(TestUIn3!$E$2:$E621,China_Japan!$A$722),0)))))))))))</f>
        <v>0</v>
      </c>
      <c r="B621" t="str">
        <f>TestUIn3!A621</f>
        <v/>
      </c>
      <c r="C621" t="str">
        <f>TestUIn3!B621</f>
        <v/>
      </c>
      <c r="D621" t="str">
        <f>TestUIn3!C621</f>
        <v/>
      </c>
      <c r="E621" t="str">
        <f>TestUIn3!D621</f>
        <v/>
      </c>
      <c r="F621" s="87" t="str">
        <f>TestUIn3!F621</f>
        <v/>
      </c>
    </row>
    <row r="622">
      <c r="A622" s="86">
        <f>(IF(TestUIn3!E622=China_Japan!$A$2,1&amp;COUNTIF(TestUIn3!$E$2:$E622,China_Japan!$A$2), IF(TestUIn3!E622=China_Japan!$A$82, 2&amp;COUNTIF(TestUIn3!$E$2:$E622,China_Japan!$A$82),IF(TestUIn3!E622=China_Japan!$A$162, 3&amp;COUNTIF(TestUIn3!$E$2:$E622,China_Japan!$A$162),IF(TestUIn3!E622=China_Japan!$A$242, 4&amp;COUNTIF(TestUIn3!$E$2:$E622,China_Japan!$A$242),IF(TestUIn3!E622=China_Japan!$A$322, 5&amp;COUNTIF(TestUIn3!$E$2:$E622,China_Japan!$A$322),IF(TestUIn3!E622=China_Japan!$A$402, 6&amp;COUNTIF(TestUIn3!$E$2:$E622,China_Japan!$A$402),IF(TestUIn3!E622=China_Japan!$A$482, 7&amp;COUNTIF(TestUIn3!$E$2:$E622,China_Japan!$A$482),IF(TestUIn3!E622=China_Japan!$A$562, 8&amp;COUNTIF(TestUIn3!$E$2:$E622,China_Japan!$A$562),IF(TestUIn3!E622=China_Japan!$A$642, 9&amp;COUNTIF(TestUIn3!$E$2:$E622,China_Japan!$A$642),IF(TestUIn3!E622=China_Japan!$A$722, 10&amp;COUNTIF(TestUIn3!$E$2:$E622,China_Japan!$A$722),0)))))))))))</f>
        <v>0</v>
      </c>
      <c r="B622" t="str">
        <f>TestUIn3!A622</f>
        <v/>
      </c>
      <c r="C622" t="str">
        <f>TestUIn3!B622</f>
        <v/>
      </c>
      <c r="D622" t="str">
        <f>TestUIn3!C622</f>
        <v/>
      </c>
      <c r="E622" t="str">
        <f>TestUIn3!D622</f>
        <v/>
      </c>
      <c r="F622" s="87" t="str">
        <f>TestUIn3!F622</f>
        <v/>
      </c>
    </row>
    <row r="623">
      <c r="A623" s="86">
        <f>(IF(TestUIn3!E623=China_Japan!$A$2,1&amp;COUNTIF(TestUIn3!$E$2:$E623,China_Japan!$A$2), IF(TestUIn3!E623=China_Japan!$A$82, 2&amp;COUNTIF(TestUIn3!$E$2:$E623,China_Japan!$A$82),IF(TestUIn3!E623=China_Japan!$A$162, 3&amp;COUNTIF(TestUIn3!$E$2:$E623,China_Japan!$A$162),IF(TestUIn3!E623=China_Japan!$A$242, 4&amp;COUNTIF(TestUIn3!$E$2:$E623,China_Japan!$A$242),IF(TestUIn3!E623=China_Japan!$A$322, 5&amp;COUNTIF(TestUIn3!$E$2:$E623,China_Japan!$A$322),IF(TestUIn3!E623=China_Japan!$A$402, 6&amp;COUNTIF(TestUIn3!$E$2:$E623,China_Japan!$A$402),IF(TestUIn3!E623=China_Japan!$A$482, 7&amp;COUNTIF(TestUIn3!$E$2:$E623,China_Japan!$A$482),IF(TestUIn3!E623=China_Japan!$A$562, 8&amp;COUNTIF(TestUIn3!$E$2:$E623,China_Japan!$A$562),IF(TestUIn3!E623=China_Japan!$A$642, 9&amp;COUNTIF(TestUIn3!$E$2:$E623,China_Japan!$A$642),IF(TestUIn3!E623=China_Japan!$A$722, 10&amp;COUNTIF(TestUIn3!$E$2:$E623,China_Japan!$A$722),0)))))))))))</f>
        <v>0</v>
      </c>
      <c r="B623" t="str">
        <f>TestUIn3!A623</f>
        <v/>
      </c>
      <c r="C623" t="str">
        <f>TestUIn3!B623</f>
        <v/>
      </c>
      <c r="D623" t="str">
        <f>TestUIn3!C623</f>
        <v/>
      </c>
      <c r="E623" t="str">
        <f>TestUIn3!D623</f>
        <v/>
      </c>
      <c r="F623" s="87" t="str">
        <f>TestUIn3!F623</f>
        <v/>
      </c>
    </row>
    <row r="624">
      <c r="A624" s="86">
        <f>(IF(TestUIn3!E624=China_Japan!$A$2,1&amp;COUNTIF(TestUIn3!$E$2:$E624,China_Japan!$A$2), IF(TestUIn3!E624=China_Japan!$A$82, 2&amp;COUNTIF(TestUIn3!$E$2:$E624,China_Japan!$A$82),IF(TestUIn3!E624=China_Japan!$A$162, 3&amp;COUNTIF(TestUIn3!$E$2:$E624,China_Japan!$A$162),IF(TestUIn3!E624=China_Japan!$A$242, 4&amp;COUNTIF(TestUIn3!$E$2:$E624,China_Japan!$A$242),IF(TestUIn3!E624=China_Japan!$A$322, 5&amp;COUNTIF(TestUIn3!$E$2:$E624,China_Japan!$A$322),IF(TestUIn3!E624=China_Japan!$A$402, 6&amp;COUNTIF(TestUIn3!$E$2:$E624,China_Japan!$A$402),IF(TestUIn3!E624=China_Japan!$A$482, 7&amp;COUNTIF(TestUIn3!$E$2:$E624,China_Japan!$A$482),IF(TestUIn3!E624=China_Japan!$A$562, 8&amp;COUNTIF(TestUIn3!$E$2:$E624,China_Japan!$A$562),IF(TestUIn3!E624=China_Japan!$A$642, 9&amp;COUNTIF(TestUIn3!$E$2:$E624,China_Japan!$A$642),IF(TestUIn3!E624=China_Japan!$A$722, 10&amp;COUNTIF(TestUIn3!$E$2:$E624,China_Japan!$A$722),0)))))))))))</f>
        <v>0</v>
      </c>
      <c r="B624" t="str">
        <f>TestUIn3!A624</f>
        <v/>
      </c>
      <c r="C624" t="str">
        <f>TestUIn3!B624</f>
        <v/>
      </c>
      <c r="D624" t="str">
        <f>TestUIn3!C624</f>
        <v/>
      </c>
      <c r="E624" t="str">
        <f>TestUIn3!D624</f>
        <v/>
      </c>
      <c r="F624" s="87" t="str">
        <f>TestUIn3!F624</f>
        <v/>
      </c>
    </row>
    <row r="625">
      <c r="A625" s="86">
        <f>(IF(TestUIn3!E625=China_Japan!$A$2,1&amp;COUNTIF(TestUIn3!$E$2:$E625,China_Japan!$A$2), IF(TestUIn3!E625=China_Japan!$A$82, 2&amp;COUNTIF(TestUIn3!$E$2:$E625,China_Japan!$A$82),IF(TestUIn3!E625=China_Japan!$A$162, 3&amp;COUNTIF(TestUIn3!$E$2:$E625,China_Japan!$A$162),IF(TestUIn3!E625=China_Japan!$A$242, 4&amp;COUNTIF(TestUIn3!$E$2:$E625,China_Japan!$A$242),IF(TestUIn3!E625=China_Japan!$A$322, 5&amp;COUNTIF(TestUIn3!$E$2:$E625,China_Japan!$A$322),IF(TestUIn3!E625=China_Japan!$A$402, 6&amp;COUNTIF(TestUIn3!$E$2:$E625,China_Japan!$A$402),IF(TestUIn3!E625=China_Japan!$A$482, 7&amp;COUNTIF(TestUIn3!$E$2:$E625,China_Japan!$A$482),IF(TestUIn3!E625=China_Japan!$A$562, 8&amp;COUNTIF(TestUIn3!$E$2:$E625,China_Japan!$A$562),IF(TestUIn3!E625=China_Japan!$A$642, 9&amp;COUNTIF(TestUIn3!$E$2:$E625,China_Japan!$A$642),IF(TestUIn3!E625=China_Japan!$A$722, 10&amp;COUNTIF(TestUIn3!$E$2:$E625,China_Japan!$A$722),0)))))))))))</f>
        <v>0</v>
      </c>
      <c r="B625" t="str">
        <f>TestUIn3!A625</f>
        <v/>
      </c>
      <c r="C625" t="str">
        <f>TestUIn3!B625</f>
        <v/>
      </c>
      <c r="D625" t="str">
        <f>TestUIn3!C625</f>
        <v/>
      </c>
      <c r="E625" t="str">
        <f>TestUIn3!D625</f>
        <v/>
      </c>
      <c r="F625" s="87" t="str">
        <f>TestUIn3!F625</f>
        <v/>
      </c>
    </row>
    <row r="626">
      <c r="A626" s="86">
        <f>(IF(TestUIn3!E626=China_Japan!$A$2,1&amp;COUNTIF(TestUIn3!$E$2:$E626,China_Japan!$A$2), IF(TestUIn3!E626=China_Japan!$A$82, 2&amp;COUNTIF(TestUIn3!$E$2:$E626,China_Japan!$A$82),IF(TestUIn3!E626=China_Japan!$A$162, 3&amp;COUNTIF(TestUIn3!$E$2:$E626,China_Japan!$A$162),IF(TestUIn3!E626=China_Japan!$A$242, 4&amp;COUNTIF(TestUIn3!$E$2:$E626,China_Japan!$A$242),IF(TestUIn3!E626=China_Japan!$A$322, 5&amp;COUNTIF(TestUIn3!$E$2:$E626,China_Japan!$A$322),IF(TestUIn3!E626=China_Japan!$A$402, 6&amp;COUNTIF(TestUIn3!$E$2:$E626,China_Japan!$A$402),IF(TestUIn3!E626=China_Japan!$A$482, 7&amp;COUNTIF(TestUIn3!$E$2:$E626,China_Japan!$A$482),IF(TestUIn3!E626=China_Japan!$A$562, 8&amp;COUNTIF(TestUIn3!$E$2:$E626,China_Japan!$A$562),IF(TestUIn3!E626=China_Japan!$A$642, 9&amp;COUNTIF(TestUIn3!$E$2:$E626,China_Japan!$A$642),IF(TestUIn3!E626=China_Japan!$A$722, 10&amp;COUNTIF(TestUIn3!$E$2:$E626,China_Japan!$A$722),0)))))))))))</f>
        <v>0</v>
      </c>
      <c r="B626" t="str">
        <f>TestUIn3!A626</f>
        <v/>
      </c>
      <c r="C626" t="str">
        <f>TestUIn3!B626</f>
        <v/>
      </c>
      <c r="D626" t="str">
        <f>TestUIn3!C626</f>
        <v/>
      </c>
      <c r="E626" t="str">
        <f>TestUIn3!D626</f>
        <v/>
      </c>
      <c r="F626" s="87" t="str">
        <f>TestUIn3!F626</f>
        <v/>
      </c>
    </row>
    <row r="627">
      <c r="A627" s="86">
        <f>(IF(TestUIn3!E627=China_Japan!$A$2,1&amp;COUNTIF(TestUIn3!$E$2:$E627,China_Japan!$A$2), IF(TestUIn3!E627=China_Japan!$A$82, 2&amp;COUNTIF(TestUIn3!$E$2:$E627,China_Japan!$A$82),IF(TestUIn3!E627=China_Japan!$A$162, 3&amp;COUNTIF(TestUIn3!$E$2:$E627,China_Japan!$A$162),IF(TestUIn3!E627=China_Japan!$A$242, 4&amp;COUNTIF(TestUIn3!$E$2:$E627,China_Japan!$A$242),IF(TestUIn3!E627=China_Japan!$A$322, 5&amp;COUNTIF(TestUIn3!$E$2:$E627,China_Japan!$A$322),IF(TestUIn3!E627=China_Japan!$A$402, 6&amp;COUNTIF(TestUIn3!$E$2:$E627,China_Japan!$A$402),IF(TestUIn3!E627=China_Japan!$A$482, 7&amp;COUNTIF(TestUIn3!$E$2:$E627,China_Japan!$A$482),IF(TestUIn3!E627=China_Japan!$A$562, 8&amp;COUNTIF(TestUIn3!$E$2:$E627,China_Japan!$A$562),IF(TestUIn3!E627=China_Japan!$A$642, 9&amp;COUNTIF(TestUIn3!$E$2:$E627,China_Japan!$A$642),IF(TestUIn3!E627=China_Japan!$A$722, 10&amp;COUNTIF(TestUIn3!$E$2:$E627,China_Japan!$A$722),0)))))))))))</f>
        <v>0</v>
      </c>
      <c r="B627" t="str">
        <f>TestUIn3!A627</f>
        <v/>
      </c>
      <c r="C627" t="str">
        <f>TestUIn3!B627</f>
        <v/>
      </c>
      <c r="D627" t="str">
        <f>TestUIn3!C627</f>
        <v/>
      </c>
      <c r="E627" t="str">
        <f>TestUIn3!D627</f>
        <v/>
      </c>
      <c r="F627" s="87" t="str">
        <f>TestUIn3!F627</f>
        <v/>
      </c>
    </row>
    <row r="628">
      <c r="A628" s="86">
        <f>(IF(TestUIn3!E628=China_Japan!$A$2,1&amp;COUNTIF(TestUIn3!$E$2:$E628,China_Japan!$A$2), IF(TestUIn3!E628=China_Japan!$A$82, 2&amp;COUNTIF(TestUIn3!$E$2:$E628,China_Japan!$A$82),IF(TestUIn3!E628=China_Japan!$A$162, 3&amp;COUNTIF(TestUIn3!$E$2:$E628,China_Japan!$A$162),IF(TestUIn3!E628=China_Japan!$A$242, 4&amp;COUNTIF(TestUIn3!$E$2:$E628,China_Japan!$A$242),IF(TestUIn3!E628=China_Japan!$A$322, 5&amp;COUNTIF(TestUIn3!$E$2:$E628,China_Japan!$A$322),IF(TestUIn3!E628=China_Japan!$A$402, 6&amp;COUNTIF(TestUIn3!$E$2:$E628,China_Japan!$A$402),IF(TestUIn3!E628=China_Japan!$A$482, 7&amp;COUNTIF(TestUIn3!$E$2:$E628,China_Japan!$A$482),IF(TestUIn3!E628=China_Japan!$A$562, 8&amp;COUNTIF(TestUIn3!$E$2:$E628,China_Japan!$A$562),IF(TestUIn3!E628=China_Japan!$A$642, 9&amp;COUNTIF(TestUIn3!$E$2:$E628,China_Japan!$A$642),IF(TestUIn3!E628=China_Japan!$A$722, 10&amp;COUNTIF(TestUIn3!$E$2:$E628,China_Japan!$A$722),0)))))))))))</f>
        <v>0</v>
      </c>
      <c r="B628" t="str">
        <f>TestUIn3!A628</f>
        <v/>
      </c>
      <c r="C628" t="str">
        <f>TestUIn3!B628</f>
        <v/>
      </c>
      <c r="D628" t="str">
        <f>TestUIn3!C628</f>
        <v/>
      </c>
      <c r="E628" t="str">
        <f>TestUIn3!D628</f>
        <v/>
      </c>
      <c r="F628" s="87" t="str">
        <f>TestUIn3!F628</f>
        <v/>
      </c>
    </row>
    <row r="629">
      <c r="A629" s="86">
        <f>(IF(TestUIn3!E629=China_Japan!$A$2,1&amp;COUNTIF(TestUIn3!$E$2:$E629,China_Japan!$A$2), IF(TestUIn3!E629=China_Japan!$A$82, 2&amp;COUNTIF(TestUIn3!$E$2:$E629,China_Japan!$A$82),IF(TestUIn3!E629=China_Japan!$A$162, 3&amp;COUNTIF(TestUIn3!$E$2:$E629,China_Japan!$A$162),IF(TestUIn3!E629=China_Japan!$A$242, 4&amp;COUNTIF(TestUIn3!$E$2:$E629,China_Japan!$A$242),IF(TestUIn3!E629=China_Japan!$A$322, 5&amp;COUNTIF(TestUIn3!$E$2:$E629,China_Japan!$A$322),IF(TestUIn3!E629=China_Japan!$A$402, 6&amp;COUNTIF(TestUIn3!$E$2:$E629,China_Japan!$A$402),IF(TestUIn3!E629=China_Japan!$A$482, 7&amp;COUNTIF(TestUIn3!$E$2:$E629,China_Japan!$A$482),IF(TestUIn3!E629=China_Japan!$A$562, 8&amp;COUNTIF(TestUIn3!$E$2:$E629,China_Japan!$A$562),IF(TestUIn3!E629=China_Japan!$A$642, 9&amp;COUNTIF(TestUIn3!$E$2:$E629,China_Japan!$A$642),IF(TestUIn3!E629=China_Japan!$A$722, 10&amp;COUNTIF(TestUIn3!$E$2:$E629,China_Japan!$A$722),0)))))))))))</f>
        <v>0</v>
      </c>
      <c r="B629" t="str">
        <f>TestUIn3!A629</f>
        <v/>
      </c>
      <c r="C629" t="str">
        <f>TestUIn3!B629</f>
        <v/>
      </c>
      <c r="D629" t="str">
        <f>TestUIn3!C629</f>
        <v/>
      </c>
      <c r="E629" t="str">
        <f>TestUIn3!D629</f>
        <v/>
      </c>
      <c r="F629" s="87" t="str">
        <f>TestUIn3!F629</f>
        <v/>
      </c>
    </row>
    <row r="630">
      <c r="A630" s="86">
        <f>(IF(TestUIn3!E630=China_Japan!$A$2,1&amp;COUNTIF(TestUIn3!$E$2:$E630,China_Japan!$A$2), IF(TestUIn3!E630=China_Japan!$A$82, 2&amp;COUNTIF(TestUIn3!$E$2:$E630,China_Japan!$A$82),IF(TestUIn3!E630=China_Japan!$A$162, 3&amp;COUNTIF(TestUIn3!$E$2:$E630,China_Japan!$A$162),IF(TestUIn3!E630=China_Japan!$A$242, 4&amp;COUNTIF(TestUIn3!$E$2:$E630,China_Japan!$A$242),IF(TestUIn3!E630=China_Japan!$A$322, 5&amp;COUNTIF(TestUIn3!$E$2:$E630,China_Japan!$A$322),IF(TestUIn3!E630=China_Japan!$A$402, 6&amp;COUNTIF(TestUIn3!$E$2:$E630,China_Japan!$A$402),IF(TestUIn3!E630=China_Japan!$A$482, 7&amp;COUNTIF(TestUIn3!$E$2:$E630,China_Japan!$A$482),IF(TestUIn3!E630=China_Japan!$A$562, 8&amp;COUNTIF(TestUIn3!$E$2:$E630,China_Japan!$A$562),IF(TestUIn3!E630=China_Japan!$A$642, 9&amp;COUNTIF(TestUIn3!$E$2:$E630,China_Japan!$A$642),IF(TestUIn3!E630=China_Japan!$A$722, 10&amp;COUNTIF(TestUIn3!$E$2:$E630,China_Japan!$A$722),0)))))))))))</f>
        <v>0</v>
      </c>
      <c r="B630" t="str">
        <f>TestUIn3!A630</f>
        <v/>
      </c>
      <c r="C630" t="str">
        <f>TestUIn3!B630</f>
        <v/>
      </c>
      <c r="D630" t="str">
        <f>TestUIn3!C630</f>
        <v/>
      </c>
      <c r="E630" t="str">
        <f>TestUIn3!D630</f>
        <v/>
      </c>
      <c r="F630" s="87" t="str">
        <f>TestUIn3!F630</f>
        <v/>
      </c>
    </row>
    <row r="631">
      <c r="A631" s="86">
        <f>(IF(TestUIn3!E631=China_Japan!$A$2,1&amp;COUNTIF(TestUIn3!$E$2:$E631,China_Japan!$A$2), IF(TestUIn3!E631=China_Japan!$A$82, 2&amp;COUNTIF(TestUIn3!$E$2:$E631,China_Japan!$A$82),IF(TestUIn3!E631=China_Japan!$A$162, 3&amp;COUNTIF(TestUIn3!$E$2:$E631,China_Japan!$A$162),IF(TestUIn3!E631=China_Japan!$A$242, 4&amp;COUNTIF(TestUIn3!$E$2:$E631,China_Japan!$A$242),IF(TestUIn3!E631=China_Japan!$A$322, 5&amp;COUNTIF(TestUIn3!$E$2:$E631,China_Japan!$A$322),IF(TestUIn3!E631=China_Japan!$A$402, 6&amp;COUNTIF(TestUIn3!$E$2:$E631,China_Japan!$A$402),IF(TestUIn3!E631=China_Japan!$A$482, 7&amp;COUNTIF(TestUIn3!$E$2:$E631,China_Japan!$A$482),IF(TestUIn3!E631=China_Japan!$A$562, 8&amp;COUNTIF(TestUIn3!$E$2:$E631,China_Japan!$A$562),IF(TestUIn3!E631=China_Japan!$A$642, 9&amp;COUNTIF(TestUIn3!$E$2:$E631,China_Japan!$A$642),IF(TestUIn3!E631=China_Japan!$A$722, 10&amp;COUNTIF(TestUIn3!$E$2:$E631,China_Japan!$A$722),0)))))))))))</f>
        <v>0</v>
      </c>
      <c r="B631" t="str">
        <f>TestUIn3!A631</f>
        <v/>
      </c>
      <c r="C631" t="str">
        <f>TestUIn3!B631</f>
        <v/>
      </c>
      <c r="D631" t="str">
        <f>TestUIn3!C631</f>
        <v/>
      </c>
      <c r="E631" t="str">
        <f>TestUIn3!D631</f>
        <v/>
      </c>
      <c r="F631" s="87" t="str">
        <f>TestUIn3!F631</f>
        <v/>
      </c>
    </row>
    <row r="632">
      <c r="A632" s="86">
        <f>(IF(TestUIn3!E632=China_Japan!$A$2,1&amp;COUNTIF(TestUIn3!$E$2:$E632,China_Japan!$A$2), IF(TestUIn3!E632=China_Japan!$A$82, 2&amp;COUNTIF(TestUIn3!$E$2:$E632,China_Japan!$A$82),IF(TestUIn3!E632=China_Japan!$A$162, 3&amp;COUNTIF(TestUIn3!$E$2:$E632,China_Japan!$A$162),IF(TestUIn3!E632=China_Japan!$A$242, 4&amp;COUNTIF(TestUIn3!$E$2:$E632,China_Japan!$A$242),IF(TestUIn3!E632=China_Japan!$A$322, 5&amp;COUNTIF(TestUIn3!$E$2:$E632,China_Japan!$A$322),IF(TestUIn3!E632=China_Japan!$A$402, 6&amp;COUNTIF(TestUIn3!$E$2:$E632,China_Japan!$A$402),IF(TestUIn3!E632=China_Japan!$A$482, 7&amp;COUNTIF(TestUIn3!$E$2:$E632,China_Japan!$A$482),IF(TestUIn3!E632=China_Japan!$A$562, 8&amp;COUNTIF(TestUIn3!$E$2:$E632,China_Japan!$A$562),IF(TestUIn3!E632=China_Japan!$A$642, 9&amp;COUNTIF(TestUIn3!$E$2:$E632,China_Japan!$A$642),IF(TestUIn3!E632=China_Japan!$A$722, 10&amp;COUNTIF(TestUIn3!$E$2:$E632,China_Japan!$A$722),0)))))))))))</f>
        <v>0</v>
      </c>
      <c r="B632" t="str">
        <f>TestUIn3!A632</f>
        <v/>
      </c>
      <c r="C632" t="str">
        <f>TestUIn3!B632</f>
        <v/>
      </c>
      <c r="D632" t="str">
        <f>TestUIn3!C632</f>
        <v/>
      </c>
      <c r="E632" t="str">
        <f>TestUIn3!D632</f>
        <v/>
      </c>
      <c r="F632" s="87" t="str">
        <f>TestUIn3!F632</f>
        <v/>
      </c>
    </row>
    <row r="633">
      <c r="A633" s="86">
        <f>(IF(TestUIn3!E633=China_Japan!$A$2,1&amp;COUNTIF(TestUIn3!$E$2:$E633,China_Japan!$A$2), IF(TestUIn3!E633=China_Japan!$A$82, 2&amp;COUNTIF(TestUIn3!$E$2:$E633,China_Japan!$A$82),IF(TestUIn3!E633=China_Japan!$A$162, 3&amp;COUNTIF(TestUIn3!$E$2:$E633,China_Japan!$A$162),IF(TestUIn3!E633=China_Japan!$A$242, 4&amp;COUNTIF(TestUIn3!$E$2:$E633,China_Japan!$A$242),IF(TestUIn3!E633=China_Japan!$A$322, 5&amp;COUNTIF(TestUIn3!$E$2:$E633,China_Japan!$A$322),IF(TestUIn3!E633=China_Japan!$A$402, 6&amp;COUNTIF(TestUIn3!$E$2:$E633,China_Japan!$A$402),IF(TestUIn3!E633=China_Japan!$A$482, 7&amp;COUNTIF(TestUIn3!$E$2:$E633,China_Japan!$A$482),IF(TestUIn3!E633=China_Japan!$A$562, 8&amp;COUNTIF(TestUIn3!$E$2:$E633,China_Japan!$A$562),IF(TestUIn3!E633=China_Japan!$A$642, 9&amp;COUNTIF(TestUIn3!$E$2:$E633,China_Japan!$A$642),IF(TestUIn3!E633=China_Japan!$A$722, 10&amp;COUNTIF(TestUIn3!$E$2:$E633,China_Japan!$A$722),0)))))))))))</f>
        <v>0</v>
      </c>
      <c r="B633" t="str">
        <f>TestUIn3!A633</f>
        <v/>
      </c>
      <c r="C633" t="str">
        <f>TestUIn3!B633</f>
        <v/>
      </c>
      <c r="D633" t="str">
        <f>TestUIn3!C633</f>
        <v/>
      </c>
      <c r="E633" t="str">
        <f>TestUIn3!D633</f>
        <v/>
      </c>
      <c r="F633" s="87" t="str">
        <f>TestUIn3!F633</f>
        <v/>
      </c>
    </row>
    <row r="634">
      <c r="A634" s="86">
        <f>(IF(TestUIn3!E634=China_Japan!$A$2,1&amp;COUNTIF(TestUIn3!$E$2:$E634,China_Japan!$A$2), IF(TestUIn3!E634=China_Japan!$A$82, 2&amp;COUNTIF(TestUIn3!$E$2:$E634,China_Japan!$A$82),IF(TestUIn3!E634=China_Japan!$A$162, 3&amp;COUNTIF(TestUIn3!$E$2:$E634,China_Japan!$A$162),IF(TestUIn3!E634=China_Japan!$A$242, 4&amp;COUNTIF(TestUIn3!$E$2:$E634,China_Japan!$A$242),IF(TestUIn3!E634=China_Japan!$A$322, 5&amp;COUNTIF(TestUIn3!$E$2:$E634,China_Japan!$A$322),IF(TestUIn3!E634=China_Japan!$A$402, 6&amp;COUNTIF(TestUIn3!$E$2:$E634,China_Japan!$A$402),IF(TestUIn3!E634=China_Japan!$A$482, 7&amp;COUNTIF(TestUIn3!$E$2:$E634,China_Japan!$A$482),IF(TestUIn3!E634=China_Japan!$A$562, 8&amp;COUNTIF(TestUIn3!$E$2:$E634,China_Japan!$A$562),IF(TestUIn3!E634=China_Japan!$A$642, 9&amp;COUNTIF(TestUIn3!$E$2:$E634,China_Japan!$A$642),IF(TestUIn3!E634=China_Japan!$A$722, 10&amp;COUNTIF(TestUIn3!$E$2:$E634,China_Japan!$A$722),0)))))))))))</f>
        <v>0</v>
      </c>
      <c r="B634" t="str">
        <f>TestUIn3!A634</f>
        <v/>
      </c>
      <c r="C634" t="str">
        <f>TestUIn3!B634</f>
        <v/>
      </c>
      <c r="D634" t="str">
        <f>TestUIn3!C634</f>
        <v/>
      </c>
      <c r="E634" t="str">
        <f>TestUIn3!D634</f>
        <v/>
      </c>
      <c r="F634" s="87" t="str">
        <f>TestUIn3!F634</f>
        <v/>
      </c>
    </row>
    <row r="635">
      <c r="A635" s="86">
        <f>(IF(TestUIn3!E635=China_Japan!$A$2,1&amp;COUNTIF(TestUIn3!$E$2:$E635,China_Japan!$A$2), IF(TestUIn3!E635=China_Japan!$A$82, 2&amp;COUNTIF(TestUIn3!$E$2:$E635,China_Japan!$A$82),IF(TestUIn3!E635=China_Japan!$A$162, 3&amp;COUNTIF(TestUIn3!$E$2:$E635,China_Japan!$A$162),IF(TestUIn3!E635=China_Japan!$A$242, 4&amp;COUNTIF(TestUIn3!$E$2:$E635,China_Japan!$A$242),IF(TestUIn3!E635=China_Japan!$A$322, 5&amp;COUNTIF(TestUIn3!$E$2:$E635,China_Japan!$A$322),IF(TestUIn3!E635=China_Japan!$A$402, 6&amp;COUNTIF(TestUIn3!$E$2:$E635,China_Japan!$A$402),IF(TestUIn3!E635=China_Japan!$A$482, 7&amp;COUNTIF(TestUIn3!$E$2:$E635,China_Japan!$A$482),IF(TestUIn3!E635=China_Japan!$A$562, 8&amp;COUNTIF(TestUIn3!$E$2:$E635,China_Japan!$A$562),IF(TestUIn3!E635=China_Japan!$A$642, 9&amp;COUNTIF(TestUIn3!$E$2:$E635,China_Japan!$A$642),IF(TestUIn3!E635=China_Japan!$A$722, 10&amp;COUNTIF(TestUIn3!$E$2:$E635,China_Japan!$A$722),0)))))))))))</f>
        <v>0</v>
      </c>
      <c r="B635" t="str">
        <f>TestUIn3!A635</f>
        <v/>
      </c>
      <c r="C635" t="str">
        <f>TestUIn3!B635</f>
        <v/>
      </c>
      <c r="D635" t="str">
        <f>TestUIn3!C635</f>
        <v/>
      </c>
      <c r="E635" t="str">
        <f>TestUIn3!D635</f>
        <v/>
      </c>
      <c r="F635" s="87" t="str">
        <f>TestUIn3!F635</f>
        <v/>
      </c>
    </row>
    <row r="636">
      <c r="A636" s="86">
        <f>(IF(TestUIn3!E636=China_Japan!$A$2,1&amp;COUNTIF(TestUIn3!$E$2:$E636,China_Japan!$A$2), IF(TestUIn3!E636=China_Japan!$A$82, 2&amp;COUNTIF(TestUIn3!$E$2:$E636,China_Japan!$A$82),IF(TestUIn3!E636=China_Japan!$A$162, 3&amp;COUNTIF(TestUIn3!$E$2:$E636,China_Japan!$A$162),IF(TestUIn3!E636=China_Japan!$A$242, 4&amp;COUNTIF(TestUIn3!$E$2:$E636,China_Japan!$A$242),IF(TestUIn3!E636=China_Japan!$A$322, 5&amp;COUNTIF(TestUIn3!$E$2:$E636,China_Japan!$A$322),IF(TestUIn3!E636=China_Japan!$A$402, 6&amp;COUNTIF(TestUIn3!$E$2:$E636,China_Japan!$A$402),IF(TestUIn3!E636=China_Japan!$A$482, 7&amp;COUNTIF(TestUIn3!$E$2:$E636,China_Japan!$A$482),IF(TestUIn3!E636=China_Japan!$A$562, 8&amp;COUNTIF(TestUIn3!$E$2:$E636,China_Japan!$A$562),IF(TestUIn3!E636=China_Japan!$A$642, 9&amp;COUNTIF(TestUIn3!$E$2:$E636,China_Japan!$A$642),IF(TestUIn3!E636=China_Japan!$A$722, 10&amp;COUNTIF(TestUIn3!$E$2:$E636,China_Japan!$A$722),0)))))))))))</f>
        <v>0</v>
      </c>
      <c r="B636" t="str">
        <f>TestUIn3!A636</f>
        <v/>
      </c>
      <c r="C636" t="str">
        <f>TestUIn3!B636</f>
        <v/>
      </c>
      <c r="D636" t="str">
        <f>TestUIn3!C636</f>
        <v/>
      </c>
      <c r="E636" t="str">
        <f>TestUIn3!D636</f>
        <v/>
      </c>
      <c r="F636" s="87" t="str">
        <f>TestUIn3!F636</f>
        <v/>
      </c>
    </row>
    <row r="637">
      <c r="A637" s="86">
        <f>(IF(TestUIn3!E637=China_Japan!$A$2,1&amp;COUNTIF(TestUIn3!$E$2:$E637,China_Japan!$A$2), IF(TestUIn3!E637=China_Japan!$A$82, 2&amp;COUNTIF(TestUIn3!$E$2:$E637,China_Japan!$A$82),IF(TestUIn3!E637=China_Japan!$A$162, 3&amp;COUNTIF(TestUIn3!$E$2:$E637,China_Japan!$A$162),IF(TestUIn3!E637=China_Japan!$A$242, 4&amp;COUNTIF(TestUIn3!$E$2:$E637,China_Japan!$A$242),IF(TestUIn3!E637=China_Japan!$A$322, 5&amp;COUNTIF(TestUIn3!$E$2:$E637,China_Japan!$A$322),IF(TestUIn3!E637=China_Japan!$A$402, 6&amp;COUNTIF(TestUIn3!$E$2:$E637,China_Japan!$A$402),IF(TestUIn3!E637=China_Japan!$A$482, 7&amp;COUNTIF(TestUIn3!$E$2:$E637,China_Japan!$A$482),IF(TestUIn3!E637=China_Japan!$A$562, 8&amp;COUNTIF(TestUIn3!$E$2:$E637,China_Japan!$A$562),IF(TestUIn3!E637=China_Japan!$A$642, 9&amp;COUNTIF(TestUIn3!$E$2:$E637,China_Japan!$A$642),IF(TestUIn3!E637=China_Japan!$A$722, 10&amp;COUNTIF(TestUIn3!$E$2:$E637,China_Japan!$A$722),0)))))))))))</f>
        <v>0</v>
      </c>
      <c r="B637" t="str">
        <f>TestUIn3!A637</f>
        <v/>
      </c>
      <c r="C637" t="str">
        <f>TestUIn3!B637</f>
        <v/>
      </c>
      <c r="D637" t="str">
        <f>TestUIn3!C637</f>
        <v/>
      </c>
      <c r="E637" t="str">
        <f>TestUIn3!D637</f>
        <v/>
      </c>
      <c r="F637" s="87" t="str">
        <f>TestUIn3!F637</f>
        <v/>
      </c>
    </row>
    <row r="638">
      <c r="A638" s="86">
        <f>(IF(TestUIn3!E638=China_Japan!$A$2,1&amp;COUNTIF(TestUIn3!$E$2:$E638,China_Japan!$A$2), IF(TestUIn3!E638=China_Japan!$A$82, 2&amp;COUNTIF(TestUIn3!$E$2:$E638,China_Japan!$A$82),IF(TestUIn3!E638=China_Japan!$A$162, 3&amp;COUNTIF(TestUIn3!$E$2:$E638,China_Japan!$A$162),IF(TestUIn3!E638=China_Japan!$A$242, 4&amp;COUNTIF(TestUIn3!$E$2:$E638,China_Japan!$A$242),IF(TestUIn3!E638=China_Japan!$A$322, 5&amp;COUNTIF(TestUIn3!$E$2:$E638,China_Japan!$A$322),IF(TestUIn3!E638=China_Japan!$A$402, 6&amp;COUNTIF(TestUIn3!$E$2:$E638,China_Japan!$A$402),IF(TestUIn3!E638=China_Japan!$A$482, 7&amp;COUNTIF(TestUIn3!$E$2:$E638,China_Japan!$A$482),IF(TestUIn3!E638=China_Japan!$A$562, 8&amp;COUNTIF(TestUIn3!$E$2:$E638,China_Japan!$A$562),IF(TestUIn3!E638=China_Japan!$A$642, 9&amp;COUNTIF(TestUIn3!$E$2:$E638,China_Japan!$A$642),IF(TestUIn3!E638=China_Japan!$A$722, 10&amp;COUNTIF(TestUIn3!$E$2:$E638,China_Japan!$A$722),0)))))))))))</f>
        <v>0</v>
      </c>
      <c r="B638" t="str">
        <f>TestUIn3!A638</f>
        <v/>
      </c>
      <c r="C638" t="str">
        <f>TestUIn3!B638</f>
        <v/>
      </c>
      <c r="D638" t="str">
        <f>TestUIn3!C638</f>
        <v/>
      </c>
      <c r="E638" t="str">
        <f>TestUIn3!D638</f>
        <v/>
      </c>
      <c r="F638" s="87" t="str">
        <f>TestUIn3!F638</f>
        <v/>
      </c>
    </row>
    <row r="639">
      <c r="A639" s="86">
        <f>(IF(TestUIn3!E639=China_Japan!$A$2,1&amp;COUNTIF(TestUIn3!$E$2:$E639,China_Japan!$A$2), IF(TestUIn3!E639=China_Japan!$A$82, 2&amp;COUNTIF(TestUIn3!$E$2:$E639,China_Japan!$A$82),IF(TestUIn3!E639=China_Japan!$A$162, 3&amp;COUNTIF(TestUIn3!$E$2:$E639,China_Japan!$A$162),IF(TestUIn3!E639=China_Japan!$A$242, 4&amp;COUNTIF(TestUIn3!$E$2:$E639,China_Japan!$A$242),IF(TestUIn3!E639=China_Japan!$A$322, 5&amp;COUNTIF(TestUIn3!$E$2:$E639,China_Japan!$A$322),IF(TestUIn3!E639=China_Japan!$A$402, 6&amp;COUNTIF(TestUIn3!$E$2:$E639,China_Japan!$A$402),IF(TestUIn3!E639=China_Japan!$A$482, 7&amp;COUNTIF(TestUIn3!$E$2:$E639,China_Japan!$A$482),IF(TestUIn3!E639=China_Japan!$A$562, 8&amp;COUNTIF(TestUIn3!$E$2:$E639,China_Japan!$A$562),IF(TestUIn3!E639=China_Japan!$A$642, 9&amp;COUNTIF(TestUIn3!$E$2:$E639,China_Japan!$A$642),IF(TestUIn3!E639=China_Japan!$A$722, 10&amp;COUNTIF(TestUIn3!$E$2:$E639,China_Japan!$A$722),0)))))))))))</f>
        <v>0</v>
      </c>
      <c r="B639" t="str">
        <f>TestUIn3!A639</f>
        <v/>
      </c>
      <c r="C639" t="str">
        <f>TestUIn3!B639</f>
        <v/>
      </c>
      <c r="D639" t="str">
        <f>TestUIn3!C639</f>
        <v/>
      </c>
      <c r="E639" t="str">
        <f>TestUIn3!D639</f>
        <v/>
      </c>
      <c r="F639" s="87" t="str">
        <f>TestUIn3!F639</f>
        <v/>
      </c>
    </row>
    <row r="640">
      <c r="A640" s="86">
        <f>(IF(TestUIn3!E640=China_Japan!$A$2,1&amp;COUNTIF(TestUIn3!$E$2:$E640,China_Japan!$A$2), IF(TestUIn3!E640=China_Japan!$A$82, 2&amp;COUNTIF(TestUIn3!$E$2:$E640,China_Japan!$A$82),IF(TestUIn3!E640=China_Japan!$A$162, 3&amp;COUNTIF(TestUIn3!$E$2:$E640,China_Japan!$A$162),IF(TestUIn3!E640=China_Japan!$A$242, 4&amp;COUNTIF(TestUIn3!$E$2:$E640,China_Japan!$A$242),IF(TestUIn3!E640=China_Japan!$A$322, 5&amp;COUNTIF(TestUIn3!$E$2:$E640,China_Japan!$A$322),IF(TestUIn3!E640=China_Japan!$A$402, 6&amp;COUNTIF(TestUIn3!$E$2:$E640,China_Japan!$A$402),IF(TestUIn3!E640=China_Japan!$A$482, 7&amp;COUNTIF(TestUIn3!$E$2:$E640,China_Japan!$A$482),IF(TestUIn3!E640=China_Japan!$A$562, 8&amp;COUNTIF(TestUIn3!$E$2:$E640,China_Japan!$A$562),IF(TestUIn3!E640=China_Japan!$A$642, 9&amp;COUNTIF(TestUIn3!$E$2:$E640,China_Japan!$A$642),IF(TestUIn3!E640=China_Japan!$A$722, 10&amp;COUNTIF(TestUIn3!$E$2:$E640,China_Japan!$A$722),0)))))))))))</f>
        <v>0</v>
      </c>
      <c r="B640" t="str">
        <f>TestUIn3!A640</f>
        <v/>
      </c>
      <c r="C640" t="str">
        <f>TestUIn3!B640</f>
        <v/>
      </c>
      <c r="D640" t="str">
        <f>TestUIn3!C640</f>
        <v/>
      </c>
      <c r="E640" t="str">
        <f>TestUIn3!D640</f>
        <v/>
      </c>
      <c r="F640" s="87" t="str">
        <f>TestUIn3!F640</f>
        <v/>
      </c>
    </row>
    <row r="641">
      <c r="A641" s="86">
        <f>(IF(TestUIn3!E641=China_Japan!$A$2,1&amp;COUNTIF(TestUIn3!$E$2:$E641,China_Japan!$A$2), IF(TestUIn3!E641=China_Japan!$A$82, 2&amp;COUNTIF(TestUIn3!$E$2:$E641,China_Japan!$A$82),IF(TestUIn3!E641=China_Japan!$A$162, 3&amp;COUNTIF(TestUIn3!$E$2:$E641,China_Japan!$A$162),IF(TestUIn3!E641=China_Japan!$A$242, 4&amp;COUNTIF(TestUIn3!$E$2:$E641,China_Japan!$A$242),IF(TestUIn3!E641=China_Japan!$A$322, 5&amp;COUNTIF(TestUIn3!$E$2:$E641,China_Japan!$A$322),IF(TestUIn3!E641=China_Japan!$A$402, 6&amp;COUNTIF(TestUIn3!$E$2:$E641,China_Japan!$A$402),IF(TestUIn3!E641=China_Japan!$A$482, 7&amp;COUNTIF(TestUIn3!$E$2:$E641,China_Japan!$A$482),IF(TestUIn3!E641=China_Japan!$A$562, 8&amp;COUNTIF(TestUIn3!$E$2:$E641,China_Japan!$A$562),IF(TestUIn3!E641=China_Japan!$A$642, 9&amp;COUNTIF(TestUIn3!$E$2:$E641,China_Japan!$A$642),IF(TestUIn3!E641=China_Japan!$A$722, 10&amp;COUNTIF(TestUIn3!$E$2:$E641,China_Japan!$A$722),0)))))))))))</f>
        <v>0</v>
      </c>
      <c r="B641" t="str">
        <f>TestUIn3!A641</f>
        <v/>
      </c>
      <c r="C641" t="str">
        <f>TestUIn3!B641</f>
        <v/>
      </c>
      <c r="D641" t="str">
        <f>TestUIn3!C641</f>
        <v/>
      </c>
      <c r="E641" t="str">
        <f>TestUIn3!D641</f>
        <v/>
      </c>
      <c r="F641" s="87" t="str">
        <f>TestUIn3!F641</f>
        <v/>
      </c>
    </row>
    <row r="642">
      <c r="A642" s="86">
        <f>(IF(TestUIn3!E642=China_Japan!$A$2,1&amp;COUNTIF(TestUIn3!$E$2:$E642,China_Japan!$A$2), IF(TestUIn3!E642=China_Japan!$A$82, 2&amp;COUNTIF(TestUIn3!$E$2:$E642,China_Japan!$A$82),IF(TestUIn3!E642=China_Japan!$A$162, 3&amp;COUNTIF(TestUIn3!$E$2:$E642,China_Japan!$A$162),IF(TestUIn3!E642=China_Japan!$A$242, 4&amp;COUNTIF(TestUIn3!$E$2:$E642,China_Japan!$A$242),IF(TestUIn3!E642=China_Japan!$A$322, 5&amp;COUNTIF(TestUIn3!$E$2:$E642,China_Japan!$A$322),IF(TestUIn3!E642=China_Japan!$A$402, 6&amp;COUNTIF(TestUIn3!$E$2:$E642,China_Japan!$A$402),IF(TestUIn3!E642=China_Japan!$A$482, 7&amp;COUNTIF(TestUIn3!$E$2:$E642,China_Japan!$A$482),IF(TestUIn3!E642=China_Japan!$A$562, 8&amp;COUNTIF(TestUIn3!$E$2:$E642,China_Japan!$A$562),IF(TestUIn3!E642=China_Japan!$A$642, 9&amp;COUNTIF(TestUIn3!$E$2:$E642,China_Japan!$A$642),IF(TestUIn3!E642=China_Japan!$A$722, 10&amp;COUNTIF(TestUIn3!$E$2:$E642,China_Japan!$A$722),0)))))))))))</f>
        <v>0</v>
      </c>
      <c r="B642" t="str">
        <f>TestUIn3!A642</f>
        <v/>
      </c>
      <c r="C642" t="str">
        <f>TestUIn3!B642</f>
        <v/>
      </c>
      <c r="D642" t="str">
        <f>TestUIn3!C642</f>
        <v/>
      </c>
      <c r="E642" t="str">
        <f>TestUIn3!D642</f>
        <v/>
      </c>
      <c r="F642" s="87" t="str">
        <f>TestUIn3!F642</f>
        <v/>
      </c>
    </row>
    <row r="643">
      <c r="A643" s="86">
        <f>(IF(TestUIn3!E643=China_Japan!$A$2,1&amp;COUNTIF(TestUIn3!$E$2:$E643,China_Japan!$A$2), IF(TestUIn3!E643=China_Japan!$A$82, 2&amp;COUNTIF(TestUIn3!$E$2:$E643,China_Japan!$A$82),IF(TestUIn3!E643=China_Japan!$A$162, 3&amp;COUNTIF(TestUIn3!$E$2:$E643,China_Japan!$A$162),IF(TestUIn3!E643=China_Japan!$A$242, 4&amp;COUNTIF(TestUIn3!$E$2:$E643,China_Japan!$A$242),IF(TestUIn3!E643=China_Japan!$A$322, 5&amp;COUNTIF(TestUIn3!$E$2:$E643,China_Japan!$A$322),IF(TestUIn3!E643=China_Japan!$A$402, 6&amp;COUNTIF(TestUIn3!$E$2:$E643,China_Japan!$A$402),IF(TestUIn3!E643=China_Japan!$A$482, 7&amp;COUNTIF(TestUIn3!$E$2:$E643,China_Japan!$A$482),IF(TestUIn3!E643=China_Japan!$A$562, 8&amp;COUNTIF(TestUIn3!$E$2:$E643,China_Japan!$A$562),IF(TestUIn3!E643=China_Japan!$A$642, 9&amp;COUNTIF(TestUIn3!$E$2:$E643,China_Japan!$A$642),IF(TestUIn3!E643=China_Japan!$A$722, 10&amp;COUNTIF(TestUIn3!$E$2:$E643,China_Japan!$A$722),0)))))))))))</f>
        <v>0</v>
      </c>
      <c r="B643" t="str">
        <f>TestUIn3!A643</f>
        <v/>
      </c>
      <c r="C643" t="str">
        <f>TestUIn3!B643</f>
        <v/>
      </c>
      <c r="D643" t="str">
        <f>TestUIn3!C643</f>
        <v/>
      </c>
      <c r="E643" t="str">
        <f>TestUIn3!D643</f>
        <v/>
      </c>
      <c r="F643" s="87" t="str">
        <f>TestUIn3!F643</f>
        <v/>
      </c>
    </row>
    <row r="644">
      <c r="A644" s="86">
        <f>(IF(TestUIn3!E644=China_Japan!$A$2,1&amp;COUNTIF(TestUIn3!$E$2:$E644,China_Japan!$A$2), IF(TestUIn3!E644=China_Japan!$A$82, 2&amp;COUNTIF(TestUIn3!$E$2:$E644,China_Japan!$A$82),IF(TestUIn3!E644=China_Japan!$A$162, 3&amp;COUNTIF(TestUIn3!$E$2:$E644,China_Japan!$A$162),IF(TestUIn3!E644=China_Japan!$A$242, 4&amp;COUNTIF(TestUIn3!$E$2:$E644,China_Japan!$A$242),IF(TestUIn3!E644=China_Japan!$A$322, 5&amp;COUNTIF(TestUIn3!$E$2:$E644,China_Japan!$A$322),IF(TestUIn3!E644=China_Japan!$A$402, 6&amp;COUNTIF(TestUIn3!$E$2:$E644,China_Japan!$A$402),IF(TestUIn3!E644=China_Japan!$A$482, 7&amp;COUNTIF(TestUIn3!$E$2:$E644,China_Japan!$A$482),IF(TestUIn3!E644=China_Japan!$A$562, 8&amp;COUNTIF(TestUIn3!$E$2:$E644,China_Japan!$A$562),IF(TestUIn3!E644=China_Japan!$A$642, 9&amp;COUNTIF(TestUIn3!$E$2:$E644,China_Japan!$A$642),IF(TestUIn3!E644=China_Japan!$A$722, 10&amp;COUNTIF(TestUIn3!$E$2:$E644,China_Japan!$A$722),0)))))))))))</f>
        <v>0</v>
      </c>
      <c r="B644" t="str">
        <f>TestUIn3!A644</f>
        <v/>
      </c>
      <c r="C644" t="str">
        <f>TestUIn3!B644</f>
        <v/>
      </c>
      <c r="D644" t="str">
        <f>TestUIn3!C644</f>
        <v/>
      </c>
      <c r="E644" t="str">
        <f>TestUIn3!D644</f>
        <v/>
      </c>
      <c r="F644" s="87" t="str">
        <f>TestUIn3!F644</f>
        <v/>
      </c>
    </row>
    <row r="645">
      <c r="A645" s="86">
        <f>(IF(TestUIn3!E645=China_Japan!$A$2,1&amp;COUNTIF(TestUIn3!$E$2:$E645,China_Japan!$A$2), IF(TestUIn3!E645=China_Japan!$A$82, 2&amp;COUNTIF(TestUIn3!$E$2:$E645,China_Japan!$A$82),IF(TestUIn3!E645=China_Japan!$A$162, 3&amp;COUNTIF(TestUIn3!$E$2:$E645,China_Japan!$A$162),IF(TestUIn3!E645=China_Japan!$A$242, 4&amp;COUNTIF(TestUIn3!$E$2:$E645,China_Japan!$A$242),IF(TestUIn3!E645=China_Japan!$A$322, 5&amp;COUNTIF(TestUIn3!$E$2:$E645,China_Japan!$A$322),IF(TestUIn3!E645=China_Japan!$A$402, 6&amp;COUNTIF(TestUIn3!$E$2:$E645,China_Japan!$A$402),IF(TestUIn3!E645=China_Japan!$A$482, 7&amp;COUNTIF(TestUIn3!$E$2:$E645,China_Japan!$A$482),IF(TestUIn3!E645=China_Japan!$A$562, 8&amp;COUNTIF(TestUIn3!$E$2:$E645,China_Japan!$A$562),IF(TestUIn3!E645=China_Japan!$A$642, 9&amp;COUNTIF(TestUIn3!$E$2:$E645,China_Japan!$A$642),IF(TestUIn3!E645=China_Japan!$A$722, 10&amp;COUNTIF(TestUIn3!$E$2:$E645,China_Japan!$A$722),0)))))))))))</f>
        <v>0</v>
      </c>
      <c r="B645" t="str">
        <f>TestUIn3!A645</f>
        <v/>
      </c>
      <c r="C645" t="str">
        <f>TestUIn3!B645</f>
        <v/>
      </c>
      <c r="D645" t="str">
        <f>TestUIn3!C645</f>
        <v/>
      </c>
      <c r="E645" t="str">
        <f>TestUIn3!D645</f>
        <v/>
      </c>
      <c r="F645" s="87" t="str">
        <f>TestUIn3!F645</f>
        <v/>
      </c>
    </row>
    <row r="646">
      <c r="A646" s="86">
        <f>(IF(TestUIn3!E646=China_Japan!$A$2,1&amp;COUNTIF(TestUIn3!$E$2:$E646,China_Japan!$A$2), IF(TestUIn3!E646=China_Japan!$A$82, 2&amp;COUNTIF(TestUIn3!$E$2:$E646,China_Japan!$A$82),IF(TestUIn3!E646=China_Japan!$A$162, 3&amp;COUNTIF(TestUIn3!$E$2:$E646,China_Japan!$A$162),IF(TestUIn3!E646=China_Japan!$A$242, 4&amp;COUNTIF(TestUIn3!$E$2:$E646,China_Japan!$A$242),IF(TestUIn3!E646=China_Japan!$A$322, 5&amp;COUNTIF(TestUIn3!$E$2:$E646,China_Japan!$A$322),IF(TestUIn3!E646=China_Japan!$A$402, 6&amp;COUNTIF(TestUIn3!$E$2:$E646,China_Japan!$A$402),IF(TestUIn3!E646=China_Japan!$A$482, 7&amp;COUNTIF(TestUIn3!$E$2:$E646,China_Japan!$A$482),IF(TestUIn3!E646=China_Japan!$A$562, 8&amp;COUNTIF(TestUIn3!$E$2:$E646,China_Japan!$A$562),IF(TestUIn3!E646=China_Japan!$A$642, 9&amp;COUNTIF(TestUIn3!$E$2:$E646,China_Japan!$A$642),IF(TestUIn3!E646=China_Japan!$A$722, 10&amp;COUNTIF(TestUIn3!$E$2:$E646,China_Japan!$A$722),0)))))))))))</f>
        <v>0</v>
      </c>
      <c r="B646" t="str">
        <f>TestUIn3!A646</f>
        <v/>
      </c>
      <c r="C646" t="str">
        <f>TestUIn3!B646</f>
        <v/>
      </c>
      <c r="D646" t="str">
        <f>TestUIn3!C646</f>
        <v/>
      </c>
      <c r="E646" t="str">
        <f>TestUIn3!D646</f>
        <v/>
      </c>
      <c r="F646" s="87" t="str">
        <f>TestUIn3!F646</f>
        <v/>
      </c>
    </row>
    <row r="647">
      <c r="A647" s="86">
        <f>(IF(TestUIn3!E647=China_Japan!$A$2,1&amp;COUNTIF(TestUIn3!$E$2:$E647,China_Japan!$A$2), IF(TestUIn3!E647=China_Japan!$A$82, 2&amp;COUNTIF(TestUIn3!$E$2:$E647,China_Japan!$A$82),IF(TestUIn3!E647=China_Japan!$A$162, 3&amp;COUNTIF(TestUIn3!$E$2:$E647,China_Japan!$A$162),IF(TestUIn3!E647=China_Japan!$A$242, 4&amp;COUNTIF(TestUIn3!$E$2:$E647,China_Japan!$A$242),IF(TestUIn3!E647=China_Japan!$A$322, 5&amp;COUNTIF(TestUIn3!$E$2:$E647,China_Japan!$A$322),IF(TestUIn3!E647=China_Japan!$A$402, 6&amp;COUNTIF(TestUIn3!$E$2:$E647,China_Japan!$A$402),IF(TestUIn3!E647=China_Japan!$A$482, 7&amp;COUNTIF(TestUIn3!$E$2:$E647,China_Japan!$A$482),IF(TestUIn3!E647=China_Japan!$A$562, 8&amp;COUNTIF(TestUIn3!$E$2:$E647,China_Japan!$A$562),IF(TestUIn3!E647=China_Japan!$A$642, 9&amp;COUNTIF(TestUIn3!$E$2:$E647,China_Japan!$A$642),IF(TestUIn3!E647=China_Japan!$A$722, 10&amp;COUNTIF(TestUIn3!$E$2:$E647,China_Japan!$A$722),0)))))))))))</f>
        <v>0</v>
      </c>
      <c r="B647" t="str">
        <f>TestUIn3!A647</f>
        <v/>
      </c>
      <c r="C647" t="str">
        <f>TestUIn3!B647</f>
        <v/>
      </c>
      <c r="D647" t="str">
        <f>TestUIn3!C647</f>
        <v/>
      </c>
      <c r="E647" t="str">
        <f>TestUIn3!D647</f>
        <v/>
      </c>
      <c r="F647" s="87" t="str">
        <f>TestUIn3!F647</f>
        <v/>
      </c>
    </row>
    <row r="648">
      <c r="A648" s="86">
        <f>(IF(TestUIn3!E648=China_Japan!$A$2,1&amp;COUNTIF(TestUIn3!$E$2:$E648,China_Japan!$A$2), IF(TestUIn3!E648=China_Japan!$A$82, 2&amp;COUNTIF(TestUIn3!$E$2:$E648,China_Japan!$A$82),IF(TestUIn3!E648=China_Japan!$A$162, 3&amp;COUNTIF(TestUIn3!$E$2:$E648,China_Japan!$A$162),IF(TestUIn3!E648=China_Japan!$A$242, 4&amp;COUNTIF(TestUIn3!$E$2:$E648,China_Japan!$A$242),IF(TestUIn3!E648=China_Japan!$A$322, 5&amp;COUNTIF(TestUIn3!$E$2:$E648,China_Japan!$A$322),IF(TestUIn3!E648=China_Japan!$A$402, 6&amp;COUNTIF(TestUIn3!$E$2:$E648,China_Japan!$A$402),IF(TestUIn3!E648=China_Japan!$A$482, 7&amp;COUNTIF(TestUIn3!$E$2:$E648,China_Japan!$A$482),IF(TestUIn3!E648=China_Japan!$A$562, 8&amp;COUNTIF(TestUIn3!$E$2:$E648,China_Japan!$A$562),IF(TestUIn3!E648=China_Japan!$A$642, 9&amp;COUNTIF(TestUIn3!$E$2:$E648,China_Japan!$A$642),IF(TestUIn3!E648=China_Japan!$A$722, 10&amp;COUNTIF(TestUIn3!$E$2:$E648,China_Japan!$A$722),0)))))))))))</f>
        <v>0</v>
      </c>
      <c r="B648" t="str">
        <f>TestUIn3!A648</f>
        <v/>
      </c>
      <c r="C648" t="str">
        <f>TestUIn3!B648</f>
        <v/>
      </c>
      <c r="D648" t="str">
        <f>TestUIn3!C648</f>
        <v/>
      </c>
      <c r="E648" t="str">
        <f>TestUIn3!D648</f>
        <v/>
      </c>
      <c r="F648" s="87" t="str">
        <f>TestUIn3!F648</f>
        <v/>
      </c>
    </row>
    <row r="649">
      <c r="A649" s="86">
        <f>(IF(TestUIn3!E649=China_Japan!$A$2,1&amp;COUNTIF(TestUIn3!$E$2:$E649,China_Japan!$A$2), IF(TestUIn3!E649=China_Japan!$A$82, 2&amp;COUNTIF(TestUIn3!$E$2:$E649,China_Japan!$A$82),IF(TestUIn3!E649=China_Japan!$A$162, 3&amp;COUNTIF(TestUIn3!$E$2:$E649,China_Japan!$A$162),IF(TestUIn3!E649=China_Japan!$A$242, 4&amp;COUNTIF(TestUIn3!$E$2:$E649,China_Japan!$A$242),IF(TestUIn3!E649=China_Japan!$A$322, 5&amp;COUNTIF(TestUIn3!$E$2:$E649,China_Japan!$A$322),IF(TestUIn3!E649=China_Japan!$A$402, 6&amp;COUNTIF(TestUIn3!$E$2:$E649,China_Japan!$A$402),IF(TestUIn3!E649=China_Japan!$A$482, 7&amp;COUNTIF(TestUIn3!$E$2:$E649,China_Japan!$A$482),IF(TestUIn3!E649=China_Japan!$A$562, 8&amp;COUNTIF(TestUIn3!$E$2:$E649,China_Japan!$A$562),IF(TestUIn3!E649=China_Japan!$A$642, 9&amp;COUNTIF(TestUIn3!$E$2:$E649,China_Japan!$A$642),IF(TestUIn3!E649=China_Japan!$A$722, 10&amp;COUNTIF(TestUIn3!$E$2:$E649,China_Japan!$A$722),0)))))))))))</f>
        <v>0</v>
      </c>
      <c r="B649" t="str">
        <f>TestUIn3!A649</f>
        <v/>
      </c>
      <c r="C649" t="str">
        <f>TestUIn3!B649</f>
        <v/>
      </c>
      <c r="D649" t="str">
        <f>TestUIn3!C649</f>
        <v/>
      </c>
      <c r="E649" t="str">
        <f>TestUIn3!D649</f>
        <v/>
      </c>
      <c r="F649" s="87" t="str">
        <f>TestUIn3!F649</f>
        <v/>
      </c>
    </row>
    <row r="650">
      <c r="A650" s="86">
        <f>(IF(TestUIn3!E650=China_Japan!$A$2,1&amp;COUNTIF(TestUIn3!$E$2:$E650,China_Japan!$A$2), IF(TestUIn3!E650=China_Japan!$A$82, 2&amp;COUNTIF(TestUIn3!$E$2:$E650,China_Japan!$A$82),IF(TestUIn3!E650=China_Japan!$A$162, 3&amp;COUNTIF(TestUIn3!$E$2:$E650,China_Japan!$A$162),IF(TestUIn3!E650=China_Japan!$A$242, 4&amp;COUNTIF(TestUIn3!$E$2:$E650,China_Japan!$A$242),IF(TestUIn3!E650=China_Japan!$A$322, 5&amp;COUNTIF(TestUIn3!$E$2:$E650,China_Japan!$A$322),IF(TestUIn3!E650=China_Japan!$A$402, 6&amp;COUNTIF(TestUIn3!$E$2:$E650,China_Japan!$A$402),IF(TestUIn3!E650=China_Japan!$A$482, 7&amp;COUNTIF(TestUIn3!$E$2:$E650,China_Japan!$A$482),IF(TestUIn3!E650=China_Japan!$A$562, 8&amp;COUNTIF(TestUIn3!$E$2:$E650,China_Japan!$A$562),IF(TestUIn3!E650=China_Japan!$A$642, 9&amp;COUNTIF(TestUIn3!$E$2:$E650,China_Japan!$A$642),IF(TestUIn3!E650=China_Japan!$A$722, 10&amp;COUNTIF(TestUIn3!$E$2:$E650,China_Japan!$A$722),0)))))))))))</f>
        <v>0</v>
      </c>
      <c r="B650" t="str">
        <f>TestUIn3!A650</f>
        <v/>
      </c>
      <c r="C650" t="str">
        <f>TestUIn3!B650</f>
        <v/>
      </c>
      <c r="D650" t="str">
        <f>TestUIn3!C650</f>
        <v/>
      </c>
      <c r="E650" t="str">
        <f>TestUIn3!D650</f>
        <v/>
      </c>
      <c r="F650" s="87" t="str">
        <f>TestUIn3!F650</f>
        <v/>
      </c>
    </row>
    <row r="651">
      <c r="A651" s="86">
        <f>(IF(TestUIn3!E651=China_Japan!$A$2,1&amp;COUNTIF(TestUIn3!$E$2:$E651,China_Japan!$A$2), IF(TestUIn3!E651=China_Japan!$A$82, 2&amp;COUNTIF(TestUIn3!$E$2:$E651,China_Japan!$A$82),IF(TestUIn3!E651=China_Japan!$A$162, 3&amp;COUNTIF(TestUIn3!$E$2:$E651,China_Japan!$A$162),IF(TestUIn3!E651=China_Japan!$A$242, 4&amp;COUNTIF(TestUIn3!$E$2:$E651,China_Japan!$A$242),IF(TestUIn3!E651=China_Japan!$A$322, 5&amp;COUNTIF(TestUIn3!$E$2:$E651,China_Japan!$A$322),IF(TestUIn3!E651=China_Japan!$A$402, 6&amp;COUNTIF(TestUIn3!$E$2:$E651,China_Japan!$A$402),IF(TestUIn3!E651=China_Japan!$A$482, 7&amp;COUNTIF(TestUIn3!$E$2:$E651,China_Japan!$A$482),IF(TestUIn3!E651=China_Japan!$A$562, 8&amp;COUNTIF(TestUIn3!$E$2:$E651,China_Japan!$A$562),IF(TestUIn3!E651=China_Japan!$A$642, 9&amp;COUNTIF(TestUIn3!$E$2:$E651,China_Japan!$A$642),IF(TestUIn3!E651=China_Japan!$A$722, 10&amp;COUNTIF(TestUIn3!$E$2:$E651,China_Japan!$A$722),0)))))))))))</f>
        <v>0</v>
      </c>
      <c r="B651" t="str">
        <f>TestUIn3!A651</f>
        <v/>
      </c>
      <c r="C651" t="str">
        <f>TestUIn3!B651</f>
        <v/>
      </c>
      <c r="D651" t="str">
        <f>TestUIn3!C651</f>
        <v/>
      </c>
      <c r="E651" t="str">
        <f>TestUIn3!D651</f>
        <v/>
      </c>
      <c r="F651" s="87" t="str">
        <f>TestUIn3!F651</f>
        <v/>
      </c>
    </row>
    <row r="652">
      <c r="A652" s="86">
        <f>(IF(TestUIn3!E652=China_Japan!$A$2,1&amp;COUNTIF(TestUIn3!$E$2:$E652,China_Japan!$A$2), IF(TestUIn3!E652=China_Japan!$A$82, 2&amp;COUNTIF(TestUIn3!$E$2:$E652,China_Japan!$A$82),IF(TestUIn3!E652=China_Japan!$A$162, 3&amp;COUNTIF(TestUIn3!$E$2:$E652,China_Japan!$A$162),IF(TestUIn3!E652=China_Japan!$A$242, 4&amp;COUNTIF(TestUIn3!$E$2:$E652,China_Japan!$A$242),IF(TestUIn3!E652=China_Japan!$A$322, 5&amp;COUNTIF(TestUIn3!$E$2:$E652,China_Japan!$A$322),IF(TestUIn3!E652=China_Japan!$A$402, 6&amp;COUNTIF(TestUIn3!$E$2:$E652,China_Japan!$A$402),IF(TestUIn3!E652=China_Japan!$A$482, 7&amp;COUNTIF(TestUIn3!$E$2:$E652,China_Japan!$A$482),IF(TestUIn3!E652=China_Japan!$A$562, 8&amp;COUNTIF(TestUIn3!$E$2:$E652,China_Japan!$A$562),IF(TestUIn3!E652=China_Japan!$A$642, 9&amp;COUNTIF(TestUIn3!$E$2:$E652,China_Japan!$A$642),IF(TestUIn3!E652=China_Japan!$A$722, 10&amp;COUNTIF(TestUIn3!$E$2:$E652,China_Japan!$A$722),0)))))))))))</f>
        <v>0</v>
      </c>
      <c r="B652" t="str">
        <f>TestUIn3!A652</f>
        <v/>
      </c>
      <c r="C652" t="str">
        <f>TestUIn3!B652</f>
        <v/>
      </c>
      <c r="D652" t="str">
        <f>TestUIn3!C652</f>
        <v/>
      </c>
      <c r="E652" t="str">
        <f>TestUIn3!D652</f>
        <v/>
      </c>
      <c r="F652" s="87" t="str">
        <f>TestUIn3!F652</f>
        <v/>
      </c>
    </row>
    <row r="653">
      <c r="A653" s="86">
        <f>(IF(TestUIn3!E653=China_Japan!$A$2,1&amp;COUNTIF(TestUIn3!$E$2:$E653,China_Japan!$A$2), IF(TestUIn3!E653=China_Japan!$A$82, 2&amp;COUNTIF(TestUIn3!$E$2:$E653,China_Japan!$A$82),IF(TestUIn3!E653=China_Japan!$A$162, 3&amp;COUNTIF(TestUIn3!$E$2:$E653,China_Japan!$A$162),IF(TestUIn3!E653=China_Japan!$A$242, 4&amp;COUNTIF(TestUIn3!$E$2:$E653,China_Japan!$A$242),IF(TestUIn3!E653=China_Japan!$A$322, 5&amp;COUNTIF(TestUIn3!$E$2:$E653,China_Japan!$A$322),IF(TestUIn3!E653=China_Japan!$A$402, 6&amp;COUNTIF(TestUIn3!$E$2:$E653,China_Japan!$A$402),IF(TestUIn3!E653=China_Japan!$A$482, 7&amp;COUNTIF(TestUIn3!$E$2:$E653,China_Japan!$A$482),IF(TestUIn3!E653=China_Japan!$A$562, 8&amp;COUNTIF(TestUIn3!$E$2:$E653,China_Japan!$A$562),IF(TestUIn3!E653=China_Japan!$A$642, 9&amp;COUNTIF(TestUIn3!$E$2:$E653,China_Japan!$A$642),IF(TestUIn3!E653=China_Japan!$A$722, 10&amp;COUNTIF(TestUIn3!$E$2:$E653,China_Japan!$A$722),0)))))))))))</f>
        <v>0</v>
      </c>
      <c r="B653" t="str">
        <f>TestUIn3!A653</f>
        <v/>
      </c>
      <c r="C653" t="str">
        <f>TestUIn3!B653</f>
        <v/>
      </c>
      <c r="D653" t="str">
        <f>TestUIn3!C653</f>
        <v/>
      </c>
      <c r="E653" t="str">
        <f>TestUIn3!D653</f>
        <v/>
      </c>
      <c r="F653" s="87" t="str">
        <f>TestUIn3!F653</f>
        <v/>
      </c>
    </row>
    <row r="654">
      <c r="A654" s="86">
        <f>(IF(TestUIn3!E654=China_Japan!$A$2,1&amp;COUNTIF(TestUIn3!$E$2:$E654,China_Japan!$A$2), IF(TestUIn3!E654=China_Japan!$A$82, 2&amp;COUNTIF(TestUIn3!$E$2:$E654,China_Japan!$A$82),IF(TestUIn3!E654=China_Japan!$A$162, 3&amp;COUNTIF(TestUIn3!$E$2:$E654,China_Japan!$A$162),IF(TestUIn3!E654=China_Japan!$A$242, 4&amp;COUNTIF(TestUIn3!$E$2:$E654,China_Japan!$A$242),IF(TestUIn3!E654=China_Japan!$A$322, 5&amp;COUNTIF(TestUIn3!$E$2:$E654,China_Japan!$A$322),IF(TestUIn3!E654=China_Japan!$A$402, 6&amp;COUNTIF(TestUIn3!$E$2:$E654,China_Japan!$A$402),IF(TestUIn3!E654=China_Japan!$A$482, 7&amp;COUNTIF(TestUIn3!$E$2:$E654,China_Japan!$A$482),IF(TestUIn3!E654=China_Japan!$A$562, 8&amp;COUNTIF(TestUIn3!$E$2:$E654,China_Japan!$A$562),IF(TestUIn3!E654=China_Japan!$A$642, 9&amp;COUNTIF(TestUIn3!$E$2:$E654,China_Japan!$A$642),IF(TestUIn3!E654=China_Japan!$A$722, 10&amp;COUNTIF(TestUIn3!$E$2:$E654,China_Japan!$A$722),0)))))))))))</f>
        <v>0</v>
      </c>
      <c r="B654" t="str">
        <f>TestUIn3!A654</f>
        <v/>
      </c>
      <c r="C654" t="str">
        <f>TestUIn3!B654</f>
        <v/>
      </c>
      <c r="D654" t="str">
        <f>TestUIn3!C654</f>
        <v/>
      </c>
      <c r="E654" t="str">
        <f>TestUIn3!D654</f>
        <v/>
      </c>
      <c r="F654" s="87" t="str">
        <f>TestUIn3!F654</f>
        <v/>
      </c>
    </row>
    <row r="655">
      <c r="A655" s="86">
        <f>(IF(TestUIn3!E655=China_Japan!$A$2,1&amp;COUNTIF(TestUIn3!$E$2:$E655,China_Japan!$A$2), IF(TestUIn3!E655=China_Japan!$A$82, 2&amp;COUNTIF(TestUIn3!$E$2:$E655,China_Japan!$A$82),IF(TestUIn3!E655=China_Japan!$A$162, 3&amp;COUNTIF(TestUIn3!$E$2:$E655,China_Japan!$A$162),IF(TestUIn3!E655=China_Japan!$A$242, 4&amp;COUNTIF(TestUIn3!$E$2:$E655,China_Japan!$A$242),IF(TestUIn3!E655=China_Japan!$A$322, 5&amp;COUNTIF(TestUIn3!$E$2:$E655,China_Japan!$A$322),IF(TestUIn3!E655=China_Japan!$A$402, 6&amp;COUNTIF(TestUIn3!$E$2:$E655,China_Japan!$A$402),IF(TestUIn3!E655=China_Japan!$A$482, 7&amp;COUNTIF(TestUIn3!$E$2:$E655,China_Japan!$A$482),IF(TestUIn3!E655=China_Japan!$A$562, 8&amp;COUNTIF(TestUIn3!$E$2:$E655,China_Japan!$A$562),IF(TestUIn3!E655=China_Japan!$A$642, 9&amp;COUNTIF(TestUIn3!$E$2:$E655,China_Japan!$A$642),IF(TestUIn3!E655=China_Japan!$A$722, 10&amp;COUNTIF(TestUIn3!$E$2:$E655,China_Japan!$A$722),0)))))))))))</f>
        <v>0</v>
      </c>
      <c r="B655" t="str">
        <f>TestUIn3!A655</f>
        <v/>
      </c>
      <c r="C655" t="str">
        <f>TestUIn3!B655</f>
        <v/>
      </c>
      <c r="D655" t="str">
        <f>TestUIn3!C655</f>
        <v/>
      </c>
      <c r="E655" t="str">
        <f>TestUIn3!D655</f>
        <v/>
      </c>
      <c r="F655" s="87" t="str">
        <f>TestUIn3!F655</f>
        <v/>
      </c>
    </row>
    <row r="656">
      <c r="A656" s="86">
        <f>(IF(TestUIn3!E656=China_Japan!$A$2,1&amp;COUNTIF(TestUIn3!$E$2:$E656,China_Japan!$A$2), IF(TestUIn3!E656=China_Japan!$A$82, 2&amp;COUNTIF(TestUIn3!$E$2:$E656,China_Japan!$A$82),IF(TestUIn3!E656=China_Japan!$A$162, 3&amp;COUNTIF(TestUIn3!$E$2:$E656,China_Japan!$A$162),IF(TestUIn3!E656=China_Japan!$A$242, 4&amp;COUNTIF(TestUIn3!$E$2:$E656,China_Japan!$A$242),IF(TestUIn3!E656=China_Japan!$A$322, 5&amp;COUNTIF(TestUIn3!$E$2:$E656,China_Japan!$A$322),IF(TestUIn3!E656=China_Japan!$A$402, 6&amp;COUNTIF(TestUIn3!$E$2:$E656,China_Japan!$A$402),IF(TestUIn3!E656=China_Japan!$A$482, 7&amp;COUNTIF(TestUIn3!$E$2:$E656,China_Japan!$A$482),IF(TestUIn3!E656=China_Japan!$A$562, 8&amp;COUNTIF(TestUIn3!$E$2:$E656,China_Japan!$A$562),IF(TestUIn3!E656=China_Japan!$A$642, 9&amp;COUNTIF(TestUIn3!$E$2:$E656,China_Japan!$A$642),IF(TestUIn3!E656=China_Japan!$A$722, 10&amp;COUNTIF(TestUIn3!$E$2:$E656,China_Japan!$A$722),0)))))))))))</f>
        <v>0</v>
      </c>
      <c r="B656" t="str">
        <f>TestUIn3!A656</f>
        <v/>
      </c>
      <c r="C656" t="str">
        <f>TestUIn3!B656</f>
        <v/>
      </c>
      <c r="D656" t="str">
        <f>TestUIn3!C656</f>
        <v/>
      </c>
      <c r="E656" t="str">
        <f>TestUIn3!D656</f>
        <v/>
      </c>
      <c r="F656" s="87" t="str">
        <f>TestUIn3!F656</f>
        <v/>
      </c>
    </row>
    <row r="657">
      <c r="A657" s="86">
        <f>(IF(TestUIn3!E657=China_Japan!$A$2,1&amp;COUNTIF(TestUIn3!$E$2:$E657,China_Japan!$A$2), IF(TestUIn3!E657=China_Japan!$A$82, 2&amp;COUNTIF(TestUIn3!$E$2:$E657,China_Japan!$A$82),IF(TestUIn3!E657=China_Japan!$A$162, 3&amp;COUNTIF(TestUIn3!$E$2:$E657,China_Japan!$A$162),IF(TestUIn3!E657=China_Japan!$A$242, 4&amp;COUNTIF(TestUIn3!$E$2:$E657,China_Japan!$A$242),IF(TestUIn3!E657=China_Japan!$A$322, 5&amp;COUNTIF(TestUIn3!$E$2:$E657,China_Japan!$A$322),IF(TestUIn3!E657=China_Japan!$A$402, 6&amp;COUNTIF(TestUIn3!$E$2:$E657,China_Japan!$A$402),IF(TestUIn3!E657=China_Japan!$A$482, 7&amp;COUNTIF(TestUIn3!$E$2:$E657,China_Japan!$A$482),IF(TestUIn3!E657=China_Japan!$A$562, 8&amp;COUNTIF(TestUIn3!$E$2:$E657,China_Japan!$A$562),IF(TestUIn3!E657=China_Japan!$A$642, 9&amp;COUNTIF(TestUIn3!$E$2:$E657,China_Japan!$A$642),IF(TestUIn3!E657=China_Japan!$A$722, 10&amp;COUNTIF(TestUIn3!$E$2:$E657,China_Japan!$A$722),0)))))))))))</f>
        <v>0</v>
      </c>
      <c r="B657" t="str">
        <f>TestUIn3!A657</f>
        <v/>
      </c>
      <c r="C657" t="str">
        <f>TestUIn3!B657</f>
        <v/>
      </c>
      <c r="D657" t="str">
        <f>TestUIn3!C657</f>
        <v/>
      </c>
      <c r="E657" t="str">
        <f>TestUIn3!D657</f>
        <v/>
      </c>
      <c r="F657" s="87" t="str">
        <f>TestUIn3!F657</f>
        <v/>
      </c>
    </row>
    <row r="658">
      <c r="A658" s="86">
        <f>(IF(TestUIn3!E658=China_Japan!$A$2,1&amp;COUNTIF(TestUIn3!$E$2:$E658,China_Japan!$A$2), IF(TestUIn3!E658=China_Japan!$A$82, 2&amp;COUNTIF(TestUIn3!$E$2:$E658,China_Japan!$A$82),IF(TestUIn3!E658=China_Japan!$A$162, 3&amp;COUNTIF(TestUIn3!$E$2:$E658,China_Japan!$A$162),IF(TestUIn3!E658=China_Japan!$A$242, 4&amp;COUNTIF(TestUIn3!$E$2:$E658,China_Japan!$A$242),IF(TestUIn3!E658=China_Japan!$A$322, 5&amp;COUNTIF(TestUIn3!$E$2:$E658,China_Japan!$A$322),IF(TestUIn3!E658=China_Japan!$A$402, 6&amp;COUNTIF(TestUIn3!$E$2:$E658,China_Japan!$A$402),IF(TestUIn3!E658=China_Japan!$A$482, 7&amp;COUNTIF(TestUIn3!$E$2:$E658,China_Japan!$A$482),IF(TestUIn3!E658=China_Japan!$A$562, 8&amp;COUNTIF(TestUIn3!$E$2:$E658,China_Japan!$A$562),IF(TestUIn3!E658=China_Japan!$A$642, 9&amp;COUNTIF(TestUIn3!$E$2:$E658,China_Japan!$A$642),IF(TestUIn3!E658=China_Japan!$A$722, 10&amp;COUNTIF(TestUIn3!$E$2:$E658,China_Japan!$A$722),0)))))))))))</f>
        <v>0</v>
      </c>
      <c r="B658" t="str">
        <f>TestUIn3!A658</f>
        <v/>
      </c>
      <c r="C658" t="str">
        <f>TestUIn3!B658</f>
        <v/>
      </c>
      <c r="D658" t="str">
        <f>TestUIn3!C658</f>
        <v/>
      </c>
      <c r="E658" t="str">
        <f>TestUIn3!D658</f>
        <v/>
      </c>
      <c r="F658" s="87" t="str">
        <f>TestUIn3!F658</f>
        <v/>
      </c>
    </row>
    <row r="659">
      <c r="A659" s="86">
        <f>(IF(TestUIn3!E659=China_Japan!$A$2,1&amp;COUNTIF(TestUIn3!$E$2:$E659,China_Japan!$A$2), IF(TestUIn3!E659=China_Japan!$A$82, 2&amp;COUNTIF(TestUIn3!$E$2:$E659,China_Japan!$A$82),IF(TestUIn3!E659=China_Japan!$A$162, 3&amp;COUNTIF(TestUIn3!$E$2:$E659,China_Japan!$A$162),IF(TestUIn3!E659=China_Japan!$A$242, 4&amp;COUNTIF(TestUIn3!$E$2:$E659,China_Japan!$A$242),IF(TestUIn3!E659=China_Japan!$A$322, 5&amp;COUNTIF(TestUIn3!$E$2:$E659,China_Japan!$A$322),IF(TestUIn3!E659=China_Japan!$A$402, 6&amp;COUNTIF(TestUIn3!$E$2:$E659,China_Japan!$A$402),IF(TestUIn3!E659=China_Japan!$A$482, 7&amp;COUNTIF(TestUIn3!$E$2:$E659,China_Japan!$A$482),IF(TestUIn3!E659=China_Japan!$A$562, 8&amp;COUNTIF(TestUIn3!$E$2:$E659,China_Japan!$A$562),IF(TestUIn3!E659=China_Japan!$A$642, 9&amp;COUNTIF(TestUIn3!$E$2:$E659,China_Japan!$A$642),IF(TestUIn3!E659=China_Japan!$A$722, 10&amp;COUNTIF(TestUIn3!$E$2:$E659,China_Japan!$A$722),0)))))))))))</f>
        <v>0</v>
      </c>
      <c r="B659" t="str">
        <f>TestUIn3!A659</f>
        <v/>
      </c>
      <c r="C659" t="str">
        <f>TestUIn3!B659</f>
        <v/>
      </c>
      <c r="D659" t="str">
        <f>TestUIn3!C659</f>
        <v/>
      </c>
      <c r="E659" t="str">
        <f>TestUIn3!D659</f>
        <v/>
      </c>
      <c r="F659" s="87" t="str">
        <f>TestUIn3!F659</f>
        <v/>
      </c>
    </row>
    <row r="660">
      <c r="A660" s="86">
        <f>(IF(TestUIn3!E660=China_Japan!$A$2,1&amp;COUNTIF(TestUIn3!$E$2:$E660,China_Japan!$A$2), IF(TestUIn3!E660=China_Japan!$A$82, 2&amp;COUNTIF(TestUIn3!$E$2:$E660,China_Japan!$A$82),IF(TestUIn3!E660=China_Japan!$A$162, 3&amp;COUNTIF(TestUIn3!$E$2:$E660,China_Japan!$A$162),IF(TestUIn3!E660=China_Japan!$A$242, 4&amp;COUNTIF(TestUIn3!$E$2:$E660,China_Japan!$A$242),IF(TestUIn3!E660=China_Japan!$A$322, 5&amp;COUNTIF(TestUIn3!$E$2:$E660,China_Japan!$A$322),IF(TestUIn3!E660=China_Japan!$A$402, 6&amp;COUNTIF(TestUIn3!$E$2:$E660,China_Japan!$A$402),IF(TestUIn3!E660=China_Japan!$A$482, 7&amp;COUNTIF(TestUIn3!$E$2:$E660,China_Japan!$A$482),IF(TestUIn3!E660=China_Japan!$A$562, 8&amp;COUNTIF(TestUIn3!$E$2:$E660,China_Japan!$A$562),IF(TestUIn3!E660=China_Japan!$A$642, 9&amp;COUNTIF(TestUIn3!$E$2:$E660,China_Japan!$A$642),IF(TestUIn3!E660=China_Japan!$A$722, 10&amp;COUNTIF(TestUIn3!$E$2:$E660,China_Japan!$A$722),0)))))))))))</f>
        <v>0</v>
      </c>
      <c r="B660" t="str">
        <f>TestUIn3!A660</f>
        <v/>
      </c>
      <c r="C660" t="str">
        <f>TestUIn3!B660</f>
        <v/>
      </c>
      <c r="D660" t="str">
        <f>TestUIn3!C660</f>
        <v/>
      </c>
      <c r="E660" t="str">
        <f>TestUIn3!D660</f>
        <v/>
      </c>
      <c r="F660" s="87" t="str">
        <f>TestUIn3!F660</f>
        <v/>
      </c>
    </row>
    <row r="661">
      <c r="A661" s="86">
        <f>(IF(TestUIn3!E661=China_Japan!$A$2,1&amp;COUNTIF(TestUIn3!$E$2:$E661,China_Japan!$A$2), IF(TestUIn3!E661=China_Japan!$A$82, 2&amp;COUNTIF(TestUIn3!$E$2:$E661,China_Japan!$A$82),IF(TestUIn3!E661=China_Japan!$A$162, 3&amp;COUNTIF(TestUIn3!$E$2:$E661,China_Japan!$A$162),IF(TestUIn3!E661=China_Japan!$A$242, 4&amp;COUNTIF(TestUIn3!$E$2:$E661,China_Japan!$A$242),IF(TestUIn3!E661=China_Japan!$A$322, 5&amp;COUNTIF(TestUIn3!$E$2:$E661,China_Japan!$A$322),IF(TestUIn3!E661=China_Japan!$A$402, 6&amp;COUNTIF(TestUIn3!$E$2:$E661,China_Japan!$A$402),IF(TestUIn3!E661=China_Japan!$A$482, 7&amp;COUNTIF(TestUIn3!$E$2:$E661,China_Japan!$A$482),IF(TestUIn3!E661=China_Japan!$A$562, 8&amp;COUNTIF(TestUIn3!$E$2:$E661,China_Japan!$A$562),IF(TestUIn3!E661=China_Japan!$A$642, 9&amp;COUNTIF(TestUIn3!$E$2:$E661,China_Japan!$A$642),IF(TestUIn3!E661=China_Japan!$A$722, 10&amp;COUNTIF(TestUIn3!$E$2:$E661,China_Japan!$A$722),0)))))))))))</f>
        <v>0</v>
      </c>
      <c r="B661" t="str">
        <f>TestUIn3!A661</f>
        <v/>
      </c>
      <c r="C661" t="str">
        <f>TestUIn3!B661</f>
        <v/>
      </c>
      <c r="D661" t="str">
        <f>TestUIn3!C661</f>
        <v/>
      </c>
      <c r="E661" t="str">
        <f>TestUIn3!D661</f>
        <v/>
      </c>
      <c r="F661" s="87" t="str">
        <f>TestUIn3!F661</f>
        <v/>
      </c>
    </row>
    <row r="662">
      <c r="A662" s="86">
        <f>(IF(TestUIn3!E662=China_Japan!$A$2,1&amp;COUNTIF(TestUIn3!$E$2:$E662,China_Japan!$A$2), IF(TestUIn3!E662=China_Japan!$A$82, 2&amp;COUNTIF(TestUIn3!$E$2:$E662,China_Japan!$A$82),IF(TestUIn3!E662=China_Japan!$A$162, 3&amp;COUNTIF(TestUIn3!$E$2:$E662,China_Japan!$A$162),IF(TestUIn3!E662=China_Japan!$A$242, 4&amp;COUNTIF(TestUIn3!$E$2:$E662,China_Japan!$A$242),IF(TestUIn3!E662=China_Japan!$A$322, 5&amp;COUNTIF(TestUIn3!$E$2:$E662,China_Japan!$A$322),IF(TestUIn3!E662=China_Japan!$A$402, 6&amp;COUNTIF(TestUIn3!$E$2:$E662,China_Japan!$A$402),IF(TestUIn3!E662=China_Japan!$A$482, 7&amp;COUNTIF(TestUIn3!$E$2:$E662,China_Japan!$A$482),IF(TestUIn3!E662=China_Japan!$A$562, 8&amp;COUNTIF(TestUIn3!$E$2:$E662,China_Japan!$A$562),IF(TestUIn3!E662=China_Japan!$A$642, 9&amp;COUNTIF(TestUIn3!$E$2:$E662,China_Japan!$A$642),IF(TestUIn3!E662=China_Japan!$A$722, 10&amp;COUNTIF(TestUIn3!$E$2:$E662,China_Japan!$A$722),0)))))))))))</f>
        <v>0</v>
      </c>
      <c r="B662" t="str">
        <f>TestUIn3!A662</f>
        <v/>
      </c>
      <c r="C662" t="str">
        <f>TestUIn3!B662</f>
        <v/>
      </c>
      <c r="D662" t="str">
        <f>TestUIn3!C662</f>
        <v/>
      </c>
      <c r="E662" t="str">
        <f>TestUIn3!D662</f>
        <v/>
      </c>
      <c r="F662" s="87" t="str">
        <f>TestUIn3!F662</f>
        <v/>
      </c>
    </row>
    <row r="663">
      <c r="A663" s="86">
        <f>(IF(TestUIn3!E663=China_Japan!$A$2,1&amp;COUNTIF(TestUIn3!$E$2:$E663,China_Japan!$A$2), IF(TestUIn3!E663=China_Japan!$A$82, 2&amp;COUNTIF(TestUIn3!$E$2:$E663,China_Japan!$A$82),IF(TestUIn3!E663=China_Japan!$A$162, 3&amp;COUNTIF(TestUIn3!$E$2:$E663,China_Japan!$A$162),IF(TestUIn3!E663=China_Japan!$A$242, 4&amp;COUNTIF(TestUIn3!$E$2:$E663,China_Japan!$A$242),IF(TestUIn3!E663=China_Japan!$A$322, 5&amp;COUNTIF(TestUIn3!$E$2:$E663,China_Japan!$A$322),IF(TestUIn3!E663=China_Japan!$A$402, 6&amp;COUNTIF(TestUIn3!$E$2:$E663,China_Japan!$A$402),IF(TestUIn3!E663=China_Japan!$A$482, 7&amp;COUNTIF(TestUIn3!$E$2:$E663,China_Japan!$A$482),IF(TestUIn3!E663=China_Japan!$A$562, 8&amp;COUNTIF(TestUIn3!$E$2:$E663,China_Japan!$A$562),IF(TestUIn3!E663=China_Japan!$A$642, 9&amp;COUNTIF(TestUIn3!$E$2:$E663,China_Japan!$A$642),IF(TestUIn3!E663=China_Japan!$A$722, 10&amp;COUNTIF(TestUIn3!$E$2:$E663,China_Japan!$A$722),0)))))))))))</f>
        <v>0</v>
      </c>
      <c r="B663" t="str">
        <f>TestUIn3!A663</f>
        <v/>
      </c>
      <c r="C663" t="str">
        <f>TestUIn3!B663</f>
        <v/>
      </c>
      <c r="D663" t="str">
        <f>TestUIn3!C663</f>
        <v/>
      </c>
      <c r="E663" t="str">
        <f>TestUIn3!D663</f>
        <v/>
      </c>
      <c r="F663" s="87" t="str">
        <f>TestUIn3!F663</f>
        <v/>
      </c>
    </row>
    <row r="664">
      <c r="A664" s="86">
        <f>(IF(TestUIn3!E664=China_Japan!$A$2,1&amp;COUNTIF(TestUIn3!$E$2:$E664,China_Japan!$A$2), IF(TestUIn3!E664=China_Japan!$A$82, 2&amp;COUNTIF(TestUIn3!$E$2:$E664,China_Japan!$A$82),IF(TestUIn3!E664=China_Japan!$A$162, 3&amp;COUNTIF(TestUIn3!$E$2:$E664,China_Japan!$A$162),IF(TestUIn3!E664=China_Japan!$A$242, 4&amp;COUNTIF(TestUIn3!$E$2:$E664,China_Japan!$A$242),IF(TestUIn3!E664=China_Japan!$A$322, 5&amp;COUNTIF(TestUIn3!$E$2:$E664,China_Japan!$A$322),IF(TestUIn3!E664=China_Japan!$A$402, 6&amp;COUNTIF(TestUIn3!$E$2:$E664,China_Japan!$A$402),IF(TestUIn3!E664=China_Japan!$A$482, 7&amp;COUNTIF(TestUIn3!$E$2:$E664,China_Japan!$A$482),IF(TestUIn3!E664=China_Japan!$A$562, 8&amp;COUNTIF(TestUIn3!$E$2:$E664,China_Japan!$A$562),IF(TestUIn3!E664=China_Japan!$A$642, 9&amp;COUNTIF(TestUIn3!$E$2:$E664,China_Japan!$A$642),IF(TestUIn3!E664=China_Japan!$A$722, 10&amp;COUNTIF(TestUIn3!$E$2:$E664,China_Japan!$A$722),0)))))))))))</f>
        <v>0</v>
      </c>
      <c r="B664" t="str">
        <f>TestUIn3!A664</f>
        <v/>
      </c>
      <c r="C664" t="str">
        <f>TestUIn3!B664</f>
        <v/>
      </c>
      <c r="D664" t="str">
        <f>TestUIn3!C664</f>
        <v/>
      </c>
      <c r="E664" t="str">
        <f>TestUIn3!D664</f>
        <v/>
      </c>
      <c r="F664" s="87" t="str">
        <f>TestUIn3!F664</f>
        <v/>
      </c>
    </row>
    <row r="665">
      <c r="A665" s="86">
        <f>(IF(TestUIn3!E665=China_Japan!$A$2,1&amp;COUNTIF(TestUIn3!$E$2:$E665,China_Japan!$A$2), IF(TestUIn3!E665=China_Japan!$A$82, 2&amp;COUNTIF(TestUIn3!$E$2:$E665,China_Japan!$A$82),IF(TestUIn3!E665=China_Japan!$A$162, 3&amp;COUNTIF(TestUIn3!$E$2:$E665,China_Japan!$A$162),IF(TestUIn3!E665=China_Japan!$A$242, 4&amp;COUNTIF(TestUIn3!$E$2:$E665,China_Japan!$A$242),IF(TestUIn3!E665=China_Japan!$A$322, 5&amp;COUNTIF(TestUIn3!$E$2:$E665,China_Japan!$A$322),IF(TestUIn3!E665=China_Japan!$A$402, 6&amp;COUNTIF(TestUIn3!$E$2:$E665,China_Japan!$A$402),IF(TestUIn3!E665=China_Japan!$A$482, 7&amp;COUNTIF(TestUIn3!$E$2:$E665,China_Japan!$A$482),IF(TestUIn3!E665=China_Japan!$A$562, 8&amp;COUNTIF(TestUIn3!$E$2:$E665,China_Japan!$A$562),IF(TestUIn3!E665=China_Japan!$A$642, 9&amp;COUNTIF(TestUIn3!$E$2:$E665,China_Japan!$A$642),IF(TestUIn3!E665=China_Japan!$A$722, 10&amp;COUNTIF(TestUIn3!$E$2:$E665,China_Japan!$A$722),0)))))))))))</f>
        <v>0</v>
      </c>
      <c r="B665" t="str">
        <f>TestUIn3!A665</f>
        <v/>
      </c>
      <c r="C665" t="str">
        <f>TestUIn3!B665</f>
        <v/>
      </c>
      <c r="D665" t="str">
        <f>TestUIn3!C665</f>
        <v/>
      </c>
      <c r="E665" t="str">
        <f>TestUIn3!D665</f>
        <v/>
      </c>
      <c r="F665" s="87" t="str">
        <f>TestUIn3!F665</f>
        <v/>
      </c>
    </row>
    <row r="666">
      <c r="A666" s="86">
        <f>(IF(TestUIn3!E666=China_Japan!$A$2,1&amp;COUNTIF(TestUIn3!$E$2:$E666,China_Japan!$A$2), IF(TestUIn3!E666=China_Japan!$A$82, 2&amp;COUNTIF(TestUIn3!$E$2:$E666,China_Japan!$A$82),IF(TestUIn3!E666=China_Japan!$A$162, 3&amp;COUNTIF(TestUIn3!$E$2:$E666,China_Japan!$A$162),IF(TestUIn3!E666=China_Japan!$A$242, 4&amp;COUNTIF(TestUIn3!$E$2:$E666,China_Japan!$A$242),IF(TestUIn3!E666=China_Japan!$A$322, 5&amp;COUNTIF(TestUIn3!$E$2:$E666,China_Japan!$A$322),IF(TestUIn3!E666=China_Japan!$A$402, 6&amp;COUNTIF(TestUIn3!$E$2:$E666,China_Japan!$A$402),IF(TestUIn3!E666=China_Japan!$A$482, 7&amp;COUNTIF(TestUIn3!$E$2:$E666,China_Japan!$A$482),IF(TestUIn3!E666=China_Japan!$A$562, 8&amp;COUNTIF(TestUIn3!$E$2:$E666,China_Japan!$A$562),IF(TestUIn3!E666=China_Japan!$A$642, 9&amp;COUNTIF(TestUIn3!$E$2:$E666,China_Japan!$A$642),IF(TestUIn3!E666=China_Japan!$A$722, 10&amp;COUNTIF(TestUIn3!$E$2:$E666,China_Japan!$A$722),0)))))))))))</f>
        <v>0</v>
      </c>
      <c r="B666" t="str">
        <f>TestUIn3!A666</f>
        <v/>
      </c>
      <c r="C666" t="str">
        <f>TestUIn3!B666</f>
        <v/>
      </c>
      <c r="D666" t="str">
        <f>TestUIn3!C666</f>
        <v/>
      </c>
      <c r="E666" t="str">
        <f>TestUIn3!D666</f>
        <v/>
      </c>
      <c r="F666" s="87" t="str">
        <f>TestUIn3!F666</f>
        <v/>
      </c>
    </row>
    <row r="667">
      <c r="A667" s="86">
        <f>(IF(TestUIn3!E667=China_Japan!$A$2,1&amp;COUNTIF(TestUIn3!$E$2:$E667,China_Japan!$A$2), IF(TestUIn3!E667=China_Japan!$A$82, 2&amp;COUNTIF(TestUIn3!$E$2:$E667,China_Japan!$A$82),IF(TestUIn3!E667=China_Japan!$A$162, 3&amp;COUNTIF(TestUIn3!$E$2:$E667,China_Japan!$A$162),IF(TestUIn3!E667=China_Japan!$A$242, 4&amp;COUNTIF(TestUIn3!$E$2:$E667,China_Japan!$A$242),IF(TestUIn3!E667=China_Japan!$A$322, 5&amp;COUNTIF(TestUIn3!$E$2:$E667,China_Japan!$A$322),IF(TestUIn3!E667=China_Japan!$A$402, 6&amp;COUNTIF(TestUIn3!$E$2:$E667,China_Japan!$A$402),IF(TestUIn3!E667=China_Japan!$A$482, 7&amp;COUNTIF(TestUIn3!$E$2:$E667,China_Japan!$A$482),IF(TestUIn3!E667=China_Japan!$A$562, 8&amp;COUNTIF(TestUIn3!$E$2:$E667,China_Japan!$A$562),IF(TestUIn3!E667=China_Japan!$A$642, 9&amp;COUNTIF(TestUIn3!$E$2:$E667,China_Japan!$A$642),IF(TestUIn3!E667=China_Japan!$A$722, 10&amp;COUNTIF(TestUIn3!$E$2:$E667,China_Japan!$A$722),0)))))))))))</f>
        <v>0</v>
      </c>
      <c r="B667" t="str">
        <f>TestUIn3!A667</f>
        <v/>
      </c>
      <c r="C667" t="str">
        <f>TestUIn3!B667</f>
        <v/>
      </c>
      <c r="D667" t="str">
        <f>TestUIn3!C667</f>
        <v/>
      </c>
      <c r="E667" t="str">
        <f>TestUIn3!D667</f>
        <v/>
      </c>
      <c r="F667" s="87" t="str">
        <f>TestUIn3!F667</f>
        <v/>
      </c>
    </row>
    <row r="668">
      <c r="A668" s="86">
        <f>(IF(TestUIn3!E668=China_Japan!$A$2,1&amp;COUNTIF(TestUIn3!$E$2:$E668,China_Japan!$A$2), IF(TestUIn3!E668=China_Japan!$A$82, 2&amp;COUNTIF(TestUIn3!$E$2:$E668,China_Japan!$A$82),IF(TestUIn3!E668=China_Japan!$A$162, 3&amp;COUNTIF(TestUIn3!$E$2:$E668,China_Japan!$A$162),IF(TestUIn3!E668=China_Japan!$A$242, 4&amp;COUNTIF(TestUIn3!$E$2:$E668,China_Japan!$A$242),IF(TestUIn3!E668=China_Japan!$A$322, 5&amp;COUNTIF(TestUIn3!$E$2:$E668,China_Japan!$A$322),IF(TestUIn3!E668=China_Japan!$A$402, 6&amp;COUNTIF(TestUIn3!$E$2:$E668,China_Japan!$A$402),IF(TestUIn3!E668=China_Japan!$A$482, 7&amp;COUNTIF(TestUIn3!$E$2:$E668,China_Japan!$A$482),IF(TestUIn3!E668=China_Japan!$A$562, 8&amp;COUNTIF(TestUIn3!$E$2:$E668,China_Japan!$A$562),IF(TestUIn3!E668=China_Japan!$A$642, 9&amp;COUNTIF(TestUIn3!$E$2:$E668,China_Japan!$A$642),IF(TestUIn3!E668=China_Japan!$A$722, 10&amp;COUNTIF(TestUIn3!$E$2:$E668,China_Japan!$A$722),0)))))))))))</f>
        <v>0</v>
      </c>
      <c r="B668" t="str">
        <f>TestUIn3!A668</f>
        <v/>
      </c>
      <c r="C668" t="str">
        <f>TestUIn3!B668</f>
        <v/>
      </c>
      <c r="D668" t="str">
        <f>TestUIn3!C668</f>
        <v/>
      </c>
      <c r="E668" t="str">
        <f>TestUIn3!D668</f>
        <v/>
      </c>
      <c r="F668" s="87" t="str">
        <f>TestUIn3!F668</f>
        <v/>
      </c>
    </row>
    <row r="669">
      <c r="A669" s="86">
        <f>(IF(TestUIn3!E669=China_Japan!$A$2,1&amp;COUNTIF(TestUIn3!$E$2:$E669,China_Japan!$A$2), IF(TestUIn3!E669=China_Japan!$A$82, 2&amp;COUNTIF(TestUIn3!$E$2:$E669,China_Japan!$A$82),IF(TestUIn3!E669=China_Japan!$A$162, 3&amp;COUNTIF(TestUIn3!$E$2:$E669,China_Japan!$A$162),IF(TestUIn3!E669=China_Japan!$A$242, 4&amp;COUNTIF(TestUIn3!$E$2:$E669,China_Japan!$A$242),IF(TestUIn3!E669=China_Japan!$A$322, 5&amp;COUNTIF(TestUIn3!$E$2:$E669,China_Japan!$A$322),IF(TestUIn3!E669=China_Japan!$A$402, 6&amp;COUNTIF(TestUIn3!$E$2:$E669,China_Japan!$A$402),IF(TestUIn3!E669=China_Japan!$A$482, 7&amp;COUNTIF(TestUIn3!$E$2:$E669,China_Japan!$A$482),IF(TestUIn3!E669=China_Japan!$A$562, 8&amp;COUNTIF(TestUIn3!$E$2:$E669,China_Japan!$A$562),IF(TestUIn3!E669=China_Japan!$A$642, 9&amp;COUNTIF(TestUIn3!$E$2:$E669,China_Japan!$A$642),IF(TestUIn3!E669=China_Japan!$A$722, 10&amp;COUNTIF(TestUIn3!$E$2:$E669,China_Japan!$A$722),0)))))))))))</f>
        <v>0</v>
      </c>
      <c r="B669" t="str">
        <f>TestUIn3!A669</f>
        <v/>
      </c>
      <c r="C669" t="str">
        <f>TestUIn3!B669</f>
        <v/>
      </c>
      <c r="D669" t="str">
        <f>TestUIn3!C669</f>
        <v/>
      </c>
      <c r="E669" t="str">
        <f>TestUIn3!D669</f>
        <v/>
      </c>
      <c r="F669" s="87" t="str">
        <f>TestUIn3!F669</f>
        <v/>
      </c>
    </row>
    <row r="670">
      <c r="A670" s="86">
        <f>(IF(TestUIn3!E670=China_Japan!$A$2,1&amp;COUNTIF(TestUIn3!$E$2:$E670,China_Japan!$A$2), IF(TestUIn3!E670=China_Japan!$A$82, 2&amp;COUNTIF(TestUIn3!$E$2:$E670,China_Japan!$A$82),IF(TestUIn3!E670=China_Japan!$A$162, 3&amp;COUNTIF(TestUIn3!$E$2:$E670,China_Japan!$A$162),IF(TestUIn3!E670=China_Japan!$A$242, 4&amp;COUNTIF(TestUIn3!$E$2:$E670,China_Japan!$A$242),IF(TestUIn3!E670=China_Japan!$A$322, 5&amp;COUNTIF(TestUIn3!$E$2:$E670,China_Japan!$A$322),IF(TestUIn3!E670=China_Japan!$A$402, 6&amp;COUNTIF(TestUIn3!$E$2:$E670,China_Japan!$A$402),IF(TestUIn3!E670=China_Japan!$A$482, 7&amp;COUNTIF(TestUIn3!$E$2:$E670,China_Japan!$A$482),IF(TestUIn3!E670=China_Japan!$A$562, 8&amp;COUNTIF(TestUIn3!$E$2:$E670,China_Japan!$A$562),IF(TestUIn3!E670=China_Japan!$A$642, 9&amp;COUNTIF(TestUIn3!$E$2:$E670,China_Japan!$A$642),IF(TestUIn3!E670=China_Japan!$A$722, 10&amp;COUNTIF(TestUIn3!$E$2:$E670,China_Japan!$A$722),0)))))))))))</f>
        <v>0</v>
      </c>
      <c r="B670" t="str">
        <f>TestUIn3!A670</f>
        <v/>
      </c>
      <c r="C670" t="str">
        <f>TestUIn3!B670</f>
        <v/>
      </c>
      <c r="D670" t="str">
        <f>TestUIn3!C670</f>
        <v/>
      </c>
      <c r="E670" t="str">
        <f>TestUIn3!D670</f>
        <v/>
      </c>
      <c r="F670" s="87" t="str">
        <f>TestUIn3!F670</f>
        <v/>
      </c>
    </row>
    <row r="671">
      <c r="A671" s="86">
        <f>(IF(TestUIn3!E671=China_Japan!$A$2,1&amp;COUNTIF(TestUIn3!$E$2:$E671,China_Japan!$A$2), IF(TestUIn3!E671=China_Japan!$A$82, 2&amp;COUNTIF(TestUIn3!$E$2:$E671,China_Japan!$A$82),IF(TestUIn3!E671=China_Japan!$A$162, 3&amp;COUNTIF(TestUIn3!$E$2:$E671,China_Japan!$A$162),IF(TestUIn3!E671=China_Japan!$A$242, 4&amp;COUNTIF(TestUIn3!$E$2:$E671,China_Japan!$A$242),IF(TestUIn3!E671=China_Japan!$A$322, 5&amp;COUNTIF(TestUIn3!$E$2:$E671,China_Japan!$A$322),IF(TestUIn3!E671=China_Japan!$A$402, 6&amp;COUNTIF(TestUIn3!$E$2:$E671,China_Japan!$A$402),IF(TestUIn3!E671=China_Japan!$A$482, 7&amp;COUNTIF(TestUIn3!$E$2:$E671,China_Japan!$A$482),IF(TestUIn3!E671=China_Japan!$A$562, 8&amp;COUNTIF(TestUIn3!$E$2:$E671,China_Japan!$A$562),IF(TestUIn3!E671=China_Japan!$A$642, 9&amp;COUNTIF(TestUIn3!$E$2:$E671,China_Japan!$A$642),IF(TestUIn3!E671=China_Japan!$A$722, 10&amp;COUNTIF(TestUIn3!$E$2:$E671,China_Japan!$A$722),0)))))))))))</f>
        <v>0</v>
      </c>
      <c r="B671" t="str">
        <f>TestUIn3!A671</f>
        <v/>
      </c>
      <c r="C671" t="str">
        <f>TestUIn3!B671</f>
        <v/>
      </c>
      <c r="D671" t="str">
        <f>TestUIn3!C671</f>
        <v/>
      </c>
      <c r="E671" t="str">
        <f>TestUIn3!D671</f>
        <v/>
      </c>
      <c r="F671" s="87" t="str">
        <f>TestUIn3!F671</f>
        <v/>
      </c>
    </row>
    <row r="672">
      <c r="A672" s="86">
        <f>(IF(TestUIn3!E672=China_Japan!$A$2,1&amp;COUNTIF(TestUIn3!$E$2:$E672,China_Japan!$A$2), IF(TestUIn3!E672=China_Japan!$A$82, 2&amp;COUNTIF(TestUIn3!$E$2:$E672,China_Japan!$A$82),IF(TestUIn3!E672=China_Japan!$A$162, 3&amp;COUNTIF(TestUIn3!$E$2:$E672,China_Japan!$A$162),IF(TestUIn3!E672=China_Japan!$A$242, 4&amp;COUNTIF(TestUIn3!$E$2:$E672,China_Japan!$A$242),IF(TestUIn3!E672=China_Japan!$A$322, 5&amp;COUNTIF(TestUIn3!$E$2:$E672,China_Japan!$A$322),IF(TestUIn3!E672=China_Japan!$A$402, 6&amp;COUNTIF(TestUIn3!$E$2:$E672,China_Japan!$A$402),IF(TestUIn3!E672=China_Japan!$A$482, 7&amp;COUNTIF(TestUIn3!$E$2:$E672,China_Japan!$A$482),IF(TestUIn3!E672=China_Japan!$A$562, 8&amp;COUNTIF(TestUIn3!$E$2:$E672,China_Japan!$A$562),IF(TestUIn3!E672=China_Japan!$A$642, 9&amp;COUNTIF(TestUIn3!$E$2:$E672,China_Japan!$A$642),IF(TestUIn3!E672=China_Japan!$A$722, 10&amp;COUNTIF(TestUIn3!$E$2:$E672,China_Japan!$A$722),0)))))))))))</f>
        <v>0</v>
      </c>
      <c r="B672" t="str">
        <f>TestUIn3!A672</f>
        <v/>
      </c>
      <c r="C672" t="str">
        <f>TestUIn3!B672</f>
        <v/>
      </c>
      <c r="D672" t="str">
        <f>TestUIn3!C672</f>
        <v/>
      </c>
      <c r="E672" t="str">
        <f>TestUIn3!D672</f>
        <v/>
      </c>
      <c r="F672" s="87" t="str">
        <f>TestUIn3!F672</f>
        <v/>
      </c>
    </row>
    <row r="673">
      <c r="A673" s="86">
        <f>(IF(TestUIn3!E673=China_Japan!$A$2,1&amp;COUNTIF(TestUIn3!$E$2:$E673,China_Japan!$A$2), IF(TestUIn3!E673=China_Japan!$A$82, 2&amp;COUNTIF(TestUIn3!$E$2:$E673,China_Japan!$A$82),IF(TestUIn3!E673=China_Japan!$A$162, 3&amp;COUNTIF(TestUIn3!$E$2:$E673,China_Japan!$A$162),IF(TestUIn3!E673=China_Japan!$A$242, 4&amp;COUNTIF(TestUIn3!$E$2:$E673,China_Japan!$A$242),IF(TestUIn3!E673=China_Japan!$A$322, 5&amp;COUNTIF(TestUIn3!$E$2:$E673,China_Japan!$A$322),IF(TestUIn3!E673=China_Japan!$A$402, 6&amp;COUNTIF(TestUIn3!$E$2:$E673,China_Japan!$A$402),IF(TestUIn3!E673=China_Japan!$A$482, 7&amp;COUNTIF(TestUIn3!$E$2:$E673,China_Japan!$A$482),IF(TestUIn3!E673=China_Japan!$A$562, 8&amp;COUNTIF(TestUIn3!$E$2:$E673,China_Japan!$A$562),IF(TestUIn3!E673=China_Japan!$A$642, 9&amp;COUNTIF(TestUIn3!$E$2:$E673,China_Japan!$A$642),IF(TestUIn3!E673=China_Japan!$A$722, 10&amp;COUNTIF(TestUIn3!$E$2:$E673,China_Japan!$A$722),0)))))))))))</f>
        <v>0</v>
      </c>
      <c r="B673" t="str">
        <f>TestUIn3!A673</f>
        <v/>
      </c>
      <c r="C673" t="str">
        <f>TestUIn3!B673</f>
        <v/>
      </c>
      <c r="D673" t="str">
        <f>TestUIn3!C673</f>
        <v/>
      </c>
      <c r="E673" t="str">
        <f>TestUIn3!D673</f>
        <v/>
      </c>
      <c r="F673" s="87" t="str">
        <f>TestUIn3!F673</f>
        <v/>
      </c>
    </row>
    <row r="674">
      <c r="A674" s="86">
        <f>(IF(TestUIn3!E674=China_Japan!$A$2,1&amp;COUNTIF(TestUIn3!$E$2:$E674,China_Japan!$A$2), IF(TestUIn3!E674=China_Japan!$A$82, 2&amp;COUNTIF(TestUIn3!$E$2:$E674,China_Japan!$A$82),IF(TestUIn3!E674=China_Japan!$A$162, 3&amp;COUNTIF(TestUIn3!$E$2:$E674,China_Japan!$A$162),IF(TestUIn3!E674=China_Japan!$A$242, 4&amp;COUNTIF(TestUIn3!$E$2:$E674,China_Japan!$A$242),IF(TestUIn3!E674=China_Japan!$A$322, 5&amp;COUNTIF(TestUIn3!$E$2:$E674,China_Japan!$A$322),IF(TestUIn3!E674=China_Japan!$A$402, 6&amp;COUNTIF(TestUIn3!$E$2:$E674,China_Japan!$A$402),IF(TestUIn3!E674=China_Japan!$A$482, 7&amp;COUNTIF(TestUIn3!$E$2:$E674,China_Japan!$A$482),IF(TestUIn3!E674=China_Japan!$A$562, 8&amp;COUNTIF(TestUIn3!$E$2:$E674,China_Japan!$A$562),IF(TestUIn3!E674=China_Japan!$A$642, 9&amp;COUNTIF(TestUIn3!$E$2:$E674,China_Japan!$A$642),IF(TestUIn3!E674=China_Japan!$A$722, 10&amp;COUNTIF(TestUIn3!$E$2:$E674,China_Japan!$A$722),0)))))))))))</f>
        <v>0</v>
      </c>
      <c r="B674" t="str">
        <f>TestUIn3!A674</f>
        <v/>
      </c>
      <c r="C674" t="str">
        <f>TestUIn3!B674</f>
        <v/>
      </c>
      <c r="D674" t="str">
        <f>TestUIn3!C674</f>
        <v/>
      </c>
      <c r="E674" t="str">
        <f>TestUIn3!D674</f>
        <v/>
      </c>
      <c r="F674" s="87" t="str">
        <f>TestUIn3!F674</f>
        <v/>
      </c>
    </row>
    <row r="675">
      <c r="A675" s="86">
        <f>(IF(TestUIn3!E675=China_Japan!$A$2,1&amp;COUNTIF(TestUIn3!$E$2:$E675,China_Japan!$A$2), IF(TestUIn3!E675=China_Japan!$A$82, 2&amp;COUNTIF(TestUIn3!$E$2:$E675,China_Japan!$A$82),IF(TestUIn3!E675=China_Japan!$A$162, 3&amp;COUNTIF(TestUIn3!$E$2:$E675,China_Japan!$A$162),IF(TestUIn3!E675=China_Japan!$A$242, 4&amp;COUNTIF(TestUIn3!$E$2:$E675,China_Japan!$A$242),IF(TestUIn3!E675=China_Japan!$A$322, 5&amp;COUNTIF(TestUIn3!$E$2:$E675,China_Japan!$A$322),IF(TestUIn3!E675=China_Japan!$A$402, 6&amp;COUNTIF(TestUIn3!$E$2:$E675,China_Japan!$A$402),IF(TestUIn3!E675=China_Japan!$A$482, 7&amp;COUNTIF(TestUIn3!$E$2:$E675,China_Japan!$A$482),IF(TestUIn3!E675=China_Japan!$A$562, 8&amp;COUNTIF(TestUIn3!$E$2:$E675,China_Japan!$A$562),IF(TestUIn3!E675=China_Japan!$A$642, 9&amp;COUNTIF(TestUIn3!$E$2:$E675,China_Japan!$A$642),IF(TestUIn3!E675=China_Japan!$A$722, 10&amp;COUNTIF(TestUIn3!$E$2:$E675,China_Japan!$A$722),0)))))))))))</f>
        <v>0</v>
      </c>
      <c r="B675" t="str">
        <f>TestUIn3!A675</f>
        <v/>
      </c>
      <c r="C675" t="str">
        <f>TestUIn3!B675</f>
        <v/>
      </c>
      <c r="D675" t="str">
        <f>TestUIn3!C675</f>
        <v/>
      </c>
      <c r="E675" t="str">
        <f>TestUIn3!D675</f>
        <v/>
      </c>
      <c r="F675" s="87" t="str">
        <f>TestUIn3!F675</f>
        <v/>
      </c>
    </row>
    <row r="676">
      <c r="A676" s="86">
        <f>(IF(TestUIn3!E676=China_Japan!$A$2,1&amp;COUNTIF(TestUIn3!$E$2:$E676,China_Japan!$A$2), IF(TestUIn3!E676=China_Japan!$A$82, 2&amp;COUNTIF(TestUIn3!$E$2:$E676,China_Japan!$A$82),IF(TestUIn3!E676=China_Japan!$A$162, 3&amp;COUNTIF(TestUIn3!$E$2:$E676,China_Japan!$A$162),IF(TestUIn3!E676=China_Japan!$A$242, 4&amp;COUNTIF(TestUIn3!$E$2:$E676,China_Japan!$A$242),IF(TestUIn3!E676=China_Japan!$A$322, 5&amp;COUNTIF(TestUIn3!$E$2:$E676,China_Japan!$A$322),IF(TestUIn3!E676=China_Japan!$A$402, 6&amp;COUNTIF(TestUIn3!$E$2:$E676,China_Japan!$A$402),IF(TestUIn3!E676=China_Japan!$A$482, 7&amp;COUNTIF(TestUIn3!$E$2:$E676,China_Japan!$A$482),IF(TestUIn3!E676=China_Japan!$A$562, 8&amp;COUNTIF(TestUIn3!$E$2:$E676,China_Japan!$A$562),IF(TestUIn3!E676=China_Japan!$A$642, 9&amp;COUNTIF(TestUIn3!$E$2:$E676,China_Japan!$A$642),IF(TestUIn3!E676=China_Japan!$A$722, 10&amp;COUNTIF(TestUIn3!$E$2:$E676,China_Japan!$A$722),0)))))))))))</f>
        <v>0</v>
      </c>
      <c r="B676" t="str">
        <f>TestUIn3!A676</f>
        <v/>
      </c>
      <c r="C676" t="str">
        <f>TestUIn3!B676</f>
        <v/>
      </c>
      <c r="D676" t="str">
        <f>TestUIn3!C676</f>
        <v/>
      </c>
      <c r="E676" t="str">
        <f>TestUIn3!D676</f>
        <v/>
      </c>
      <c r="F676" s="87" t="str">
        <f>TestUIn3!F676</f>
        <v/>
      </c>
    </row>
    <row r="677">
      <c r="A677" s="86">
        <f>(IF(TestUIn3!E677=China_Japan!$A$2,1&amp;COUNTIF(TestUIn3!$E$2:$E677,China_Japan!$A$2), IF(TestUIn3!E677=China_Japan!$A$82, 2&amp;COUNTIF(TestUIn3!$E$2:$E677,China_Japan!$A$82),IF(TestUIn3!E677=China_Japan!$A$162, 3&amp;COUNTIF(TestUIn3!$E$2:$E677,China_Japan!$A$162),IF(TestUIn3!E677=China_Japan!$A$242, 4&amp;COUNTIF(TestUIn3!$E$2:$E677,China_Japan!$A$242),IF(TestUIn3!E677=China_Japan!$A$322, 5&amp;COUNTIF(TestUIn3!$E$2:$E677,China_Japan!$A$322),IF(TestUIn3!E677=China_Japan!$A$402, 6&amp;COUNTIF(TestUIn3!$E$2:$E677,China_Japan!$A$402),IF(TestUIn3!E677=China_Japan!$A$482, 7&amp;COUNTIF(TestUIn3!$E$2:$E677,China_Japan!$A$482),IF(TestUIn3!E677=China_Japan!$A$562, 8&amp;COUNTIF(TestUIn3!$E$2:$E677,China_Japan!$A$562),IF(TestUIn3!E677=China_Japan!$A$642, 9&amp;COUNTIF(TestUIn3!$E$2:$E677,China_Japan!$A$642),IF(TestUIn3!E677=China_Japan!$A$722, 10&amp;COUNTIF(TestUIn3!$E$2:$E677,China_Japan!$A$722),0)))))))))))</f>
        <v>0</v>
      </c>
      <c r="B677" t="str">
        <f>TestUIn3!A677</f>
        <v/>
      </c>
      <c r="C677" t="str">
        <f>TestUIn3!B677</f>
        <v/>
      </c>
      <c r="D677" t="str">
        <f>TestUIn3!C677</f>
        <v/>
      </c>
      <c r="E677" t="str">
        <f>TestUIn3!D677</f>
        <v/>
      </c>
      <c r="F677" s="87" t="str">
        <f>TestUIn3!F677</f>
        <v/>
      </c>
    </row>
    <row r="678">
      <c r="A678" s="86">
        <f>(IF(TestUIn3!E678=China_Japan!$A$2,1&amp;COUNTIF(TestUIn3!$E$2:$E678,China_Japan!$A$2), IF(TestUIn3!E678=China_Japan!$A$82, 2&amp;COUNTIF(TestUIn3!$E$2:$E678,China_Japan!$A$82),IF(TestUIn3!E678=China_Japan!$A$162, 3&amp;COUNTIF(TestUIn3!$E$2:$E678,China_Japan!$A$162),IF(TestUIn3!E678=China_Japan!$A$242, 4&amp;COUNTIF(TestUIn3!$E$2:$E678,China_Japan!$A$242),IF(TestUIn3!E678=China_Japan!$A$322, 5&amp;COUNTIF(TestUIn3!$E$2:$E678,China_Japan!$A$322),IF(TestUIn3!E678=China_Japan!$A$402, 6&amp;COUNTIF(TestUIn3!$E$2:$E678,China_Japan!$A$402),IF(TestUIn3!E678=China_Japan!$A$482, 7&amp;COUNTIF(TestUIn3!$E$2:$E678,China_Japan!$A$482),IF(TestUIn3!E678=China_Japan!$A$562, 8&amp;COUNTIF(TestUIn3!$E$2:$E678,China_Japan!$A$562),IF(TestUIn3!E678=China_Japan!$A$642, 9&amp;COUNTIF(TestUIn3!$E$2:$E678,China_Japan!$A$642),IF(TestUIn3!E678=China_Japan!$A$722, 10&amp;COUNTIF(TestUIn3!$E$2:$E678,China_Japan!$A$722),0)))))))))))</f>
        <v>0</v>
      </c>
      <c r="B678" t="str">
        <f>TestUIn3!A678</f>
        <v/>
      </c>
      <c r="C678" t="str">
        <f>TestUIn3!B678</f>
        <v/>
      </c>
      <c r="D678" t="str">
        <f>TestUIn3!C678</f>
        <v/>
      </c>
      <c r="E678" t="str">
        <f>TestUIn3!D678</f>
        <v/>
      </c>
      <c r="F678" s="87" t="str">
        <f>TestUIn3!F678</f>
        <v/>
      </c>
    </row>
    <row r="679">
      <c r="A679" s="86">
        <f>(IF(TestUIn3!E679=China_Japan!$A$2,1&amp;COUNTIF(TestUIn3!$E$2:$E679,China_Japan!$A$2), IF(TestUIn3!E679=China_Japan!$A$82, 2&amp;COUNTIF(TestUIn3!$E$2:$E679,China_Japan!$A$82),IF(TestUIn3!E679=China_Japan!$A$162, 3&amp;COUNTIF(TestUIn3!$E$2:$E679,China_Japan!$A$162),IF(TestUIn3!E679=China_Japan!$A$242, 4&amp;COUNTIF(TestUIn3!$E$2:$E679,China_Japan!$A$242),IF(TestUIn3!E679=China_Japan!$A$322, 5&amp;COUNTIF(TestUIn3!$E$2:$E679,China_Japan!$A$322),IF(TestUIn3!E679=China_Japan!$A$402, 6&amp;COUNTIF(TestUIn3!$E$2:$E679,China_Japan!$A$402),IF(TestUIn3!E679=China_Japan!$A$482, 7&amp;COUNTIF(TestUIn3!$E$2:$E679,China_Japan!$A$482),IF(TestUIn3!E679=China_Japan!$A$562, 8&amp;COUNTIF(TestUIn3!$E$2:$E679,China_Japan!$A$562),IF(TestUIn3!E679=China_Japan!$A$642, 9&amp;COUNTIF(TestUIn3!$E$2:$E679,China_Japan!$A$642),IF(TestUIn3!E679=China_Japan!$A$722, 10&amp;COUNTIF(TestUIn3!$E$2:$E679,China_Japan!$A$722),0)))))))))))</f>
        <v>0</v>
      </c>
      <c r="B679" t="str">
        <f>TestUIn3!A679</f>
        <v/>
      </c>
      <c r="C679" t="str">
        <f>TestUIn3!B679</f>
        <v/>
      </c>
      <c r="D679" t="str">
        <f>TestUIn3!C679</f>
        <v/>
      </c>
      <c r="E679" t="str">
        <f>TestUIn3!D679</f>
        <v/>
      </c>
      <c r="F679" s="87" t="str">
        <f>TestUIn3!F679</f>
        <v/>
      </c>
    </row>
    <row r="680">
      <c r="A680" s="86">
        <f>(IF(TestUIn3!E680=China_Japan!$A$2,1&amp;COUNTIF(TestUIn3!$E$2:$E680,China_Japan!$A$2), IF(TestUIn3!E680=China_Japan!$A$82, 2&amp;COUNTIF(TestUIn3!$E$2:$E680,China_Japan!$A$82),IF(TestUIn3!E680=China_Japan!$A$162, 3&amp;COUNTIF(TestUIn3!$E$2:$E680,China_Japan!$A$162),IF(TestUIn3!E680=China_Japan!$A$242, 4&amp;COUNTIF(TestUIn3!$E$2:$E680,China_Japan!$A$242),IF(TestUIn3!E680=China_Japan!$A$322, 5&amp;COUNTIF(TestUIn3!$E$2:$E680,China_Japan!$A$322),IF(TestUIn3!E680=China_Japan!$A$402, 6&amp;COUNTIF(TestUIn3!$E$2:$E680,China_Japan!$A$402),IF(TestUIn3!E680=China_Japan!$A$482, 7&amp;COUNTIF(TestUIn3!$E$2:$E680,China_Japan!$A$482),IF(TestUIn3!E680=China_Japan!$A$562, 8&amp;COUNTIF(TestUIn3!$E$2:$E680,China_Japan!$A$562),IF(TestUIn3!E680=China_Japan!$A$642, 9&amp;COUNTIF(TestUIn3!$E$2:$E680,China_Japan!$A$642),IF(TestUIn3!E680=China_Japan!$A$722, 10&amp;COUNTIF(TestUIn3!$E$2:$E680,China_Japan!$A$722),0)))))))))))</f>
        <v>0</v>
      </c>
      <c r="B680" t="str">
        <f>TestUIn3!A680</f>
        <v/>
      </c>
      <c r="C680" t="str">
        <f>TestUIn3!B680</f>
        <v/>
      </c>
      <c r="D680" t="str">
        <f>TestUIn3!C680</f>
        <v/>
      </c>
      <c r="E680" t="str">
        <f>TestUIn3!D680</f>
        <v/>
      </c>
      <c r="F680" s="87" t="str">
        <f>TestUIn3!F680</f>
        <v/>
      </c>
    </row>
    <row r="681">
      <c r="A681" s="86">
        <f>(IF(TestUIn3!E681=China_Japan!$A$2,1&amp;COUNTIF(TestUIn3!$E$2:$E681,China_Japan!$A$2), IF(TestUIn3!E681=China_Japan!$A$82, 2&amp;COUNTIF(TestUIn3!$E$2:$E681,China_Japan!$A$82),IF(TestUIn3!E681=China_Japan!$A$162, 3&amp;COUNTIF(TestUIn3!$E$2:$E681,China_Japan!$A$162),IF(TestUIn3!E681=China_Japan!$A$242, 4&amp;COUNTIF(TestUIn3!$E$2:$E681,China_Japan!$A$242),IF(TestUIn3!E681=China_Japan!$A$322, 5&amp;COUNTIF(TestUIn3!$E$2:$E681,China_Japan!$A$322),IF(TestUIn3!E681=China_Japan!$A$402, 6&amp;COUNTIF(TestUIn3!$E$2:$E681,China_Japan!$A$402),IF(TestUIn3!E681=China_Japan!$A$482, 7&amp;COUNTIF(TestUIn3!$E$2:$E681,China_Japan!$A$482),IF(TestUIn3!E681=China_Japan!$A$562, 8&amp;COUNTIF(TestUIn3!$E$2:$E681,China_Japan!$A$562),IF(TestUIn3!E681=China_Japan!$A$642, 9&amp;COUNTIF(TestUIn3!$E$2:$E681,China_Japan!$A$642),IF(TestUIn3!E681=China_Japan!$A$722, 10&amp;COUNTIF(TestUIn3!$E$2:$E681,China_Japan!$A$722),0)))))))))))</f>
        <v>0</v>
      </c>
      <c r="B681" t="str">
        <f>TestUIn3!A681</f>
        <v/>
      </c>
      <c r="C681" t="str">
        <f>TestUIn3!B681</f>
        <v/>
      </c>
      <c r="D681" t="str">
        <f>TestUIn3!C681</f>
        <v/>
      </c>
      <c r="E681" t="str">
        <f>TestUIn3!D681</f>
        <v/>
      </c>
      <c r="F681" s="87" t="str">
        <f>TestUIn3!F681</f>
        <v/>
      </c>
    </row>
    <row r="682">
      <c r="A682" s="86">
        <f>(IF(TestUIn3!E682=China_Japan!$A$2,1&amp;COUNTIF(TestUIn3!$E$2:$E682,China_Japan!$A$2), IF(TestUIn3!E682=China_Japan!$A$82, 2&amp;COUNTIF(TestUIn3!$E$2:$E682,China_Japan!$A$82),IF(TestUIn3!E682=China_Japan!$A$162, 3&amp;COUNTIF(TestUIn3!$E$2:$E682,China_Japan!$A$162),IF(TestUIn3!E682=China_Japan!$A$242, 4&amp;COUNTIF(TestUIn3!$E$2:$E682,China_Japan!$A$242),IF(TestUIn3!E682=China_Japan!$A$322, 5&amp;COUNTIF(TestUIn3!$E$2:$E682,China_Japan!$A$322),IF(TestUIn3!E682=China_Japan!$A$402, 6&amp;COUNTIF(TestUIn3!$E$2:$E682,China_Japan!$A$402),IF(TestUIn3!E682=China_Japan!$A$482, 7&amp;COUNTIF(TestUIn3!$E$2:$E682,China_Japan!$A$482),IF(TestUIn3!E682=China_Japan!$A$562, 8&amp;COUNTIF(TestUIn3!$E$2:$E682,China_Japan!$A$562),IF(TestUIn3!E682=China_Japan!$A$642, 9&amp;COUNTIF(TestUIn3!$E$2:$E682,China_Japan!$A$642),IF(TestUIn3!E682=China_Japan!$A$722, 10&amp;COUNTIF(TestUIn3!$E$2:$E682,China_Japan!$A$722),0)))))))))))</f>
        <v>0</v>
      </c>
      <c r="B682" t="str">
        <f>TestUIn3!A682</f>
        <v/>
      </c>
      <c r="C682" t="str">
        <f>TestUIn3!B682</f>
        <v/>
      </c>
      <c r="D682" t="str">
        <f>TestUIn3!C682</f>
        <v/>
      </c>
      <c r="E682" t="str">
        <f>TestUIn3!D682</f>
        <v/>
      </c>
      <c r="F682" s="87" t="str">
        <f>TestUIn3!F682</f>
        <v/>
      </c>
    </row>
    <row r="683">
      <c r="A683" s="86">
        <f>(IF(TestUIn3!E683=China_Japan!$A$2,1&amp;COUNTIF(TestUIn3!$E$2:$E683,China_Japan!$A$2), IF(TestUIn3!E683=China_Japan!$A$82, 2&amp;COUNTIF(TestUIn3!$E$2:$E683,China_Japan!$A$82),IF(TestUIn3!E683=China_Japan!$A$162, 3&amp;COUNTIF(TestUIn3!$E$2:$E683,China_Japan!$A$162),IF(TestUIn3!E683=China_Japan!$A$242, 4&amp;COUNTIF(TestUIn3!$E$2:$E683,China_Japan!$A$242),IF(TestUIn3!E683=China_Japan!$A$322, 5&amp;COUNTIF(TestUIn3!$E$2:$E683,China_Japan!$A$322),IF(TestUIn3!E683=China_Japan!$A$402, 6&amp;COUNTIF(TestUIn3!$E$2:$E683,China_Japan!$A$402),IF(TestUIn3!E683=China_Japan!$A$482, 7&amp;COUNTIF(TestUIn3!$E$2:$E683,China_Japan!$A$482),IF(TestUIn3!E683=China_Japan!$A$562, 8&amp;COUNTIF(TestUIn3!$E$2:$E683,China_Japan!$A$562),IF(TestUIn3!E683=China_Japan!$A$642, 9&amp;COUNTIF(TestUIn3!$E$2:$E683,China_Japan!$A$642),IF(TestUIn3!E683=China_Japan!$A$722, 10&amp;COUNTIF(TestUIn3!$E$2:$E683,China_Japan!$A$722),0)))))))))))</f>
        <v>0</v>
      </c>
      <c r="B683" t="str">
        <f>TestUIn3!A683</f>
        <v/>
      </c>
      <c r="C683" t="str">
        <f>TestUIn3!B683</f>
        <v/>
      </c>
      <c r="D683" t="str">
        <f>TestUIn3!C683</f>
        <v/>
      </c>
      <c r="E683" t="str">
        <f>TestUIn3!D683</f>
        <v/>
      </c>
      <c r="F683" s="87" t="str">
        <f>TestUIn3!F683</f>
        <v/>
      </c>
    </row>
    <row r="684">
      <c r="A684" s="86">
        <f>(IF(TestUIn3!E684=China_Japan!$A$2,1&amp;COUNTIF(TestUIn3!$E$2:$E684,China_Japan!$A$2), IF(TestUIn3!E684=China_Japan!$A$82, 2&amp;COUNTIF(TestUIn3!$E$2:$E684,China_Japan!$A$82),IF(TestUIn3!E684=China_Japan!$A$162, 3&amp;COUNTIF(TestUIn3!$E$2:$E684,China_Japan!$A$162),IF(TestUIn3!E684=China_Japan!$A$242, 4&amp;COUNTIF(TestUIn3!$E$2:$E684,China_Japan!$A$242),IF(TestUIn3!E684=China_Japan!$A$322, 5&amp;COUNTIF(TestUIn3!$E$2:$E684,China_Japan!$A$322),IF(TestUIn3!E684=China_Japan!$A$402, 6&amp;COUNTIF(TestUIn3!$E$2:$E684,China_Japan!$A$402),IF(TestUIn3!E684=China_Japan!$A$482, 7&amp;COUNTIF(TestUIn3!$E$2:$E684,China_Japan!$A$482),IF(TestUIn3!E684=China_Japan!$A$562, 8&amp;COUNTIF(TestUIn3!$E$2:$E684,China_Japan!$A$562),IF(TestUIn3!E684=China_Japan!$A$642, 9&amp;COUNTIF(TestUIn3!$E$2:$E684,China_Japan!$A$642),IF(TestUIn3!E684=China_Japan!$A$722, 10&amp;COUNTIF(TestUIn3!$E$2:$E684,China_Japan!$A$722),0)))))))))))</f>
        <v>0</v>
      </c>
      <c r="B684" t="str">
        <f>TestUIn3!A684</f>
        <v/>
      </c>
      <c r="C684" t="str">
        <f>TestUIn3!B684</f>
        <v/>
      </c>
      <c r="D684" t="str">
        <f>TestUIn3!C684</f>
        <v/>
      </c>
      <c r="E684" t="str">
        <f>TestUIn3!D684</f>
        <v/>
      </c>
      <c r="F684" s="87" t="str">
        <f>TestUIn3!F684</f>
        <v/>
      </c>
    </row>
    <row r="685">
      <c r="A685" s="86">
        <f>(IF(TestUIn3!E685=China_Japan!$A$2,1&amp;COUNTIF(TestUIn3!$E$2:$E685,China_Japan!$A$2), IF(TestUIn3!E685=China_Japan!$A$82, 2&amp;COUNTIF(TestUIn3!$E$2:$E685,China_Japan!$A$82),IF(TestUIn3!E685=China_Japan!$A$162, 3&amp;COUNTIF(TestUIn3!$E$2:$E685,China_Japan!$A$162),IF(TestUIn3!E685=China_Japan!$A$242, 4&amp;COUNTIF(TestUIn3!$E$2:$E685,China_Japan!$A$242),IF(TestUIn3!E685=China_Japan!$A$322, 5&amp;COUNTIF(TestUIn3!$E$2:$E685,China_Japan!$A$322),IF(TestUIn3!E685=China_Japan!$A$402, 6&amp;COUNTIF(TestUIn3!$E$2:$E685,China_Japan!$A$402),IF(TestUIn3!E685=China_Japan!$A$482, 7&amp;COUNTIF(TestUIn3!$E$2:$E685,China_Japan!$A$482),IF(TestUIn3!E685=China_Japan!$A$562, 8&amp;COUNTIF(TestUIn3!$E$2:$E685,China_Japan!$A$562),IF(TestUIn3!E685=China_Japan!$A$642, 9&amp;COUNTIF(TestUIn3!$E$2:$E685,China_Japan!$A$642),IF(TestUIn3!E685=China_Japan!$A$722, 10&amp;COUNTIF(TestUIn3!$E$2:$E685,China_Japan!$A$722),0)))))))))))</f>
        <v>0</v>
      </c>
      <c r="B685" t="str">
        <f>TestUIn3!A685</f>
        <v/>
      </c>
      <c r="C685" t="str">
        <f>TestUIn3!B685</f>
        <v/>
      </c>
      <c r="D685" t="str">
        <f>TestUIn3!C685</f>
        <v/>
      </c>
      <c r="E685" t="str">
        <f>TestUIn3!D685</f>
        <v/>
      </c>
      <c r="F685" s="87" t="str">
        <f>TestUIn3!F685</f>
        <v/>
      </c>
    </row>
    <row r="686">
      <c r="A686" s="86">
        <f>(IF(TestUIn3!E686=China_Japan!$A$2,1&amp;COUNTIF(TestUIn3!$E$2:$E686,China_Japan!$A$2), IF(TestUIn3!E686=China_Japan!$A$82, 2&amp;COUNTIF(TestUIn3!$E$2:$E686,China_Japan!$A$82),IF(TestUIn3!E686=China_Japan!$A$162, 3&amp;COUNTIF(TestUIn3!$E$2:$E686,China_Japan!$A$162),IF(TestUIn3!E686=China_Japan!$A$242, 4&amp;COUNTIF(TestUIn3!$E$2:$E686,China_Japan!$A$242),IF(TestUIn3!E686=China_Japan!$A$322, 5&amp;COUNTIF(TestUIn3!$E$2:$E686,China_Japan!$A$322),IF(TestUIn3!E686=China_Japan!$A$402, 6&amp;COUNTIF(TestUIn3!$E$2:$E686,China_Japan!$A$402),IF(TestUIn3!E686=China_Japan!$A$482, 7&amp;COUNTIF(TestUIn3!$E$2:$E686,China_Japan!$A$482),IF(TestUIn3!E686=China_Japan!$A$562, 8&amp;COUNTIF(TestUIn3!$E$2:$E686,China_Japan!$A$562),IF(TestUIn3!E686=China_Japan!$A$642, 9&amp;COUNTIF(TestUIn3!$E$2:$E686,China_Japan!$A$642),IF(TestUIn3!E686=China_Japan!$A$722, 10&amp;COUNTIF(TestUIn3!$E$2:$E686,China_Japan!$A$722),0)))))))))))</f>
        <v>0</v>
      </c>
      <c r="B686" t="str">
        <f>TestUIn3!A686</f>
        <v/>
      </c>
      <c r="C686" t="str">
        <f>TestUIn3!B686</f>
        <v/>
      </c>
      <c r="D686" t="str">
        <f>TestUIn3!C686</f>
        <v/>
      </c>
      <c r="E686" t="str">
        <f>TestUIn3!D686</f>
        <v/>
      </c>
      <c r="F686" s="87" t="str">
        <f>TestUIn3!F686</f>
        <v/>
      </c>
    </row>
    <row r="687">
      <c r="A687" s="86">
        <f>(IF(TestUIn3!E687=China_Japan!$A$2,1&amp;COUNTIF(TestUIn3!$E$2:$E687,China_Japan!$A$2), IF(TestUIn3!E687=China_Japan!$A$82, 2&amp;COUNTIF(TestUIn3!$E$2:$E687,China_Japan!$A$82),IF(TestUIn3!E687=China_Japan!$A$162, 3&amp;COUNTIF(TestUIn3!$E$2:$E687,China_Japan!$A$162),IF(TestUIn3!E687=China_Japan!$A$242, 4&amp;COUNTIF(TestUIn3!$E$2:$E687,China_Japan!$A$242),IF(TestUIn3!E687=China_Japan!$A$322, 5&amp;COUNTIF(TestUIn3!$E$2:$E687,China_Japan!$A$322),IF(TestUIn3!E687=China_Japan!$A$402, 6&amp;COUNTIF(TestUIn3!$E$2:$E687,China_Japan!$A$402),IF(TestUIn3!E687=China_Japan!$A$482, 7&amp;COUNTIF(TestUIn3!$E$2:$E687,China_Japan!$A$482),IF(TestUIn3!E687=China_Japan!$A$562, 8&amp;COUNTIF(TestUIn3!$E$2:$E687,China_Japan!$A$562),IF(TestUIn3!E687=China_Japan!$A$642, 9&amp;COUNTIF(TestUIn3!$E$2:$E687,China_Japan!$A$642),IF(TestUIn3!E687=China_Japan!$A$722, 10&amp;COUNTIF(TestUIn3!$E$2:$E687,China_Japan!$A$722),0)))))))))))</f>
        <v>0</v>
      </c>
      <c r="B687" t="str">
        <f>TestUIn3!A687</f>
        <v/>
      </c>
      <c r="C687" t="str">
        <f>TestUIn3!B687</f>
        <v/>
      </c>
      <c r="D687" t="str">
        <f>TestUIn3!C687</f>
        <v/>
      </c>
      <c r="E687" t="str">
        <f>TestUIn3!D687</f>
        <v/>
      </c>
      <c r="F687" s="87" t="str">
        <f>TestUIn3!F687</f>
        <v/>
      </c>
    </row>
    <row r="688">
      <c r="A688" s="86">
        <f>(IF(TestUIn3!E688=China_Japan!$A$2,1&amp;COUNTIF(TestUIn3!$E$2:$E688,China_Japan!$A$2), IF(TestUIn3!E688=China_Japan!$A$82, 2&amp;COUNTIF(TestUIn3!$E$2:$E688,China_Japan!$A$82),IF(TestUIn3!E688=China_Japan!$A$162, 3&amp;COUNTIF(TestUIn3!$E$2:$E688,China_Japan!$A$162),IF(TestUIn3!E688=China_Japan!$A$242, 4&amp;COUNTIF(TestUIn3!$E$2:$E688,China_Japan!$A$242),IF(TestUIn3!E688=China_Japan!$A$322, 5&amp;COUNTIF(TestUIn3!$E$2:$E688,China_Japan!$A$322),IF(TestUIn3!E688=China_Japan!$A$402, 6&amp;COUNTIF(TestUIn3!$E$2:$E688,China_Japan!$A$402),IF(TestUIn3!E688=China_Japan!$A$482, 7&amp;COUNTIF(TestUIn3!$E$2:$E688,China_Japan!$A$482),IF(TestUIn3!E688=China_Japan!$A$562, 8&amp;COUNTIF(TestUIn3!$E$2:$E688,China_Japan!$A$562),IF(TestUIn3!E688=China_Japan!$A$642, 9&amp;COUNTIF(TestUIn3!$E$2:$E688,China_Japan!$A$642),IF(TestUIn3!E688=China_Japan!$A$722, 10&amp;COUNTIF(TestUIn3!$E$2:$E688,China_Japan!$A$722),0)))))))))))</f>
        <v>0</v>
      </c>
      <c r="B688" t="str">
        <f>TestUIn3!A688</f>
        <v/>
      </c>
      <c r="C688" t="str">
        <f>TestUIn3!B688</f>
        <v/>
      </c>
      <c r="D688" t="str">
        <f>TestUIn3!C688</f>
        <v/>
      </c>
      <c r="E688" t="str">
        <f>TestUIn3!D688</f>
        <v/>
      </c>
      <c r="F688" s="87" t="str">
        <f>TestUIn3!F688</f>
        <v/>
      </c>
    </row>
    <row r="689">
      <c r="A689" s="86">
        <f>(IF(TestUIn3!E689=China_Japan!$A$2,1&amp;COUNTIF(TestUIn3!$E$2:$E689,China_Japan!$A$2), IF(TestUIn3!E689=China_Japan!$A$82, 2&amp;COUNTIF(TestUIn3!$E$2:$E689,China_Japan!$A$82),IF(TestUIn3!E689=China_Japan!$A$162, 3&amp;COUNTIF(TestUIn3!$E$2:$E689,China_Japan!$A$162),IF(TestUIn3!E689=China_Japan!$A$242, 4&amp;COUNTIF(TestUIn3!$E$2:$E689,China_Japan!$A$242),IF(TestUIn3!E689=China_Japan!$A$322, 5&amp;COUNTIF(TestUIn3!$E$2:$E689,China_Japan!$A$322),IF(TestUIn3!E689=China_Japan!$A$402, 6&amp;COUNTIF(TestUIn3!$E$2:$E689,China_Japan!$A$402),IF(TestUIn3!E689=China_Japan!$A$482, 7&amp;COUNTIF(TestUIn3!$E$2:$E689,China_Japan!$A$482),IF(TestUIn3!E689=China_Japan!$A$562, 8&amp;COUNTIF(TestUIn3!$E$2:$E689,China_Japan!$A$562),IF(TestUIn3!E689=China_Japan!$A$642, 9&amp;COUNTIF(TestUIn3!$E$2:$E689,China_Japan!$A$642),IF(TestUIn3!E689=China_Japan!$A$722, 10&amp;COUNTIF(TestUIn3!$E$2:$E689,China_Japan!$A$722),0)))))))))))</f>
        <v>0</v>
      </c>
      <c r="B689" t="str">
        <f>TestUIn3!A689</f>
        <v/>
      </c>
      <c r="C689" t="str">
        <f>TestUIn3!B689</f>
        <v/>
      </c>
      <c r="D689" t="str">
        <f>TestUIn3!C689</f>
        <v/>
      </c>
      <c r="E689" t="str">
        <f>TestUIn3!D689</f>
        <v/>
      </c>
      <c r="F689" s="87" t="str">
        <f>TestUIn3!F689</f>
        <v/>
      </c>
    </row>
    <row r="690">
      <c r="A690" s="86">
        <f>(IF(TestUIn3!E690=China_Japan!$A$2,1&amp;COUNTIF(TestUIn3!$E$2:$E690,China_Japan!$A$2), IF(TestUIn3!E690=China_Japan!$A$82, 2&amp;COUNTIF(TestUIn3!$E$2:$E690,China_Japan!$A$82),IF(TestUIn3!E690=China_Japan!$A$162, 3&amp;COUNTIF(TestUIn3!$E$2:$E690,China_Japan!$A$162),IF(TestUIn3!E690=China_Japan!$A$242, 4&amp;COUNTIF(TestUIn3!$E$2:$E690,China_Japan!$A$242),IF(TestUIn3!E690=China_Japan!$A$322, 5&amp;COUNTIF(TestUIn3!$E$2:$E690,China_Japan!$A$322),IF(TestUIn3!E690=China_Japan!$A$402, 6&amp;COUNTIF(TestUIn3!$E$2:$E690,China_Japan!$A$402),IF(TestUIn3!E690=China_Japan!$A$482, 7&amp;COUNTIF(TestUIn3!$E$2:$E690,China_Japan!$A$482),IF(TestUIn3!E690=China_Japan!$A$562, 8&amp;COUNTIF(TestUIn3!$E$2:$E690,China_Japan!$A$562),IF(TestUIn3!E690=China_Japan!$A$642, 9&amp;COUNTIF(TestUIn3!$E$2:$E690,China_Japan!$A$642),IF(TestUIn3!E690=China_Japan!$A$722, 10&amp;COUNTIF(TestUIn3!$E$2:$E690,China_Japan!$A$722),0)))))))))))</f>
        <v>0</v>
      </c>
      <c r="B690" t="str">
        <f>TestUIn3!A690</f>
        <v/>
      </c>
      <c r="C690" t="str">
        <f>TestUIn3!B690</f>
        <v/>
      </c>
      <c r="D690" t="str">
        <f>TestUIn3!C690</f>
        <v/>
      </c>
      <c r="E690" t="str">
        <f>TestUIn3!D690</f>
        <v/>
      </c>
      <c r="F690" s="87" t="str">
        <f>TestUIn3!F690</f>
        <v/>
      </c>
    </row>
    <row r="691">
      <c r="A691" s="86">
        <f>(IF(TestUIn3!E691=China_Japan!$A$2,1&amp;COUNTIF(TestUIn3!$E$2:$E691,China_Japan!$A$2), IF(TestUIn3!E691=China_Japan!$A$82, 2&amp;COUNTIF(TestUIn3!$E$2:$E691,China_Japan!$A$82),IF(TestUIn3!E691=China_Japan!$A$162, 3&amp;COUNTIF(TestUIn3!$E$2:$E691,China_Japan!$A$162),IF(TestUIn3!E691=China_Japan!$A$242, 4&amp;COUNTIF(TestUIn3!$E$2:$E691,China_Japan!$A$242),IF(TestUIn3!E691=China_Japan!$A$322, 5&amp;COUNTIF(TestUIn3!$E$2:$E691,China_Japan!$A$322),IF(TestUIn3!E691=China_Japan!$A$402, 6&amp;COUNTIF(TestUIn3!$E$2:$E691,China_Japan!$A$402),IF(TestUIn3!E691=China_Japan!$A$482, 7&amp;COUNTIF(TestUIn3!$E$2:$E691,China_Japan!$A$482),IF(TestUIn3!E691=China_Japan!$A$562, 8&amp;COUNTIF(TestUIn3!$E$2:$E691,China_Japan!$A$562),IF(TestUIn3!E691=China_Japan!$A$642, 9&amp;COUNTIF(TestUIn3!$E$2:$E691,China_Japan!$A$642),IF(TestUIn3!E691=China_Japan!$A$722, 10&amp;COUNTIF(TestUIn3!$E$2:$E691,China_Japan!$A$722),0)))))))))))</f>
        <v>0</v>
      </c>
      <c r="B691" t="str">
        <f>TestUIn3!A691</f>
        <v/>
      </c>
      <c r="C691" t="str">
        <f>TestUIn3!B691</f>
        <v/>
      </c>
      <c r="D691" t="str">
        <f>TestUIn3!C691</f>
        <v/>
      </c>
      <c r="E691" t="str">
        <f>TestUIn3!D691</f>
        <v/>
      </c>
      <c r="F691" s="87" t="str">
        <f>TestUIn3!F691</f>
        <v/>
      </c>
    </row>
    <row r="692">
      <c r="A692" s="86">
        <f>(IF(TestUIn3!E692=China_Japan!$A$2,1&amp;COUNTIF(TestUIn3!$E$2:$E692,China_Japan!$A$2), IF(TestUIn3!E692=China_Japan!$A$82, 2&amp;COUNTIF(TestUIn3!$E$2:$E692,China_Japan!$A$82),IF(TestUIn3!E692=China_Japan!$A$162, 3&amp;COUNTIF(TestUIn3!$E$2:$E692,China_Japan!$A$162),IF(TestUIn3!E692=China_Japan!$A$242, 4&amp;COUNTIF(TestUIn3!$E$2:$E692,China_Japan!$A$242),IF(TestUIn3!E692=China_Japan!$A$322, 5&amp;COUNTIF(TestUIn3!$E$2:$E692,China_Japan!$A$322),IF(TestUIn3!E692=China_Japan!$A$402, 6&amp;COUNTIF(TestUIn3!$E$2:$E692,China_Japan!$A$402),IF(TestUIn3!E692=China_Japan!$A$482, 7&amp;COUNTIF(TestUIn3!$E$2:$E692,China_Japan!$A$482),IF(TestUIn3!E692=China_Japan!$A$562, 8&amp;COUNTIF(TestUIn3!$E$2:$E692,China_Japan!$A$562),IF(TestUIn3!E692=China_Japan!$A$642, 9&amp;COUNTIF(TestUIn3!$E$2:$E692,China_Japan!$A$642),IF(TestUIn3!E692=China_Japan!$A$722, 10&amp;COUNTIF(TestUIn3!$E$2:$E692,China_Japan!$A$722),0)))))))))))</f>
        <v>0</v>
      </c>
      <c r="B692" t="str">
        <f>TestUIn3!A692</f>
        <v/>
      </c>
      <c r="C692" t="str">
        <f>TestUIn3!B692</f>
        <v/>
      </c>
      <c r="D692" t="str">
        <f>TestUIn3!C692</f>
        <v/>
      </c>
      <c r="E692" t="str">
        <f>TestUIn3!D692</f>
        <v/>
      </c>
      <c r="F692" s="87" t="str">
        <f>TestUIn3!F692</f>
        <v/>
      </c>
    </row>
    <row r="693">
      <c r="A693" s="86">
        <f>(IF(TestUIn3!E693=China_Japan!$A$2,1&amp;COUNTIF(TestUIn3!$E$2:$E693,China_Japan!$A$2), IF(TestUIn3!E693=China_Japan!$A$82, 2&amp;COUNTIF(TestUIn3!$E$2:$E693,China_Japan!$A$82),IF(TestUIn3!E693=China_Japan!$A$162, 3&amp;COUNTIF(TestUIn3!$E$2:$E693,China_Japan!$A$162),IF(TestUIn3!E693=China_Japan!$A$242, 4&amp;COUNTIF(TestUIn3!$E$2:$E693,China_Japan!$A$242),IF(TestUIn3!E693=China_Japan!$A$322, 5&amp;COUNTIF(TestUIn3!$E$2:$E693,China_Japan!$A$322),IF(TestUIn3!E693=China_Japan!$A$402, 6&amp;COUNTIF(TestUIn3!$E$2:$E693,China_Japan!$A$402),IF(TestUIn3!E693=China_Japan!$A$482, 7&amp;COUNTIF(TestUIn3!$E$2:$E693,China_Japan!$A$482),IF(TestUIn3!E693=China_Japan!$A$562, 8&amp;COUNTIF(TestUIn3!$E$2:$E693,China_Japan!$A$562),IF(TestUIn3!E693=China_Japan!$A$642, 9&amp;COUNTIF(TestUIn3!$E$2:$E693,China_Japan!$A$642),IF(TestUIn3!E693=China_Japan!$A$722, 10&amp;COUNTIF(TestUIn3!$E$2:$E693,China_Japan!$A$722),0)))))))))))</f>
        <v>0</v>
      </c>
      <c r="B693" t="str">
        <f>TestUIn3!A693</f>
        <v/>
      </c>
      <c r="C693" t="str">
        <f>TestUIn3!B693</f>
        <v/>
      </c>
      <c r="D693" t="str">
        <f>TestUIn3!C693</f>
        <v/>
      </c>
      <c r="E693" t="str">
        <f>TestUIn3!D693</f>
        <v/>
      </c>
      <c r="F693" s="87" t="str">
        <f>TestUIn3!F693</f>
        <v/>
      </c>
    </row>
    <row r="694">
      <c r="A694" s="86">
        <f>(IF(TestUIn3!E694=China_Japan!$A$2,1&amp;COUNTIF(TestUIn3!$E$2:$E694,China_Japan!$A$2), IF(TestUIn3!E694=China_Japan!$A$82, 2&amp;COUNTIF(TestUIn3!$E$2:$E694,China_Japan!$A$82),IF(TestUIn3!E694=China_Japan!$A$162, 3&amp;COUNTIF(TestUIn3!$E$2:$E694,China_Japan!$A$162),IF(TestUIn3!E694=China_Japan!$A$242, 4&amp;COUNTIF(TestUIn3!$E$2:$E694,China_Japan!$A$242),IF(TestUIn3!E694=China_Japan!$A$322, 5&amp;COUNTIF(TestUIn3!$E$2:$E694,China_Japan!$A$322),IF(TestUIn3!E694=China_Japan!$A$402, 6&amp;COUNTIF(TestUIn3!$E$2:$E694,China_Japan!$A$402),IF(TestUIn3!E694=China_Japan!$A$482, 7&amp;COUNTIF(TestUIn3!$E$2:$E694,China_Japan!$A$482),IF(TestUIn3!E694=China_Japan!$A$562, 8&amp;COUNTIF(TestUIn3!$E$2:$E694,China_Japan!$A$562),IF(TestUIn3!E694=China_Japan!$A$642, 9&amp;COUNTIF(TestUIn3!$E$2:$E694,China_Japan!$A$642),IF(TestUIn3!E694=China_Japan!$A$722, 10&amp;COUNTIF(TestUIn3!$E$2:$E694,China_Japan!$A$722),0)))))))))))</f>
        <v>0</v>
      </c>
      <c r="B694" t="str">
        <f>TestUIn3!A694</f>
        <v/>
      </c>
      <c r="C694" t="str">
        <f>TestUIn3!B694</f>
        <v/>
      </c>
      <c r="D694" t="str">
        <f>TestUIn3!C694</f>
        <v/>
      </c>
      <c r="E694" t="str">
        <f>TestUIn3!D694</f>
        <v/>
      </c>
      <c r="F694" s="87" t="str">
        <f>TestUIn3!F694</f>
        <v/>
      </c>
    </row>
    <row r="695">
      <c r="A695" s="86">
        <f>(IF(TestUIn3!E695=China_Japan!$A$2,1&amp;COUNTIF(TestUIn3!$E$2:$E695,China_Japan!$A$2), IF(TestUIn3!E695=China_Japan!$A$82, 2&amp;COUNTIF(TestUIn3!$E$2:$E695,China_Japan!$A$82),IF(TestUIn3!E695=China_Japan!$A$162, 3&amp;COUNTIF(TestUIn3!$E$2:$E695,China_Japan!$A$162),IF(TestUIn3!E695=China_Japan!$A$242, 4&amp;COUNTIF(TestUIn3!$E$2:$E695,China_Japan!$A$242),IF(TestUIn3!E695=China_Japan!$A$322, 5&amp;COUNTIF(TestUIn3!$E$2:$E695,China_Japan!$A$322),IF(TestUIn3!E695=China_Japan!$A$402, 6&amp;COUNTIF(TestUIn3!$E$2:$E695,China_Japan!$A$402),IF(TestUIn3!E695=China_Japan!$A$482, 7&amp;COUNTIF(TestUIn3!$E$2:$E695,China_Japan!$A$482),IF(TestUIn3!E695=China_Japan!$A$562, 8&amp;COUNTIF(TestUIn3!$E$2:$E695,China_Japan!$A$562),IF(TestUIn3!E695=China_Japan!$A$642, 9&amp;COUNTIF(TestUIn3!$E$2:$E695,China_Japan!$A$642),IF(TestUIn3!E695=China_Japan!$A$722, 10&amp;COUNTIF(TestUIn3!$E$2:$E695,China_Japan!$A$722),0)))))))))))</f>
        <v>0</v>
      </c>
      <c r="B695" t="str">
        <f>TestUIn3!A695</f>
        <v/>
      </c>
      <c r="C695" t="str">
        <f>TestUIn3!B695</f>
        <v/>
      </c>
      <c r="D695" t="str">
        <f>TestUIn3!C695</f>
        <v/>
      </c>
      <c r="E695" t="str">
        <f>TestUIn3!D695</f>
        <v/>
      </c>
      <c r="F695" s="87" t="str">
        <f>TestUIn3!F695</f>
        <v/>
      </c>
    </row>
    <row r="696">
      <c r="A696" s="86">
        <f>(IF(TestUIn3!E696=China_Japan!$A$2,1&amp;COUNTIF(TestUIn3!$E$2:$E696,China_Japan!$A$2), IF(TestUIn3!E696=China_Japan!$A$82, 2&amp;COUNTIF(TestUIn3!$E$2:$E696,China_Japan!$A$82),IF(TestUIn3!E696=China_Japan!$A$162, 3&amp;COUNTIF(TestUIn3!$E$2:$E696,China_Japan!$A$162),IF(TestUIn3!E696=China_Japan!$A$242, 4&amp;COUNTIF(TestUIn3!$E$2:$E696,China_Japan!$A$242),IF(TestUIn3!E696=China_Japan!$A$322, 5&amp;COUNTIF(TestUIn3!$E$2:$E696,China_Japan!$A$322),IF(TestUIn3!E696=China_Japan!$A$402, 6&amp;COUNTIF(TestUIn3!$E$2:$E696,China_Japan!$A$402),IF(TestUIn3!E696=China_Japan!$A$482, 7&amp;COUNTIF(TestUIn3!$E$2:$E696,China_Japan!$A$482),IF(TestUIn3!E696=China_Japan!$A$562, 8&amp;COUNTIF(TestUIn3!$E$2:$E696,China_Japan!$A$562),IF(TestUIn3!E696=China_Japan!$A$642, 9&amp;COUNTIF(TestUIn3!$E$2:$E696,China_Japan!$A$642),IF(TestUIn3!E696=China_Japan!$A$722, 10&amp;COUNTIF(TestUIn3!$E$2:$E696,China_Japan!$A$722),0)))))))))))</f>
        <v>0</v>
      </c>
      <c r="B696" t="str">
        <f>TestUIn3!A696</f>
        <v/>
      </c>
      <c r="C696" t="str">
        <f>TestUIn3!B696</f>
        <v/>
      </c>
      <c r="D696" t="str">
        <f>TestUIn3!C696</f>
        <v/>
      </c>
      <c r="E696" t="str">
        <f>TestUIn3!D696</f>
        <v/>
      </c>
      <c r="F696" s="87" t="str">
        <f>TestUIn3!F696</f>
        <v/>
      </c>
    </row>
    <row r="697">
      <c r="A697" s="86">
        <f>(IF(TestUIn3!E697=China_Japan!$A$2,1&amp;COUNTIF(TestUIn3!$E$2:$E697,China_Japan!$A$2), IF(TestUIn3!E697=China_Japan!$A$82, 2&amp;COUNTIF(TestUIn3!$E$2:$E697,China_Japan!$A$82),IF(TestUIn3!E697=China_Japan!$A$162, 3&amp;COUNTIF(TestUIn3!$E$2:$E697,China_Japan!$A$162),IF(TestUIn3!E697=China_Japan!$A$242, 4&amp;COUNTIF(TestUIn3!$E$2:$E697,China_Japan!$A$242),IF(TestUIn3!E697=China_Japan!$A$322, 5&amp;COUNTIF(TestUIn3!$E$2:$E697,China_Japan!$A$322),IF(TestUIn3!E697=China_Japan!$A$402, 6&amp;COUNTIF(TestUIn3!$E$2:$E697,China_Japan!$A$402),IF(TestUIn3!E697=China_Japan!$A$482, 7&amp;COUNTIF(TestUIn3!$E$2:$E697,China_Japan!$A$482),IF(TestUIn3!E697=China_Japan!$A$562, 8&amp;COUNTIF(TestUIn3!$E$2:$E697,China_Japan!$A$562),IF(TestUIn3!E697=China_Japan!$A$642, 9&amp;COUNTIF(TestUIn3!$E$2:$E697,China_Japan!$A$642),IF(TestUIn3!E697=China_Japan!$A$722, 10&amp;COUNTIF(TestUIn3!$E$2:$E697,China_Japan!$A$722),0)))))))))))</f>
        <v>0</v>
      </c>
      <c r="B697" t="str">
        <f>TestUIn3!A697</f>
        <v/>
      </c>
      <c r="C697" t="str">
        <f>TestUIn3!B697</f>
        <v/>
      </c>
      <c r="D697" t="str">
        <f>TestUIn3!C697</f>
        <v/>
      </c>
      <c r="E697" t="str">
        <f>TestUIn3!D697</f>
        <v/>
      </c>
      <c r="F697" s="87" t="str">
        <f>TestUIn3!F697</f>
        <v/>
      </c>
    </row>
    <row r="698">
      <c r="A698" s="86">
        <f>(IF(TestUIn3!E698=China_Japan!$A$2,1&amp;COUNTIF(TestUIn3!$E$2:$E698,China_Japan!$A$2), IF(TestUIn3!E698=China_Japan!$A$82, 2&amp;COUNTIF(TestUIn3!$E$2:$E698,China_Japan!$A$82),IF(TestUIn3!E698=China_Japan!$A$162, 3&amp;COUNTIF(TestUIn3!$E$2:$E698,China_Japan!$A$162),IF(TestUIn3!E698=China_Japan!$A$242, 4&amp;COUNTIF(TestUIn3!$E$2:$E698,China_Japan!$A$242),IF(TestUIn3!E698=China_Japan!$A$322, 5&amp;COUNTIF(TestUIn3!$E$2:$E698,China_Japan!$A$322),IF(TestUIn3!E698=China_Japan!$A$402, 6&amp;COUNTIF(TestUIn3!$E$2:$E698,China_Japan!$A$402),IF(TestUIn3!E698=China_Japan!$A$482, 7&amp;COUNTIF(TestUIn3!$E$2:$E698,China_Japan!$A$482),IF(TestUIn3!E698=China_Japan!$A$562, 8&amp;COUNTIF(TestUIn3!$E$2:$E698,China_Japan!$A$562),IF(TestUIn3!E698=China_Japan!$A$642, 9&amp;COUNTIF(TestUIn3!$E$2:$E698,China_Japan!$A$642),IF(TestUIn3!E698=China_Japan!$A$722, 10&amp;COUNTIF(TestUIn3!$E$2:$E698,China_Japan!$A$722),0)))))))))))</f>
        <v>0</v>
      </c>
      <c r="B698" t="str">
        <f>TestUIn3!A698</f>
        <v/>
      </c>
      <c r="C698" t="str">
        <f>TestUIn3!B698</f>
        <v/>
      </c>
      <c r="D698" t="str">
        <f>TestUIn3!C698</f>
        <v/>
      </c>
      <c r="E698" t="str">
        <f>TestUIn3!D698</f>
        <v/>
      </c>
      <c r="F698" s="87" t="str">
        <f>TestUIn3!F698</f>
        <v/>
      </c>
    </row>
    <row r="699">
      <c r="A699" s="86">
        <f>(IF(TestUIn3!E699=China_Japan!$A$2,1&amp;COUNTIF(TestUIn3!$E$2:$E699,China_Japan!$A$2), IF(TestUIn3!E699=China_Japan!$A$82, 2&amp;COUNTIF(TestUIn3!$E$2:$E699,China_Japan!$A$82),IF(TestUIn3!E699=China_Japan!$A$162, 3&amp;COUNTIF(TestUIn3!$E$2:$E699,China_Japan!$A$162),IF(TestUIn3!E699=China_Japan!$A$242, 4&amp;COUNTIF(TestUIn3!$E$2:$E699,China_Japan!$A$242),IF(TestUIn3!E699=China_Japan!$A$322, 5&amp;COUNTIF(TestUIn3!$E$2:$E699,China_Japan!$A$322),IF(TestUIn3!E699=China_Japan!$A$402, 6&amp;COUNTIF(TestUIn3!$E$2:$E699,China_Japan!$A$402),IF(TestUIn3!E699=China_Japan!$A$482, 7&amp;COUNTIF(TestUIn3!$E$2:$E699,China_Japan!$A$482),IF(TestUIn3!E699=China_Japan!$A$562, 8&amp;COUNTIF(TestUIn3!$E$2:$E699,China_Japan!$A$562),IF(TestUIn3!E699=China_Japan!$A$642, 9&amp;COUNTIF(TestUIn3!$E$2:$E699,China_Japan!$A$642),IF(TestUIn3!E699=China_Japan!$A$722, 10&amp;COUNTIF(TestUIn3!$E$2:$E699,China_Japan!$A$722),0)))))))))))</f>
        <v>0</v>
      </c>
      <c r="B699" t="str">
        <f>TestUIn3!A699</f>
        <v/>
      </c>
      <c r="C699" t="str">
        <f>TestUIn3!B699</f>
        <v/>
      </c>
      <c r="D699" t="str">
        <f>TestUIn3!C699</f>
        <v/>
      </c>
      <c r="E699" t="str">
        <f>TestUIn3!D699</f>
        <v/>
      </c>
      <c r="F699" s="87" t="str">
        <f>TestUIn3!F699</f>
        <v/>
      </c>
    </row>
    <row r="700">
      <c r="A700" s="86">
        <f>(IF(TestUIn3!E700=China_Japan!$A$2,1&amp;COUNTIF(TestUIn3!$E$2:$E700,China_Japan!$A$2), IF(TestUIn3!E700=China_Japan!$A$82, 2&amp;COUNTIF(TestUIn3!$E$2:$E700,China_Japan!$A$82),IF(TestUIn3!E700=China_Japan!$A$162, 3&amp;COUNTIF(TestUIn3!$E$2:$E700,China_Japan!$A$162),IF(TestUIn3!E700=China_Japan!$A$242, 4&amp;COUNTIF(TestUIn3!$E$2:$E700,China_Japan!$A$242),IF(TestUIn3!E700=China_Japan!$A$322, 5&amp;COUNTIF(TestUIn3!$E$2:$E700,China_Japan!$A$322),IF(TestUIn3!E700=China_Japan!$A$402, 6&amp;COUNTIF(TestUIn3!$E$2:$E700,China_Japan!$A$402),IF(TestUIn3!E700=China_Japan!$A$482, 7&amp;COUNTIF(TestUIn3!$E$2:$E700,China_Japan!$A$482),IF(TestUIn3!E700=China_Japan!$A$562, 8&amp;COUNTIF(TestUIn3!$E$2:$E700,China_Japan!$A$562),IF(TestUIn3!E700=China_Japan!$A$642, 9&amp;COUNTIF(TestUIn3!$E$2:$E700,China_Japan!$A$642),IF(TestUIn3!E700=China_Japan!$A$722, 10&amp;COUNTIF(TestUIn3!$E$2:$E700,China_Japan!$A$722),0)))))))))))</f>
        <v>0</v>
      </c>
      <c r="B700" t="str">
        <f>TestUIn3!A700</f>
        <v/>
      </c>
      <c r="C700" t="str">
        <f>TestUIn3!B700</f>
        <v/>
      </c>
      <c r="D700" t="str">
        <f>TestUIn3!C700</f>
        <v/>
      </c>
      <c r="E700" t="str">
        <f>TestUIn3!D700</f>
        <v/>
      </c>
      <c r="F700" s="87" t="str">
        <f>TestUIn3!F700</f>
        <v/>
      </c>
    </row>
    <row r="701">
      <c r="A701" s="86">
        <f>(IF(TestUIn3!E701=China_Japan!$A$2,1&amp;COUNTIF(TestUIn3!$E$2:$E701,China_Japan!$A$2), IF(TestUIn3!E701=China_Japan!$A$82, 2&amp;COUNTIF(TestUIn3!$E$2:$E701,China_Japan!$A$82),IF(TestUIn3!E701=China_Japan!$A$162, 3&amp;COUNTIF(TestUIn3!$E$2:$E701,China_Japan!$A$162),IF(TestUIn3!E701=China_Japan!$A$242, 4&amp;COUNTIF(TestUIn3!$E$2:$E701,China_Japan!$A$242),IF(TestUIn3!E701=China_Japan!$A$322, 5&amp;COUNTIF(TestUIn3!$E$2:$E701,China_Japan!$A$322),IF(TestUIn3!E701=China_Japan!$A$402, 6&amp;COUNTIF(TestUIn3!$E$2:$E701,China_Japan!$A$402),IF(TestUIn3!E701=China_Japan!$A$482, 7&amp;COUNTIF(TestUIn3!$E$2:$E701,China_Japan!$A$482),IF(TestUIn3!E701=China_Japan!$A$562, 8&amp;COUNTIF(TestUIn3!$E$2:$E701,China_Japan!$A$562),IF(TestUIn3!E701=China_Japan!$A$642, 9&amp;COUNTIF(TestUIn3!$E$2:$E701,China_Japan!$A$642),IF(TestUIn3!E701=China_Japan!$A$722, 10&amp;COUNTIF(TestUIn3!$E$2:$E701,China_Japan!$A$722),0)))))))))))</f>
        <v>0</v>
      </c>
      <c r="B701" t="str">
        <f>TestUIn3!A701</f>
        <v/>
      </c>
      <c r="C701" t="str">
        <f>TestUIn3!B701</f>
        <v/>
      </c>
      <c r="D701" t="str">
        <f>TestUIn3!C701</f>
        <v/>
      </c>
      <c r="E701" t="str">
        <f>TestUIn3!D701</f>
        <v/>
      </c>
      <c r="F701" s="87" t="str">
        <f>TestUIn3!F701</f>
        <v/>
      </c>
    </row>
    <row r="702">
      <c r="A702" s="86">
        <f>(IF(TestUIn3!E702=China_Japan!$A$2,1&amp;COUNTIF(TestUIn3!$E$2:$E702,China_Japan!$A$2), IF(TestUIn3!E702=China_Japan!$A$82, 2&amp;COUNTIF(TestUIn3!$E$2:$E702,China_Japan!$A$82),IF(TestUIn3!E702=China_Japan!$A$162, 3&amp;COUNTIF(TestUIn3!$E$2:$E702,China_Japan!$A$162),IF(TestUIn3!E702=China_Japan!$A$242, 4&amp;COUNTIF(TestUIn3!$E$2:$E702,China_Japan!$A$242),IF(TestUIn3!E702=China_Japan!$A$322, 5&amp;COUNTIF(TestUIn3!$E$2:$E702,China_Japan!$A$322),IF(TestUIn3!E702=China_Japan!$A$402, 6&amp;COUNTIF(TestUIn3!$E$2:$E702,China_Japan!$A$402),IF(TestUIn3!E702=China_Japan!$A$482, 7&amp;COUNTIF(TestUIn3!$E$2:$E702,China_Japan!$A$482),IF(TestUIn3!E702=China_Japan!$A$562, 8&amp;COUNTIF(TestUIn3!$E$2:$E702,China_Japan!$A$562),IF(TestUIn3!E702=China_Japan!$A$642, 9&amp;COUNTIF(TestUIn3!$E$2:$E702,China_Japan!$A$642),IF(TestUIn3!E702=China_Japan!$A$722, 10&amp;COUNTIF(TestUIn3!$E$2:$E702,China_Japan!$A$722),0)))))))))))</f>
        <v>0</v>
      </c>
      <c r="B702" t="str">
        <f>TestUIn3!A702</f>
        <v/>
      </c>
      <c r="C702" t="str">
        <f>TestUIn3!B702</f>
        <v/>
      </c>
      <c r="D702" t="str">
        <f>TestUIn3!C702</f>
        <v/>
      </c>
      <c r="E702" t="str">
        <f>TestUIn3!D702</f>
        <v/>
      </c>
      <c r="F702" s="87" t="str">
        <f>TestUIn3!F702</f>
        <v/>
      </c>
    </row>
    <row r="703">
      <c r="A703" s="86">
        <f>(IF(TestUIn3!E703=China_Japan!$A$2,1&amp;COUNTIF(TestUIn3!$E$2:$E703,China_Japan!$A$2), IF(TestUIn3!E703=China_Japan!$A$82, 2&amp;COUNTIF(TestUIn3!$E$2:$E703,China_Japan!$A$82),IF(TestUIn3!E703=China_Japan!$A$162, 3&amp;COUNTIF(TestUIn3!$E$2:$E703,China_Japan!$A$162),IF(TestUIn3!E703=China_Japan!$A$242, 4&amp;COUNTIF(TestUIn3!$E$2:$E703,China_Japan!$A$242),IF(TestUIn3!E703=China_Japan!$A$322, 5&amp;COUNTIF(TestUIn3!$E$2:$E703,China_Japan!$A$322),IF(TestUIn3!E703=China_Japan!$A$402, 6&amp;COUNTIF(TestUIn3!$E$2:$E703,China_Japan!$A$402),IF(TestUIn3!E703=China_Japan!$A$482, 7&amp;COUNTIF(TestUIn3!$E$2:$E703,China_Japan!$A$482),IF(TestUIn3!E703=China_Japan!$A$562, 8&amp;COUNTIF(TestUIn3!$E$2:$E703,China_Japan!$A$562),IF(TestUIn3!E703=China_Japan!$A$642, 9&amp;COUNTIF(TestUIn3!$E$2:$E703,China_Japan!$A$642),IF(TestUIn3!E703=China_Japan!$A$722, 10&amp;COUNTIF(TestUIn3!$E$2:$E703,China_Japan!$A$722),0)))))))))))</f>
        <v>0</v>
      </c>
      <c r="B703" t="str">
        <f>TestUIn3!A703</f>
        <v/>
      </c>
      <c r="C703" t="str">
        <f>TestUIn3!B703</f>
        <v/>
      </c>
      <c r="D703" t="str">
        <f>TestUIn3!C703</f>
        <v/>
      </c>
      <c r="E703" t="str">
        <f>TestUIn3!D703</f>
        <v/>
      </c>
      <c r="F703" s="87" t="str">
        <f>TestUIn3!F703</f>
        <v/>
      </c>
    </row>
    <row r="704">
      <c r="A704" s="86">
        <f>(IF(TestUIn3!E704=China_Japan!$A$2,1&amp;COUNTIF(TestUIn3!$E$2:$E704,China_Japan!$A$2), IF(TestUIn3!E704=China_Japan!$A$82, 2&amp;COUNTIF(TestUIn3!$E$2:$E704,China_Japan!$A$82),IF(TestUIn3!E704=China_Japan!$A$162, 3&amp;COUNTIF(TestUIn3!$E$2:$E704,China_Japan!$A$162),IF(TestUIn3!E704=China_Japan!$A$242, 4&amp;COUNTIF(TestUIn3!$E$2:$E704,China_Japan!$A$242),IF(TestUIn3!E704=China_Japan!$A$322, 5&amp;COUNTIF(TestUIn3!$E$2:$E704,China_Japan!$A$322),IF(TestUIn3!E704=China_Japan!$A$402, 6&amp;COUNTIF(TestUIn3!$E$2:$E704,China_Japan!$A$402),IF(TestUIn3!E704=China_Japan!$A$482, 7&amp;COUNTIF(TestUIn3!$E$2:$E704,China_Japan!$A$482),IF(TestUIn3!E704=China_Japan!$A$562, 8&amp;COUNTIF(TestUIn3!$E$2:$E704,China_Japan!$A$562),IF(TestUIn3!E704=China_Japan!$A$642, 9&amp;COUNTIF(TestUIn3!$E$2:$E704,China_Japan!$A$642),IF(TestUIn3!E704=China_Japan!$A$722, 10&amp;COUNTIF(TestUIn3!$E$2:$E704,China_Japan!$A$722),0)))))))))))</f>
        <v>0</v>
      </c>
      <c r="B704" t="str">
        <f>TestUIn3!A704</f>
        <v/>
      </c>
      <c r="C704" t="str">
        <f>TestUIn3!B704</f>
        <v/>
      </c>
      <c r="D704" t="str">
        <f>TestUIn3!C704</f>
        <v/>
      </c>
      <c r="E704" t="str">
        <f>TestUIn3!D704</f>
        <v/>
      </c>
      <c r="F704" s="87" t="str">
        <f>TestUIn3!F704</f>
        <v/>
      </c>
    </row>
    <row r="705">
      <c r="A705" s="86">
        <f>(IF(TestUIn3!E705=China_Japan!$A$2,1&amp;COUNTIF(TestUIn3!$E$2:$E705,China_Japan!$A$2), IF(TestUIn3!E705=China_Japan!$A$82, 2&amp;COUNTIF(TestUIn3!$E$2:$E705,China_Japan!$A$82),IF(TestUIn3!E705=China_Japan!$A$162, 3&amp;COUNTIF(TestUIn3!$E$2:$E705,China_Japan!$A$162),IF(TestUIn3!E705=China_Japan!$A$242, 4&amp;COUNTIF(TestUIn3!$E$2:$E705,China_Japan!$A$242),IF(TestUIn3!E705=China_Japan!$A$322, 5&amp;COUNTIF(TestUIn3!$E$2:$E705,China_Japan!$A$322),IF(TestUIn3!E705=China_Japan!$A$402, 6&amp;COUNTIF(TestUIn3!$E$2:$E705,China_Japan!$A$402),IF(TestUIn3!E705=China_Japan!$A$482, 7&amp;COUNTIF(TestUIn3!$E$2:$E705,China_Japan!$A$482),IF(TestUIn3!E705=China_Japan!$A$562, 8&amp;COUNTIF(TestUIn3!$E$2:$E705,China_Japan!$A$562),IF(TestUIn3!E705=China_Japan!$A$642, 9&amp;COUNTIF(TestUIn3!$E$2:$E705,China_Japan!$A$642),IF(TestUIn3!E705=China_Japan!$A$722, 10&amp;COUNTIF(TestUIn3!$E$2:$E705,China_Japan!$A$722),0)))))))))))</f>
        <v>0</v>
      </c>
      <c r="B705" t="str">
        <f>TestUIn3!A705</f>
        <v/>
      </c>
      <c r="C705" t="str">
        <f>TestUIn3!B705</f>
        <v/>
      </c>
      <c r="D705" t="str">
        <f>TestUIn3!C705</f>
        <v/>
      </c>
      <c r="E705" t="str">
        <f>TestUIn3!D705</f>
        <v/>
      </c>
      <c r="F705" s="87" t="str">
        <f>TestUIn3!F705</f>
        <v/>
      </c>
    </row>
    <row r="706">
      <c r="A706" s="86">
        <f>(IF(TestUIn3!E706=China_Japan!$A$2,1&amp;COUNTIF(TestUIn3!$E$2:$E706,China_Japan!$A$2), IF(TestUIn3!E706=China_Japan!$A$82, 2&amp;COUNTIF(TestUIn3!$E$2:$E706,China_Japan!$A$82),IF(TestUIn3!E706=China_Japan!$A$162, 3&amp;COUNTIF(TestUIn3!$E$2:$E706,China_Japan!$A$162),IF(TestUIn3!E706=China_Japan!$A$242, 4&amp;COUNTIF(TestUIn3!$E$2:$E706,China_Japan!$A$242),IF(TestUIn3!E706=China_Japan!$A$322, 5&amp;COUNTIF(TestUIn3!$E$2:$E706,China_Japan!$A$322),IF(TestUIn3!E706=China_Japan!$A$402, 6&amp;COUNTIF(TestUIn3!$E$2:$E706,China_Japan!$A$402),IF(TestUIn3!E706=China_Japan!$A$482, 7&amp;COUNTIF(TestUIn3!$E$2:$E706,China_Japan!$A$482),IF(TestUIn3!E706=China_Japan!$A$562, 8&amp;COUNTIF(TestUIn3!$E$2:$E706,China_Japan!$A$562),IF(TestUIn3!E706=China_Japan!$A$642, 9&amp;COUNTIF(TestUIn3!$E$2:$E706,China_Japan!$A$642),IF(TestUIn3!E706=China_Japan!$A$722, 10&amp;COUNTIF(TestUIn3!$E$2:$E706,China_Japan!$A$722),0)))))))))))</f>
        <v>0</v>
      </c>
      <c r="B706" t="str">
        <f>TestUIn3!A706</f>
        <v/>
      </c>
      <c r="C706" t="str">
        <f>TestUIn3!B706</f>
        <v/>
      </c>
      <c r="D706" t="str">
        <f>TestUIn3!C706</f>
        <v/>
      </c>
      <c r="E706" t="str">
        <f>TestUIn3!D706</f>
        <v/>
      </c>
      <c r="F706" s="87" t="str">
        <f>TestUIn3!F706</f>
        <v/>
      </c>
    </row>
    <row r="707">
      <c r="A707" s="86">
        <f>(IF(TestUIn3!E707=China_Japan!$A$2,1&amp;COUNTIF(TestUIn3!$E$2:$E707,China_Japan!$A$2), IF(TestUIn3!E707=China_Japan!$A$82, 2&amp;COUNTIF(TestUIn3!$E$2:$E707,China_Japan!$A$82),IF(TestUIn3!E707=China_Japan!$A$162, 3&amp;COUNTIF(TestUIn3!$E$2:$E707,China_Japan!$A$162),IF(TestUIn3!E707=China_Japan!$A$242, 4&amp;COUNTIF(TestUIn3!$E$2:$E707,China_Japan!$A$242),IF(TestUIn3!E707=China_Japan!$A$322, 5&amp;COUNTIF(TestUIn3!$E$2:$E707,China_Japan!$A$322),IF(TestUIn3!E707=China_Japan!$A$402, 6&amp;COUNTIF(TestUIn3!$E$2:$E707,China_Japan!$A$402),IF(TestUIn3!E707=China_Japan!$A$482, 7&amp;COUNTIF(TestUIn3!$E$2:$E707,China_Japan!$A$482),IF(TestUIn3!E707=China_Japan!$A$562, 8&amp;COUNTIF(TestUIn3!$E$2:$E707,China_Japan!$A$562),IF(TestUIn3!E707=China_Japan!$A$642, 9&amp;COUNTIF(TestUIn3!$E$2:$E707,China_Japan!$A$642),IF(TestUIn3!E707=China_Japan!$A$722, 10&amp;COUNTIF(TestUIn3!$E$2:$E707,China_Japan!$A$722),0)))))))))))</f>
        <v>0</v>
      </c>
      <c r="B707" t="str">
        <f>TestUIn3!A707</f>
        <v/>
      </c>
      <c r="C707" t="str">
        <f>TestUIn3!B707</f>
        <v/>
      </c>
      <c r="D707" t="str">
        <f>TestUIn3!C707</f>
        <v/>
      </c>
      <c r="E707" t="str">
        <f>TestUIn3!D707</f>
        <v/>
      </c>
      <c r="F707" s="87" t="str">
        <f>TestUIn3!F707</f>
        <v/>
      </c>
    </row>
    <row r="708">
      <c r="A708" s="86">
        <f>(IF(TestUIn3!E708=China_Japan!$A$2,1&amp;COUNTIF(TestUIn3!$E$2:$E708,China_Japan!$A$2), IF(TestUIn3!E708=China_Japan!$A$82, 2&amp;COUNTIF(TestUIn3!$E$2:$E708,China_Japan!$A$82),IF(TestUIn3!E708=China_Japan!$A$162, 3&amp;COUNTIF(TestUIn3!$E$2:$E708,China_Japan!$A$162),IF(TestUIn3!E708=China_Japan!$A$242, 4&amp;COUNTIF(TestUIn3!$E$2:$E708,China_Japan!$A$242),IF(TestUIn3!E708=China_Japan!$A$322, 5&amp;COUNTIF(TestUIn3!$E$2:$E708,China_Japan!$A$322),IF(TestUIn3!E708=China_Japan!$A$402, 6&amp;COUNTIF(TestUIn3!$E$2:$E708,China_Japan!$A$402),IF(TestUIn3!E708=China_Japan!$A$482, 7&amp;COUNTIF(TestUIn3!$E$2:$E708,China_Japan!$A$482),IF(TestUIn3!E708=China_Japan!$A$562, 8&amp;COUNTIF(TestUIn3!$E$2:$E708,China_Japan!$A$562),IF(TestUIn3!E708=China_Japan!$A$642, 9&amp;COUNTIF(TestUIn3!$E$2:$E708,China_Japan!$A$642),IF(TestUIn3!E708=China_Japan!$A$722, 10&amp;COUNTIF(TestUIn3!$E$2:$E708,China_Japan!$A$722),0)))))))))))</f>
        <v>0</v>
      </c>
      <c r="B708" t="str">
        <f>TestUIn3!A708</f>
        <v/>
      </c>
      <c r="C708" t="str">
        <f>TestUIn3!B708</f>
        <v/>
      </c>
      <c r="D708" t="str">
        <f>TestUIn3!C708</f>
        <v/>
      </c>
      <c r="E708" t="str">
        <f>TestUIn3!D708</f>
        <v/>
      </c>
      <c r="F708" s="87" t="str">
        <f>TestUIn3!F708</f>
        <v/>
      </c>
    </row>
    <row r="709">
      <c r="A709" s="86">
        <f>(IF(TestUIn3!E709=China_Japan!$A$2,1&amp;COUNTIF(TestUIn3!$E$2:$E709,China_Japan!$A$2), IF(TestUIn3!E709=China_Japan!$A$82, 2&amp;COUNTIF(TestUIn3!$E$2:$E709,China_Japan!$A$82),IF(TestUIn3!E709=China_Japan!$A$162, 3&amp;COUNTIF(TestUIn3!$E$2:$E709,China_Japan!$A$162),IF(TestUIn3!E709=China_Japan!$A$242, 4&amp;COUNTIF(TestUIn3!$E$2:$E709,China_Japan!$A$242),IF(TestUIn3!E709=China_Japan!$A$322, 5&amp;COUNTIF(TestUIn3!$E$2:$E709,China_Japan!$A$322),IF(TestUIn3!E709=China_Japan!$A$402, 6&amp;COUNTIF(TestUIn3!$E$2:$E709,China_Japan!$A$402),IF(TestUIn3!E709=China_Japan!$A$482, 7&amp;COUNTIF(TestUIn3!$E$2:$E709,China_Japan!$A$482),IF(TestUIn3!E709=China_Japan!$A$562, 8&amp;COUNTIF(TestUIn3!$E$2:$E709,China_Japan!$A$562),IF(TestUIn3!E709=China_Japan!$A$642, 9&amp;COUNTIF(TestUIn3!$E$2:$E709,China_Japan!$A$642),IF(TestUIn3!E709=China_Japan!$A$722, 10&amp;COUNTIF(TestUIn3!$E$2:$E709,China_Japan!$A$722),0)))))))))))</f>
        <v>0</v>
      </c>
      <c r="B709" t="str">
        <f>TestUIn3!A709</f>
        <v/>
      </c>
      <c r="C709" t="str">
        <f>TestUIn3!B709</f>
        <v/>
      </c>
      <c r="D709" t="str">
        <f>TestUIn3!C709</f>
        <v/>
      </c>
      <c r="E709" t="str">
        <f>TestUIn3!D709</f>
        <v/>
      </c>
      <c r="F709" s="87" t="str">
        <f>TestUIn3!F709</f>
        <v/>
      </c>
    </row>
    <row r="710">
      <c r="A710" s="86">
        <f>(IF(TestUIn3!E710=China_Japan!$A$2,1&amp;COUNTIF(TestUIn3!$E$2:$E710,China_Japan!$A$2), IF(TestUIn3!E710=China_Japan!$A$82, 2&amp;COUNTIF(TestUIn3!$E$2:$E710,China_Japan!$A$82),IF(TestUIn3!E710=China_Japan!$A$162, 3&amp;COUNTIF(TestUIn3!$E$2:$E710,China_Japan!$A$162),IF(TestUIn3!E710=China_Japan!$A$242, 4&amp;COUNTIF(TestUIn3!$E$2:$E710,China_Japan!$A$242),IF(TestUIn3!E710=China_Japan!$A$322, 5&amp;COUNTIF(TestUIn3!$E$2:$E710,China_Japan!$A$322),IF(TestUIn3!E710=China_Japan!$A$402, 6&amp;COUNTIF(TestUIn3!$E$2:$E710,China_Japan!$A$402),IF(TestUIn3!E710=China_Japan!$A$482, 7&amp;COUNTIF(TestUIn3!$E$2:$E710,China_Japan!$A$482),IF(TestUIn3!E710=China_Japan!$A$562, 8&amp;COUNTIF(TestUIn3!$E$2:$E710,China_Japan!$A$562),IF(TestUIn3!E710=China_Japan!$A$642, 9&amp;COUNTIF(TestUIn3!$E$2:$E710,China_Japan!$A$642),IF(TestUIn3!E710=China_Japan!$A$722, 10&amp;COUNTIF(TestUIn3!$E$2:$E710,China_Japan!$A$722),0)))))))))))</f>
        <v>0</v>
      </c>
      <c r="B710" t="str">
        <f>TestUIn3!A710</f>
        <v/>
      </c>
      <c r="C710" t="str">
        <f>TestUIn3!B710</f>
        <v/>
      </c>
      <c r="D710" t="str">
        <f>TestUIn3!C710</f>
        <v/>
      </c>
      <c r="E710" t="str">
        <f>TestUIn3!D710</f>
        <v/>
      </c>
      <c r="F710" s="87" t="str">
        <f>TestUIn3!F710</f>
        <v/>
      </c>
    </row>
    <row r="711">
      <c r="A711" s="86">
        <f>(IF(TestUIn3!E711=China_Japan!$A$2,1&amp;COUNTIF(TestUIn3!$E$2:$E711,China_Japan!$A$2), IF(TestUIn3!E711=China_Japan!$A$82, 2&amp;COUNTIF(TestUIn3!$E$2:$E711,China_Japan!$A$82),IF(TestUIn3!E711=China_Japan!$A$162, 3&amp;COUNTIF(TestUIn3!$E$2:$E711,China_Japan!$A$162),IF(TestUIn3!E711=China_Japan!$A$242, 4&amp;COUNTIF(TestUIn3!$E$2:$E711,China_Japan!$A$242),IF(TestUIn3!E711=China_Japan!$A$322, 5&amp;COUNTIF(TestUIn3!$E$2:$E711,China_Japan!$A$322),IF(TestUIn3!E711=China_Japan!$A$402, 6&amp;COUNTIF(TestUIn3!$E$2:$E711,China_Japan!$A$402),IF(TestUIn3!E711=China_Japan!$A$482, 7&amp;COUNTIF(TestUIn3!$E$2:$E711,China_Japan!$A$482),IF(TestUIn3!E711=China_Japan!$A$562, 8&amp;COUNTIF(TestUIn3!$E$2:$E711,China_Japan!$A$562),IF(TestUIn3!E711=China_Japan!$A$642, 9&amp;COUNTIF(TestUIn3!$E$2:$E711,China_Japan!$A$642),IF(TestUIn3!E711=China_Japan!$A$722, 10&amp;COUNTIF(TestUIn3!$E$2:$E711,China_Japan!$A$722),0)))))))))))</f>
        <v>0</v>
      </c>
      <c r="B711" t="str">
        <f>TestUIn3!A711</f>
        <v/>
      </c>
      <c r="C711" t="str">
        <f>TestUIn3!B711</f>
        <v/>
      </c>
      <c r="D711" t="str">
        <f>TestUIn3!C711</f>
        <v/>
      </c>
      <c r="E711" t="str">
        <f>TestUIn3!D711</f>
        <v/>
      </c>
      <c r="F711" s="87" t="str">
        <f>TestUIn3!F711</f>
        <v/>
      </c>
    </row>
    <row r="712">
      <c r="A712" s="86">
        <f>(IF(TestUIn3!E712=China_Japan!$A$2,1&amp;COUNTIF(TestUIn3!$E$2:$E712,China_Japan!$A$2), IF(TestUIn3!E712=China_Japan!$A$82, 2&amp;COUNTIF(TestUIn3!$E$2:$E712,China_Japan!$A$82),IF(TestUIn3!E712=China_Japan!$A$162, 3&amp;COUNTIF(TestUIn3!$E$2:$E712,China_Japan!$A$162),IF(TestUIn3!E712=China_Japan!$A$242, 4&amp;COUNTIF(TestUIn3!$E$2:$E712,China_Japan!$A$242),IF(TestUIn3!E712=China_Japan!$A$322, 5&amp;COUNTIF(TestUIn3!$E$2:$E712,China_Japan!$A$322),IF(TestUIn3!E712=China_Japan!$A$402, 6&amp;COUNTIF(TestUIn3!$E$2:$E712,China_Japan!$A$402),IF(TestUIn3!E712=China_Japan!$A$482, 7&amp;COUNTIF(TestUIn3!$E$2:$E712,China_Japan!$A$482),IF(TestUIn3!E712=China_Japan!$A$562, 8&amp;COUNTIF(TestUIn3!$E$2:$E712,China_Japan!$A$562),IF(TestUIn3!E712=China_Japan!$A$642, 9&amp;COUNTIF(TestUIn3!$E$2:$E712,China_Japan!$A$642),IF(TestUIn3!E712=China_Japan!$A$722, 10&amp;COUNTIF(TestUIn3!$E$2:$E712,China_Japan!$A$722),0)))))))))))</f>
        <v>0</v>
      </c>
      <c r="B712" t="str">
        <f>TestUIn3!A712</f>
        <v/>
      </c>
      <c r="C712" t="str">
        <f>TestUIn3!B712</f>
        <v/>
      </c>
      <c r="D712" t="str">
        <f>TestUIn3!C712</f>
        <v/>
      </c>
      <c r="E712" t="str">
        <f>TestUIn3!D712</f>
        <v/>
      </c>
      <c r="F712" s="87" t="str">
        <f>TestUIn3!F712</f>
        <v/>
      </c>
    </row>
    <row r="713">
      <c r="A713" s="86">
        <f>(IF(TestUIn3!E713=China_Japan!$A$2,1&amp;COUNTIF(TestUIn3!$E$2:$E713,China_Japan!$A$2), IF(TestUIn3!E713=China_Japan!$A$82, 2&amp;COUNTIF(TestUIn3!$E$2:$E713,China_Japan!$A$82),IF(TestUIn3!E713=China_Japan!$A$162, 3&amp;COUNTIF(TestUIn3!$E$2:$E713,China_Japan!$A$162),IF(TestUIn3!E713=China_Japan!$A$242, 4&amp;COUNTIF(TestUIn3!$E$2:$E713,China_Japan!$A$242),IF(TestUIn3!E713=China_Japan!$A$322, 5&amp;COUNTIF(TestUIn3!$E$2:$E713,China_Japan!$A$322),IF(TestUIn3!E713=China_Japan!$A$402, 6&amp;COUNTIF(TestUIn3!$E$2:$E713,China_Japan!$A$402),IF(TestUIn3!E713=China_Japan!$A$482, 7&amp;COUNTIF(TestUIn3!$E$2:$E713,China_Japan!$A$482),IF(TestUIn3!E713=China_Japan!$A$562, 8&amp;COUNTIF(TestUIn3!$E$2:$E713,China_Japan!$A$562),IF(TestUIn3!E713=China_Japan!$A$642, 9&amp;COUNTIF(TestUIn3!$E$2:$E713,China_Japan!$A$642),IF(TestUIn3!E713=China_Japan!$A$722, 10&amp;COUNTIF(TestUIn3!$E$2:$E713,China_Japan!$A$722),0)))))))))))</f>
        <v>0</v>
      </c>
      <c r="B713" t="str">
        <f>TestUIn3!A713</f>
        <v/>
      </c>
      <c r="C713" t="str">
        <f>TestUIn3!B713</f>
        <v/>
      </c>
      <c r="D713" t="str">
        <f>TestUIn3!C713</f>
        <v/>
      </c>
      <c r="E713" t="str">
        <f>TestUIn3!D713</f>
        <v/>
      </c>
      <c r="F713" s="87" t="str">
        <f>TestUIn3!F713</f>
        <v/>
      </c>
    </row>
    <row r="714">
      <c r="A714" s="86">
        <f>(IF(TestUIn3!E714=China_Japan!$A$2,1&amp;COUNTIF(TestUIn3!$E$2:$E714,China_Japan!$A$2), IF(TestUIn3!E714=China_Japan!$A$82, 2&amp;COUNTIF(TestUIn3!$E$2:$E714,China_Japan!$A$82),IF(TestUIn3!E714=China_Japan!$A$162, 3&amp;COUNTIF(TestUIn3!$E$2:$E714,China_Japan!$A$162),IF(TestUIn3!E714=China_Japan!$A$242, 4&amp;COUNTIF(TestUIn3!$E$2:$E714,China_Japan!$A$242),IF(TestUIn3!E714=China_Japan!$A$322, 5&amp;COUNTIF(TestUIn3!$E$2:$E714,China_Japan!$A$322),IF(TestUIn3!E714=China_Japan!$A$402, 6&amp;COUNTIF(TestUIn3!$E$2:$E714,China_Japan!$A$402),IF(TestUIn3!E714=China_Japan!$A$482, 7&amp;COUNTIF(TestUIn3!$E$2:$E714,China_Japan!$A$482),IF(TestUIn3!E714=China_Japan!$A$562, 8&amp;COUNTIF(TestUIn3!$E$2:$E714,China_Japan!$A$562),IF(TestUIn3!E714=China_Japan!$A$642, 9&amp;COUNTIF(TestUIn3!$E$2:$E714,China_Japan!$A$642),IF(TestUIn3!E714=China_Japan!$A$722, 10&amp;COUNTIF(TestUIn3!$E$2:$E714,China_Japan!$A$722),0)))))))))))</f>
        <v>0</v>
      </c>
      <c r="B714" t="str">
        <f>TestUIn3!A714</f>
        <v/>
      </c>
      <c r="C714" t="str">
        <f>TestUIn3!B714</f>
        <v/>
      </c>
      <c r="D714" t="str">
        <f>TestUIn3!C714</f>
        <v/>
      </c>
      <c r="E714" t="str">
        <f>TestUIn3!D714</f>
        <v/>
      </c>
      <c r="F714" s="87" t="str">
        <f>TestUIn3!F714</f>
        <v/>
      </c>
    </row>
    <row r="715">
      <c r="A715" s="86">
        <f>(IF(TestUIn3!E715=China_Japan!$A$2,1&amp;COUNTIF(TestUIn3!$E$2:$E715,China_Japan!$A$2), IF(TestUIn3!E715=China_Japan!$A$82, 2&amp;COUNTIF(TestUIn3!$E$2:$E715,China_Japan!$A$82),IF(TestUIn3!E715=China_Japan!$A$162, 3&amp;COUNTIF(TestUIn3!$E$2:$E715,China_Japan!$A$162),IF(TestUIn3!E715=China_Japan!$A$242, 4&amp;COUNTIF(TestUIn3!$E$2:$E715,China_Japan!$A$242),IF(TestUIn3!E715=China_Japan!$A$322, 5&amp;COUNTIF(TestUIn3!$E$2:$E715,China_Japan!$A$322),IF(TestUIn3!E715=China_Japan!$A$402, 6&amp;COUNTIF(TestUIn3!$E$2:$E715,China_Japan!$A$402),IF(TestUIn3!E715=China_Japan!$A$482, 7&amp;COUNTIF(TestUIn3!$E$2:$E715,China_Japan!$A$482),IF(TestUIn3!E715=China_Japan!$A$562, 8&amp;COUNTIF(TestUIn3!$E$2:$E715,China_Japan!$A$562),IF(TestUIn3!E715=China_Japan!$A$642, 9&amp;COUNTIF(TestUIn3!$E$2:$E715,China_Japan!$A$642),IF(TestUIn3!E715=China_Japan!$A$722, 10&amp;COUNTIF(TestUIn3!$E$2:$E715,China_Japan!$A$722),0)))))))))))</f>
        <v>0</v>
      </c>
      <c r="B715" t="str">
        <f>TestUIn3!A715</f>
        <v/>
      </c>
      <c r="C715" t="str">
        <f>TestUIn3!B715</f>
        <v/>
      </c>
      <c r="D715" t="str">
        <f>TestUIn3!C715</f>
        <v/>
      </c>
      <c r="E715" t="str">
        <f>TestUIn3!D715</f>
        <v/>
      </c>
      <c r="F715" s="87" t="str">
        <f>TestUIn3!F715</f>
        <v/>
      </c>
    </row>
    <row r="716">
      <c r="A716" s="86">
        <f>(IF(TestUIn3!E716=China_Japan!$A$2,1&amp;COUNTIF(TestUIn3!$E$2:$E716,China_Japan!$A$2), IF(TestUIn3!E716=China_Japan!$A$82, 2&amp;COUNTIF(TestUIn3!$E$2:$E716,China_Japan!$A$82),IF(TestUIn3!E716=China_Japan!$A$162, 3&amp;COUNTIF(TestUIn3!$E$2:$E716,China_Japan!$A$162),IF(TestUIn3!E716=China_Japan!$A$242, 4&amp;COUNTIF(TestUIn3!$E$2:$E716,China_Japan!$A$242),IF(TestUIn3!E716=China_Japan!$A$322, 5&amp;COUNTIF(TestUIn3!$E$2:$E716,China_Japan!$A$322),IF(TestUIn3!E716=China_Japan!$A$402, 6&amp;COUNTIF(TestUIn3!$E$2:$E716,China_Japan!$A$402),IF(TestUIn3!E716=China_Japan!$A$482, 7&amp;COUNTIF(TestUIn3!$E$2:$E716,China_Japan!$A$482),IF(TestUIn3!E716=China_Japan!$A$562, 8&amp;COUNTIF(TestUIn3!$E$2:$E716,China_Japan!$A$562),IF(TestUIn3!E716=China_Japan!$A$642, 9&amp;COUNTIF(TestUIn3!$E$2:$E716,China_Japan!$A$642),IF(TestUIn3!E716=China_Japan!$A$722, 10&amp;COUNTIF(TestUIn3!$E$2:$E716,China_Japan!$A$722),0)))))))))))</f>
        <v>0</v>
      </c>
      <c r="B716" t="str">
        <f>TestUIn3!A716</f>
        <v/>
      </c>
      <c r="C716" t="str">
        <f>TestUIn3!B716</f>
        <v/>
      </c>
      <c r="D716" t="str">
        <f>TestUIn3!C716</f>
        <v/>
      </c>
      <c r="E716" t="str">
        <f>TestUIn3!D716</f>
        <v/>
      </c>
      <c r="F716" s="87" t="str">
        <f>TestUIn3!F716</f>
        <v/>
      </c>
    </row>
    <row r="717">
      <c r="A717" s="86">
        <f>(IF(TestUIn3!E717=China_Japan!$A$2,1&amp;COUNTIF(TestUIn3!$E$2:$E717,China_Japan!$A$2), IF(TestUIn3!E717=China_Japan!$A$82, 2&amp;COUNTIF(TestUIn3!$E$2:$E717,China_Japan!$A$82),IF(TestUIn3!E717=China_Japan!$A$162, 3&amp;COUNTIF(TestUIn3!$E$2:$E717,China_Japan!$A$162),IF(TestUIn3!E717=China_Japan!$A$242, 4&amp;COUNTIF(TestUIn3!$E$2:$E717,China_Japan!$A$242),IF(TestUIn3!E717=China_Japan!$A$322, 5&amp;COUNTIF(TestUIn3!$E$2:$E717,China_Japan!$A$322),IF(TestUIn3!E717=China_Japan!$A$402, 6&amp;COUNTIF(TestUIn3!$E$2:$E717,China_Japan!$A$402),IF(TestUIn3!E717=China_Japan!$A$482, 7&amp;COUNTIF(TestUIn3!$E$2:$E717,China_Japan!$A$482),IF(TestUIn3!E717=China_Japan!$A$562, 8&amp;COUNTIF(TestUIn3!$E$2:$E717,China_Japan!$A$562),IF(TestUIn3!E717=China_Japan!$A$642, 9&amp;COUNTIF(TestUIn3!$E$2:$E717,China_Japan!$A$642),IF(TestUIn3!E717=China_Japan!$A$722, 10&amp;COUNTIF(TestUIn3!$E$2:$E717,China_Japan!$A$722),0)))))))))))</f>
        <v>0</v>
      </c>
      <c r="B717" t="str">
        <f>TestUIn3!A717</f>
        <v/>
      </c>
      <c r="C717" t="str">
        <f>TestUIn3!B717</f>
        <v/>
      </c>
      <c r="D717" t="str">
        <f>TestUIn3!C717</f>
        <v/>
      </c>
      <c r="E717" t="str">
        <f>TestUIn3!D717</f>
        <v/>
      </c>
      <c r="F717" s="87" t="str">
        <f>TestUIn3!F717</f>
        <v/>
      </c>
    </row>
    <row r="718">
      <c r="A718" s="86">
        <f>(IF(TestUIn3!E718=China_Japan!$A$2,1&amp;COUNTIF(TestUIn3!$E$2:$E718,China_Japan!$A$2), IF(TestUIn3!E718=China_Japan!$A$82, 2&amp;COUNTIF(TestUIn3!$E$2:$E718,China_Japan!$A$82),IF(TestUIn3!E718=China_Japan!$A$162, 3&amp;COUNTIF(TestUIn3!$E$2:$E718,China_Japan!$A$162),IF(TestUIn3!E718=China_Japan!$A$242, 4&amp;COUNTIF(TestUIn3!$E$2:$E718,China_Japan!$A$242),IF(TestUIn3!E718=China_Japan!$A$322, 5&amp;COUNTIF(TestUIn3!$E$2:$E718,China_Japan!$A$322),IF(TestUIn3!E718=China_Japan!$A$402, 6&amp;COUNTIF(TestUIn3!$E$2:$E718,China_Japan!$A$402),IF(TestUIn3!E718=China_Japan!$A$482, 7&amp;COUNTIF(TestUIn3!$E$2:$E718,China_Japan!$A$482),IF(TestUIn3!E718=China_Japan!$A$562, 8&amp;COUNTIF(TestUIn3!$E$2:$E718,China_Japan!$A$562),IF(TestUIn3!E718=China_Japan!$A$642, 9&amp;COUNTIF(TestUIn3!$E$2:$E718,China_Japan!$A$642),IF(TestUIn3!E718=China_Japan!$A$722, 10&amp;COUNTIF(TestUIn3!$E$2:$E718,China_Japan!$A$722),0)))))))))))</f>
        <v>0</v>
      </c>
      <c r="B718" t="str">
        <f>TestUIn3!A718</f>
        <v/>
      </c>
      <c r="C718" t="str">
        <f>TestUIn3!B718</f>
        <v/>
      </c>
      <c r="D718" t="str">
        <f>TestUIn3!C718</f>
        <v/>
      </c>
      <c r="E718" t="str">
        <f>TestUIn3!D718</f>
        <v/>
      </c>
      <c r="F718" s="87" t="str">
        <f>TestUIn3!F718</f>
        <v/>
      </c>
    </row>
    <row r="719">
      <c r="A719" s="86">
        <f>(IF(TestUIn3!E719=China_Japan!$A$2,1&amp;COUNTIF(TestUIn3!$E$2:$E719,China_Japan!$A$2), IF(TestUIn3!E719=China_Japan!$A$82, 2&amp;COUNTIF(TestUIn3!$E$2:$E719,China_Japan!$A$82),IF(TestUIn3!E719=China_Japan!$A$162, 3&amp;COUNTIF(TestUIn3!$E$2:$E719,China_Japan!$A$162),IF(TestUIn3!E719=China_Japan!$A$242, 4&amp;COUNTIF(TestUIn3!$E$2:$E719,China_Japan!$A$242),IF(TestUIn3!E719=China_Japan!$A$322, 5&amp;COUNTIF(TestUIn3!$E$2:$E719,China_Japan!$A$322),IF(TestUIn3!E719=China_Japan!$A$402, 6&amp;COUNTIF(TestUIn3!$E$2:$E719,China_Japan!$A$402),IF(TestUIn3!E719=China_Japan!$A$482, 7&amp;COUNTIF(TestUIn3!$E$2:$E719,China_Japan!$A$482),IF(TestUIn3!E719=China_Japan!$A$562, 8&amp;COUNTIF(TestUIn3!$E$2:$E719,China_Japan!$A$562),IF(TestUIn3!E719=China_Japan!$A$642, 9&amp;COUNTIF(TestUIn3!$E$2:$E719,China_Japan!$A$642),IF(TestUIn3!E719=China_Japan!$A$722, 10&amp;COUNTIF(TestUIn3!$E$2:$E719,China_Japan!$A$722),0)))))))))))</f>
        <v>0</v>
      </c>
      <c r="B719" t="str">
        <f>TestUIn3!A719</f>
        <v/>
      </c>
      <c r="C719" t="str">
        <f>TestUIn3!B719</f>
        <v/>
      </c>
      <c r="D719" t="str">
        <f>TestUIn3!C719</f>
        <v/>
      </c>
      <c r="E719" t="str">
        <f>TestUIn3!D719</f>
        <v/>
      </c>
      <c r="F719" s="87" t="str">
        <f>TestUIn3!F719</f>
        <v/>
      </c>
    </row>
    <row r="720">
      <c r="A720" s="86">
        <f>(IF(TestUIn3!E720=China_Japan!$A$2,1&amp;COUNTIF(TestUIn3!$E$2:$E720,China_Japan!$A$2), IF(TestUIn3!E720=China_Japan!$A$82, 2&amp;COUNTIF(TestUIn3!$E$2:$E720,China_Japan!$A$82),IF(TestUIn3!E720=China_Japan!$A$162, 3&amp;COUNTIF(TestUIn3!$E$2:$E720,China_Japan!$A$162),IF(TestUIn3!E720=China_Japan!$A$242, 4&amp;COUNTIF(TestUIn3!$E$2:$E720,China_Japan!$A$242),IF(TestUIn3!E720=China_Japan!$A$322, 5&amp;COUNTIF(TestUIn3!$E$2:$E720,China_Japan!$A$322),IF(TestUIn3!E720=China_Japan!$A$402, 6&amp;COUNTIF(TestUIn3!$E$2:$E720,China_Japan!$A$402),IF(TestUIn3!E720=China_Japan!$A$482, 7&amp;COUNTIF(TestUIn3!$E$2:$E720,China_Japan!$A$482),IF(TestUIn3!E720=China_Japan!$A$562, 8&amp;COUNTIF(TestUIn3!$E$2:$E720,China_Japan!$A$562),IF(TestUIn3!E720=China_Japan!$A$642, 9&amp;COUNTIF(TestUIn3!$E$2:$E720,China_Japan!$A$642),IF(TestUIn3!E720=China_Japan!$A$722, 10&amp;COUNTIF(TestUIn3!$E$2:$E720,China_Japan!$A$722),0)))))))))))</f>
        <v>0</v>
      </c>
      <c r="B720" t="str">
        <f>TestUIn3!A720</f>
        <v/>
      </c>
      <c r="C720" t="str">
        <f>TestUIn3!B720</f>
        <v/>
      </c>
      <c r="D720" t="str">
        <f>TestUIn3!C720</f>
        <v/>
      </c>
      <c r="E720" t="str">
        <f>TestUIn3!D720</f>
        <v/>
      </c>
      <c r="F720" s="87" t="str">
        <f>TestUIn3!F720</f>
        <v/>
      </c>
    </row>
    <row r="721">
      <c r="A721" s="86">
        <f>(IF(TestUIn3!E721=China_Japan!$A$2,1&amp;COUNTIF(TestUIn3!$E$2:$E721,China_Japan!$A$2), IF(TestUIn3!E721=China_Japan!$A$82, 2&amp;COUNTIF(TestUIn3!$E$2:$E721,China_Japan!$A$82),IF(TestUIn3!E721=China_Japan!$A$162, 3&amp;COUNTIF(TestUIn3!$E$2:$E721,China_Japan!$A$162),IF(TestUIn3!E721=China_Japan!$A$242, 4&amp;COUNTIF(TestUIn3!$E$2:$E721,China_Japan!$A$242),IF(TestUIn3!E721=China_Japan!$A$322, 5&amp;COUNTIF(TestUIn3!$E$2:$E721,China_Japan!$A$322),IF(TestUIn3!E721=China_Japan!$A$402, 6&amp;COUNTIF(TestUIn3!$E$2:$E721,China_Japan!$A$402),IF(TestUIn3!E721=China_Japan!$A$482, 7&amp;COUNTIF(TestUIn3!$E$2:$E721,China_Japan!$A$482),IF(TestUIn3!E721=China_Japan!$A$562, 8&amp;COUNTIF(TestUIn3!$E$2:$E721,China_Japan!$A$562),IF(TestUIn3!E721=China_Japan!$A$642, 9&amp;COUNTIF(TestUIn3!$E$2:$E721,China_Japan!$A$642),IF(TestUIn3!E721=China_Japan!$A$722, 10&amp;COUNTIF(TestUIn3!$E$2:$E721,China_Japan!$A$722),0)))))))))))</f>
        <v>0</v>
      </c>
      <c r="B721" t="str">
        <f>TestUIn3!A721</f>
        <v/>
      </c>
      <c r="C721" t="str">
        <f>TestUIn3!B721</f>
        <v/>
      </c>
      <c r="D721" t="str">
        <f>TestUIn3!C721</f>
        <v/>
      </c>
      <c r="E721" t="str">
        <f>TestUIn3!D721</f>
        <v/>
      </c>
      <c r="F721" s="87" t="str">
        <f>TestUIn3!F721</f>
        <v/>
      </c>
    </row>
    <row r="722">
      <c r="A722" s="86">
        <f>(IF(TestUIn3!E722=China_Japan!$A$2,1&amp;COUNTIF(TestUIn3!$E$2:$E722,China_Japan!$A$2), IF(TestUIn3!E722=China_Japan!$A$82, 2&amp;COUNTIF(TestUIn3!$E$2:$E722,China_Japan!$A$82),IF(TestUIn3!E722=China_Japan!$A$162, 3&amp;COUNTIF(TestUIn3!$E$2:$E722,China_Japan!$A$162),IF(TestUIn3!E722=China_Japan!$A$242, 4&amp;COUNTIF(TestUIn3!$E$2:$E722,China_Japan!$A$242),IF(TestUIn3!E722=China_Japan!$A$322, 5&amp;COUNTIF(TestUIn3!$E$2:$E722,China_Japan!$A$322),IF(TestUIn3!E722=China_Japan!$A$402, 6&amp;COUNTIF(TestUIn3!$E$2:$E722,China_Japan!$A$402),IF(TestUIn3!E722=China_Japan!$A$482, 7&amp;COUNTIF(TestUIn3!$E$2:$E722,China_Japan!$A$482),IF(TestUIn3!E722=China_Japan!$A$562, 8&amp;COUNTIF(TestUIn3!$E$2:$E722,China_Japan!$A$562),IF(TestUIn3!E722=China_Japan!$A$642, 9&amp;COUNTIF(TestUIn3!$E$2:$E722,China_Japan!$A$642),IF(TestUIn3!E722=China_Japan!$A$722, 10&amp;COUNTIF(TestUIn3!$E$2:$E722,China_Japan!$A$722),0)))))))))))</f>
        <v>0</v>
      </c>
      <c r="B722" t="str">
        <f>TestUIn3!A722</f>
        <v/>
      </c>
      <c r="C722" t="str">
        <f>TestUIn3!B722</f>
        <v/>
      </c>
      <c r="D722" t="str">
        <f>TestUIn3!C722</f>
        <v/>
      </c>
      <c r="E722" t="str">
        <f>TestUIn3!D722</f>
        <v/>
      </c>
      <c r="F722" s="87" t="str">
        <f>TestUIn3!F722</f>
        <v/>
      </c>
    </row>
    <row r="723">
      <c r="A723" s="86">
        <f>(IF(TestUIn3!E723=China_Japan!$A$2,1&amp;COUNTIF(TestUIn3!$E$2:$E723,China_Japan!$A$2), IF(TestUIn3!E723=China_Japan!$A$82, 2&amp;COUNTIF(TestUIn3!$E$2:$E723,China_Japan!$A$82),IF(TestUIn3!E723=China_Japan!$A$162, 3&amp;COUNTIF(TestUIn3!$E$2:$E723,China_Japan!$A$162),IF(TestUIn3!E723=China_Japan!$A$242, 4&amp;COUNTIF(TestUIn3!$E$2:$E723,China_Japan!$A$242),IF(TestUIn3!E723=China_Japan!$A$322, 5&amp;COUNTIF(TestUIn3!$E$2:$E723,China_Japan!$A$322),IF(TestUIn3!E723=China_Japan!$A$402, 6&amp;COUNTIF(TestUIn3!$E$2:$E723,China_Japan!$A$402),IF(TestUIn3!E723=China_Japan!$A$482, 7&amp;COUNTIF(TestUIn3!$E$2:$E723,China_Japan!$A$482),IF(TestUIn3!E723=China_Japan!$A$562, 8&amp;COUNTIF(TestUIn3!$E$2:$E723,China_Japan!$A$562),IF(TestUIn3!E723=China_Japan!$A$642, 9&amp;COUNTIF(TestUIn3!$E$2:$E723,China_Japan!$A$642),IF(TestUIn3!E723=China_Japan!$A$722, 10&amp;COUNTIF(TestUIn3!$E$2:$E723,China_Japan!$A$722),0)))))))))))</f>
        <v>0</v>
      </c>
      <c r="B723" t="str">
        <f>TestUIn3!A723</f>
        <v/>
      </c>
      <c r="C723" t="str">
        <f>TestUIn3!B723</f>
        <v/>
      </c>
      <c r="D723" t="str">
        <f>TestUIn3!C723</f>
        <v/>
      </c>
      <c r="E723" t="str">
        <f>TestUIn3!D723</f>
        <v/>
      </c>
      <c r="F723" s="87" t="str">
        <f>TestUIn3!F723</f>
        <v/>
      </c>
    </row>
    <row r="724">
      <c r="A724" s="86">
        <f>(IF(TestUIn3!E724=China_Japan!$A$2,1&amp;COUNTIF(TestUIn3!$E$2:$E724,China_Japan!$A$2), IF(TestUIn3!E724=China_Japan!$A$82, 2&amp;COUNTIF(TestUIn3!$E$2:$E724,China_Japan!$A$82),IF(TestUIn3!E724=China_Japan!$A$162, 3&amp;COUNTIF(TestUIn3!$E$2:$E724,China_Japan!$A$162),IF(TestUIn3!E724=China_Japan!$A$242, 4&amp;COUNTIF(TestUIn3!$E$2:$E724,China_Japan!$A$242),IF(TestUIn3!E724=China_Japan!$A$322, 5&amp;COUNTIF(TestUIn3!$E$2:$E724,China_Japan!$A$322),IF(TestUIn3!E724=China_Japan!$A$402, 6&amp;COUNTIF(TestUIn3!$E$2:$E724,China_Japan!$A$402),IF(TestUIn3!E724=China_Japan!$A$482, 7&amp;COUNTIF(TestUIn3!$E$2:$E724,China_Japan!$A$482),IF(TestUIn3!E724=China_Japan!$A$562, 8&amp;COUNTIF(TestUIn3!$E$2:$E724,China_Japan!$A$562),IF(TestUIn3!E724=China_Japan!$A$642, 9&amp;COUNTIF(TestUIn3!$E$2:$E724,China_Japan!$A$642),IF(TestUIn3!E724=China_Japan!$A$722, 10&amp;COUNTIF(TestUIn3!$E$2:$E724,China_Japan!$A$722),0)))))))))))</f>
        <v>0</v>
      </c>
      <c r="B724" t="str">
        <f>TestUIn3!A724</f>
        <v/>
      </c>
      <c r="C724" t="str">
        <f>TestUIn3!B724</f>
        <v/>
      </c>
      <c r="D724" t="str">
        <f>TestUIn3!C724</f>
        <v/>
      </c>
      <c r="E724" t="str">
        <f>TestUIn3!D724</f>
        <v/>
      </c>
      <c r="F724" s="87" t="str">
        <f>TestUIn3!F724</f>
        <v/>
      </c>
    </row>
    <row r="725">
      <c r="A725" s="86">
        <f>(IF(TestUIn3!E725=China_Japan!$A$2,1&amp;COUNTIF(TestUIn3!$E$2:$E725,China_Japan!$A$2), IF(TestUIn3!E725=China_Japan!$A$82, 2&amp;COUNTIF(TestUIn3!$E$2:$E725,China_Japan!$A$82),IF(TestUIn3!E725=China_Japan!$A$162, 3&amp;COUNTIF(TestUIn3!$E$2:$E725,China_Japan!$A$162),IF(TestUIn3!E725=China_Japan!$A$242, 4&amp;COUNTIF(TestUIn3!$E$2:$E725,China_Japan!$A$242),IF(TestUIn3!E725=China_Japan!$A$322, 5&amp;COUNTIF(TestUIn3!$E$2:$E725,China_Japan!$A$322),IF(TestUIn3!E725=China_Japan!$A$402, 6&amp;COUNTIF(TestUIn3!$E$2:$E725,China_Japan!$A$402),IF(TestUIn3!E725=China_Japan!$A$482, 7&amp;COUNTIF(TestUIn3!$E$2:$E725,China_Japan!$A$482),IF(TestUIn3!E725=China_Japan!$A$562, 8&amp;COUNTIF(TestUIn3!$E$2:$E725,China_Japan!$A$562),IF(TestUIn3!E725=China_Japan!$A$642, 9&amp;COUNTIF(TestUIn3!$E$2:$E725,China_Japan!$A$642),IF(TestUIn3!E725=China_Japan!$A$722, 10&amp;COUNTIF(TestUIn3!$E$2:$E725,China_Japan!$A$722),0)))))))))))</f>
        <v>0</v>
      </c>
      <c r="B725" t="str">
        <f>TestUIn3!A725</f>
        <v/>
      </c>
      <c r="C725" t="str">
        <f>TestUIn3!B725</f>
        <v/>
      </c>
      <c r="D725" t="str">
        <f>TestUIn3!C725</f>
        <v/>
      </c>
      <c r="E725" t="str">
        <f>TestUIn3!D725</f>
        <v/>
      </c>
      <c r="F725" s="87" t="str">
        <f>TestUIn3!F725</f>
        <v/>
      </c>
    </row>
    <row r="726">
      <c r="A726" s="86">
        <f>(IF(TestUIn3!E726=China_Japan!$A$2,1&amp;COUNTIF(TestUIn3!$E$2:$E726,China_Japan!$A$2), IF(TestUIn3!E726=China_Japan!$A$82, 2&amp;COUNTIF(TestUIn3!$E$2:$E726,China_Japan!$A$82),IF(TestUIn3!E726=China_Japan!$A$162, 3&amp;COUNTIF(TestUIn3!$E$2:$E726,China_Japan!$A$162),IF(TestUIn3!E726=China_Japan!$A$242, 4&amp;COUNTIF(TestUIn3!$E$2:$E726,China_Japan!$A$242),IF(TestUIn3!E726=China_Japan!$A$322, 5&amp;COUNTIF(TestUIn3!$E$2:$E726,China_Japan!$A$322),IF(TestUIn3!E726=China_Japan!$A$402, 6&amp;COUNTIF(TestUIn3!$E$2:$E726,China_Japan!$A$402),IF(TestUIn3!E726=China_Japan!$A$482, 7&amp;COUNTIF(TestUIn3!$E$2:$E726,China_Japan!$A$482),IF(TestUIn3!E726=China_Japan!$A$562, 8&amp;COUNTIF(TestUIn3!$E$2:$E726,China_Japan!$A$562),IF(TestUIn3!E726=China_Japan!$A$642, 9&amp;COUNTIF(TestUIn3!$E$2:$E726,China_Japan!$A$642),IF(TestUIn3!E726=China_Japan!$A$722, 10&amp;COUNTIF(TestUIn3!$E$2:$E726,China_Japan!$A$722),0)))))))))))</f>
        <v>0</v>
      </c>
      <c r="B726" t="str">
        <f>TestUIn3!A726</f>
        <v/>
      </c>
      <c r="C726" t="str">
        <f>TestUIn3!B726</f>
        <v/>
      </c>
      <c r="D726" t="str">
        <f>TestUIn3!C726</f>
        <v/>
      </c>
      <c r="E726" t="str">
        <f>TestUIn3!D726</f>
        <v/>
      </c>
      <c r="F726" s="87" t="str">
        <f>TestUIn3!F726</f>
        <v/>
      </c>
    </row>
    <row r="727">
      <c r="A727" s="86">
        <f>(IF(TestUIn3!E727=China_Japan!$A$2,1&amp;COUNTIF(TestUIn3!$E$2:$E727,China_Japan!$A$2), IF(TestUIn3!E727=China_Japan!$A$82, 2&amp;COUNTIF(TestUIn3!$E$2:$E727,China_Japan!$A$82),IF(TestUIn3!E727=China_Japan!$A$162, 3&amp;COUNTIF(TestUIn3!$E$2:$E727,China_Japan!$A$162),IF(TestUIn3!E727=China_Japan!$A$242, 4&amp;COUNTIF(TestUIn3!$E$2:$E727,China_Japan!$A$242),IF(TestUIn3!E727=China_Japan!$A$322, 5&amp;COUNTIF(TestUIn3!$E$2:$E727,China_Japan!$A$322),IF(TestUIn3!E727=China_Japan!$A$402, 6&amp;COUNTIF(TestUIn3!$E$2:$E727,China_Japan!$A$402),IF(TestUIn3!E727=China_Japan!$A$482, 7&amp;COUNTIF(TestUIn3!$E$2:$E727,China_Japan!$A$482),IF(TestUIn3!E727=China_Japan!$A$562, 8&amp;COUNTIF(TestUIn3!$E$2:$E727,China_Japan!$A$562),IF(TestUIn3!E727=China_Japan!$A$642, 9&amp;COUNTIF(TestUIn3!$E$2:$E727,China_Japan!$A$642),IF(TestUIn3!E727=China_Japan!$A$722, 10&amp;COUNTIF(TestUIn3!$E$2:$E727,China_Japan!$A$722),0)))))))))))</f>
        <v>0</v>
      </c>
      <c r="B727" t="str">
        <f>TestUIn3!A727</f>
        <v/>
      </c>
      <c r="C727" t="str">
        <f>TestUIn3!B727</f>
        <v/>
      </c>
      <c r="D727" t="str">
        <f>TestUIn3!C727</f>
        <v/>
      </c>
      <c r="E727" t="str">
        <f>TestUIn3!D727</f>
        <v/>
      </c>
      <c r="F727" s="87" t="str">
        <f>TestUIn3!F727</f>
        <v/>
      </c>
    </row>
    <row r="728">
      <c r="A728" s="86">
        <f>(IF(TestUIn3!E728=China_Japan!$A$2,1&amp;COUNTIF(TestUIn3!$E$2:$E728,China_Japan!$A$2), IF(TestUIn3!E728=China_Japan!$A$82, 2&amp;COUNTIF(TestUIn3!$E$2:$E728,China_Japan!$A$82),IF(TestUIn3!E728=China_Japan!$A$162, 3&amp;COUNTIF(TestUIn3!$E$2:$E728,China_Japan!$A$162),IF(TestUIn3!E728=China_Japan!$A$242, 4&amp;COUNTIF(TestUIn3!$E$2:$E728,China_Japan!$A$242),IF(TestUIn3!E728=China_Japan!$A$322, 5&amp;COUNTIF(TestUIn3!$E$2:$E728,China_Japan!$A$322),IF(TestUIn3!E728=China_Japan!$A$402, 6&amp;COUNTIF(TestUIn3!$E$2:$E728,China_Japan!$A$402),IF(TestUIn3!E728=China_Japan!$A$482, 7&amp;COUNTIF(TestUIn3!$E$2:$E728,China_Japan!$A$482),IF(TestUIn3!E728=China_Japan!$A$562, 8&amp;COUNTIF(TestUIn3!$E$2:$E728,China_Japan!$A$562),IF(TestUIn3!E728=China_Japan!$A$642, 9&amp;COUNTIF(TestUIn3!$E$2:$E728,China_Japan!$A$642),IF(TestUIn3!E728=China_Japan!$A$722, 10&amp;COUNTIF(TestUIn3!$E$2:$E728,China_Japan!$A$722),0)))))))))))</f>
        <v>0</v>
      </c>
      <c r="B728" t="str">
        <f>TestUIn3!A728</f>
        <v/>
      </c>
      <c r="C728" t="str">
        <f>TestUIn3!B728</f>
        <v/>
      </c>
      <c r="D728" t="str">
        <f>TestUIn3!C728</f>
        <v/>
      </c>
      <c r="E728" t="str">
        <f>TestUIn3!D728</f>
        <v/>
      </c>
      <c r="F728" s="87" t="str">
        <f>TestUIn3!F728</f>
        <v/>
      </c>
    </row>
    <row r="729">
      <c r="A729" s="86">
        <f>(IF(TestUIn3!E729=China_Japan!$A$2,1&amp;COUNTIF(TestUIn3!$E$2:$E729,China_Japan!$A$2), IF(TestUIn3!E729=China_Japan!$A$82, 2&amp;COUNTIF(TestUIn3!$E$2:$E729,China_Japan!$A$82),IF(TestUIn3!E729=China_Japan!$A$162, 3&amp;COUNTIF(TestUIn3!$E$2:$E729,China_Japan!$A$162),IF(TestUIn3!E729=China_Japan!$A$242, 4&amp;COUNTIF(TestUIn3!$E$2:$E729,China_Japan!$A$242),IF(TestUIn3!E729=China_Japan!$A$322, 5&amp;COUNTIF(TestUIn3!$E$2:$E729,China_Japan!$A$322),IF(TestUIn3!E729=China_Japan!$A$402, 6&amp;COUNTIF(TestUIn3!$E$2:$E729,China_Japan!$A$402),IF(TestUIn3!E729=China_Japan!$A$482, 7&amp;COUNTIF(TestUIn3!$E$2:$E729,China_Japan!$A$482),IF(TestUIn3!E729=China_Japan!$A$562, 8&amp;COUNTIF(TestUIn3!$E$2:$E729,China_Japan!$A$562),IF(TestUIn3!E729=China_Japan!$A$642, 9&amp;COUNTIF(TestUIn3!$E$2:$E729,China_Japan!$A$642),IF(TestUIn3!E729=China_Japan!$A$722, 10&amp;COUNTIF(TestUIn3!$E$2:$E729,China_Japan!$A$722),0)))))))))))</f>
        <v>0</v>
      </c>
      <c r="B729" t="str">
        <f>TestUIn3!A729</f>
        <v/>
      </c>
      <c r="C729" t="str">
        <f>TestUIn3!B729</f>
        <v/>
      </c>
      <c r="D729" t="str">
        <f>TestUIn3!C729</f>
        <v/>
      </c>
      <c r="E729" t="str">
        <f>TestUIn3!D729</f>
        <v/>
      </c>
      <c r="F729" s="87" t="str">
        <f>TestUIn3!F729</f>
        <v/>
      </c>
    </row>
    <row r="730">
      <c r="A730" s="86">
        <f>(IF(TestUIn3!E730=China_Japan!$A$2,1&amp;COUNTIF(TestUIn3!$E$2:$E730,China_Japan!$A$2), IF(TestUIn3!E730=China_Japan!$A$82, 2&amp;COUNTIF(TestUIn3!$E$2:$E730,China_Japan!$A$82),IF(TestUIn3!E730=China_Japan!$A$162, 3&amp;COUNTIF(TestUIn3!$E$2:$E730,China_Japan!$A$162),IF(TestUIn3!E730=China_Japan!$A$242, 4&amp;COUNTIF(TestUIn3!$E$2:$E730,China_Japan!$A$242),IF(TestUIn3!E730=China_Japan!$A$322, 5&amp;COUNTIF(TestUIn3!$E$2:$E730,China_Japan!$A$322),IF(TestUIn3!E730=China_Japan!$A$402, 6&amp;COUNTIF(TestUIn3!$E$2:$E730,China_Japan!$A$402),IF(TestUIn3!E730=China_Japan!$A$482, 7&amp;COUNTIF(TestUIn3!$E$2:$E730,China_Japan!$A$482),IF(TestUIn3!E730=China_Japan!$A$562, 8&amp;COUNTIF(TestUIn3!$E$2:$E730,China_Japan!$A$562),IF(TestUIn3!E730=China_Japan!$A$642, 9&amp;COUNTIF(TestUIn3!$E$2:$E730,China_Japan!$A$642),IF(TestUIn3!E730=China_Japan!$A$722, 10&amp;COUNTIF(TestUIn3!$E$2:$E730,China_Japan!$A$722),0)))))))))))</f>
        <v>0</v>
      </c>
      <c r="B730" t="str">
        <f>TestUIn3!A730</f>
        <v/>
      </c>
      <c r="C730" t="str">
        <f>TestUIn3!B730</f>
        <v/>
      </c>
      <c r="D730" t="str">
        <f>TestUIn3!C730</f>
        <v/>
      </c>
      <c r="E730" t="str">
        <f>TestUIn3!D730</f>
        <v/>
      </c>
      <c r="F730" s="87" t="str">
        <f>TestUIn3!F730</f>
        <v/>
      </c>
    </row>
    <row r="731">
      <c r="A731" s="86">
        <f>(IF(TestUIn3!E731=China_Japan!$A$2,1&amp;COUNTIF(TestUIn3!$E$2:$E731,China_Japan!$A$2), IF(TestUIn3!E731=China_Japan!$A$82, 2&amp;COUNTIF(TestUIn3!$E$2:$E731,China_Japan!$A$82),IF(TestUIn3!E731=China_Japan!$A$162, 3&amp;COUNTIF(TestUIn3!$E$2:$E731,China_Japan!$A$162),IF(TestUIn3!E731=China_Japan!$A$242, 4&amp;COUNTIF(TestUIn3!$E$2:$E731,China_Japan!$A$242),IF(TestUIn3!E731=China_Japan!$A$322, 5&amp;COUNTIF(TestUIn3!$E$2:$E731,China_Japan!$A$322),IF(TestUIn3!E731=China_Japan!$A$402, 6&amp;COUNTIF(TestUIn3!$E$2:$E731,China_Japan!$A$402),IF(TestUIn3!E731=China_Japan!$A$482, 7&amp;COUNTIF(TestUIn3!$E$2:$E731,China_Japan!$A$482),IF(TestUIn3!E731=China_Japan!$A$562, 8&amp;COUNTIF(TestUIn3!$E$2:$E731,China_Japan!$A$562),IF(TestUIn3!E731=China_Japan!$A$642, 9&amp;COUNTIF(TestUIn3!$E$2:$E731,China_Japan!$A$642),IF(TestUIn3!E731=China_Japan!$A$722, 10&amp;COUNTIF(TestUIn3!$E$2:$E731,China_Japan!$A$722),0)))))))))))</f>
        <v>0</v>
      </c>
      <c r="B731" t="str">
        <f>TestUIn3!A731</f>
        <v/>
      </c>
      <c r="C731" t="str">
        <f>TestUIn3!B731</f>
        <v/>
      </c>
      <c r="D731" t="str">
        <f>TestUIn3!C731</f>
        <v/>
      </c>
      <c r="E731" t="str">
        <f>TestUIn3!D731</f>
        <v/>
      </c>
      <c r="F731" s="87" t="str">
        <f>TestUIn3!F731</f>
        <v/>
      </c>
    </row>
    <row r="732">
      <c r="A732" s="86">
        <f>(IF(TestUIn3!E732=China_Japan!$A$2,1&amp;COUNTIF(TestUIn3!$E$2:$E732,China_Japan!$A$2), IF(TestUIn3!E732=China_Japan!$A$82, 2&amp;COUNTIF(TestUIn3!$E$2:$E732,China_Japan!$A$82),IF(TestUIn3!E732=China_Japan!$A$162, 3&amp;COUNTIF(TestUIn3!$E$2:$E732,China_Japan!$A$162),IF(TestUIn3!E732=China_Japan!$A$242, 4&amp;COUNTIF(TestUIn3!$E$2:$E732,China_Japan!$A$242),IF(TestUIn3!E732=China_Japan!$A$322, 5&amp;COUNTIF(TestUIn3!$E$2:$E732,China_Japan!$A$322),IF(TestUIn3!E732=China_Japan!$A$402, 6&amp;COUNTIF(TestUIn3!$E$2:$E732,China_Japan!$A$402),IF(TestUIn3!E732=China_Japan!$A$482, 7&amp;COUNTIF(TestUIn3!$E$2:$E732,China_Japan!$A$482),IF(TestUIn3!E732=China_Japan!$A$562, 8&amp;COUNTIF(TestUIn3!$E$2:$E732,China_Japan!$A$562),IF(TestUIn3!E732=China_Japan!$A$642, 9&amp;COUNTIF(TestUIn3!$E$2:$E732,China_Japan!$A$642),IF(TestUIn3!E732=China_Japan!$A$722, 10&amp;COUNTIF(TestUIn3!$E$2:$E732,China_Japan!$A$722),0)))))))))))</f>
        <v>0</v>
      </c>
      <c r="B732" t="str">
        <f>TestUIn3!A732</f>
        <v/>
      </c>
      <c r="C732" t="str">
        <f>TestUIn3!B732</f>
        <v/>
      </c>
      <c r="D732" t="str">
        <f>TestUIn3!C732</f>
        <v/>
      </c>
      <c r="E732" t="str">
        <f>TestUIn3!D732</f>
        <v/>
      </c>
      <c r="F732" s="87" t="str">
        <f>TestUIn3!F732</f>
        <v/>
      </c>
    </row>
    <row r="733">
      <c r="A733" s="86">
        <f>(IF(TestUIn3!E733=China_Japan!$A$2,1&amp;COUNTIF(TestUIn3!$E$2:$E733,China_Japan!$A$2), IF(TestUIn3!E733=China_Japan!$A$82, 2&amp;COUNTIF(TestUIn3!$E$2:$E733,China_Japan!$A$82),IF(TestUIn3!E733=China_Japan!$A$162, 3&amp;COUNTIF(TestUIn3!$E$2:$E733,China_Japan!$A$162),IF(TestUIn3!E733=China_Japan!$A$242, 4&amp;COUNTIF(TestUIn3!$E$2:$E733,China_Japan!$A$242),IF(TestUIn3!E733=China_Japan!$A$322, 5&amp;COUNTIF(TestUIn3!$E$2:$E733,China_Japan!$A$322),IF(TestUIn3!E733=China_Japan!$A$402, 6&amp;COUNTIF(TestUIn3!$E$2:$E733,China_Japan!$A$402),IF(TestUIn3!E733=China_Japan!$A$482, 7&amp;COUNTIF(TestUIn3!$E$2:$E733,China_Japan!$A$482),IF(TestUIn3!E733=China_Japan!$A$562, 8&amp;COUNTIF(TestUIn3!$E$2:$E733,China_Japan!$A$562),IF(TestUIn3!E733=China_Japan!$A$642, 9&amp;COUNTIF(TestUIn3!$E$2:$E733,China_Japan!$A$642),IF(TestUIn3!E733=China_Japan!$A$722, 10&amp;COUNTIF(TestUIn3!$E$2:$E733,China_Japan!$A$722),0)))))))))))</f>
        <v>0</v>
      </c>
      <c r="B733" t="str">
        <f>TestUIn3!A733</f>
        <v/>
      </c>
      <c r="C733" t="str">
        <f>TestUIn3!B733</f>
        <v/>
      </c>
      <c r="D733" t="str">
        <f>TestUIn3!C733</f>
        <v/>
      </c>
      <c r="E733" t="str">
        <f>TestUIn3!D733</f>
        <v/>
      </c>
      <c r="F733" s="87" t="str">
        <f>TestUIn3!F733</f>
        <v/>
      </c>
    </row>
    <row r="734">
      <c r="A734" s="86">
        <f>(IF(TestUIn3!E734=China_Japan!$A$2,1&amp;COUNTIF(TestUIn3!$E$2:$E734,China_Japan!$A$2), IF(TestUIn3!E734=China_Japan!$A$82, 2&amp;COUNTIF(TestUIn3!$E$2:$E734,China_Japan!$A$82),IF(TestUIn3!E734=China_Japan!$A$162, 3&amp;COUNTIF(TestUIn3!$E$2:$E734,China_Japan!$A$162),IF(TestUIn3!E734=China_Japan!$A$242, 4&amp;COUNTIF(TestUIn3!$E$2:$E734,China_Japan!$A$242),IF(TestUIn3!E734=China_Japan!$A$322, 5&amp;COUNTIF(TestUIn3!$E$2:$E734,China_Japan!$A$322),IF(TestUIn3!E734=China_Japan!$A$402, 6&amp;COUNTIF(TestUIn3!$E$2:$E734,China_Japan!$A$402),IF(TestUIn3!E734=China_Japan!$A$482, 7&amp;COUNTIF(TestUIn3!$E$2:$E734,China_Japan!$A$482),IF(TestUIn3!E734=China_Japan!$A$562, 8&amp;COUNTIF(TestUIn3!$E$2:$E734,China_Japan!$A$562),IF(TestUIn3!E734=China_Japan!$A$642, 9&amp;COUNTIF(TestUIn3!$E$2:$E734,China_Japan!$A$642),IF(TestUIn3!E734=China_Japan!$A$722, 10&amp;COUNTIF(TestUIn3!$E$2:$E734,China_Japan!$A$722),0)))))))))))</f>
        <v>0</v>
      </c>
      <c r="B734" t="str">
        <f>TestUIn3!A734</f>
        <v/>
      </c>
      <c r="C734" t="str">
        <f>TestUIn3!B734</f>
        <v/>
      </c>
      <c r="D734" t="str">
        <f>TestUIn3!C734</f>
        <v/>
      </c>
      <c r="E734" t="str">
        <f>TestUIn3!D734</f>
        <v/>
      </c>
      <c r="F734" s="87" t="str">
        <f>TestUIn3!F734</f>
        <v/>
      </c>
    </row>
    <row r="735">
      <c r="A735" s="86">
        <f>(IF(TestUIn3!E735=China_Japan!$A$2,1&amp;COUNTIF(TestUIn3!$E$2:$E735,China_Japan!$A$2), IF(TestUIn3!E735=China_Japan!$A$82, 2&amp;COUNTIF(TestUIn3!$E$2:$E735,China_Japan!$A$82),IF(TestUIn3!E735=China_Japan!$A$162, 3&amp;COUNTIF(TestUIn3!$E$2:$E735,China_Japan!$A$162),IF(TestUIn3!E735=China_Japan!$A$242, 4&amp;COUNTIF(TestUIn3!$E$2:$E735,China_Japan!$A$242),IF(TestUIn3!E735=China_Japan!$A$322, 5&amp;COUNTIF(TestUIn3!$E$2:$E735,China_Japan!$A$322),IF(TestUIn3!E735=China_Japan!$A$402, 6&amp;COUNTIF(TestUIn3!$E$2:$E735,China_Japan!$A$402),IF(TestUIn3!E735=China_Japan!$A$482, 7&amp;COUNTIF(TestUIn3!$E$2:$E735,China_Japan!$A$482),IF(TestUIn3!E735=China_Japan!$A$562, 8&amp;COUNTIF(TestUIn3!$E$2:$E735,China_Japan!$A$562),IF(TestUIn3!E735=China_Japan!$A$642, 9&amp;COUNTIF(TestUIn3!$E$2:$E735,China_Japan!$A$642),IF(TestUIn3!E735=China_Japan!$A$722, 10&amp;COUNTIF(TestUIn3!$E$2:$E735,China_Japan!$A$722),0)))))))))))</f>
        <v>0</v>
      </c>
      <c r="B735" t="str">
        <f>TestUIn3!A735</f>
        <v/>
      </c>
      <c r="C735" t="str">
        <f>TestUIn3!B735</f>
        <v/>
      </c>
      <c r="D735" t="str">
        <f>TestUIn3!C735</f>
        <v/>
      </c>
      <c r="E735" t="str">
        <f>TestUIn3!D735</f>
        <v/>
      </c>
      <c r="F735" s="87" t="str">
        <f>TestUIn3!F735</f>
        <v/>
      </c>
    </row>
    <row r="736">
      <c r="A736" s="86">
        <f>(IF(TestUIn3!E736=China_Japan!$A$2,1&amp;COUNTIF(TestUIn3!$E$2:$E736,China_Japan!$A$2), IF(TestUIn3!E736=China_Japan!$A$82, 2&amp;COUNTIF(TestUIn3!$E$2:$E736,China_Japan!$A$82),IF(TestUIn3!E736=China_Japan!$A$162, 3&amp;COUNTIF(TestUIn3!$E$2:$E736,China_Japan!$A$162),IF(TestUIn3!E736=China_Japan!$A$242, 4&amp;COUNTIF(TestUIn3!$E$2:$E736,China_Japan!$A$242),IF(TestUIn3!E736=China_Japan!$A$322, 5&amp;COUNTIF(TestUIn3!$E$2:$E736,China_Japan!$A$322),IF(TestUIn3!E736=China_Japan!$A$402, 6&amp;COUNTIF(TestUIn3!$E$2:$E736,China_Japan!$A$402),IF(TestUIn3!E736=China_Japan!$A$482, 7&amp;COUNTIF(TestUIn3!$E$2:$E736,China_Japan!$A$482),IF(TestUIn3!E736=China_Japan!$A$562, 8&amp;COUNTIF(TestUIn3!$E$2:$E736,China_Japan!$A$562),IF(TestUIn3!E736=China_Japan!$A$642, 9&amp;COUNTIF(TestUIn3!$E$2:$E736,China_Japan!$A$642),IF(TestUIn3!E736=China_Japan!$A$722, 10&amp;COUNTIF(TestUIn3!$E$2:$E736,China_Japan!$A$722),0)))))))))))</f>
        <v>0</v>
      </c>
      <c r="B736" t="str">
        <f>TestUIn3!A736</f>
        <v/>
      </c>
      <c r="C736" t="str">
        <f>TestUIn3!B736</f>
        <v/>
      </c>
      <c r="D736" t="str">
        <f>TestUIn3!C736</f>
        <v/>
      </c>
      <c r="E736" t="str">
        <f>TestUIn3!D736</f>
        <v/>
      </c>
      <c r="F736" s="87" t="str">
        <f>TestUIn3!F736</f>
        <v/>
      </c>
    </row>
    <row r="737">
      <c r="A737" s="86">
        <f>(IF(TestUIn3!E737=China_Japan!$A$2,1&amp;COUNTIF(TestUIn3!$E$2:$E737,China_Japan!$A$2), IF(TestUIn3!E737=China_Japan!$A$82, 2&amp;COUNTIF(TestUIn3!$E$2:$E737,China_Japan!$A$82),IF(TestUIn3!E737=China_Japan!$A$162, 3&amp;COUNTIF(TestUIn3!$E$2:$E737,China_Japan!$A$162),IF(TestUIn3!E737=China_Japan!$A$242, 4&amp;COUNTIF(TestUIn3!$E$2:$E737,China_Japan!$A$242),IF(TestUIn3!E737=China_Japan!$A$322, 5&amp;COUNTIF(TestUIn3!$E$2:$E737,China_Japan!$A$322),IF(TestUIn3!E737=China_Japan!$A$402, 6&amp;COUNTIF(TestUIn3!$E$2:$E737,China_Japan!$A$402),IF(TestUIn3!E737=China_Japan!$A$482, 7&amp;COUNTIF(TestUIn3!$E$2:$E737,China_Japan!$A$482),IF(TestUIn3!E737=China_Japan!$A$562, 8&amp;COUNTIF(TestUIn3!$E$2:$E737,China_Japan!$A$562),IF(TestUIn3!E737=China_Japan!$A$642, 9&amp;COUNTIF(TestUIn3!$E$2:$E737,China_Japan!$A$642),IF(TestUIn3!E737=China_Japan!$A$722, 10&amp;COUNTIF(TestUIn3!$E$2:$E737,China_Japan!$A$722),0)))))))))))</f>
        <v>0</v>
      </c>
      <c r="B737" t="str">
        <f>TestUIn3!A737</f>
        <v/>
      </c>
      <c r="C737" t="str">
        <f>TestUIn3!B737</f>
        <v/>
      </c>
      <c r="D737" t="str">
        <f>TestUIn3!C737</f>
        <v/>
      </c>
      <c r="E737" t="str">
        <f>TestUIn3!D737</f>
        <v/>
      </c>
      <c r="F737" s="87" t="str">
        <f>TestUIn3!F737</f>
        <v/>
      </c>
    </row>
    <row r="738">
      <c r="A738" s="86">
        <f>(IF(TestUIn3!E738=China_Japan!$A$2,1&amp;COUNTIF(TestUIn3!$E$2:$E738,China_Japan!$A$2), IF(TestUIn3!E738=China_Japan!$A$82, 2&amp;COUNTIF(TestUIn3!$E$2:$E738,China_Japan!$A$82),IF(TestUIn3!E738=China_Japan!$A$162, 3&amp;COUNTIF(TestUIn3!$E$2:$E738,China_Japan!$A$162),IF(TestUIn3!E738=China_Japan!$A$242, 4&amp;COUNTIF(TestUIn3!$E$2:$E738,China_Japan!$A$242),IF(TestUIn3!E738=China_Japan!$A$322, 5&amp;COUNTIF(TestUIn3!$E$2:$E738,China_Japan!$A$322),IF(TestUIn3!E738=China_Japan!$A$402, 6&amp;COUNTIF(TestUIn3!$E$2:$E738,China_Japan!$A$402),IF(TestUIn3!E738=China_Japan!$A$482, 7&amp;COUNTIF(TestUIn3!$E$2:$E738,China_Japan!$A$482),IF(TestUIn3!E738=China_Japan!$A$562, 8&amp;COUNTIF(TestUIn3!$E$2:$E738,China_Japan!$A$562),IF(TestUIn3!E738=China_Japan!$A$642, 9&amp;COUNTIF(TestUIn3!$E$2:$E738,China_Japan!$A$642),IF(TestUIn3!E738=China_Japan!$A$722, 10&amp;COUNTIF(TestUIn3!$E$2:$E738,China_Japan!$A$722),0)))))))))))</f>
        <v>0</v>
      </c>
      <c r="B738" t="str">
        <f>TestUIn3!A738</f>
        <v/>
      </c>
      <c r="C738" t="str">
        <f>TestUIn3!B738</f>
        <v/>
      </c>
      <c r="D738" t="str">
        <f>TestUIn3!C738</f>
        <v/>
      </c>
      <c r="E738" t="str">
        <f>TestUIn3!D738</f>
        <v/>
      </c>
      <c r="F738" s="87" t="str">
        <f>TestUIn3!F738</f>
        <v/>
      </c>
    </row>
    <row r="739">
      <c r="A739" s="86">
        <f>(IF(TestUIn3!E739=China_Japan!$A$2,1&amp;COUNTIF(TestUIn3!$E$2:$E739,China_Japan!$A$2), IF(TestUIn3!E739=China_Japan!$A$82, 2&amp;COUNTIF(TestUIn3!$E$2:$E739,China_Japan!$A$82),IF(TestUIn3!E739=China_Japan!$A$162, 3&amp;COUNTIF(TestUIn3!$E$2:$E739,China_Japan!$A$162),IF(TestUIn3!E739=China_Japan!$A$242, 4&amp;COUNTIF(TestUIn3!$E$2:$E739,China_Japan!$A$242),IF(TestUIn3!E739=China_Japan!$A$322, 5&amp;COUNTIF(TestUIn3!$E$2:$E739,China_Japan!$A$322),IF(TestUIn3!E739=China_Japan!$A$402, 6&amp;COUNTIF(TestUIn3!$E$2:$E739,China_Japan!$A$402),IF(TestUIn3!E739=China_Japan!$A$482, 7&amp;COUNTIF(TestUIn3!$E$2:$E739,China_Japan!$A$482),IF(TestUIn3!E739=China_Japan!$A$562, 8&amp;COUNTIF(TestUIn3!$E$2:$E739,China_Japan!$A$562),IF(TestUIn3!E739=China_Japan!$A$642, 9&amp;COUNTIF(TestUIn3!$E$2:$E739,China_Japan!$A$642),IF(TestUIn3!E739=China_Japan!$A$722, 10&amp;COUNTIF(TestUIn3!$E$2:$E739,China_Japan!$A$722),0)))))))))))</f>
        <v>0</v>
      </c>
      <c r="B739" t="str">
        <f>TestUIn3!A739</f>
        <v/>
      </c>
      <c r="C739" t="str">
        <f>TestUIn3!B739</f>
        <v/>
      </c>
      <c r="D739" t="str">
        <f>TestUIn3!C739</f>
        <v/>
      </c>
      <c r="E739" t="str">
        <f>TestUIn3!D739</f>
        <v/>
      </c>
      <c r="F739" s="87" t="str">
        <f>TestUIn3!F739</f>
        <v/>
      </c>
    </row>
    <row r="740">
      <c r="A740" s="86">
        <f>(IF(TestUIn3!E740=China_Japan!$A$2,1&amp;COUNTIF(TestUIn3!$E$2:$E740,China_Japan!$A$2), IF(TestUIn3!E740=China_Japan!$A$82, 2&amp;COUNTIF(TestUIn3!$E$2:$E740,China_Japan!$A$82),IF(TestUIn3!E740=China_Japan!$A$162, 3&amp;COUNTIF(TestUIn3!$E$2:$E740,China_Japan!$A$162),IF(TestUIn3!E740=China_Japan!$A$242, 4&amp;COUNTIF(TestUIn3!$E$2:$E740,China_Japan!$A$242),IF(TestUIn3!E740=China_Japan!$A$322, 5&amp;COUNTIF(TestUIn3!$E$2:$E740,China_Japan!$A$322),IF(TestUIn3!E740=China_Japan!$A$402, 6&amp;COUNTIF(TestUIn3!$E$2:$E740,China_Japan!$A$402),IF(TestUIn3!E740=China_Japan!$A$482, 7&amp;COUNTIF(TestUIn3!$E$2:$E740,China_Japan!$A$482),IF(TestUIn3!E740=China_Japan!$A$562, 8&amp;COUNTIF(TestUIn3!$E$2:$E740,China_Japan!$A$562),IF(TestUIn3!E740=China_Japan!$A$642, 9&amp;COUNTIF(TestUIn3!$E$2:$E740,China_Japan!$A$642),IF(TestUIn3!E740=China_Japan!$A$722, 10&amp;COUNTIF(TestUIn3!$E$2:$E740,China_Japan!$A$722),0)))))))))))</f>
        <v>0</v>
      </c>
      <c r="B740" t="str">
        <f>TestUIn3!A740</f>
        <v/>
      </c>
      <c r="C740" t="str">
        <f>TestUIn3!B740</f>
        <v/>
      </c>
      <c r="D740" t="str">
        <f>TestUIn3!C740</f>
        <v/>
      </c>
      <c r="E740" t="str">
        <f>TestUIn3!D740</f>
        <v/>
      </c>
      <c r="F740" s="87" t="str">
        <f>TestUIn3!F740</f>
        <v/>
      </c>
    </row>
    <row r="741">
      <c r="A741" s="86">
        <f>(IF(TestUIn3!E741=China_Japan!$A$2,1&amp;COUNTIF(TestUIn3!$E$2:$E741,China_Japan!$A$2), IF(TestUIn3!E741=China_Japan!$A$82, 2&amp;COUNTIF(TestUIn3!$E$2:$E741,China_Japan!$A$82),IF(TestUIn3!E741=China_Japan!$A$162, 3&amp;COUNTIF(TestUIn3!$E$2:$E741,China_Japan!$A$162),IF(TestUIn3!E741=China_Japan!$A$242, 4&amp;COUNTIF(TestUIn3!$E$2:$E741,China_Japan!$A$242),IF(TestUIn3!E741=China_Japan!$A$322, 5&amp;COUNTIF(TestUIn3!$E$2:$E741,China_Japan!$A$322),IF(TestUIn3!E741=China_Japan!$A$402, 6&amp;COUNTIF(TestUIn3!$E$2:$E741,China_Japan!$A$402),IF(TestUIn3!E741=China_Japan!$A$482, 7&amp;COUNTIF(TestUIn3!$E$2:$E741,China_Japan!$A$482),IF(TestUIn3!E741=China_Japan!$A$562, 8&amp;COUNTIF(TestUIn3!$E$2:$E741,China_Japan!$A$562),IF(TestUIn3!E741=China_Japan!$A$642, 9&amp;COUNTIF(TestUIn3!$E$2:$E741,China_Japan!$A$642),IF(TestUIn3!E741=China_Japan!$A$722, 10&amp;COUNTIF(TestUIn3!$E$2:$E741,China_Japan!$A$722),0)))))))))))</f>
        <v>0</v>
      </c>
      <c r="B741" t="str">
        <f>TestUIn3!A741</f>
        <v/>
      </c>
      <c r="C741" t="str">
        <f>TestUIn3!B741</f>
        <v/>
      </c>
      <c r="D741" t="str">
        <f>TestUIn3!C741</f>
        <v/>
      </c>
      <c r="E741" t="str">
        <f>TestUIn3!D741</f>
        <v/>
      </c>
      <c r="F741" s="87" t="str">
        <f>TestUIn3!F741</f>
        <v/>
      </c>
    </row>
    <row r="742">
      <c r="A742" s="86">
        <f>(IF(TestUIn3!E742=China_Japan!$A$2,1&amp;COUNTIF(TestUIn3!$E$2:$E742,China_Japan!$A$2), IF(TestUIn3!E742=China_Japan!$A$82, 2&amp;COUNTIF(TestUIn3!$E$2:$E742,China_Japan!$A$82),IF(TestUIn3!E742=China_Japan!$A$162, 3&amp;COUNTIF(TestUIn3!$E$2:$E742,China_Japan!$A$162),IF(TestUIn3!E742=China_Japan!$A$242, 4&amp;COUNTIF(TestUIn3!$E$2:$E742,China_Japan!$A$242),IF(TestUIn3!E742=China_Japan!$A$322, 5&amp;COUNTIF(TestUIn3!$E$2:$E742,China_Japan!$A$322),IF(TestUIn3!E742=China_Japan!$A$402, 6&amp;COUNTIF(TestUIn3!$E$2:$E742,China_Japan!$A$402),IF(TestUIn3!E742=China_Japan!$A$482, 7&amp;COUNTIF(TestUIn3!$E$2:$E742,China_Japan!$A$482),IF(TestUIn3!E742=China_Japan!$A$562, 8&amp;COUNTIF(TestUIn3!$E$2:$E742,China_Japan!$A$562),IF(TestUIn3!E742=China_Japan!$A$642, 9&amp;COUNTIF(TestUIn3!$E$2:$E742,China_Japan!$A$642),IF(TestUIn3!E742=China_Japan!$A$722, 10&amp;COUNTIF(TestUIn3!$E$2:$E742,China_Japan!$A$722),0)))))))))))</f>
        <v>0</v>
      </c>
      <c r="B742" t="str">
        <f>TestUIn3!A742</f>
        <v/>
      </c>
      <c r="C742" t="str">
        <f>TestUIn3!B742</f>
        <v/>
      </c>
      <c r="D742" t="str">
        <f>TestUIn3!C742</f>
        <v/>
      </c>
      <c r="E742" t="str">
        <f>TestUIn3!D742</f>
        <v/>
      </c>
      <c r="F742" s="87" t="str">
        <f>TestUIn3!F742</f>
        <v/>
      </c>
    </row>
    <row r="743">
      <c r="A743" s="86">
        <f>(IF(TestUIn3!E743=China_Japan!$A$2,1&amp;COUNTIF(TestUIn3!$E$2:$E743,China_Japan!$A$2), IF(TestUIn3!E743=China_Japan!$A$82, 2&amp;COUNTIF(TestUIn3!$E$2:$E743,China_Japan!$A$82),IF(TestUIn3!E743=China_Japan!$A$162, 3&amp;COUNTIF(TestUIn3!$E$2:$E743,China_Japan!$A$162),IF(TestUIn3!E743=China_Japan!$A$242, 4&amp;COUNTIF(TestUIn3!$E$2:$E743,China_Japan!$A$242),IF(TestUIn3!E743=China_Japan!$A$322, 5&amp;COUNTIF(TestUIn3!$E$2:$E743,China_Japan!$A$322),IF(TestUIn3!E743=China_Japan!$A$402, 6&amp;COUNTIF(TestUIn3!$E$2:$E743,China_Japan!$A$402),IF(TestUIn3!E743=China_Japan!$A$482, 7&amp;COUNTIF(TestUIn3!$E$2:$E743,China_Japan!$A$482),IF(TestUIn3!E743=China_Japan!$A$562, 8&amp;COUNTIF(TestUIn3!$E$2:$E743,China_Japan!$A$562),IF(TestUIn3!E743=China_Japan!$A$642, 9&amp;COUNTIF(TestUIn3!$E$2:$E743,China_Japan!$A$642),IF(TestUIn3!E743=China_Japan!$A$722, 10&amp;COUNTIF(TestUIn3!$E$2:$E743,China_Japan!$A$722),0)))))))))))</f>
        <v>0</v>
      </c>
      <c r="B743" t="str">
        <f>TestUIn3!A743</f>
        <v/>
      </c>
      <c r="C743" t="str">
        <f>TestUIn3!B743</f>
        <v/>
      </c>
      <c r="D743" t="str">
        <f>TestUIn3!C743</f>
        <v/>
      </c>
      <c r="E743" t="str">
        <f>TestUIn3!D743</f>
        <v/>
      </c>
      <c r="F743" s="87" t="str">
        <f>TestUIn3!F743</f>
        <v/>
      </c>
    </row>
    <row r="744">
      <c r="A744" s="86">
        <f>(IF(TestUIn3!E744=China_Japan!$A$2,1&amp;COUNTIF(TestUIn3!$E$2:$E744,China_Japan!$A$2), IF(TestUIn3!E744=China_Japan!$A$82, 2&amp;COUNTIF(TestUIn3!$E$2:$E744,China_Japan!$A$82),IF(TestUIn3!E744=China_Japan!$A$162, 3&amp;COUNTIF(TestUIn3!$E$2:$E744,China_Japan!$A$162),IF(TestUIn3!E744=China_Japan!$A$242, 4&amp;COUNTIF(TestUIn3!$E$2:$E744,China_Japan!$A$242),IF(TestUIn3!E744=China_Japan!$A$322, 5&amp;COUNTIF(TestUIn3!$E$2:$E744,China_Japan!$A$322),IF(TestUIn3!E744=China_Japan!$A$402, 6&amp;COUNTIF(TestUIn3!$E$2:$E744,China_Japan!$A$402),IF(TestUIn3!E744=China_Japan!$A$482, 7&amp;COUNTIF(TestUIn3!$E$2:$E744,China_Japan!$A$482),IF(TestUIn3!E744=China_Japan!$A$562, 8&amp;COUNTIF(TestUIn3!$E$2:$E744,China_Japan!$A$562),IF(TestUIn3!E744=China_Japan!$A$642, 9&amp;COUNTIF(TestUIn3!$E$2:$E744,China_Japan!$A$642),IF(TestUIn3!E744=China_Japan!$A$722, 10&amp;COUNTIF(TestUIn3!$E$2:$E744,China_Japan!$A$722),0)))))))))))</f>
        <v>0</v>
      </c>
      <c r="B744" t="str">
        <f>TestUIn3!A744</f>
        <v/>
      </c>
      <c r="C744" t="str">
        <f>TestUIn3!B744</f>
        <v/>
      </c>
      <c r="D744" t="str">
        <f>TestUIn3!C744</f>
        <v/>
      </c>
      <c r="E744" t="str">
        <f>TestUIn3!D744</f>
        <v/>
      </c>
      <c r="F744" s="87" t="str">
        <f>TestUIn3!F744</f>
        <v/>
      </c>
    </row>
    <row r="745">
      <c r="A745" s="86">
        <f>(IF(TestUIn3!E745=China_Japan!$A$2,1&amp;COUNTIF(TestUIn3!$E$2:$E745,China_Japan!$A$2), IF(TestUIn3!E745=China_Japan!$A$82, 2&amp;COUNTIF(TestUIn3!$E$2:$E745,China_Japan!$A$82),IF(TestUIn3!E745=China_Japan!$A$162, 3&amp;COUNTIF(TestUIn3!$E$2:$E745,China_Japan!$A$162),IF(TestUIn3!E745=China_Japan!$A$242, 4&amp;COUNTIF(TestUIn3!$E$2:$E745,China_Japan!$A$242),IF(TestUIn3!E745=China_Japan!$A$322, 5&amp;COUNTIF(TestUIn3!$E$2:$E745,China_Japan!$A$322),IF(TestUIn3!E745=China_Japan!$A$402, 6&amp;COUNTIF(TestUIn3!$E$2:$E745,China_Japan!$A$402),IF(TestUIn3!E745=China_Japan!$A$482, 7&amp;COUNTIF(TestUIn3!$E$2:$E745,China_Japan!$A$482),IF(TestUIn3!E745=China_Japan!$A$562, 8&amp;COUNTIF(TestUIn3!$E$2:$E745,China_Japan!$A$562),IF(TestUIn3!E745=China_Japan!$A$642, 9&amp;COUNTIF(TestUIn3!$E$2:$E745,China_Japan!$A$642),IF(TestUIn3!E745=China_Japan!$A$722, 10&amp;COUNTIF(TestUIn3!$E$2:$E745,China_Japan!$A$722),0)))))))))))</f>
        <v>0</v>
      </c>
      <c r="B745" t="str">
        <f>TestUIn3!A745</f>
        <v/>
      </c>
      <c r="C745" t="str">
        <f>TestUIn3!B745</f>
        <v/>
      </c>
      <c r="D745" t="str">
        <f>TestUIn3!C745</f>
        <v/>
      </c>
      <c r="E745" t="str">
        <f>TestUIn3!D745</f>
        <v/>
      </c>
      <c r="F745" s="87" t="str">
        <f>TestUIn3!F745</f>
        <v/>
      </c>
    </row>
    <row r="746">
      <c r="A746" s="86">
        <f>(IF(TestUIn3!E746=China_Japan!$A$2,1&amp;COUNTIF(TestUIn3!$E$2:$E746,China_Japan!$A$2), IF(TestUIn3!E746=China_Japan!$A$82, 2&amp;COUNTIF(TestUIn3!$E$2:$E746,China_Japan!$A$82),IF(TestUIn3!E746=China_Japan!$A$162, 3&amp;COUNTIF(TestUIn3!$E$2:$E746,China_Japan!$A$162),IF(TestUIn3!E746=China_Japan!$A$242, 4&amp;COUNTIF(TestUIn3!$E$2:$E746,China_Japan!$A$242),IF(TestUIn3!E746=China_Japan!$A$322, 5&amp;COUNTIF(TestUIn3!$E$2:$E746,China_Japan!$A$322),IF(TestUIn3!E746=China_Japan!$A$402, 6&amp;COUNTIF(TestUIn3!$E$2:$E746,China_Japan!$A$402),IF(TestUIn3!E746=China_Japan!$A$482, 7&amp;COUNTIF(TestUIn3!$E$2:$E746,China_Japan!$A$482),IF(TestUIn3!E746=China_Japan!$A$562, 8&amp;COUNTIF(TestUIn3!$E$2:$E746,China_Japan!$A$562),IF(TestUIn3!E746=China_Japan!$A$642, 9&amp;COUNTIF(TestUIn3!$E$2:$E746,China_Japan!$A$642),IF(TestUIn3!E746=China_Japan!$A$722, 10&amp;COUNTIF(TestUIn3!$E$2:$E746,China_Japan!$A$722),0)))))))))))</f>
        <v>0</v>
      </c>
      <c r="B746" t="str">
        <f>TestUIn3!A746</f>
        <v/>
      </c>
      <c r="C746" t="str">
        <f>TestUIn3!B746</f>
        <v/>
      </c>
      <c r="D746" t="str">
        <f>TestUIn3!C746</f>
        <v/>
      </c>
      <c r="E746" t="str">
        <f>TestUIn3!D746</f>
        <v/>
      </c>
      <c r="F746" s="87" t="str">
        <f>TestUIn3!F746</f>
        <v/>
      </c>
    </row>
    <row r="747">
      <c r="A747" s="86">
        <f>(IF(TestUIn3!E747=China_Japan!$A$2,1&amp;COUNTIF(TestUIn3!$E$2:$E747,China_Japan!$A$2), IF(TestUIn3!E747=China_Japan!$A$82, 2&amp;COUNTIF(TestUIn3!$E$2:$E747,China_Japan!$A$82),IF(TestUIn3!E747=China_Japan!$A$162, 3&amp;COUNTIF(TestUIn3!$E$2:$E747,China_Japan!$A$162),IF(TestUIn3!E747=China_Japan!$A$242, 4&amp;COUNTIF(TestUIn3!$E$2:$E747,China_Japan!$A$242),IF(TestUIn3!E747=China_Japan!$A$322, 5&amp;COUNTIF(TestUIn3!$E$2:$E747,China_Japan!$A$322),IF(TestUIn3!E747=China_Japan!$A$402, 6&amp;COUNTIF(TestUIn3!$E$2:$E747,China_Japan!$A$402),IF(TestUIn3!E747=China_Japan!$A$482, 7&amp;COUNTIF(TestUIn3!$E$2:$E747,China_Japan!$A$482),IF(TestUIn3!E747=China_Japan!$A$562, 8&amp;COUNTIF(TestUIn3!$E$2:$E747,China_Japan!$A$562),IF(TestUIn3!E747=China_Japan!$A$642, 9&amp;COUNTIF(TestUIn3!$E$2:$E747,China_Japan!$A$642),IF(TestUIn3!E747=China_Japan!$A$722, 10&amp;COUNTIF(TestUIn3!$E$2:$E747,China_Japan!$A$722),0)))))))))))</f>
        <v>0</v>
      </c>
      <c r="B747" t="str">
        <f>TestUIn3!A747</f>
        <v/>
      </c>
      <c r="C747" t="str">
        <f>TestUIn3!B747</f>
        <v/>
      </c>
      <c r="D747" t="str">
        <f>TestUIn3!C747</f>
        <v/>
      </c>
      <c r="E747" t="str">
        <f>TestUIn3!D747</f>
        <v/>
      </c>
      <c r="F747" s="87" t="str">
        <f>TestUIn3!F747</f>
        <v/>
      </c>
    </row>
    <row r="748">
      <c r="A748" s="86">
        <f>(IF(TestUIn3!E748=China_Japan!$A$2,1&amp;COUNTIF(TestUIn3!$E$2:$E748,China_Japan!$A$2), IF(TestUIn3!E748=China_Japan!$A$82, 2&amp;COUNTIF(TestUIn3!$E$2:$E748,China_Japan!$A$82),IF(TestUIn3!E748=China_Japan!$A$162, 3&amp;COUNTIF(TestUIn3!$E$2:$E748,China_Japan!$A$162),IF(TestUIn3!E748=China_Japan!$A$242, 4&amp;COUNTIF(TestUIn3!$E$2:$E748,China_Japan!$A$242),IF(TestUIn3!E748=China_Japan!$A$322, 5&amp;COUNTIF(TestUIn3!$E$2:$E748,China_Japan!$A$322),IF(TestUIn3!E748=China_Japan!$A$402, 6&amp;COUNTIF(TestUIn3!$E$2:$E748,China_Japan!$A$402),IF(TestUIn3!E748=China_Japan!$A$482, 7&amp;COUNTIF(TestUIn3!$E$2:$E748,China_Japan!$A$482),IF(TestUIn3!E748=China_Japan!$A$562, 8&amp;COUNTIF(TestUIn3!$E$2:$E748,China_Japan!$A$562),IF(TestUIn3!E748=China_Japan!$A$642, 9&amp;COUNTIF(TestUIn3!$E$2:$E748,China_Japan!$A$642),IF(TestUIn3!E748=China_Japan!$A$722, 10&amp;COUNTIF(TestUIn3!$E$2:$E748,China_Japan!$A$722),0)))))))))))</f>
        <v>0</v>
      </c>
      <c r="B748" t="str">
        <f>TestUIn3!A748</f>
        <v/>
      </c>
      <c r="C748" t="str">
        <f>TestUIn3!B748</f>
        <v/>
      </c>
      <c r="D748" t="str">
        <f>TestUIn3!C748</f>
        <v/>
      </c>
      <c r="E748" t="str">
        <f>TestUIn3!D748</f>
        <v/>
      </c>
      <c r="F748" s="87" t="str">
        <f>TestUIn3!F748</f>
        <v/>
      </c>
    </row>
    <row r="749">
      <c r="A749" s="86">
        <f>(IF(TestUIn3!E749=China_Japan!$A$2,1&amp;COUNTIF(TestUIn3!$E$2:$E749,China_Japan!$A$2), IF(TestUIn3!E749=China_Japan!$A$82, 2&amp;COUNTIF(TestUIn3!$E$2:$E749,China_Japan!$A$82),IF(TestUIn3!E749=China_Japan!$A$162, 3&amp;COUNTIF(TestUIn3!$E$2:$E749,China_Japan!$A$162),IF(TestUIn3!E749=China_Japan!$A$242, 4&amp;COUNTIF(TestUIn3!$E$2:$E749,China_Japan!$A$242),IF(TestUIn3!E749=China_Japan!$A$322, 5&amp;COUNTIF(TestUIn3!$E$2:$E749,China_Japan!$A$322),IF(TestUIn3!E749=China_Japan!$A$402, 6&amp;COUNTIF(TestUIn3!$E$2:$E749,China_Japan!$A$402),IF(TestUIn3!E749=China_Japan!$A$482, 7&amp;COUNTIF(TestUIn3!$E$2:$E749,China_Japan!$A$482),IF(TestUIn3!E749=China_Japan!$A$562, 8&amp;COUNTIF(TestUIn3!$E$2:$E749,China_Japan!$A$562),IF(TestUIn3!E749=China_Japan!$A$642, 9&amp;COUNTIF(TestUIn3!$E$2:$E749,China_Japan!$A$642),IF(TestUIn3!E749=China_Japan!$A$722, 10&amp;COUNTIF(TestUIn3!$E$2:$E749,China_Japan!$A$722),0)))))))))))</f>
        <v>0</v>
      </c>
      <c r="B749" t="str">
        <f>TestUIn3!A749</f>
        <v/>
      </c>
      <c r="C749" t="str">
        <f>TestUIn3!B749</f>
        <v/>
      </c>
      <c r="D749" t="str">
        <f>TestUIn3!C749</f>
        <v/>
      </c>
      <c r="E749" t="str">
        <f>TestUIn3!D749</f>
        <v/>
      </c>
      <c r="F749" s="87" t="str">
        <f>TestUIn3!F749</f>
        <v/>
      </c>
    </row>
    <row r="750">
      <c r="A750" s="86">
        <f>(IF(TestUIn3!E750=China_Japan!$A$2,1&amp;COUNTIF(TestUIn3!$E$2:$E750,China_Japan!$A$2), IF(TestUIn3!E750=China_Japan!$A$82, 2&amp;COUNTIF(TestUIn3!$E$2:$E750,China_Japan!$A$82),IF(TestUIn3!E750=China_Japan!$A$162, 3&amp;COUNTIF(TestUIn3!$E$2:$E750,China_Japan!$A$162),IF(TestUIn3!E750=China_Japan!$A$242, 4&amp;COUNTIF(TestUIn3!$E$2:$E750,China_Japan!$A$242),IF(TestUIn3!E750=China_Japan!$A$322, 5&amp;COUNTIF(TestUIn3!$E$2:$E750,China_Japan!$A$322),IF(TestUIn3!E750=China_Japan!$A$402, 6&amp;COUNTIF(TestUIn3!$E$2:$E750,China_Japan!$A$402),IF(TestUIn3!E750=China_Japan!$A$482, 7&amp;COUNTIF(TestUIn3!$E$2:$E750,China_Japan!$A$482),IF(TestUIn3!E750=China_Japan!$A$562, 8&amp;COUNTIF(TestUIn3!$E$2:$E750,China_Japan!$A$562),IF(TestUIn3!E750=China_Japan!$A$642, 9&amp;COUNTIF(TestUIn3!$E$2:$E750,China_Japan!$A$642),IF(TestUIn3!E750=China_Japan!$A$722, 10&amp;COUNTIF(TestUIn3!$E$2:$E750,China_Japan!$A$722),0)))))))))))</f>
        <v>0</v>
      </c>
      <c r="B750" t="str">
        <f>TestUIn3!A750</f>
        <v/>
      </c>
      <c r="C750" t="str">
        <f>TestUIn3!B750</f>
        <v/>
      </c>
      <c r="D750" t="str">
        <f>TestUIn3!C750</f>
        <v/>
      </c>
      <c r="E750" t="str">
        <f>TestUIn3!D750</f>
        <v/>
      </c>
      <c r="F750" s="87" t="str">
        <f>TestUIn3!F750</f>
        <v/>
      </c>
    </row>
    <row r="751">
      <c r="A751" s="86">
        <f>(IF(TestUIn3!E751=China_Japan!$A$2,1&amp;COUNTIF(TestUIn3!$E$2:$E751,China_Japan!$A$2), IF(TestUIn3!E751=China_Japan!$A$82, 2&amp;COUNTIF(TestUIn3!$E$2:$E751,China_Japan!$A$82),IF(TestUIn3!E751=China_Japan!$A$162, 3&amp;COUNTIF(TestUIn3!$E$2:$E751,China_Japan!$A$162),IF(TestUIn3!E751=China_Japan!$A$242, 4&amp;COUNTIF(TestUIn3!$E$2:$E751,China_Japan!$A$242),IF(TestUIn3!E751=China_Japan!$A$322, 5&amp;COUNTIF(TestUIn3!$E$2:$E751,China_Japan!$A$322),IF(TestUIn3!E751=China_Japan!$A$402, 6&amp;COUNTIF(TestUIn3!$E$2:$E751,China_Japan!$A$402),IF(TestUIn3!E751=China_Japan!$A$482, 7&amp;COUNTIF(TestUIn3!$E$2:$E751,China_Japan!$A$482),IF(TestUIn3!E751=China_Japan!$A$562, 8&amp;COUNTIF(TestUIn3!$E$2:$E751,China_Japan!$A$562),IF(TestUIn3!E751=China_Japan!$A$642, 9&amp;COUNTIF(TestUIn3!$E$2:$E751,China_Japan!$A$642),IF(TestUIn3!E751=China_Japan!$A$722, 10&amp;COUNTIF(TestUIn3!$E$2:$E751,China_Japan!$A$722),0)))))))))))</f>
        <v>0</v>
      </c>
      <c r="B751" t="str">
        <f>TestUIn3!A751</f>
        <v/>
      </c>
      <c r="C751" t="str">
        <f>TestUIn3!B751</f>
        <v/>
      </c>
      <c r="D751" t="str">
        <f>TestUIn3!C751</f>
        <v/>
      </c>
      <c r="E751" t="str">
        <f>TestUIn3!D751</f>
        <v/>
      </c>
      <c r="F751" s="87" t="str">
        <f>TestUIn3!F751</f>
        <v/>
      </c>
    </row>
    <row r="752">
      <c r="A752" s="86">
        <f>(IF(TestUIn3!E752=China_Japan!$A$2,1&amp;COUNTIF(TestUIn3!$E$2:$E752,China_Japan!$A$2), IF(TestUIn3!E752=China_Japan!$A$82, 2&amp;COUNTIF(TestUIn3!$E$2:$E752,China_Japan!$A$82),IF(TestUIn3!E752=China_Japan!$A$162, 3&amp;COUNTIF(TestUIn3!$E$2:$E752,China_Japan!$A$162),IF(TestUIn3!E752=China_Japan!$A$242, 4&amp;COUNTIF(TestUIn3!$E$2:$E752,China_Japan!$A$242),IF(TestUIn3!E752=China_Japan!$A$322, 5&amp;COUNTIF(TestUIn3!$E$2:$E752,China_Japan!$A$322),IF(TestUIn3!E752=China_Japan!$A$402, 6&amp;COUNTIF(TestUIn3!$E$2:$E752,China_Japan!$A$402),IF(TestUIn3!E752=China_Japan!$A$482, 7&amp;COUNTIF(TestUIn3!$E$2:$E752,China_Japan!$A$482),IF(TestUIn3!E752=China_Japan!$A$562, 8&amp;COUNTIF(TestUIn3!$E$2:$E752,China_Japan!$A$562),IF(TestUIn3!E752=China_Japan!$A$642, 9&amp;COUNTIF(TestUIn3!$E$2:$E752,China_Japan!$A$642),IF(TestUIn3!E752=China_Japan!$A$722, 10&amp;COUNTIF(TestUIn3!$E$2:$E752,China_Japan!$A$722),0)))))))))))</f>
        <v>0</v>
      </c>
      <c r="B752" t="str">
        <f>TestUIn3!A752</f>
        <v/>
      </c>
      <c r="C752" t="str">
        <f>TestUIn3!B752</f>
        <v/>
      </c>
      <c r="D752" t="str">
        <f>TestUIn3!C752</f>
        <v/>
      </c>
      <c r="E752" t="str">
        <f>TestUIn3!D752</f>
        <v/>
      </c>
      <c r="F752" s="87" t="str">
        <f>TestUIn3!F752</f>
        <v/>
      </c>
    </row>
    <row r="753">
      <c r="A753" s="86">
        <f>(IF(TestUIn3!E753=China_Japan!$A$2,1&amp;COUNTIF(TestUIn3!$E$2:$E753,China_Japan!$A$2), IF(TestUIn3!E753=China_Japan!$A$82, 2&amp;COUNTIF(TestUIn3!$E$2:$E753,China_Japan!$A$82),IF(TestUIn3!E753=China_Japan!$A$162, 3&amp;COUNTIF(TestUIn3!$E$2:$E753,China_Japan!$A$162),IF(TestUIn3!E753=China_Japan!$A$242, 4&amp;COUNTIF(TestUIn3!$E$2:$E753,China_Japan!$A$242),IF(TestUIn3!E753=China_Japan!$A$322, 5&amp;COUNTIF(TestUIn3!$E$2:$E753,China_Japan!$A$322),IF(TestUIn3!E753=China_Japan!$A$402, 6&amp;COUNTIF(TestUIn3!$E$2:$E753,China_Japan!$A$402),IF(TestUIn3!E753=China_Japan!$A$482, 7&amp;COUNTIF(TestUIn3!$E$2:$E753,China_Japan!$A$482),IF(TestUIn3!E753=China_Japan!$A$562, 8&amp;COUNTIF(TestUIn3!$E$2:$E753,China_Japan!$A$562),IF(TestUIn3!E753=China_Japan!$A$642, 9&amp;COUNTIF(TestUIn3!$E$2:$E753,China_Japan!$A$642),IF(TestUIn3!E753=China_Japan!$A$722, 10&amp;COUNTIF(TestUIn3!$E$2:$E753,China_Japan!$A$722),0)))))))))))</f>
        <v>0</v>
      </c>
      <c r="B753" t="str">
        <f>TestUIn3!A753</f>
        <v/>
      </c>
      <c r="C753" t="str">
        <f>TestUIn3!B753</f>
        <v/>
      </c>
      <c r="D753" t="str">
        <f>TestUIn3!C753</f>
        <v/>
      </c>
      <c r="E753" t="str">
        <f>TestUIn3!D753</f>
        <v/>
      </c>
      <c r="F753" s="87" t="str">
        <f>TestUIn3!F753</f>
        <v/>
      </c>
    </row>
    <row r="754">
      <c r="A754" s="86">
        <f>(IF(TestUIn3!E754=China_Japan!$A$2,1&amp;COUNTIF(TestUIn3!$E$2:$E754,China_Japan!$A$2), IF(TestUIn3!E754=China_Japan!$A$82, 2&amp;COUNTIF(TestUIn3!$E$2:$E754,China_Japan!$A$82),IF(TestUIn3!E754=China_Japan!$A$162, 3&amp;COUNTIF(TestUIn3!$E$2:$E754,China_Japan!$A$162),IF(TestUIn3!E754=China_Japan!$A$242, 4&amp;COUNTIF(TestUIn3!$E$2:$E754,China_Japan!$A$242),IF(TestUIn3!E754=China_Japan!$A$322, 5&amp;COUNTIF(TestUIn3!$E$2:$E754,China_Japan!$A$322),IF(TestUIn3!E754=China_Japan!$A$402, 6&amp;COUNTIF(TestUIn3!$E$2:$E754,China_Japan!$A$402),IF(TestUIn3!E754=China_Japan!$A$482, 7&amp;COUNTIF(TestUIn3!$E$2:$E754,China_Japan!$A$482),IF(TestUIn3!E754=China_Japan!$A$562, 8&amp;COUNTIF(TestUIn3!$E$2:$E754,China_Japan!$A$562),IF(TestUIn3!E754=China_Japan!$A$642, 9&amp;COUNTIF(TestUIn3!$E$2:$E754,China_Japan!$A$642),IF(TestUIn3!E754=China_Japan!$A$722, 10&amp;COUNTIF(TestUIn3!$E$2:$E754,China_Japan!$A$722),0)))))))))))</f>
        <v>0</v>
      </c>
      <c r="B754" t="str">
        <f>TestUIn3!A754</f>
        <v/>
      </c>
      <c r="C754" t="str">
        <f>TestUIn3!B754</f>
        <v/>
      </c>
      <c r="D754" t="str">
        <f>TestUIn3!C754</f>
        <v/>
      </c>
      <c r="E754" t="str">
        <f>TestUIn3!D754</f>
        <v/>
      </c>
      <c r="F754" s="87" t="str">
        <f>TestUIn3!F754</f>
        <v/>
      </c>
    </row>
    <row r="755">
      <c r="A755" s="86">
        <f>(IF(TestUIn3!E755=China_Japan!$A$2,1&amp;COUNTIF(TestUIn3!$E$2:$E755,China_Japan!$A$2), IF(TestUIn3!E755=China_Japan!$A$82, 2&amp;COUNTIF(TestUIn3!$E$2:$E755,China_Japan!$A$82),IF(TestUIn3!E755=China_Japan!$A$162, 3&amp;COUNTIF(TestUIn3!$E$2:$E755,China_Japan!$A$162),IF(TestUIn3!E755=China_Japan!$A$242, 4&amp;COUNTIF(TestUIn3!$E$2:$E755,China_Japan!$A$242),IF(TestUIn3!E755=China_Japan!$A$322, 5&amp;COUNTIF(TestUIn3!$E$2:$E755,China_Japan!$A$322),IF(TestUIn3!E755=China_Japan!$A$402, 6&amp;COUNTIF(TestUIn3!$E$2:$E755,China_Japan!$A$402),IF(TestUIn3!E755=China_Japan!$A$482, 7&amp;COUNTIF(TestUIn3!$E$2:$E755,China_Japan!$A$482),IF(TestUIn3!E755=China_Japan!$A$562, 8&amp;COUNTIF(TestUIn3!$E$2:$E755,China_Japan!$A$562),IF(TestUIn3!E755=China_Japan!$A$642, 9&amp;COUNTIF(TestUIn3!$E$2:$E755,China_Japan!$A$642),IF(TestUIn3!E755=China_Japan!$A$722, 10&amp;COUNTIF(TestUIn3!$E$2:$E755,China_Japan!$A$722),0)))))))))))</f>
        <v>0</v>
      </c>
      <c r="B755" t="str">
        <f>TestUIn3!A755</f>
        <v/>
      </c>
      <c r="C755" t="str">
        <f>TestUIn3!B755</f>
        <v/>
      </c>
      <c r="D755" t="str">
        <f>TestUIn3!C755</f>
        <v/>
      </c>
      <c r="E755" t="str">
        <f>TestUIn3!D755</f>
        <v/>
      </c>
      <c r="F755" s="87" t="str">
        <f>TestUIn3!F755</f>
        <v/>
      </c>
    </row>
    <row r="756">
      <c r="A756" s="86">
        <f>(IF(TestUIn3!E756=China_Japan!$A$2,1&amp;COUNTIF(TestUIn3!$E$2:$E756,China_Japan!$A$2), IF(TestUIn3!E756=China_Japan!$A$82, 2&amp;COUNTIF(TestUIn3!$E$2:$E756,China_Japan!$A$82),IF(TestUIn3!E756=China_Japan!$A$162, 3&amp;COUNTIF(TestUIn3!$E$2:$E756,China_Japan!$A$162),IF(TestUIn3!E756=China_Japan!$A$242, 4&amp;COUNTIF(TestUIn3!$E$2:$E756,China_Japan!$A$242),IF(TestUIn3!E756=China_Japan!$A$322, 5&amp;COUNTIF(TestUIn3!$E$2:$E756,China_Japan!$A$322),IF(TestUIn3!E756=China_Japan!$A$402, 6&amp;COUNTIF(TestUIn3!$E$2:$E756,China_Japan!$A$402),IF(TestUIn3!E756=China_Japan!$A$482, 7&amp;COUNTIF(TestUIn3!$E$2:$E756,China_Japan!$A$482),IF(TestUIn3!E756=China_Japan!$A$562, 8&amp;COUNTIF(TestUIn3!$E$2:$E756,China_Japan!$A$562),IF(TestUIn3!E756=China_Japan!$A$642, 9&amp;COUNTIF(TestUIn3!$E$2:$E756,China_Japan!$A$642),IF(TestUIn3!E756=China_Japan!$A$722, 10&amp;COUNTIF(TestUIn3!$E$2:$E756,China_Japan!$A$722),0)))))))))))</f>
        <v>0</v>
      </c>
      <c r="B756" t="str">
        <f>TestUIn3!A756</f>
        <v/>
      </c>
      <c r="C756" t="str">
        <f>TestUIn3!B756</f>
        <v/>
      </c>
      <c r="D756" t="str">
        <f>TestUIn3!C756</f>
        <v/>
      </c>
      <c r="E756" t="str">
        <f>TestUIn3!D756</f>
        <v/>
      </c>
      <c r="F756" s="87" t="str">
        <f>TestUIn3!F756</f>
        <v/>
      </c>
    </row>
    <row r="757">
      <c r="A757" s="86">
        <f>(IF(TestUIn3!E757=China_Japan!$A$2,1&amp;COUNTIF(TestUIn3!$E$2:$E757,China_Japan!$A$2), IF(TestUIn3!E757=China_Japan!$A$82, 2&amp;COUNTIF(TestUIn3!$E$2:$E757,China_Japan!$A$82),IF(TestUIn3!E757=China_Japan!$A$162, 3&amp;COUNTIF(TestUIn3!$E$2:$E757,China_Japan!$A$162),IF(TestUIn3!E757=China_Japan!$A$242, 4&amp;COUNTIF(TestUIn3!$E$2:$E757,China_Japan!$A$242),IF(TestUIn3!E757=China_Japan!$A$322, 5&amp;COUNTIF(TestUIn3!$E$2:$E757,China_Japan!$A$322),IF(TestUIn3!E757=China_Japan!$A$402, 6&amp;COUNTIF(TestUIn3!$E$2:$E757,China_Japan!$A$402),IF(TestUIn3!E757=China_Japan!$A$482, 7&amp;COUNTIF(TestUIn3!$E$2:$E757,China_Japan!$A$482),IF(TestUIn3!E757=China_Japan!$A$562, 8&amp;COUNTIF(TestUIn3!$E$2:$E757,China_Japan!$A$562),IF(TestUIn3!E757=China_Japan!$A$642, 9&amp;COUNTIF(TestUIn3!$E$2:$E757,China_Japan!$A$642),IF(TestUIn3!E757=China_Japan!$A$722, 10&amp;COUNTIF(TestUIn3!$E$2:$E757,China_Japan!$A$722),0)))))))))))</f>
        <v>0</v>
      </c>
      <c r="B757" t="str">
        <f>TestUIn3!A757</f>
        <v/>
      </c>
      <c r="C757" t="str">
        <f>TestUIn3!B757</f>
        <v/>
      </c>
      <c r="D757" t="str">
        <f>TestUIn3!C757</f>
        <v/>
      </c>
      <c r="E757" t="str">
        <f>TestUIn3!D757</f>
        <v/>
      </c>
      <c r="F757" s="87" t="str">
        <f>TestUIn3!F757</f>
        <v/>
      </c>
    </row>
    <row r="758">
      <c r="A758" s="86">
        <f>(IF(TestUIn3!E758=China_Japan!$A$2,1&amp;COUNTIF(TestUIn3!$E$2:$E758,China_Japan!$A$2), IF(TestUIn3!E758=China_Japan!$A$82, 2&amp;COUNTIF(TestUIn3!$E$2:$E758,China_Japan!$A$82),IF(TestUIn3!E758=China_Japan!$A$162, 3&amp;COUNTIF(TestUIn3!$E$2:$E758,China_Japan!$A$162),IF(TestUIn3!E758=China_Japan!$A$242, 4&amp;COUNTIF(TestUIn3!$E$2:$E758,China_Japan!$A$242),IF(TestUIn3!E758=China_Japan!$A$322, 5&amp;COUNTIF(TestUIn3!$E$2:$E758,China_Japan!$A$322),IF(TestUIn3!E758=China_Japan!$A$402, 6&amp;COUNTIF(TestUIn3!$E$2:$E758,China_Japan!$A$402),IF(TestUIn3!E758=China_Japan!$A$482, 7&amp;COUNTIF(TestUIn3!$E$2:$E758,China_Japan!$A$482),IF(TestUIn3!E758=China_Japan!$A$562, 8&amp;COUNTIF(TestUIn3!$E$2:$E758,China_Japan!$A$562),IF(TestUIn3!E758=China_Japan!$A$642, 9&amp;COUNTIF(TestUIn3!$E$2:$E758,China_Japan!$A$642),IF(TestUIn3!E758=China_Japan!$A$722, 10&amp;COUNTIF(TestUIn3!$E$2:$E758,China_Japan!$A$722),0)))))))))))</f>
        <v>0</v>
      </c>
      <c r="B758" t="str">
        <f>TestUIn3!A758</f>
        <v/>
      </c>
      <c r="C758" t="str">
        <f>TestUIn3!B758</f>
        <v/>
      </c>
      <c r="D758" t="str">
        <f>TestUIn3!C758</f>
        <v/>
      </c>
      <c r="E758" t="str">
        <f>TestUIn3!D758</f>
        <v/>
      </c>
      <c r="F758" s="87" t="str">
        <f>TestUIn3!F758</f>
        <v/>
      </c>
    </row>
    <row r="759">
      <c r="A759" s="86">
        <f>(IF(TestUIn3!E759=China_Japan!$A$2,1&amp;COUNTIF(TestUIn3!$E$2:$E759,China_Japan!$A$2), IF(TestUIn3!E759=China_Japan!$A$82, 2&amp;COUNTIF(TestUIn3!$E$2:$E759,China_Japan!$A$82),IF(TestUIn3!E759=China_Japan!$A$162, 3&amp;COUNTIF(TestUIn3!$E$2:$E759,China_Japan!$A$162),IF(TestUIn3!E759=China_Japan!$A$242, 4&amp;COUNTIF(TestUIn3!$E$2:$E759,China_Japan!$A$242),IF(TestUIn3!E759=China_Japan!$A$322, 5&amp;COUNTIF(TestUIn3!$E$2:$E759,China_Japan!$A$322),IF(TestUIn3!E759=China_Japan!$A$402, 6&amp;COUNTIF(TestUIn3!$E$2:$E759,China_Japan!$A$402),IF(TestUIn3!E759=China_Japan!$A$482, 7&amp;COUNTIF(TestUIn3!$E$2:$E759,China_Japan!$A$482),IF(TestUIn3!E759=China_Japan!$A$562, 8&amp;COUNTIF(TestUIn3!$E$2:$E759,China_Japan!$A$562),IF(TestUIn3!E759=China_Japan!$A$642, 9&amp;COUNTIF(TestUIn3!$E$2:$E759,China_Japan!$A$642),IF(TestUIn3!E759=China_Japan!$A$722, 10&amp;COUNTIF(TestUIn3!$E$2:$E759,China_Japan!$A$722),0)))))))))))</f>
        <v>0</v>
      </c>
      <c r="B759" t="str">
        <f>TestUIn3!A759</f>
        <v/>
      </c>
      <c r="C759" t="str">
        <f>TestUIn3!B759</f>
        <v/>
      </c>
      <c r="D759" t="str">
        <f>TestUIn3!C759</f>
        <v/>
      </c>
      <c r="E759" t="str">
        <f>TestUIn3!D759</f>
        <v/>
      </c>
      <c r="F759" s="87" t="str">
        <f>TestUIn3!F759</f>
        <v/>
      </c>
    </row>
    <row r="760">
      <c r="A760" s="86">
        <f>(IF(TestUIn3!E760=China_Japan!$A$2,1&amp;COUNTIF(TestUIn3!$E$2:$E760,China_Japan!$A$2), IF(TestUIn3!E760=China_Japan!$A$82, 2&amp;COUNTIF(TestUIn3!$E$2:$E760,China_Japan!$A$82),IF(TestUIn3!E760=China_Japan!$A$162, 3&amp;COUNTIF(TestUIn3!$E$2:$E760,China_Japan!$A$162),IF(TestUIn3!E760=China_Japan!$A$242, 4&amp;COUNTIF(TestUIn3!$E$2:$E760,China_Japan!$A$242),IF(TestUIn3!E760=China_Japan!$A$322, 5&amp;COUNTIF(TestUIn3!$E$2:$E760,China_Japan!$A$322),IF(TestUIn3!E760=China_Japan!$A$402, 6&amp;COUNTIF(TestUIn3!$E$2:$E760,China_Japan!$A$402),IF(TestUIn3!E760=China_Japan!$A$482, 7&amp;COUNTIF(TestUIn3!$E$2:$E760,China_Japan!$A$482),IF(TestUIn3!E760=China_Japan!$A$562, 8&amp;COUNTIF(TestUIn3!$E$2:$E760,China_Japan!$A$562),IF(TestUIn3!E760=China_Japan!$A$642, 9&amp;COUNTIF(TestUIn3!$E$2:$E760,China_Japan!$A$642),IF(TestUIn3!E760=China_Japan!$A$722, 10&amp;COUNTIF(TestUIn3!$E$2:$E760,China_Japan!$A$722),0)))))))))))</f>
        <v>0</v>
      </c>
      <c r="B760" t="str">
        <f>TestUIn3!A760</f>
        <v/>
      </c>
      <c r="C760" t="str">
        <f>TestUIn3!B760</f>
        <v/>
      </c>
      <c r="D760" t="str">
        <f>TestUIn3!C760</f>
        <v/>
      </c>
      <c r="E760" t="str">
        <f>TestUIn3!D760</f>
        <v/>
      </c>
      <c r="F760" s="87" t="str">
        <f>TestUIn3!F760</f>
        <v/>
      </c>
    </row>
    <row r="761">
      <c r="A761" s="86">
        <f>(IF(TestUIn3!E761=China_Japan!$A$2,1&amp;COUNTIF(TestUIn3!$E$2:$E761,China_Japan!$A$2), IF(TestUIn3!E761=China_Japan!$A$82, 2&amp;COUNTIF(TestUIn3!$E$2:$E761,China_Japan!$A$82),IF(TestUIn3!E761=China_Japan!$A$162, 3&amp;COUNTIF(TestUIn3!$E$2:$E761,China_Japan!$A$162),IF(TestUIn3!E761=China_Japan!$A$242, 4&amp;COUNTIF(TestUIn3!$E$2:$E761,China_Japan!$A$242),IF(TestUIn3!E761=China_Japan!$A$322, 5&amp;COUNTIF(TestUIn3!$E$2:$E761,China_Japan!$A$322),IF(TestUIn3!E761=China_Japan!$A$402, 6&amp;COUNTIF(TestUIn3!$E$2:$E761,China_Japan!$A$402),IF(TestUIn3!E761=China_Japan!$A$482, 7&amp;COUNTIF(TestUIn3!$E$2:$E761,China_Japan!$A$482),IF(TestUIn3!E761=China_Japan!$A$562, 8&amp;COUNTIF(TestUIn3!$E$2:$E761,China_Japan!$A$562),IF(TestUIn3!E761=China_Japan!$A$642, 9&amp;COUNTIF(TestUIn3!$E$2:$E761,China_Japan!$A$642),IF(TestUIn3!E761=China_Japan!$A$722, 10&amp;COUNTIF(TestUIn3!$E$2:$E761,China_Japan!$A$722),0)))))))))))</f>
        <v>0</v>
      </c>
      <c r="B761" t="str">
        <f>TestUIn3!A761</f>
        <v/>
      </c>
      <c r="C761" t="str">
        <f>TestUIn3!B761</f>
        <v/>
      </c>
      <c r="D761" t="str">
        <f>TestUIn3!C761</f>
        <v/>
      </c>
      <c r="E761" t="str">
        <f>TestUIn3!D761</f>
        <v/>
      </c>
      <c r="F761" s="87" t="str">
        <f>TestUIn3!F761</f>
        <v/>
      </c>
    </row>
    <row r="762">
      <c r="A762" s="86">
        <f>(IF(TestUIn3!E762=China_Japan!$A$2,1&amp;COUNTIF(TestUIn3!$E$2:$E762,China_Japan!$A$2), IF(TestUIn3!E762=China_Japan!$A$82, 2&amp;COUNTIF(TestUIn3!$E$2:$E762,China_Japan!$A$82),IF(TestUIn3!E762=China_Japan!$A$162, 3&amp;COUNTIF(TestUIn3!$E$2:$E762,China_Japan!$A$162),IF(TestUIn3!E762=China_Japan!$A$242, 4&amp;COUNTIF(TestUIn3!$E$2:$E762,China_Japan!$A$242),IF(TestUIn3!E762=China_Japan!$A$322, 5&amp;COUNTIF(TestUIn3!$E$2:$E762,China_Japan!$A$322),IF(TestUIn3!E762=China_Japan!$A$402, 6&amp;COUNTIF(TestUIn3!$E$2:$E762,China_Japan!$A$402),IF(TestUIn3!E762=China_Japan!$A$482, 7&amp;COUNTIF(TestUIn3!$E$2:$E762,China_Japan!$A$482),IF(TestUIn3!E762=China_Japan!$A$562, 8&amp;COUNTIF(TestUIn3!$E$2:$E762,China_Japan!$A$562),IF(TestUIn3!E762=China_Japan!$A$642, 9&amp;COUNTIF(TestUIn3!$E$2:$E762,China_Japan!$A$642),IF(TestUIn3!E762=China_Japan!$A$722, 10&amp;COUNTIF(TestUIn3!$E$2:$E762,China_Japan!$A$722),0)))))))))))</f>
        <v>0</v>
      </c>
      <c r="B762" t="str">
        <f>TestUIn3!A762</f>
        <v/>
      </c>
      <c r="C762" t="str">
        <f>TestUIn3!B762</f>
        <v/>
      </c>
      <c r="D762" t="str">
        <f>TestUIn3!C762</f>
        <v/>
      </c>
      <c r="E762" t="str">
        <f>TestUIn3!D762</f>
        <v/>
      </c>
      <c r="F762" s="87" t="str">
        <f>TestUIn3!F762</f>
        <v/>
      </c>
    </row>
    <row r="763">
      <c r="A763" s="86">
        <f>(IF(TestUIn3!E763=China_Japan!$A$2,1&amp;COUNTIF(TestUIn3!$E$2:$E763,China_Japan!$A$2), IF(TestUIn3!E763=China_Japan!$A$82, 2&amp;COUNTIF(TestUIn3!$E$2:$E763,China_Japan!$A$82),IF(TestUIn3!E763=China_Japan!$A$162, 3&amp;COUNTIF(TestUIn3!$E$2:$E763,China_Japan!$A$162),IF(TestUIn3!E763=China_Japan!$A$242, 4&amp;COUNTIF(TestUIn3!$E$2:$E763,China_Japan!$A$242),IF(TestUIn3!E763=China_Japan!$A$322, 5&amp;COUNTIF(TestUIn3!$E$2:$E763,China_Japan!$A$322),IF(TestUIn3!E763=China_Japan!$A$402, 6&amp;COUNTIF(TestUIn3!$E$2:$E763,China_Japan!$A$402),IF(TestUIn3!E763=China_Japan!$A$482, 7&amp;COUNTIF(TestUIn3!$E$2:$E763,China_Japan!$A$482),IF(TestUIn3!E763=China_Japan!$A$562, 8&amp;COUNTIF(TestUIn3!$E$2:$E763,China_Japan!$A$562),IF(TestUIn3!E763=China_Japan!$A$642, 9&amp;COUNTIF(TestUIn3!$E$2:$E763,China_Japan!$A$642),IF(TestUIn3!E763=China_Japan!$A$722, 10&amp;COUNTIF(TestUIn3!$E$2:$E763,China_Japan!$A$722),0)))))))))))</f>
        <v>0</v>
      </c>
      <c r="B763" t="str">
        <f>TestUIn3!A763</f>
        <v/>
      </c>
      <c r="C763" t="str">
        <f>TestUIn3!B763</f>
        <v/>
      </c>
      <c r="D763" t="str">
        <f>TestUIn3!C763</f>
        <v/>
      </c>
      <c r="E763" t="str">
        <f>TestUIn3!D763</f>
        <v/>
      </c>
      <c r="F763" s="87" t="str">
        <f>TestUIn3!F763</f>
        <v/>
      </c>
    </row>
    <row r="764">
      <c r="A764" s="86">
        <f>(IF(TestUIn3!E764=China_Japan!$A$2,1&amp;COUNTIF(TestUIn3!$E$2:$E764,China_Japan!$A$2), IF(TestUIn3!E764=China_Japan!$A$82, 2&amp;COUNTIF(TestUIn3!$E$2:$E764,China_Japan!$A$82),IF(TestUIn3!E764=China_Japan!$A$162, 3&amp;COUNTIF(TestUIn3!$E$2:$E764,China_Japan!$A$162),IF(TestUIn3!E764=China_Japan!$A$242, 4&amp;COUNTIF(TestUIn3!$E$2:$E764,China_Japan!$A$242),IF(TestUIn3!E764=China_Japan!$A$322, 5&amp;COUNTIF(TestUIn3!$E$2:$E764,China_Japan!$A$322),IF(TestUIn3!E764=China_Japan!$A$402, 6&amp;COUNTIF(TestUIn3!$E$2:$E764,China_Japan!$A$402),IF(TestUIn3!E764=China_Japan!$A$482, 7&amp;COUNTIF(TestUIn3!$E$2:$E764,China_Japan!$A$482),IF(TestUIn3!E764=China_Japan!$A$562, 8&amp;COUNTIF(TestUIn3!$E$2:$E764,China_Japan!$A$562),IF(TestUIn3!E764=China_Japan!$A$642, 9&amp;COUNTIF(TestUIn3!$E$2:$E764,China_Japan!$A$642),IF(TestUIn3!E764=China_Japan!$A$722, 10&amp;COUNTIF(TestUIn3!$E$2:$E764,China_Japan!$A$722),0)))))))))))</f>
        <v>0</v>
      </c>
      <c r="B764" t="str">
        <f>TestUIn3!A764</f>
        <v/>
      </c>
      <c r="C764" t="str">
        <f>TestUIn3!B764</f>
        <v/>
      </c>
      <c r="D764" t="str">
        <f>TestUIn3!C764</f>
        <v/>
      </c>
      <c r="E764" t="str">
        <f>TestUIn3!D764</f>
        <v/>
      </c>
      <c r="F764" s="87" t="str">
        <f>TestUIn3!F764</f>
        <v/>
      </c>
    </row>
    <row r="765">
      <c r="A765" s="86">
        <f>(IF(TestUIn3!E765=China_Japan!$A$2,1&amp;COUNTIF(TestUIn3!$E$2:$E765,China_Japan!$A$2), IF(TestUIn3!E765=China_Japan!$A$82, 2&amp;COUNTIF(TestUIn3!$E$2:$E765,China_Japan!$A$82),IF(TestUIn3!E765=China_Japan!$A$162, 3&amp;COUNTIF(TestUIn3!$E$2:$E765,China_Japan!$A$162),IF(TestUIn3!E765=China_Japan!$A$242, 4&amp;COUNTIF(TestUIn3!$E$2:$E765,China_Japan!$A$242),IF(TestUIn3!E765=China_Japan!$A$322, 5&amp;COUNTIF(TestUIn3!$E$2:$E765,China_Japan!$A$322),IF(TestUIn3!E765=China_Japan!$A$402, 6&amp;COUNTIF(TestUIn3!$E$2:$E765,China_Japan!$A$402),IF(TestUIn3!E765=China_Japan!$A$482, 7&amp;COUNTIF(TestUIn3!$E$2:$E765,China_Japan!$A$482),IF(TestUIn3!E765=China_Japan!$A$562, 8&amp;COUNTIF(TestUIn3!$E$2:$E765,China_Japan!$A$562),IF(TestUIn3!E765=China_Japan!$A$642, 9&amp;COUNTIF(TestUIn3!$E$2:$E765,China_Japan!$A$642),IF(TestUIn3!E765=China_Japan!$A$722, 10&amp;COUNTIF(TestUIn3!$E$2:$E765,China_Japan!$A$722),0)))))))))))</f>
        <v>0</v>
      </c>
      <c r="B765" t="str">
        <f>TestUIn3!A765</f>
        <v/>
      </c>
      <c r="C765" t="str">
        <f>TestUIn3!B765</f>
        <v/>
      </c>
      <c r="D765" t="str">
        <f>TestUIn3!C765</f>
        <v/>
      </c>
      <c r="E765" t="str">
        <f>TestUIn3!D765</f>
        <v/>
      </c>
      <c r="F765" s="87" t="str">
        <f>TestUIn3!F765</f>
        <v/>
      </c>
    </row>
    <row r="766">
      <c r="A766" s="86">
        <f>(IF(TestUIn3!E766=China_Japan!$A$2,1&amp;COUNTIF(TestUIn3!$E$2:$E766,China_Japan!$A$2), IF(TestUIn3!E766=China_Japan!$A$82, 2&amp;COUNTIF(TestUIn3!$E$2:$E766,China_Japan!$A$82),IF(TestUIn3!E766=China_Japan!$A$162, 3&amp;COUNTIF(TestUIn3!$E$2:$E766,China_Japan!$A$162),IF(TestUIn3!E766=China_Japan!$A$242, 4&amp;COUNTIF(TestUIn3!$E$2:$E766,China_Japan!$A$242),IF(TestUIn3!E766=China_Japan!$A$322, 5&amp;COUNTIF(TestUIn3!$E$2:$E766,China_Japan!$A$322),IF(TestUIn3!E766=China_Japan!$A$402, 6&amp;COUNTIF(TestUIn3!$E$2:$E766,China_Japan!$A$402),IF(TestUIn3!E766=China_Japan!$A$482, 7&amp;COUNTIF(TestUIn3!$E$2:$E766,China_Japan!$A$482),IF(TestUIn3!E766=China_Japan!$A$562, 8&amp;COUNTIF(TestUIn3!$E$2:$E766,China_Japan!$A$562),IF(TestUIn3!E766=China_Japan!$A$642, 9&amp;COUNTIF(TestUIn3!$E$2:$E766,China_Japan!$A$642),IF(TestUIn3!E766=China_Japan!$A$722, 10&amp;COUNTIF(TestUIn3!$E$2:$E766,China_Japan!$A$722),0)))))))))))</f>
        <v>0</v>
      </c>
      <c r="B766" t="str">
        <f>TestUIn3!A766</f>
        <v/>
      </c>
      <c r="C766" t="str">
        <f>TestUIn3!B766</f>
        <v/>
      </c>
      <c r="D766" t="str">
        <f>TestUIn3!C766</f>
        <v/>
      </c>
      <c r="E766" t="str">
        <f>TestUIn3!D766</f>
        <v/>
      </c>
      <c r="F766" s="87" t="str">
        <f>TestUIn3!F766</f>
        <v/>
      </c>
    </row>
    <row r="767">
      <c r="A767" s="86">
        <f>(IF(TestUIn3!E767=China_Japan!$A$2,1&amp;COUNTIF(TestUIn3!$E$2:$E767,China_Japan!$A$2), IF(TestUIn3!E767=China_Japan!$A$82, 2&amp;COUNTIF(TestUIn3!$E$2:$E767,China_Japan!$A$82),IF(TestUIn3!E767=China_Japan!$A$162, 3&amp;COUNTIF(TestUIn3!$E$2:$E767,China_Japan!$A$162),IF(TestUIn3!E767=China_Japan!$A$242, 4&amp;COUNTIF(TestUIn3!$E$2:$E767,China_Japan!$A$242),IF(TestUIn3!E767=China_Japan!$A$322, 5&amp;COUNTIF(TestUIn3!$E$2:$E767,China_Japan!$A$322),IF(TestUIn3!E767=China_Japan!$A$402, 6&amp;COUNTIF(TestUIn3!$E$2:$E767,China_Japan!$A$402),IF(TestUIn3!E767=China_Japan!$A$482, 7&amp;COUNTIF(TestUIn3!$E$2:$E767,China_Japan!$A$482),IF(TestUIn3!E767=China_Japan!$A$562, 8&amp;COUNTIF(TestUIn3!$E$2:$E767,China_Japan!$A$562),IF(TestUIn3!E767=China_Japan!$A$642, 9&amp;COUNTIF(TestUIn3!$E$2:$E767,China_Japan!$A$642),IF(TestUIn3!E767=China_Japan!$A$722, 10&amp;COUNTIF(TestUIn3!$E$2:$E767,China_Japan!$A$722),0)))))))))))</f>
        <v>0</v>
      </c>
      <c r="B767" t="str">
        <f>TestUIn3!A767</f>
        <v/>
      </c>
      <c r="C767" t="str">
        <f>TestUIn3!B767</f>
        <v/>
      </c>
      <c r="D767" t="str">
        <f>TestUIn3!C767</f>
        <v/>
      </c>
      <c r="E767" t="str">
        <f>TestUIn3!D767</f>
        <v/>
      </c>
      <c r="F767" s="87" t="str">
        <f>TestUIn3!F767</f>
        <v/>
      </c>
    </row>
    <row r="768">
      <c r="A768" s="86">
        <f>(IF(TestUIn3!E768=China_Japan!$A$2,1&amp;COUNTIF(TestUIn3!$E$2:$E768,China_Japan!$A$2), IF(TestUIn3!E768=China_Japan!$A$82, 2&amp;COUNTIF(TestUIn3!$E$2:$E768,China_Japan!$A$82),IF(TestUIn3!E768=China_Japan!$A$162, 3&amp;COUNTIF(TestUIn3!$E$2:$E768,China_Japan!$A$162),IF(TestUIn3!E768=China_Japan!$A$242, 4&amp;COUNTIF(TestUIn3!$E$2:$E768,China_Japan!$A$242),IF(TestUIn3!E768=China_Japan!$A$322, 5&amp;COUNTIF(TestUIn3!$E$2:$E768,China_Japan!$A$322),IF(TestUIn3!E768=China_Japan!$A$402, 6&amp;COUNTIF(TestUIn3!$E$2:$E768,China_Japan!$A$402),IF(TestUIn3!E768=China_Japan!$A$482, 7&amp;COUNTIF(TestUIn3!$E$2:$E768,China_Japan!$A$482),IF(TestUIn3!E768=China_Japan!$A$562, 8&amp;COUNTIF(TestUIn3!$E$2:$E768,China_Japan!$A$562),IF(TestUIn3!E768=China_Japan!$A$642, 9&amp;COUNTIF(TestUIn3!$E$2:$E768,China_Japan!$A$642),IF(TestUIn3!E768=China_Japan!$A$722, 10&amp;COUNTIF(TestUIn3!$E$2:$E768,China_Japan!$A$722),0)))))))))))</f>
        <v>0</v>
      </c>
      <c r="B768" t="str">
        <f>TestUIn3!A768</f>
        <v/>
      </c>
      <c r="C768" t="str">
        <f>TestUIn3!B768</f>
        <v/>
      </c>
      <c r="D768" t="str">
        <f>TestUIn3!C768</f>
        <v/>
      </c>
      <c r="E768" t="str">
        <f>TestUIn3!D768</f>
        <v/>
      </c>
      <c r="F768" s="87" t="str">
        <f>TestUIn3!F768</f>
        <v/>
      </c>
    </row>
    <row r="769">
      <c r="A769" s="86">
        <f>(IF(TestUIn3!E769=China_Japan!$A$2,1&amp;COUNTIF(TestUIn3!$E$2:$E769,China_Japan!$A$2), IF(TestUIn3!E769=China_Japan!$A$82, 2&amp;COUNTIF(TestUIn3!$E$2:$E769,China_Japan!$A$82),IF(TestUIn3!E769=China_Japan!$A$162, 3&amp;COUNTIF(TestUIn3!$E$2:$E769,China_Japan!$A$162),IF(TestUIn3!E769=China_Japan!$A$242, 4&amp;COUNTIF(TestUIn3!$E$2:$E769,China_Japan!$A$242),IF(TestUIn3!E769=China_Japan!$A$322, 5&amp;COUNTIF(TestUIn3!$E$2:$E769,China_Japan!$A$322),IF(TestUIn3!E769=China_Japan!$A$402, 6&amp;COUNTIF(TestUIn3!$E$2:$E769,China_Japan!$A$402),IF(TestUIn3!E769=China_Japan!$A$482, 7&amp;COUNTIF(TestUIn3!$E$2:$E769,China_Japan!$A$482),IF(TestUIn3!E769=China_Japan!$A$562, 8&amp;COUNTIF(TestUIn3!$E$2:$E769,China_Japan!$A$562),IF(TestUIn3!E769=China_Japan!$A$642, 9&amp;COUNTIF(TestUIn3!$E$2:$E769,China_Japan!$A$642),IF(TestUIn3!E769=China_Japan!$A$722, 10&amp;COUNTIF(TestUIn3!$E$2:$E769,China_Japan!$A$722),0)))))))))))</f>
        <v>0</v>
      </c>
      <c r="B769" t="str">
        <f>TestUIn3!A769</f>
        <v/>
      </c>
      <c r="C769" t="str">
        <f>TestUIn3!B769</f>
        <v/>
      </c>
      <c r="D769" t="str">
        <f>TestUIn3!C769</f>
        <v/>
      </c>
      <c r="E769" t="str">
        <f>TestUIn3!D769</f>
        <v/>
      </c>
      <c r="F769" s="87" t="str">
        <f>TestUIn3!F769</f>
        <v/>
      </c>
    </row>
    <row r="770">
      <c r="A770" s="86">
        <f>(IF(TestUIn3!E770=China_Japan!$A$2,1&amp;COUNTIF(TestUIn3!$E$2:$E770,China_Japan!$A$2), IF(TestUIn3!E770=China_Japan!$A$82, 2&amp;COUNTIF(TestUIn3!$E$2:$E770,China_Japan!$A$82),IF(TestUIn3!E770=China_Japan!$A$162, 3&amp;COUNTIF(TestUIn3!$E$2:$E770,China_Japan!$A$162),IF(TestUIn3!E770=China_Japan!$A$242, 4&amp;COUNTIF(TestUIn3!$E$2:$E770,China_Japan!$A$242),IF(TestUIn3!E770=China_Japan!$A$322, 5&amp;COUNTIF(TestUIn3!$E$2:$E770,China_Japan!$A$322),IF(TestUIn3!E770=China_Japan!$A$402, 6&amp;COUNTIF(TestUIn3!$E$2:$E770,China_Japan!$A$402),IF(TestUIn3!E770=China_Japan!$A$482, 7&amp;COUNTIF(TestUIn3!$E$2:$E770,China_Japan!$A$482),IF(TestUIn3!E770=China_Japan!$A$562, 8&amp;COUNTIF(TestUIn3!$E$2:$E770,China_Japan!$A$562),IF(TestUIn3!E770=China_Japan!$A$642, 9&amp;COUNTIF(TestUIn3!$E$2:$E770,China_Japan!$A$642),IF(TestUIn3!E770=China_Japan!$A$722, 10&amp;COUNTIF(TestUIn3!$E$2:$E770,China_Japan!$A$722),0)))))))))))</f>
        <v>0</v>
      </c>
      <c r="B770" t="str">
        <f>TestUIn3!A770</f>
        <v/>
      </c>
      <c r="C770" t="str">
        <f>TestUIn3!B770</f>
        <v/>
      </c>
      <c r="D770" t="str">
        <f>TestUIn3!C770</f>
        <v/>
      </c>
      <c r="E770" t="str">
        <f>TestUIn3!D770</f>
        <v/>
      </c>
      <c r="F770" s="87" t="str">
        <f>TestUIn3!F770</f>
        <v/>
      </c>
    </row>
    <row r="771">
      <c r="A771" s="86">
        <f>(IF(TestUIn3!E771=China_Japan!$A$2,1&amp;COUNTIF(TestUIn3!$E$2:$E771,China_Japan!$A$2), IF(TestUIn3!E771=China_Japan!$A$82, 2&amp;COUNTIF(TestUIn3!$E$2:$E771,China_Japan!$A$82),IF(TestUIn3!E771=China_Japan!$A$162, 3&amp;COUNTIF(TestUIn3!$E$2:$E771,China_Japan!$A$162),IF(TestUIn3!E771=China_Japan!$A$242, 4&amp;COUNTIF(TestUIn3!$E$2:$E771,China_Japan!$A$242),IF(TestUIn3!E771=China_Japan!$A$322, 5&amp;COUNTIF(TestUIn3!$E$2:$E771,China_Japan!$A$322),IF(TestUIn3!E771=China_Japan!$A$402, 6&amp;COUNTIF(TestUIn3!$E$2:$E771,China_Japan!$A$402),IF(TestUIn3!E771=China_Japan!$A$482, 7&amp;COUNTIF(TestUIn3!$E$2:$E771,China_Japan!$A$482),IF(TestUIn3!E771=China_Japan!$A$562, 8&amp;COUNTIF(TestUIn3!$E$2:$E771,China_Japan!$A$562),IF(TestUIn3!E771=China_Japan!$A$642, 9&amp;COUNTIF(TestUIn3!$E$2:$E771,China_Japan!$A$642),IF(TestUIn3!E771=China_Japan!$A$722, 10&amp;COUNTIF(TestUIn3!$E$2:$E771,China_Japan!$A$722),0)))))))))))</f>
        <v>0</v>
      </c>
      <c r="B771" t="str">
        <f>TestUIn3!A771</f>
        <v/>
      </c>
      <c r="C771" t="str">
        <f>TestUIn3!B771</f>
        <v/>
      </c>
      <c r="D771" t="str">
        <f>TestUIn3!C771</f>
        <v/>
      </c>
      <c r="E771" t="str">
        <f>TestUIn3!D771</f>
        <v/>
      </c>
      <c r="F771" s="87" t="str">
        <f>TestUIn3!F771</f>
        <v/>
      </c>
    </row>
    <row r="772">
      <c r="A772" s="86">
        <f>(IF(TestUIn3!E772=China_Japan!$A$2,1&amp;COUNTIF(TestUIn3!$E$2:$E772,China_Japan!$A$2), IF(TestUIn3!E772=China_Japan!$A$82, 2&amp;COUNTIF(TestUIn3!$E$2:$E772,China_Japan!$A$82),IF(TestUIn3!E772=China_Japan!$A$162, 3&amp;COUNTIF(TestUIn3!$E$2:$E772,China_Japan!$A$162),IF(TestUIn3!E772=China_Japan!$A$242, 4&amp;COUNTIF(TestUIn3!$E$2:$E772,China_Japan!$A$242),IF(TestUIn3!E772=China_Japan!$A$322, 5&amp;COUNTIF(TestUIn3!$E$2:$E772,China_Japan!$A$322),IF(TestUIn3!E772=China_Japan!$A$402, 6&amp;COUNTIF(TestUIn3!$E$2:$E772,China_Japan!$A$402),IF(TestUIn3!E772=China_Japan!$A$482, 7&amp;COUNTIF(TestUIn3!$E$2:$E772,China_Japan!$A$482),IF(TestUIn3!E772=China_Japan!$A$562, 8&amp;COUNTIF(TestUIn3!$E$2:$E772,China_Japan!$A$562),IF(TestUIn3!E772=China_Japan!$A$642, 9&amp;COUNTIF(TestUIn3!$E$2:$E772,China_Japan!$A$642),IF(TestUIn3!E772=China_Japan!$A$722, 10&amp;COUNTIF(TestUIn3!$E$2:$E772,China_Japan!$A$722),0)))))))))))</f>
        <v>0</v>
      </c>
      <c r="B772" t="str">
        <f>TestUIn3!A772</f>
        <v/>
      </c>
      <c r="C772" t="str">
        <f>TestUIn3!B772</f>
        <v/>
      </c>
      <c r="D772" t="str">
        <f>TestUIn3!C772</f>
        <v/>
      </c>
      <c r="E772" t="str">
        <f>TestUIn3!D772</f>
        <v/>
      </c>
      <c r="F772" s="87" t="str">
        <f>TestUIn3!F772</f>
        <v/>
      </c>
    </row>
    <row r="773">
      <c r="A773" s="86">
        <f>(IF(TestUIn3!E773=China_Japan!$A$2,1&amp;COUNTIF(TestUIn3!$E$2:$E773,China_Japan!$A$2), IF(TestUIn3!E773=China_Japan!$A$82, 2&amp;COUNTIF(TestUIn3!$E$2:$E773,China_Japan!$A$82),IF(TestUIn3!E773=China_Japan!$A$162, 3&amp;COUNTIF(TestUIn3!$E$2:$E773,China_Japan!$A$162),IF(TestUIn3!E773=China_Japan!$A$242, 4&amp;COUNTIF(TestUIn3!$E$2:$E773,China_Japan!$A$242),IF(TestUIn3!E773=China_Japan!$A$322, 5&amp;COUNTIF(TestUIn3!$E$2:$E773,China_Japan!$A$322),IF(TestUIn3!E773=China_Japan!$A$402, 6&amp;COUNTIF(TestUIn3!$E$2:$E773,China_Japan!$A$402),IF(TestUIn3!E773=China_Japan!$A$482, 7&amp;COUNTIF(TestUIn3!$E$2:$E773,China_Japan!$A$482),IF(TestUIn3!E773=China_Japan!$A$562, 8&amp;COUNTIF(TestUIn3!$E$2:$E773,China_Japan!$A$562),IF(TestUIn3!E773=China_Japan!$A$642, 9&amp;COUNTIF(TestUIn3!$E$2:$E773,China_Japan!$A$642),IF(TestUIn3!E773=China_Japan!$A$722, 10&amp;COUNTIF(TestUIn3!$E$2:$E773,China_Japan!$A$722),0)))))))))))</f>
        <v>0</v>
      </c>
      <c r="B773" t="str">
        <f>TestUIn3!A773</f>
        <v/>
      </c>
      <c r="C773" t="str">
        <f>TestUIn3!B773</f>
        <v/>
      </c>
      <c r="D773" t="str">
        <f>TestUIn3!C773</f>
        <v/>
      </c>
      <c r="E773" t="str">
        <f>TestUIn3!D773</f>
        <v/>
      </c>
      <c r="F773" s="87" t="str">
        <f>TestUIn3!F773</f>
        <v/>
      </c>
    </row>
    <row r="774">
      <c r="A774" s="86">
        <f>(IF(TestUIn3!E774=China_Japan!$A$2,1&amp;COUNTIF(TestUIn3!$E$2:$E774,China_Japan!$A$2), IF(TestUIn3!E774=China_Japan!$A$82, 2&amp;COUNTIF(TestUIn3!$E$2:$E774,China_Japan!$A$82),IF(TestUIn3!E774=China_Japan!$A$162, 3&amp;COUNTIF(TestUIn3!$E$2:$E774,China_Japan!$A$162),IF(TestUIn3!E774=China_Japan!$A$242, 4&amp;COUNTIF(TestUIn3!$E$2:$E774,China_Japan!$A$242),IF(TestUIn3!E774=China_Japan!$A$322, 5&amp;COUNTIF(TestUIn3!$E$2:$E774,China_Japan!$A$322),IF(TestUIn3!E774=China_Japan!$A$402, 6&amp;COUNTIF(TestUIn3!$E$2:$E774,China_Japan!$A$402),IF(TestUIn3!E774=China_Japan!$A$482, 7&amp;COUNTIF(TestUIn3!$E$2:$E774,China_Japan!$A$482),IF(TestUIn3!E774=China_Japan!$A$562, 8&amp;COUNTIF(TestUIn3!$E$2:$E774,China_Japan!$A$562),IF(TestUIn3!E774=China_Japan!$A$642, 9&amp;COUNTIF(TestUIn3!$E$2:$E774,China_Japan!$A$642),IF(TestUIn3!E774=China_Japan!$A$722, 10&amp;COUNTIF(TestUIn3!$E$2:$E774,China_Japan!$A$722),0)))))))))))</f>
        <v>0</v>
      </c>
      <c r="B774" t="str">
        <f>TestUIn3!A774</f>
        <v/>
      </c>
      <c r="C774" t="str">
        <f>TestUIn3!B774</f>
        <v/>
      </c>
      <c r="D774" t="str">
        <f>TestUIn3!C774</f>
        <v/>
      </c>
      <c r="E774" t="str">
        <f>TestUIn3!D774</f>
        <v/>
      </c>
      <c r="F774" s="87" t="str">
        <f>TestUIn3!F774</f>
        <v/>
      </c>
    </row>
    <row r="775">
      <c r="A775" s="86">
        <f>(IF(TestUIn3!E775=China_Japan!$A$2,1&amp;COUNTIF(TestUIn3!$E$2:$E775,China_Japan!$A$2), IF(TestUIn3!E775=China_Japan!$A$82, 2&amp;COUNTIF(TestUIn3!$E$2:$E775,China_Japan!$A$82),IF(TestUIn3!E775=China_Japan!$A$162, 3&amp;COUNTIF(TestUIn3!$E$2:$E775,China_Japan!$A$162),IF(TestUIn3!E775=China_Japan!$A$242, 4&amp;COUNTIF(TestUIn3!$E$2:$E775,China_Japan!$A$242),IF(TestUIn3!E775=China_Japan!$A$322, 5&amp;COUNTIF(TestUIn3!$E$2:$E775,China_Japan!$A$322),IF(TestUIn3!E775=China_Japan!$A$402, 6&amp;COUNTIF(TestUIn3!$E$2:$E775,China_Japan!$A$402),IF(TestUIn3!E775=China_Japan!$A$482, 7&amp;COUNTIF(TestUIn3!$E$2:$E775,China_Japan!$A$482),IF(TestUIn3!E775=China_Japan!$A$562, 8&amp;COUNTIF(TestUIn3!$E$2:$E775,China_Japan!$A$562),IF(TestUIn3!E775=China_Japan!$A$642, 9&amp;COUNTIF(TestUIn3!$E$2:$E775,China_Japan!$A$642),IF(TestUIn3!E775=China_Japan!$A$722, 10&amp;COUNTIF(TestUIn3!$E$2:$E775,China_Japan!$A$722),0)))))))))))</f>
        <v>0</v>
      </c>
      <c r="B775" t="str">
        <f>TestUIn3!A775</f>
        <v/>
      </c>
      <c r="C775" t="str">
        <f>TestUIn3!B775</f>
        <v/>
      </c>
      <c r="D775" t="str">
        <f>TestUIn3!C775</f>
        <v/>
      </c>
      <c r="E775" t="str">
        <f>TestUIn3!D775</f>
        <v/>
      </c>
      <c r="F775" s="87" t="str">
        <f>TestUIn3!F775</f>
        <v/>
      </c>
    </row>
    <row r="776">
      <c r="A776" s="86">
        <f>(IF(TestUIn3!E776=China_Japan!$A$2,1&amp;COUNTIF(TestUIn3!$E$2:$E776,China_Japan!$A$2), IF(TestUIn3!E776=China_Japan!$A$82, 2&amp;COUNTIF(TestUIn3!$E$2:$E776,China_Japan!$A$82),IF(TestUIn3!E776=China_Japan!$A$162, 3&amp;COUNTIF(TestUIn3!$E$2:$E776,China_Japan!$A$162),IF(TestUIn3!E776=China_Japan!$A$242, 4&amp;COUNTIF(TestUIn3!$E$2:$E776,China_Japan!$A$242),IF(TestUIn3!E776=China_Japan!$A$322, 5&amp;COUNTIF(TestUIn3!$E$2:$E776,China_Japan!$A$322),IF(TestUIn3!E776=China_Japan!$A$402, 6&amp;COUNTIF(TestUIn3!$E$2:$E776,China_Japan!$A$402),IF(TestUIn3!E776=China_Japan!$A$482, 7&amp;COUNTIF(TestUIn3!$E$2:$E776,China_Japan!$A$482),IF(TestUIn3!E776=China_Japan!$A$562, 8&amp;COUNTIF(TestUIn3!$E$2:$E776,China_Japan!$A$562),IF(TestUIn3!E776=China_Japan!$A$642, 9&amp;COUNTIF(TestUIn3!$E$2:$E776,China_Japan!$A$642),IF(TestUIn3!E776=China_Japan!$A$722, 10&amp;COUNTIF(TestUIn3!$E$2:$E776,China_Japan!$A$722),0)))))))))))</f>
        <v>0</v>
      </c>
      <c r="B776" t="str">
        <f>TestUIn3!A776</f>
        <v/>
      </c>
      <c r="C776" t="str">
        <f>TestUIn3!B776</f>
        <v/>
      </c>
      <c r="D776" t="str">
        <f>TestUIn3!C776</f>
        <v/>
      </c>
      <c r="E776" t="str">
        <f>TestUIn3!D776</f>
        <v/>
      </c>
      <c r="F776" s="87" t="str">
        <f>TestUIn3!F776</f>
        <v/>
      </c>
    </row>
    <row r="777">
      <c r="A777" s="86">
        <f>(IF(TestUIn3!E777=China_Japan!$A$2,1&amp;COUNTIF(TestUIn3!$E$2:$E777,China_Japan!$A$2), IF(TestUIn3!E777=China_Japan!$A$82, 2&amp;COUNTIF(TestUIn3!$E$2:$E777,China_Japan!$A$82),IF(TestUIn3!E777=China_Japan!$A$162, 3&amp;COUNTIF(TestUIn3!$E$2:$E777,China_Japan!$A$162),IF(TestUIn3!E777=China_Japan!$A$242, 4&amp;COUNTIF(TestUIn3!$E$2:$E777,China_Japan!$A$242),IF(TestUIn3!E777=China_Japan!$A$322, 5&amp;COUNTIF(TestUIn3!$E$2:$E777,China_Japan!$A$322),IF(TestUIn3!E777=China_Japan!$A$402, 6&amp;COUNTIF(TestUIn3!$E$2:$E777,China_Japan!$A$402),IF(TestUIn3!E777=China_Japan!$A$482, 7&amp;COUNTIF(TestUIn3!$E$2:$E777,China_Japan!$A$482),IF(TestUIn3!E777=China_Japan!$A$562, 8&amp;COUNTIF(TestUIn3!$E$2:$E777,China_Japan!$A$562),IF(TestUIn3!E777=China_Japan!$A$642, 9&amp;COUNTIF(TestUIn3!$E$2:$E777,China_Japan!$A$642),IF(TestUIn3!E777=China_Japan!$A$722, 10&amp;COUNTIF(TestUIn3!$E$2:$E777,China_Japan!$A$722),0)))))))))))</f>
        <v>0</v>
      </c>
      <c r="B777" t="str">
        <f>TestUIn3!A777</f>
        <v/>
      </c>
      <c r="C777" t="str">
        <f>TestUIn3!B777</f>
        <v/>
      </c>
      <c r="D777" t="str">
        <f>TestUIn3!C777</f>
        <v/>
      </c>
      <c r="E777" t="str">
        <f>TestUIn3!D777</f>
        <v/>
      </c>
      <c r="F777" s="87" t="str">
        <f>TestUIn3!F777</f>
        <v/>
      </c>
    </row>
    <row r="778">
      <c r="A778" s="86">
        <f>(IF(TestUIn3!E778=China_Japan!$A$2,1&amp;COUNTIF(TestUIn3!$E$2:$E778,China_Japan!$A$2), IF(TestUIn3!E778=China_Japan!$A$82, 2&amp;COUNTIF(TestUIn3!$E$2:$E778,China_Japan!$A$82),IF(TestUIn3!E778=China_Japan!$A$162, 3&amp;COUNTIF(TestUIn3!$E$2:$E778,China_Japan!$A$162),IF(TestUIn3!E778=China_Japan!$A$242, 4&amp;COUNTIF(TestUIn3!$E$2:$E778,China_Japan!$A$242),IF(TestUIn3!E778=China_Japan!$A$322, 5&amp;COUNTIF(TestUIn3!$E$2:$E778,China_Japan!$A$322),IF(TestUIn3!E778=China_Japan!$A$402, 6&amp;COUNTIF(TestUIn3!$E$2:$E778,China_Japan!$A$402),IF(TestUIn3!E778=China_Japan!$A$482, 7&amp;COUNTIF(TestUIn3!$E$2:$E778,China_Japan!$A$482),IF(TestUIn3!E778=China_Japan!$A$562, 8&amp;COUNTIF(TestUIn3!$E$2:$E778,China_Japan!$A$562),IF(TestUIn3!E778=China_Japan!$A$642, 9&amp;COUNTIF(TestUIn3!$E$2:$E778,China_Japan!$A$642),IF(TestUIn3!E778=China_Japan!$A$722, 10&amp;COUNTIF(TestUIn3!$E$2:$E778,China_Japan!$A$722),0)))))))))))</f>
        <v>0</v>
      </c>
      <c r="B778" t="str">
        <f>TestUIn3!A778</f>
        <v/>
      </c>
      <c r="C778" t="str">
        <f>TestUIn3!B778</f>
        <v/>
      </c>
      <c r="D778" t="str">
        <f>TestUIn3!C778</f>
        <v/>
      </c>
      <c r="E778" t="str">
        <f>TestUIn3!D778</f>
        <v/>
      </c>
      <c r="F778" s="87" t="str">
        <f>TestUIn3!F778</f>
        <v/>
      </c>
    </row>
    <row r="779">
      <c r="A779" s="86">
        <f>(IF(TestUIn3!E779=China_Japan!$A$2,1&amp;COUNTIF(TestUIn3!$E$2:$E779,China_Japan!$A$2), IF(TestUIn3!E779=China_Japan!$A$82, 2&amp;COUNTIF(TestUIn3!$E$2:$E779,China_Japan!$A$82),IF(TestUIn3!E779=China_Japan!$A$162, 3&amp;COUNTIF(TestUIn3!$E$2:$E779,China_Japan!$A$162),IF(TestUIn3!E779=China_Japan!$A$242, 4&amp;COUNTIF(TestUIn3!$E$2:$E779,China_Japan!$A$242),IF(TestUIn3!E779=China_Japan!$A$322, 5&amp;COUNTIF(TestUIn3!$E$2:$E779,China_Japan!$A$322),IF(TestUIn3!E779=China_Japan!$A$402, 6&amp;COUNTIF(TestUIn3!$E$2:$E779,China_Japan!$A$402),IF(TestUIn3!E779=China_Japan!$A$482, 7&amp;COUNTIF(TestUIn3!$E$2:$E779,China_Japan!$A$482),IF(TestUIn3!E779=China_Japan!$A$562, 8&amp;COUNTIF(TestUIn3!$E$2:$E779,China_Japan!$A$562),IF(TestUIn3!E779=China_Japan!$A$642, 9&amp;COUNTIF(TestUIn3!$E$2:$E779,China_Japan!$A$642),IF(TestUIn3!E779=China_Japan!$A$722, 10&amp;COUNTIF(TestUIn3!$E$2:$E779,China_Japan!$A$722),0)))))))))))</f>
        <v>0</v>
      </c>
      <c r="B779" t="str">
        <f>TestUIn3!A779</f>
        <v/>
      </c>
      <c r="C779" t="str">
        <f>TestUIn3!B779</f>
        <v/>
      </c>
      <c r="D779" t="str">
        <f>TestUIn3!C779</f>
        <v/>
      </c>
      <c r="E779" t="str">
        <f>TestUIn3!D779</f>
        <v/>
      </c>
      <c r="F779" s="87" t="str">
        <f>TestUIn3!F779</f>
        <v/>
      </c>
    </row>
    <row r="780">
      <c r="A780" s="86">
        <f>(IF(TestUIn3!E780=China_Japan!$A$2,1&amp;COUNTIF(TestUIn3!$E$2:$E780,China_Japan!$A$2), IF(TestUIn3!E780=China_Japan!$A$82, 2&amp;COUNTIF(TestUIn3!$E$2:$E780,China_Japan!$A$82),IF(TestUIn3!E780=China_Japan!$A$162, 3&amp;COUNTIF(TestUIn3!$E$2:$E780,China_Japan!$A$162),IF(TestUIn3!E780=China_Japan!$A$242, 4&amp;COUNTIF(TestUIn3!$E$2:$E780,China_Japan!$A$242),IF(TestUIn3!E780=China_Japan!$A$322, 5&amp;COUNTIF(TestUIn3!$E$2:$E780,China_Japan!$A$322),IF(TestUIn3!E780=China_Japan!$A$402, 6&amp;COUNTIF(TestUIn3!$E$2:$E780,China_Japan!$A$402),IF(TestUIn3!E780=China_Japan!$A$482, 7&amp;COUNTIF(TestUIn3!$E$2:$E780,China_Japan!$A$482),IF(TestUIn3!E780=China_Japan!$A$562, 8&amp;COUNTIF(TestUIn3!$E$2:$E780,China_Japan!$A$562),IF(TestUIn3!E780=China_Japan!$A$642, 9&amp;COUNTIF(TestUIn3!$E$2:$E780,China_Japan!$A$642),IF(TestUIn3!E780=China_Japan!$A$722, 10&amp;COUNTIF(TestUIn3!$E$2:$E780,China_Japan!$A$722),0)))))))))))</f>
        <v>0</v>
      </c>
      <c r="B780" t="str">
        <f>TestUIn3!A780</f>
        <v/>
      </c>
      <c r="C780" t="str">
        <f>TestUIn3!B780</f>
        <v/>
      </c>
      <c r="D780" t="str">
        <f>TestUIn3!C780</f>
        <v/>
      </c>
      <c r="E780" t="str">
        <f>TestUIn3!D780</f>
        <v/>
      </c>
      <c r="F780" s="87" t="str">
        <f>TestUIn3!F780</f>
        <v/>
      </c>
    </row>
    <row r="781">
      <c r="A781" s="86">
        <f>(IF(TestUIn3!E781=China_Japan!$A$2,1&amp;COUNTIF(TestUIn3!$E$2:$E781,China_Japan!$A$2), IF(TestUIn3!E781=China_Japan!$A$82, 2&amp;COUNTIF(TestUIn3!$E$2:$E781,China_Japan!$A$82),IF(TestUIn3!E781=China_Japan!$A$162, 3&amp;COUNTIF(TestUIn3!$E$2:$E781,China_Japan!$A$162),IF(TestUIn3!E781=China_Japan!$A$242, 4&amp;COUNTIF(TestUIn3!$E$2:$E781,China_Japan!$A$242),IF(TestUIn3!E781=China_Japan!$A$322, 5&amp;COUNTIF(TestUIn3!$E$2:$E781,China_Japan!$A$322),IF(TestUIn3!E781=China_Japan!$A$402, 6&amp;COUNTIF(TestUIn3!$E$2:$E781,China_Japan!$A$402),IF(TestUIn3!E781=China_Japan!$A$482, 7&amp;COUNTIF(TestUIn3!$E$2:$E781,China_Japan!$A$482),IF(TestUIn3!E781=China_Japan!$A$562, 8&amp;COUNTIF(TestUIn3!$E$2:$E781,China_Japan!$A$562),IF(TestUIn3!E781=China_Japan!$A$642, 9&amp;COUNTIF(TestUIn3!$E$2:$E781,China_Japan!$A$642),IF(TestUIn3!E781=China_Japan!$A$722, 10&amp;COUNTIF(TestUIn3!$E$2:$E781,China_Japan!$A$722),0)))))))))))</f>
        <v>0</v>
      </c>
      <c r="B781" t="str">
        <f>TestUIn3!A781</f>
        <v/>
      </c>
      <c r="C781" t="str">
        <f>TestUIn3!B781</f>
        <v/>
      </c>
      <c r="D781" t="str">
        <f>TestUIn3!C781</f>
        <v/>
      </c>
      <c r="E781" t="str">
        <f>TestUIn3!D781</f>
        <v/>
      </c>
      <c r="F781" s="87" t="str">
        <f>TestUIn3!F781</f>
        <v/>
      </c>
    </row>
    <row r="782">
      <c r="A782" s="86">
        <f>(IF(TestUIn3!E782=China_Japan!$A$2,1&amp;COUNTIF(TestUIn3!$E$2:$E782,China_Japan!$A$2), IF(TestUIn3!E782=China_Japan!$A$82, 2&amp;COUNTIF(TestUIn3!$E$2:$E782,China_Japan!$A$82),IF(TestUIn3!E782=China_Japan!$A$162, 3&amp;COUNTIF(TestUIn3!$E$2:$E782,China_Japan!$A$162),IF(TestUIn3!E782=China_Japan!$A$242, 4&amp;COUNTIF(TestUIn3!$E$2:$E782,China_Japan!$A$242),IF(TestUIn3!E782=China_Japan!$A$322, 5&amp;COUNTIF(TestUIn3!$E$2:$E782,China_Japan!$A$322),IF(TestUIn3!E782=China_Japan!$A$402, 6&amp;COUNTIF(TestUIn3!$E$2:$E782,China_Japan!$A$402),IF(TestUIn3!E782=China_Japan!$A$482, 7&amp;COUNTIF(TestUIn3!$E$2:$E782,China_Japan!$A$482),IF(TestUIn3!E782=China_Japan!$A$562, 8&amp;COUNTIF(TestUIn3!$E$2:$E782,China_Japan!$A$562),IF(TestUIn3!E782=China_Japan!$A$642, 9&amp;COUNTIF(TestUIn3!$E$2:$E782,China_Japan!$A$642),IF(TestUIn3!E782=China_Japan!$A$722, 10&amp;COUNTIF(TestUIn3!$E$2:$E782,China_Japan!$A$722),0)))))))))))</f>
        <v>0</v>
      </c>
      <c r="B782" t="str">
        <f>TestUIn3!A782</f>
        <v/>
      </c>
      <c r="C782" t="str">
        <f>TestUIn3!B782</f>
        <v/>
      </c>
      <c r="D782" t="str">
        <f>TestUIn3!C782</f>
        <v/>
      </c>
      <c r="E782" t="str">
        <f>TestUIn3!D782</f>
        <v/>
      </c>
      <c r="F782" s="87" t="str">
        <f>TestUIn3!F782</f>
        <v/>
      </c>
    </row>
    <row r="783">
      <c r="A783" s="86">
        <f>(IF(TestUIn3!E783=China_Japan!$A$2,1&amp;COUNTIF(TestUIn3!$E$2:$E783,China_Japan!$A$2), IF(TestUIn3!E783=China_Japan!$A$82, 2&amp;COUNTIF(TestUIn3!$E$2:$E783,China_Japan!$A$82),IF(TestUIn3!E783=China_Japan!$A$162, 3&amp;COUNTIF(TestUIn3!$E$2:$E783,China_Japan!$A$162),IF(TestUIn3!E783=China_Japan!$A$242, 4&amp;COUNTIF(TestUIn3!$E$2:$E783,China_Japan!$A$242),IF(TestUIn3!E783=China_Japan!$A$322, 5&amp;COUNTIF(TestUIn3!$E$2:$E783,China_Japan!$A$322),IF(TestUIn3!E783=China_Japan!$A$402, 6&amp;COUNTIF(TestUIn3!$E$2:$E783,China_Japan!$A$402),IF(TestUIn3!E783=China_Japan!$A$482, 7&amp;COUNTIF(TestUIn3!$E$2:$E783,China_Japan!$A$482),IF(TestUIn3!E783=China_Japan!$A$562, 8&amp;COUNTIF(TestUIn3!$E$2:$E783,China_Japan!$A$562),IF(TestUIn3!E783=China_Japan!$A$642, 9&amp;COUNTIF(TestUIn3!$E$2:$E783,China_Japan!$A$642),IF(TestUIn3!E783=China_Japan!$A$722, 10&amp;COUNTIF(TestUIn3!$E$2:$E783,China_Japan!$A$722),0)))))))))))</f>
        <v>0</v>
      </c>
      <c r="B783" t="str">
        <f>TestUIn3!A783</f>
        <v/>
      </c>
      <c r="C783" t="str">
        <f>TestUIn3!B783</f>
        <v/>
      </c>
      <c r="D783" t="str">
        <f>TestUIn3!C783</f>
        <v/>
      </c>
      <c r="E783" t="str">
        <f>TestUIn3!D783</f>
        <v/>
      </c>
      <c r="F783" s="87" t="str">
        <f>TestUIn3!F783</f>
        <v/>
      </c>
    </row>
    <row r="784">
      <c r="A784" s="86">
        <f>(IF(TestUIn3!E784=China_Japan!$A$2,1&amp;COUNTIF(TestUIn3!$E$2:$E784,China_Japan!$A$2), IF(TestUIn3!E784=China_Japan!$A$82, 2&amp;COUNTIF(TestUIn3!$E$2:$E784,China_Japan!$A$82),IF(TestUIn3!E784=China_Japan!$A$162, 3&amp;COUNTIF(TestUIn3!$E$2:$E784,China_Japan!$A$162),IF(TestUIn3!E784=China_Japan!$A$242, 4&amp;COUNTIF(TestUIn3!$E$2:$E784,China_Japan!$A$242),IF(TestUIn3!E784=China_Japan!$A$322, 5&amp;COUNTIF(TestUIn3!$E$2:$E784,China_Japan!$A$322),IF(TestUIn3!E784=China_Japan!$A$402, 6&amp;COUNTIF(TestUIn3!$E$2:$E784,China_Japan!$A$402),IF(TestUIn3!E784=China_Japan!$A$482, 7&amp;COUNTIF(TestUIn3!$E$2:$E784,China_Japan!$A$482),IF(TestUIn3!E784=China_Japan!$A$562, 8&amp;COUNTIF(TestUIn3!$E$2:$E784,China_Japan!$A$562),IF(TestUIn3!E784=China_Japan!$A$642, 9&amp;COUNTIF(TestUIn3!$E$2:$E784,China_Japan!$A$642),IF(TestUIn3!E784=China_Japan!$A$722, 10&amp;COUNTIF(TestUIn3!$E$2:$E784,China_Japan!$A$722),0)))))))))))</f>
        <v>0</v>
      </c>
      <c r="B784" t="str">
        <f>TestUIn3!A784</f>
        <v/>
      </c>
      <c r="C784" t="str">
        <f>TestUIn3!B784</f>
        <v/>
      </c>
      <c r="D784" t="str">
        <f>TestUIn3!C784</f>
        <v/>
      </c>
      <c r="E784" t="str">
        <f>TestUIn3!D784</f>
        <v/>
      </c>
      <c r="F784" s="87" t="str">
        <f>TestUIn3!F784</f>
        <v/>
      </c>
    </row>
    <row r="785">
      <c r="A785" s="86">
        <f>(IF(TestUIn3!E785=China_Japan!$A$2,1&amp;COUNTIF(TestUIn3!$E$2:$E785,China_Japan!$A$2), IF(TestUIn3!E785=China_Japan!$A$82, 2&amp;COUNTIF(TestUIn3!$E$2:$E785,China_Japan!$A$82),IF(TestUIn3!E785=China_Japan!$A$162, 3&amp;COUNTIF(TestUIn3!$E$2:$E785,China_Japan!$A$162),IF(TestUIn3!E785=China_Japan!$A$242, 4&amp;COUNTIF(TestUIn3!$E$2:$E785,China_Japan!$A$242),IF(TestUIn3!E785=China_Japan!$A$322, 5&amp;COUNTIF(TestUIn3!$E$2:$E785,China_Japan!$A$322),IF(TestUIn3!E785=China_Japan!$A$402, 6&amp;COUNTIF(TestUIn3!$E$2:$E785,China_Japan!$A$402),IF(TestUIn3!E785=China_Japan!$A$482, 7&amp;COUNTIF(TestUIn3!$E$2:$E785,China_Japan!$A$482),IF(TestUIn3!E785=China_Japan!$A$562, 8&amp;COUNTIF(TestUIn3!$E$2:$E785,China_Japan!$A$562),IF(TestUIn3!E785=China_Japan!$A$642, 9&amp;COUNTIF(TestUIn3!$E$2:$E785,China_Japan!$A$642),IF(TestUIn3!E785=China_Japan!$A$722, 10&amp;COUNTIF(TestUIn3!$E$2:$E785,China_Japan!$A$722),0)))))))))))</f>
        <v>0</v>
      </c>
      <c r="B785" t="str">
        <f>TestUIn3!A785</f>
        <v/>
      </c>
      <c r="C785" t="str">
        <f>TestUIn3!B785</f>
        <v/>
      </c>
      <c r="D785" t="str">
        <f>TestUIn3!C785</f>
        <v/>
      </c>
      <c r="E785" t="str">
        <f>TestUIn3!D785</f>
        <v/>
      </c>
      <c r="F785" s="87" t="str">
        <f>TestUIn3!F785</f>
        <v/>
      </c>
    </row>
    <row r="786">
      <c r="A786" s="86">
        <f>(IF(TestUIn3!E786=China_Japan!$A$2,1&amp;COUNTIF(TestUIn3!$E$2:$E786,China_Japan!$A$2), IF(TestUIn3!E786=China_Japan!$A$82, 2&amp;COUNTIF(TestUIn3!$E$2:$E786,China_Japan!$A$82),IF(TestUIn3!E786=China_Japan!$A$162, 3&amp;COUNTIF(TestUIn3!$E$2:$E786,China_Japan!$A$162),IF(TestUIn3!E786=China_Japan!$A$242, 4&amp;COUNTIF(TestUIn3!$E$2:$E786,China_Japan!$A$242),IF(TestUIn3!E786=China_Japan!$A$322, 5&amp;COUNTIF(TestUIn3!$E$2:$E786,China_Japan!$A$322),IF(TestUIn3!E786=China_Japan!$A$402, 6&amp;COUNTIF(TestUIn3!$E$2:$E786,China_Japan!$A$402),IF(TestUIn3!E786=China_Japan!$A$482, 7&amp;COUNTIF(TestUIn3!$E$2:$E786,China_Japan!$A$482),IF(TestUIn3!E786=China_Japan!$A$562, 8&amp;COUNTIF(TestUIn3!$E$2:$E786,China_Japan!$A$562),IF(TestUIn3!E786=China_Japan!$A$642, 9&amp;COUNTIF(TestUIn3!$E$2:$E786,China_Japan!$A$642),IF(TestUIn3!E786=China_Japan!$A$722, 10&amp;COUNTIF(TestUIn3!$E$2:$E786,China_Japan!$A$722),0)))))))))))</f>
        <v>0</v>
      </c>
      <c r="B786" t="str">
        <f>TestUIn3!A786</f>
        <v/>
      </c>
      <c r="C786" t="str">
        <f>TestUIn3!B786</f>
        <v/>
      </c>
      <c r="D786" t="str">
        <f>TestUIn3!C786</f>
        <v/>
      </c>
      <c r="E786" t="str">
        <f>TestUIn3!D786</f>
        <v/>
      </c>
      <c r="F786" s="87" t="str">
        <f>TestUIn3!F786</f>
        <v/>
      </c>
    </row>
    <row r="787">
      <c r="A787" s="86">
        <f>(IF(TestUIn3!E787=China_Japan!$A$2,1&amp;COUNTIF(TestUIn3!$E$2:$E787,China_Japan!$A$2), IF(TestUIn3!E787=China_Japan!$A$82, 2&amp;COUNTIF(TestUIn3!$E$2:$E787,China_Japan!$A$82),IF(TestUIn3!E787=China_Japan!$A$162, 3&amp;COUNTIF(TestUIn3!$E$2:$E787,China_Japan!$A$162),IF(TestUIn3!E787=China_Japan!$A$242, 4&amp;COUNTIF(TestUIn3!$E$2:$E787,China_Japan!$A$242),IF(TestUIn3!E787=China_Japan!$A$322, 5&amp;COUNTIF(TestUIn3!$E$2:$E787,China_Japan!$A$322),IF(TestUIn3!E787=China_Japan!$A$402, 6&amp;COUNTIF(TestUIn3!$E$2:$E787,China_Japan!$A$402),IF(TestUIn3!E787=China_Japan!$A$482, 7&amp;COUNTIF(TestUIn3!$E$2:$E787,China_Japan!$A$482),IF(TestUIn3!E787=China_Japan!$A$562, 8&amp;COUNTIF(TestUIn3!$E$2:$E787,China_Japan!$A$562),IF(TestUIn3!E787=China_Japan!$A$642, 9&amp;COUNTIF(TestUIn3!$E$2:$E787,China_Japan!$A$642),IF(TestUIn3!E787=China_Japan!$A$722, 10&amp;COUNTIF(TestUIn3!$E$2:$E787,China_Japan!$A$722),0)))))))))))</f>
        <v>0</v>
      </c>
      <c r="B787" t="str">
        <f>TestUIn3!A787</f>
        <v/>
      </c>
      <c r="C787" t="str">
        <f>TestUIn3!B787</f>
        <v/>
      </c>
      <c r="D787" t="str">
        <f>TestUIn3!C787</f>
        <v/>
      </c>
      <c r="E787" t="str">
        <f>TestUIn3!D787</f>
        <v/>
      </c>
      <c r="F787" s="87" t="str">
        <f>TestUIn3!F787</f>
        <v/>
      </c>
    </row>
    <row r="788">
      <c r="A788" s="86">
        <f>(IF(TestUIn3!E788=China_Japan!$A$2,1&amp;COUNTIF(TestUIn3!$E$2:$E788,China_Japan!$A$2), IF(TestUIn3!E788=China_Japan!$A$82, 2&amp;COUNTIF(TestUIn3!$E$2:$E788,China_Japan!$A$82),IF(TestUIn3!E788=China_Japan!$A$162, 3&amp;COUNTIF(TestUIn3!$E$2:$E788,China_Japan!$A$162),IF(TestUIn3!E788=China_Japan!$A$242, 4&amp;COUNTIF(TestUIn3!$E$2:$E788,China_Japan!$A$242),IF(TestUIn3!E788=China_Japan!$A$322, 5&amp;COUNTIF(TestUIn3!$E$2:$E788,China_Japan!$A$322),IF(TestUIn3!E788=China_Japan!$A$402, 6&amp;COUNTIF(TestUIn3!$E$2:$E788,China_Japan!$A$402),IF(TestUIn3!E788=China_Japan!$A$482, 7&amp;COUNTIF(TestUIn3!$E$2:$E788,China_Japan!$A$482),IF(TestUIn3!E788=China_Japan!$A$562, 8&amp;COUNTIF(TestUIn3!$E$2:$E788,China_Japan!$A$562),IF(TestUIn3!E788=China_Japan!$A$642, 9&amp;COUNTIF(TestUIn3!$E$2:$E788,China_Japan!$A$642),IF(TestUIn3!E788=China_Japan!$A$722, 10&amp;COUNTIF(TestUIn3!$E$2:$E788,China_Japan!$A$722),0)))))))))))</f>
        <v>0</v>
      </c>
      <c r="B788" t="str">
        <f>TestUIn3!A788</f>
        <v/>
      </c>
      <c r="C788" t="str">
        <f>TestUIn3!B788</f>
        <v/>
      </c>
      <c r="D788" t="str">
        <f>TestUIn3!C788</f>
        <v/>
      </c>
      <c r="E788" t="str">
        <f>TestUIn3!D788</f>
        <v/>
      </c>
      <c r="F788" s="87" t="str">
        <f>TestUIn3!F788</f>
        <v/>
      </c>
    </row>
    <row r="789">
      <c r="A789" s="86">
        <f>(IF(TestUIn3!E789=China_Japan!$A$2,1&amp;COUNTIF(TestUIn3!$E$2:$E789,China_Japan!$A$2), IF(TestUIn3!E789=China_Japan!$A$82, 2&amp;COUNTIF(TestUIn3!$E$2:$E789,China_Japan!$A$82),IF(TestUIn3!E789=China_Japan!$A$162, 3&amp;COUNTIF(TestUIn3!$E$2:$E789,China_Japan!$A$162),IF(TestUIn3!E789=China_Japan!$A$242, 4&amp;COUNTIF(TestUIn3!$E$2:$E789,China_Japan!$A$242),IF(TestUIn3!E789=China_Japan!$A$322, 5&amp;COUNTIF(TestUIn3!$E$2:$E789,China_Japan!$A$322),IF(TestUIn3!E789=China_Japan!$A$402, 6&amp;COUNTIF(TestUIn3!$E$2:$E789,China_Japan!$A$402),IF(TestUIn3!E789=China_Japan!$A$482, 7&amp;COUNTIF(TestUIn3!$E$2:$E789,China_Japan!$A$482),IF(TestUIn3!E789=China_Japan!$A$562, 8&amp;COUNTIF(TestUIn3!$E$2:$E789,China_Japan!$A$562),IF(TestUIn3!E789=China_Japan!$A$642, 9&amp;COUNTIF(TestUIn3!$E$2:$E789,China_Japan!$A$642),IF(TestUIn3!E789=China_Japan!$A$722, 10&amp;COUNTIF(TestUIn3!$E$2:$E789,China_Japan!$A$722),0)))))))))))</f>
        <v>0</v>
      </c>
      <c r="B789" t="str">
        <f>TestUIn3!A789</f>
        <v/>
      </c>
      <c r="C789" t="str">
        <f>TestUIn3!B789</f>
        <v/>
      </c>
      <c r="D789" t="str">
        <f>TestUIn3!C789</f>
        <v/>
      </c>
      <c r="E789" t="str">
        <f>TestUIn3!D789</f>
        <v/>
      </c>
      <c r="F789" s="87" t="str">
        <f>TestUIn3!F789</f>
        <v/>
      </c>
    </row>
    <row r="790">
      <c r="A790" s="86">
        <f>(IF(TestUIn3!E790=China_Japan!$A$2,1&amp;COUNTIF(TestUIn3!$E$2:$E790,China_Japan!$A$2), IF(TestUIn3!E790=China_Japan!$A$82, 2&amp;COUNTIF(TestUIn3!$E$2:$E790,China_Japan!$A$82),IF(TestUIn3!E790=China_Japan!$A$162, 3&amp;COUNTIF(TestUIn3!$E$2:$E790,China_Japan!$A$162),IF(TestUIn3!E790=China_Japan!$A$242, 4&amp;COUNTIF(TestUIn3!$E$2:$E790,China_Japan!$A$242),IF(TestUIn3!E790=China_Japan!$A$322, 5&amp;COUNTIF(TestUIn3!$E$2:$E790,China_Japan!$A$322),IF(TestUIn3!E790=China_Japan!$A$402, 6&amp;COUNTIF(TestUIn3!$E$2:$E790,China_Japan!$A$402),IF(TestUIn3!E790=China_Japan!$A$482, 7&amp;COUNTIF(TestUIn3!$E$2:$E790,China_Japan!$A$482),IF(TestUIn3!E790=China_Japan!$A$562, 8&amp;COUNTIF(TestUIn3!$E$2:$E790,China_Japan!$A$562),IF(TestUIn3!E790=China_Japan!$A$642, 9&amp;COUNTIF(TestUIn3!$E$2:$E790,China_Japan!$A$642),IF(TestUIn3!E790=China_Japan!$A$722, 10&amp;COUNTIF(TestUIn3!$E$2:$E790,China_Japan!$A$722),0)))))))))))</f>
        <v>0</v>
      </c>
      <c r="B790" t="str">
        <f>TestUIn3!A790</f>
        <v/>
      </c>
      <c r="C790" t="str">
        <f>TestUIn3!B790</f>
        <v/>
      </c>
      <c r="D790" t="str">
        <f>TestUIn3!C790</f>
        <v/>
      </c>
      <c r="E790" t="str">
        <f>TestUIn3!D790</f>
        <v/>
      </c>
      <c r="F790" s="87" t="str">
        <f>TestUIn3!F790</f>
        <v/>
      </c>
    </row>
    <row r="791">
      <c r="A791" s="86">
        <f>(IF(TestUIn3!E791=China_Japan!$A$2,1&amp;COUNTIF(TestUIn3!$E$2:$E791,China_Japan!$A$2), IF(TestUIn3!E791=China_Japan!$A$82, 2&amp;COUNTIF(TestUIn3!$E$2:$E791,China_Japan!$A$82),IF(TestUIn3!E791=China_Japan!$A$162, 3&amp;COUNTIF(TestUIn3!$E$2:$E791,China_Japan!$A$162),IF(TestUIn3!E791=China_Japan!$A$242, 4&amp;COUNTIF(TestUIn3!$E$2:$E791,China_Japan!$A$242),IF(TestUIn3!E791=China_Japan!$A$322, 5&amp;COUNTIF(TestUIn3!$E$2:$E791,China_Japan!$A$322),IF(TestUIn3!E791=China_Japan!$A$402, 6&amp;COUNTIF(TestUIn3!$E$2:$E791,China_Japan!$A$402),IF(TestUIn3!E791=China_Japan!$A$482, 7&amp;COUNTIF(TestUIn3!$E$2:$E791,China_Japan!$A$482),IF(TestUIn3!E791=China_Japan!$A$562, 8&amp;COUNTIF(TestUIn3!$E$2:$E791,China_Japan!$A$562),IF(TestUIn3!E791=China_Japan!$A$642, 9&amp;COUNTIF(TestUIn3!$E$2:$E791,China_Japan!$A$642),IF(TestUIn3!E791=China_Japan!$A$722, 10&amp;COUNTIF(TestUIn3!$E$2:$E791,China_Japan!$A$722),0)))))))))))</f>
        <v>0</v>
      </c>
      <c r="B791" t="str">
        <f>TestUIn3!A791</f>
        <v/>
      </c>
      <c r="C791" t="str">
        <f>TestUIn3!B791</f>
        <v/>
      </c>
      <c r="D791" t="str">
        <f>TestUIn3!C791</f>
        <v/>
      </c>
      <c r="E791" t="str">
        <f>TestUIn3!D791</f>
        <v/>
      </c>
      <c r="F791" s="87" t="str">
        <f>TestUIn3!F791</f>
        <v/>
      </c>
    </row>
    <row r="792">
      <c r="A792" s="86">
        <f>(IF(TestUIn3!E792=China_Japan!$A$2,1&amp;COUNTIF(TestUIn3!$E$2:$E792,China_Japan!$A$2), IF(TestUIn3!E792=China_Japan!$A$82, 2&amp;COUNTIF(TestUIn3!$E$2:$E792,China_Japan!$A$82),IF(TestUIn3!E792=China_Japan!$A$162, 3&amp;COUNTIF(TestUIn3!$E$2:$E792,China_Japan!$A$162),IF(TestUIn3!E792=China_Japan!$A$242, 4&amp;COUNTIF(TestUIn3!$E$2:$E792,China_Japan!$A$242),IF(TestUIn3!E792=China_Japan!$A$322, 5&amp;COUNTIF(TestUIn3!$E$2:$E792,China_Japan!$A$322),IF(TestUIn3!E792=China_Japan!$A$402, 6&amp;COUNTIF(TestUIn3!$E$2:$E792,China_Japan!$A$402),IF(TestUIn3!E792=China_Japan!$A$482, 7&amp;COUNTIF(TestUIn3!$E$2:$E792,China_Japan!$A$482),IF(TestUIn3!E792=China_Japan!$A$562, 8&amp;COUNTIF(TestUIn3!$E$2:$E792,China_Japan!$A$562),IF(TestUIn3!E792=China_Japan!$A$642, 9&amp;COUNTIF(TestUIn3!$E$2:$E792,China_Japan!$A$642),IF(TestUIn3!E792=China_Japan!$A$722, 10&amp;COUNTIF(TestUIn3!$E$2:$E792,China_Japan!$A$722),0)))))))))))</f>
        <v>0</v>
      </c>
      <c r="B792" t="str">
        <f>TestUIn3!A792</f>
        <v/>
      </c>
      <c r="C792" t="str">
        <f>TestUIn3!B792</f>
        <v/>
      </c>
      <c r="D792" t="str">
        <f>TestUIn3!C792</f>
        <v/>
      </c>
      <c r="E792" t="str">
        <f>TestUIn3!D792</f>
        <v/>
      </c>
      <c r="F792" s="87" t="str">
        <f>TestUIn3!F792</f>
        <v/>
      </c>
    </row>
    <row r="793">
      <c r="A793" s="86">
        <f>(IF(TestUIn3!E793=China_Japan!$A$2,1&amp;COUNTIF(TestUIn3!$E$2:$E793,China_Japan!$A$2), IF(TestUIn3!E793=China_Japan!$A$82, 2&amp;COUNTIF(TestUIn3!$E$2:$E793,China_Japan!$A$82),IF(TestUIn3!E793=China_Japan!$A$162, 3&amp;COUNTIF(TestUIn3!$E$2:$E793,China_Japan!$A$162),IF(TestUIn3!E793=China_Japan!$A$242, 4&amp;COUNTIF(TestUIn3!$E$2:$E793,China_Japan!$A$242),IF(TestUIn3!E793=China_Japan!$A$322, 5&amp;COUNTIF(TestUIn3!$E$2:$E793,China_Japan!$A$322),IF(TestUIn3!E793=China_Japan!$A$402, 6&amp;COUNTIF(TestUIn3!$E$2:$E793,China_Japan!$A$402),IF(TestUIn3!E793=China_Japan!$A$482, 7&amp;COUNTIF(TestUIn3!$E$2:$E793,China_Japan!$A$482),IF(TestUIn3!E793=China_Japan!$A$562, 8&amp;COUNTIF(TestUIn3!$E$2:$E793,China_Japan!$A$562),IF(TestUIn3!E793=China_Japan!$A$642, 9&amp;COUNTIF(TestUIn3!$E$2:$E793,China_Japan!$A$642),IF(TestUIn3!E793=China_Japan!$A$722, 10&amp;COUNTIF(TestUIn3!$E$2:$E793,China_Japan!$A$722),0)))))))))))</f>
        <v>0</v>
      </c>
      <c r="B793" t="str">
        <f>TestUIn3!A793</f>
        <v/>
      </c>
      <c r="C793" t="str">
        <f>TestUIn3!B793</f>
        <v/>
      </c>
      <c r="D793" t="str">
        <f>TestUIn3!C793</f>
        <v/>
      </c>
      <c r="E793" t="str">
        <f>TestUIn3!D793</f>
        <v/>
      </c>
      <c r="F793" s="87" t="str">
        <f>TestUIn3!F793</f>
        <v/>
      </c>
    </row>
    <row r="794">
      <c r="A794" s="86">
        <f>(IF(TestUIn3!E794=China_Japan!$A$2,1&amp;COUNTIF(TestUIn3!$E$2:$E794,China_Japan!$A$2), IF(TestUIn3!E794=China_Japan!$A$82, 2&amp;COUNTIF(TestUIn3!$E$2:$E794,China_Japan!$A$82),IF(TestUIn3!E794=China_Japan!$A$162, 3&amp;COUNTIF(TestUIn3!$E$2:$E794,China_Japan!$A$162),IF(TestUIn3!E794=China_Japan!$A$242, 4&amp;COUNTIF(TestUIn3!$E$2:$E794,China_Japan!$A$242),IF(TestUIn3!E794=China_Japan!$A$322, 5&amp;COUNTIF(TestUIn3!$E$2:$E794,China_Japan!$A$322),IF(TestUIn3!E794=China_Japan!$A$402, 6&amp;COUNTIF(TestUIn3!$E$2:$E794,China_Japan!$A$402),IF(TestUIn3!E794=China_Japan!$A$482, 7&amp;COUNTIF(TestUIn3!$E$2:$E794,China_Japan!$A$482),IF(TestUIn3!E794=China_Japan!$A$562, 8&amp;COUNTIF(TestUIn3!$E$2:$E794,China_Japan!$A$562),IF(TestUIn3!E794=China_Japan!$A$642, 9&amp;COUNTIF(TestUIn3!$E$2:$E794,China_Japan!$A$642),IF(TestUIn3!E794=China_Japan!$A$722, 10&amp;COUNTIF(TestUIn3!$E$2:$E794,China_Japan!$A$722),0)))))))))))</f>
        <v>0</v>
      </c>
      <c r="B794" t="str">
        <f>TestUIn3!A794</f>
        <v/>
      </c>
      <c r="C794" t="str">
        <f>TestUIn3!B794</f>
        <v/>
      </c>
      <c r="D794" t="str">
        <f>TestUIn3!C794</f>
        <v/>
      </c>
      <c r="E794" t="str">
        <f>TestUIn3!D794</f>
        <v/>
      </c>
      <c r="F794" s="87" t="str">
        <f>TestUIn3!F794</f>
        <v/>
      </c>
    </row>
    <row r="795">
      <c r="A795" s="86">
        <f>(IF(TestUIn3!E795=China_Japan!$A$2,1&amp;COUNTIF(TestUIn3!$E$2:$E795,China_Japan!$A$2), IF(TestUIn3!E795=China_Japan!$A$82, 2&amp;COUNTIF(TestUIn3!$E$2:$E795,China_Japan!$A$82),IF(TestUIn3!E795=China_Japan!$A$162, 3&amp;COUNTIF(TestUIn3!$E$2:$E795,China_Japan!$A$162),IF(TestUIn3!E795=China_Japan!$A$242, 4&amp;COUNTIF(TestUIn3!$E$2:$E795,China_Japan!$A$242),IF(TestUIn3!E795=China_Japan!$A$322, 5&amp;COUNTIF(TestUIn3!$E$2:$E795,China_Japan!$A$322),IF(TestUIn3!E795=China_Japan!$A$402, 6&amp;COUNTIF(TestUIn3!$E$2:$E795,China_Japan!$A$402),IF(TestUIn3!E795=China_Japan!$A$482, 7&amp;COUNTIF(TestUIn3!$E$2:$E795,China_Japan!$A$482),IF(TestUIn3!E795=China_Japan!$A$562, 8&amp;COUNTIF(TestUIn3!$E$2:$E795,China_Japan!$A$562),IF(TestUIn3!E795=China_Japan!$A$642, 9&amp;COUNTIF(TestUIn3!$E$2:$E795,China_Japan!$A$642),IF(TestUIn3!E795=China_Japan!$A$722, 10&amp;COUNTIF(TestUIn3!$E$2:$E795,China_Japan!$A$722),0)))))))))))</f>
        <v>0</v>
      </c>
      <c r="B795" t="str">
        <f>TestUIn3!A795</f>
        <v/>
      </c>
      <c r="C795" t="str">
        <f>TestUIn3!B795</f>
        <v/>
      </c>
      <c r="D795" t="str">
        <f>TestUIn3!C795</f>
        <v/>
      </c>
      <c r="E795" t="str">
        <f>TestUIn3!D795</f>
        <v/>
      </c>
      <c r="F795" s="87" t="str">
        <f>TestUIn3!F795</f>
        <v/>
      </c>
    </row>
    <row r="796">
      <c r="A796" s="86">
        <f>(IF(TestUIn3!E796=China_Japan!$A$2,1&amp;COUNTIF(TestUIn3!$E$2:$E796,China_Japan!$A$2), IF(TestUIn3!E796=China_Japan!$A$82, 2&amp;COUNTIF(TestUIn3!$E$2:$E796,China_Japan!$A$82),IF(TestUIn3!E796=China_Japan!$A$162, 3&amp;COUNTIF(TestUIn3!$E$2:$E796,China_Japan!$A$162),IF(TestUIn3!E796=China_Japan!$A$242, 4&amp;COUNTIF(TestUIn3!$E$2:$E796,China_Japan!$A$242),IF(TestUIn3!E796=China_Japan!$A$322, 5&amp;COUNTIF(TestUIn3!$E$2:$E796,China_Japan!$A$322),IF(TestUIn3!E796=China_Japan!$A$402, 6&amp;COUNTIF(TestUIn3!$E$2:$E796,China_Japan!$A$402),IF(TestUIn3!E796=China_Japan!$A$482, 7&amp;COUNTIF(TestUIn3!$E$2:$E796,China_Japan!$A$482),IF(TestUIn3!E796=China_Japan!$A$562, 8&amp;COUNTIF(TestUIn3!$E$2:$E796,China_Japan!$A$562),IF(TestUIn3!E796=China_Japan!$A$642, 9&amp;COUNTIF(TestUIn3!$E$2:$E796,China_Japan!$A$642),IF(TestUIn3!E796=China_Japan!$A$722, 10&amp;COUNTIF(TestUIn3!$E$2:$E796,China_Japan!$A$722),0)))))))))))</f>
        <v>0</v>
      </c>
      <c r="B796" t="str">
        <f>TestUIn3!A796</f>
        <v/>
      </c>
      <c r="C796" t="str">
        <f>TestUIn3!B796</f>
        <v/>
      </c>
      <c r="D796" t="str">
        <f>TestUIn3!C796</f>
        <v/>
      </c>
      <c r="E796" t="str">
        <f>TestUIn3!D796</f>
        <v/>
      </c>
      <c r="F796" s="87" t="str">
        <f>TestUIn3!F796</f>
        <v/>
      </c>
    </row>
    <row r="797">
      <c r="A797" s="86">
        <f>(IF(TestUIn3!E797=China_Japan!$A$2,1&amp;COUNTIF(TestUIn3!$E$2:$E797,China_Japan!$A$2), IF(TestUIn3!E797=China_Japan!$A$82, 2&amp;COUNTIF(TestUIn3!$E$2:$E797,China_Japan!$A$82),IF(TestUIn3!E797=China_Japan!$A$162, 3&amp;COUNTIF(TestUIn3!$E$2:$E797,China_Japan!$A$162),IF(TestUIn3!E797=China_Japan!$A$242, 4&amp;COUNTIF(TestUIn3!$E$2:$E797,China_Japan!$A$242),IF(TestUIn3!E797=China_Japan!$A$322, 5&amp;COUNTIF(TestUIn3!$E$2:$E797,China_Japan!$A$322),IF(TestUIn3!E797=China_Japan!$A$402, 6&amp;COUNTIF(TestUIn3!$E$2:$E797,China_Japan!$A$402),IF(TestUIn3!E797=China_Japan!$A$482, 7&amp;COUNTIF(TestUIn3!$E$2:$E797,China_Japan!$A$482),IF(TestUIn3!E797=China_Japan!$A$562, 8&amp;COUNTIF(TestUIn3!$E$2:$E797,China_Japan!$A$562),IF(TestUIn3!E797=China_Japan!$A$642, 9&amp;COUNTIF(TestUIn3!$E$2:$E797,China_Japan!$A$642),IF(TestUIn3!E797=China_Japan!$A$722, 10&amp;COUNTIF(TestUIn3!$E$2:$E797,China_Japan!$A$722),0)))))))))))</f>
        <v>0</v>
      </c>
      <c r="B797" t="str">
        <f>TestUIn3!A797</f>
        <v/>
      </c>
      <c r="C797" t="str">
        <f>TestUIn3!B797</f>
        <v/>
      </c>
      <c r="D797" t="str">
        <f>TestUIn3!C797</f>
        <v/>
      </c>
      <c r="E797" t="str">
        <f>TestUIn3!D797</f>
        <v/>
      </c>
      <c r="F797" s="87" t="str">
        <f>TestUIn3!F797</f>
        <v/>
      </c>
    </row>
    <row r="798">
      <c r="A798" s="86">
        <f>(IF(TestUIn3!E798=China_Japan!$A$2,1&amp;COUNTIF(TestUIn3!$E$2:$E798,China_Japan!$A$2), IF(TestUIn3!E798=China_Japan!$A$82, 2&amp;COUNTIF(TestUIn3!$E$2:$E798,China_Japan!$A$82),IF(TestUIn3!E798=China_Japan!$A$162, 3&amp;COUNTIF(TestUIn3!$E$2:$E798,China_Japan!$A$162),IF(TestUIn3!E798=China_Japan!$A$242, 4&amp;COUNTIF(TestUIn3!$E$2:$E798,China_Japan!$A$242),IF(TestUIn3!E798=China_Japan!$A$322, 5&amp;COUNTIF(TestUIn3!$E$2:$E798,China_Japan!$A$322),IF(TestUIn3!E798=China_Japan!$A$402, 6&amp;COUNTIF(TestUIn3!$E$2:$E798,China_Japan!$A$402),IF(TestUIn3!E798=China_Japan!$A$482, 7&amp;COUNTIF(TestUIn3!$E$2:$E798,China_Japan!$A$482),IF(TestUIn3!E798=China_Japan!$A$562, 8&amp;COUNTIF(TestUIn3!$E$2:$E798,China_Japan!$A$562),IF(TestUIn3!E798=China_Japan!$A$642, 9&amp;COUNTIF(TestUIn3!$E$2:$E798,China_Japan!$A$642),IF(TestUIn3!E798=China_Japan!$A$722, 10&amp;COUNTIF(TestUIn3!$E$2:$E798,China_Japan!$A$722),0)))))))))))</f>
        <v>0</v>
      </c>
      <c r="B798" t="str">
        <f>TestUIn3!A798</f>
        <v/>
      </c>
      <c r="C798" t="str">
        <f>TestUIn3!B798</f>
        <v/>
      </c>
      <c r="D798" t="str">
        <f>TestUIn3!C798</f>
        <v/>
      </c>
      <c r="E798" t="str">
        <f>TestUIn3!D798</f>
        <v/>
      </c>
      <c r="F798" s="87" t="str">
        <f>TestUIn3!F798</f>
        <v/>
      </c>
    </row>
    <row r="799">
      <c r="A799" s="86">
        <f>(IF(TestUIn3!E799=China_Japan!$A$2,1&amp;COUNTIF(TestUIn3!$E$2:$E799,China_Japan!$A$2), IF(TestUIn3!E799=China_Japan!$A$82, 2&amp;COUNTIF(TestUIn3!$E$2:$E799,China_Japan!$A$82),IF(TestUIn3!E799=China_Japan!$A$162, 3&amp;COUNTIF(TestUIn3!$E$2:$E799,China_Japan!$A$162),IF(TestUIn3!E799=China_Japan!$A$242, 4&amp;COUNTIF(TestUIn3!$E$2:$E799,China_Japan!$A$242),IF(TestUIn3!E799=China_Japan!$A$322, 5&amp;COUNTIF(TestUIn3!$E$2:$E799,China_Japan!$A$322),IF(TestUIn3!E799=China_Japan!$A$402, 6&amp;COUNTIF(TestUIn3!$E$2:$E799,China_Japan!$A$402),IF(TestUIn3!E799=China_Japan!$A$482, 7&amp;COUNTIF(TestUIn3!$E$2:$E799,China_Japan!$A$482),IF(TestUIn3!E799=China_Japan!$A$562, 8&amp;COUNTIF(TestUIn3!$E$2:$E799,China_Japan!$A$562),IF(TestUIn3!E799=China_Japan!$A$642, 9&amp;COUNTIF(TestUIn3!$E$2:$E799,China_Japan!$A$642),IF(TestUIn3!E799=China_Japan!$A$722, 10&amp;COUNTIF(TestUIn3!$E$2:$E799,China_Japan!$A$722),0)))))))))))</f>
        <v>0</v>
      </c>
      <c r="B799" t="str">
        <f>TestUIn3!A799</f>
        <v/>
      </c>
      <c r="C799" t="str">
        <f>TestUIn3!B799</f>
        <v/>
      </c>
      <c r="D799" t="str">
        <f>TestUIn3!C799</f>
        <v/>
      </c>
      <c r="E799" t="str">
        <f>TestUIn3!D799</f>
        <v/>
      </c>
      <c r="F799" s="87" t="str">
        <f>TestUIn3!F799</f>
        <v/>
      </c>
    </row>
    <row r="800">
      <c r="A800" s="86">
        <f>(IF(TestUIn3!E800=China_Japan!$A$2,1&amp;COUNTIF(TestUIn3!$E$2:$E800,China_Japan!$A$2), IF(TestUIn3!E800=China_Japan!$A$82, 2&amp;COUNTIF(TestUIn3!$E$2:$E800,China_Japan!$A$82),IF(TestUIn3!E800=China_Japan!$A$162, 3&amp;COUNTIF(TestUIn3!$E$2:$E800,China_Japan!$A$162),IF(TestUIn3!E800=China_Japan!$A$242, 4&amp;COUNTIF(TestUIn3!$E$2:$E800,China_Japan!$A$242),IF(TestUIn3!E800=China_Japan!$A$322, 5&amp;COUNTIF(TestUIn3!$E$2:$E800,China_Japan!$A$322),IF(TestUIn3!E800=China_Japan!$A$402, 6&amp;COUNTIF(TestUIn3!$E$2:$E800,China_Japan!$A$402),IF(TestUIn3!E800=China_Japan!$A$482, 7&amp;COUNTIF(TestUIn3!$E$2:$E800,China_Japan!$A$482),IF(TestUIn3!E800=China_Japan!$A$562, 8&amp;COUNTIF(TestUIn3!$E$2:$E800,China_Japan!$A$562),IF(TestUIn3!E800=China_Japan!$A$642, 9&amp;COUNTIF(TestUIn3!$E$2:$E800,China_Japan!$A$642),IF(TestUIn3!E800=China_Japan!$A$722, 10&amp;COUNTIF(TestUIn3!$E$2:$E800,China_Japan!$A$722),0)))))))))))</f>
        <v>0</v>
      </c>
      <c r="B800" t="str">
        <f>TestUIn3!A800</f>
        <v/>
      </c>
      <c r="C800" t="str">
        <f>TestUIn3!B800</f>
        <v/>
      </c>
      <c r="D800" t="str">
        <f>TestUIn3!C800</f>
        <v/>
      </c>
      <c r="E800" t="str">
        <f>TestUIn3!D800</f>
        <v/>
      </c>
      <c r="F800" s="87" t="str">
        <f>TestUIn3!F800</f>
        <v/>
      </c>
    </row>
    <row r="801">
      <c r="A801" s="86">
        <f>(IF(TestUIn3!E801=China_Japan!$A$2,1&amp;COUNTIF(TestUIn3!$E$2:$E801,China_Japan!$A$2), IF(TestUIn3!E801=China_Japan!$A$82, 2&amp;COUNTIF(TestUIn3!$E$2:$E801,China_Japan!$A$82),IF(TestUIn3!E801=China_Japan!$A$162, 3&amp;COUNTIF(TestUIn3!$E$2:$E801,China_Japan!$A$162),IF(TestUIn3!E801=China_Japan!$A$242, 4&amp;COUNTIF(TestUIn3!$E$2:$E801,China_Japan!$A$242),IF(TestUIn3!E801=China_Japan!$A$322, 5&amp;COUNTIF(TestUIn3!$E$2:$E801,China_Japan!$A$322),IF(TestUIn3!E801=China_Japan!$A$402, 6&amp;COUNTIF(TestUIn3!$E$2:$E801,China_Japan!$A$402),IF(TestUIn3!E801=China_Japan!$A$482, 7&amp;COUNTIF(TestUIn3!$E$2:$E801,China_Japan!$A$482),IF(TestUIn3!E801=China_Japan!$A$562, 8&amp;COUNTIF(TestUIn3!$E$2:$E801,China_Japan!$A$562),IF(TestUIn3!E801=China_Japan!$A$642, 9&amp;COUNTIF(TestUIn3!$E$2:$E801,China_Japan!$A$642),IF(TestUIn3!E801=China_Japan!$A$722, 10&amp;COUNTIF(TestUIn3!$E$2:$E801,China_Japan!$A$722),0)))))))))))</f>
        <v>0</v>
      </c>
      <c r="B801" t="str">
        <f>TestUIn3!A801</f>
        <v/>
      </c>
      <c r="C801" t="str">
        <f>TestUIn3!B801</f>
        <v/>
      </c>
      <c r="D801" t="str">
        <f>TestUIn3!C801</f>
        <v/>
      </c>
      <c r="E801" t="str">
        <f>TestUIn3!D801</f>
        <v/>
      </c>
      <c r="F801" s="87" t="str">
        <f>TestUIn3!F801</f>
        <v/>
      </c>
    </row>
    <row r="802">
      <c r="A802" s="86">
        <f>(IF(TestUIn3!E802=China_Japan!$A$2,1&amp;COUNTIF(TestUIn3!$E$2:$E802,China_Japan!$A$2), IF(TestUIn3!E802=China_Japan!$A$82, 2&amp;COUNTIF(TestUIn3!$E$2:$E802,China_Japan!$A$82),IF(TestUIn3!E802=China_Japan!$A$162, 3&amp;COUNTIF(TestUIn3!$E$2:$E802,China_Japan!$A$162),IF(TestUIn3!E802=China_Japan!$A$242, 4&amp;COUNTIF(TestUIn3!$E$2:$E802,China_Japan!$A$242),IF(TestUIn3!E802=China_Japan!$A$322, 5&amp;COUNTIF(TestUIn3!$E$2:$E802,China_Japan!$A$322),IF(TestUIn3!E802=China_Japan!$A$402, 6&amp;COUNTIF(TestUIn3!$E$2:$E802,China_Japan!$A$402),IF(TestUIn3!E802=China_Japan!$A$482, 7&amp;COUNTIF(TestUIn3!$E$2:$E802,China_Japan!$A$482),IF(TestUIn3!E802=China_Japan!$A$562, 8&amp;COUNTIF(TestUIn3!$E$2:$E802,China_Japan!$A$562),IF(TestUIn3!E802=China_Japan!$A$642, 9&amp;COUNTIF(TestUIn3!$E$2:$E802,China_Japan!$A$642),IF(TestUIn3!E802=China_Japan!$A$722, 10&amp;COUNTIF(TestUIn3!$E$2:$E802,China_Japan!$A$722),0)))))))))))</f>
        <v>0</v>
      </c>
      <c r="B802" t="str">
        <f>TestUIn3!A802</f>
        <v/>
      </c>
      <c r="C802" t="str">
        <f>TestUIn3!B802</f>
        <v/>
      </c>
      <c r="D802" t="str">
        <f>TestUIn3!C802</f>
        <v/>
      </c>
      <c r="E802" t="str">
        <f>TestUIn3!D802</f>
        <v/>
      </c>
      <c r="F802" s="87" t="str">
        <f>TestUIn3!F802</f>
        <v/>
      </c>
    </row>
    <row r="803">
      <c r="A803" s="86">
        <f>(IF(TestUIn3!E803=China_Japan!$A$2,1&amp;COUNTIF(TestUIn3!$E$2:$E803,China_Japan!$A$2), IF(TestUIn3!E803=China_Japan!$A$82, 2&amp;COUNTIF(TestUIn3!$E$2:$E803,China_Japan!$A$82),IF(TestUIn3!E803=China_Japan!$A$162, 3&amp;COUNTIF(TestUIn3!$E$2:$E803,China_Japan!$A$162),IF(TestUIn3!E803=China_Japan!$A$242, 4&amp;COUNTIF(TestUIn3!$E$2:$E803,China_Japan!$A$242),IF(TestUIn3!E803=China_Japan!$A$322, 5&amp;COUNTIF(TestUIn3!$E$2:$E803,China_Japan!$A$322),IF(TestUIn3!E803=China_Japan!$A$402, 6&amp;COUNTIF(TestUIn3!$E$2:$E803,China_Japan!$A$402),IF(TestUIn3!E803=China_Japan!$A$482, 7&amp;COUNTIF(TestUIn3!$E$2:$E803,China_Japan!$A$482),IF(TestUIn3!E803=China_Japan!$A$562, 8&amp;COUNTIF(TestUIn3!$E$2:$E803,China_Japan!$A$562),IF(TestUIn3!E803=China_Japan!$A$642, 9&amp;COUNTIF(TestUIn3!$E$2:$E803,China_Japan!$A$642),IF(TestUIn3!E803=China_Japan!$A$722, 10&amp;COUNTIF(TestUIn3!$E$2:$E803,China_Japan!$A$722),0)))))))))))</f>
        <v>0</v>
      </c>
      <c r="B803" t="str">
        <f>TestUIn3!A803</f>
        <v/>
      </c>
      <c r="C803" t="str">
        <f>TestUIn3!B803</f>
        <v/>
      </c>
      <c r="D803" t="str">
        <f>TestUIn3!C803</f>
        <v/>
      </c>
      <c r="E803" t="str">
        <f>TestUIn3!D803</f>
        <v/>
      </c>
      <c r="F803" s="87" t="str">
        <f>TestUIn3!F803</f>
        <v/>
      </c>
    </row>
    <row r="804">
      <c r="A804" s="86">
        <f>(IF(TestUIn3!E804=China_Japan!$A$2,1&amp;COUNTIF(TestUIn3!$E$2:$E804,China_Japan!$A$2), IF(TestUIn3!E804=China_Japan!$A$82, 2&amp;COUNTIF(TestUIn3!$E$2:$E804,China_Japan!$A$82),IF(TestUIn3!E804=China_Japan!$A$162, 3&amp;COUNTIF(TestUIn3!$E$2:$E804,China_Japan!$A$162),IF(TestUIn3!E804=China_Japan!$A$242, 4&amp;COUNTIF(TestUIn3!$E$2:$E804,China_Japan!$A$242),IF(TestUIn3!E804=China_Japan!$A$322, 5&amp;COUNTIF(TestUIn3!$E$2:$E804,China_Japan!$A$322),IF(TestUIn3!E804=China_Japan!$A$402, 6&amp;COUNTIF(TestUIn3!$E$2:$E804,China_Japan!$A$402),IF(TestUIn3!E804=China_Japan!$A$482, 7&amp;COUNTIF(TestUIn3!$E$2:$E804,China_Japan!$A$482),IF(TestUIn3!E804=China_Japan!$A$562, 8&amp;COUNTIF(TestUIn3!$E$2:$E804,China_Japan!$A$562),IF(TestUIn3!E804=China_Japan!$A$642, 9&amp;COUNTIF(TestUIn3!$E$2:$E804,China_Japan!$A$642),IF(TestUIn3!E804=China_Japan!$A$722, 10&amp;COUNTIF(TestUIn3!$E$2:$E804,China_Japan!$A$722),0)))))))))))</f>
        <v>0</v>
      </c>
      <c r="B804" t="str">
        <f>TestUIn3!A804</f>
        <v/>
      </c>
      <c r="C804" t="str">
        <f>TestUIn3!B804</f>
        <v/>
      </c>
      <c r="D804" t="str">
        <f>TestUIn3!C804</f>
        <v/>
      </c>
      <c r="E804" t="str">
        <f>TestUIn3!D804</f>
        <v/>
      </c>
      <c r="F804" s="87" t="str">
        <f>TestUIn3!F804</f>
        <v/>
      </c>
    </row>
    <row r="805">
      <c r="A805" s="86">
        <f>(IF(TestUIn3!E805=China_Japan!$A$2,1&amp;COUNTIF(TestUIn3!$E$2:$E805,China_Japan!$A$2), IF(TestUIn3!E805=China_Japan!$A$82, 2&amp;COUNTIF(TestUIn3!$E$2:$E805,China_Japan!$A$82),IF(TestUIn3!E805=China_Japan!$A$162, 3&amp;COUNTIF(TestUIn3!$E$2:$E805,China_Japan!$A$162),IF(TestUIn3!E805=China_Japan!$A$242, 4&amp;COUNTIF(TestUIn3!$E$2:$E805,China_Japan!$A$242),IF(TestUIn3!E805=China_Japan!$A$322, 5&amp;COUNTIF(TestUIn3!$E$2:$E805,China_Japan!$A$322),IF(TestUIn3!E805=China_Japan!$A$402, 6&amp;COUNTIF(TestUIn3!$E$2:$E805,China_Japan!$A$402),IF(TestUIn3!E805=China_Japan!$A$482, 7&amp;COUNTIF(TestUIn3!$E$2:$E805,China_Japan!$A$482),IF(TestUIn3!E805=China_Japan!$A$562, 8&amp;COUNTIF(TestUIn3!$E$2:$E805,China_Japan!$A$562),IF(TestUIn3!E805=China_Japan!$A$642, 9&amp;COUNTIF(TestUIn3!$E$2:$E805,China_Japan!$A$642),IF(TestUIn3!E805=China_Japan!$A$722, 10&amp;COUNTIF(TestUIn3!$E$2:$E805,China_Japan!$A$722),0)))))))))))</f>
        <v>0</v>
      </c>
      <c r="B805" t="str">
        <f>TestUIn3!A805</f>
        <v/>
      </c>
      <c r="C805" t="str">
        <f>TestUIn3!B805</f>
        <v/>
      </c>
      <c r="D805" t="str">
        <f>TestUIn3!C805</f>
        <v/>
      </c>
      <c r="E805" t="str">
        <f>TestUIn3!D805</f>
        <v/>
      </c>
      <c r="F805" s="87" t="str">
        <f>TestUIn3!F805</f>
        <v/>
      </c>
    </row>
    <row r="806">
      <c r="A806" s="86">
        <f>(IF(TestUIn3!E806=China_Japan!$A$2,1&amp;COUNTIF(TestUIn3!$E$2:$E806,China_Japan!$A$2), IF(TestUIn3!E806=China_Japan!$A$82, 2&amp;COUNTIF(TestUIn3!$E$2:$E806,China_Japan!$A$82),IF(TestUIn3!E806=China_Japan!$A$162, 3&amp;COUNTIF(TestUIn3!$E$2:$E806,China_Japan!$A$162),IF(TestUIn3!E806=China_Japan!$A$242, 4&amp;COUNTIF(TestUIn3!$E$2:$E806,China_Japan!$A$242),IF(TestUIn3!E806=China_Japan!$A$322, 5&amp;COUNTIF(TestUIn3!$E$2:$E806,China_Japan!$A$322),IF(TestUIn3!E806=China_Japan!$A$402, 6&amp;COUNTIF(TestUIn3!$E$2:$E806,China_Japan!$A$402),IF(TestUIn3!E806=China_Japan!$A$482, 7&amp;COUNTIF(TestUIn3!$E$2:$E806,China_Japan!$A$482),IF(TestUIn3!E806=China_Japan!$A$562, 8&amp;COUNTIF(TestUIn3!$E$2:$E806,China_Japan!$A$562),IF(TestUIn3!E806=China_Japan!$A$642, 9&amp;COUNTIF(TestUIn3!$E$2:$E806,China_Japan!$A$642),IF(TestUIn3!E806=China_Japan!$A$722, 10&amp;COUNTIF(TestUIn3!$E$2:$E806,China_Japan!$A$722),0)))))))))))</f>
        <v>0</v>
      </c>
      <c r="B806" t="str">
        <f>TestUIn3!A806</f>
        <v/>
      </c>
      <c r="C806" t="str">
        <f>TestUIn3!B806</f>
        <v/>
      </c>
      <c r="D806" t="str">
        <f>TestUIn3!C806</f>
        <v/>
      </c>
      <c r="E806" t="str">
        <f>TestUIn3!D806</f>
        <v/>
      </c>
      <c r="F806" s="87" t="str">
        <f>TestUIn3!F806</f>
        <v/>
      </c>
    </row>
    <row r="807">
      <c r="A807" s="125"/>
      <c r="B807" t="str">
        <f>TestUIn3!A807</f>
        <v/>
      </c>
      <c r="C807" t="str">
        <f>TestUIn3!B807</f>
        <v/>
      </c>
      <c r="D807" t="str">
        <f>TestUIn3!C807</f>
        <v/>
      </c>
      <c r="E807" t="str">
        <f>TestUIn3!D807</f>
        <v/>
      </c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</row>
    <row r="808">
      <c r="B808" t="str">
        <f>TestUIn3!A808</f>
        <v/>
      </c>
      <c r="C808" t="str">
        <f>TestUIn3!B808</f>
        <v/>
      </c>
      <c r="D808" t="str">
        <f>TestUIn3!C808</f>
        <v/>
      </c>
      <c r="E808" t="str">
        <f>TestUIn3!D808</f>
        <v/>
      </c>
    </row>
    <row r="809">
      <c r="B809" t="str">
        <f>TestUIn3!A809</f>
        <v/>
      </c>
      <c r="C809" t="str">
        <f>TestUIn3!B809</f>
        <v/>
      </c>
      <c r="D809" t="str">
        <f>TestUIn3!C809</f>
        <v/>
      </c>
      <c r="E809" t="str">
        <f>TestUIn3!D809</f>
        <v/>
      </c>
    </row>
    <row r="810">
      <c r="B810" t="str">
        <f>TestUIn3!A810</f>
        <v/>
      </c>
      <c r="C810" t="str">
        <f>TestUIn3!B810</f>
        <v/>
      </c>
      <c r="D810" t="str">
        <f>TestUIn3!C810</f>
        <v/>
      </c>
      <c r="E810" t="str">
        <f>TestUIn3!D810</f>
        <v/>
      </c>
    </row>
    <row r="811">
      <c r="B811" t="str">
        <f>TestUIn3!A811</f>
        <v/>
      </c>
      <c r="C811" t="str">
        <f>TestUIn3!B811</f>
        <v/>
      </c>
      <c r="D811" t="str">
        <f>TestUIn3!C811</f>
        <v/>
      </c>
      <c r="E811" t="str">
        <f>TestUIn3!D811</f>
        <v/>
      </c>
    </row>
    <row r="812">
      <c r="B812" t="str">
        <f>TestUIn3!A812</f>
        <v/>
      </c>
      <c r="C812" t="str">
        <f>TestUIn3!B812</f>
        <v/>
      </c>
      <c r="D812" t="str">
        <f>TestUIn3!C812</f>
        <v/>
      </c>
      <c r="E812" t="str">
        <f>TestUIn3!D812</f>
        <v/>
      </c>
    </row>
    <row r="813">
      <c r="B813" t="str">
        <f>TestUIn3!A813</f>
        <v/>
      </c>
      <c r="C813" t="str">
        <f>TestUIn3!B813</f>
        <v/>
      </c>
      <c r="D813" t="str">
        <f>TestUIn3!C813</f>
        <v/>
      </c>
      <c r="E813" t="str">
        <f>TestUIn3!D813</f>
        <v/>
      </c>
    </row>
    <row r="814">
      <c r="B814" t="str">
        <f>TestUIn3!A814</f>
        <v/>
      </c>
      <c r="C814" t="str">
        <f>TestUIn3!B814</f>
        <v/>
      </c>
      <c r="D814" t="str">
        <f>TestUIn3!C814</f>
        <v/>
      </c>
      <c r="E814" t="str">
        <f>TestUIn3!D814</f>
        <v/>
      </c>
    </row>
    <row r="815">
      <c r="B815" t="str">
        <f>TestUIn3!A815</f>
        <v/>
      </c>
      <c r="C815" t="str">
        <f>TestUIn3!B815</f>
        <v/>
      </c>
      <c r="D815" t="str">
        <f>TestUIn3!C815</f>
        <v/>
      </c>
      <c r="E815" t="str">
        <f>TestUIn3!D815</f>
        <v/>
      </c>
    </row>
    <row r="816">
      <c r="B816" t="str">
        <f>TestUIn3!A816</f>
        <v/>
      </c>
      <c r="C816" t="str">
        <f>TestUIn3!B816</f>
        <v/>
      </c>
      <c r="D816" t="str">
        <f>TestUIn3!C816</f>
        <v/>
      </c>
      <c r="E816" t="str">
        <f>TestUIn3!D816</f>
        <v/>
      </c>
    </row>
    <row r="817">
      <c r="B817" t="str">
        <f>TestUIn3!A817</f>
        <v/>
      </c>
      <c r="C817" t="str">
        <f>TestUIn3!B817</f>
        <v/>
      </c>
      <c r="D817" t="str">
        <f>TestUIn3!C817</f>
        <v/>
      </c>
      <c r="E817" t="str">
        <f>TestUIn3!D817</f>
        <v/>
      </c>
    </row>
    <row r="818">
      <c r="B818" t="str">
        <f>TestUIn3!A818</f>
        <v/>
      </c>
      <c r="C818" t="str">
        <f>TestUIn3!B818</f>
        <v/>
      </c>
      <c r="D818" t="str">
        <f>TestUIn3!C818</f>
        <v/>
      </c>
      <c r="E818" t="str">
        <f>TestUIn3!D818</f>
        <v/>
      </c>
    </row>
    <row r="819">
      <c r="B819" t="str">
        <f>TestUIn3!A819</f>
        <v/>
      </c>
      <c r="C819" t="str">
        <f>TestUIn3!B819</f>
        <v/>
      </c>
      <c r="D819" t="str">
        <f>TestUIn3!C819</f>
        <v/>
      </c>
      <c r="E819" t="str">
        <f>TestUIn3!D819</f>
        <v/>
      </c>
    </row>
    <row r="820">
      <c r="B820" t="str">
        <f>TestUIn3!A820</f>
        <v/>
      </c>
      <c r="C820" t="str">
        <f>TestUIn3!B820</f>
        <v/>
      </c>
      <c r="D820" t="str">
        <f>TestUIn3!C820</f>
        <v/>
      </c>
      <c r="E820" t="str">
        <f>TestUIn3!D820</f>
        <v/>
      </c>
    </row>
    <row r="821">
      <c r="B821" t="str">
        <f>TestUIn3!A821</f>
        <v/>
      </c>
      <c r="C821" t="str">
        <f>TestUIn3!B821</f>
        <v/>
      </c>
      <c r="D821" t="str">
        <f>TestUIn3!C821</f>
        <v/>
      </c>
      <c r="E821" t="str">
        <f>TestUIn3!D821</f>
        <v/>
      </c>
    </row>
    <row r="822">
      <c r="B822" t="str">
        <f>TestUIn3!A822</f>
        <v/>
      </c>
      <c r="C822" t="str">
        <f>TestUIn3!B822</f>
        <v/>
      </c>
      <c r="D822" t="str">
        <f>TestUIn3!C822</f>
        <v/>
      </c>
      <c r="E822" t="str">
        <f>TestUIn3!D822</f>
        <v/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2" t="s">
        <v>72</v>
      </c>
      <c r="B1" s="42" t="s">
        <v>73</v>
      </c>
      <c r="C1" s="126" t="s">
        <v>74</v>
      </c>
      <c r="D1" s="42" t="s">
        <v>75</v>
      </c>
      <c r="E1" s="42" t="s">
        <v>76</v>
      </c>
      <c r="F1" s="42" t="s">
        <v>77</v>
      </c>
      <c r="G1" s="126" t="s">
        <v>78</v>
      </c>
      <c r="H1" s="42" t="s">
        <v>79</v>
      </c>
      <c r="I1" s="126" t="s">
        <v>80</v>
      </c>
    </row>
    <row r="2">
      <c r="A2" s="14">
        <v>1.0</v>
      </c>
      <c r="B2" s="14" t="str">
        <f>TeamScoresR1!B2</f>
        <v>ABXCVBJNKB</v>
      </c>
      <c r="C2" s="45">
        <f>PortfolioR3!H3+I2</f>
        <v>914220</v>
      </c>
      <c r="D2" s="45">
        <f>TeamScoresR2!C2</f>
        <v>728920</v>
      </c>
      <c r="E2" s="14">
        <v>10.0</v>
      </c>
      <c r="F2" s="14">
        <v>10000.0</v>
      </c>
      <c r="G2" s="89">
        <f t="shared" ref="G2:G13" si="1">D2+E2*F2</f>
        <v>828920</v>
      </c>
      <c r="H2">
        <f>IFERROR(__xludf.DUMMYFUNCTION("INDEX( FILTER(China_Japan!$N$2:$N$800, NOT( ISBLANK( China_Japan!$N$2:$N$800 ) ) ) , ROWS( FILTER( China_Japan!$N$2:$N$800 , NOT( ISBLANK( China_Japan!$N$2:$N$800) ) ) ) )
"),0.0)</f>
        <v>0</v>
      </c>
      <c r="I2" s="89">
        <f t="shared" ref="I2:I13" si="2">G2+H2</f>
        <v>828920</v>
      </c>
    </row>
    <row r="3">
      <c r="A3" s="14">
        <v>2.0</v>
      </c>
      <c r="B3" s="14" t="str">
        <f>TeamScoresR1!B3</f>
        <v>CDYUIOUYUI</v>
      </c>
      <c r="C3" s="45">
        <f>PortfolioR3!H14+I3</f>
        <v>914220</v>
      </c>
      <c r="D3" s="45">
        <f>TeamScoresR2!C3</f>
        <v>728920</v>
      </c>
      <c r="E3" s="14">
        <v>10.0</v>
      </c>
      <c r="F3" s="14">
        <v>10000.0</v>
      </c>
      <c r="G3" s="89">
        <f t="shared" si="1"/>
        <v>828920</v>
      </c>
      <c r="H3">
        <f>IFERROR(__xludf.DUMMYFUNCTION("INDEX( FILTER(China_Japan!$O$2:$O$800 , NOT( ISBLANK( China_Japan!$O$2:$O$800 ) ) ) , ROWS( FILTER( China_Japan!$O$2:$O$800 , NOT( ISBLANK( China_Japan!$O$2:$O$800 ) ) ) ) )
"),0.0)</f>
        <v>0</v>
      </c>
      <c r="I3" s="89">
        <f t="shared" si="2"/>
        <v>828920</v>
      </c>
    </row>
    <row r="4">
      <c r="A4" s="14">
        <v>3.0</v>
      </c>
      <c r="B4" s="14" t="str">
        <f>TeamScoresR1!B4</f>
        <v>EFERTYUIOOIUYT</v>
      </c>
      <c r="C4" s="45">
        <f>PortfolioR3!H25+I4</f>
        <v>914220</v>
      </c>
      <c r="D4" s="45">
        <f>TeamScoresR2!C4</f>
        <v>728920</v>
      </c>
      <c r="E4" s="14">
        <v>10.0</v>
      </c>
      <c r="F4" s="14">
        <v>10000.0</v>
      </c>
      <c r="G4" s="89">
        <f t="shared" si="1"/>
        <v>828920</v>
      </c>
      <c r="H4">
        <f>IFERROR(__xludf.DUMMYFUNCTION("INDEX( FILTER(China_Japan!$P$2:$P$800 , NOT( ISBLANK( China_Japan!$P$2:$P$800 ) ) ) , ROWS( FILTER( China_Japan!$P$2:$P$800 , NOT( ISBLANK( China_Japan!$P$2:$P$800 ) ) ) ) )
"),0.0)</f>
        <v>0</v>
      </c>
      <c r="I4" s="89">
        <f t="shared" si="2"/>
        <v>828920</v>
      </c>
    </row>
    <row r="5">
      <c r="A5" s="14">
        <v>4.0</v>
      </c>
      <c r="B5" s="14" t="str">
        <f>TeamScoresR1!B5</f>
        <v>HI</v>
      </c>
      <c r="C5" s="45">
        <f>PortfolioR3!H36+I5</f>
        <v>914220</v>
      </c>
      <c r="D5" s="45">
        <f>TeamScoresR2!C5</f>
        <v>728920</v>
      </c>
      <c r="E5" s="14">
        <v>10.0</v>
      </c>
      <c r="F5" s="14">
        <v>10000.0</v>
      </c>
      <c r="G5" s="89">
        <f t="shared" si="1"/>
        <v>828920</v>
      </c>
      <c r="H5">
        <f>IFERROR(__xludf.DUMMYFUNCTION("INDEX( FILTER(China_Japan!$Q$2:$Q$800 , NOT( ISBLANK( China_Japan!$Q$2:$Q$800 ) ) ) , ROWS( FILTER( China_Japan!$Q$2:$Q$800 , NOT( ISBLANK( China_Japan!$Q$2:$Q$800 ) ) ) ) )
"),0.0)</f>
        <v>0</v>
      </c>
      <c r="I5" s="89">
        <f t="shared" si="2"/>
        <v>828920</v>
      </c>
    </row>
    <row r="6">
      <c r="A6" s="14">
        <v>5.0</v>
      </c>
      <c r="B6" s="14" t="str">
        <f>TeamScoresR1!B6</f>
        <v>JK</v>
      </c>
      <c r="C6" s="45">
        <f>PortfolioR3!H47+I6</f>
        <v>914220</v>
      </c>
      <c r="D6" s="45">
        <f>TeamScoresR2!C6</f>
        <v>728920</v>
      </c>
      <c r="E6" s="14">
        <v>10.0</v>
      </c>
      <c r="F6" s="14">
        <v>10000.0</v>
      </c>
      <c r="G6" s="89">
        <f t="shared" si="1"/>
        <v>828920</v>
      </c>
      <c r="H6">
        <f>IFERROR(__xludf.DUMMYFUNCTION("INDEX( FILTER(China_Japan!R$2:R$800, NOT( ISBLANK( China_Japan!R$2:R$800 ) ) ) , ROWS( FILTER( China_Japan!R$2:R$800 , NOT( ISBLANK( China_Japan!R$2:R$800) ) ) ) )
"),0.0)</f>
        <v>0</v>
      </c>
      <c r="I6" s="89">
        <f t="shared" si="2"/>
        <v>828920</v>
      </c>
    </row>
    <row r="7">
      <c r="A7" s="14">
        <v>6.0</v>
      </c>
      <c r="B7" s="14" t="str">
        <f>TeamScoresR1!B7</f>
        <v>LM</v>
      </c>
      <c r="C7" s="45">
        <f>PortfolioR3!H58+I7</f>
        <v>914220</v>
      </c>
      <c r="D7" s="45">
        <f>TeamScoresR2!C7</f>
        <v>728920</v>
      </c>
      <c r="E7" s="14">
        <v>10.0</v>
      </c>
      <c r="F7" s="14">
        <v>10000.0</v>
      </c>
      <c r="G7" s="89">
        <f t="shared" si="1"/>
        <v>828920</v>
      </c>
      <c r="H7">
        <f>IFERROR(__xludf.DUMMYFUNCTION("INDEX( FILTER(China_Japan!S$2:S$800 , NOT( ISBLANK( China_Japan!S$2:S$800 ) ) ) , ROWS( FILTER( China_Japan!S$2:S$800 , NOT( ISBLANK( China_Japan!S$2:S$800 ) ) ) ) )
"),0.0)</f>
        <v>0</v>
      </c>
      <c r="I7" s="89">
        <f t="shared" si="2"/>
        <v>828920</v>
      </c>
    </row>
    <row r="8">
      <c r="A8" s="14">
        <v>7.0</v>
      </c>
      <c r="B8" s="14" t="str">
        <f>TeamScoresR1!B8</f>
        <v>NO</v>
      </c>
      <c r="C8" s="45">
        <f>PortfolioR3!H69+I8</f>
        <v>914220</v>
      </c>
      <c r="D8" s="45">
        <f>TeamScoresR2!C8</f>
        <v>728920</v>
      </c>
      <c r="E8" s="14">
        <v>10.0</v>
      </c>
      <c r="F8" s="14">
        <v>10000.0</v>
      </c>
      <c r="G8" s="89">
        <f t="shared" si="1"/>
        <v>828920</v>
      </c>
      <c r="H8">
        <f>IFERROR(__xludf.DUMMYFUNCTION("INDEX( FILTER(China_Japan!T$2:T$800, NOT( ISBLANK( China_Japan!T$2:T$800 ) ) ) , ROWS( FILTER( China_Japan!T$2:T$800 , NOT( ISBLANK( China_Japan!T$2:T$800) ) ) ) )
"),0.0)</f>
        <v>0</v>
      </c>
      <c r="I8" s="89">
        <f t="shared" si="2"/>
        <v>828920</v>
      </c>
    </row>
    <row r="9">
      <c r="A9" s="14">
        <v>8.0</v>
      </c>
      <c r="B9" s="14" t="str">
        <f>TeamScoresR1!B9</f>
        <v>PQ</v>
      </c>
      <c r="C9" s="45">
        <f>PortfolioR3!H80+I9</f>
        <v>914220</v>
      </c>
      <c r="D9" s="45">
        <f>TeamScoresR2!C9</f>
        <v>728920</v>
      </c>
      <c r="E9" s="14">
        <v>10.0</v>
      </c>
      <c r="F9" s="14">
        <v>10000.0</v>
      </c>
      <c r="G9" s="89">
        <f t="shared" si="1"/>
        <v>828920</v>
      </c>
      <c r="H9">
        <f>IFERROR(__xludf.DUMMYFUNCTION("INDEX( FILTER(China_Japan!U$2:U$800 , NOT( ISBLANK( China_Japan!U$2:U$800 ) ) ) , ROWS( FILTER( China_Japan!U$2:U$800 , NOT( ISBLANK( China_Japan!U$2:U$800 ) ) ) ) )
"),0.0)</f>
        <v>0</v>
      </c>
      <c r="I9" s="89">
        <f t="shared" si="2"/>
        <v>828920</v>
      </c>
    </row>
    <row r="10">
      <c r="A10" s="14">
        <v>9.0</v>
      </c>
      <c r="B10" s="14" t="str">
        <f>TeamScoresR1!B10</f>
        <v>RS</v>
      </c>
      <c r="C10" s="45">
        <f>PortfolioR3!H91+I10</f>
        <v>914220</v>
      </c>
      <c r="D10" s="45">
        <f>TeamScoresR2!C10</f>
        <v>728920</v>
      </c>
      <c r="E10" s="14">
        <v>10.0</v>
      </c>
      <c r="F10" s="14">
        <v>10000.0</v>
      </c>
      <c r="G10" s="89">
        <f t="shared" si="1"/>
        <v>828920</v>
      </c>
      <c r="H10">
        <f>IFERROR(__xludf.DUMMYFUNCTION("INDEX( FILTER(China_Japan!V$2:V$800 , NOT( ISBLANK( China_Japan!V$2:V$800 ) ) ) , ROWS( FILTER( China_Japan!V$2:V$800 , NOT( ISBLANK( China_Japan!V$2:V$800 ) ) ) ) )
"),0.0)</f>
        <v>0</v>
      </c>
      <c r="I10" s="89">
        <f t="shared" si="2"/>
        <v>828920</v>
      </c>
    </row>
    <row r="11">
      <c r="A11" s="14">
        <v>10.0</v>
      </c>
      <c r="B11" s="14" t="str">
        <f>TeamScoresR1!B11</f>
        <v>TU</v>
      </c>
      <c r="C11" s="45">
        <f>PortfolioR3!H102+I11</f>
        <v>914220</v>
      </c>
      <c r="D11" s="45">
        <f>TeamScoresR2!C11</f>
        <v>728920</v>
      </c>
      <c r="E11" s="14">
        <v>10.0</v>
      </c>
      <c r="F11" s="14">
        <v>10000.0</v>
      </c>
      <c r="G11" s="89">
        <f t="shared" si="1"/>
        <v>828920</v>
      </c>
      <c r="H11">
        <f>IFERROR(__xludf.DUMMYFUNCTION("INDEX( FILTER(China_Japan!W$2:W$800 , NOT( ISBLANK( China_Japan!W$2:W$800 ) ) ) , ROWS( FILTER( China_Japan!W$2:W$800 , NOT( ISBLANK( China_Japan!W$2:W$800 ) ) ) ) )
"),0.0)</f>
        <v>0</v>
      </c>
      <c r="I11" s="89">
        <f t="shared" si="2"/>
        <v>828920</v>
      </c>
    </row>
    <row r="12">
      <c r="A12" s="14">
        <v>11.0</v>
      </c>
      <c r="B12" s="14" t="str">
        <f>TeamScoresR1!B12</f>
        <v>VW</v>
      </c>
      <c r="C12" s="45">
        <f>PortfolioR3!H113+I12</f>
        <v>914220</v>
      </c>
      <c r="D12" s="45">
        <f>TeamScoresR2!C12</f>
        <v>728920</v>
      </c>
      <c r="E12" s="14">
        <v>10.0</v>
      </c>
      <c r="F12" s="14">
        <v>10000.0</v>
      </c>
      <c r="G12" s="89">
        <f t="shared" si="1"/>
        <v>828920</v>
      </c>
      <c r="H12">
        <f>IFERROR(__xludf.DUMMYFUNCTION("INDEX( FILTER(China_Japan!X$2:X$800 , NOT( ISBLANK( China_Japan!X$2:X$800 ) ) ) , ROWS( FILTER( China_Japan!X$2:X$800 , NOT( ISBLANK( China_Japan!X$2:X$800 ) ) ) ) )
"),0.0)</f>
        <v>0</v>
      </c>
      <c r="I12" s="89">
        <f t="shared" si="2"/>
        <v>828920</v>
      </c>
    </row>
    <row r="13">
      <c r="A13" s="14">
        <v>12.0</v>
      </c>
      <c r="B13" s="14" t="str">
        <f>TeamScoresR1!B13</f>
        <v>YZ</v>
      </c>
      <c r="C13" s="45">
        <f>PortfolioR3!H124+I13</f>
        <v>914220</v>
      </c>
      <c r="D13" s="45">
        <f>TeamScoresR2!C13</f>
        <v>728920</v>
      </c>
      <c r="E13" s="14">
        <v>10.0</v>
      </c>
      <c r="F13" s="14">
        <v>10000.0</v>
      </c>
      <c r="G13" s="89">
        <f t="shared" si="1"/>
        <v>828920</v>
      </c>
      <c r="H13">
        <f>IFERROR(__xludf.DUMMYFUNCTION("INDEX( FILTER(China_Japan!Y$2:Y$800 , NOT( ISBLANK( China_Japan!Y$2:Y$800 ) ) ) , ROWS( FILTER( China_Japan!Y$2:Y$800 , NOT( ISBLANK( China_Japan!Y$2:Y$800 ) ) ) ) )
"),0.0)</f>
        <v>0</v>
      </c>
      <c r="I13" s="89">
        <f t="shared" si="2"/>
        <v>828920</v>
      </c>
    </row>
    <row r="14">
      <c r="C14" s="89"/>
      <c r="G14" s="89"/>
      <c r="I14" s="89"/>
    </row>
    <row r="15">
      <c r="C15" s="89"/>
      <c r="G15" s="89"/>
      <c r="I15" s="89"/>
    </row>
    <row r="16">
      <c r="C16" s="89"/>
      <c r="G16" s="89"/>
      <c r="I16" s="89"/>
    </row>
    <row r="17">
      <c r="C17" s="89"/>
      <c r="G17" s="89"/>
      <c r="I17" s="89"/>
    </row>
    <row r="18">
      <c r="C18" s="89"/>
      <c r="G18" s="89"/>
      <c r="I18" s="89"/>
    </row>
    <row r="19">
      <c r="C19" s="89"/>
      <c r="G19" s="89"/>
      <c r="I19" s="89"/>
    </row>
    <row r="20">
      <c r="C20" s="89"/>
      <c r="G20" s="89"/>
      <c r="I20" s="89"/>
    </row>
    <row r="21">
      <c r="C21" s="89"/>
      <c r="G21" s="89"/>
      <c r="I21" s="89"/>
    </row>
    <row r="22">
      <c r="C22" s="89"/>
      <c r="G22" s="89"/>
      <c r="I22" s="89"/>
    </row>
    <row r="23">
      <c r="C23" s="89"/>
      <c r="G23" s="89"/>
      <c r="I23" s="89"/>
    </row>
    <row r="24">
      <c r="C24" s="89"/>
      <c r="G24" s="89"/>
      <c r="I24" s="89"/>
    </row>
    <row r="25">
      <c r="C25" s="89"/>
      <c r="G25" s="89"/>
      <c r="I25" s="89"/>
    </row>
    <row r="26">
      <c r="C26" s="89"/>
      <c r="G26" s="89"/>
      <c r="I26" s="89"/>
    </row>
    <row r="27">
      <c r="C27" s="89"/>
      <c r="G27" s="89"/>
      <c r="I27" s="89"/>
    </row>
    <row r="28">
      <c r="C28" s="89"/>
      <c r="G28" s="89"/>
      <c r="I28" s="89"/>
    </row>
    <row r="29">
      <c r="C29" s="89"/>
      <c r="G29" s="89"/>
      <c r="I29" s="89"/>
    </row>
    <row r="30">
      <c r="C30" s="89"/>
      <c r="G30" s="89"/>
      <c r="I30" s="89"/>
    </row>
    <row r="31">
      <c r="C31" s="89"/>
      <c r="G31" s="89"/>
      <c r="I31" s="89"/>
    </row>
    <row r="32">
      <c r="C32" s="89"/>
      <c r="G32" s="89"/>
      <c r="I32" s="89"/>
    </row>
    <row r="33">
      <c r="C33" s="89"/>
      <c r="G33" s="89"/>
      <c r="I33" s="89"/>
    </row>
    <row r="34">
      <c r="C34" s="89"/>
      <c r="G34" s="89"/>
      <c r="I34" s="89"/>
    </row>
    <row r="35">
      <c r="C35" s="89"/>
      <c r="G35" s="89"/>
      <c r="I35" s="89"/>
    </row>
    <row r="36">
      <c r="C36" s="89"/>
      <c r="G36" s="89"/>
      <c r="I36" s="89"/>
    </row>
    <row r="37">
      <c r="C37" s="89"/>
      <c r="G37" s="89"/>
      <c r="I37" s="89"/>
    </row>
    <row r="38">
      <c r="C38" s="89"/>
      <c r="G38" s="89"/>
      <c r="I38" s="89"/>
    </row>
    <row r="39">
      <c r="C39" s="89"/>
      <c r="G39" s="89"/>
      <c r="I39" s="89"/>
    </row>
    <row r="40">
      <c r="C40" s="89"/>
      <c r="G40" s="89"/>
      <c r="I40" s="89"/>
    </row>
    <row r="41">
      <c r="C41" s="89"/>
      <c r="G41" s="89"/>
      <c r="I41" s="89"/>
    </row>
    <row r="42">
      <c r="C42" s="89"/>
      <c r="G42" s="89"/>
      <c r="I42" s="89"/>
    </row>
    <row r="43">
      <c r="C43" s="89"/>
      <c r="G43" s="89"/>
      <c r="I43" s="89"/>
    </row>
    <row r="44">
      <c r="C44" s="89"/>
      <c r="G44" s="89"/>
      <c r="I44" s="89"/>
    </row>
    <row r="45">
      <c r="C45" s="89"/>
      <c r="G45" s="89"/>
      <c r="I45" s="89"/>
    </row>
    <row r="46">
      <c r="C46" s="89"/>
      <c r="G46" s="89"/>
      <c r="I46" s="89"/>
    </row>
    <row r="47">
      <c r="C47" s="89"/>
      <c r="G47" s="89"/>
      <c r="I47" s="89"/>
    </row>
    <row r="48">
      <c r="C48" s="89"/>
      <c r="G48" s="89"/>
      <c r="I48" s="89"/>
    </row>
    <row r="49">
      <c r="C49" s="89"/>
      <c r="G49" s="89"/>
      <c r="I49" s="89"/>
    </row>
    <row r="50">
      <c r="C50" s="89"/>
      <c r="G50" s="89"/>
      <c r="I50" s="89"/>
    </row>
    <row r="51">
      <c r="C51" s="89"/>
      <c r="G51" s="89"/>
      <c r="I51" s="89"/>
    </row>
    <row r="52">
      <c r="C52" s="89"/>
      <c r="G52" s="89"/>
      <c r="I52" s="89"/>
    </row>
    <row r="53">
      <c r="C53" s="89"/>
      <c r="G53" s="89"/>
      <c r="I53" s="89"/>
    </row>
    <row r="54">
      <c r="C54" s="89"/>
      <c r="G54" s="89"/>
      <c r="I54" s="89"/>
    </row>
    <row r="55">
      <c r="C55" s="89"/>
      <c r="G55" s="89"/>
      <c r="I55" s="89"/>
    </row>
    <row r="56">
      <c r="C56" s="89"/>
      <c r="G56" s="89"/>
      <c r="I56" s="89"/>
    </row>
    <row r="57">
      <c r="C57" s="89"/>
      <c r="G57" s="89"/>
      <c r="I57" s="89"/>
    </row>
    <row r="58">
      <c r="C58" s="89"/>
      <c r="G58" s="89"/>
      <c r="I58" s="89"/>
    </row>
    <row r="59">
      <c r="C59" s="89"/>
      <c r="G59" s="89"/>
      <c r="I59" s="89"/>
    </row>
    <row r="60">
      <c r="C60" s="89"/>
      <c r="G60" s="89"/>
      <c r="I60" s="89"/>
    </row>
    <row r="61">
      <c r="C61" s="89"/>
      <c r="G61" s="89"/>
      <c r="I61" s="89"/>
    </row>
    <row r="62">
      <c r="C62" s="89"/>
      <c r="G62" s="89"/>
      <c r="I62" s="89"/>
    </row>
    <row r="63">
      <c r="C63" s="89"/>
      <c r="G63" s="89"/>
      <c r="I63" s="89"/>
    </row>
    <row r="64">
      <c r="C64" s="89"/>
      <c r="G64" s="89"/>
      <c r="I64" s="89"/>
    </row>
    <row r="65">
      <c r="C65" s="89"/>
      <c r="G65" s="89"/>
      <c r="I65" s="89"/>
    </row>
    <row r="66">
      <c r="C66" s="89"/>
      <c r="G66" s="89"/>
      <c r="I66" s="89"/>
    </row>
    <row r="67">
      <c r="C67" s="89"/>
      <c r="G67" s="89"/>
      <c r="I67" s="89"/>
    </row>
    <row r="68">
      <c r="C68" s="89"/>
      <c r="G68" s="89"/>
      <c r="I68" s="89"/>
    </row>
    <row r="69">
      <c r="C69" s="89"/>
      <c r="G69" s="89"/>
      <c r="I69" s="89"/>
    </row>
    <row r="70">
      <c r="C70" s="89"/>
      <c r="G70" s="89"/>
      <c r="I70" s="89"/>
    </row>
    <row r="71">
      <c r="C71" s="89"/>
      <c r="G71" s="89"/>
      <c r="I71" s="89"/>
    </row>
    <row r="72">
      <c r="C72" s="89"/>
      <c r="G72" s="89"/>
      <c r="I72" s="89"/>
    </row>
    <row r="73">
      <c r="C73" s="89"/>
      <c r="G73" s="89"/>
      <c r="I73" s="89"/>
    </row>
    <row r="74">
      <c r="C74" s="89"/>
      <c r="G74" s="89"/>
      <c r="I74" s="89"/>
    </row>
    <row r="75">
      <c r="C75" s="89"/>
      <c r="G75" s="89"/>
      <c r="I75" s="89"/>
    </row>
    <row r="76">
      <c r="C76" s="89"/>
      <c r="G76" s="89"/>
      <c r="I76" s="89"/>
    </row>
    <row r="77">
      <c r="C77" s="89"/>
      <c r="G77" s="89"/>
      <c r="I77" s="89"/>
    </row>
    <row r="78">
      <c r="C78" s="89"/>
      <c r="G78" s="89"/>
      <c r="I78" s="89"/>
    </row>
    <row r="79">
      <c r="C79" s="89"/>
      <c r="G79" s="89"/>
      <c r="I79" s="89"/>
    </row>
    <row r="80">
      <c r="C80" s="89"/>
      <c r="G80" s="89"/>
      <c r="I80" s="89"/>
    </row>
    <row r="81">
      <c r="C81" s="89"/>
      <c r="G81" s="89"/>
      <c r="I81" s="89"/>
    </row>
    <row r="82">
      <c r="C82" s="89"/>
      <c r="G82" s="89"/>
      <c r="I82" s="89"/>
    </row>
    <row r="83">
      <c r="C83" s="89"/>
      <c r="G83" s="89"/>
      <c r="I83" s="89"/>
    </row>
    <row r="84">
      <c r="C84" s="89"/>
      <c r="G84" s="89"/>
      <c r="I84" s="89"/>
    </row>
    <row r="85">
      <c r="C85" s="89"/>
      <c r="G85" s="89"/>
      <c r="I85" s="89"/>
    </row>
    <row r="86">
      <c r="C86" s="89"/>
      <c r="G86" s="89"/>
      <c r="I86" s="89"/>
    </row>
    <row r="87">
      <c r="C87" s="89"/>
      <c r="G87" s="89"/>
      <c r="I87" s="89"/>
    </row>
    <row r="88">
      <c r="C88" s="89"/>
      <c r="G88" s="89"/>
      <c r="I88" s="89"/>
    </row>
    <row r="89">
      <c r="C89" s="89"/>
      <c r="G89" s="89"/>
      <c r="I89" s="89"/>
    </row>
    <row r="90">
      <c r="C90" s="89"/>
      <c r="G90" s="89"/>
      <c r="I90" s="89"/>
    </row>
    <row r="91">
      <c r="C91" s="89"/>
      <c r="G91" s="89"/>
      <c r="I91" s="89"/>
    </row>
    <row r="92">
      <c r="C92" s="89"/>
      <c r="G92" s="89"/>
      <c r="I92" s="89"/>
    </row>
    <row r="93">
      <c r="C93" s="89"/>
      <c r="G93" s="89"/>
      <c r="I93" s="89"/>
    </row>
    <row r="94">
      <c r="C94" s="89"/>
      <c r="G94" s="89"/>
      <c r="I94" s="89"/>
    </row>
    <row r="95">
      <c r="C95" s="89"/>
      <c r="G95" s="89"/>
      <c r="I95" s="89"/>
    </row>
    <row r="96">
      <c r="C96" s="89"/>
      <c r="G96" s="89"/>
      <c r="I96" s="89"/>
    </row>
    <row r="97">
      <c r="C97" s="89"/>
      <c r="G97" s="89"/>
      <c r="I97" s="89"/>
    </row>
    <row r="98">
      <c r="C98" s="89"/>
      <c r="G98" s="89"/>
      <c r="I98" s="89"/>
    </row>
    <row r="99">
      <c r="C99" s="89"/>
      <c r="G99" s="89"/>
      <c r="I99" s="89"/>
    </row>
    <row r="100">
      <c r="C100" s="89"/>
      <c r="G100" s="89"/>
      <c r="I100" s="89"/>
    </row>
    <row r="101">
      <c r="C101" s="89"/>
      <c r="G101" s="89"/>
      <c r="I101" s="89"/>
    </row>
    <row r="102">
      <c r="C102" s="89"/>
      <c r="G102" s="89"/>
      <c r="I102" s="89"/>
    </row>
    <row r="103">
      <c r="C103" s="89"/>
      <c r="G103" s="89"/>
      <c r="I103" s="89"/>
    </row>
    <row r="104">
      <c r="C104" s="89"/>
      <c r="G104" s="89"/>
      <c r="I104" s="89"/>
    </row>
    <row r="105">
      <c r="C105" s="89"/>
      <c r="G105" s="89"/>
      <c r="I105" s="89"/>
    </row>
    <row r="106">
      <c r="C106" s="89"/>
      <c r="G106" s="89"/>
      <c r="I106" s="89"/>
    </row>
    <row r="107">
      <c r="C107" s="89"/>
      <c r="G107" s="89"/>
      <c r="I107" s="89"/>
    </row>
    <row r="108">
      <c r="C108" s="89"/>
      <c r="G108" s="89"/>
      <c r="I108" s="89"/>
    </row>
    <row r="109">
      <c r="C109" s="89"/>
      <c r="G109" s="89"/>
      <c r="I109" s="89"/>
    </row>
    <row r="110">
      <c r="C110" s="89"/>
      <c r="G110" s="89"/>
      <c r="I110" s="89"/>
    </row>
    <row r="111">
      <c r="C111" s="89"/>
      <c r="G111" s="89"/>
      <c r="I111" s="89"/>
    </row>
    <row r="112">
      <c r="C112" s="89"/>
      <c r="G112" s="89"/>
      <c r="I112" s="89"/>
    </row>
    <row r="113">
      <c r="C113" s="89"/>
      <c r="G113" s="89"/>
      <c r="I113" s="89"/>
    </row>
    <row r="114">
      <c r="C114" s="89"/>
      <c r="G114" s="89"/>
      <c r="I114" s="89"/>
    </row>
    <row r="115">
      <c r="C115" s="89"/>
      <c r="G115" s="89"/>
      <c r="I115" s="89"/>
    </row>
    <row r="116">
      <c r="C116" s="89"/>
      <c r="G116" s="89"/>
      <c r="I116" s="89"/>
    </row>
    <row r="117">
      <c r="C117" s="89"/>
      <c r="G117" s="89"/>
      <c r="I117" s="89"/>
    </row>
    <row r="118">
      <c r="C118" s="89"/>
      <c r="G118" s="89"/>
      <c r="I118" s="89"/>
    </row>
    <row r="119">
      <c r="C119" s="89"/>
      <c r="G119" s="89"/>
      <c r="I119" s="89"/>
    </row>
    <row r="120">
      <c r="C120" s="89"/>
      <c r="G120" s="89"/>
      <c r="I120" s="89"/>
    </row>
    <row r="121">
      <c r="C121" s="89"/>
      <c r="G121" s="89"/>
      <c r="I121" s="89"/>
    </row>
    <row r="122">
      <c r="C122" s="89"/>
      <c r="G122" s="89"/>
      <c r="I122" s="89"/>
    </row>
    <row r="123">
      <c r="C123" s="89"/>
      <c r="G123" s="89"/>
      <c r="I123" s="89"/>
    </row>
    <row r="124">
      <c r="C124" s="89"/>
      <c r="G124" s="89"/>
      <c r="I124" s="89"/>
    </row>
    <row r="125">
      <c r="C125" s="89"/>
      <c r="G125" s="89"/>
      <c r="I125" s="89"/>
    </row>
    <row r="126">
      <c r="C126" s="89"/>
      <c r="G126" s="89"/>
      <c r="I126" s="89"/>
    </row>
    <row r="127">
      <c r="C127" s="89"/>
      <c r="G127" s="89"/>
      <c r="I127" s="89"/>
    </row>
    <row r="128">
      <c r="C128" s="89"/>
      <c r="G128" s="89"/>
      <c r="I128" s="89"/>
    </row>
    <row r="129">
      <c r="C129" s="89"/>
      <c r="G129" s="89"/>
      <c r="I129" s="89"/>
    </row>
    <row r="130">
      <c r="C130" s="89"/>
      <c r="G130" s="89"/>
      <c r="I130" s="89"/>
    </row>
    <row r="131">
      <c r="C131" s="89"/>
      <c r="G131" s="89"/>
      <c r="I131" s="89"/>
    </row>
    <row r="132">
      <c r="C132" s="89"/>
      <c r="G132" s="89"/>
      <c r="I132" s="89"/>
    </row>
    <row r="133">
      <c r="C133" s="89"/>
      <c r="G133" s="89"/>
      <c r="I133" s="89"/>
    </row>
    <row r="134">
      <c r="C134" s="89"/>
      <c r="G134" s="89"/>
      <c r="I134" s="89"/>
    </row>
    <row r="135">
      <c r="C135" s="89"/>
      <c r="G135" s="89"/>
      <c r="I135" s="89"/>
    </row>
    <row r="136">
      <c r="C136" s="89"/>
      <c r="G136" s="89"/>
      <c r="I136" s="89"/>
    </row>
    <row r="137">
      <c r="C137" s="89"/>
      <c r="G137" s="89"/>
      <c r="I137" s="89"/>
    </row>
    <row r="138">
      <c r="C138" s="89"/>
      <c r="G138" s="89"/>
      <c r="I138" s="89"/>
    </row>
    <row r="139">
      <c r="C139" s="89"/>
      <c r="G139" s="89"/>
      <c r="I139" s="89"/>
    </row>
    <row r="140">
      <c r="C140" s="89"/>
      <c r="G140" s="89"/>
      <c r="I140" s="89"/>
    </row>
    <row r="141">
      <c r="C141" s="89"/>
      <c r="G141" s="89"/>
      <c r="I141" s="89"/>
    </row>
    <row r="142">
      <c r="C142" s="89"/>
      <c r="G142" s="89"/>
      <c r="I142" s="89"/>
    </row>
    <row r="143">
      <c r="C143" s="89"/>
      <c r="G143" s="89"/>
      <c r="I143" s="89"/>
    </row>
    <row r="144">
      <c r="C144" s="89"/>
      <c r="G144" s="89"/>
      <c r="I144" s="89"/>
    </row>
    <row r="145">
      <c r="C145" s="89"/>
      <c r="G145" s="89"/>
      <c r="I145" s="89"/>
    </row>
    <row r="146">
      <c r="C146" s="89"/>
      <c r="G146" s="89"/>
      <c r="I146" s="89"/>
    </row>
    <row r="147">
      <c r="C147" s="89"/>
      <c r="G147" s="89"/>
      <c r="I147" s="89"/>
    </row>
    <row r="148">
      <c r="C148" s="89"/>
      <c r="G148" s="89"/>
      <c r="I148" s="89"/>
    </row>
    <row r="149">
      <c r="C149" s="89"/>
      <c r="G149" s="89"/>
      <c r="I149" s="89"/>
    </row>
    <row r="150">
      <c r="C150" s="89"/>
      <c r="G150" s="89"/>
      <c r="I150" s="89"/>
    </row>
    <row r="151">
      <c r="C151" s="89"/>
      <c r="G151" s="89"/>
      <c r="I151" s="89"/>
    </row>
    <row r="152">
      <c r="C152" s="89"/>
      <c r="G152" s="89"/>
      <c r="I152" s="89"/>
    </row>
    <row r="153">
      <c r="C153" s="89"/>
      <c r="G153" s="89"/>
      <c r="I153" s="89"/>
    </row>
    <row r="154">
      <c r="C154" s="89"/>
      <c r="G154" s="89"/>
      <c r="I154" s="89"/>
    </row>
    <row r="155">
      <c r="C155" s="89"/>
      <c r="G155" s="89"/>
      <c r="I155" s="89"/>
    </row>
    <row r="156">
      <c r="C156" s="89"/>
      <c r="G156" s="89"/>
      <c r="I156" s="89"/>
    </row>
    <row r="157">
      <c r="C157" s="89"/>
      <c r="G157" s="89"/>
      <c r="I157" s="89"/>
    </row>
    <row r="158">
      <c r="C158" s="89"/>
      <c r="G158" s="89"/>
      <c r="I158" s="89"/>
    </row>
    <row r="159">
      <c r="C159" s="89"/>
      <c r="G159" s="89"/>
      <c r="I159" s="89"/>
    </row>
    <row r="160">
      <c r="C160" s="89"/>
      <c r="G160" s="89"/>
      <c r="I160" s="89"/>
    </row>
    <row r="161">
      <c r="C161" s="89"/>
      <c r="G161" s="89"/>
      <c r="I161" s="89"/>
    </row>
    <row r="162">
      <c r="C162" s="89"/>
      <c r="G162" s="89"/>
      <c r="I162" s="89"/>
    </row>
    <row r="163">
      <c r="C163" s="89"/>
      <c r="G163" s="89"/>
      <c r="I163" s="89"/>
    </row>
    <row r="164">
      <c r="C164" s="89"/>
      <c r="G164" s="89"/>
      <c r="I164" s="89"/>
    </row>
    <row r="165">
      <c r="C165" s="89"/>
      <c r="G165" s="89"/>
      <c r="I165" s="89"/>
    </row>
    <row r="166">
      <c r="C166" s="89"/>
      <c r="G166" s="89"/>
      <c r="I166" s="89"/>
    </row>
    <row r="167">
      <c r="C167" s="89"/>
      <c r="G167" s="89"/>
      <c r="I167" s="89"/>
    </row>
    <row r="168">
      <c r="C168" s="89"/>
      <c r="G168" s="89"/>
      <c r="I168" s="89"/>
    </row>
    <row r="169">
      <c r="C169" s="89"/>
      <c r="G169" s="89"/>
      <c r="I169" s="89"/>
    </row>
    <row r="170">
      <c r="C170" s="89"/>
      <c r="G170" s="89"/>
      <c r="I170" s="89"/>
    </row>
    <row r="171">
      <c r="C171" s="89"/>
      <c r="G171" s="89"/>
      <c r="I171" s="89"/>
    </row>
    <row r="172">
      <c r="C172" s="89"/>
      <c r="G172" s="89"/>
      <c r="I172" s="89"/>
    </row>
    <row r="173">
      <c r="C173" s="89"/>
      <c r="G173" s="89"/>
      <c r="I173" s="89"/>
    </row>
    <row r="174">
      <c r="C174" s="89"/>
      <c r="G174" s="89"/>
      <c r="I174" s="89"/>
    </row>
    <row r="175">
      <c r="C175" s="89"/>
      <c r="G175" s="89"/>
      <c r="I175" s="89"/>
    </row>
    <row r="176">
      <c r="C176" s="89"/>
      <c r="G176" s="89"/>
      <c r="I176" s="89"/>
    </row>
    <row r="177">
      <c r="C177" s="89"/>
      <c r="G177" s="89"/>
      <c r="I177" s="89"/>
    </row>
    <row r="178">
      <c r="C178" s="89"/>
      <c r="G178" s="89"/>
      <c r="I178" s="89"/>
    </row>
    <row r="179">
      <c r="C179" s="89"/>
      <c r="G179" s="89"/>
      <c r="I179" s="89"/>
    </row>
    <row r="180">
      <c r="C180" s="89"/>
      <c r="G180" s="89"/>
      <c r="I180" s="89"/>
    </row>
    <row r="181">
      <c r="C181" s="89"/>
      <c r="G181" s="89"/>
      <c r="I181" s="89"/>
    </row>
    <row r="182">
      <c r="C182" s="89"/>
      <c r="G182" s="89"/>
      <c r="I182" s="89"/>
    </row>
    <row r="183">
      <c r="C183" s="89"/>
      <c r="G183" s="89"/>
      <c r="I183" s="89"/>
    </row>
    <row r="184">
      <c r="C184" s="89"/>
      <c r="G184" s="89"/>
      <c r="I184" s="89"/>
    </row>
    <row r="185">
      <c r="C185" s="89"/>
      <c r="G185" s="89"/>
      <c r="I185" s="89"/>
    </row>
    <row r="186">
      <c r="C186" s="89"/>
      <c r="G186" s="89"/>
      <c r="I186" s="89"/>
    </row>
    <row r="187">
      <c r="C187" s="89"/>
      <c r="G187" s="89"/>
      <c r="I187" s="89"/>
    </row>
    <row r="188">
      <c r="C188" s="89"/>
      <c r="G188" s="89"/>
      <c r="I188" s="89"/>
    </row>
    <row r="189">
      <c r="C189" s="89"/>
      <c r="G189" s="89"/>
      <c r="I189" s="89"/>
    </row>
    <row r="190">
      <c r="C190" s="89"/>
      <c r="G190" s="89"/>
      <c r="I190" s="89"/>
    </row>
    <row r="191">
      <c r="C191" s="89"/>
      <c r="G191" s="89"/>
      <c r="I191" s="89"/>
    </row>
    <row r="192">
      <c r="C192" s="89"/>
      <c r="G192" s="89"/>
      <c r="I192" s="89"/>
    </row>
    <row r="193">
      <c r="C193" s="89"/>
      <c r="G193" s="89"/>
      <c r="I193" s="89"/>
    </row>
    <row r="194">
      <c r="C194" s="89"/>
      <c r="G194" s="89"/>
      <c r="I194" s="89"/>
    </row>
    <row r="195">
      <c r="C195" s="89"/>
      <c r="G195" s="89"/>
      <c r="I195" s="89"/>
    </row>
    <row r="196">
      <c r="C196" s="89"/>
      <c r="G196" s="89"/>
      <c r="I196" s="89"/>
    </row>
    <row r="197">
      <c r="C197" s="89"/>
      <c r="G197" s="89"/>
      <c r="I197" s="89"/>
    </row>
    <row r="198">
      <c r="C198" s="89"/>
      <c r="G198" s="89"/>
      <c r="I198" s="89"/>
    </row>
    <row r="199">
      <c r="C199" s="89"/>
      <c r="G199" s="89"/>
      <c r="I199" s="89"/>
    </row>
    <row r="200">
      <c r="C200" s="89"/>
      <c r="G200" s="89"/>
      <c r="I200" s="89"/>
    </row>
    <row r="201">
      <c r="C201" s="89"/>
      <c r="G201" s="89"/>
      <c r="I201" s="89"/>
    </row>
    <row r="202">
      <c r="C202" s="89"/>
      <c r="G202" s="89"/>
      <c r="I202" s="89"/>
    </row>
    <row r="203">
      <c r="C203" s="89"/>
      <c r="G203" s="89"/>
      <c r="I203" s="89"/>
    </row>
    <row r="204">
      <c r="C204" s="89"/>
      <c r="G204" s="89"/>
      <c r="I204" s="89"/>
    </row>
    <row r="205">
      <c r="C205" s="89"/>
      <c r="G205" s="89"/>
      <c r="I205" s="89"/>
    </row>
    <row r="206">
      <c r="C206" s="89"/>
      <c r="G206" s="89"/>
      <c r="I206" s="89"/>
    </row>
    <row r="207">
      <c r="C207" s="89"/>
      <c r="G207" s="89"/>
      <c r="I207" s="89"/>
    </row>
    <row r="208">
      <c r="C208" s="89"/>
      <c r="G208" s="89"/>
      <c r="I208" s="89"/>
    </row>
    <row r="209">
      <c r="C209" s="89"/>
      <c r="G209" s="89"/>
      <c r="I209" s="89"/>
    </row>
    <row r="210">
      <c r="C210" s="89"/>
      <c r="G210" s="89"/>
      <c r="I210" s="89"/>
    </row>
    <row r="211">
      <c r="C211" s="89"/>
      <c r="G211" s="89"/>
      <c r="I211" s="89"/>
    </row>
    <row r="212">
      <c r="C212" s="89"/>
      <c r="G212" s="89"/>
      <c r="I212" s="89"/>
    </row>
    <row r="213">
      <c r="C213" s="89"/>
      <c r="G213" s="89"/>
      <c r="I213" s="89"/>
    </row>
    <row r="214">
      <c r="C214" s="89"/>
      <c r="G214" s="89"/>
      <c r="I214" s="89"/>
    </row>
    <row r="215">
      <c r="C215" s="89"/>
      <c r="G215" s="89"/>
      <c r="I215" s="89"/>
    </row>
    <row r="216">
      <c r="C216" s="89"/>
      <c r="G216" s="89"/>
      <c r="I216" s="89"/>
    </row>
    <row r="217">
      <c r="C217" s="89"/>
      <c r="G217" s="89"/>
      <c r="I217" s="89"/>
    </row>
    <row r="218">
      <c r="C218" s="89"/>
      <c r="G218" s="89"/>
      <c r="I218" s="89"/>
    </row>
    <row r="219">
      <c r="C219" s="89"/>
      <c r="G219" s="89"/>
      <c r="I219" s="89"/>
    </row>
    <row r="220">
      <c r="C220" s="89"/>
      <c r="G220" s="89"/>
      <c r="I220" s="89"/>
    </row>
    <row r="221">
      <c r="C221" s="89"/>
      <c r="G221" s="89"/>
      <c r="I221" s="89"/>
    </row>
    <row r="222">
      <c r="C222" s="89"/>
      <c r="G222" s="89"/>
      <c r="I222" s="89"/>
    </row>
    <row r="223">
      <c r="C223" s="89"/>
      <c r="G223" s="89"/>
      <c r="I223" s="89"/>
    </row>
    <row r="224">
      <c r="C224" s="89"/>
      <c r="G224" s="89"/>
      <c r="I224" s="89"/>
    </row>
    <row r="225">
      <c r="C225" s="89"/>
      <c r="G225" s="89"/>
      <c r="I225" s="89"/>
    </row>
    <row r="226">
      <c r="C226" s="89"/>
      <c r="G226" s="89"/>
      <c r="I226" s="89"/>
    </row>
    <row r="227">
      <c r="C227" s="89"/>
      <c r="G227" s="89"/>
      <c r="I227" s="89"/>
    </row>
    <row r="228">
      <c r="C228" s="89"/>
      <c r="G228" s="89"/>
      <c r="I228" s="89"/>
    </row>
    <row r="229">
      <c r="C229" s="89"/>
      <c r="G229" s="89"/>
      <c r="I229" s="89"/>
    </row>
    <row r="230">
      <c r="C230" s="89"/>
      <c r="G230" s="89"/>
      <c r="I230" s="89"/>
    </row>
    <row r="231">
      <c r="C231" s="89"/>
      <c r="G231" s="89"/>
      <c r="I231" s="89"/>
    </row>
    <row r="232">
      <c r="C232" s="89"/>
      <c r="G232" s="89"/>
      <c r="I232" s="89"/>
    </row>
    <row r="233">
      <c r="C233" s="89"/>
      <c r="G233" s="89"/>
      <c r="I233" s="89"/>
    </row>
    <row r="234">
      <c r="C234" s="89"/>
      <c r="G234" s="89"/>
      <c r="I234" s="89"/>
    </row>
    <row r="235">
      <c r="C235" s="89"/>
      <c r="G235" s="89"/>
      <c r="I235" s="89"/>
    </row>
    <row r="236">
      <c r="C236" s="89"/>
      <c r="G236" s="89"/>
      <c r="I236" s="89"/>
    </row>
    <row r="237">
      <c r="C237" s="89"/>
      <c r="G237" s="89"/>
      <c r="I237" s="89"/>
    </row>
    <row r="238">
      <c r="C238" s="89"/>
      <c r="G238" s="89"/>
      <c r="I238" s="89"/>
    </row>
    <row r="239">
      <c r="C239" s="89"/>
      <c r="G239" s="89"/>
      <c r="I239" s="89"/>
    </row>
    <row r="240">
      <c r="C240" s="89"/>
      <c r="G240" s="89"/>
      <c r="I240" s="89"/>
    </row>
    <row r="241">
      <c r="C241" s="89"/>
      <c r="G241" s="89"/>
      <c r="I241" s="89"/>
    </row>
    <row r="242">
      <c r="C242" s="89"/>
      <c r="G242" s="89"/>
      <c r="I242" s="89"/>
    </row>
    <row r="243">
      <c r="C243" s="89"/>
      <c r="G243" s="89"/>
      <c r="I243" s="89"/>
    </row>
    <row r="244">
      <c r="C244" s="89"/>
      <c r="G244" s="89"/>
      <c r="I244" s="89"/>
    </row>
    <row r="245">
      <c r="C245" s="89"/>
      <c r="G245" s="89"/>
      <c r="I245" s="89"/>
    </row>
    <row r="246">
      <c r="C246" s="89"/>
      <c r="G246" s="89"/>
      <c r="I246" s="89"/>
    </row>
    <row r="247">
      <c r="C247" s="89"/>
      <c r="G247" s="89"/>
      <c r="I247" s="89"/>
    </row>
    <row r="248">
      <c r="C248" s="89"/>
      <c r="G248" s="89"/>
      <c r="I248" s="89"/>
    </row>
    <row r="249">
      <c r="C249" s="89"/>
      <c r="G249" s="89"/>
      <c r="I249" s="89"/>
    </row>
    <row r="250">
      <c r="C250" s="89"/>
      <c r="G250" s="89"/>
      <c r="I250" s="89"/>
    </row>
    <row r="251">
      <c r="C251" s="89"/>
      <c r="G251" s="89"/>
      <c r="I251" s="89"/>
    </row>
    <row r="252">
      <c r="C252" s="89"/>
      <c r="G252" s="89"/>
      <c r="I252" s="89"/>
    </row>
    <row r="253">
      <c r="C253" s="89"/>
      <c r="G253" s="89"/>
      <c r="I253" s="89"/>
    </row>
    <row r="254">
      <c r="C254" s="89"/>
      <c r="G254" s="89"/>
      <c r="I254" s="89"/>
    </row>
    <row r="255">
      <c r="C255" s="89"/>
      <c r="G255" s="89"/>
      <c r="I255" s="89"/>
    </row>
    <row r="256">
      <c r="C256" s="89"/>
      <c r="G256" s="89"/>
      <c r="I256" s="89"/>
    </row>
    <row r="257">
      <c r="C257" s="89"/>
      <c r="G257" s="89"/>
      <c r="I257" s="89"/>
    </row>
    <row r="258">
      <c r="C258" s="89"/>
      <c r="G258" s="89"/>
      <c r="I258" s="89"/>
    </row>
    <row r="259">
      <c r="C259" s="89"/>
      <c r="G259" s="89"/>
      <c r="I259" s="89"/>
    </row>
    <row r="260">
      <c r="C260" s="89"/>
      <c r="G260" s="89"/>
      <c r="I260" s="89"/>
    </row>
    <row r="261">
      <c r="C261" s="89"/>
      <c r="G261" s="89"/>
      <c r="I261" s="89"/>
    </row>
    <row r="262">
      <c r="C262" s="89"/>
      <c r="G262" s="89"/>
      <c r="I262" s="89"/>
    </row>
    <row r="263">
      <c r="C263" s="89"/>
      <c r="G263" s="89"/>
      <c r="I263" s="89"/>
    </row>
    <row r="264">
      <c r="C264" s="89"/>
      <c r="G264" s="89"/>
      <c r="I264" s="89"/>
    </row>
    <row r="265">
      <c r="C265" s="89"/>
      <c r="G265" s="89"/>
      <c r="I265" s="89"/>
    </row>
    <row r="266">
      <c r="C266" s="89"/>
      <c r="G266" s="89"/>
      <c r="I266" s="89"/>
    </row>
    <row r="267">
      <c r="C267" s="89"/>
      <c r="G267" s="89"/>
      <c r="I267" s="89"/>
    </row>
    <row r="268">
      <c r="C268" s="89"/>
      <c r="G268" s="89"/>
      <c r="I268" s="89"/>
    </row>
    <row r="269">
      <c r="C269" s="89"/>
      <c r="G269" s="89"/>
      <c r="I269" s="89"/>
    </row>
    <row r="270">
      <c r="C270" s="89"/>
      <c r="G270" s="89"/>
      <c r="I270" s="89"/>
    </row>
    <row r="271">
      <c r="C271" s="89"/>
      <c r="G271" s="89"/>
      <c r="I271" s="89"/>
    </row>
    <row r="272">
      <c r="C272" s="89"/>
      <c r="G272" s="89"/>
      <c r="I272" s="89"/>
    </row>
    <row r="273">
      <c r="C273" s="89"/>
      <c r="G273" s="89"/>
      <c r="I273" s="89"/>
    </row>
    <row r="274">
      <c r="C274" s="89"/>
      <c r="G274" s="89"/>
      <c r="I274" s="89"/>
    </row>
    <row r="275">
      <c r="C275" s="89"/>
      <c r="G275" s="89"/>
      <c r="I275" s="89"/>
    </row>
    <row r="276">
      <c r="C276" s="89"/>
      <c r="G276" s="89"/>
      <c r="I276" s="89"/>
    </row>
    <row r="277">
      <c r="C277" s="89"/>
      <c r="G277" s="89"/>
      <c r="I277" s="89"/>
    </row>
    <row r="278">
      <c r="C278" s="89"/>
      <c r="G278" s="89"/>
      <c r="I278" s="89"/>
    </row>
    <row r="279">
      <c r="C279" s="89"/>
      <c r="G279" s="89"/>
      <c r="I279" s="89"/>
    </row>
    <row r="280">
      <c r="C280" s="89"/>
      <c r="G280" s="89"/>
      <c r="I280" s="89"/>
    </row>
    <row r="281">
      <c r="C281" s="89"/>
      <c r="G281" s="89"/>
      <c r="I281" s="89"/>
    </row>
    <row r="282">
      <c r="C282" s="89"/>
      <c r="G282" s="89"/>
      <c r="I282" s="89"/>
    </row>
    <row r="283">
      <c r="C283" s="89"/>
      <c r="G283" s="89"/>
      <c r="I283" s="89"/>
    </row>
    <row r="284">
      <c r="C284" s="89"/>
      <c r="G284" s="89"/>
      <c r="I284" s="89"/>
    </row>
    <row r="285">
      <c r="C285" s="89"/>
      <c r="G285" s="89"/>
      <c r="I285" s="89"/>
    </row>
    <row r="286">
      <c r="C286" s="89"/>
      <c r="G286" s="89"/>
      <c r="I286" s="89"/>
    </row>
    <row r="287">
      <c r="C287" s="89"/>
      <c r="G287" s="89"/>
      <c r="I287" s="89"/>
    </row>
    <row r="288">
      <c r="C288" s="89"/>
      <c r="G288" s="89"/>
      <c r="I288" s="89"/>
    </row>
    <row r="289">
      <c r="C289" s="89"/>
      <c r="G289" s="89"/>
      <c r="I289" s="89"/>
    </row>
    <row r="290">
      <c r="C290" s="89"/>
      <c r="G290" s="89"/>
      <c r="I290" s="89"/>
    </row>
    <row r="291">
      <c r="C291" s="89"/>
      <c r="G291" s="89"/>
      <c r="I291" s="89"/>
    </row>
    <row r="292">
      <c r="C292" s="89"/>
      <c r="G292" s="89"/>
      <c r="I292" s="89"/>
    </row>
    <row r="293">
      <c r="C293" s="89"/>
      <c r="G293" s="89"/>
      <c r="I293" s="89"/>
    </row>
    <row r="294">
      <c r="C294" s="89"/>
      <c r="G294" s="89"/>
      <c r="I294" s="89"/>
    </row>
    <row r="295">
      <c r="C295" s="89"/>
      <c r="G295" s="89"/>
      <c r="I295" s="89"/>
    </row>
    <row r="296">
      <c r="C296" s="89"/>
      <c r="G296" s="89"/>
      <c r="I296" s="89"/>
    </row>
    <row r="297">
      <c r="C297" s="89"/>
      <c r="G297" s="89"/>
      <c r="I297" s="89"/>
    </row>
    <row r="298">
      <c r="C298" s="89"/>
      <c r="G298" s="89"/>
      <c r="I298" s="89"/>
    </row>
    <row r="299">
      <c r="C299" s="89"/>
      <c r="G299" s="89"/>
      <c r="I299" s="89"/>
    </row>
    <row r="300">
      <c r="C300" s="89"/>
      <c r="G300" s="89"/>
      <c r="I300" s="89"/>
    </row>
    <row r="301">
      <c r="C301" s="89"/>
      <c r="G301" s="89"/>
      <c r="I301" s="89"/>
    </row>
    <row r="302">
      <c r="C302" s="89"/>
      <c r="G302" s="89"/>
      <c r="I302" s="89"/>
    </row>
    <row r="303">
      <c r="C303" s="89"/>
      <c r="G303" s="89"/>
      <c r="I303" s="89"/>
    </row>
    <row r="304">
      <c r="C304" s="89"/>
      <c r="G304" s="89"/>
      <c r="I304" s="89"/>
    </row>
    <row r="305">
      <c r="C305" s="89"/>
      <c r="G305" s="89"/>
      <c r="I305" s="89"/>
    </row>
    <row r="306">
      <c r="C306" s="89"/>
      <c r="G306" s="89"/>
      <c r="I306" s="89"/>
    </row>
    <row r="307">
      <c r="C307" s="89"/>
      <c r="G307" s="89"/>
      <c r="I307" s="89"/>
    </row>
    <row r="308">
      <c r="C308" s="89"/>
      <c r="G308" s="89"/>
      <c r="I308" s="89"/>
    </row>
    <row r="309">
      <c r="C309" s="89"/>
      <c r="G309" s="89"/>
      <c r="I309" s="89"/>
    </row>
    <row r="310">
      <c r="C310" s="89"/>
      <c r="G310" s="89"/>
      <c r="I310" s="89"/>
    </row>
    <row r="311">
      <c r="C311" s="89"/>
      <c r="G311" s="89"/>
      <c r="I311" s="89"/>
    </row>
    <row r="312">
      <c r="C312" s="89"/>
      <c r="G312" s="89"/>
      <c r="I312" s="89"/>
    </row>
    <row r="313">
      <c r="C313" s="89"/>
      <c r="G313" s="89"/>
      <c r="I313" s="89"/>
    </row>
    <row r="314">
      <c r="C314" s="89"/>
      <c r="G314" s="89"/>
      <c r="I314" s="89"/>
    </row>
    <row r="315">
      <c r="C315" s="89"/>
      <c r="G315" s="89"/>
      <c r="I315" s="89"/>
    </row>
    <row r="316">
      <c r="C316" s="89"/>
      <c r="G316" s="89"/>
      <c r="I316" s="89"/>
    </row>
    <row r="317">
      <c r="C317" s="89"/>
      <c r="G317" s="89"/>
      <c r="I317" s="89"/>
    </row>
    <row r="318">
      <c r="C318" s="89"/>
      <c r="G318" s="89"/>
      <c r="I318" s="89"/>
    </row>
    <row r="319">
      <c r="C319" s="89"/>
      <c r="G319" s="89"/>
      <c r="I319" s="89"/>
    </row>
    <row r="320">
      <c r="C320" s="89"/>
      <c r="G320" s="89"/>
      <c r="I320" s="89"/>
    </row>
    <row r="321">
      <c r="C321" s="89"/>
      <c r="G321" s="89"/>
      <c r="I321" s="89"/>
    </row>
    <row r="322">
      <c r="C322" s="89"/>
      <c r="G322" s="89"/>
      <c r="I322" s="89"/>
    </row>
    <row r="323">
      <c r="C323" s="89"/>
      <c r="G323" s="89"/>
      <c r="I323" s="89"/>
    </row>
    <row r="324">
      <c r="C324" s="89"/>
      <c r="G324" s="89"/>
      <c r="I324" s="89"/>
    </row>
    <row r="325">
      <c r="C325" s="89"/>
      <c r="G325" s="89"/>
      <c r="I325" s="89"/>
    </row>
    <row r="326">
      <c r="C326" s="89"/>
      <c r="G326" s="89"/>
      <c r="I326" s="89"/>
    </row>
    <row r="327">
      <c r="C327" s="89"/>
      <c r="G327" s="89"/>
      <c r="I327" s="89"/>
    </row>
    <row r="328">
      <c r="C328" s="89"/>
      <c r="G328" s="89"/>
      <c r="I328" s="89"/>
    </row>
    <row r="329">
      <c r="C329" s="89"/>
      <c r="G329" s="89"/>
      <c r="I329" s="89"/>
    </row>
    <row r="330">
      <c r="C330" s="89"/>
      <c r="G330" s="89"/>
      <c r="I330" s="89"/>
    </row>
    <row r="331">
      <c r="C331" s="89"/>
      <c r="G331" s="89"/>
      <c r="I331" s="89"/>
    </row>
    <row r="332">
      <c r="C332" s="89"/>
      <c r="G332" s="89"/>
      <c r="I332" s="89"/>
    </row>
    <row r="333">
      <c r="C333" s="89"/>
      <c r="G333" s="89"/>
      <c r="I333" s="89"/>
    </row>
    <row r="334">
      <c r="C334" s="89"/>
      <c r="G334" s="89"/>
      <c r="I334" s="89"/>
    </row>
    <row r="335">
      <c r="C335" s="89"/>
      <c r="G335" s="89"/>
      <c r="I335" s="89"/>
    </row>
    <row r="336">
      <c r="C336" s="89"/>
      <c r="G336" s="89"/>
      <c r="I336" s="89"/>
    </row>
    <row r="337">
      <c r="C337" s="89"/>
      <c r="G337" s="89"/>
      <c r="I337" s="89"/>
    </row>
    <row r="338">
      <c r="C338" s="89"/>
      <c r="G338" s="89"/>
      <c r="I338" s="89"/>
    </row>
    <row r="339">
      <c r="C339" s="89"/>
      <c r="G339" s="89"/>
      <c r="I339" s="89"/>
    </row>
    <row r="340">
      <c r="C340" s="89"/>
      <c r="G340" s="89"/>
      <c r="I340" s="89"/>
    </row>
    <row r="341">
      <c r="C341" s="89"/>
      <c r="G341" s="89"/>
      <c r="I341" s="89"/>
    </row>
    <row r="342">
      <c r="C342" s="89"/>
      <c r="G342" s="89"/>
      <c r="I342" s="89"/>
    </row>
    <row r="343">
      <c r="C343" s="89"/>
      <c r="G343" s="89"/>
      <c r="I343" s="89"/>
    </row>
    <row r="344">
      <c r="C344" s="89"/>
      <c r="G344" s="89"/>
      <c r="I344" s="89"/>
    </row>
    <row r="345">
      <c r="C345" s="89"/>
      <c r="G345" s="89"/>
      <c r="I345" s="89"/>
    </row>
    <row r="346">
      <c r="C346" s="89"/>
      <c r="G346" s="89"/>
      <c r="I346" s="89"/>
    </row>
    <row r="347">
      <c r="C347" s="89"/>
      <c r="G347" s="89"/>
      <c r="I347" s="89"/>
    </row>
    <row r="348">
      <c r="C348" s="89"/>
      <c r="G348" s="89"/>
      <c r="I348" s="89"/>
    </row>
    <row r="349">
      <c r="C349" s="89"/>
      <c r="G349" s="89"/>
      <c r="I349" s="89"/>
    </row>
    <row r="350">
      <c r="C350" s="89"/>
      <c r="G350" s="89"/>
      <c r="I350" s="89"/>
    </row>
    <row r="351">
      <c r="C351" s="89"/>
      <c r="G351" s="89"/>
      <c r="I351" s="89"/>
    </row>
    <row r="352">
      <c r="C352" s="89"/>
      <c r="G352" s="89"/>
      <c r="I352" s="89"/>
    </row>
    <row r="353">
      <c r="C353" s="89"/>
      <c r="G353" s="89"/>
      <c r="I353" s="89"/>
    </row>
    <row r="354">
      <c r="C354" s="89"/>
      <c r="G354" s="89"/>
      <c r="I354" s="89"/>
    </row>
    <row r="355">
      <c r="C355" s="89"/>
      <c r="G355" s="89"/>
      <c r="I355" s="89"/>
    </row>
    <row r="356">
      <c r="C356" s="89"/>
      <c r="G356" s="89"/>
      <c r="I356" s="89"/>
    </row>
    <row r="357">
      <c r="C357" s="89"/>
      <c r="G357" s="89"/>
      <c r="I357" s="89"/>
    </row>
    <row r="358">
      <c r="C358" s="89"/>
      <c r="G358" s="89"/>
      <c r="I358" s="89"/>
    </row>
    <row r="359">
      <c r="C359" s="89"/>
      <c r="G359" s="89"/>
      <c r="I359" s="89"/>
    </row>
    <row r="360">
      <c r="C360" s="89"/>
      <c r="G360" s="89"/>
      <c r="I360" s="89"/>
    </row>
    <row r="361">
      <c r="C361" s="89"/>
      <c r="G361" s="89"/>
      <c r="I361" s="89"/>
    </row>
    <row r="362">
      <c r="C362" s="89"/>
      <c r="G362" s="89"/>
      <c r="I362" s="89"/>
    </row>
    <row r="363">
      <c r="C363" s="89"/>
      <c r="G363" s="89"/>
      <c r="I363" s="89"/>
    </row>
    <row r="364">
      <c r="C364" s="89"/>
      <c r="G364" s="89"/>
      <c r="I364" s="89"/>
    </row>
    <row r="365">
      <c r="C365" s="89"/>
      <c r="G365" s="89"/>
      <c r="I365" s="89"/>
    </row>
    <row r="366">
      <c r="C366" s="89"/>
      <c r="G366" s="89"/>
      <c r="I366" s="89"/>
    </row>
    <row r="367">
      <c r="C367" s="89"/>
      <c r="G367" s="89"/>
      <c r="I367" s="89"/>
    </row>
    <row r="368">
      <c r="C368" s="89"/>
      <c r="G368" s="89"/>
      <c r="I368" s="89"/>
    </row>
    <row r="369">
      <c r="C369" s="89"/>
      <c r="G369" s="89"/>
      <c r="I369" s="89"/>
    </row>
    <row r="370">
      <c r="C370" s="89"/>
      <c r="G370" s="89"/>
      <c r="I370" s="89"/>
    </row>
    <row r="371">
      <c r="C371" s="89"/>
      <c r="G371" s="89"/>
      <c r="I371" s="89"/>
    </row>
    <row r="372">
      <c r="C372" s="89"/>
      <c r="G372" s="89"/>
      <c r="I372" s="89"/>
    </row>
    <row r="373">
      <c r="C373" s="89"/>
      <c r="G373" s="89"/>
      <c r="I373" s="89"/>
    </row>
    <row r="374">
      <c r="C374" s="89"/>
      <c r="G374" s="89"/>
      <c r="I374" s="89"/>
    </row>
    <row r="375">
      <c r="C375" s="89"/>
      <c r="G375" s="89"/>
      <c r="I375" s="89"/>
    </row>
    <row r="376">
      <c r="C376" s="89"/>
      <c r="G376" s="89"/>
      <c r="I376" s="89"/>
    </row>
    <row r="377">
      <c r="C377" s="89"/>
      <c r="G377" s="89"/>
      <c r="I377" s="89"/>
    </row>
    <row r="378">
      <c r="C378" s="89"/>
      <c r="G378" s="89"/>
      <c r="I378" s="89"/>
    </row>
    <row r="379">
      <c r="C379" s="89"/>
      <c r="G379" s="89"/>
      <c r="I379" s="89"/>
    </row>
    <row r="380">
      <c r="C380" s="89"/>
      <c r="G380" s="89"/>
      <c r="I380" s="89"/>
    </row>
    <row r="381">
      <c r="C381" s="89"/>
      <c r="G381" s="89"/>
      <c r="I381" s="89"/>
    </row>
    <row r="382">
      <c r="C382" s="89"/>
      <c r="G382" s="89"/>
      <c r="I382" s="89"/>
    </row>
    <row r="383">
      <c r="C383" s="89"/>
      <c r="G383" s="89"/>
      <c r="I383" s="89"/>
    </row>
    <row r="384">
      <c r="C384" s="89"/>
      <c r="G384" s="89"/>
      <c r="I384" s="89"/>
    </row>
    <row r="385">
      <c r="C385" s="89"/>
      <c r="G385" s="89"/>
      <c r="I385" s="89"/>
    </row>
    <row r="386">
      <c r="C386" s="89"/>
      <c r="G386" s="89"/>
      <c r="I386" s="89"/>
    </row>
    <row r="387">
      <c r="C387" s="89"/>
      <c r="G387" s="89"/>
      <c r="I387" s="89"/>
    </row>
    <row r="388">
      <c r="C388" s="89"/>
      <c r="G388" s="89"/>
      <c r="I388" s="89"/>
    </row>
    <row r="389">
      <c r="C389" s="89"/>
      <c r="G389" s="89"/>
      <c r="I389" s="89"/>
    </row>
    <row r="390">
      <c r="C390" s="89"/>
      <c r="G390" s="89"/>
      <c r="I390" s="89"/>
    </row>
    <row r="391">
      <c r="C391" s="89"/>
      <c r="G391" s="89"/>
      <c r="I391" s="89"/>
    </row>
    <row r="392">
      <c r="C392" s="89"/>
      <c r="G392" s="89"/>
      <c r="I392" s="89"/>
    </row>
    <row r="393">
      <c r="C393" s="89"/>
      <c r="G393" s="89"/>
      <c r="I393" s="89"/>
    </row>
    <row r="394">
      <c r="C394" s="89"/>
      <c r="G394" s="89"/>
      <c r="I394" s="89"/>
    </row>
    <row r="395">
      <c r="C395" s="89"/>
      <c r="G395" s="89"/>
      <c r="I395" s="89"/>
    </row>
    <row r="396">
      <c r="C396" s="89"/>
      <c r="G396" s="89"/>
      <c r="I396" s="89"/>
    </row>
    <row r="397">
      <c r="C397" s="89"/>
      <c r="G397" s="89"/>
      <c r="I397" s="89"/>
    </row>
    <row r="398">
      <c r="C398" s="89"/>
      <c r="G398" s="89"/>
      <c r="I398" s="89"/>
    </row>
    <row r="399">
      <c r="C399" s="89"/>
      <c r="G399" s="89"/>
      <c r="I399" s="89"/>
    </row>
    <row r="400">
      <c r="C400" s="89"/>
      <c r="G400" s="89"/>
      <c r="I400" s="89"/>
    </row>
    <row r="401">
      <c r="C401" s="89"/>
      <c r="G401" s="89"/>
      <c r="I401" s="89"/>
    </row>
    <row r="402">
      <c r="C402" s="89"/>
      <c r="G402" s="89"/>
      <c r="I402" s="89"/>
    </row>
    <row r="403">
      <c r="C403" s="89"/>
      <c r="G403" s="89"/>
      <c r="I403" s="89"/>
    </row>
    <row r="404">
      <c r="C404" s="89"/>
      <c r="G404" s="89"/>
      <c r="I404" s="89"/>
    </row>
    <row r="405">
      <c r="C405" s="89"/>
      <c r="G405" s="89"/>
      <c r="I405" s="89"/>
    </row>
    <row r="406">
      <c r="C406" s="89"/>
      <c r="G406" s="89"/>
      <c r="I406" s="89"/>
    </row>
    <row r="407">
      <c r="C407" s="89"/>
      <c r="G407" s="89"/>
      <c r="I407" s="89"/>
    </row>
    <row r="408">
      <c r="C408" s="89"/>
      <c r="G408" s="89"/>
      <c r="I408" s="89"/>
    </row>
    <row r="409">
      <c r="C409" s="89"/>
      <c r="G409" s="89"/>
      <c r="I409" s="89"/>
    </row>
    <row r="410">
      <c r="C410" s="89"/>
      <c r="G410" s="89"/>
      <c r="I410" s="89"/>
    </row>
    <row r="411">
      <c r="C411" s="89"/>
      <c r="G411" s="89"/>
      <c r="I411" s="89"/>
    </row>
    <row r="412">
      <c r="C412" s="89"/>
      <c r="G412" s="89"/>
      <c r="I412" s="89"/>
    </row>
    <row r="413">
      <c r="C413" s="89"/>
      <c r="G413" s="89"/>
      <c r="I413" s="89"/>
    </row>
    <row r="414">
      <c r="C414" s="89"/>
      <c r="G414" s="89"/>
      <c r="I414" s="89"/>
    </row>
    <row r="415">
      <c r="C415" s="89"/>
      <c r="G415" s="89"/>
      <c r="I415" s="89"/>
    </row>
    <row r="416">
      <c r="C416" s="89"/>
      <c r="G416" s="89"/>
      <c r="I416" s="89"/>
    </row>
    <row r="417">
      <c r="C417" s="89"/>
      <c r="G417" s="89"/>
      <c r="I417" s="89"/>
    </row>
    <row r="418">
      <c r="C418" s="89"/>
      <c r="G418" s="89"/>
      <c r="I418" s="89"/>
    </row>
    <row r="419">
      <c r="C419" s="89"/>
      <c r="G419" s="89"/>
      <c r="I419" s="89"/>
    </row>
    <row r="420">
      <c r="C420" s="89"/>
      <c r="G420" s="89"/>
      <c r="I420" s="89"/>
    </row>
    <row r="421">
      <c r="C421" s="89"/>
      <c r="G421" s="89"/>
      <c r="I421" s="89"/>
    </row>
    <row r="422">
      <c r="C422" s="89"/>
      <c r="G422" s="89"/>
      <c r="I422" s="89"/>
    </row>
    <row r="423">
      <c r="C423" s="89"/>
      <c r="G423" s="89"/>
      <c r="I423" s="89"/>
    </row>
    <row r="424">
      <c r="C424" s="89"/>
      <c r="G424" s="89"/>
      <c r="I424" s="89"/>
    </row>
    <row r="425">
      <c r="C425" s="89"/>
      <c r="G425" s="89"/>
      <c r="I425" s="89"/>
    </row>
    <row r="426">
      <c r="C426" s="89"/>
      <c r="G426" s="89"/>
      <c r="I426" s="89"/>
    </row>
    <row r="427">
      <c r="C427" s="89"/>
      <c r="G427" s="89"/>
      <c r="I427" s="89"/>
    </row>
    <row r="428">
      <c r="C428" s="89"/>
      <c r="G428" s="89"/>
      <c r="I428" s="89"/>
    </row>
    <row r="429">
      <c r="C429" s="89"/>
      <c r="G429" s="89"/>
      <c r="I429" s="89"/>
    </row>
    <row r="430">
      <c r="C430" s="89"/>
      <c r="G430" s="89"/>
      <c r="I430" s="89"/>
    </row>
    <row r="431">
      <c r="C431" s="89"/>
      <c r="G431" s="89"/>
      <c r="I431" s="89"/>
    </row>
    <row r="432">
      <c r="C432" s="89"/>
      <c r="G432" s="89"/>
      <c r="I432" s="89"/>
    </row>
    <row r="433">
      <c r="C433" s="89"/>
      <c r="G433" s="89"/>
      <c r="I433" s="89"/>
    </row>
    <row r="434">
      <c r="C434" s="89"/>
      <c r="G434" s="89"/>
      <c r="I434" s="89"/>
    </row>
    <row r="435">
      <c r="C435" s="89"/>
      <c r="G435" s="89"/>
      <c r="I435" s="89"/>
    </row>
    <row r="436">
      <c r="C436" s="89"/>
      <c r="G436" s="89"/>
      <c r="I436" s="89"/>
    </row>
    <row r="437">
      <c r="C437" s="89"/>
      <c r="G437" s="89"/>
      <c r="I437" s="89"/>
    </row>
    <row r="438">
      <c r="C438" s="89"/>
      <c r="G438" s="89"/>
      <c r="I438" s="89"/>
    </row>
    <row r="439">
      <c r="C439" s="89"/>
      <c r="G439" s="89"/>
      <c r="I439" s="89"/>
    </row>
    <row r="440">
      <c r="C440" s="89"/>
      <c r="G440" s="89"/>
      <c r="I440" s="89"/>
    </row>
    <row r="441">
      <c r="C441" s="89"/>
      <c r="G441" s="89"/>
      <c r="I441" s="89"/>
    </row>
    <row r="442">
      <c r="C442" s="89"/>
      <c r="G442" s="89"/>
      <c r="I442" s="89"/>
    </row>
    <row r="443">
      <c r="C443" s="89"/>
      <c r="G443" s="89"/>
      <c r="I443" s="89"/>
    </row>
    <row r="444">
      <c r="C444" s="89"/>
      <c r="G444" s="89"/>
      <c r="I444" s="89"/>
    </row>
    <row r="445">
      <c r="C445" s="89"/>
      <c r="G445" s="89"/>
      <c r="I445" s="89"/>
    </row>
    <row r="446">
      <c r="C446" s="89"/>
      <c r="G446" s="89"/>
      <c r="I446" s="89"/>
    </row>
    <row r="447">
      <c r="C447" s="89"/>
      <c r="G447" s="89"/>
      <c r="I447" s="89"/>
    </row>
    <row r="448">
      <c r="C448" s="89"/>
      <c r="G448" s="89"/>
      <c r="I448" s="89"/>
    </row>
    <row r="449">
      <c r="C449" s="89"/>
      <c r="G449" s="89"/>
      <c r="I449" s="89"/>
    </row>
    <row r="450">
      <c r="C450" s="89"/>
      <c r="G450" s="89"/>
      <c r="I450" s="89"/>
    </row>
    <row r="451">
      <c r="C451" s="89"/>
      <c r="G451" s="89"/>
      <c r="I451" s="89"/>
    </row>
    <row r="452">
      <c r="C452" s="89"/>
      <c r="G452" s="89"/>
      <c r="I452" s="89"/>
    </row>
    <row r="453">
      <c r="C453" s="89"/>
      <c r="G453" s="89"/>
      <c r="I453" s="89"/>
    </row>
    <row r="454">
      <c r="C454" s="89"/>
      <c r="G454" s="89"/>
      <c r="I454" s="89"/>
    </row>
    <row r="455">
      <c r="C455" s="89"/>
      <c r="G455" s="89"/>
      <c r="I455" s="89"/>
    </row>
    <row r="456">
      <c r="C456" s="89"/>
      <c r="G456" s="89"/>
      <c r="I456" s="89"/>
    </row>
    <row r="457">
      <c r="C457" s="89"/>
      <c r="G457" s="89"/>
      <c r="I457" s="89"/>
    </row>
    <row r="458">
      <c r="C458" s="89"/>
      <c r="G458" s="89"/>
      <c r="I458" s="89"/>
    </row>
    <row r="459">
      <c r="C459" s="89"/>
      <c r="G459" s="89"/>
      <c r="I459" s="89"/>
    </row>
    <row r="460">
      <c r="C460" s="89"/>
      <c r="G460" s="89"/>
      <c r="I460" s="89"/>
    </row>
    <row r="461">
      <c r="C461" s="89"/>
      <c r="G461" s="89"/>
      <c r="I461" s="89"/>
    </row>
    <row r="462">
      <c r="C462" s="89"/>
      <c r="G462" s="89"/>
      <c r="I462" s="89"/>
    </row>
    <row r="463">
      <c r="C463" s="89"/>
      <c r="G463" s="89"/>
      <c r="I463" s="89"/>
    </row>
    <row r="464">
      <c r="C464" s="89"/>
      <c r="G464" s="89"/>
      <c r="I464" s="89"/>
    </row>
    <row r="465">
      <c r="C465" s="89"/>
      <c r="G465" s="89"/>
      <c r="I465" s="89"/>
    </row>
    <row r="466">
      <c r="C466" s="89"/>
      <c r="G466" s="89"/>
      <c r="I466" s="89"/>
    </row>
    <row r="467">
      <c r="C467" s="89"/>
      <c r="G467" s="89"/>
      <c r="I467" s="89"/>
    </row>
    <row r="468">
      <c r="C468" s="89"/>
      <c r="G468" s="89"/>
      <c r="I468" s="89"/>
    </row>
    <row r="469">
      <c r="C469" s="89"/>
      <c r="G469" s="89"/>
      <c r="I469" s="89"/>
    </row>
    <row r="470">
      <c r="C470" s="89"/>
      <c r="G470" s="89"/>
      <c r="I470" s="89"/>
    </row>
    <row r="471">
      <c r="C471" s="89"/>
      <c r="G471" s="89"/>
      <c r="I471" s="89"/>
    </row>
    <row r="472">
      <c r="C472" s="89"/>
      <c r="G472" s="89"/>
      <c r="I472" s="89"/>
    </row>
    <row r="473">
      <c r="C473" s="89"/>
      <c r="G473" s="89"/>
      <c r="I473" s="89"/>
    </row>
    <row r="474">
      <c r="C474" s="89"/>
      <c r="G474" s="89"/>
      <c r="I474" s="89"/>
    </row>
    <row r="475">
      <c r="C475" s="89"/>
      <c r="G475" s="89"/>
      <c r="I475" s="89"/>
    </row>
    <row r="476">
      <c r="C476" s="89"/>
      <c r="G476" s="89"/>
      <c r="I476" s="89"/>
    </row>
    <row r="477">
      <c r="C477" s="89"/>
      <c r="G477" s="89"/>
      <c r="I477" s="89"/>
    </row>
    <row r="478">
      <c r="C478" s="89"/>
      <c r="G478" s="89"/>
      <c r="I478" s="89"/>
    </row>
    <row r="479">
      <c r="C479" s="89"/>
      <c r="G479" s="89"/>
      <c r="I479" s="89"/>
    </row>
    <row r="480">
      <c r="C480" s="89"/>
      <c r="G480" s="89"/>
      <c r="I480" s="89"/>
    </row>
    <row r="481">
      <c r="C481" s="89"/>
      <c r="G481" s="89"/>
      <c r="I481" s="89"/>
    </row>
    <row r="482">
      <c r="C482" s="89"/>
      <c r="G482" s="89"/>
      <c r="I482" s="89"/>
    </row>
    <row r="483">
      <c r="C483" s="89"/>
      <c r="G483" s="89"/>
      <c r="I483" s="89"/>
    </row>
    <row r="484">
      <c r="C484" s="89"/>
      <c r="G484" s="89"/>
      <c r="I484" s="89"/>
    </row>
    <row r="485">
      <c r="C485" s="89"/>
      <c r="G485" s="89"/>
      <c r="I485" s="89"/>
    </row>
    <row r="486">
      <c r="C486" s="89"/>
      <c r="G486" s="89"/>
      <c r="I486" s="89"/>
    </row>
    <row r="487">
      <c r="C487" s="89"/>
      <c r="G487" s="89"/>
      <c r="I487" s="89"/>
    </row>
    <row r="488">
      <c r="C488" s="89"/>
      <c r="G488" s="89"/>
      <c r="I488" s="89"/>
    </row>
    <row r="489">
      <c r="C489" s="89"/>
      <c r="G489" s="89"/>
      <c r="I489" s="89"/>
    </row>
    <row r="490">
      <c r="C490" s="89"/>
      <c r="G490" s="89"/>
      <c r="I490" s="89"/>
    </row>
    <row r="491">
      <c r="C491" s="89"/>
      <c r="G491" s="89"/>
      <c r="I491" s="89"/>
    </row>
    <row r="492">
      <c r="C492" s="89"/>
      <c r="G492" s="89"/>
      <c r="I492" s="89"/>
    </row>
    <row r="493">
      <c r="C493" s="89"/>
      <c r="G493" s="89"/>
      <c r="I493" s="89"/>
    </row>
    <row r="494">
      <c r="C494" s="89"/>
      <c r="G494" s="89"/>
      <c r="I494" s="89"/>
    </row>
    <row r="495">
      <c r="C495" s="89"/>
      <c r="G495" s="89"/>
      <c r="I495" s="89"/>
    </row>
    <row r="496">
      <c r="C496" s="89"/>
      <c r="G496" s="89"/>
      <c r="I496" s="89"/>
    </row>
    <row r="497">
      <c r="C497" s="89"/>
      <c r="G497" s="89"/>
      <c r="I497" s="89"/>
    </row>
    <row r="498">
      <c r="C498" s="89"/>
      <c r="G498" s="89"/>
      <c r="I498" s="89"/>
    </row>
    <row r="499">
      <c r="C499" s="89"/>
      <c r="G499" s="89"/>
      <c r="I499" s="89"/>
    </row>
    <row r="500">
      <c r="C500" s="89"/>
      <c r="G500" s="89"/>
      <c r="I500" s="89"/>
    </row>
    <row r="501">
      <c r="C501" s="89"/>
      <c r="G501" s="89"/>
      <c r="I501" s="89"/>
    </row>
    <row r="502">
      <c r="C502" s="89"/>
      <c r="G502" s="89"/>
      <c r="I502" s="89"/>
    </row>
    <row r="503">
      <c r="C503" s="89"/>
      <c r="G503" s="89"/>
      <c r="I503" s="89"/>
    </row>
    <row r="504">
      <c r="C504" s="89"/>
      <c r="G504" s="89"/>
      <c r="I504" s="89"/>
    </row>
    <row r="505">
      <c r="C505" s="89"/>
      <c r="G505" s="89"/>
      <c r="I505" s="89"/>
    </row>
    <row r="506">
      <c r="C506" s="89"/>
      <c r="G506" s="89"/>
      <c r="I506" s="89"/>
    </row>
    <row r="507">
      <c r="C507" s="89"/>
      <c r="G507" s="89"/>
      <c r="I507" s="89"/>
    </row>
    <row r="508">
      <c r="C508" s="89"/>
      <c r="G508" s="89"/>
      <c r="I508" s="89"/>
    </row>
    <row r="509">
      <c r="C509" s="89"/>
      <c r="G509" s="89"/>
      <c r="I509" s="89"/>
    </row>
    <row r="510">
      <c r="C510" s="89"/>
      <c r="G510" s="89"/>
      <c r="I510" s="89"/>
    </row>
    <row r="511">
      <c r="C511" s="89"/>
      <c r="G511" s="89"/>
      <c r="I511" s="89"/>
    </row>
    <row r="512">
      <c r="C512" s="89"/>
      <c r="G512" s="89"/>
      <c r="I512" s="89"/>
    </row>
    <row r="513">
      <c r="C513" s="89"/>
      <c r="G513" s="89"/>
      <c r="I513" s="89"/>
    </row>
    <row r="514">
      <c r="C514" s="89"/>
      <c r="G514" s="89"/>
      <c r="I514" s="89"/>
    </row>
    <row r="515">
      <c r="C515" s="89"/>
      <c r="G515" s="89"/>
      <c r="I515" s="89"/>
    </row>
    <row r="516">
      <c r="C516" s="89"/>
      <c r="G516" s="89"/>
      <c r="I516" s="89"/>
    </row>
    <row r="517">
      <c r="C517" s="89"/>
      <c r="G517" s="89"/>
      <c r="I517" s="89"/>
    </row>
    <row r="518">
      <c r="C518" s="89"/>
      <c r="G518" s="89"/>
      <c r="I518" s="89"/>
    </row>
    <row r="519">
      <c r="C519" s="89"/>
      <c r="G519" s="89"/>
      <c r="I519" s="89"/>
    </row>
    <row r="520">
      <c r="C520" s="89"/>
      <c r="G520" s="89"/>
      <c r="I520" s="89"/>
    </row>
    <row r="521">
      <c r="C521" s="89"/>
      <c r="G521" s="89"/>
      <c r="I521" s="89"/>
    </row>
    <row r="522">
      <c r="C522" s="89"/>
      <c r="G522" s="89"/>
      <c r="I522" s="89"/>
    </row>
    <row r="523">
      <c r="C523" s="89"/>
      <c r="G523" s="89"/>
      <c r="I523" s="89"/>
    </row>
    <row r="524">
      <c r="C524" s="89"/>
      <c r="G524" s="89"/>
      <c r="I524" s="89"/>
    </row>
    <row r="525">
      <c r="C525" s="89"/>
      <c r="G525" s="89"/>
      <c r="I525" s="89"/>
    </row>
    <row r="526">
      <c r="C526" s="89"/>
      <c r="G526" s="89"/>
      <c r="I526" s="89"/>
    </row>
    <row r="527">
      <c r="C527" s="89"/>
      <c r="G527" s="89"/>
      <c r="I527" s="89"/>
    </row>
    <row r="528">
      <c r="C528" s="89"/>
      <c r="G528" s="89"/>
      <c r="I528" s="89"/>
    </row>
    <row r="529">
      <c r="C529" s="89"/>
      <c r="G529" s="89"/>
      <c r="I529" s="89"/>
    </row>
    <row r="530">
      <c r="C530" s="89"/>
      <c r="G530" s="89"/>
      <c r="I530" s="89"/>
    </row>
    <row r="531">
      <c r="C531" s="89"/>
      <c r="G531" s="89"/>
      <c r="I531" s="89"/>
    </row>
    <row r="532">
      <c r="C532" s="89"/>
      <c r="G532" s="89"/>
      <c r="I532" s="89"/>
    </row>
    <row r="533">
      <c r="C533" s="89"/>
      <c r="G533" s="89"/>
      <c r="I533" s="89"/>
    </row>
    <row r="534">
      <c r="C534" s="89"/>
      <c r="G534" s="89"/>
      <c r="I534" s="89"/>
    </row>
    <row r="535">
      <c r="C535" s="89"/>
      <c r="G535" s="89"/>
      <c r="I535" s="89"/>
    </row>
    <row r="536">
      <c r="C536" s="89"/>
      <c r="G536" s="89"/>
      <c r="I536" s="89"/>
    </row>
    <row r="537">
      <c r="C537" s="89"/>
      <c r="G537" s="89"/>
      <c r="I537" s="89"/>
    </row>
    <row r="538">
      <c r="C538" s="89"/>
      <c r="G538" s="89"/>
      <c r="I538" s="89"/>
    </row>
    <row r="539">
      <c r="C539" s="89"/>
      <c r="G539" s="89"/>
      <c r="I539" s="89"/>
    </row>
    <row r="540">
      <c r="C540" s="89"/>
      <c r="G540" s="89"/>
      <c r="I540" s="89"/>
    </row>
    <row r="541">
      <c r="C541" s="89"/>
      <c r="G541" s="89"/>
      <c r="I541" s="89"/>
    </row>
    <row r="542">
      <c r="C542" s="89"/>
      <c r="G542" s="89"/>
      <c r="I542" s="89"/>
    </row>
    <row r="543">
      <c r="C543" s="89"/>
      <c r="G543" s="89"/>
      <c r="I543" s="89"/>
    </row>
    <row r="544">
      <c r="C544" s="89"/>
      <c r="G544" s="89"/>
      <c r="I544" s="89"/>
    </row>
    <row r="545">
      <c r="C545" s="89"/>
      <c r="G545" s="89"/>
      <c r="I545" s="89"/>
    </row>
    <row r="546">
      <c r="C546" s="89"/>
      <c r="G546" s="89"/>
      <c r="I546" s="89"/>
    </row>
    <row r="547">
      <c r="C547" s="89"/>
      <c r="G547" s="89"/>
      <c r="I547" s="89"/>
    </row>
    <row r="548">
      <c r="C548" s="89"/>
      <c r="G548" s="89"/>
      <c r="I548" s="89"/>
    </row>
    <row r="549">
      <c r="C549" s="89"/>
      <c r="G549" s="89"/>
      <c r="I549" s="89"/>
    </row>
    <row r="550">
      <c r="C550" s="89"/>
      <c r="G550" s="89"/>
      <c r="I550" s="89"/>
    </row>
    <row r="551">
      <c r="C551" s="89"/>
      <c r="G551" s="89"/>
      <c r="I551" s="89"/>
    </row>
    <row r="552">
      <c r="C552" s="89"/>
      <c r="G552" s="89"/>
      <c r="I552" s="89"/>
    </row>
    <row r="553">
      <c r="C553" s="89"/>
      <c r="G553" s="89"/>
      <c r="I553" s="89"/>
    </row>
    <row r="554">
      <c r="C554" s="89"/>
      <c r="G554" s="89"/>
      <c r="I554" s="89"/>
    </row>
    <row r="555">
      <c r="C555" s="89"/>
      <c r="G555" s="89"/>
      <c r="I555" s="89"/>
    </row>
    <row r="556">
      <c r="C556" s="89"/>
      <c r="G556" s="89"/>
      <c r="I556" s="89"/>
    </row>
    <row r="557">
      <c r="C557" s="89"/>
      <c r="G557" s="89"/>
      <c r="I557" s="89"/>
    </row>
    <row r="558">
      <c r="C558" s="89"/>
      <c r="G558" s="89"/>
      <c r="I558" s="89"/>
    </row>
    <row r="559">
      <c r="C559" s="89"/>
      <c r="G559" s="89"/>
      <c r="I559" s="89"/>
    </row>
    <row r="560">
      <c r="C560" s="89"/>
      <c r="G560" s="89"/>
      <c r="I560" s="89"/>
    </row>
    <row r="561">
      <c r="C561" s="89"/>
      <c r="G561" s="89"/>
      <c r="I561" s="89"/>
    </row>
    <row r="562">
      <c r="C562" s="89"/>
      <c r="G562" s="89"/>
      <c r="I562" s="89"/>
    </row>
    <row r="563">
      <c r="C563" s="89"/>
      <c r="G563" s="89"/>
      <c r="I563" s="89"/>
    </row>
    <row r="564">
      <c r="C564" s="89"/>
      <c r="G564" s="89"/>
      <c r="I564" s="89"/>
    </row>
    <row r="565">
      <c r="C565" s="89"/>
      <c r="G565" s="89"/>
      <c r="I565" s="89"/>
    </row>
    <row r="566">
      <c r="C566" s="89"/>
      <c r="G566" s="89"/>
      <c r="I566" s="89"/>
    </row>
    <row r="567">
      <c r="C567" s="89"/>
      <c r="G567" s="89"/>
      <c r="I567" s="89"/>
    </row>
    <row r="568">
      <c r="C568" s="89"/>
      <c r="G568" s="89"/>
      <c r="I568" s="89"/>
    </row>
    <row r="569">
      <c r="C569" s="89"/>
      <c r="G569" s="89"/>
      <c r="I569" s="89"/>
    </row>
    <row r="570">
      <c r="C570" s="89"/>
      <c r="G570" s="89"/>
      <c r="I570" s="89"/>
    </row>
    <row r="571">
      <c r="C571" s="89"/>
      <c r="G571" s="89"/>
      <c r="I571" s="89"/>
    </row>
    <row r="572">
      <c r="C572" s="89"/>
      <c r="G572" s="89"/>
      <c r="I572" s="89"/>
    </row>
    <row r="573">
      <c r="C573" s="89"/>
      <c r="G573" s="89"/>
      <c r="I573" s="89"/>
    </row>
    <row r="574">
      <c r="C574" s="89"/>
      <c r="G574" s="89"/>
      <c r="I574" s="89"/>
    </row>
    <row r="575">
      <c r="C575" s="89"/>
      <c r="G575" s="89"/>
      <c r="I575" s="89"/>
    </row>
    <row r="576">
      <c r="C576" s="89"/>
      <c r="G576" s="89"/>
      <c r="I576" s="89"/>
    </row>
    <row r="577">
      <c r="C577" s="89"/>
      <c r="G577" s="89"/>
      <c r="I577" s="89"/>
    </row>
    <row r="578">
      <c r="C578" s="89"/>
      <c r="G578" s="89"/>
      <c r="I578" s="89"/>
    </row>
    <row r="579">
      <c r="C579" s="89"/>
      <c r="G579" s="89"/>
      <c r="I579" s="89"/>
    </row>
    <row r="580">
      <c r="C580" s="89"/>
      <c r="G580" s="89"/>
      <c r="I580" s="89"/>
    </row>
    <row r="581">
      <c r="C581" s="89"/>
      <c r="G581" s="89"/>
      <c r="I581" s="89"/>
    </row>
    <row r="582">
      <c r="C582" s="89"/>
      <c r="G582" s="89"/>
      <c r="I582" s="89"/>
    </row>
    <row r="583">
      <c r="C583" s="89"/>
      <c r="G583" s="89"/>
      <c r="I583" s="89"/>
    </row>
    <row r="584">
      <c r="C584" s="89"/>
      <c r="G584" s="89"/>
      <c r="I584" s="89"/>
    </row>
    <row r="585">
      <c r="C585" s="89"/>
      <c r="G585" s="89"/>
      <c r="I585" s="89"/>
    </row>
    <row r="586">
      <c r="C586" s="89"/>
      <c r="G586" s="89"/>
      <c r="I586" s="89"/>
    </row>
    <row r="587">
      <c r="C587" s="89"/>
      <c r="G587" s="89"/>
      <c r="I587" s="89"/>
    </row>
    <row r="588">
      <c r="C588" s="89"/>
      <c r="G588" s="89"/>
      <c r="I588" s="89"/>
    </row>
    <row r="589">
      <c r="C589" s="89"/>
      <c r="G589" s="89"/>
      <c r="I589" s="89"/>
    </row>
    <row r="590">
      <c r="C590" s="89"/>
      <c r="G590" s="89"/>
      <c r="I590" s="89"/>
    </row>
    <row r="591">
      <c r="C591" s="89"/>
      <c r="G591" s="89"/>
      <c r="I591" s="89"/>
    </row>
    <row r="592">
      <c r="C592" s="89"/>
      <c r="G592" s="89"/>
      <c r="I592" s="89"/>
    </row>
    <row r="593">
      <c r="C593" s="89"/>
      <c r="G593" s="89"/>
      <c r="I593" s="89"/>
    </row>
    <row r="594">
      <c r="C594" s="89"/>
      <c r="G594" s="89"/>
      <c r="I594" s="89"/>
    </row>
    <row r="595">
      <c r="C595" s="89"/>
      <c r="G595" s="89"/>
      <c r="I595" s="89"/>
    </row>
    <row r="596">
      <c r="C596" s="89"/>
      <c r="G596" s="89"/>
      <c r="I596" s="89"/>
    </row>
    <row r="597">
      <c r="C597" s="89"/>
      <c r="G597" s="89"/>
      <c r="I597" s="89"/>
    </row>
    <row r="598">
      <c r="C598" s="89"/>
      <c r="G598" s="89"/>
      <c r="I598" s="89"/>
    </row>
    <row r="599">
      <c r="C599" s="89"/>
      <c r="G599" s="89"/>
      <c r="I599" s="89"/>
    </row>
    <row r="600">
      <c r="C600" s="89"/>
      <c r="G600" s="89"/>
      <c r="I600" s="89"/>
    </row>
    <row r="601">
      <c r="C601" s="89"/>
      <c r="G601" s="89"/>
      <c r="I601" s="89"/>
    </row>
    <row r="602">
      <c r="C602" s="89"/>
      <c r="G602" s="89"/>
      <c r="I602" s="89"/>
    </row>
    <row r="603">
      <c r="C603" s="89"/>
      <c r="G603" s="89"/>
      <c r="I603" s="89"/>
    </row>
    <row r="604">
      <c r="C604" s="89"/>
      <c r="G604" s="89"/>
      <c r="I604" s="89"/>
    </row>
    <row r="605">
      <c r="C605" s="89"/>
      <c r="G605" s="89"/>
      <c r="I605" s="89"/>
    </row>
    <row r="606">
      <c r="C606" s="89"/>
      <c r="G606" s="89"/>
      <c r="I606" s="89"/>
    </row>
    <row r="607">
      <c r="C607" s="89"/>
      <c r="G607" s="89"/>
      <c r="I607" s="89"/>
    </row>
    <row r="608">
      <c r="C608" s="89"/>
      <c r="G608" s="89"/>
      <c r="I608" s="89"/>
    </row>
    <row r="609">
      <c r="C609" s="89"/>
      <c r="G609" s="89"/>
      <c r="I609" s="89"/>
    </row>
    <row r="610">
      <c r="C610" s="89"/>
      <c r="G610" s="89"/>
      <c r="I610" s="89"/>
    </row>
    <row r="611">
      <c r="C611" s="89"/>
      <c r="G611" s="89"/>
      <c r="I611" s="89"/>
    </row>
    <row r="612">
      <c r="C612" s="89"/>
      <c r="G612" s="89"/>
      <c r="I612" s="89"/>
    </row>
    <row r="613">
      <c r="C613" s="89"/>
      <c r="G613" s="89"/>
      <c r="I613" s="89"/>
    </row>
    <row r="614">
      <c r="C614" s="89"/>
      <c r="G614" s="89"/>
      <c r="I614" s="89"/>
    </row>
    <row r="615">
      <c r="C615" s="89"/>
      <c r="G615" s="89"/>
      <c r="I615" s="89"/>
    </row>
    <row r="616">
      <c r="C616" s="89"/>
      <c r="G616" s="89"/>
      <c r="I616" s="89"/>
    </row>
    <row r="617">
      <c r="C617" s="89"/>
      <c r="G617" s="89"/>
      <c r="I617" s="89"/>
    </row>
    <row r="618">
      <c r="C618" s="89"/>
      <c r="G618" s="89"/>
      <c r="I618" s="89"/>
    </row>
    <row r="619">
      <c r="C619" s="89"/>
      <c r="G619" s="89"/>
      <c r="I619" s="89"/>
    </row>
    <row r="620">
      <c r="C620" s="89"/>
      <c r="G620" s="89"/>
      <c r="I620" s="89"/>
    </row>
    <row r="621">
      <c r="C621" s="89"/>
      <c r="G621" s="89"/>
      <c r="I621" s="89"/>
    </row>
    <row r="622">
      <c r="C622" s="89"/>
      <c r="G622" s="89"/>
      <c r="I622" s="89"/>
    </row>
    <row r="623">
      <c r="C623" s="89"/>
      <c r="G623" s="89"/>
      <c r="I623" s="89"/>
    </row>
    <row r="624">
      <c r="C624" s="89"/>
      <c r="G624" s="89"/>
      <c r="I624" s="89"/>
    </row>
    <row r="625">
      <c r="C625" s="89"/>
      <c r="G625" s="89"/>
      <c r="I625" s="89"/>
    </row>
    <row r="626">
      <c r="C626" s="89"/>
      <c r="G626" s="89"/>
      <c r="I626" s="89"/>
    </row>
    <row r="627">
      <c r="C627" s="89"/>
      <c r="G627" s="89"/>
      <c r="I627" s="89"/>
    </row>
    <row r="628">
      <c r="C628" s="89"/>
      <c r="G628" s="89"/>
      <c r="I628" s="89"/>
    </row>
    <row r="629">
      <c r="C629" s="89"/>
      <c r="G629" s="89"/>
      <c r="I629" s="89"/>
    </row>
    <row r="630">
      <c r="C630" s="89"/>
      <c r="G630" s="89"/>
      <c r="I630" s="89"/>
    </row>
    <row r="631">
      <c r="C631" s="89"/>
      <c r="G631" s="89"/>
      <c r="I631" s="89"/>
    </row>
    <row r="632">
      <c r="C632" s="89"/>
      <c r="G632" s="89"/>
      <c r="I632" s="89"/>
    </row>
    <row r="633">
      <c r="C633" s="89"/>
      <c r="G633" s="89"/>
      <c r="I633" s="89"/>
    </row>
    <row r="634">
      <c r="C634" s="89"/>
      <c r="G634" s="89"/>
      <c r="I634" s="89"/>
    </row>
    <row r="635">
      <c r="C635" s="89"/>
      <c r="G635" s="89"/>
      <c r="I635" s="89"/>
    </row>
    <row r="636">
      <c r="C636" s="89"/>
      <c r="G636" s="89"/>
      <c r="I636" s="89"/>
    </row>
    <row r="637">
      <c r="C637" s="89"/>
      <c r="G637" s="89"/>
      <c r="I637" s="89"/>
    </row>
    <row r="638">
      <c r="C638" s="89"/>
      <c r="G638" s="89"/>
      <c r="I638" s="89"/>
    </row>
    <row r="639">
      <c r="C639" s="89"/>
      <c r="G639" s="89"/>
      <c r="I639" s="89"/>
    </row>
    <row r="640">
      <c r="C640" s="89"/>
      <c r="G640" s="89"/>
      <c r="I640" s="89"/>
    </row>
    <row r="641">
      <c r="C641" s="89"/>
      <c r="G641" s="89"/>
      <c r="I641" s="89"/>
    </row>
    <row r="642">
      <c r="C642" s="89"/>
      <c r="G642" s="89"/>
      <c r="I642" s="89"/>
    </row>
    <row r="643">
      <c r="C643" s="89"/>
      <c r="G643" s="89"/>
      <c r="I643" s="89"/>
    </row>
    <row r="644">
      <c r="C644" s="89"/>
      <c r="G644" s="89"/>
      <c r="I644" s="89"/>
    </row>
    <row r="645">
      <c r="C645" s="89"/>
      <c r="G645" s="89"/>
      <c r="I645" s="89"/>
    </row>
    <row r="646">
      <c r="C646" s="89"/>
      <c r="G646" s="89"/>
      <c r="I646" s="89"/>
    </row>
    <row r="647">
      <c r="C647" s="89"/>
      <c r="G647" s="89"/>
      <c r="I647" s="89"/>
    </row>
    <row r="648">
      <c r="C648" s="89"/>
      <c r="G648" s="89"/>
      <c r="I648" s="89"/>
    </row>
    <row r="649">
      <c r="C649" s="89"/>
      <c r="G649" s="89"/>
      <c r="I649" s="89"/>
    </row>
    <row r="650">
      <c r="C650" s="89"/>
      <c r="G650" s="89"/>
      <c r="I650" s="89"/>
    </row>
    <row r="651">
      <c r="C651" s="89"/>
      <c r="G651" s="89"/>
      <c r="I651" s="89"/>
    </row>
    <row r="652">
      <c r="C652" s="89"/>
      <c r="G652" s="89"/>
      <c r="I652" s="89"/>
    </row>
    <row r="653">
      <c r="C653" s="89"/>
      <c r="G653" s="89"/>
      <c r="I653" s="89"/>
    </row>
    <row r="654">
      <c r="C654" s="89"/>
      <c r="G654" s="89"/>
      <c r="I654" s="89"/>
    </row>
    <row r="655">
      <c r="C655" s="89"/>
      <c r="G655" s="89"/>
      <c r="I655" s="89"/>
    </row>
    <row r="656">
      <c r="C656" s="89"/>
      <c r="G656" s="89"/>
      <c r="I656" s="89"/>
    </row>
    <row r="657">
      <c r="C657" s="89"/>
      <c r="G657" s="89"/>
      <c r="I657" s="89"/>
    </row>
    <row r="658">
      <c r="C658" s="89"/>
      <c r="G658" s="89"/>
      <c r="I658" s="89"/>
    </row>
    <row r="659">
      <c r="C659" s="89"/>
      <c r="G659" s="89"/>
      <c r="I659" s="89"/>
    </row>
    <row r="660">
      <c r="C660" s="89"/>
      <c r="G660" s="89"/>
      <c r="I660" s="89"/>
    </row>
    <row r="661">
      <c r="C661" s="89"/>
      <c r="G661" s="89"/>
      <c r="I661" s="89"/>
    </row>
    <row r="662">
      <c r="C662" s="89"/>
      <c r="G662" s="89"/>
      <c r="I662" s="89"/>
    </row>
    <row r="663">
      <c r="C663" s="89"/>
      <c r="G663" s="89"/>
      <c r="I663" s="89"/>
    </row>
    <row r="664">
      <c r="C664" s="89"/>
      <c r="G664" s="89"/>
      <c r="I664" s="89"/>
    </row>
    <row r="665">
      <c r="C665" s="89"/>
      <c r="G665" s="89"/>
      <c r="I665" s="89"/>
    </row>
    <row r="666">
      <c r="C666" s="89"/>
      <c r="G666" s="89"/>
      <c r="I666" s="89"/>
    </row>
    <row r="667">
      <c r="C667" s="89"/>
      <c r="G667" s="89"/>
      <c r="I667" s="89"/>
    </row>
    <row r="668">
      <c r="C668" s="89"/>
      <c r="G668" s="89"/>
      <c r="I668" s="89"/>
    </row>
    <row r="669">
      <c r="C669" s="89"/>
      <c r="G669" s="89"/>
      <c r="I669" s="89"/>
    </row>
    <row r="670">
      <c r="C670" s="89"/>
      <c r="G670" s="89"/>
      <c r="I670" s="89"/>
    </row>
    <row r="671">
      <c r="C671" s="89"/>
      <c r="G671" s="89"/>
      <c r="I671" s="89"/>
    </row>
    <row r="672">
      <c r="C672" s="89"/>
      <c r="G672" s="89"/>
      <c r="I672" s="89"/>
    </row>
    <row r="673">
      <c r="C673" s="89"/>
      <c r="G673" s="89"/>
      <c r="I673" s="89"/>
    </row>
    <row r="674">
      <c r="C674" s="89"/>
      <c r="G674" s="89"/>
      <c r="I674" s="89"/>
    </row>
    <row r="675">
      <c r="C675" s="89"/>
      <c r="G675" s="89"/>
      <c r="I675" s="89"/>
    </row>
    <row r="676">
      <c r="C676" s="89"/>
      <c r="G676" s="89"/>
      <c r="I676" s="89"/>
    </row>
    <row r="677">
      <c r="C677" s="89"/>
      <c r="G677" s="89"/>
      <c r="I677" s="89"/>
    </row>
    <row r="678">
      <c r="C678" s="89"/>
      <c r="G678" s="89"/>
      <c r="I678" s="89"/>
    </row>
    <row r="679">
      <c r="C679" s="89"/>
      <c r="G679" s="89"/>
      <c r="I679" s="89"/>
    </row>
    <row r="680">
      <c r="C680" s="89"/>
      <c r="G680" s="89"/>
      <c r="I680" s="89"/>
    </row>
    <row r="681">
      <c r="C681" s="89"/>
      <c r="G681" s="89"/>
      <c r="I681" s="89"/>
    </row>
    <row r="682">
      <c r="C682" s="89"/>
      <c r="G682" s="89"/>
      <c r="I682" s="89"/>
    </row>
    <row r="683">
      <c r="C683" s="89"/>
      <c r="G683" s="89"/>
      <c r="I683" s="89"/>
    </row>
    <row r="684">
      <c r="C684" s="89"/>
      <c r="G684" s="89"/>
      <c r="I684" s="89"/>
    </row>
    <row r="685">
      <c r="C685" s="89"/>
      <c r="G685" s="89"/>
      <c r="I685" s="89"/>
    </row>
    <row r="686">
      <c r="C686" s="89"/>
      <c r="G686" s="89"/>
      <c r="I686" s="89"/>
    </row>
    <row r="687">
      <c r="C687" s="89"/>
      <c r="G687" s="89"/>
      <c r="I687" s="89"/>
    </row>
    <row r="688">
      <c r="C688" s="89"/>
      <c r="G688" s="89"/>
      <c r="I688" s="89"/>
    </row>
    <row r="689">
      <c r="C689" s="89"/>
      <c r="G689" s="89"/>
      <c r="I689" s="89"/>
    </row>
    <row r="690">
      <c r="C690" s="89"/>
      <c r="G690" s="89"/>
      <c r="I690" s="89"/>
    </row>
    <row r="691">
      <c r="C691" s="89"/>
      <c r="G691" s="89"/>
      <c r="I691" s="89"/>
    </row>
    <row r="692">
      <c r="C692" s="89"/>
      <c r="G692" s="89"/>
      <c r="I692" s="89"/>
    </row>
    <row r="693">
      <c r="C693" s="89"/>
      <c r="G693" s="89"/>
      <c r="I693" s="89"/>
    </row>
    <row r="694">
      <c r="C694" s="89"/>
      <c r="G694" s="89"/>
      <c r="I694" s="89"/>
    </row>
    <row r="695">
      <c r="C695" s="89"/>
      <c r="G695" s="89"/>
      <c r="I695" s="89"/>
    </row>
    <row r="696">
      <c r="C696" s="89"/>
      <c r="G696" s="89"/>
      <c r="I696" s="89"/>
    </row>
    <row r="697">
      <c r="C697" s="89"/>
      <c r="G697" s="89"/>
      <c r="I697" s="89"/>
    </row>
    <row r="698">
      <c r="C698" s="89"/>
      <c r="G698" s="89"/>
      <c r="I698" s="89"/>
    </row>
    <row r="699">
      <c r="C699" s="89"/>
      <c r="G699" s="89"/>
      <c r="I699" s="89"/>
    </row>
    <row r="700">
      <c r="C700" s="89"/>
      <c r="G700" s="89"/>
      <c r="I700" s="89"/>
    </row>
    <row r="701">
      <c r="C701" s="89"/>
      <c r="G701" s="89"/>
      <c r="I701" s="89"/>
    </row>
    <row r="702">
      <c r="C702" s="89"/>
      <c r="G702" s="89"/>
      <c r="I702" s="89"/>
    </row>
    <row r="703">
      <c r="C703" s="89"/>
      <c r="G703" s="89"/>
      <c r="I703" s="89"/>
    </row>
    <row r="704">
      <c r="C704" s="89"/>
      <c r="G704" s="89"/>
      <c r="I704" s="89"/>
    </row>
    <row r="705">
      <c r="C705" s="89"/>
      <c r="G705" s="89"/>
      <c r="I705" s="89"/>
    </row>
    <row r="706">
      <c r="C706" s="89"/>
      <c r="G706" s="89"/>
      <c r="I706" s="89"/>
    </row>
    <row r="707">
      <c r="C707" s="89"/>
      <c r="G707" s="89"/>
      <c r="I707" s="89"/>
    </row>
    <row r="708">
      <c r="C708" s="89"/>
      <c r="G708" s="89"/>
      <c r="I708" s="89"/>
    </row>
    <row r="709">
      <c r="C709" s="89"/>
      <c r="G709" s="89"/>
      <c r="I709" s="89"/>
    </row>
    <row r="710">
      <c r="C710" s="89"/>
      <c r="G710" s="89"/>
      <c r="I710" s="89"/>
    </row>
    <row r="711">
      <c r="C711" s="89"/>
      <c r="G711" s="89"/>
      <c r="I711" s="89"/>
    </row>
    <row r="712">
      <c r="C712" s="89"/>
      <c r="G712" s="89"/>
      <c r="I712" s="89"/>
    </row>
    <row r="713">
      <c r="C713" s="89"/>
      <c r="G713" s="89"/>
      <c r="I713" s="89"/>
    </row>
    <row r="714">
      <c r="C714" s="89"/>
      <c r="G714" s="89"/>
      <c r="I714" s="89"/>
    </row>
    <row r="715">
      <c r="C715" s="89"/>
      <c r="G715" s="89"/>
      <c r="I715" s="89"/>
    </row>
    <row r="716">
      <c r="C716" s="89"/>
      <c r="G716" s="89"/>
      <c r="I716" s="89"/>
    </row>
    <row r="717">
      <c r="C717" s="89"/>
      <c r="G717" s="89"/>
      <c r="I717" s="89"/>
    </row>
    <row r="718">
      <c r="C718" s="89"/>
      <c r="G718" s="89"/>
      <c r="I718" s="89"/>
    </row>
    <row r="719">
      <c r="C719" s="89"/>
      <c r="G719" s="89"/>
      <c r="I719" s="89"/>
    </row>
    <row r="720">
      <c r="C720" s="89"/>
      <c r="G720" s="89"/>
      <c r="I720" s="89"/>
    </row>
    <row r="721">
      <c r="C721" s="89"/>
      <c r="G721" s="89"/>
      <c r="I721" s="89"/>
    </row>
    <row r="722">
      <c r="C722" s="89"/>
      <c r="G722" s="89"/>
      <c r="I722" s="89"/>
    </row>
    <row r="723">
      <c r="C723" s="89"/>
      <c r="G723" s="89"/>
      <c r="I723" s="89"/>
    </row>
    <row r="724">
      <c r="C724" s="89"/>
      <c r="G724" s="89"/>
      <c r="I724" s="89"/>
    </row>
    <row r="725">
      <c r="C725" s="89"/>
      <c r="G725" s="89"/>
      <c r="I725" s="89"/>
    </row>
    <row r="726">
      <c r="C726" s="89"/>
      <c r="G726" s="89"/>
      <c r="I726" s="89"/>
    </row>
    <row r="727">
      <c r="C727" s="89"/>
      <c r="G727" s="89"/>
      <c r="I727" s="89"/>
    </row>
    <row r="728">
      <c r="C728" s="89"/>
      <c r="G728" s="89"/>
      <c r="I728" s="89"/>
    </row>
    <row r="729">
      <c r="C729" s="89"/>
      <c r="G729" s="89"/>
      <c r="I729" s="89"/>
    </row>
    <row r="730">
      <c r="C730" s="89"/>
      <c r="G730" s="89"/>
      <c r="I730" s="89"/>
    </row>
    <row r="731">
      <c r="C731" s="89"/>
      <c r="G731" s="89"/>
      <c r="I731" s="89"/>
    </row>
    <row r="732">
      <c r="C732" s="89"/>
      <c r="G732" s="89"/>
      <c r="I732" s="89"/>
    </row>
    <row r="733">
      <c r="C733" s="89"/>
      <c r="G733" s="89"/>
      <c r="I733" s="89"/>
    </row>
    <row r="734">
      <c r="C734" s="89"/>
      <c r="G734" s="89"/>
      <c r="I734" s="89"/>
    </row>
    <row r="735">
      <c r="C735" s="89"/>
      <c r="G735" s="89"/>
      <c r="I735" s="89"/>
    </row>
    <row r="736">
      <c r="C736" s="89"/>
      <c r="G736" s="89"/>
      <c r="I736" s="89"/>
    </row>
    <row r="737">
      <c r="C737" s="89"/>
      <c r="G737" s="89"/>
      <c r="I737" s="89"/>
    </row>
    <row r="738">
      <c r="C738" s="89"/>
      <c r="G738" s="89"/>
      <c r="I738" s="89"/>
    </row>
    <row r="739">
      <c r="C739" s="89"/>
      <c r="G739" s="89"/>
      <c r="I739" s="89"/>
    </row>
    <row r="740">
      <c r="C740" s="89"/>
      <c r="G740" s="89"/>
      <c r="I740" s="89"/>
    </row>
    <row r="741">
      <c r="C741" s="89"/>
      <c r="G741" s="89"/>
      <c r="I741" s="89"/>
    </row>
    <row r="742">
      <c r="C742" s="89"/>
      <c r="G742" s="89"/>
      <c r="I742" s="89"/>
    </row>
    <row r="743">
      <c r="C743" s="89"/>
      <c r="G743" s="89"/>
      <c r="I743" s="89"/>
    </row>
    <row r="744">
      <c r="C744" s="89"/>
      <c r="G744" s="89"/>
      <c r="I744" s="89"/>
    </row>
    <row r="745">
      <c r="C745" s="89"/>
      <c r="G745" s="89"/>
      <c r="I745" s="89"/>
    </row>
    <row r="746">
      <c r="C746" s="89"/>
      <c r="G746" s="89"/>
      <c r="I746" s="89"/>
    </row>
    <row r="747">
      <c r="C747" s="89"/>
      <c r="G747" s="89"/>
      <c r="I747" s="89"/>
    </row>
    <row r="748">
      <c r="C748" s="89"/>
      <c r="G748" s="89"/>
      <c r="I748" s="89"/>
    </row>
    <row r="749">
      <c r="C749" s="89"/>
      <c r="G749" s="89"/>
      <c r="I749" s="89"/>
    </row>
    <row r="750">
      <c r="C750" s="89"/>
      <c r="G750" s="89"/>
      <c r="I750" s="89"/>
    </row>
    <row r="751">
      <c r="C751" s="89"/>
      <c r="G751" s="89"/>
      <c r="I751" s="89"/>
    </row>
    <row r="752">
      <c r="C752" s="89"/>
      <c r="G752" s="89"/>
      <c r="I752" s="89"/>
    </row>
    <row r="753">
      <c r="C753" s="89"/>
      <c r="G753" s="89"/>
      <c r="I753" s="89"/>
    </row>
    <row r="754">
      <c r="C754" s="89"/>
      <c r="G754" s="89"/>
      <c r="I754" s="89"/>
    </row>
    <row r="755">
      <c r="C755" s="89"/>
      <c r="G755" s="89"/>
      <c r="I755" s="89"/>
    </row>
    <row r="756">
      <c r="C756" s="89"/>
      <c r="G756" s="89"/>
      <c r="I756" s="89"/>
    </row>
    <row r="757">
      <c r="C757" s="89"/>
      <c r="G757" s="89"/>
      <c r="I757" s="89"/>
    </row>
    <row r="758">
      <c r="C758" s="89"/>
      <c r="G758" s="89"/>
      <c r="I758" s="89"/>
    </row>
    <row r="759">
      <c r="C759" s="89"/>
      <c r="G759" s="89"/>
      <c r="I759" s="89"/>
    </row>
    <row r="760">
      <c r="C760" s="89"/>
      <c r="G760" s="89"/>
      <c r="I760" s="89"/>
    </row>
    <row r="761">
      <c r="C761" s="89"/>
      <c r="G761" s="89"/>
      <c r="I761" s="89"/>
    </row>
    <row r="762">
      <c r="C762" s="89"/>
      <c r="G762" s="89"/>
      <c r="I762" s="89"/>
    </row>
    <row r="763">
      <c r="C763" s="89"/>
      <c r="G763" s="89"/>
      <c r="I763" s="89"/>
    </row>
    <row r="764">
      <c r="C764" s="89"/>
      <c r="G764" s="89"/>
      <c r="I764" s="89"/>
    </row>
    <row r="765">
      <c r="C765" s="89"/>
      <c r="G765" s="89"/>
      <c r="I765" s="89"/>
    </row>
    <row r="766">
      <c r="C766" s="89"/>
      <c r="G766" s="89"/>
      <c r="I766" s="89"/>
    </row>
    <row r="767">
      <c r="C767" s="89"/>
      <c r="G767" s="89"/>
      <c r="I767" s="89"/>
    </row>
    <row r="768">
      <c r="C768" s="89"/>
      <c r="G768" s="89"/>
      <c r="I768" s="89"/>
    </row>
    <row r="769">
      <c r="C769" s="89"/>
      <c r="G769" s="89"/>
      <c r="I769" s="89"/>
    </row>
    <row r="770">
      <c r="C770" s="89"/>
      <c r="G770" s="89"/>
      <c r="I770" s="89"/>
    </row>
    <row r="771">
      <c r="C771" s="89"/>
      <c r="G771" s="89"/>
      <c r="I771" s="89"/>
    </row>
    <row r="772">
      <c r="C772" s="89"/>
      <c r="G772" s="89"/>
      <c r="I772" s="89"/>
    </row>
    <row r="773">
      <c r="C773" s="89"/>
      <c r="G773" s="89"/>
      <c r="I773" s="89"/>
    </row>
    <row r="774">
      <c r="C774" s="89"/>
      <c r="G774" s="89"/>
      <c r="I774" s="89"/>
    </row>
    <row r="775">
      <c r="C775" s="89"/>
      <c r="G775" s="89"/>
      <c r="I775" s="89"/>
    </row>
    <row r="776">
      <c r="C776" s="89"/>
      <c r="G776" s="89"/>
      <c r="I776" s="89"/>
    </row>
    <row r="777">
      <c r="C777" s="89"/>
      <c r="G777" s="89"/>
      <c r="I777" s="89"/>
    </row>
    <row r="778">
      <c r="C778" s="89"/>
      <c r="G778" s="89"/>
      <c r="I778" s="89"/>
    </row>
    <row r="779">
      <c r="C779" s="89"/>
      <c r="G779" s="89"/>
      <c r="I779" s="89"/>
    </row>
    <row r="780">
      <c r="C780" s="89"/>
      <c r="G780" s="89"/>
      <c r="I780" s="89"/>
    </row>
    <row r="781">
      <c r="C781" s="89"/>
      <c r="G781" s="89"/>
      <c r="I781" s="89"/>
    </row>
    <row r="782">
      <c r="C782" s="89"/>
      <c r="G782" s="89"/>
      <c r="I782" s="89"/>
    </row>
    <row r="783">
      <c r="C783" s="89"/>
      <c r="G783" s="89"/>
      <c r="I783" s="89"/>
    </row>
    <row r="784">
      <c r="C784" s="89"/>
      <c r="G784" s="89"/>
      <c r="I784" s="89"/>
    </row>
    <row r="785">
      <c r="C785" s="89"/>
      <c r="G785" s="89"/>
      <c r="I785" s="89"/>
    </row>
    <row r="786">
      <c r="C786" s="89"/>
      <c r="G786" s="89"/>
      <c r="I786" s="89"/>
    </row>
    <row r="787">
      <c r="C787" s="89"/>
      <c r="G787" s="89"/>
      <c r="I787" s="89"/>
    </row>
    <row r="788">
      <c r="C788" s="89"/>
      <c r="G788" s="89"/>
      <c r="I788" s="89"/>
    </row>
    <row r="789">
      <c r="C789" s="89"/>
      <c r="G789" s="89"/>
      <c r="I789" s="89"/>
    </row>
    <row r="790">
      <c r="C790" s="89"/>
      <c r="G790" s="89"/>
      <c r="I790" s="89"/>
    </row>
    <row r="791">
      <c r="C791" s="89"/>
      <c r="G791" s="89"/>
      <c r="I791" s="89"/>
    </row>
    <row r="792">
      <c r="C792" s="89"/>
      <c r="G792" s="89"/>
      <c r="I792" s="89"/>
    </row>
    <row r="793">
      <c r="C793" s="89"/>
      <c r="G793" s="89"/>
      <c r="I793" s="89"/>
    </row>
    <row r="794">
      <c r="C794" s="89"/>
      <c r="G794" s="89"/>
      <c r="I794" s="89"/>
    </row>
    <row r="795">
      <c r="C795" s="89"/>
      <c r="G795" s="89"/>
      <c r="I795" s="89"/>
    </row>
    <row r="796">
      <c r="C796" s="89"/>
      <c r="G796" s="89"/>
      <c r="I796" s="89"/>
    </row>
    <row r="797">
      <c r="C797" s="89"/>
      <c r="G797" s="89"/>
      <c r="I797" s="89"/>
    </row>
    <row r="798">
      <c r="C798" s="89"/>
      <c r="G798" s="89"/>
      <c r="I798" s="89"/>
    </row>
    <row r="799">
      <c r="C799" s="89"/>
      <c r="G799" s="89"/>
      <c r="I799" s="89"/>
    </row>
    <row r="800">
      <c r="C800" s="89"/>
      <c r="G800" s="89"/>
      <c r="I800" s="89"/>
    </row>
    <row r="801">
      <c r="C801" s="89"/>
      <c r="G801" s="89"/>
      <c r="I801" s="89"/>
    </row>
    <row r="802">
      <c r="C802" s="89"/>
      <c r="G802" s="89"/>
      <c r="I802" s="89"/>
    </row>
    <row r="803">
      <c r="C803" s="89"/>
      <c r="G803" s="89"/>
      <c r="I803" s="89"/>
    </row>
    <row r="804">
      <c r="C804" s="89"/>
      <c r="G804" s="89"/>
      <c r="I804" s="89"/>
    </row>
    <row r="805">
      <c r="C805" s="89"/>
      <c r="G805" s="89"/>
      <c r="I805" s="89"/>
    </row>
    <row r="806">
      <c r="C806" s="89"/>
      <c r="G806" s="89"/>
      <c r="I806" s="89"/>
    </row>
    <row r="807">
      <c r="C807" s="89"/>
      <c r="G807" s="89"/>
      <c r="I807" s="89"/>
    </row>
    <row r="808">
      <c r="C808" s="89"/>
      <c r="G808" s="89"/>
      <c r="I808" s="89"/>
    </row>
    <row r="809">
      <c r="C809" s="89"/>
      <c r="G809" s="89"/>
      <c r="I809" s="89"/>
    </row>
    <row r="810">
      <c r="C810" s="89"/>
      <c r="G810" s="89"/>
      <c r="I810" s="89"/>
    </row>
    <row r="811">
      <c r="C811" s="89"/>
      <c r="G811" s="89"/>
      <c r="I811" s="89"/>
    </row>
    <row r="812">
      <c r="C812" s="89"/>
      <c r="G812" s="89"/>
      <c r="I812" s="89"/>
    </row>
    <row r="813">
      <c r="C813" s="89"/>
      <c r="G813" s="89"/>
      <c r="I813" s="89"/>
    </row>
    <row r="814">
      <c r="C814" s="89"/>
      <c r="G814" s="89"/>
      <c r="I814" s="89"/>
    </row>
    <row r="815">
      <c r="C815" s="89"/>
      <c r="G815" s="89"/>
      <c r="I815" s="89"/>
    </row>
    <row r="816">
      <c r="C816" s="89"/>
      <c r="G816" s="89"/>
      <c r="I816" s="89"/>
    </row>
    <row r="817">
      <c r="C817" s="89"/>
      <c r="G817" s="89"/>
      <c r="I817" s="89"/>
    </row>
    <row r="818">
      <c r="C818" s="89"/>
      <c r="G818" s="89"/>
      <c r="I818" s="89"/>
    </row>
    <row r="819">
      <c r="C819" s="89"/>
      <c r="G819" s="89"/>
      <c r="I819" s="89"/>
    </row>
    <row r="820">
      <c r="C820" s="89"/>
      <c r="G820" s="89"/>
      <c r="I820" s="89"/>
    </row>
    <row r="821">
      <c r="C821" s="89"/>
      <c r="G821" s="89"/>
      <c r="I821" s="89"/>
    </row>
    <row r="822">
      <c r="C822" s="89"/>
      <c r="G822" s="89"/>
      <c r="I822" s="89"/>
    </row>
    <row r="823">
      <c r="C823" s="89"/>
      <c r="G823" s="89"/>
      <c r="I823" s="89"/>
    </row>
    <row r="824">
      <c r="C824" s="89"/>
      <c r="G824" s="89"/>
      <c r="I824" s="89"/>
    </row>
    <row r="825">
      <c r="C825" s="89"/>
      <c r="G825" s="89"/>
      <c r="I825" s="89"/>
    </row>
    <row r="826">
      <c r="C826" s="89"/>
      <c r="G826" s="89"/>
      <c r="I826" s="89"/>
    </row>
    <row r="827">
      <c r="C827" s="89"/>
      <c r="G827" s="89"/>
      <c r="I827" s="89"/>
    </row>
    <row r="828">
      <c r="C828" s="89"/>
      <c r="G828" s="89"/>
      <c r="I828" s="89"/>
    </row>
    <row r="829">
      <c r="C829" s="89"/>
      <c r="G829" s="89"/>
      <c r="I829" s="89"/>
    </row>
    <row r="830">
      <c r="C830" s="89"/>
      <c r="G830" s="89"/>
      <c r="I830" s="89"/>
    </row>
    <row r="831">
      <c r="C831" s="89"/>
      <c r="G831" s="89"/>
      <c r="I831" s="89"/>
    </row>
    <row r="832">
      <c r="C832" s="89"/>
      <c r="G832" s="89"/>
      <c r="I832" s="89"/>
    </row>
    <row r="833">
      <c r="C833" s="89"/>
      <c r="G833" s="89"/>
      <c r="I833" s="89"/>
    </row>
    <row r="834">
      <c r="C834" s="89"/>
      <c r="G834" s="89"/>
      <c r="I834" s="89"/>
    </row>
    <row r="835">
      <c r="C835" s="89"/>
      <c r="G835" s="89"/>
      <c r="I835" s="89"/>
    </row>
    <row r="836">
      <c r="C836" s="89"/>
      <c r="G836" s="89"/>
      <c r="I836" s="89"/>
    </row>
    <row r="837">
      <c r="C837" s="89"/>
      <c r="G837" s="89"/>
      <c r="I837" s="89"/>
    </row>
    <row r="838">
      <c r="C838" s="89"/>
      <c r="G838" s="89"/>
      <c r="I838" s="89"/>
    </row>
    <row r="839">
      <c r="C839" s="89"/>
      <c r="G839" s="89"/>
      <c r="I839" s="89"/>
    </row>
    <row r="840">
      <c r="C840" s="89"/>
      <c r="G840" s="89"/>
      <c r="I840" s="89"/>
    </row>
    <row r="841">
      <c r="C841" s="89"/>
      <c r="G841" s="89"/>
      <c r="I841" s="89"/>
    </row>
    <row r="842">
      <c r="C842" s="89"/>
      <c r="G842" s="89"/>
      <c r="I842" s="89"/>
    </row>
    <row r="843">
      <c r="C843" s="89"/>
      <c r="G843" s="89"/>
      <c r="I843" s="89"/>
    </row>
    <row r="844">
      <c r="C844" s="89"/>
      <c r="G844" s="89"/>
      <c r="I844" s="89"/>
    </row>
    <row r="845">
      <c r="C845" s="89"/>
      <c r="G845" s="89"/>
      <c r="I845" s="89"/>
    </row>
    <row r="846">
      <c r="C846" s="89"/>
      <c r="G846" s="89"/>
      <c r="I846" s="89"/>
    </row>
    <row r="847">
      <c r="C847" s="89"/>
      <c r="G847" s="89"/>
      <c r="I847" s="89"/>
    </row>
    <row r="848">
      <c r="C848" s="89"/>
      <c r="G848" s="89"/>
      <c r="I848" s="89"/>
    </row>
    <row r="849">
      <c r="C849" s="89"/>
      <c r="G849" s="89"/>
      <c r="I849" s="89"/>
    </row>
    <row r="850">
      <c r="C850" s="89"/>
      <c r="G850" s="89"/>
      <c r="I850" s="89"/>
    </row>
    <row r="851">
      <c r="C851" s="89"/>
      <c r="G851" s="89"/>
      <c r="I851" s="89"/>
    </row>
    <row r="852">
      <c r="C852" s="89"/>
      <c r="G852" s="89"/>
      <c r="I852" s="89"/>
    </row>
    <row r="853">
      <c r="C853" s="89"/>
      <c r="G853" s="89"/>
      <c r="I853" s="89"/>
    </row>
    <row r="854">
      <c r="C854" s="89"/>
      <c r="G854" s="89"/>
      <c r="I854" s="89"/>
    </row>
    <row r="855">
      <c r="C855" s="89"/>
      <c r="G855" s="89"/>
      <c r="I855" s="89"/>
    </row>
    <row r="856">
      <c r="C856" s="89"/>
      <c r="G856" s="89"/>
      <c r="I856" s="89"/>
    </row>
    <row r="857">
      <c r="C857" s="89"/>
      <c r="G857" s="89"/>
      <c r="I857" s="89"/>
    </row>
    <row r="858">
      <c r="C858" s="89"/>
      <c r="G858" s="89"/>
      <c r="I858" s="89"/>
    </row>
    <row r="859">
      <c r="C859" s="89"/>
      <c r="G859" s="89"/>
      <c r="I859" s="89"/>
    </row>
    <row r="860">
      <c r="C860" s="89"/>
      <c r="G860" s="89"/>
      <c r="I860" s="89"/>
    </row>
    <row r="861">
      <c r="C861" s="89"/>
      <c r="G861" s="89"/>
      <c r="I861" s="89"/>
    </row>
    <row r="862">
      <c r="C862" s="89"/>
      <c r="G862" s="89"/>
      <c r="I862" s="89"/>
    </row>
    <row r="863">
      <c r="C863" s="89"/>
      <c r="G863" s="89"/>
      <c r="I863" s="89"/>
    </row>
    <row r="864">
      <c r="C864" s="89"/>
      <c r="G864" s="89"/>
      <c r="I864" s="89"/>
    </row>
    <row r="865">
      <c r="C865" s="89"/>
      <c r="G865" s="89"/>
      <c r="I865" s="89"/>
    </row>
    <row r="866">
      <c r="C866" s="89"/>
      <c r="G866" s="89"/>
      <c r="I866" s="89"/>
    </row>
    <row r="867">
      <c r="C867" s="89"/>
      <c r="G867" s="89"/>
      <c r="I867" s="89"/>
    </row>
    <row r="868">
      <c r="C868" s="89"/>
      <c r="G868" s="89"/>
      <c r="I868" s="89"/>
    </row>
    <row r="869">
      <c r="C869" s="89"/>
      <c r="G869" s="89"/>
      <c r="I869" s="89"/>
    </row>
    <row r="870">
      <c r="C870" s="89"/>
      <c r="G870" s="89"/>
      <c r="I870" s="89"/>
    </row>
    <row r="871">
      <c r="C871" s="89"/>
      <c r="G871" s="89"/>
      <c r="I871" s="89"/>
    </row>
    <row r="872">
      <c r="C872" s="89"/>
      <c r="G872" s="89"/>
      <c r="I872" s="89"/>
    </row>
    <row r="873">
      <c r="C873" s="89"/>
      <c r="G873" s="89"/>
      <c r="I873" s="89"/>
    </row>
    <row r="874">
      <c r="C874" s="89"/>
      <c r="G874" s="89"/>
      <c r="I874" s="89"/>
    </row>
    <row r="875">
      <c r="C875" s="89"/>
      <c r="G875" s="89"/>
      <c r="I875" s="89"/>
    </row>
    <row r="876">
      <c r="C876" s="89"/>
      <c r="G876" s="89"/>
      <c r="I876" s="89"/>
    </row>
    <row r="877">
      <c r="C877" s="89"/>
      <c r="G877" s="89"/>
      <c r="I877" s="89"/>
    </row>
    <row r="878">
      <c r="C878" s="89"/>
      <c r="G878" s="89"/>
      <c r="I878" s="89"/>
    </row>
    <row r="879">
      <c r="C879" s="89"/>
      <c r="G879" s="89"/>
      <c r="I879" s="89"/>
    </row>
    <row r="880">
      <c r="C880" s="89"/>
      <c r="G880" s="89"/>
      <c r="I880" s="89"/>
    </row>
    <row r="881">
      <c r="C881" s="89"/>
      <c r="G881" s="89"/>
      <c r="I881" s="89"/>
    </row>
    <row r="882">
      <c r="C882" s="89"/>
      <c r="G882" s="89"/>
      <c r="I882" s="89"/>
    </row>
    <row r="883">
      <c r="C883" s="89"/>
      <c r="G883" s="89"/>
      <c r="I883" s="89"/>
    </row>
    <row r="884">
      <c r="C884" s="89"/>
      <c r="G884" s="89"/>
      <c r="I884" s="89"/>
    </row>
    <row r="885">
      <c r="C885" s="89"/>
      <c r="G885" s="89"/>
      <c r="I885" s="89"/>
    </row>
    <row r="886">
      <c r="C886" s="89"/>
      <c r="G886" s="89"/>
      <c r="I886" s="89"/>
    </row>
    <row r="887">
      <c r="C887" s="89"/>
      <c r="G887" s="89"/>
      <c r="I887" s="89"/>
    </row>
    <row r="888">
      <c r="C888" s="89"/>
      <c r="G888" s="89"/>
      <c r="I888" s="89"/>
    </row>
    <row r="889">
      <c r="C889" s="89"/>
      <c r="G889" s="89"/>
      <c r="I889" s="89"/>
    </row>
    <row r="890">
      <c r="C890" s="89"/>
      <c r="G890" s="89"/>
      <c r="I890" s="89"/>
    </row>
    <row r="891">
      <c r="C891" s="89"/>
      <c r="G891" s="89"/>
      <c r="I891" s="89"/>
    </row>
    <row r="892">
      <c r="C892" s="89"/>
      <c r="G892" s="89"/>
      <c r="I892" s="89"/>
    </row>
    <row r="893">
      <c r="C893" s="89"/>
      <c r="G893" s="89"/>
      <c r="I893" s="89"/>
    </row>
    <row r="894">
      <c r="C894" s="89"/>
      <c r="G894" s="89"/>
      <c r="I894" s="89"/>
    </row>
    <row r="895">
      <c r="C895" s="89"/>
      <c r="G895" s="89"/>
      <c r="I895" s="89"/>
    </row>
    <row r="896">
      <c r="C896" s="89"/>
      <c r="G896" s="89"/>
      <c r="I896" s="89"/>
    </row>
    <row r="897">
      <c r="C897" s="89"/>
      <c r="G897" s="89"/>
      <c r="I897" s="89"/>
    </row>
    <row r="898">
      <c r="C898" s="89"/>
      <c r="G898" s="89"/>
      <c r="I898" s="89"/>
    </row>
    <row r="899">
      <c r="C899" s="89"/>
      <c r="G899" s="89"/>
      <c r="I899" s="89"/>
    </row>
    <row r="900">
      <c r="C900" s="89"/>
      <c r="G900" s="89"/>
      <c r="I900" s="89"/>
    </row>
    <row r="901">
      <c r="C901" s="89"/>
      <c r="G901" s="89"/>
      <c r="I901" s="89"/>
    </row>
    <row r="902">
      <c r="C902" s="89"/>
      <c r="G902" s="89"/>
      <c r="I902" s="89"/>
    </row>
    <row r="903">
      <c r="C903" s="89"/>
      <c r="G903" s="89"/>
      <c r="I903" s="89"/>
    </row>
    <row r="904">
      <c r="C904" s="89"/>
      <c r="G904" s="89"/>
      <c r="I904" s="89"/>
    </row>
    <row r="905">
      <c r="C905" s="89"/>
      <c r="G905" s="89"/>
      <c r="I905" s="89"/>
    </row>
    <row r="906">
      <c r="C906" s="89"/>
      <c r="G906" s="89"/>
      <c r="I906" s="89"/>
    </row>
    <row r="907">
      <c r="C907" s="89"/>
      <c r="G907" s="89"/>
      <c r="I907" s="89"/>
    </row>
    <row r="908">
      <c r="C908" s="89"/>
      <c r="G908" s="89"/>
      <c r="I908" s="89"/>
    </row>
    <row r="909">
      <c r="C909" s="89"/>
      <c r="G909" s="89"/>
      <c r="I909" s="89"/>
    </row>
    <row r="910">
      <c r="C910" s="89"/>
      <c r="G910" s="89"/>
      <c r="I910" s="89"/>
    </row>
    <row r="911">
      <c r="C911" s="89"/>
      <c r="G911" s="89"/>
      <c r="I911" s="89"/>
    </row>
    <row r="912">
      <c r="C912" s="89"/>
      <c r="G912" s="89"/>
      <c r="I912" s="89"/>
    </row>
    <row r="913">
      <c r="C913" s="89"/>
      <c r="G913" s="89"/>
      <c r="I913" s="89"/>
    </row>
    <row r="914">
      <c r="C914" s="89"/>
      <c r="G914" s="89"/>
      <c r="I914" s="89"/>
    </row>
    <row r="915">
      <c r="C915" s="89"/>
      <c r="G915" s="89"/>
      <c r="I915" s="89"/>
    </row>
    <row r="916">
      <c r="C916" s="89"/>
      <c r="G916" s="89"/>
      <c r="I916" s="89"/>
    </row>
    <row r="917">
      <c r="C917" s="89"/>
      <c r="G917" s="89"/>
      <c r="I917" s="89"/>
    </row>
    <row r="918">
      <c r="C918" s="89"/>
      <c r="G918" s="89"/>
      <c r="I918" s="89"/>
    </row>
    <row r="919">
      <c r="C919" s="89"/>
      <c r="G919" s="89"/>
      <c r="I919" s="89"/>
    </row>
    <row r="920">
      <c r="C920" s="89"/>
      <c r="G920" s="89"/>
      <c r="I920" s="89"/>
    </row>
    <row r="921">
      <c r="C921" s="89"/>
      <c r="G921" s="89"/>
      <c r="I921" s="89"/>
    </row>
    <row r="922">
      <c r="C922" s="89"/>
      <c r="G922" s="89"/>
      <c r="I922" s="89"/>
    </row>
    <row r="923">
      <c r="C923" s="89"/>
      <c r="G923" s="89"/>
      <c r="I923" s="89"/>
    </row>
    <row r="924">
      <c r="C924" s="89"/>
      <c r="G924" s="89"/>
      <c r="I924" s="89"/>
    </row>
    <row r="925">
      <c r="C925" s="89"/>
      <c r="G925" s="89"/>
      <c r="I925" s="89"/>
    </row>
    <row r="926">
      <c r="C926" s="89"/>
      <c r="G926" s="89"/>
      <c r="I926" s="89"/>
    </row>
    <row r="927">
      <c r="C927" s="89"/>
      <c r="G927" s="89"/>
      <c r="I927" s="89"/>
    </row>
    <row r="928">
      <c r="C928" s="89"/>
      <c r="G928" s="89"/>
      <c r="I928" s="89"/>
    </row>
    <row r="929">
      <c r="C929" s="89"/>
      <c r="G929" s="89"/>
      <c r="I929" s="89"/>
    </row>
    <row r="930">
      <c r="C930" s="89"/>
      <c r="G930" s="89"/>
      <c r="I930" s="89"/>
    </row>
    <row r="931">
      <c r="C931" s="89"/>
      <c r="G931" s="89"/>
      <c r="I931" s="89"/>
    </row>
    <row r="932">
      <c r="C932" s="89"/>
      <c r="G932" s="89"/>
      <c r="I932" s="89"/>
    </row>
    <row r="933">
      <c r="C933" s="89"/>
      <c r="G933" s="89"/>
      <c r="I933" s="89"/>
    </row>
    <row r="934">
      <c r="C934" s="89"/>
      <c r="G934" s="89"/>
      <c r="I934" s="89"/>
    </row>
    <row r="935">
      <c r="C935" s="89"/>
      <c r="G935" s="89"/>
      <c r="I935" s="89"/>
    </row>
    <row r="936">
      <c r="C936" s="89"/>
      <c r="G936" s="89"/>
      <c r="I936" s="89"/>
    </row>
    <row r="937">
      <c r="C937" s="89"/>
      <c r="G937" s="89"/>
      <c r="I937" s="89"/>
    </row>
    <row r="938">
      <c r="C938" s="89"/>
      <c r="G938" s="89"/>
      <c r="I938" s="89"/>
    </row>
    <row r="939">
      <c r="C939" s="89"/>
      <c r="G939" s="89"/>
      <c r="I939" s="89"/>
    </row>
    <row r="940">
      <c r="C940" s="89"/>
      <c r="G940" s="89"/>
      <c r="I940" s="89"/>
    </row>
    <row r="941">
      <c r="C941" s="89"/>
      <c r="G941" s="89"/>
      <c r="I941" s="89"/>
    </row>
    <row r="942">
      <c r="C942" s="89"/>
      <c r="G942" s="89"/>
      <c r="I942" s="89"/>
    </row>
    <row r="943">
      <c r="C943" s="89"/>
      <c r="G943" s="89"/>
      <c r="I943" s="89"/>
    </row>
    <row r="944">
      <c r="C944" s="89"/>
      <c r="G944" s="89"/>
      <c r="I944" s="89"/>
    </row>
    <row r="945">
      <c r="C945" s="89"/>
      <c r="G945" s="89"/>
      <c r="I945" s="89"/>
    </row>
    <row r="946">
      <c r="C946" s="89"/>
      <c r="G946" s="89"/>
      <c r="I946" s="89"/>
    </row>
    <row r="947">
      <c r="C947" s="89"/>
      <c r="G947" s="89"/>
      <c r="I947" s="89"/>
    </row>
    <row r="948">
      <c r="C948" s="89"/>
      <c r="G948" s="89"/>
      <c r="I948" s="89"/>
    </row>
    <row r="949">
      <c r="C949" s="89"/>
      <c r="G949" s="89"/>
      <c r="I949" s="89"/>
    </row>
    <row r="950">
      <c r="C950" s="89"/>
      <c r="G950" s="89"/>
      <c r="I950" s="89"/>
    </row>
    <row r="951">
      <c r="C951" s="89"/>
      <c r="G951" s="89"/>
      <c r="I951" s="89"/>
    </row>
    <row r="952">
      <c r="C952" s="89"/>
      <c r="G952" s="89"/>
      <c r="I952" s="89"/>
    </row>
    <row r="953">
      <c r="C953" s="89"/>
      <c r="G953" s="89"/>
      <c r="I953" s="89"/>
    </row>
    <row r="954">
      <c r="C954" s="89"/>
      <c r="G954" s="89"/>
      <c r="I954" s="89"/>
    </row>
    <row r="955">
      <c r="C955" s="89"/>
      <c r="G955" s="89"/>
      <c r="I955" s="89"/>
    </row>
    <row r="956">
      <c r="C956" s="89"/>
      <c r="G956" s="89"/>
      <c r="I956" s="89"/>
    </row>
    <row r="957">
      <c r="C957" s="89"/>
      <c r="G957" s="89"/>
      <c r="I957" s="89"/>
    </row>
    <row r="958">
      <c r="C958" s="89"/>
      <c r="G958" s="89"/>
      <c r="I958" s="89"/>
    </row>
    <row r="959">
      <c r="C959" s="89"/>
      <c r="G959" s="89"/>
      <c r="I959" s="89"/>
    </row>
    <row r="960">
      <c r="C960" s="89"/>
      <c r="G960" s="89"/>
      <c r="I960" s="89"/>
    </row>
    <row r="961">
      <c r="C961" s="89"/>
      <c r="G961" s="89"/>
      <c r="I961" s="89"/>
    </row>
    <row r="962">
      <c r="C962" s="89"/>
      <c r="G962" s="89"/>
      <c r="I962" s="89"/>
    </row>
    <row r="963">
      <c r="C963" s="89"/>
      <c r="G963" s="89"/>
      <c r="I963" s="89"/>
    </row>
    <row r="964">
      <c r="C964" s="89"/>
      <c r="G964" s="89"/>
      <c r="I964" s="89"/>
    </row>
    <row r="965">
      <c r="C965" s="89"/>
      <c r="G965" s="89"/>
      <c r="I965" s="89"/>
    </row>
    <row r="966">
      <c r="C966" s="89"/>
      <c r="G966" s="89"/>
      <c r="I966" s="89"/>
    </row>
    <row r="967">
      <c r="C967" s="89"/>
      <c r="G967" s="89"/>
      <c r="I967" s="89"/>
    </row>
    <row r="968">
      <c r="C968" s="89"/>
      <c r="G968" s="89"/>
      <c r="I968" s="89"/>
    </row>
    <row r="969">
      <c r="C969" s="89"/>
      <c r="G969" s="89"/>
      <c r="I969" s="89"/>
    </row>
    <row r="970">
      <c r="C970" s="89"/>
      <c r="G970" s="89"/>
      <c r="I970" s="89"/>
    </row>
    <row r="971">
      <c r="C971" s="89"/>
      <c r="G971" s="89"/>
      <c r="I971" s="89"/>
    </row>
    <row r="972">
      <c r="C972" s="89"/>
      <c r="G972" s="89"/>
      <c r="I972" s="89"/>
    </row>
    <row r="973">
      <c r="C973" s="89"/>
      <c r="G973" s="89"/>
      <c r="I973" s="89"/>
    </row>
    <row r="974">
      <c r="C974" s="89"/>
      <c r="G974" s="89"/>
      <c r="I974" s="89"/>
    </row>
    <row r="975">
      <c r="C975" s="89"/>
      <c r="G975" s="89"/>
      <c r="I975" s="89"/>
    </row>
    <row r="976">
      <c r="C976" s="89"/>
      <c r="G976" s="89"/>
      <c r="I976" s="89"/>
    </row>
    <row r="977">
      <c r="C977" s="89"/>
      <c r="G977" s="89"/>
      <c r="I977" s="89"/>
    </row>
    <row r="978">
      <c r="C978" s="89"/>
      <c r="G978" s="89"/>
      <c r="I978" s="89"/>
    </row>
    <row r="979">
      <c r="C979" s="89"/>
      <c r="G979" s="89"/>
      <c r="I979" s="89"/>
    </row>
    <row r="980">
      <c r="C980" s="89"/>
      <c r="G980" s="89"/>
      <c r="I980" s="89"/>
    </row>
    <row r="981">
      <c r="C981" s="89"/>
      <c r="G981" s="89"/>
      <c r="I981" s="89"/>
    </row>
    <row r="982">
      <c r="C982" s="89"/>
      <c r="G982" s="89"/>
      <c r="I982" s="89"/>
    </row>
    <row r="983">
      <c r="C983" s="89"/>
      <c r="G983" s="89"/>
      <c r="I983" s="89"/>
    </row>
    <row r="984">
      <c r="C984" s="89"/>
      <c r="G984" s="89"/>
      <c r="I984" s="89"/>
    </row>
    <row r="985">
      <c r="C985" s="89"/>
      <c r="G985" s="89"/>
      <c r="I985" s="89"/>
    </row>
    <row r="986">
      <c r="C986" s="89"/>
      <c r="G986" s="89"/>
      <c r="I986" s="89"/>
    </row>
    <row r="987">
      <c r="C987" s="89"/>
      <c r="G987" s="89"/>
      <c r="I987" s="89"/>
    </row>
    <row r="988">
      <c r="C988" s="89"/>
      <c r="G988" s="89"/>
      <c r="I988" s="89"/>
    </row>
    <row r="989">
      <c r="C989" s="89"/>
      <c r="G989" s="89"/>
      <c r="I989" s="89"/>
    </row>
    <row r="990">
      <c r="C990" s="89"/>
      <c r="G990" s="89"/>
      <c r="I990" s="89"/>
    </row>
    <row r="991">
      <c r="C991" s="89"/>
      <c r="G991" s="89"/>
      <c r="I991" s="89"/>
    </row>
    <row r="992">
      <c r="C992" s="89"/>
      <c r="G992" s="89"/>
      <c r="I992" s="89"/>
    </row>
    <row r="993">
      <c r="C993" s="89"/>
      <c r="G993" s="89"/>
      <c r="I993" s="89"/>
    </row>
    <row r="994">
      <c r="C994" s="89"/>
      <c r="G994" s="89"/>
      <c r="I994" s="89"/>
    </row>
    <row r="995">
      <c r="C995" s="89"/>
      <c r="G995" s="89"/>
      <c r="I995" s="89"/>
    </row>
    <row r="996">
      <c r="C996" s="89"/>
      <c r="G996" s="89"/>
      <c r="I996" s="89"/>
    </row>
    <row r="997">
      <c r="C997" s="89"/>
      <c r="G997" s="89"/>
      <c r="I997" s="89"/>
    </row>
    <row r="998">
      <c r="C998" s="89"/>
      <c r="G998" s="89"/>
      <c r="I998" s="89"/>
    </row>
    <row r="999">
      <c r="C999" s="89"/>
      <c r="G999" s="89"/>
      <c r="I999" s="89"/>
    </row>
    <row r="1000">
      <c r="C1000" s="89"/>
      <c r="G1000" s="89"/>
      <c r="I1000" s="8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5" t="s">
        <v>167</v>
      </c>
      <c r="B1" s="66" t="s">
        <v>168</v>
      </c>
      <c r="C1" s="65" t="s">
        <v>169</v>
      </c>
      <c r="D1" s="66" t="s">
        <v>170</v>
      </c>
      <c r="E1" s="65" t="s">
        <v>171</v>
      </c>
      <c r="F1" s="65" t="s">
        <v>172</v>
      </c>
      <c r="H1" s="67"/>
    </row>
    <row r="2">
      <c r="A2" s="68"/>
      <c r="B2" s="68"/>
      <c r="D2" s="68"/>
      <c r="E2" s="71"/>
      <c r="H2" s="72"/>
    </row>
    <row r="3">
      <c r="A3" s="68"/>
      <c r="B3" s="68"/>
      <c r="D3" s="68"/>
      <c r="E3" s="71"/>
      <c r="H3" s="60"/>
    </row>
    <row r="4">
      <c r="A4" s="68"/>
      <c r="B4" s="68"/>
      <c r="D4" s="68"/>
      <c r="E4" s="71"/>
      <c r="H4" s="60"/>
    </row>
    <row r="5">
      <c r="A5" s="68"/>
      <c r="B5" s="68"/>
      <c r="D5" s="68"/>
      <c r="E5" s="71"/>
      <c r="H5" s="60"/>
    </row>
    <row r="6">
      <c r="A6" s="68"/>
      <c r="B6" s="68"/>
      <c r="D6" s="68"/>
      <c r="E6" s="71"/>
      <c r="H6" s="60"/>
    </row>
    <row r="7">
      <c r="A7" s="68"/>
      <c r="B7" s="68"/>
      <c r="D7" s="68"/>
      <c r="E7" s="71"/>
      <c r="H7" s="60"/>
      <c r="I7" s="74"/>
    </row>
    <row r="8">
      <c r="A8" s="68"/>
      <c r="B8" s="68"/>
      <c r="D8" s="68"/>
      <c r="E8" s="71"/>
      <c r="H8" s="60"/>
      <c r="I8" s="74"/>
    </row>
    <row r="9">
      <c r="A9" s="68"/>
      <c r="B9" s="68"/>
      <c r="D9" s="68"/>
      <c r="E9" s="71"/>
      <c r="H9" s="60"/>
      <c r="I9" s="74"/>
    </row>
    <row r="10">
      <c r="A10" s="68"/>
      <c r="B10" s="68"/>
      <c r="D10" s="93"/>
      <c r="E10" s="71"/>
      <c r="H10" s="76"/>
      <c r="I10" s="74"/>
    </row>
    <row r="11">
      <c r="A11" s="68"/>
      <c r="B11" s="68"/>
      <c r="D11" s="68"/>
      <c r="E11" s="71"/>
      <c r="H11" s="60"/>
      <c r="I11" s="74"/>
    </row>
    <row r="12">
      <c r="A12" s="79"/>
      <c r="B12" s="79"/>
      <c r="D12" s="68"/>
      <c r="E12" s="71"/>
      <c r="H12" s="60"/>
    </row>
    <row r="13">
      <c r="A13" s="68"/>
      <c r="B13" s="68"/>
      <c r="D13" s="79"/>
      <c r="E13" s="71"/>
      <c r="H13" s="60"/>
    </row>
    <row r="14">
      <c r="A14" s="79"/>
      <c r="B14" s="79"/>
      <c r="D14" s="68"/>
      <c r="E14" s="71"/>
      <c r="H14" s="6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8" t="s">
        <v>200</v>
      </c>
      <c r="B1" s="65" t="s">
        <v>167</v>
      </c>
      <c r="C1" s="66" t="s">
        <v>168</v>
      </c>
      <c r="D1" s="65" t="s">
        <v>169</v>
      </c>
      <c r="E1" s="66" t="s">
        <v>170</v>
      </c>
      <c r="F1" s="65" t="s">
        <v>172</v>
      </c>
    </row>
    <row r="2">
      <c r="A2" s="86">
        <f>(IF(TestUIn4!E2=US_UK!$A$2,1&amp;COUNTIF(TestUIn4!$E$2:$E2,US_UK!$A$2), IF(TestUIn4!E2=US_UK!$A$82, 2&amp;COUNTIF(TestUIn4!$E$2:$E2,US_UK!$A$82),IF(TestUIn4!E2=US_UK!$A$162, 3&amp;COUNTIF(TestUIn4!$E$2:$E2,US_UK!$A$162),IF(TestUIn4!E2=US_UK!$A$242, 4&amp;COUNTIF(TestUIn4!$E$2:$E2,US_UK!$A$242),IF(TestUIn4!E2=US_UK!$A$322, 5&amp;COUNTIF(TestUIn4!$E$2:$E2,US_UK!$A$322),IF(TestUIn4!E2=US_UK!$A$402, 6&amp;COUNTIF(TestUIn4!$E$2:$E2,US_UK!$A$402),IF(TestUIn4!E2=US_UK!$A$482, 7&amp;COUNTIF(TestUIn4!$E$2:$E2,US_UK!$A$482),IF(TestUIn4!E2=US_UK!$A$562, 8&amp;COUNTIF(TestUIn4!$E$2:$E2,US_UK!$A$562),IF(TestUIn4!E2=US_UK!$A$642, 9&amp;COUNTIF(TestUIn4!$E$2:$E2,US_UK!$A$642),IF(TestUIn4!E2=US_UK!$A$722, 10&amp;COUNTIF(TestUIn4!$E$2:$E2,US_UK!$A$722),0)))))))))))</f>
        <v>0</v>
      </c>
      <c r="B2" t="str">
        <f>TestUIn4!A2</f>
        <v/>
      </c>
      <c r="C2" s="87" t="str">
        <f>TestUIn4!B2</f>
        <v/>
      </c>
      <c r="D2" s="87" t="str">
        <f>TestUIn4!C2</f>
        <v/>
      </c>
      <c r="E2" s="87" t="str">
        <f>TestUIn4!D2</f>
        <v/>
      </c>
      <c r="F2" s="87" t="str">
        <f>TestUIn4!F2</f>
        <v/>
      </c>
    </row>
    <row r="3">
      <c r="A3" s="86">
        <f>(IF(TestUIn4!E3=US_UK!$A$2,1&amp;COUNTIF(TestUIn4!$E$2:$E3,US_UK!$A$2), IF(TestUIn4!E3=US_UK!$A$82, 2&amp;COUNTIF(TestUIn4!$E$2:$E3,US_UK!$A$82),IF(TestUIn4!E3=US_UK!$A$162, 3&amp;COUNTIF(TestUIn4!$E$2:$E3,US_UK!$A$162),IF(TestUIn4!E3=US_UK!$A$242, 4&amp;COUNTIF(TestUIn4!$E$2:$E3,US_UK!$A$242),IF(TestUIn4!E3=US_UK!$A$322, 5&amp;COUNTIF(TestUIn4!$E$2:$E3,US_UK!$A$322),IF(TestUIn4!E3=US_UK!$A$402, 6&amp;COUNTIF(TestUIn4!$E$2:$E3,US_UK!$A$402),IF(TestUIn4!E3=US_UK!$A$482, 7&amp;COUNTIF(TestUIn4!$E$2:$E3,US_UK!$A$482),IF(TestUIn4!E3=US_UK!$A$562, 8&amp;COUNTIF(TestUIn4!$E$2:$E3,US_UK!$A$562),IF(TestUIn4!E3=US_UK!$A$642, 9&amp;COUNTIF(TestUIn4!$E$2:$E3,US_UK!$A$642),IF(TestUIn4!E3=US_UK!$A$722, 10&amp;COUNTIF(TestUIn4!$E$2:$E3,US_UK!$A$722),0)))))))))))</f>
        <v>0</v>
      </c>
      <c r="B3" t="str">
        <f>TestUIn4!A3</f>
        <v/>
      </c>
      <c r="C3" s="87" t="str">
        <f>TestUIn4!B3</f>
        <v/>
      </c>
      <c r="D3" s="87" t="str">
        <f>TestUIn4!C3</f>
        <v/>
      </c>
      <c r="E3" s="87" t="str">
        <f>TestUIn4!D3</f>
        <v/>
      </c>
      <c r="F3" s="87" t="str">
        <f>TestUIn4!F3</f>
        <v/>
      </c>
    </row>
    <row r="4">
      <c r="A4" s="86">
        <f>(IF(TestUIn4!E4=US_UK!$A$2,1&amp;COUNTIF(TestUIn4!$E$2:$E4,US_UK!$A$2), IF(TestUIn4!E4=US_UK!$A$82, 2&amp;COUNTIF(TestUIn4!$E$2:$E4,US_UK!$A$82),IF(TestUIn4!E4=US_UK!$A$162, 3&amp;COUNTIF(TestUIn4!$E$2:$E4,US_UK!$A$162),IF(TestUIn4!E4=US_UK!$A$242, 4&amp;COUNTIF(TestUIn4!$E$2:$E4,US_UK!$A$242),IF(TestUIn4!E4=US_UK!$A$322, 5&amp;COUNTIF(TestUIn4!$E$2:$E4,US_UK!$A$322),IF(TestUIn4!E4=US_UK!$A$402, 6&amp;COUNTIF(TestUIn4!$E$2:$E4,US_UK!$A$402),IF(TestUIn4!E4=US_UK!$A$482, 7&amp;COUNTIF(TestUIn4!$E$2:$E4,US_UK!$A$482),IF(TestUIn4!E4=US_UK!$A$562, 8&amp;COUNTIF(TestUIn4!$E$2:$E4,US_UK!$A$562),IF(TestUIn4!E4=US_UK!$A$642, 9&amp;COUNTIF(TestUIn4!$E$2:$E4,US_UK!$A$642),IF(TestUIn4!E4=US_UK!$A$722, 10&amp;COUNTIF(TestUIn4!$E$2:$E4,US_UK!$A$722),0)))))))))))</f>
        <v>0</v>
      </c>
      <c r="B4" t="str">
        <f>TestUIn4!A4</f>
        <v/>
      </c>
      <c r="C4" s="87" t="str">
        <f>TestUIn4!B4</f>
        <v/>
      </c>
      <c r="D4" s="87" t="str">
        <f>TestUIn4!C4</f>
        <v/>
      </c>
      <c r="E4" s="87" t="str">
        <f>TestUIn4!D4</f>
        <v/>
      </c>
      <c r="F4" s="87" t="str">
        <f>TestUIn4!F4</f>
        <v/>
      </c>
    </row>
    <row r="5">
      <c r="A5" s="86">
        <f>(IF(TestUIn4!E5=US_UK!$A$2,1&amp;COUNTIF(TestUIn4!$E$2:$E5,US_UK!$A$2), IF(TestUIn4!E5=US_UK!$A$82, 2&amp;COUNTIF(TestUIn4!$E$2:$E5,US_UK!$A$82),IF(TestUIn4!E5=US_UK!$A$162, 3&amp;COUNTIF(TestUIn4!$E$2:$E5,US_UK!$A$162),IF(TestUIn4!E5=US_UK!$A$242, 4&amp;COUNTIF(TestUIn4!$E$2:$E5,US_UK!$A$242),IF(TestUIn4!E5=US_UK!$A$322, 5&amp;COUNTIF(TestUIn4!$E$2:$E5,US_UK!$A$322),IF(TestUIn4!E5=US_UK!$A$402, 6&amp;COUNTIF(TestUIn4!$E$2:$E5,US_UK!$A$402),IF(TestUIn4!E5=US_UK!$A$482, 7&amp;COUNTIF(TestUIn4!$E$2:$E5,US_UK!$A$482),IF(TestUIn4!E5=US_UK!$A$562, 8&amp;COUNTIF(TestUIn4!$E$2:$E5,US_UK!$A$562),IF(TestUIn4!E5=US_UK!$A$642, 9&amp;COUNTIF(TestUIn4!$E$2:$E5,US_UK!$A$642),IF(TestUIn4!E5=US_UK!$A$722, 10&amp;COUNTIF(TestUIn4!$E$2:$E5,US_UK!$A$722),0)))))))))))</f>
        <v>0</v>
      </c>
      <c r="B5" t="str">
        <f>TestUIn4!A5</f>
        <v/>
      </c>
      <c r="C5" s="87" t="str">
        <f>TestUIn4!B5</f>
        <v/>
      </c>
      <c r="D5" s="87" t="str">
        <f>TestUIn4!C5</f>
        <v/>
      </c>
      <c r="E5" s="87" t="str">
        <f>TestUIn4!D5</f>
        <v/>
      </c>
      <c r="F5" s="87" t="str">
        <f>TestUIn4!F5</f>
        <v/>
      </c>
    </row>
    <row r="6">
      <c r="A6" s="86">
        <f>(IF(TestUIn4!E6=US_UK!$A$2,1&amp;COUNTIF(TestUIn4!$E$2:$E6,US_UK!$A$2), IF(TestUIn4!E6=US_UK!$A$82, 2&amp;COUNTIF(TestUIn4!$E$2:$E6,US_UK!$A$82),IF(TestUIn4!E6=US_UK!$A$162, 3&amp;COUNTIF(TestUIn4!$E$2:$E6,US_UK!$A$162),IF(TestUIn4!E6=US_UK!$A$242, 4&amp;COUNTIF(TestUIn4!$E$2:$E6,US_UK!$A$242),IF(TestUIn4!E6=US_UK!$A$322, 5&amp;COUNTIF(TestUIn4!$E$2:$E6,US_UK!$A$322),IF(TestUIn4!E6=US_UK!$A$402, 6&amp;COUNTIF(TestUIn4!$E$2:$E6,US_UK!$A$402),IF(TestUIn4!E6=US_UK!$A$482, 7&amp;COUNTIF(TestUIn4!$E$2:$E6,US_UK!$A$482),IF(TestUIn4!E6=US_UK!$A$562, 8&amp;COUNTIF(TestUIn4!$E$2:$E6,US_UK!$A$562),IF(TestUIn4!E6=US_UK!$A$642, 9&amp;COUNTIF(TestUIn4!$E$2:$E6,US_UK!$A$642),IF(TestUIn4!E6=US_UK!$A$722, 10&amp;COUNTIF(TestUIn4!$E$2:$E6,US_UK!$A$722),0)))))))))))</f>
        <v>0</v>
      </c>
      <c r="B6" t="str">
        <f>TestUIn4!A6</f>
        <v/>
      </c>
      <c r="C6" s="87" t="str">
        <f>TestUIn4!B6</f>
        <v/>
      </c>
      <c r="D6" s="87" t="str">
        <f>TestUIn4!C6</f>
        <v/>
      </c>
      <c r="E6" s="87" t="str">
        <f>TestUIn4!D6</f>
        <v/>
      </c>
      <c r="F6" s="87" t="str">
        <f>TestUIn4!F6</f>
        <v/>
      </c>
    </row>
    <row r="7">
      <c r="A7" s="86">
        <f>(IF(TestUIn4!E7=US_UK!$A$2,1&amp;COUNTIF(TestUIn4!$E$2:$E7,US_UK!$A$2), IF(TestUIn4!E7=US_UK!$A$82, 2&amp;COUNTIF(TestUIn4!$E$2:$E7,US_UK!$A$82),IF(TestUIn4!E7=US_UK!$A$162, 3&amp;COUNTIF(TestUIn4!$E$2:$E7,US_UK!$A$162),IF(TestUIn4!E7=US_UK!$A$242, 4&amp;COUNTIF(TestUIn4!$E$2:$E7,US_UK!$A$242),IF(TestUIn4!E7=US_UK!$A$322, 5&amp;COUNTIF(TestUIn4!$E$2:$E7,US_UK!$A$322),IF(TestUIn4!E7=US_UK!$A$402, 6&amp;COUNTIF(TestUIn4!$E$2:$E7,US_UK!$A$402),IF(TestUIn4!E7=US_UK!$A$482, 7&amp;COUNTIF(TestUIn4!$E$2:$E7,US_UK!$A$482),IF(TestUIn4!E7=US_UK!$A$562, 8&amp;COUNTIF(TestUIn4!$E$2:$E7,US_UK!$A$562),IF(TestUIn4!E7=US_UK!$A$642, 9&amp;COUNTIF(TestUIn4!$E$2:$E7,US_UK!$A$642),IF(TestUIn4!E7=US_UK!$A$722, 10&amp;COUNTIF(TestUIn4!$E$2:$E7,US_UK!$A$722),0)))))))))))</f>
        <v>0</v>
      </c>
      <c r="B7" t="str">
        <f>TestUIn4!A7</f>
        <v/>
      </c>
      <c r="C7" s="87" t="str">
        <f>TestUIn4!B7</f>
        <v/>
      </c>
      <c r="D7" s="87" t="str">
        <f>TestUIn4!C7</f>
        <v/>
      </c>
      <c r="E7" s="87" t="str">
        <f>TestUIn4!D7</f>
        <v/>
      </c>
      <c r="F7" s="87" t="str">
        <f>TestUIn4!F7</f>
        <v/>
      </c>
    </row>
    <row r="8">
      <c r="A8" s="86">
        <f>(IF(TestUIn4!E8=US_UK!$A$2,1&amp;COUNTIF(TestUIn4!$E$2:$E8,US_UK!$A$2), IF(TestUIn4!E8=US_UK!$A$82, 2&amp;COUNTIF(TestUIn4!$E$2:$E8,US_UK!$A$82),IF(TestUIn4!E8=US_UK!$A$162, 3&amp;COUNTIF(TestUIn4!$E$2:$E8,US_UK!$A$162),IF(TestUIn4!E8=US_UK!$A$242, 4&amp;COUNTIF(TestUIn4!$E$2:$E8,US_UK!$A$242),IF(TestUIn4!E8=US_UK!$A$322, 5&amp;COUNTIF(TestUIn4!$E$2:$E8,US_UK!$A$322),IF(TestUIn4!E8=US_UK!$A$402, 6&amp;COUNTIF(TestUIn4!$E$2:$E8,US_UK!$A$402),IF(TestUIn4!E8=US_UK!$A$482, 7&amp;COUNTIF(TestUIn4!$E$2:$E8,US_UK!$A$482),IF(TestUIn4!E8=US_UK!$A$562, 8&amp;COUNTIF(TestUIn4!$E$2:$E8,US_UK!$A$562),IF(TestUIn4!E8=US_UK!$A$642, 9&amp;COUNTIF(TestUIn4!$E$2:$E8,US_UK!$A$642),IF(TestUIn4!E8=US_UK!$A$722, 10&amp;COUNTIF(TestUIn4!$E$2:$E8,US_UK!$A$722),0)))))))))))</f>
        <v>0</v>
      </c>
      <c r="B8" t="str">
        <f>TestUIn4!A8</f>
        <v/>
      </c>
      <c r="C8" s="87" t="str">
        <f>TestUIn4!B8</f>
        <v/>
      </c>
      <c r="D8" s="87" t="str">
        <f>TestUIn4!C8</f>
        <v/>
      </c>
      <c r="E8" s="87" t="str">
        <f>TestUIn4!D8</f>
        <v/>
      </c>
      <c r="F8" s="87" t="str">
        <f>TestUIn4!F8</f>
        <v/>
      </c>
    </row>
    <row r="9">
      <c r="A9" s="86">
        <f>(IF(TestUIn4!E9=US_UK!$A$2,1&amp;COUNTIF(TestUIn4!$E$2:$E9,US_UK!$A$2), IF(TestUIn4!E9=US_UK!$A$82, 2&amp;COUNTIF(TestUIn4!$E$2:$E9,US_UK!$A$82),IF(TestUIn4!E9=US_UK!$A$162, 3&amp;COUNTIF(TestUIn4!$E$2:$E9,US_UK!$A$162),IF(TestUIn4!E9=US_UK!$A$242, 4&amp;COUNTIF(TestUIn4!$E$2:$E9,US_UK!$A$242),IF(TestUIn4!E9=US_UK!$A$322, 5&amp;COUNTIF(TestUIn4!$E$2:$E9,US_UK!$A$322),IF(TestUIn4!E9=US_UK!$A$402, 6&amp;COUNTIF(TestUIn4!$E$2:$E9,US_UK!$A$402),IF(TestUIn4!E9=US_UK!$A$482, 7&amp;COUNTIF(TestUIn4!$E$2:$E9,US_UK!$A$482),IF(TestUIn4!E9=US_UK!$A$562, 8&amp;COUNTIF(TestUIn4!$E$2:$E9,US_UK!$A$562),IF(TestUIn4!E9=US_UK!$A$642, 9&amp;COUNTIF(TestUIn4!$E$2:$E9,US_UK!$A$642),IF(TestUIn4!E9=US_UK!$A$722, 10&amp;COUNTIF(TestUIn4!$E$2:$E9,US_UK!$A$722),0)))))))))))</f>
        <v>0</v>
      </c>
      <c r="B9" t="str">
        <f>TestUIn4!A9</f>
        <v/>
      </c>
      <c r="C9" s="87" t="str">
        <f>TestUIn4!B9</f>
        <v/>
      </c>
      <c r="D9" s="87" t="str">
        <f>TestUIn4!C9</f>
        <v/>
      </c>
      <c r="E9" s="87" t="str">
        <f>TestUIn4!D9</f>
        <v/>
      </c>
      <c r="F9" s="87" t="str">
        <f>TestUIn4!F9</f>
        <v/>
      </c>
    </row>
    <row r="10">
      <c r="A10" s="86">
        <f>(IF(TestUIn4!E10=US_UK!$A$2,1&amp;COUNTIF(TestUIn4!$E$2:$E10,US_UK!$A$2), IF(TestUIn4!E10=US_UK!$A$82, 2&amp;COUNTIF(TestUIn4!$E$2:$E10,US_UK!$A$82),IF(TestUIn4!E10=US_UK!$A$162, 3&amp;COUNTIF(TestUIn4!$E$2:$E10,US_UK!$A$162),IF(TestUIn4!E10=US_UK!$A$242, 4&amp;COUNTIF(TestUIn4!$E$2:$E10,US_UK!$A$242),IF(TestUIn4!E10=US_UK!$A$322, 5&amp;COUNTIF(TestUIn4!$E$2:$E10,US_UK!$A$322),IF(TestUIn4!E10=US_UK!$A$402, 6&amp;COUNTIF(TestUIn4!$E$2:$E10,US_UK!$A$402),IF(TestUIn4!E10=US_UK!$A$482, 7&amp;COUNTIF(TestUIn4!$E$2:$E10,US_UK!$A$482),IF(TestUIn4!E10=US_UK!$A$562, 8&amp;COUNTIF(TestUIn4!$E$2:$E10,US_UK!$A$562),IF(TestUIn4!E10=US_UK!$A$642, 9&amp;COUNTIF(TestUIn4!$E$2:$E10,US_UK!$A$642),IF(TestUIn4!E10=US_UK!$A$722, 10&amp;COUNTIF(TestUIn4!$E$2:$E10,US_UK!$A$722),0)))))))))))</f>
        <v>0</v>
      </c>
      <c r="B10" t="str">
        <f>TestUIn4!A10</f>
        <v/>
      </c>
      <c r="C10" s="87" t="str">
        <f>TestUIn4!B10</f>
        <v/>
      </c>
      <c r="D10" s="87" t="str">
        <f>TestUIn4!C10</f>
        <v/>
      </c>
      <c r="E10" s="87" t="str">
        <f>TestUIn4!D10</f>
        <v/>
      </c>
      <c r="F10" s="87" t="str">
        <f>TestUIn4!F10</f>
        <v/>
      </c>
    </row>
    <row r="11">
      <c r="A11" s="86">
        <f>(IF(TestUIn4!E11=US_UK!$A$2,1&amp;COUNTIF(TestUIn4!$E$2:$E11,US_UK!$A$2), IF(TestUIn4!E11=US_UK!$A$82, 2&amp;COUNTIF(TestUIn4!$E$2:$E11,US_UK!$A$82),IF(TestUIn4!E11=US_UK!$A$162, 3&amp;COUNTIF(TestUIn4!$E$2:$E11,US_UK!$A$162),IF(TestUIn4!E11=US_UK!$A$242, 4&amp;COUNTIF(TestUIn4!$E$2:$E11,US_UK!$A$242),IF(TestUIn4!E11=US_UK!$A$322, 5&amp;COUNTIF(TestUIn4!$E$2:$E11,US_UK!$A$322),IF(TestUIn4!E11=US_UK!$A$402, 6&amp;COUNTIF(TestUIn4!$E$2:$E11,US_UK!$A$402),IF(TestUIn4!E11=US_UK!$A$482, 7&amp;COUNTIF(TestUIn4!$E$2:$E11,US_UK!$A$482),IF(TestUIn4!E11=US_UK!$A$562, 8&amp;COUNTIF(TestUIn4!$E$2:$E11,US_UK!$A$562),IF(TestUIn4!E11=US_UK!$A$642, 9&amp;COUNTIF(TestUIn4!$E$2:$E11,US_UK!$A$642),IF(TestUIn4!E11=US_UK!$A$722, 10&amp;COUNTIF(TestUIn4!$E$2:$E11,US_UK!$A$722),0)))))))))))</f>
        <v>0</v>
      </c>
      <c r="B11" t="str">
        <f>TestUIn4!A11</f>
        <v/>
      </c>
      <c r="C11" s="87" t="str">
        <f>TestUIn4!B11</f>
        <v/>
      </c>
      <c r="D11" s="87" t="str">
        <f>TestUIn4!C11</f>
        <v/>
      </c>
      <c r="E11" s="87" t="str">
        <f>TestUIn4!D11</f>
        <v/>
      </c>
      <c r="F11" s="87" t="str">
        <f>TestUIn4!F11</f>
        <v/>
      </c>
    </row>
    <row r="12">
      <c r="A12" s="86">
        <f>(IF(TestUIn4!E12=US_UK!$A$2,1&amp;COUNTIF(TestUIn4!$E$2:$E12,US_UK!$A$2), IF(TestUIn4!E12=US_UK!$A$82, 2&amp;COUNTIF(TestUIn4!$E$2:$E12,US_UK!$A$82),IF(TestUIn4!E12=US_UK!$A$162, 3&amp;COUNTIF(TestUIn4!$E$2:$E12,US_UK!$A$162),IF(TestUIn4!E12=US_UK!$A$242, 4&amp;COUNTIF(TestUIn4!$E$2:$E12,US_UK!$A$242),IF(TestUIn4!E12=US_UK!$A$322, 5&amp;COUNTIF(TestUIn4!$E$2:$E12,US_UK!$A$322),IF(TestUIn4!E12=US_UK!$A$402, 6&amp;COUNTIF(TestUIn4!$E$2:$E12,US_UK!$A$402),IF(TestUIn4!E12=US_UK!$A$482, 7&amp;COUNTIF(TestUIn4!$E$2:$E12,US_UK!$A$482),IF(TestUIn4!E12=US_UK!$A$562, 8&amp;COUNTIF(TestUIn4!$E$2:$E12,US_UK!$A$562),IF(TestUIn4!E12=US_UK!$A$642, 9&amp;COUNTIF(TestUIn4!$E$2:$E12,US_UK!$A$642),IF(TestUIn4!E12=US_UK!$A$722, 10&amp;COUNTIF(TestUIn4!$E$2:$E12,US_UK!$A$722),0)))))))))))</f>
        <v>0</v>
      </c>
      <c r="B12" t="str">
        <f>TestUIn4!A12</f>
        <v/>
      </c>
      <c r="C12" s="87" t="str">
        <f>TestUIn4!B12</f>
        <v/>
      </c>
      <c r="D12" s="87" t="str">
        <f>TestUIn4!C12</f>
        <v/>
      </c>
      <c r="E12" s="87" t="str">
        <f>TestUIn4!D12</f>
        <v/>
      </c>
      <c r="F12" s="87" t="str">
        <f>TestUIn4!F12</f>
        <v/>
      </c>
    </row>
    <row r="13">
      <c r="A13" s="86">
        <f>(IF(TestUIn4!E13=US_UK!$A$2,1&amp;COUNTIF(TestUIn4!$E$2:$E13,US_UK!$A$2), IF(TestUIn4!E13=US_UK!$A$82, 2&amp;COUNTIF(TestUIn4!$E$2:$E13,US_UK!$A$82),IF(TestUIn4!E13=US_UK!$A$162, 3&amp;COUNTIF(TestUIn4!$E$2:$E13,US_UK!$A$162),IF(TestUIn4!E13=US_UK!$A$242, 4&amp;COUNTIF(TestUIn4!$E$2:$E13,US_UK!$A$242),IF(TestUIn4!E13=US_UK!$A$322, 5&amp;COUNTIF(TestUIn4!$E$2:$E13,US_UK!$A$322),IF(TestUIn4!E13=US_UK!$A$402, 6&amp;COUNTIF(TestUIn4!$E$2:$E13,US_UK!$A$402),IF(TestUIn4!E13=US_UK!$A$482, 7&amp;COUNTIF(TestUIn4!$E$2:$E13,US_UK!$A$482),IF(TestUIn4!E13=US_UK!$A$562, 8&amp;COUNTIF(TestUIn4!$E$2:$E13,US_UK!$A$562),IF(TestUIn4!E13=US_UK!$A$642, 9&amp;COUNTIF(TestUIn4!$E$2:$E13,US_UK!$A$642),IF(TestUIn4!E13=US_UK!$A$722, 10&amp;COUNTIF(TestUIn4!$E$2:$E13,US_UK!$A$722),0)))))))))))</f>
        <v>0</v>
      </c>
      <c r="B13" t="str">
        <f>TestUIn4!A13</f>
        <v/>
      </c>
      <c r="C13" s="87" t="str">
        <f>TestUIn4!B13</f>
        <v/>
      </c>
      <c r="D13" s="87" t="str">
        <f>TestUIn4!C13</f>
        <v/>
      </c>
      <c r="E13" s="87" t="str">
        <f>TestUIn4!D13</f>
        <v/>
      </c>
      <c r="F13" s="87" t="str">
        <f>TestUIn4!F13</f>
        <v/>
      </c>
    </row>
    <row r="14">
      <c r="A14" s="86">
        <f>(IF(TestUIn4!E14=US_UK!$A$2,1&amp;COUNTIF(TestUIn4!$E$2:$E14,US_UK!$A$2), IF(TestUIn4!E14=US_UK!$A$82, 2&amp;COUNTIF(TestUIn4!$E$2:$E14,US_UK!$A$82),IF(TestUIn4!E14=US_UK!$A$162, 3&amp;COUNTIF(TestUIn4!$E$2:$E14,US_UK!$A$162),IF(TestUIn4!E14=US_UK!$A$242, 4&amp;COUNTIF(TestUIn4!$E$2:$E14,US_UK!$A$242),IF(TestUIn4!E14=US_UK!$A$322, 5&amp;COUNTIF(TestUIn4!$E$2:$E14,US_UK!$A$322),IF(TestUIn4!E14=US_UK!$A$402, 6&amp;COUNTIF(TestUIn4!$E$2:$E14,US_UK!$A$402),IF(TestUIn4!E14=US_UK!$A$482, 7&amp;COUNTIF(TestUIn4!$E$2:$E14,US_UK!$A$482),IF(TestUIn4!E14=US_UK!$A$562, 8&amp;COUNTIF(TestUIn4!$E$2:$E14,US_UK!$A$562),IF(TestUIn4!E14=US_UK!$A$642, 9&amp;COUNTIF(TestUIn4!$E$2:$E14,US_UK!$A$642),IF(TestUIn4!E14=US_UK!$A$722, 10&amp;COUNTIF(TestUIn4!$E$2:$E14,US_UK!$A$722),0)))))))))))</f>
        <v>0</v>
      </c>
      <c r="B14" t="str">
        <f>TestUIn4!A14</f>
        <v/>
      </c>
      <c r="C14" s="87" t="str">
        <f>TestUIn4!B14</f>
        <v/>
      </c>
      <c r="D14" s="87" t="str">
        <f>TestUIn4!C14</f>
        <v/>
      </c>
      <c r="E14" s="87" t="str">
        <f>TestUIn4!D14</f>
        <v/>
      </c>
      <c r="F14" s="87" t="str">
        <f>TestUIn4!F14</f>
        <v/>
      </c>
    </row>
    <row r="15">
      <c r="A15" s="86">
        <f>(IF(TestUIn4!E15=US_UK!$A$2,1&amp;COUNTIF(TestUIn4!$E$2:$E15,US_UK!$A$2), IF(TestUIn4!E15=US_UK!$A$82, 2&amp;COUNTIF(TestUIn4!$E$2:$E15,US_UK!$A$82),IF(TestUIn4!E15=US_UK!$A$162, 3&amp;COUNTIF(TestUIn4!$E$2:$E15,US_UK!$A$162),IF(TestUIn4!E15=US_UK!$A$242, 4&amp;COUNTIF(TestUIn4!$E$2:$E15,US_UK!$A$242),IF(TestUIn4!E15=US_UK!$A$322, 5&amp;COUNTIF(TestUIn4!$E$2:$E15,US_UK!$A$322),IF(TestUIn4!E15=US_UK!$A$402, 6&amp;COUNTIF(TestUIn4!$E$2:$E15,US_UK!$A$402),IF(TestUIn4!E15=US_UK!$A$482, 7&amp;COUNTIF(TestUIn4!$E$2:$E15,US_UK!$A$482),IF(TestUIn4!E15=US_UK!$A$562, 8&amp;COUNTIF(TestUIn4!$E$2:$E15,US_UK!$A$562),IF(TestUIn4!E15=US_UK!$A$642, 9&amp;COUNTIF(TestUIn4!$E$2:$E15,US_UK!$A$642),IF(TestUIn4!E15=US_UK!$A$722, 10&amp;COUNTIF(TestUIn4!$E$2:$E15,US_UK!$A$722),0)))))))))))</f>
        <v>0</v>
      </c>
      <c r="B15" t="str">
        <f>TestUIn4!A15</f>
        <v/>
      </c>
      <c r="C15" s="87" t="str">
        <f>TestUIn4!B15</f>
        <v/>
      </c>
      <c r="D15" s="87" t="str">
        <f>TestUIn4!C15</f>
        <v/>
      </c>
      <c r="E15" s="87" t="str">
        <f>TestUIn4!D15</f>
        <v/>
      </c>
      <c r="F15" s="87" t="str">
        <f>TestUIn4!F15</f>
        <v/>
      </c>
    </row>
    <row r="16">
      <c r="A16" s="86">
        <f>(IF(TestUIn4!E16=US_UK!$A$2,1&amp;COUNTIF(TestUIn4!$E$2:$E16,US_UK!$A$2), IF(TestUIn4!E16=US_UK!$A$82, 2&amp;COUNTIF(TestUIn4!$E$2:$E16,US_UK!$A$82),IF(TestUIn4!E16=US_UK!$A$162, 3&amp;COUNTIF(TestUIn4!$E$2:$E16,US_UK!$A$162),IF(TestUIn4!E16=US_UK!$A$242, 4&amp;COUNTIF(TestUIn4!$E$2:$E16,US_UK!$A$242),IF(TestUIn4!E16=US_UK!$A$322, 5&amp;COUNTIF(TestUIn4!$E$2:$E16,US_UK!$A$322),IF(TestUIn4!E16=US_UK!$A$402, 6&amp;COUNTIF(TestUIn4!$E$2:$E16,US_UK!$A$402),IF(TestUIn4!E16=US_UK!$A$482, 7&amp;COUNTIF(TestUIn4!$E$2:$E16,US_UK!$A$482),IF(TestUIn4!E16=US_UK!$A$562, 8&amp;COUNTIF(TestUIn4!$E$2:$E16,US_UK!$A$562),IF(TestUIn4!E16=US_UK!$A$642, 9&amp;COUNTIF(TestUIn4!$E$2:$E16,US_UK!$A$642),IF(TestUIn4!E16=US_UK!$A$722, 10&amp;COUNTIF(TestUIn4!$E$2:$E16,US_UK!$A$722),0)))))))))))</f>
        <v>0</v>
      </c>
      <c r="B16" t="str">
        <f>TestUIn4!A16</f>
        <v/>
      </c>
      <c r="C16" s="87" t="str">
        <f>TestUIn4!B16</f>
        <v/>
      </c>
      <c r="D16" s="87" t="str">
        <f>TestUIn4!C16</f>
        <v/>
      </c>
      <c r="E16" s="87" t="str">
        <f>TestUIn4!D16</f>
        <v/>
      </c>
      <c r="F16" s="87" t="str">
        <f>TestUIn4!F16</f>
        <v/>
      </c>
    </row>
    <row r="17">
      <c r="A17" s="86">
        <f>(IF(TestUIn4!E17=US_UK!$A$2,1&amp;COUNTIF(TestUIn4!$E$2:$E17,US_UK!$A$2), IF(TestUIn4!E17=US_UK!$A$82, 2&amp;COUNTIF(TestUIn4!$E$2:$E17,US_UK!$A$82),IF(TestUIn4!E17=US_UK!$A$162, 3&amp;COUNTIF(TestUIn4!$E$2:$E17,US_UK!$A$162),IF(TestUIn4!E17=US_UK!$A$242, 4&amp;COUNTIF(TestUIn4!$E$2:$E17,US_UK!$A$242),IF(TestUIn4!E17=US_UK!$A$322, 5&amp;COUNTIF(TestUIn4!$E$2:$E17,US_UK!$A$322),IF(TestUIn4!E17=US_UK!$A$402, 6&amp;COUNTIF(TestUIn4!$E$2:$E17,US_UK!$A$402),IF(TestUIn4!E17=US_UK!$A$482, 7&amp;COUNTIF(TestUIn4!$E$2:$E17,US_UK!$A$482),IF(TestUIn4!E17=US_UK!$A$562, 8&amp;COUNTIF(TestUIn4!$E$2:$E17,US_UK!$A$562),IF(TestUIn4!E17=US_UK!$A$642, 9&amp;COUNTIF(TestUIn4!$E$2:$E17,US_UK!$A$642),IF(TestUIn4!E17=US_UK!$A$722, 10&amp;COUNTIF(TestUIn4!$E$2:$E17,US_UK!$A$722),0)))))))))))</f>
        <v>0</v>
      </c>
      <c r="B17" t="str">
        <f>TestUIn4!A17</f>
        <v/>
      </c>
      <c r="C17" s="87" t="str">
        <f>TestUIn4!B17</f>
        <v/>
      </c>
      <c r="D17" s="87" t="str">
        <f>TestUIn4!C17</f>
        <v/>
      </c>
      <c r="E17" s="87" t="str">
        <f>TestUIn4!D17</f>
        <v/>
      </c>
      <c r="F17" s="87" t="str">
        <f>TestUIn4!F17</f>
        <v/>
      </c>
    </row>
    <row r="18">
      <c r="A18" s="86">
        <f>(IF(TestUIn4!E18=US_UK!$A$2,1&amp;COUNTIF(TestUIn4!$E$2:$E18,US_UK!$A$2), IF(TestUIn4!E18=US_UK!$A$82, 2&amp;COUNTIF(TestUIn4!$E$2:$E18,US_UK!$A$82),IF(TestUIn4!E18=US_UK!$A$162, 3&amp;COUNTIF(TestUIn4!$E$2:$E18,US_UK!$A$162),IF(TestUIn4!E18=US_UK!$A$242, 4&amp;COUNTIF(TestUIn4!$E$2:$E18,US_UK!$A$242),IF(TestUIn4!E18=US_UK!$A$322, 5&amp;COUNTIF(TestUIn4!$E$2:$E18,US_UK!$A$322),IF(TestUIn4!E18=US_UK!$A$402, 6&amp;COUNTIF(TestUIn4!$E$2:$E18,US_UK!$A$402),IF(TestUIn4!E18=US_UK!$A$482, 7&amp;COUNTIF(TestUIn4!$E$2:$E18,US_UK!$A$482),IF(TestUIn4!E18=US_UK!$A$562, 8&amp;COUNTIF(TestUIn4!$E$2:$E18,US_UK!$A$562),IF(TestUIn4!E18=US_UK!$A$642, 9&amp;COUNTIF(TestUIn4!$E$2:$E18,US_UK!$A$642),IF(TestUIn4!E18=US_UK!$A$722, 10&amp;COUNTIF(TestUIn4!$E$2:$E18,US_UK!$A$722),0)))))))))))</f>
        <v>0</v>
      </c>
      <c r="B18" t="str">
        <f>TestUIn4!A18</f>
        <v/>
      </c>
      <c r="C18" s="87" t="str">
        <f>TestUIn4!B18</f>
        <v/>
      </c>
      <c r="D18" s="87" t="str">
        <f>TestUIn4!C18</f>
        <v/>
      </c>
      <c r="E18" s="87" t="str">
        <f>TestUIn4!D18</f>
        <v/>
      </c>
      <c r="F18" s="87" t="str">
        <f>TestUIn4!F18</f>
        <v/>
      </c>
    </row>
    <row r="19">
      <c r="A19" s="86">
        <f>(IF(TestUIn4!E19=US_UK!$A$2,1&amp;COUNTIF(TestUIn4!$E$2:$E19,US_UK!$A$2), IF(TestUIn4!E19=US_UK!$A$82, 2&amp;COUNTIF(TestUIn4!$E$2:$E19,US_UK!$A$82),IF(TestUIn4!E19=US_UK!$A$162, 3&amp;COUNTIF(TestUIn4!$E$2:$E19,US_UK!$A$162),IF(TestUIn4!E19=US_UK!$A$242, 4&amp;COUNTIF(TestUIn4!$E$2:$E19,US_UK!$A$242),IF(TestUIn4!E19=US_UK!$A$322, 5&amp;COUNTIF(TestUIn4!$E$2:$E19,US_UK!$A$322),IF(TestUIn4!E19=US_UK!$A$402, 6&amp;COUNTIF(TestUIn4!$E$2:$E19,US_UK!$A$402),IF(TestUIn4!E19=US_UK!$A$482, 7&amp;COUNTIF(TestUIn4!$E$2:$E19,US_UK!$A$482),IF(TestUIn4!E19=US_UK!$A$562, 8&amp;COUNTIF(TestUIn4!$E$2:$E19,US_UK!$A$562),IF(TestUIn4!E19=US_UK!$A$642, 9&amp;COUNTIF(TestUIn4!$E$2:$E19,US_UK!$A$642),IF(TestUIn4!E19=US_UK!$A$722, 10&amp;COUNTIF(TestUIn4!$E$2:$E19,US_UK!$A$722),0)))))))))))</f>
        <v>0</v>
      </c>
      <c r="B19" t="str">
        <f>TestUIn4!A19</f>
        <v/>
      </c>
      <c r="C19" s="87" t="str">
        <f>TestUIn4!B19</f>
        <v/>
      </c>
      <c r="D19" s="87" t="str">
        <f>TestUIn4!C19</f>
        <v/>
      </c>
      <c r="E19" s="87" t="str">
        <f>TestUIn4!D19</f>
        <v/>
      </c>
      <c r="F19" s="87" t="str">
        <f>TestUIn4!F19</f>
        <v/>
      </c>
    </row>
    <row r="20">
      <c r="A20" s="86">
        <f>(IF(TestUIn4!E20=US_UK!$A$2,1&amp;COUNTIF(TestUIn4!$E$2:$E20,US_UK!$A$2), IF(TestUIn4!E20=US_UK!$A$82, 2&amp;COUNTIF(TestUIn4!$E$2:$E20,US_UK!$A$82),IF(TestUIn4!E20=US_UK!$A$162, 3&amp;COUNTIF(TestUIn4!$E$2:$E20,US_UK!$A$162),IF(TestUIn4!E20=US_UK!$A$242, 4&amp;COUNTIF(TestUIn4!$E$2:$E20,US_UK!$A$242),IF(TestUIn4!E20=US_UK!$A$322, 5&amp;COUNTIF(TestUIn4!$E$2:$E20,US_UK!$A$322),IF(TestUIn4!E20=US_UK!$A$402, 6&amp;COUNTIF(TestUIn4!$E$2:$E20,US_UK!$A$402),IF(TestUIn4!E20=US_UK!$A$482, 7&amp;COUNTIF(TestUIn4!$E$2:$E20,US_UK!$A$482),IF(TestUIn4!E20=US_UK!$A$562, 8&amp;COUNTIF(TestUIn4!$E$2:$E20,US_UK!$A$562),IF(TestUIn4!E20=US_UK!$A$642, 9&amp;COUNTIF(TestUIn4!$E$2:$E20,US_UK!$A$642),IF(TestUIn4!E20=US_UK!$A$722, 10&amp;COUNTIF(TestUIn4!$E$2:$E20,US_UK!$A$722),0)))))))))))</f>
        <v>0</v>
      </c>
      <c r="B20" t="str">
        <f>TestUIn4!A20</f>
        <v/>
      </c>
      <c r="C20" s="87" t="str">
        <f>TestUIn4!B20</f>
        <v/>
      </c>
      <c r="D20" s="87" t="str">
        <f>TestUIn4!C20</f>
        <v/>
      </c>
      <c r="E20" s="87" t="str">
        <f>TestUIn4!D20</f>
        <v/>
      </c>
      <c r="F20" s="87" t="str">
        <f>TestUIn4!F20</f>
        <v/>
      </c>
    </row>
    <row r="21">
      <c r="A21" s="86">
        <f>(IF(TestUIn4!E21=US_UK!$A$2,1&amp;COUNTIF(TestUIn4!$E$2:$E21,US_UK!$A$2), IF(TestUIn4!E21=US_UK!$A$82, 2&amp;COUNTIF(TestUIn4!$E$2:$E21,US_UK!$A$82),IF(TestUIn4!E21=US_UK!$A$162, 3&amp;COUNTIF(TestUIn4!$E$2:$E21,US_UK!$A$162),IF(TestUIn4!E21=US_UK!$A$242, 4&amp;COUNTIF(TestUIn4!$E$2:$E21,US_UK!$A$242),IF(TestUIn4!E21=US_UK!$A$322, 5&amp;COUNTIF(TestUIn4!$E$2:$E21,US_UK!$A$322),IF(TestUIn4!E21=US_UK!$A$402, 6&amp;COUNTIF(TestUIn4!$E$2:$E21,US_UK!$A$402),IF(TestUIn4!E21=US_UK!$A$482, 7&amp;COUNTIF(TestUIn4!$E$2:$E21,US_UK!$A$482),IF(TestUIn4!E21=US_UK!$A$562, 8&amp;COUNTIF(TestUIn4!$E$2:$E21,US_UK!$A$562),IF(TestUIn4!E21=US_UK!$A$642, 9&amp;COUNTIF(TestUIn4!$E$2:$E21,US_UK!$A$642),IF(TestUIn4!E21=US_UK!$A$722, 10&amp;COUNTIF(TestUIn4!$E$2:$E21,US_UK!$A$722),0)))))))))))</f>
        <v>0</v>
      </c>
      <c r="B21" t="str">
        <f>TestUIn4!A21</f>
        <v/>
      </c>
      <c r="C21" s="87" t="str">
        <f>TestUIn4!B21</f>
        <v/>
      </c>
      <c r="D21" s="87" t="str">
        <f>TestUIn4!C21</f>
        <v/>
      </c>
      <c r="E21" s="87" t="str">
        <f>TestUIn4!D21</f>
        <v/>
      </c>
      <c r="F21" s="87" t="str">
        <f>TestUIn4!F21</f>
        <v/>
      </c>
    </row>
    <row r="22">
      <c r="A22" s="86">
        <f>(IF(TestUIn4!E22=US_UK!$A$2,1&amp;COUNTIF(TestUIn4!$E$2:$E22,US_UK!$A$2), IF(TestUIn4!E22=US_UK!$A$82, 2&amp;COUNTIF(TestUIn4!$E$2:$E22,US_UK!$A$82),IF(TestUIn4!E22=US_UK!$A$162, 3&amp;COUNTIF(TestUIn4!$E$2:$E22,US_UK!$A$162),IF(TestUIn4!E22=US_UK!$A$242, 4&amp;COUNTIF(TestUIn4!$E$2:$E22,US_UK!$A$242),IF(TestUIn4!E22=US_UK!$A$322, 5&amp;COUNTIF(TestUIn4!$E$2:$E22,US_UK!$A$322),IF(TestUIn4!E22=US_UK!$A$402, 6&amp;COUNTIF(TestUIn4!$E$2:$E22,US_UK!$A$402),IF(TestUIn4!E22=US_UK!$A$482, 7&amp;COUNTIF(TestUIn4!$E$2:$E22,US_UK!$A$482),IF(TestUIn4!E22=US_UK!$A$562, 8&amp;COUNTIF(TestUIn4!$E$2:$E22,US_UK!$A$562),IF(TestUIn4!E22=US_UK!$A$642, 9&amp;COUNTIF(TestUIn4!$E$2:$E22,US_UK!$A$642),IF(TestUIn4!E22=US_UK!$A$722, 10&amp;COUNTIF(TestUIn4!$E$2:$E22,US_UK!$A$722),0)))))))))))</f>
        <v>0</v>
      </c>
      <c r="B22" t="str">
        <f>TestUIn4!A22</f>
        <v/>
      </c>
      <c r="C22" s="87" t="str">
        <f>TestUIn4!B22</f>
        <v/>
      </c>
      <c r="D22" s="87" t="str">
        <f>TestUIn4!C22</f>
        <v/>
      </c>
      <c r="E22" s="87" t="str">
        <f>TestUIn4!D22</f>
        <v/>
      </c>
      <c r="F22" s="87" t="str">
        <f>TestUIn4!F22</f>
        <v/>
      </c>
    </row>
    <row r="23">
      <c r="A23" s="86">
        <f>(IF(TestUIn4!E23=US_UK!$A$2,1&amp;COUNTIF(TestUIn4!$E$2:$E23,US_UK!$A$2), IF(TestUIn4!E23=US_UK!$A$82, 2&amp;COUNTIF(TestUIn4!$E$2:$E23,US_UK!$A$82),IF(TestUIn4!E23=US_UK!$A$162, 3&amp;COUNTIF(TestUIn4!$E$2:$E23,US_UK!$A$162),IF(TestUIn4!E23=US_UK!$A$242, 4&amp;COUNTIF(TestUIn4!$E$2:$E23,US_UK!$A$242),IF(TestUIn4!E23=US_UK!$A$322, 5&amp;COUNTIF(TestUIn4!$E$2:$E23,US_UK!$A$322),IF(TestUIn4!E23=US_UK!$A$402, 6&amp;COUNTIF(TestUIn4!$E$2:$E23,US_UK!$A$402),IF(TestUIn4!E23=US_UK!$A$482, 7&amp;COUNTIF(TestUIn4!$E$2:$E23,US_UK!$A$482),IF(TestUIn4!E23=US_UK!$A$562, 8&amp;COUNTIF(TestUIn4!$E$2:$E23,US_UK!$A$562),IF(TestUIn4!E23=US_UK!$A$642, 9&amp;COUNTIF(TestUIn4!$E$2:$E23,US_UK!$A$642),IF(TestUIn4!E23=US_UK!$A$722, 10&amp;COUNTIF(TestUIn4!$E$2:$E23,US_UK!$A$722),0)))))))))))</f>
        <v>0</v>
      </c>
      <c r="B23" t="str">
        <f>TestUIn4!A23</f>
        <v/>
      </c>
      <c r="C23" s="87" t="str">
        <f>TestUIn4!B23</f>
        <v/>
      </c>
      <c r="D23" s="87" t="str">
        <f>TestUIn4!C23</f>
        <v/>
      </c>
      <c r="E23" s="87" t="str">
        <f>TestUIn4!D23</f>
        <v/>
      </c>
      <c r="F23" s="87" t="str">
        <f>TestUIn4!F23</f>
        <v/>
      </c>
    </row>
    <row r="24">
      <c r="A24" s="86">
        <f>(IF(TestUIn4!E24=US_UK!$A$2,1&amp;COUNTIF(TestUIn4!$E$2:$E24,US_UK!$A$2), IF(TestUIn4!E24=US_UK!$A$82, 2&amp;COUNTIF(TestUIn4!$E$2:$E24,US_UK!$A$82),IF(TestUIn4!E24=US_UK!$A$162, 3&amp;COUNTIF(TestUIn4!$E$2:$E24,US_UK!$A$162),IF(TestUIn4!E24=US_UK!$A$242, 4&amp;COUNTIF(TestUIn4!$E$2:$E24,US_UK!$A$242),IF(TestUIn4!E24=US_UK!$A$322, 5&amp;COUNTIF(TestUIn4!$E$2:$E24,US_UK!$A$322),IF(TestUIn4!E24=US_UK!$A$402, 6&amp;COUNTIF(TestUIn4!$E$2:$E24,US_UK!$A$402),IF(TestUIn4!E24=US_UK!$A$482, 7&amp;COUNTIF(TestUIn4!$E$2:$E24,US_UK!$A$482),IF(TestUIn4!E24=US_UK!$A$562, 8&amp;COUNTIF(TestUIn4!$E$2:$E24,US_UK!$A$562),IF(TestUIn4!E24=US_UK!$A$642, 9&amp;COUNTIF(TestUIn4!$E$2:$E24,US_UK!$A$642),IF(TestUIn4!E24=US_UK!$A$722, 10&amp;COUNTIF(TestUIn4!$E$2:$E24,US_UK!$A$722),0)))))))))))</f>
        <v>0</v>
      </c>
      <c r="B24" t="str">
        <f>TestUIn4!A24</f>
        <v/>
      </c>
      <c r="C24" s="87" t="str">
        <f>TestUIn4!B24</f>
        <v/>
      </c>
      <c r="D24" s="87" t="str">
        <f>TestUIn4!C24</f>
        <v/>
      </c>
      <c r="E24" s="87" t="str">
        <f>TestUIn4!D24</f>
        <v/>
      </c>
      <c r="F24" s="87" t="str">
        <f>TestUIn4!F24</f>
        <v/>
      </c>
    </row>
    <row r="25">
      <c r="A25" s="86">
        <f>(IF(TestUIn4!E25=US_UK!$A$2,1&amp;COUNTIF(TestUIn4!$E$2:$E25,US_UK!$A$2), IF(TestUIn4!E25=US_UK!$A$82, 2&amp;COUNTIF(TestUIn4!$E$2:$E25,US_UK!$A$82),IF(TestUIn4!E25=US_UK!$A$162, 3&amp;COUNTIF(TestUIn4!$E$2:$E25,US_UK!$A$162),IF(TestUIn4!E25=US_UK!$A$242, 4&amp;COUNTIF(TestUIn4!$E$2:$E25,US_UK!$A$242),IF(TestUIn4!E25=US_UK!$A$322, 5&amp;COUNTIF(TestUIn4!$E$2:$E25,US_UK!$A$322),IF(TestUIn4!E25=US_UK!$A$402, 6&amp;COUNTIF(TestUIn4!$E$2:$E25,US_UK!$A$402),IF(TestUIn4!E25=US_UK!$A$482, 7&amp;COUNTIF(TestUIn4!$E$2:$E25,US_UK!$A$482),IF(TestUIn4!E25=US_UK!$A$562, 8&amp;COUNTIF(TestUIn4!$E$2:$E25,US_UK!$A$562),IF(TestUIn4!E25=US_UK!$A$642, 9&amp;COUNTIF(TestUIn4!$E$2:$E25,US_UK!$A$642),IF(TestUIn4!E25=US_UK!$A$722, 10&amp;COUNTIF(TestUIn4!$E$2:$E25,US_UK!$A$722),0)))))))))))</f>
        <v>0</v>
      </c>
      <c r="B25" t="str">
        <f>TestUIn4!A25</f>
        <v/>
      </c>
      <c r="C25" s="87" t="str">
        <f>TestUIn4!B25</f>
        <v/>
      </c>
      <c r="D25" s="87" t="str">
        <f>TestUIn4!C25</f>
        <v/>
      </c>
      <c r="E25" s="87" t="str">
        <f>TestUIn4!D25</f>
        <v/>
      </c>
      <c r="F25" s="87" t="str">
        <f>TestUIn4!F25</f>
        <v/>
      </c>
    </row>
    <row r="26">
      <c r="A26" s="86">
        <f>(IF(TestUIn4!E26=US_UK!$A$2,1&amp;COUNTIF(TestUIn4!$E$2:$E26,US_UK!$A$2), IF(TestUIn4!E26=US_UK!$A$82, 2&amp;COUNTIF(TestUIn4!$E$2:$E26,US_UK!$A$82),IF(TestUIn4!E26=US_UK!$A$162, 3&amp;COUNTIF(TestUIn4!$E$2:$E26,US_UK!$A$162),IF(TestUIn4!E26=US_UK!$A$242, 4&amp;COUNTIF(TestUIn4!$E$2:$E26,US_UK!$A$242),IF(TestUIn4!E26=US_UK!$A$322, 5&amp;COUNTIF(TestUIn4!$E$2:$E26,US_UK!$A$322),IF(TestUIn4!E26=US_UK!$A$402, 6&amp;COUNTIF(TestUIn4!$E$2:$E26,US_UK!$A$402),IF(TestUIn4!E26=US_UK!$A$482, 7&amp;COUNTIF(TestUIn4!$E$2:$E26,US_UK!$A$482),IF(TestUIn4!E26=US_UK!$A$562, 8&amp;COUNTIF(TestUIn4!$E$2:$E26,US_UK!$A$562),IF(TestUIn4!E26=US_UK!$A$642, 9&amp;COUNTIF(TestUIn4!$E$2:$E26,US_UK!$A$642),IF(TestUIn4!E26=US_UK!$A$722, 10&amp;COUNTIF(TestUIn4!$E$2:$E26,US_UK!$A$722),0)))))))))))</f>
        <v>0</v>
      </c>
      <c r="B26" t="str">
        <f>TestUIn4!A26</f>
        <v/>
      </c>
      <c r="C26" s="87" t="str">
        <f>TestUIn4!B26</f>
        <v/>
      </c>
      <c r="D26" s="87" t="str">
        <f>TestUIn4!C26</f>
        <v/>
      </c>
      <c r="E26" s="87" t="str">
        <f>TestUIn4!D26</f>
        <v/>
      </c>
      <c r="F26" s="87" t="str">
        <f>TestUIn4!F26</f>
        <v/>
      </c>
    </row>
    <row r="27">
      <c r="A27" s="86">
        <f>(IF(TestUIn4!E27=US_UK!$A$2,1&amp;COUNTIF(TestUIn4!$E$2:$E27,US_UK!$A$2), IF(TestUIn4!E27=US_UK!$A$82, 2&amp;COUNTIF(TestUIn4!$E$2:$E27,US_UK!$A$82),IF(TestUIn4!E27=US_UK!$A$162, 3&amp;COUNTIF(TestUIn4!$E$2:$E27,US_UK!$A$162),IF(TestUIn4!E27=US_UK!$A$242, 4&amp;COUNTIF(TestUIn4!$E$2:$E27,US_UK!$A$242),IF(TestUIn4!E27=US_UK!$A$322, 5&amp;COUNTIF(TestUIn4!$E$2:$E27,US_UK!$A$322),IF(TestUIn4!E27=US_UK!$A$402, 6&amp;COUNTIF(TestUIn4!$E$2:$E27,US_UK!$A$402),IF(TestUIn4!E27=US_UK!$A$482, 7&amp;COUNTIF(TestUIn4!$E$2:$E27,US_UK!$A$482),IF(TestUIn4!E27=US_UK!$A$562, 8&amp;COUNTIF(TestUIn4!$E$2:$E27,US_UK!$A$562),IF(TestUIn4!E27=US_UK!$A$642, 9&amp;COUNTIF(TestUIn4!$E$2:$E27,US_UK!$A$642),IF(TestUIn4!E27=US_UK!$A$722, 10&amp;COUNTIF(TestUIn4!$E$2:$E27,US_UK!$A$722),0)))))))))))</f>
        <v>0</v>
      </c>
      <c r="B27" t="str">
        <f>TestUIn4!A27</f>
        <v/>
      </c>
      <c r="C27" s="87" t="str">
        <f>TestUIn4!B27</f>
        <v/>
      </c>
      <c r="D27" s="87" t="str">
        <f>TestUIn4!C27</f>
        <v/>
      </c>
      <c r="E27" s="87" t="str">
        <f>TestUIn4!D27</f>
        <v/>
      </c>
      <c r="F27" s="87" t="str">
        <f>TestUIn4!F27</f>
        <v/>
      </c>
    </row>
    <row r="28">
      <c r="A28" s="86">
        <f>(IF(TestUIn4!E28=US_UK!$A$2,1&amp;COUNTIF(TestUIn4!$E$2:$E28,US_UK!$A$2), IF(TestUIn4!E28=US_UK!$A$82, 2&amp;COUNTIF(TestUIn4!$E$2:$E28,US_UK!$A$82),IF(TestUIn4!E28=US_UK!$A$162, 3&amp;COUNTIF(TestUIn4!$E$2:$E28,US_UK!$A$162),IF(TestUIn4!E28=US_UK!$A$242, 4&amp;COUNTIF(TestUIn4!$E$2:$E28,US_UK!$A$242),IF(TestUIn4!E28=US_UK!$A$322, 5&amp;COUNTIF(TestUIn4!$E$2:$E28,US_UK!$A$322),IF(TestUIn4!E28=US_UK!$A$402, 6&amp;COUNTIF(TestUIn4!$E$2:$E28,US_UK!$A$402),IF(TestUIn4!E28=US_UK!$A$482, 7&amp;COUNTIF(TestUIn4!$E$2:$E28,US_UK!$A$482),IF(TestUIn4!E28=US_UK!$A$562, 8&amp;COUNTIF(TestUIn4!$E$2:$E28,US_UK!$A$562),IF(TestUIn4!E28=US_UK!$A$642, 9&amp;COUNTIF(TestUIn4!$E$2:$E28,US_UK!$A$642),IF(TestUIn4!E28=US_UK!$A$722, 10&amp;COUNTIF(TestUIn4!$E$2:$E28,US_UK!$A$722),0)))))))))))</f>
        <v>0</v>
      </c>
      <c r="B28" t="str">
        <f>TestUIn4!A28</f>
        <v/>
      </c>
      <c r="C28" s="87" t="str">
        <f>TestUIn4!B28</f>
        <v/>
      </c>
      <c r="D28" s="87" t="str">
        <f>TestUIn4!C28</f>
        <v/>
      </c>
      <c r="E28" s="87" t="str">
        <f>TestUIn4!D28</f>
        <v/>
      </c>
      <c r="F28" s="87" t="str">
        <f>TestUIn4!F28</f>
        <v/>
      </c>
    </row>
    <row r="29">
      <c r="A29" s="86">
        <f>(IF(TestUIn4!E29=US_UK!$A$2,1&amp;COUNTIF(TestUIn4!$E$2:$E29,US_UK!$A$2), IF(TestUIn4!E29=US_UK!$A$82, 2&amp;COUNTIF(TestUIn4!$E$2:$E29,US_UK!$A$82),IF(TestUIn4!E29=US_UK!$A$162, 3&amp;COUNTIF(TestUIn4!$E$2:$E29,US_UK!$A$162),IF(TestUIn4!E29=US_UK!$A$242, 4&amp;COUNTIF(TestUIn4!$E$2:$E29,US_UK!$A$242),IF(TestUIn4!E29=US_UK!$A$322, 5&amp;COUNTIF(TestUIn4!$E$2:$E29,US_UK!$A$322),IF(TestUIn4!E29=US_UK!$A$402, 6&amp;COUNTIF(TestUIn4!$E$2:$E29,US_UK!$A$402),IF(TestUIn4!E29=US_UK!$A$482, 7&amp;COUNTIF(TestUIn4!$E$2:$E29,US_UK!$A$482),IF(TestUIn4!E29=US_UK!$A$562, 8&amp;COUNTIF(TestUIn4!$E$2:$E29,US_UK!$A$562),IF(TestUIn4!E29=US_UK!$A$642, 9&amp;COUNTIF(TestUIn4!$E$2:$E29,US_UK!$A$642),IF(TestUIn4!E29=US_UK!$A$722, 10&amp;COUNTIF(TestUIn4!$E$2:$E29,US_UK!$A$722),0)))))))))))</f>
        <v>0</v>
      </c>
      <c r="B29" t="str">
        <f>TestUIn4!A29</f>
        <v/>
      </c>
      <c r="C29" s="87" t="str">
        <f>TestUIn4!B29</f>
        <v/>
      </c>
      <c r="D29" s="87" t="str">
        <f>TestUIn4!C29</f>
        <v/>
      </c>
      <c r="E29" s="87" t="str">
        <f>TestUIn4!D29</f>
        <v/>
      </c>
      <c r="F29" s="87" t="str">
        <f>TestUIn4!F29</f>
        <v/>
      </c>
    </row>
    <row r="30">
      <c r="A30" s="86">
        <f>(IF(TestUIn4!E30=US_UK!$A$2,1&amp;COUNTIF(TestUIn4!$E$2:$E30,US_UK!$A$2), IF(TestUIn4!E30=US_UK!$A$82, 2&amp;COUNTIF(TestUIn4!$E$2:$E30,US_UK!$A$82),IF(TestUIn4!E30=US_UK!$A$162, 3&amp;COUNTIF(TestUIn4!$E$2:$E30,US_UK!$A$162),IF(TestUIn4!E30=US_UK!$A$242, 4&amp;COUNTIF(TestUIn4!$E$2:$E30,US_UK!$A$242),IF(TestUIn4!E30=US_UK!$A$322, 5&amp;COUNTIF(TestUIn4!$E$2:$E30,US_UK!$A$322),IF(TestUIn4!E30=US_UK!$A$402, 6&amp;COUNTIF(TestUIn4!$E$2:$E30,US_UK!$A$402),IF(TestUIn4!E30=US_UK!$A$482, 7&amp;COUNTIF(TestUIn4!$E$2:$E30,US_UK!$A$482),IF(TestUIn4!E30=US_UK!$A$562, 8&amp;COUNTIF(TestUIn4!$E$2:$E30,US_UK!$A$562),IF(TestUIn4!E30=US_UK!$A$642, 9&amp;COUNTIF(TestUIn4!$E$2:$E30,US_UK!$A$642),IF(TestUIn4!E30=US_UK!$A$722, 10&amp;COUNTIF(TestUIn4!$E$2:$E30,US_UK!$A$722),0)))))))))))</f>
        <v>0</v>
      </c>
      <c r="B30" t="str">
        <f>TestUIn4!A30</f>
        <v/>
      </c>
      <c r="C30" s="87" t="str">
        <f>TestUIn4!B30</f>
        <v/>
      </c>
      <c r="D30" s="87" t="str">
        <f>TestUIn4!C30</f>
        <v/>
      </c>
      <c r="E30" s="87" t="str">
        <f>TestUIn4!D30</f>
        <v/>
      </c>
      <c r="F30" s="87" t="str">
        <f>TestUIn4!F30</f>
        <v/>
      </c>
    </row>
    <row r="31">
      <c r="A31" s="86">
        <f>(IF(TestUIn4!E31=US_UK!$A$2,1&amp;COUNTIF(TestUIn4!$E$2:$E31,US_UK!$A$2), IF(TestUIn4!E31=US_UK!$A$82, 2&amp;COUNTIF(TestUIn4!$E$2:$E31,US_UK!$A$82),IF(TestUIn4!E31=US_UK!$A$162, 3&amp;COUNTIF(TestUIn4!$E$2:$E31,US_UK!$A$162),IF(TestUIn4!E31=US_UK!$A$242, 4&amp;COUNTIF(TestUIn4!$E$2:$E31,US_UK!$A$242),IF(TestUIn4!E31=US_UK!$A$322, 5&amp;COUNTIF(TestUIn4!$E$2:$E31,US_UK!$A$322),IF(TestUIn4!E31=US_UK!$A$402, 6&amp;COUNTIF(TestUIn4!$E$2:$E31,US_UK!$A$402),IF(TestUIn4!E31=US_UK!$A$482, 7&amp;COUNTIF(TestUIn4!$E$2:$E31,US_UK!$A$482),IF(TestUIn4!E31=US_UK!$A$562, 8&amp;COUNTIF(TestUIn4!$E$2:$E31,US_UK!$A$562),IF(TestUIn4!E31=US_UK!$A$642, 9&amp;COUNTIF(TestUIn4!$E$2:$E31,US_UK!$A$642),IF(TestUIn4!E31=US_UK!$A$722, 10&amp;COUNTIF(TestUIn4!$E$2:$E31,US_UK!$A$722),0)))))))))))</f>
        <v>0</v>
      </c>
      <c r="B31" t="str">
        <f>TestUIn4!A31</f>
        <v/>
      </c>
      <c r="C31" s="87" t="str">
        <f>TestUIn4!B31</f>
        <v/>
      </c>
      <c r="D31" s="87" t="str">
        <f>TestUIn4!C31</f>
        <v/>
      </c>
      <c r="E31" s="87" t="str">
        <f>TestUIn4!D31</f>
        <v/>
      </c>
      <c r="F31" s="87" t="str">
        <f>TestUIn4!F31</f>
        <v/>
      </c>
    </row>
    <row r="32">
      <c r="A32" s="86">
        <f>(IF(TestUIn4!E32=US_UK!$A$2,1&amp;COUNTIF(TestUIn4!$E$2:$E32,US_UK!$A$2), IF(TestUIn4!E32=US_UK!$A$82, 2&amp;COUNTIF(TestUIn4!$E$2:$E32,US_UK!$A$82),IF(TestUIn4!E32=US_UK!$A$162, 3&amp;COUNTIF(TestUIn4!$E$2:$E32,US_UK!$A$162),IF(TestUIn4!E32=US_UK!$A$242, 4&amp;COUNTIF(TestUIn4!$E$2:$E32,US_UK!$A$242),IF(TestUIn4!E32=US_UK!$A$322, 5&amp;COUNTIF(TestUIn4!$E$2:$E32,US_UK!$A$322),IF(TestUIn4!E32=US_UK!$A$402, 6&amp;COUNTIF(TestUIn4!$E$2:$E32,US_UK!$A$402),IF(TestUIn4!E32=US_UK!$A$482, 7&amp;COUNTIF(TestUIn4!$E$2:$E32,US_UK!$A$482),IF(TestUIn4!E32=US_UK!$A$562, 8&amp;COUNTIF(TestUIn4!$E$2:$E32,US_UK!$A$562),IF(TestUIn4!E32=US_UK!$A$642, 9&amp;COUNTIF(TestUIn4!$E$2:$E32,US_UK!$A$642),IF(TestUIn4!E32=US_UK!$A$722, 10&amp;COUNTIF(TestUIn4!$E$2:$E32,US_UK!$A$722),0)))))))))))</f>
        <v>0</v>
      </c>
      <c r="B32" t="str">
        <f>TestUIn4!A32</f>
        <v/>
      </c>
      <c r="C32" s="87" t="str">
        <f>TestUIn4!B32</f>
        <v/>
      </c>
      <c r="D32" s="87" t="str">
        <f>TestUIn4!C32</f>
        <v/>
      </c>
      <c r="E32" s="87" t="str">
        <f>TestUIn4!D32</f>
        <v/>
      </c>
      <c r="F32" s="87" t="str">
        <f>TestUIn4!F32</f>
        <v/>
      </c>
    </row>
    <row r="33">
      <c r="A33" s="86">
        <f>(IF(TestUIn4!E33=US_UK!$A$2,1&amp;COUNTIF(TestUIn4!$E$2:$E33,US_UK!$A$2), IF(TestUIn4!E33=US_UK!$A$82, 2&amp;COUNTIF(TestUIn4!$E$2:$E33,US_UK!$A$82),IF(TestUIn4!E33=US_UK!$A$162, 3&amp;COUNTIF(TestUIn4!$E$2:$E33,US_UK!$A$162),IF(TestUIn4!E33=US_UK!$A$242, 4&amp;COUNTIF(TestUIn4!$E$2:$E33,US_UK!$A$242),IF(TestUIn4!E33=US_UK!$A$322, 5&amp;COUNTIF(TestUIn4!$E$2:$E33,US_UK!$A$322),IF(TestUIn4!E33=US_UK!$A$402, 6&amp;COUNTIF(TestUIn4!$E$2:$E33,US_UK!$A$402),IF(TestUIn4!E33=US_UK!$A$482, 7&amp;COUNTIF(TestUIn4!$E$2:$E33,US_UK!$A$482),IF(TestUIn4!E33=US_UK!$A$562, 8&amp;COUNTIF(TestUIn4!$E$2:$E33,US_UK!$A$562),IF(TestUIn4!E33=US_UK!$A$642, 9&amp;COUNTIF(TestUIn4!$E$2:$E33,US_UK!$A$642),IF(TestUIn4!E33=US_UK!$A$722, 10&amp;COUNTIF(TestUIn4!$E$2:$E33,US_UK!$A$722),0)))))))))))</f>
        <v>0</v>
      </c>
      <c r="B33" t="str">
        <f>TestUIn4!A33</f>
        <v/>
      </c>
      <c r="C33" s="87" t="str">
        <f>TestUIn4!B33</f>
        <v/>
      </c>
      <c r="D33" s="87" t="str">
        <f>TestUIn4!C33</f>
        <v/>
      </c>
      <c r="E33" s="87" t="str">
        <f>TestUIn4!D33</f>
        <v/>
      </c>
      <c r="F33" s="87" t="str">
        <f>TestUIn4!F33</f>
        <v/>
      </c>
    </row>
    <row r="34">
      <c r="A34" s="86">
        <f>(IF(TestUIn4!E34=US_UK!$A$2,1&amp;COUNTIF(TestUIn4!$E$2:$E34,US_UK!$A$2), IF(TestUIn4!E34=US_UK!$A$82, 2&amp;COUNTIF(TestUIn4!$E$2:$E34,US_UK!$A$82),IF(TestUIn4!E34=US_UK!$A$162, 3&amp;COUNTIF(TestUIn4!$E$2:$E34,US_UK!$A$162),IF(TestUIn4!E34=US_UK!$A$242, 4&amp;COUNTIF(TestUIn4!$E$2:$E34,US_UK!$A$242),IF(TestUIn4!E34=US_UK!$A$322, 5&amp;COUNTIF(TestUIn4!$E$2:$E34,US_UK!$A$322),IF(TestUIn4!E34=US_UK!$A$402, 6&amp;COUNTIF(TestUIn4!$E$2:$E34,US_UK!$A$402),IF(TestUIn4!E34=US_UK!$A$482, 7&amp;COUNTIF(TestUIn4!$E$2:$E34,US_UK!$A$482),IF(TestUIn4!E34=US_UK!$A$562, 8&amp;COUNTIF(TestUIn4!$E$2:$E34,US_UK!$A$562),IF(TestUIn4!E34=US_UK!$A$642, 9&amp;COUNTIF(TestUIn4!$E$2:$E34,US_UK!$A$642),IF(TestUIn4!E34=US_UK!$A$722, 10&amp;COUNTIF(TestUIn4!$E$2:$E34,US_UK!$A$722),0)))))))))))</f>
        <v>0</v>
      </c>
      <c r="B34" t="str">
        <f>TestUIn4!A34</f>
        <v/>
      </c>
      <c r="C34" s="87" t="str">
        <f>TestUIn4!B34</f>
        <v/>
      </c>
      <c r="D34" s="87" t="str">
        <f>TestUIn4!C34</f>
        <v/>
      </c>
      <c r="E34" s="87" t="str">
        <f>TestUIn4!D34</f>
        <v/>
      </c>
      <c r="F34" s="87" t="str">
        <f>TestUIn4!F34</f>
        <v/>
      </c>
    </row>
    <row r="35">
      <c r="A35" s="86">
        <f>(IF(TestUIn4!E35=US_UK!$A$2,1&amp;COUNTIF(TestUIn4!$E$2:$E35,US_UK!$A$2), IF(TestUIn4!E35=US_UK!$A$82, 2&amp;COUNTIF(TestUIn4!$E$2:$E35,US_UK!$A$82),IF(TestUIn4!E35=US_UK!$A$162, 3&amp;COUNTIF(TestUIn4!$E$2:$E35,US_UK!$A$162),IF(TestUIn4!E35=US_UK!$A$242, 4&amp;COUNTIF(TestUIn4!$E$2:$E35,US_UK!$A$242),IF(TestUIn4!E35=US_UK!$A$322, 5&amp;COUNTIF(TestUIn4!$E$2:$E35,US_UK!$A$322),IF(TestUIn4!E35=US_UK!$A$402, 6&amp;COUNTIF(TestUIn4!$E$2:$E35,US_UK!$A$402),IF(TestUIn4!E35=US_UK!$A$482, 7&amp;COUNTIF(TestUIn4!$E$2:$E35,US_UK!$A$482),IF(TestUIn4!E35=US_UK!$A$562, 8&amp;COUNTIF(TestUIn4!$E$2:$E35,US_UK!$A$562),IF(TestUIn4!E35=US_UK!$A$642, 9&amp;COUNTIF(TestUIn4!$E$2:$E35,US_UK!$A$642),IF(TestUIn4!E35=US_UK!$A$722, 10&amp;COUNTIF(TestUIn4!$E$2:$E35,US_UK!$A$722),0)))))))))))</f>
        <v>0</v>
      </c>
      <c r="B35" t="str">
        <f>TestUIn4!A35</f>
        <v/>
      </c>
      <c r="C35" s="87" t="str">
        <f>TestUIn4!B35</f>
        <v/>
      </c>
      <c r="D35" s="87" t="str">
        <f>TestUIn4!C35</f>
        <v/>
      </c>
      <c r="E35" s="87" t="str">
        <f>TestUIn4!D35</f>
        <v/>
      </c>
      <c r="F35" s="87" t="str">
        <f>TestUIn4!F35</f>
        <v/>
      </c>
    </row>
    <row r="36">
      <c r="A36" s="86">
        <f>(IF(TestUIn4!E36=US_UK!$A$2,1&amp;COUNTIF(TestUIn4!$E$2:$E36,US_UK!$A$2), IF(TestUIn4!E36=US_UK!$A$82, 2&amp;COUNTIF(TestUIn4!$E$2:$E36,US_UK!$A$82),IF(TestUIn4!E36=US_UK!$A$162, 3&amp;COUNTIF(TestUIn4!$E$2:$E36,US_UK!$A$162),IF(TestUIn4!E36=US_UK!$A$242, 4&amp;COUNTIF(TestUIn4!$E$2:$E36,US_UK!$A$242),IF(TestUIn4!E36=US_UK!$A$322, 5&amp;COUNTIF(TestUIn4!$E$2:$E36,US_UK!$A$322),IF(TestUIn4!E36=US_UK!$A$402, 6&amp;COUNTIF(TestUIn4!$E$2:$E36,US_UK!$A$402),IF(TestUIn4!E36=US_UK!$A$482, 7&amp;COUNTIF(TestUIn4!$E$2:$E36,US_UK!$A$482),IF(TestUIn4!E36=US_UK!$A$562, 8&amp;COUNTIF(TestUIn4!$E$2:$E36,US_UK!$A$562),IF(TestUIn4!E36=US_UK!$A$642, 9&amp;COUNTIF(TestUIn4!$E$2:$E36,US_UK!$A$642),IF(TestUIn4!E36=US_UK!$A$722, 10&amp;COUNTIF(TestUIn4!$E$2:$E36,US_UK!$A$722),0)))))))))))</f>
        <v>0</v>
      </c>
      <c r="B36" t="str">
        <f>TestUIn4!A36</f>
        <v/>
      </c>
      <c r="C36" s="87" t="str">
        <f>TestUIn4!B36</f>
        <v/>
      </c>
      <c r="D36" s="87" t="str">
        <f>TestUIn4!C36</f>
        <v/>
      </c>
      <c r="E36" s="87" t="str">
        <f>TestUIn4!D36</f>
        <v/>
      </c>
      <c r="F36" s="87" t="str">
        <f>TestUIn4!F36</f>
        <v/>
      </c>
    </row>
    <row r="37">
      <c r="A37" s="86">
        <f>(IF(TestUIn4!E37=US_UK!$A$2,1&amp;COUNTIF(TestUIn4!$E$2:$E37,US_UK!$A$2), IF(TestUIn4!E37=US_UK!$A$82, 2&amp;COUNTIF(TestUIn4!$E$2:$E37,US_UK!$A$82),IF(TestUIn4!E37=US_UK!$A$162, 3&amp;COUNTIF(TestUIn4!$E$2:$E37,US_UK!$A$162),IF(TestUIn4!E37=US_UK!$A$242, 4&amp;COUNTIF(TestUIn4!$E$2:$E37,US_UK!$A$242),IF(TestUIn4!E37=US_UK!$A$322, 5&amp;COUNTIF(TestUIn4!$E$2:$E37,US_UK!$A$322),IF(TestUIn4!E37=US_UK!$A$402, 6&amp;COUNTIF(TestUIn4!$E$2:$E37,US_UK!$A$402),IF(TestUIn4!E37=US_UK!$A$482, 7&amp;COUNTIF(TestUIn4!$E$2:$E37,US_UK!$A$482),IF(TestUIn4!E37=US_UK!$A$562, 8&amp;COUNTIF(TestUIn4!$E$2:$E37,US_UK!$A$562),IF(TestUIn4!E37=US_UK!$A$642, 9&amp;COUNTIF(TestUIn4!$E$2:$E37,US_UK!$A$642),IF(TestUIn4!E37=US_UK!$A$722, 10&amp;COUNTIF(TestUIn4!$E$2:$E37,US_UK!$A$722),0)))))))))))</f>
        <v>0</v>
      </c>
      <c r="B37" t="str">
        <f>TestUIn4!A37</f>
        <v/>
      </c>
      <c r="C37" s="87" t="str">
        <f>TestUIn4!B37</f>
        <v/>
      </c>
      <c r="D37" s="87" t="str">
        <f>TestUIn4!C37</f>
        <v/>
      </c>
      <c r="E37" s="87" t="str">
        <f>TestUIn4!D37</f>
        <v/>
      </c>
      <c r="F37" s="87" t="str">
        <f>TestUIn4!F37</f>
        <v/>
      </c>
    </row>
    <row r="38">
      <c r="A38" s="86">
        <f>(IF(TestUIn4!E38=US_UK!$A$2,1&amp;COUNTIF(TestUIn4!$E$2:$E38,US_UK!$A$2), IF(TestUIn4!E38=US_UK!$A$82, 2&amp;COUNTIF(TestUIn4!$E$2:$E38,US_UK!$A$82),IF(TestUIn4!E38=US_UK!$A$162, 3&amp;COUNTIF(TestUIn4!$E$2:$E38,US_UK!$A$162),IF(TestUIn4!E38=US_UK!$A$242, 4&amp;COUNTIF(TestUIn4!$E$2:$E38,US_UK!$A$242),IF(TestUIn4!E38=US_UK!$A$322, 5&amp;COUNTIF(TestUIn4!$E$2:$E38,US_UK!$A$322),IF(TestUIn4!E38=US_UK!$A$402, 6&amp;COUNTIF(TestUIn4!$E$2:$E38,US_UK!$A$402),IF(TestUIn4!E38=US_UK!$A$482, 7&amp;COUNTIF(TestUIn4!$E$2:$E38,US_UK!$A$482),IF(TestUIn4!E38=US_UK!$A$562, 8&amp;COUNTIF(TestUIn4!$E$2:$E38,US_UK!$A$562),IF(TestUIn4!E38=US_UK!$A$642, 9&amp;COUNTIF(TestUIn4!$E$2:$E38,US_UK!$A$642),IF(TestUIn4!E38=US_UK!$A$722, 10&amp;COUNTIF(TestUIn4!$E$2:$E38,US_UK!$A$722),0)))))))))))</f>
        <v>0</v>
      </c>
      <c r="B38" t="str">
        <f>TestUIn4!A38</f>
        <v/>
      </c>
      <c r="C38" s="87" t="str">
        <f>TestUIn4!B38</f>
        <v/>
      </c>
      <c r="D38" s="87" t="str">
        <f>TestUIn4!C38</f>
        <v/>
      </c>
      <c r="E38" s="87" t="str">
        <f>TestUIn4!D38</f>
        <v/>
      </c>
      <c r="F38" s="87" t="str">
        <f>TestUIn4!F38</f>
        <v/>
      </c>
    </row>
    <row r="39">
      <c r="A39" s="86">
        <f>(IF(TestUIn4!E39=US_UK!$A$2,1&amp;COUNTIF(TestUIn4!$E$2:$E39,US_UK!$A$2), IF(TestUIn4!E39=US_UK!$A$82, 2&amp;COUNTIF(TestUIn4!$E$2:$E39,US_UK!$A$82),IF(TestUIn4!E39=US_UK!$A$162, 3&amp;COUNTIF(TestUIn4!$E$2:$E39,US_UK!$A$162),IF(TestUIn4!E39=US_UK!$A$242, 4&amp;COUNTIF(TestUIn4!$E$2:$E39,US_UK!$A$242),IF(TestUIn4!E39=US_UK!$A$322, 5&amp;COUNTIF(TestUIn4!$E$2:$E39,US_UK!$A$322),IF(TestUIn4!E39=US_UK!$A$402, 6&amp;COUNTIF(TestUIn4!$E$2:$E39,US_UK!$A$402),IF(TestUIn4!E39=US_UK!$A$482, 7&amp;COUNTIF(TestUIn4!$E$2:$E39,US_UK!$A$482),IF(TestUIn4!E39=US_UK!$A$562, 8&amp;COUNTIF(TestUIn4!$E$2:$E39,US_UK!$A$562),IF(TestUIn4!E39=US_UK!$A$642, 9&amp;COUNTIF(TestUIn4!$E$2:$E39,US_UK!$A$642),IF(TestUIn4!E39=US_UK!$A$722, 10&amp;COUNTIF(TestUIn4!$E$2:$E39,US_UK!$A$722),0)))))))))))</f>
        <v>0</v>
      </c>
      <c r="B39" t="str">
        <f>TestUIn4!A39</f>
        <v/>
      </c>
      <c r="C39" s="87" t="str">
        <f>TestUIn4!B39</f>
        <v/>
      </c>
      <c r="D39" s="87" t="str">
        <f>TestUIn4!C39</f>
        <v/>
      </c>
      <c r="E39" s="87" t="str">
        <f>TestUIn4!D39</f>
        <v/>
      </c>
      <c r="F39" s="87" t="str">
        <f>TestUIn4!F39</f>
        <v/>
      </c>
    </row>
    <row r="40">
      <c r="A40" s="86">
        <f>(IF(TestUIn4!E40=US_UK!$A$2,1&amp;COUNTIF(TestUIn4!$E$2:$E40,US_UK!$A$2), IF(TestUIn4!E40=US_UK!$A$82, 2&amp;COUNTIF(TestUIn4!$E$2:$E40,US_UK!$A$82),IF(TestUIn4!E40=US_UK!$A$162, 3&amp;COUNTIF(TestUIn4!$E$2:$E40,US_UK!$A$162),IF(TestUIn4!E40=US_UK!$A$242, 4&amp;COUNTIF(TestUIn4!$E$2:$E40,US_UK!$A$242),IF(TestUIn4!E40=US_UK!$A$322, 5&amp;COUNTIF(TestUIn4!$E$2:$E40,US_UK!$A$322),IF(TestUIn4!E40=US_UK!$A$402, 6&amp;COUNTIF(TestUIn4!$E$2:$E40,US_UK!$A$402),IF(TestUIn4!E40=US_UK!$A$482, 7&amp;COUNTIF(TestUIn4!$E$2:$E40,US_UK!$A$482),IF(TestUIn4!E40=US_UK!$A$562, 8&amp;COUNTIF(TestUIn4!$E$2:$E40,US_UK!$A$562),IF(TestUIn4!E40=US_UK!$A$642, 9&amp;COUNTIF(TestUIn4!$E$2:$E40,US_UK!$A$642),IF(TestUIn4!E40=US_UK!$A$722, 10&amp;COUNTIF(TestUIn4!$E$2:$E40,US_UK!$A$722),0)))))))))))</f>
        <v>0</v>
      </c>
      <c r="B40" t="str">
        <f>TestUIn4!A40</f>
        <v/>
      </c>
      <c r="C40" s="87" t="str">
        <f>TestUIn4!B40</f>
        <v/>
      </c>
      <c r="D40" s="87" t="str">
        <f>TestUIn4!C40</f>
        <v/>
      </c>
      <c r="E40" s="87" t="str">
        <f>TestUIn4!D40</f>
        <v/>
      </c>
      <c r="F40" s="87" t="str">
        <f>TestUIn4!F40</f>
        <v/>
      </c>
    </row>
    <row r="41">
      <c r="A41" s="86">
        <f>(IF(TestUIn4!E41=US_UK!$A$2,1&amp;COUNTIF(TestUIn4!$E$2:$E41,US_UK!$A$2), IF(TestUIn4!E41=US_UK!$A$82, 2&amp;COUNTIF(TestUIn4!$E$2:$E41,US_UK!$A$82),IF(TestUIn4!E41=US_UK!$A$162, 3&amp;COUNTIF(TestUIn4!$E$2:$E41,US_UK!$A$162),IF(TestUIn4!E41=US_UK!$A$242, 4&amp;COUNTIF(TestUIn4!$E$2:$E41,US_UK!$A$242),IF(TestUIn4!E41=US_UK!$A$322, 5&amp;COUNTIF(TestUIn4!$E$2:$E41,US_UK!$A$322),IF(TestUIn4!E41=US_UK!$A$402, 6&amp;COUNTIF(TestUIn4!$E$2:$E41,US_UK!$A$402),IF(TestUIn4!E41=US_UK!$A$482, 7&amp;COUNTIF(TestUIn4!$E$2:$E41,US_UK!$A$482),IF(TestUIn4!E41=US_UK!$A$562, 8&amp;COUNTIF(TestUIn4!$E$2:$E41,US_UK!$A$562),IF(TestUIn4!E41=US_UK!$A$642, 9&amp;COUNTIF(TestUIn4!$E$2:$E41,US_UK!$A$642),IF(TestUIn4!E41=US_UK!$A$722, 10&amp;COUNTIF(TestUIn4!$E$2:$E41,US_UK!$A$722),0)))))))))))</f>
        <v>0</v>
      </c>
      <c r="B41" t="str">
        <f>TestUIn4!A41</f>
        <v/>
      </c>
      <c r="C41" s="87" t="str">
        <f>TestUIn4!B41</f>
        <v/>
      </c>
      <c r="D41" s="87" t="str">
        <f>TestUIn4!C41</f>
        <v/>
      </c>
      <c r="E41" s="87" t="str">
        <f>TestUIn4!D41</f>
        <v/>
      </c>
      <c r="F41" s="87" t="str">
        <f>TestUIn4!F41</f>
        <v/>
      </c>
    </row>
    <row r="42">
      <c r="A42" s="86">
        <f>(IF(TestUIn4!E42=US_UK!$A$2,1&amp;COUNTIF(TestUIn4!$E$2:$E42,US_UK!$A$2), IF(TestUIn4!E42=US_UK!$A$82, 2&amp;COUNTIF(TestUIn4!$E$2:$E42,US_UK!$A$82),IF(TestUIn4!E42=US_UK!$A$162, 3&amp;COUNTIF(TestUIn4!$E$2:$E42,US_UK!$A$162),IF(TestUIn4!E42=US_UK!$A$242, 4&amp;COUNTIF(TestUIn4!$E$2:$E42,US_UK!$A$242),IF(TestUIn4!E42=US_UK!$A$322, 5&amp;COUNTIF(TestUIn4!$E$2:$E42,US_UK!$A$322),IF(TestUIn4!E42=US_UK!$A$402, 6&amp;COUNTIF(TestUIn4!$E$2:$E42,US_UK!$A$402),IF(TestUIn4!E42=US_UK!$A$482, 7&amp;COUNTIF(TestUIn4!$E$2:$E42,US_UK!$A$482),IF(TestUIn4!E42=US_UK!$A$562, 8&amp;COUNTIF(TestUIn4!$E$2:$E42,US_UK!$A$562),IF(TestUIn4!E42=US_UK!$A$642, 9&amp;COUNTIF(TestUIn4!$E$2:$E42,US_UK!$A$642),IF(TestUIn4!E42=US_UK!$A$722, 10&amp;COUNTIF(TestUIn4!$E$2:$E42,US_UK!$A$722),0)))))))))))</f>
        <v>0</v>
      </c>
      <c r="B42" t="str">
        <f>TestUIn4!A42</f>
        <v/>
      </c>
      <c r="C42" s="87" t="str">
        <f>TestUIn4!B42</f>
        <v/>
      </c>
      <c r="D42" s="87" t="str">
        <f>TestUIn4!C42</f>
        <v/>
      </c>
      <c r="E42" s="87" t="str">
        <f>TestUIn4!D42</f>
        <v/>
      </c>
      <c r="F42" s="87" t="str">
        <f>TestUIn4!F42</f>
        <v/>
      </c>
    </row>
    <row r="43">
      <c r="A43" s="86">
        <f>(IF(TestUIn4!E43=US_UK!$A$2,1&amp;COUNTIF(TestUIn4!$E$2:$E43,US_UK!$A$2), IF(TestUIn4!E43=US_UK!$A$82, 2&amp;COUNTIF(TestUIn4!$E$2:$E43,US_UK!$A$82),IF(TestUIn4!E43=US_UK!$A$162, 3&amp;COUNTIF(TestUIn4!$E$2:$E43,US_UK!$A$162),IF(TestUIn4!E43=US_UK!$A$242, 4&amp;COUNTIF(TestUIn4!$E$2:$E43,US_UK!$A$242),IF(TestUIn4!E43=US_UK!$A$322, 5&amp;COUNTIF(TestUIn4!$E$2:$E43,US_UK!$A$322),IF(TestUIn4!E43=US_UK!$A$402, 6&amp;COUNTIF(TestUIn4!$E$2:$E43,US_UK!$A$402),IF(TestUIn4!E43=US_UK!$A$482, 7&amp;COUNTIF(TestUIn4!$E$2:$E43,US_UK!$A$482),IF(TestUIn4!E43=US_UK!$A$562, 8&amp;COUNTIF(TestUIn4!$E$2:$E43,US_UK!$A$562),IF(TestUIn4!E43=US_UK!$A$642, 9&amp;COUNTIF(TestUIn4!$E$2:$E43,US_UK!$A$642),IF(TestUIn4!E43=US_UK!$A$722, 10&amp;COUNTIF(TestUIn4!$E$2:$E43,US_UK!$A$722),0)))))))))))</f>
        <v>0</v>
      </c>
      <c r="B43" t="str">
        <f>TestUIn4!A43</f>
        <v/>
      </c>
      <c r="C43" s="87" t="str">
        <f>TestUIn4!B43</f>
        <v/>
      </c>
      <c r="D43" s="87" t="str">
        <f>TestUIn4!C43</f>
        <v/>
      </c>
      <c r="E43" s="87" t="str">
        <f>TestUIn4!D43</f>
        <v/>
      </c>
      <c r="F43" s="87" t="str">
        <f>TestUIn4!F43</f>
        <v/>
      </c>
    </row>
    <row r="44">
      <c r="A44" s="86">
        <f>(IF(TestUIn4!E44=US_UK!$A$2,1&amp;COUNTIF(TestUIn4!$E$2:$E44,US_UK!$A$2), IF(TestUIn4!E44=US_UK!$A$82, 2&amp;COUNTIF(TestUIn4!$E$2:$E44,US_UK!$A$82),IF(TestUIn4!E44=US_UK!$A$162, 3&amp;COUNTIF(TestUIn4!$E$2:$E44,US_UK!$A$162),IF(TestUIn4!E44=US_UK!$A$242, 4&amp;COUNTIF(TestUIn4!$E$2:$E44,US_UK!$A$242),IF(TestUIn4!E44=US_UK!$A$322, 5&amp;COUNTIF(TestUIn4!$E$2:$E44,US_UK!$A$322),IF(TestUIn4!E44=US_UK!$A$402, 6&amp;COUNTIF(TestUIn4!$E$2:$E44,US_UK!$A$402),IF(TestUIn4!E44=US_UK!$A$482, 7&amp;COUNTIF(TestUIn4!$E$2:$E44,US_UK!$A$482),IF(TestUIn4!E44=US_UK!$A$562, 8&amp;COUNTIF(TestUIn4!$E$2:$E44,US_UK!$A$562),IF(TestUIn4!E44=US_UK!$A$642, 9&amp;COUNTIF(TestUIn4!$E$2:$E44,US_UK!$A$642),IF(TestUIn4!E44=US_UK!$A$722, 10&amp;COUNTIF(TestUIn4!$E$2:$E44,US_UK!$A$722),0)))))))))))</f>
        <v>0</v>
      </c>
      <c r="B44" t="str">
        <f>TestUIn4!A44</f>
        <v/>
      </c>
      <c r="C44" s="87" t="str">
        <f>TestUIn4!B44</f>
        <v/>
      </c>
      <c r="D44" s="87" t="str">
        <f>TestUIn4!C44</f>
        <v/>
      </c>
      <c r="E44" s="87" t="str">
        <f>TestUIn4!D44</f>
        <v/>
      </c>
      <c r="F44" s="87" t="str">
        <f>TestUIn4!F44</f>
        <v/>
      </c>
    </row>
    <row r="45">
      <c r="A45" s="86">
        <f>(IF(TestUIn4!E45=US_UK!$A$2,1&amp;COUNTIF(TestUIn4!$E$2:$E45,US_UK!$A$2), IF(TestUIn4!E45=US_UK!$A$82, 2&amp;COUNTIF(TestUIn4!$E$2:$E45,US_UK!$A$82),IF(TestUIn4!E45=US_UK!$A$162, 3&amp;COUNTIF(TestUIn4!$E$2:$E45,US_UK!$A$162),IF(TestUIn4!E45=US_UK!$A$242, 4&amp;COUNTIF(TestUIn4!$E$2:$E45,US_UK!$A$242),IF(TestUIn4!E45=US_UK!$A$322, 5&amp;COUNTIF(TestUIn4!$E$2:$E45,US_UK!$A$322),IF(TestUIn4!E45=US_UK!$A$402, 6&amp;COUNTIF(TestUIn4!$E$2:$E45,US_UK!$A$402),IF(TestUIn4!E45=US_UK!$A$482, 7&amp;COUNTIF(TestUIn4!$E$2:$E45,US_UK!$A$482),IF(TestUIn4!E45=US_UK!$A$562, 8&amp;COUNTIF(TestUIn4!$E$2:$E45,US_UK!$A$562),IF(TestUIn4!E45=US_UK!$A$642, 9&amp;COUNTIF(TestUIn4!$E$2:$E45,US_UK!$A$642),IF(TestUIn4!E45=US_UK!$A$722, 10&amp;COUNTIF(TestUIn4!$E$2:$E45,US_UK!$A$722),0)))))))))))</f>
        <v>0</v>
      </c>
      <c r="B45" t="str">
        <f>TestUIn4!A45</f>
        <v/>
      </c>
      <c r="C45" s="87" t="str">
        <f>TestUIn4!B45</f>
        <v/>
      </c>
      <c r="D45" s="87" t="str">
        <f>TestUIn4!C45</f>
        <v/>
      </c>
      <c r="E45" s="87" t="str">
        <f>TestUIn4!D45</f>
        <v/>
      </c>
      <c r="F45" s="87" t="str">
        <f>TestUIn4!F45</f>
        <v/>
      </c>
    </row>
    <row r="46">
      <c r="A46" s="86">
        <f>(IF(TestUIn4!E46=US_UK!$A$2,1&amp;COUNTIF(TestUIn4!$E$2:$E46,US_UK!$A$2), IF(TestUIn4!E46=US_UK!$A$82, 2&amp;COUNTIF(TestUIn4!$E$2:$E46,US_UK!$A$82),IF(TestUIn4!E46=US_UK!$A$162, 3&amp;COUNTIF(TestUIn4!$E$2:$E46,US_UK!$A$162),IF(TestUIn4!E46=US_UK!$A$242, 4&amp;COUNTIF(TestUIn4!$E$2:$E46,US_UK!$A$242),IF(TestUIn4!E46=US_UK!$A$322, 5&amp;COUNTIF(TestUIn4!$E$2:$E46,US_UK!$A$322),IF(TestUIn4!E46=US_UK!$A$402, 6&amp;COUNTIF(TestUIn4!$E$2:$E46,US_UK!$A$402),IF(TestUIn4!E46=US_UK!$A$482, 7&amp;COUNTIF(TestUIn4!$E$2:$E46,US_UK!$A$482),IF(TestUIn4!E46=US_UK!$A$562, 8&amp;COUNTIF(TestUIn4!$E$2:$E46,US_UK!$A$562),IF(TestUIn4!E46=US_UK!$A$642, 9&amp;COUNTIF(TestUIn4!$E$2:$E46,US_UK!$A$642),IF(TestUIn4!E46=US_UK!$A$722, 10&amp;COUNTIF(TestUIn4!$E$2:$E46,US_UK!$A$722),0)))))))))))</f>
        <v>0</v>
      </c>
      <c r="B46" t="str">
        <f>TestUIn4!A46</f>
        <v/>
      </c>
      <c r="C46" s="87" t="str">
        <f>TestUIn4!B46</f>
        <v/>
      </c>
      <c r="D46" s="87" t="str">
        <f>TestUIn4!C46</f>
        <v/>
      </c>
      <c r="E46" s="87" t="str">
        <f>TestUIn4!D46</f>
        <v/>
      </c>
      <c r="F46" s="87" t="str">
        <f>TestUIn4!F46</f>
        <v/>
      </c>
    </row>
    <row r="47">
      <c r="A47" s="86">
        <f>(IF(TestUIn4!E47=US_UK!$A$2,1&amp;COUNTIF(TestUIn4!$E$2:$E47,US_UK!$A$2), IF(TestUIn4!E47=US_UK!$A$82, 2&amp;COUNTIF(TestUIn4!$E$2:$E47,US_UK!$A$82),IF(TestUIn4!E47=US_UK!$A$162, 3&amp;COUNTIF(TestUIn4!$E$2:$E47,US_UK!$A$162),IF(TestUIn4!E47=US_UK!$A$242, 4&amp;COUNTIF(TestUIn4!$E$2:$E47,US_UK!$A$242),IF(TestUIn4!E47=US_UK!$A$322, 5&amp;COUNTIF(TestUIn4!$E$2:$E47,US_UK!$A$322),IF(TestUIn4!E47=US_UK!$A$402, 6&amp;COUNTIF(TestUIn4!$E$2:$E47,US_UK!$A$402),IF(TestUIn4!E47=US_UK!$A$482, 7&amp;COUNTIF(TestUIn4!$E$2:$E47,US_UK!$A$482),IF(TestUIn4!E47=US_UK!$A$562, 8&amp;COUNTIF(TestUIn4!$E$2:$E47,US_UK!$A$562),IF(TestUIn4!E47=US_UK!$A$642, 9&amp;COUNTIF(TestUIn4!$E$2:$E47,US_UK!$A$642),IF(TestUIn4!E47=US_UK!$A$722, 10&amp;COUNTIF(TestUIn4!$E$2:$E47,US_UK!$A$722),0)))))))))))</f>
        <v>0</v>
      </c>
      <c r="B47" t="str">
        <f>TestUIn4!A47</f>
        <v/>
      </c>
      <c r="C47" s="87" t="str">
        <f>TestUIn4!B47</f>
        <v/>
      </c>
      <c r="D47" s="87" t="str">
        <f>TestUIn4!C47</f>
        <v/>
      </c>
      <c r="E47" s="87" t="str">
        <f>TestUIn4!D47</f>
        <v/>
      </c>
      <c r="F47" s="87" t="str">
        <f>TestUIn4!F47</f>
        <v/>
      </c>
    </row>
    <row r="48">
      <c r="A48" s="86">
        <f>(IF(TestUIn4!E48=US_UK!$A$2,1&amp;COUNTIF(TestUIn4!$E$2:$E48,US_UK!$A$2), IF(TestUIn4!E48=US_UK!$A$82, 2&amp;COUNTIF(TestUIn4!$E$2:$E48,US_UK!$A$82),IF(TestUIn4!E48=US_UK!$A$162, 3&amp;COUNTIF(TestUIn4!$E$2:$E48,US_UK!$A$162),IF(TestUIn4!E48=US_UK!$A$242, 4&amp;COUNTIF(TestUIn4!$E$2:$E48,US_UK!$A$242),IF(TestUIn4!E48=US_UK!$A$322, 5&amp;COUNTIF(TestUIn4!$E$2:$E48,US_UK!$A$322),IF(TestUIn4!E48=US_UK!$A$402, 6&amp;COUNTIF(TestUIn4!$E$2:$E48,US_UK!$A$402),IF(TestUIn4!E48=US_UK!$A$482, 7&amp;COUNTIF(TestUIn4!$E$2:$E48,US_UK!$A$482),IF(TestUIn4!E48=US_UK!$A$562, 8&amp;COUNTIF(TestUIn4!$E$2:$E48,US_UK!$A$562),IF(TestUIn4!E48=US_UK!$A$642, 9&amp;COUNTIF(TestUIn4!$E$2:$E48,US_UK!$A$642),IF(TestUIn4!E48=US_UK!$A$722, 10&amp;COUNTIF(TestUIn4!$E$2:$E48,US_UK!$A$722),0)))))))))))</f>
        <v>0</v>
      </c>
      <c r="B48" t="str">
        <f>TestUIn4!A48</f>
        <v/>
      </c>
      <c r="C48" s="87" t="str">
        <f>TestUIn4!B48</f>
        <v/>
      </c>
      <c r="D48" s="87" t="str">
        <f>TestUIn4!C48</f>
        <v/>
      </c>
      <c r="E48" s="87" t="str">
        <f>TestUIn4!D48</f>
        <v/>
      </c>
      <c r="F48" s="87" t="str">
        <f>TestUIn4!F48</f>
        <v/>
      </c>
    </row>
    <row r="49">
      <c r="A49" s="86">
        <f>(IF(TestUIn4!E49=US_UK!$A$2,1&amp;COUNTIF(TestUIn4!$E$2:$E49,US_UK!$A$2), IF(TestUIn4!E49=US_UK!$A$82, 2&amp;COUNTIF(TestUIn4!$E$2:$E49,US_UK!$A$82),IF(TestUIn4!E49=US_UK!$A$162, 3&amp;COUNTIF(TestUIn4!$E$2:$E49,US_UK!$A$162),IF(TestUIn4!E49=US_UK!$A$242, 4&amp;COUNTIF(TestUIn4!$E$2:$E49,US_UK!$A$242),IF(TestUIn4!E49=US_UK!$A$322, 5&amp;COUNTIF(TestUIn4!$E$2:$E49,US_UK!$A$322),IF(TestUIn4!E49=US_UK!$A$402, 6&amp;COUNTIF(TestUIn4!$E$2:$E49,US_UK!$A$402),IF(TestUIn4!E49=US_UK!$A$482, 7&amp;COUNTIF(TestUIn4!$E$2:$E49,US_UK!$A$482),IF(TestUIn4!E49=US_UK!$A$562, 8&amp;COUNTIF(TestUIn4!$E$2:$E49,US_UK!$A$562),IF(TestUIn4!E49=US_UK!$A$642, 9&amp;COUNTIF(TestUIn4!$E$2:$E49,US_UK!$A$642),IF(TestUIn4!E49=US_UK!$A$722, 10&amp;COUNTIF(TestUIn4!$E$2:$E49,US_UK!$A$722),0)))))))))))</f>
        <v>0</v>
      </c>
      <c r="B49" t="str">
        <f>TestUIn4!A49</f>
        <v/>
      </c>
      <c r="C49" s="87" t="str">
        <f>TestUIn4!B49</f>
        <v/>
      </c>
      <c r="D49" s="87" t="str">
        <f>TestUIn4!C49</f>
        <v/>
      </c>
      <c r="E49" s="87" t="str">
        <f>TestUIn4!D49</f>
        <v/>
      </c>
      <c r="F49" s="87" t="str">
        <f>TestUIn4!F49</f>
        <v/>
      </c>
    </row>
    <row r="50">
      <c r="A50" s="86">
        <f>(IF(TestUIn4!E50=US_UK!$A$2,1&amp;COUNTIF(TestUIn4!$E$2:$E50,US_UK!$A$2), IF(TestUIn4!E50=US_UK!$A$82, 2&amp;COUNTIF(TestUIn4!$E$2:$E50,US_UK!$A$82),IF(TestUIn4!E50=US_UK!$A$162, 3&amp;COUNTIF(TestUIn4!$E$2:$E50,US_UK!$A$162),IF(TestUIn4!E50=US_UK!$A$242, 4&amp;COUNTIF(TestUIn4!$E$2:$E50,US_UK!$A$242),IF(TestUIn4!E50=US_UK!$A$322, 5&amp;COUNTIF(TestUIn4!$E$2:$E50,US_UK!$A$322),IF(TestUIn4!E50=US_UK!$A$402, 6&amp;COUNTIF(TestUIn4!$E$2:$E50,US_UK!$A$402),IF(TestUIn4!E50=US_UK!$A$482, 7&amp;COUNTIF(TestUIn4!$E$2:$E50,US_UK!$A$482),IF(TestUIn4!E50=US_UK!$A$562, 8&amp;COUNTIF(TestUIn4!$E$2:$E50,US_UK!$A$562),IF(TestUIn4!E50=US_UK!$A$642, 9&amp;COUNTIF(TestUIn4!$E$2:$E50,US_UK!$A$642),IF(TestUIn4!E50=US_UK!$A$722, 10&amp;COUNTIF(TestUIn4!$E$2:$E50,US_UK!$A$722),0)))))))))))</f>
        <v>0</v>
      </c>
      <c r="B50" t="str">
        <f>TestUIn4!A50</f>
        <v/>
      </c>
      <c r="C50" s="87" t="str">
        <f>TestUIn4!B50</f>
        <v/>
      </c>
      <c r="D50" s="87" t="str">
        <f>TestUIn4!C50</f>
        <v/>
      </c>
      <c r="E50" s="87" t="str">
        <f>TestUIn4!D50</f>
        <v/>
      </c>
      <c r="F50" s="87" t="str">
        <f>TestUIn4!F50</f>
        <v/>
      </c>
    </row>
    <row r="51">
      <c r="A51" s="86">
        <f>(IF(TestUIn4!E51=US_UK!$A$2,1&amp;COUNTIF(TestUIn4!$E$2:$E51,US_UK!$A$2), IF(TestUIn4!E51=US_UK!$A$82, 2&amp;COUNTIF(TestUIn4!$E$2:$E51,US_UK!$A$82),IF(TestUIn4!E51=US_UK!$A$162, 3&amp;COUNTIF(TestUIn4!$E$2:$E51,US_UK!$A$162),IF(TestUIn4!E51=US_UK!$A$242, 4&amp;COUNTIF(TestUIn4!$E$2:$E51,US_UK!$A$242),IF(TestUIn4!E51=US_UK!$A$322, 5&amp;COUNTIF(TestUIn4!$E$2:$E51,US_UK!$A$322),IF(TestUIn4!E51=US_UK!$A$402, 6&amp;COUNTIF(TestUIn4!$E$2:$E51,US_UK!$A$402),IF(TestUIn4!E51=US_UK!$A$482, 7&amp;COUNTIF(TestUIn4!$E$2:$E51,US_UK!$A$482),IF(TestUIn4!E51=US_UK!$A$562, 8&amp;COUNTIF(TestUIn4!$E$2:$E51,US_UK!$A$562),IF(TestUIn4!E51=US_UK!$A$642, 9&amp;COUNTIF(TestUIn4!$E$2:$E51,US_UK!$A$642),IF(TestUIn4!E51=US_UK!$A$722, 10&amp;COUNTIF(TestUIn4!$E$2:$E51,US_UK!$A$722),0)))))))))))</f>
        <v>0</v>
      </c>
      <c r="B51" t="str">
        <f>TestUIn4!A51</f>
        <v/>
      </c>
      <c r="C51" s="87" t="str">
        <f>TestUIn4!B51</f>
        <v/>
      </c>
      <c r="D51" s="87" t="str">
        <f>TestUIn4!C51</f>
        <v/>
      </c>
      <c r="E51" s="87" t="str">
        <f>TestUIn4!D51</f>
        <v/>
      </c>
      <c r="F51" s="87" t="str">
        <f>TestUIn4!F51</f>
        <v/>
      </c>
    </row>
    <row r="52">
      <c r="A52" s="86">
        <f>(IF(TestUIn4!E52=US_UK!$A$2,1&amp;COUNTIF(TestUIn4!$E$2:$E52,US_UK!$A$2), IF(TestUIn4!E52=US_UK!$A$82, 2&amp;COUNTIF(TestUIn4!$E$2:$E52,US_UK!$A$82),IF(TestUIn4!E52=US_UK!$A$162, 3&amp;COUNTIF(TestUIn4!$E$2:$E52,US_UK!$A$162),IF(TestUIn4!E52=US_UK!$A$242, 4&amp;COUNTIF(TestUIn4!$E$2:$E52,US_UK!$A$242),IF(TestUIn4!E52=US_UK!$A$322, 5&amp;COUNTIF(TestUIn4!$E$2:$E52,US_UK!$A$322),IF(TestUIn4!E52=US_UK!$A$402, 6&amp;COUNTIF(TestUIn4!$E$2:$E52,US_UK!$A$402),IF(TestUIn4!E52=US_UK!$A$482, 7&amp;COUNTIF(TestUIn4!$E$2:$E52,US_UK!$A$482),IF(TestUIn4!E52=US_UK!$A$562, 8&amp;COUNTIF(TestUIn4!$E$2:$E52,US_UK!$A$562),IF(TestUIn4!E52=US_UK!$A$642, 9&amp;COUNTIF(TestUIn4!$E$2:$E52,US_UK!$A$642),IF(TestUIn4!E52=US_UK!$A$722, 10&amp;COUNTIF(TestUIn4!$E$2:$E52,US_UK!$A$722),0)))))))))))</f>
        <v>0</v>
      </c>
      <c r="B52" t="str">
        <f>TestUIn4!A52</f>
        <v/>
      </c>
      <c r="C52" s="87" t="str">
        <f>TestUIn4!B52</f>
        <v/>
      </c>
      <c r="D52" s="87" t="str">
        <f>TestUIn4!C52</f>
        <v/>
      </c>
      <c r="E52" s="87" t="str">
        <f>TestUIn4!D52</f>
        <v/>
      </c>
      <c r="F52" s="87" t="str">
        <f>TestUIn4!F52</f>
        <v/>
      </c>
    </row>
    <row r="53">
      <c r="A53" s="86">
        <f>(IF(TestUIn4!E53=US_UK!$A$2,1&amp;COUNTIF(TestUIn4!$E$2:$E53,US_UK!$A$2), IF(TestUIn4!E53=US_UK!$A$82, 2&amp;COUNTIF(TestUIn4!$E$2:$E53,US_UK!$A$82),IF(TestUIn4!E53=US_UK!$A$162, 3&amp;COUNTIF(TestUIn4!$E$2:$E53,US_UK!$A$162),IF(TestUIn4!E53=US_UK!$A$242, 4&amp;COUNTIF(TestUIn4!$E$2:$E53,US_UK!$A$242),IF(TestUIn4!E53=US_UK!$A$322, 5&amp;COUNTIF(TestUIn4!$E$2:$E53,US_UK!$A$322),IF(TestUIn4!E53=US_UK!$A$402, 6&amp;COUNTIF(TestUIn4!$E$2:$E53,US_UK!$A$402),IF(TestUIn4!E53=US_UK!$A$482, 7&amp;COUNTIF(TestUIn4!$E$2:$E53,US_UK!$A$482),IF(TestUIn4!E53=US_UK!$A$562, 8&amp;COUNTIF(TestUIn4!$E$2:$E53,US_UK!$A$562),IF(TestUIn4!E53=US_UK!$A$642, 9&amp;COUNTIF(TestUIn4!$E$2:$E53,US_UK!$A$642),IF(TestUIn4!E53=US_UK!$A$722, 10&amp;COUNTIF(TestUIn4!$E$2:$E53,US_UK!$A$722),0)))))))))))</f>
        <v>0</v>
      </c>
      <c r="B53" t="str">
        <f>TestUIn4!A53</f>
        <v/>
      </c>
      <c r="C53" s="87" t="str">
        <f>TestUIn4!B53</f>
        <v/>
      </c>
      <c r="D53" s="87" t="str">
        <f>TestUIn4!C53</f>
        <v/>
      </c>
      <c r="E53" s="87" t="str">
        <f>TestUIn4!D53</f>
        <v/>
      </c>
      <c r="F53" s="87" t="str">
        <f>TestUIn4!F53</f>
        <v/>
      </c>
    </row>
    <row r="54">
      <c r="A54" s="86">
        <f>(IF(TestUIn4!E54=US_UK!$A$2,1&amp;COUNTIF(TestUIn4!$E$2:$E54,US_UK!$A$2), IF(TestUIn4!E54=US_UK!$A$82, 2&amp;COUNTIF(TestUIn4!$E$2:$E54,US_UK!$A$82),IF(TestUIn4!E54=US_UK!$A$162, 3&amp;COUNTIF(TestUIn4!$E$2:$E54,US_UK!$A$162),IF(TestUIn4!E54=US_UK!$A$242, 4&amp;COUNTIF(TestUIn4!$E$2:$E54,US_UK!$A$242),IF(TestUIn4!E54=US_UK!$A$322, 5&amp;COUNTIF(TestUIn4!$E$2:$E54,US_UK!$A$322),IF(TestUIn4!E54=US_UK!$A$402, 6&amp;COUNTIF(TestUIn4!$E$2:$E54,US_UK!$A$402),IF(TestUIn4!E54=US_UK!$A$482, 7&amp;COUNTIF(TestUIn4!$E$2:$E54,US_UK!$A$482),IF(TestUIn4!E54=US_UK!$A$562, 8&amp;COUNTIF(TestUIn4!$E$2:$E54,US_UK!$A$562),IF(TestUIn4!E54=US_UK!$A$642, 9&amp;COUNTIF(TestUIn4!$E$2:$E54,US_UK!$A$642),IF(TestUIn4!E54=US_UK!$A$722, 10&amp;COUNTIF(TestUIn4!$E$2:$E54,US_UK!$A$722),0)))))))))))</f>
        <v>0</v>
      </c>
      <c r="B54" t="str">
        <f>TestUIn4!A54</f>
        <v/>
      </c>
      <c r="C54" s="87" t="str">
        <f>TestUIn4!B54</f>
        <v/>
      </c>
      <c r="D54" s="87" t="str">
        <f>TestUIn4!C54</f>
        <v/>
      </c>
      <c r="E54" s="87" t="str">
        <f>TestUIn4!D54</f>
        <v/>
      </c>
      <c r="F54" s="87" t="str">
        <f>TestUIn4!F54</f>
        <v/>
      </c>
    </row>
    <row r="55">
      <c r="A55" s="86">
        <f>(IF(TestUIn4!E55=US_UK!$A$2,1&amp;COUNTIF(TestUIn4!$E$2:$E55,US_UK!$A$2), IF(TestUIn4!E55=US_UK!$A$82, 2&amp;COUNTIF(TestUIn4!$E$2:$E55,US_UK!$A$82),IF(TestUIn4!E55=US_UK!$A$162, 3&amp;COUNTIF(TestUIn4!$E$2:$E55,US_UK!$A$162),IF(TestUIn4!E55=US_UK!$A$242, 4&amp;COUNTIF(TestUIn4!$E$2:$E55,US_UK!$A$242),IF(TestUIn4!E55=US_UK!$A$322, 5&amp;COUNTIF(TestUIn4!$E$2:$E55,US_UK!$A$322),IF(TestUIn4!E55=US_UK!$A$402, 6&amp;COUNTIF(TestUIn4!$E$2:$E55,US_UK!$A$402),IF(TestUIn4!E55=US_UK!$A$482, 7&amp;COUNTIF(TestUIn4!$E$2:$E55,US_UK!$A$482),IF(TestUIn4!E55=US_UK!$A$562, 8&amp;COUNTIF(TestUIn4!$E$2:$E55,US_UK!$A$562),IF(TestUIn4!E55=US_UK!$A$642, 9&amp;COUNTIF(TestUIn4!$E$2:$E55,US_UK!$A$642),IF(TestUIn4!E55=US_UK!$A$722, 10&amp;COUNTIF(TestUIn4!$E$2:$E55,US_UK!$A$722),0)))))))))))</f>
        <v>0</v>
      </c>
      <c r="B55" t="str">
        <f>TestUIn4!A55</f>
        <v/>
      </c>
      <c r="C55" s="87" t="str">
        <f>TestUIn4!B55</f>
        <v/>
      </c>
      <c r="D55" s="87" t="str">
        <f>TestUIn4!C55</f>
        <v/>
      </c>
      <c r="E55" s="87" t="str">
        <f>TestUIn4!D55</f>
        <v/>
      </c>
      <c r="F55" s="87" t="str">
        <f>TestUIn4!F55</f>
        <v/>
      </c>
    </row>
    <row r="56">
      <c r="A56" s="86">
        <f>(IF(TestUIn4!E56=US_UK!$A$2,1&amp;COUNTIF(TestUIn4!$E$2:$E56,US_UK!$A$2), IF(TestUIn4!E56=US_UK!$A$82, 2&amp;COUNTIF(TestUIn4!$E$2:$E56,US_UK!$A$82),IF(TestUIn4!E56=US_UK!$A$162, 3&amp;COUNTIF(TestUIn4!$E$2:$E56,US_UK!$A$162),IF(TestUIn4!E56=US_UK!$A$242, 4&amp;COUNTIF(TestUIn4!$E$2:$E56,US_UK!$A$242),IF(TestUIn4!E56=US_UK!$A$322, 5&amp;COUNTIF(TestUIn4!$E$2:$E56,US_UK!$A$322),IF(TestUIn4!E56=US_UK!$A$402, 6&amp;COUNTIF(TestUIn4!$E$2:$E56,US_UK!$A$402),IF(TestUIn4!E56=US_UK!$A$482, 7&amp;COUNTIF(TestUIn4!$E$2:$E56,US_UK!$A$482),IF(TestUIn4!E56=US_UK!$A$562, 8&amp;COUNTIF(TestUIn4!$E$2:$E56,US_UK!$A$562),IF(TestUIn4!E56=US_UK!$A$642, 9&amp;COUNTIF(TestUIn4!$E$2:$E56,US_UK!$A$642),IF(TestUIn4!E56=US_UK!$A$722, 10&amp;COUNTIF(TestUIn4!$E$2:$E56,US_UK!$A$722),0)))))))))))</f>
        <v>0</v>
      </c>
      <c r="B56" t="str">
        <f>TestUIn4!A56</f>
        <v/>
      </c>
      <c r="C56" s="87" t="str">
        <f>TestUIn4!B56</f>
        <v/>
      </c>
      <c r="D56" s="87" t="str">
        <f>TestUIn4!C56</f>
        <v/>
      </c>
      <c r="E56" s="87" t="str">
        <f>TestUIn4!D56</f>
        <v/>
      </c>
      <c r="F56" s="87" t="str">
        <f>TestUIn4!F56</f>
        <v/>
      </c>
    </row>
    <row r="57">
      <c r="A57" s="86">
        <f>(IF(TestUIn4!E57=US_UK!$A$2,1&amp;COUNTIF(TestUIn4!$E$2:$E57,US_UK!$A$2), IF(TestUIn4!E57=US_UK!$A$82, 2&amp;COUNTIF(TestUIn4!$E$2:$E57,US_UK!$A$82),IF(TestUIn4!E57=US_UK!$A$162, 3&amp;COUNTIF(TestUIn4!$E$2:$E57,US_UK!$A$162),IF(TestUIn4!E57=US_UK!$A$242, 4&amp;COUNTIF(TestUIn4!$E$2:$E57,US_UK!$A$242),IF(TestUIn4!E57=US_UK!$A$322, 5&amp;COUNTIF(TestUIn4!$E$2:$E57,US_UK!$A$322),IF(TestUIn4!E57=US_UK!$A$402, 6&amp;COUNTIF(TestUIn4!$E$2:$E57,US_UK!$A$402),IF(TestUIn4!E57=US_UK!$A$482, 7&amp;COUNTIF(TestUIn4!$E$2:$E57,US_UK!$A$482),IF(TestUIn4!E57=US_UK!$A$562, 8&amp;COUNTIF(TestUIn4!$E$2:$E57,US_UK!$A$562),IF(TestUIn4!E57=US_UK!$A$642, 9&amp;COUNTIF(TestUIn4!$E$2:$E57,US_UK!$A$642),IF(TestUIn4!E57=US_UK!$A$722, 10&amp;COUNTIF(TestUIn4!$E$2:$E57,US_UK!$A$722),0)))))))))))</f>
        <v>0</v>
      </c>
      <c r="B57" t="str">
        <f>TestUIn4!A57</f>
        <v/>
      </c>
      <c r="C57" s="87" t="str">
        <f>TestUIn4!B57</f>
        <v/>
      </c>
      <c r="D57" s="87" t="str">
        <f>TestUIn4!C57</f>
        <v/>
      </c>
      <c r="E57" s="87" t="str">
        <f>TestUIn4!D57</f>
        <v/>
      </c>
      <c r="F57" s="87" t="str">
        <f>TestUIn4!F57</f>
        <v/>
      </c>
    </row>
    <row r="58">
      <c r="A58" s="86">
        <f>(IF(TestUIn4!E58=US_UK!$A$2,1&amp;COUNTIF(TestUIn4!$E$2:$E58,US_UK!$A$2), IF(TestUIn4!E58=US_UK!$A$82, 2&amp;COUNTIF(TestUIn4!$E$2:$E58,US_UK!$A$82),IF(TestUIn4!E58=US_UK!$A$162, 3&amp;COUNTIF(TestUIn4!$E$2:$E58,US_UK!$A$162),IF(TestUIn4!E58=US_UK!$A$242, 4&amp;COUNTIF(TestUIn4!$E$2:$E58,US_UK!$A$242),IF(TestUIn4!E58=US_UK!$A$322, 5&amp;COUNTIF(TestUIn4!$E$2:$E58,US_UK!$A$322),IF(TestUIn4!E58=US_UK!$A$402, 6&amp;COUNTIF(TestUIn4!$E$2:$E58,US_UK!$A$402),IF(TestUIn4!E58=US_UK!$A$482, 7&amp;COUNTIF(TestUIn4!$E$2:$E58,US_UK!$A$482),IF(TestUIn4!E58=US_UK!$A$562, 8&amp;COUNTIF(TestUIn4!$E$2:$E58,US_UK!$A$562),IF(TestUIn4!E58=US_UK!$A$642, 9&amp;COUNTIF(TestUIn4!$E$2:$E58,US_UK!$A$642),IF(TestUIn4!E58=US_UK!$A$722, 10&amp;COUNTIF(TestUIn4!$E$2:$E58,US_UK!$A$722),0)))))))))))</f>
        <v>0</v>
      </c>
      <c r="B58" t="str">
        <f>TestUIn4!A58</f>
        <v/>
      </c>
      <c r="C58" s="87" t="str">
        <f>TestUIn4!B58</f>
        <v/>
      </c>
      <c r="D58" s="87" t="str">
        <f>TestUIn4!C58</f>
        <v/>
      </c>
      <c r="E58" s="87" t="str">
        <f>TestUIn4!D58</f>
        <v/>
      </c>
      <c r="F58" s="87" t="str">
        <f>TestUIn4!F58</f>
        <v/>
      </c>
    </row>
    <row r="59">
      <c r="A59" s="86">
        <f>(IF(TestUIn4!E59=US_UK!$A$2,1&amp;COUNTIF(TestUIn4!$E$2:$E59,US_UK!$A$2), IF(TestUIn4!E59=US_UK!$A$82, 2&amp;COUNTIF(TestUIn4!$E$2:$E59,US_UK!$A$82),IF(TestUIn4!E59=US_UK!$A$162, 3&amp;COUNTIF(TestUIn4!$E$2:$E59,US_UK!$A$162),IF(TestUIn4!E59=US_UK!$A$242, 4&amp;COUNTIF(TestUIn4!$E$2:$E59,US_UK!$A$242),IF(TestUIn4!E59=US_UK!$A$322, 5&amp;COUNTIF(TestUIn4!$E$2:$E59,US_UK!$A$322),IF(TestUIn4!E59=US_UK!$A$402, 6&amp;COUNTIF(TestUIn4!$E$2:$E59,US_UK!$A$402),IF(TestUIn4!E59=US_UK!$A$482, 7&amp;COUNTIF(TestUIn4!$E$2:$E59,US_UK!$A$482),IF(TestUIn4!E59=US_UK!$A$562, 8&amp;COUNTIF(TestUIn4!$E$2:$E59,US_UK!$A$562),IF(TestUIn4!E59=US_UK!$A$642, 9&amp;COUNTIF(TestUIn4!$E$2:$E59,US_UK!$A$642),IF(TestUIn4!E59=US_UK!$A$722, 10&amp;COUNTIF(TestUIn4!$E$2:$E59,US_UK!$A$722),0)))))))))))</f>
        <v>0</v>
      </c>
      <c r="B59" t="str">
        <f>TestUIn4!A59</f>
        <v/>
      </c>
      <c r="C59" s="87" t="str">
        <f>TestUIn4!B59</f>
        <v/>
      </c>
      <c r="D59" s="87" t="str">
        <f>TestUIn4!C59</f>
        <v/>
      </c>
      <c r="E59" s="87" t="str">
        <f>TestUIn4!D59</f>
        <v/>
      </c>
      <c r="F59" s="87" t="str">
        <f>TestUIn4!F59</f>
        <v/>
      </c>
    </row>
    <row r="60">
      <c r="A60" s="86">
        <f>(IF(TestUIn4!E60=US_UK!$A$2,1&amp;COUNTIF(TestUIn4!$E$2:$E60,US_UK!$A$2), IF(TestUIn4!E60=US_UK!$A$82, 2&amp;COUNTIF(TestUIn4!$E$2:$E60,US_UK!$A$82),IF(TestUIn4!E60=US_UK!$A$162, 3&amp;COUNTIF(TestUIn4!$E$2:$E60,US_UK!$A$162),IF(TestUIn4!E60=US_UK!$A$242, 4&amp;COUNTIF(TestUIn4!$E$2:$E60,US_UK!$A$242),IF(TestUIn4!E60=US_UK!$A$322, 5&amp;COUNTIF(TestUIn4!$E$2:$E60,US_UK!$A$322),IF(TestUIn4!E60=US_UK!$A$402, 6&amp;COUNTIF(TestUIn4!$E$2:$E60,US_UK!$A$402),IF(TestUIn4!E60=US_UK!$A$482, 7&amp;COUNTIF(TestUIn4!$E$2:$E60,US_UK!$A$482),IF(TestUIn4!E60=US_UK!$A$562, 8&amp;COUNTIF(TestUIn4!$E$2:$E60,US_UK!$A$562),IF(TestUIn4!E60=US_UK!$A$642, 9&amp;COUNTIF(TestUIn4!$E$2:$E60,US_UK!$A$642),IF(TestUIn4!E60=US_UK!$A$722, 10&amp;COUNTIF(TestUIn4!$E$2:$E60,US_UK!$A$722),0)))))))))))</f>
        <v>0</v>
      </c>
      <c r="B60" t="str">
        <f>TestUIn4!A60</f>
        <v/>
      </c>
      <c r="C60" s="87" t="str">
        <f>TestUIn4!B60</f>
        <v/>
      </c>
      <c r="D60" s="87" t="str">
        <f>TestUIn4!C60</f>
        <v/>
      </c>
      <c r="E60" s="87" t="str">
        <f>TestUIn4!D60</f>
        <v/>
      </c>
      <c r="F60" s="87" t="str">
        <f>TestUIn4!F60</f>
        <v/>
      </c>
    </row>
    <row r="61">
      <c r="A61" s="86">
        <f>(IF(TestUIn4!E61=US_UK!$A$2,1&amp;COUNTIF(TestUIn4!$E$2:$E61,US_UK!$A$2), IF(TestUIn4!E61=US_UK!$A$82, 2&amp;COUNTIF(TestUIn4!$E$2:$E61,US_UK!$A$82),IF(TestUIn4!E61=US_UK!$A$162, 3&amp;COUNTIF(TestUIn4!$E$2:$E61,US_UK!$A$162),IF(TestUIn4!E61=US_UK!$A$242, 4&amp;COUNTIF(TestUIn4!$E$2:$E61,US_UK!$A$242),IF(TestUIn4!E61=US_UK!$A$322, 5&amp;COUNTIF(TestUIn4!$E$2:$E61,US_UK!$A$322),IF(TestUIn4!E61=US_UK!$A$402, 6&amp;COUNTIF(TestUIn4!$E$2:$E61,US_UK!$A$402),IF(TestUIn4!E61=US_UK!$A$482, 7&amp;COUNTIF(TestUIn4!$E$2:$E61,US_UK!$A$482),IF(TestUIn4!E61=US_UK!$A$562, 8&amp;COUNTIF(TestUIn4!$E$2:$E61,US_UK!$A$562),IF(TestUIn4!E61=US_UK!$A$642, 9&amp;COUNTIF(TestUIn4!$E$2:$E61,US_UK!$A$642),IF(TestUIn4!E61=US_UK!$A$722, 10&amp;COUNTIF(TestUIn4!$E$2:$E61,US_UK!$A$722),0)))))))))))</f>
        <v>0</v>
      </c>
      <c r="B61" t="str">
        <f>TestUIn4!A61</f>
        <v/>
      </c>
      <c r="C61" s="87" t="str">
        <f>TestUIn4!B61</f>
        <v/>
      </c>
      <c r="D61" s="87" t="str">
        <f>TestUIn4!C61</f>
        <v/>
      </c>
      <c r="E61" s="87" t="str">
        <f>TestUIn4!D61</f>
        <v/>
      </c>
      <c r="F61" s="87" t="str">
        <f>TestUIn4!F61</f>
        <v/>
      </c>
    </row>
    <row r="62">
      <c r="A62" s="86">
        <f>(IF(TestUIn4!E62=US_UK!$A$2,1&amp;COUNTIF(TestUIn4!$E$2:$E62,US_UK!$A$2), IF(TestUIn4!E62=US_UK!$A$82, 2&amp;COUNTIF(TestUIn4!$E$2:$E62,US_UK!$A$82),IF(TestUIn4!E62=US_UK!$A$162, 3&amp;COUNTIF(TestUIn4!$E$2:$E62,US_UK!$A$162),IF(TestUIn4!E62=US_UK!$A$242, 4&amp;COUNTIF(TestUIn4!$E$2:$E62,US_UK!$A$242),IF(TestUIn4!E62=US_UK!$A$322, 5&amp;COUNTIF(TestUIn4!$E$2:$E62,US_UK!$A$322),IF(TestUIn4!E62=US_UK!$A$402, 6&amp;COUNTIF(TestUIn4!$E$2:$E62,US_UK!$A$402),IF(TestUIn4!E62=US_UK!$A$482, 7&amp;COUNTIF(TestUIn4!$E$2:$E62,US_UK!$A$482),IF(TestUIn4!E62=US_UK!$A$562, 8&amp;COUNTIF(TestUIn4!$E$2:$E62,US_UK!$A$562),IF(TestUIn4!E62=US_UK!$A$642, 9&amp;COUNTIF(TestUIn4!$E$2:$E62,US_UK!$A$642),IF(TestUIn4!E62=US_UK!$A$722, 10&amp;COUNTIF(TestUIn4!$E$2:$E62,US_UK!$A$722),0)))))))))))</f>
        <v>0</v>
      </c>
      <c r="B62" t="str">
        <f>TestUIn4!A62</f>
        <v/>
      </c>
      <c r="C62" s="87" t="str">
        <f>TestUIn4!B62</f>
        <v/>
      </c>
      <c r="D62" s="87" t="str">
        <f>TestUIn4!C62</f>
        <v/>
      </c>
      <c r="E62" s="87" t="str">
        <f>TestUIn4!D62</f>
        <v/>
      </c>
      <c r="F62" s="87" t="str">
        <f>TestUIn4!F62</f>
        <v/>
      </c>
    </row>
    <row r="63">
      <c r="A63" s="86">
        <f>(IF(TestUIn4!E63=US_UK!$A$2,1&amp;COUNTIF(TestUIn4!$E$2:$E63,US_UK!$A$2), IF(TestUIn4!E63=US_UK!$A$82, 2&amp;COUNTIF(TestUIn4!$E$2:$E63,US_UK!$A$82),IF(TestUIn4!E63=US_UK!$A$162, 3&amp;COUNTIF(TestUIn4!$E$2:$E63,US_UK!$A$162),IF(TestUIn4!E63=US_UK!$A$242, 4&amp;COUNTIF(TestUIn4!$E$2:$E63,US_UK!$A$242),IF(TestUIn4!E63=US_UK!$A$322, 5&amp;COUNTIF(TestUIn4!$E$2:$E63,US_UK!$A$322),IF(TestUIn4!E63=US_UK!$A$402, 6&amp;COUNTIF(TestUIn4!$E$2:$E63,US_UK!$A$402),IF(TestUIn4!E63=US_UK!$A$482, 7&amp;COUNTIF(TestUIn4!$E$2:$E63,US_UK!$A$482),IF(TestUIn4!E63=US_UK!$A$562, 8&amp;COUNTIF(TestUIn4!$E$2:$E63,US_UK!$A$562),IF(TestUIn4!E63=US_UK!$A$642, 9&amp;COUNTIF(TestUIn4!$E$2:$E63,US_UK!$A$642),IF(TestUIn4!E63=US_UK!$A$722, 10&amp;COUNTIF(TestUIn4!$E$2:$E63,US_UK!$A$722),0)))))))))))</f>
        <v>0</v>
      </c>
      <c r="B63" t="str">
        <f>TestUIn4!A63</f>
        <v/>
      </c>
      <c r="C63" s="87" t="str">
        <f>TestUIn4!B63</f>
        <v/>
      </c>
      <c r="D63" s="87" t="str">
        <f>TestUIn4!C63</f>
        <v/>
      </c>
      <c r="E63" s="87" t="str">
        <f>TestUIn4!D63</f>
        <v/>
      </c>
      <c r="F63" s="87" t="str">
        <f>TestUIn4!F63</f>
        <v/>
      </c>
    </row>
    <row r="64">
      <c r="A64" s="86">
        <f>(IF(TestUIn4!E64=US_UK!$A$2,1&amp;COUNTIF(TestUIn4!$E$2:$E64,US_UK!$A$2), IF(TestUIn4!E64=US_UK!$A$82, 2&amp;COUNTIF(TestUIn4!$E$2:$E64,US_UK!$A$82),IF(TestUIn4!E64=US_UK!$A$162, 3&amp;COUNTIF(TestUIn4!$E$2:$E64,US_UK!$A$162),IF(TestUIn4!E64=US_UK!$A$242, 4&amp;COUNTIF(TestUIn4!$E$2:$E64,US_UK!$A$242),IF(TestUIn4!E64=US_UK!$A$322, 5&amp;COUNTIF(TestUIn4!$E$2:$E64,US_UK!$A$322),IF(TestUIn4!E64=US_UK!$A$402, 6&amp;COUNTIF(TestUIn4!$E$2:$E64,US_UK!$A$402),IF(TestUIn4!E64=US_UK!$A$482, 7&amp;COUNTIF(TestUIn4!$E$2:$E64,US_UK!$A$482),IF(TestUIn4!E64=US_UK!$A$562, 8&amp;COUNTIF(TestUIn4!$E$2:$E64,US_UK!$A$562),IF(TestUIn4!E64=US_UK!$A$642, 9&amp;COUNTIF(TestUIn4!$E$2:$E64,US_UK!$A$642),IF(TestUIn4!E64=US_UK!$A$722, 10&amp;COUNTIF(TestUIn4!$E$2:$E64,US_UK!$A$722),0)))))))))))</f>
        <v>0</v>
      </c>
      <c r="B64" t="str">
        <f>TestUIn4!A64</f>
        <v/>
      </c>
      <c r="C64" s="87" t="str">
        <f>TestUIn4!B64</f>
        <v/>
      </c>
      <c r="D64" s="87" t="str">
        <f>TestUIn4!C64</f>
        <v/>
      </c>
      <c r="E64" s="87" t="str">
        <f>TestUIn4!D64</f>
        <v/>
      </c>
      <c r="F64" s="87" t="str">
        <f>TestUIn4!F64</f>
        <v/>
      </c>
    </row>
    <row r="65">
      <c r="A65" s="86">
        <f>(IF(TestUIn4!E65=US_UK!$A$2,1&amp;COUNTIF(TestUIn4!$E$2:$E65,US_UK!$A$2), IF(TestUIn4!E65=US_UK!$A$82, 2&amp;COUNTIF(TestUIn4!$E$2:$E65,US_UK!$A$82),IF(TestUIn4!E65=US_UK!$A$162, 3&amp;COUNTIF(TestUIn4!$E$2:$E65,US_UK!$A$162),IF(TestUIn4!E65=US_UK!$A$242, 4&amp;COUNTIF(TestUIn4!$E$2:$E65,US_UK!$A$242),IF(TestUIn4!E65=US_UK!$A$322, 5&amp;COUNTIF(TestUIn4!$E$2:$E65,US_UK!$A$322),IF(TestUIn4!E65=US_UK!$A$402, 6&amp;COUNTIF(TestUIn4!$E$2:$E65,US_UK!$A$402),IF(TestUIn4!E65=US_UK!$A$482, 7&amp;COUNTIF(TestUIn4!$E$2:$E65,US_UK!$A$482),IF(TestUIn4!E65=US_UK!$A$562, 8&amp;COUNTIF(TestUIn4!$E$2:$E65,US_UK!$A$562),IF(TestUIn4!E65=US_UK!$A$642, 9&amp;COUNTIF(TestUIn4!$E$2:$E65,US_UK!$A$642),IF(TestUIn4!E65=US_UK!$A$722, 10&amp;COUNTIF(TestUIn4!$E$2:$E65,US_UK!$A$722),0)))))))))))</f>
        <v>0</v>
      </c>
      <c r="B65" t="str">
        <f>TestUIn4!A65</f>
        <v/>
      </c>
      <c r="C65" s="87" t="str">
        <f>TestUIn4!B65</f>
        <v/>
      </c>
      <c r="D65" s="87" t="str">
        <f>TestUIn4!C65</f>
        <v/>
      </c>
      <c r="E65" s="87" t="str">
        <f>TestUIn4!D65</f>
        <v/>
      </c>
      <c r="F65" s="87" t="str">
        <f>TestUIn4!F65</f>
        <v/>
      </c>
    </row>
    <row r="66">
      <c r="A66" s="86">
        <f>(IF(TestUIn4!E66=US_UK!$A$2,1&amp;COUNTIF(TestUIn4!$E$2:$E66,US_UK!$A$2), IF(TestUIn4!E66=US_UK!$A$82, 2&amp;COUNTIF(TestUIn4!$E$2:$E66,US_UK!$A$82),IF(TestUIn4!E66=US_UK!$A$162, 3&amp;COUNTIF(TestUIn4!$E$2:$E66,US_UK!$A$162),IF(TestUIn4!E66=US_UK!$A$242, 4&amp;COUNTIF(TestUIn4!$E$2:$E66,US_UK!$A$242),IF(TestUIn4!E66=US_UK!$A$322, 5&amp;COUNTIF(TestUIn4!$E$2:$E66,US_UK!$A$322),IF(TestUIn4!E66=US_UK!$A$402, 6&amp;COUNTIF(TestUIn4!$E$2:$E66,US_UK!$A$402),IF(TestUIn4!E66=US_UK!$A$482, 7&amp;COUNTIF(TestUIn4!$E$2:$E66,US_UK!$A$482),IF(TestUIn4!E66=US_UK!$A$562, 8&amp;COUNTIF(TestUIn4!$E$2:$E66,US_UK!$A$562),IF(TestUIn4!E66=US_UK!$A$642, 9&amp;COUNTIF(TestUIn4!$E$2:$E66,US_UK!$A$642),IF(TestUIn4!E66=US_UK!$A$722, 10&amp;COUNTIF(TestUIn4!$E$2:$E66,US_UK!$A$722),0)))))))))))</f>
        <v>0</v>
      </c>
      <c r="B66" t="str">
        <f>TestUIn4!A66</f>
        <v/>
      </c>
      <c r="C66" s="87" t="str">
        <f>TestUIn4!B66</f>
        <v/>
      </c>
      <c r="D66" s="87" t="str">
        <f>TestUIn4!C66</f>
        <v/>
      </c>
      <c r="E66" s="87" t="str">
        <f>TestUIn4!D66</f>
        <v/>
      </c>
      <c r="F66" s="87" t="str">
        <f>TestUIn4!F66</f>
        <v/>
      </c>
    </row>
    <row r="67">
      <c r="A67" s="86">
        <f>(IF(TestUIn4!E67=US_UK!$A$2,1&amp;COUNTIF(TestUIn4!$E$2:$E67,US_UK!$A$2), IF(TestUIn4!E67=US_UK!$A$82, 2&amp;COUNTIF(TestUIn4!$E$2:$E67,US_UK!$A$82),IF(TestUIn4!E67=US_UK!$A$162, 3&amp;COUNTIF(TestUIn4!$E$2:$E67,US_UK!$A$162),IF(TestUIn4!E67=US_UK!$A$242, 4&amp;COUNTIF(TestUIn4!$E$2:$E67,US_UK!$A$242),IF(TestUIn4!E67=US_UK!$A$322, 5&amp;COUNTIF(TestUIn4!$E$2:$E67,US_UK!$A$322),IF(TestUIn4!E67=US_UK!$A$402, 6&amp;COUNTIF(TestUIn4!$E$2:$E67,US_UK!$A$402),IF(TestUIn4!E67=US_UK!$A$482, 7&amp;COUNTIF(TestUIn4!$E$2:$E67,US_UK!$A$482),IF(TestUIn4!E67=US_UK!$A$562, 8&amp;COUNTIF(TestUIn4!$E$2:$E67,US_UK!$A$562),IF(TestUIn4!E67=US_UK!$A$642, 9&amp;COUNTIF(TestUIn4!$E$2:$E67,US_UK!$A$642),IF(TestUIn4!E67=US_UK!$A$722, 10&amp;COUNTIF(TestUIn4!$E$2:$E67,US_UK!$A$722),0)))))))))))</f>
        <v>0</v>
      </c>
      <c r="B67" t="str">
        <f>TestUIn4!A67</f>
        <v/>
      </c>
      <c r="C67" s="87" t="str">
        <f>TestUIn4!B67</f>
        <v/>
      </c>
      <c r="D67" s="87" t="str">
        <f>TestUIn4!C67</f>
        <v/>
      </c>
      <c r="E67" s="87" t="str">
        <f>TestUIn4!D67</f>
        <v/>
      </c>
      <c r="F67" s="87" t="str">
        <f>TestUIn4!F67</f>
        <v/>
      </c>
    </row>
    <row r="68">
      <c r="A68" s="86">
        <f>(IF(TestUIn4!E68=US_UK!$A$2,1&amp;COUNTIF(TestUIn4!$E$2:$E68,US_UK!$A$2), IF(TestUIn4!E68=US_UK!$A$82, 2&amp;COUNTIF(TestUIn4!$E$2:$E68,US_UK!$A$82),IF(TestUIn4!E68=US_UK!$A$162, 3&amp;COUNTIF(TestUIn4!$E$2:$E68,US_UK!$A$162),IF(TestUIn4!E68=US_UK!$A$242, 4&amp;COUNTIF(TestUIn4!$E$2:$E68,US_UK!$A$242),IF(TestUIn4!E68=US_UK!$A$322, 5&amp;COUNTIF(TestUIn4!$E$2:$E68,US_UK!$A$322),IF(TestUIn4!E68=US_UK!$A$402, 6&amp;COUNTIF(TestUIn4!$E$2:$E68,US_UK!$A$402),IF(TestUIn4!E68=US_UK!$A$482, 7&amp;COUNTIF(TestUIn4!$E$2:$E68,US_UK!$A$482),IF(TestUIn4!E68=US_UK!$A$562, 8&amp;COUNTIF(TestUIn4!$E$2:$E68,US_UK!$A$562),IF(TestUIn4!E68=US_UK!$A$642, 9&amp;COUNTIF(TestUIn4!$E$2:$E68,US_UK!$A$642),IF(TestUIn4!E68=US_UK!$A$722, 10&amp;COUNTIF(TestUIn4!$E$2:$E68,US_UK!$A$722),0)))))))))))</f>
        <v>0</v>
      </c>
      <c r="B68" t="str">
        <f>TestUIn4!A68</f>
        <v/>
      </c>
      <c r="C68" s="87" t="str">
        <f>TestUIn4!B68</f>
        <v/>
      </c>
      <c r="D68" s="87" t="str">
        <f>TestUIn4!C68</f>
        <v/>
      </c>
      <c r="E68" s="87" t="str">
        <f>TestUIn4!D68</f>
        <v/>
      </c>
      <c r="F68" s="87" t="str">
        <f>TestUIn4!F68</f>
        <v/>
      </c>
    </row>
    <row r="69">
      <c r="A69" s="86">
        <f>(IF(TestUIn4!E69=US_UK!$A$2,1&amp;COUNTIF(TestUIn4!$E$2:$E69,US_UK!$A$2), IF(TestUIn4!E69=US_UK!$A$82, 2&amp;COUNTIF(TestUIn4!$E$2:$E69,US_UK!$A$82),IF(TestUIn4!E69=US_UK!$A$162, 3&amp;COUNTIF(TestUIn4!$E$2:$E69,US_UK!$A$162),IF(TestUIn4!E69=US_UK!$A$242, 4&amp;COUNTIF(TestUIn4!$E$2:$E69,US_UK!$A$242),IF(TestUIn4!E69=US_UK!$A$322, 5&amp;COUNTIF(TestUIn4!$E$2:$E69,US_UK!$A$322),IF(TestUIn4!E69=US_UK!$A$402, 6&amp;COUNTIF(TestUIn4!$E$2:$E69,US_UK!$A$402),IF(TestUIn4!E69=US_UK!$A$482, 7&amp;COUNTIF(TestUIn4!$E$2:$E69,US_UK!$A$482),IF(TestUIn4!E69=US_UK!$A$562, 8&amp;COUNTIF(TestUIn4!$E$2:$E69,US_UK!$A$562),IF(TestUIn4!E69=US_UK!$A$642, 9&amp;COUNTIF(TestUIn4!$E$2:$E69,US_UK!$A$642),IF(TestUIn4!E69=US_UK!$A$722, 10&amp;COUNTIF(TestUIn4!$E$2:$E69,US_UK!$A$722),0)))))))))))</f>
        <v>0</v>
      </c>
      <c r="B69" t="str">
        <f>TestUIn4!A69</f>
        <v/>
      </c>
      <c r="C69" s="87" t="str">
        <f>TestUIn4!B69</f>
        <v/>
      </c>
      <c r="D69" s="87" t="str">
        <f>TestUIn4!C69</f>
        <v/>
      </c>
      <c r="E69" s="87" t="str">
        <f>TestUIn4!D69</f>
        <v/>
      </c>
      <c r="F69" s="87" t="str">
        <f>TestUIn4!F69</f>
        <v/>
      </c>
    </row>
    <row r="70">
      <c r="A70" s="86">
        <f>(IF(TestUIn4!E70=US_UK!$A$2,1&amp;COUNTIF(TestUIn4!$E$2:$E70,US_UK!$A$2), IF(TestUIn4!E70=US_UK!$A$82, 2&amp;COUNTIF(TestUIn4!$E$2:$E70,US_UK!$A$82),IF(TestUIn4!E70=US_UK!$A$162, 3&amp;COUNTIF(TestUIn4!$E$2:$E70,US_UK!$A$162),IF(TestUIn4!E70=US_UK!$A$242, 4&amp;COUNTIF(TestUIn4!$E$2:$E70,US_UK!$A$242),IF(TestUIn4!E70=US_UK!$A$322, 5&amp;COUNTIF(TestUIn4!$E$2:$E70,US_UK!$A$322),IF(TestUIn4!E70=US_UK!$A$402, 6&amp;COUNTIF(TestUIn4!$E$2:$E70,US_UK!$A$402),IF(TestUIn4!E70=US_UK!$A$482, 7&amp;COUNTIF(TestUIn4!$E$2:$E70,US_UK!$A$482),IF(TestUIn4!E70=US_UK!$A$562, 8&amp;COUNTIF(TestUIn4!$E$2:$E70,US_UK!$A$562),IF(TestUIn4!E70=US_UK!$A$642, 9&amp;COUNTIF(TestUIn4!$E$2:$E70,US_UK!$A$642),IF(TestUIn4!E70=US_UK!$A$722, 10&amp;COUNTIF(TestUIn4!$E$2:$E70,US_UK!$A$722),0)))))))))))</f>
        <v>0</v>
      </c>
      <c r="B70" t="str">
        <f>TestUIn4!A70</f>
        <v/>
      </c>
      <c r="C70" s="87" t="str">
        <f>TestUIn4!B70</f>
        <v/>
      </c>
      <c r="D70" s="87" t="str">
        <f>TestUIn4!C70</f>
        <v/>
      </c>
      <c r="E70" s="87" t="str">
        <f>TestUIn4!D70</f>
        <v/>
      </c>
      <c r="F70" s="87" t="str">
        <f>TestUIn4!F70</f>
        <v/>
      </c>
    </row>
    <row r="71">
      <c r="A71" s="86">
        <f>(IF(TestUIn4!E71=US_UK!$A$2,1&amp;COUNTIF(TestUIn4!$E$2:$E71,US_UK!$A$2), IF(TestUIn4!E71=US_UK!$A$82, 2&amp;COUNTIF(TestUIn4!$E$2:$E71,US_UK!$A$82),IF(TestUIn4!E71=US_UK!$A$162, 3&amp;COUNTIF(TestUIn4!$E$2:$E71,US_UK!$A$162),IF(TestUIn4!E71=US_UK!$A$242, 4&amp;COUNTIF(TestUIn4!$E$2:$E71,US_UK!$A$242),IF(TestUIn4!E71=US_UK!$A$322, 5&amp;COUNTIF(TestUIn4!$E$2:$E71,US_UK!$A$322),IF(TestUIn4!E71=US_UK!$A$402, 6&amp;COUNTIF(TestUIn4!$E$2:$E71,US_UK!$A$402),IF(TestUIn4!E71=US_UK!$A$482, 7&amp;COUNTIF(TestUIn4!$E$2:$E71,US_UK!$A$482),IF(TestUIn4!E71=US_UK!$A$562, 8&amp;COUNTIF(TestUIn4!$E$2:$E71,US_UK!$A$562),IF(TestUIn4!E71=US_UK!$A$642, 9&amp;COUNTIF(TestUIn4!$E$2:$E71,US_UK!$A$642),IF(TestUIn4!E71=US_UK!$A$722, 10&amp;COUNTIF(TestUIn4!$E$2:$E71,US_UK!$A$722),0)))))))))))</f>
        <v>0</v>
      </c>
      <c r="B71" t="str">
        <f>TestUIn4!A71</f>
        <v/>
      </c>
      <c r="C71" s="87" t="str">
        <f>TestUIn4!B71</f>
        <v/>
      </c>
      <c r="D71" s="87" t="str">
        <f>TestUIn4!C71</f>
        <v/>
      </c>
      <c r="E71" s="87" t="str">
        <f>TestUIn4!D71</f>
        <v/>
      </c>
      <c r="F71" s="87" t="str">
        <f>TestUIn4!F71</f>
        <v/>
      </c>
    </row>
    <row r="72">
      <c r="A72" s="86">
        <f>(IF(TestUIn4!E72=US_UK!$A$2,1&amp;COUNTIF(TestUIn4!$E$2:$E72,US_UK!$A$2), IF(TestUIn4!E72=US_UK!$A$82, 2&amp;COUNTIF(TestUIn4!$E$2:$E72,US_UK!$A$82),IF(TestUIn4!E72=US_UK!$A$162, 3&amp;COUNTIF(TestUIn4!$E$2:$E72,US_UK!$A$162),IF(TestUIn4!E72=US_UK!$A$242, 4&amp;COUNTIF(TestUIn4!$E$2:$E72,US_UK!$A$242),IF(TestUIn4!E72=US_UK!$A$322, 5&amp;COUNTIF(TestUIn4!$E$2:$E72,US_UK!$A$322),IF(TestUIn4!E72=US_UK!$A$402, 6&amp;COUNTIF(TestUIn4!$E$2:$E72,US_UK!$A$402),IF(TestUIn4!E72=US_UK!$A$482, 7&amp;COUNTIF(TestUIn4!$E$2:$E72,US_UK!$A$482),IF(TestUIn4!E72=US_UK!$A$562, 8&amp;COUNTIF(TestUIn4!$E$2:$E72,US_UK!$A$562),IF(TestUIn4!E72=US_UK!$A$642, 9&amp;COUNTIF(TestUIn4!$E$2:$E72,US_UK!$A$642),IF(TestUIn4!E72=US_UK!$A$722, 10&amp;COUNTIF(TestUIn4!$E$2:$E72,US_UK!$A$722),0)))))))))))</f>
        <v>0</v>
      </c>
      <c r="B72" t="str">
        <f>TestUIn4!A72</f>
        <v/>
      </c>
      <c r="C72" s="87" t="str">
        <f>TestUIn4!B72</f>
        <v/>
      </c>
      <c r="D72" s="87" t="str">
        <f>TestUIn4!C72</f>
        <v/>
      </c>
      <c r="E72" s="87" t="str">
        <f>TestUIn4!D72</f>
        <v/>
      </c>
      <c r="F72" s="87" t="str">
        <f>TestUIn4!F72</f>
        <v/>
      </c>
    </row>
    <row r="73">
      <c r="A73" s="86">
        <f>(IF(TestUIn4!E73=US_UK!$A$2,1&amp;COUNTIF(TestUIn4!$E$2:$E73,US_UK!$A$2), IF(TestUIn4!E73=US_UK!$A$82, 2&amp;COUNTIF(TestUIn4!$E$2:$E73,US_UK!$A$82),IF(TestUIn4!E73=US_UK!$A$162, 3&amp;COUNTIF(TestUIn4!$E$2:$E73,US_UK!$A$162),IF(TestUIn4!E73=US_UK!$A$242, 4&amp;COUNTIF(TestUIn4!$E$2:$E73,US_UK!$A$242),IF(TestUIn4!E73=US_UK!$A$322, 5&amp;COUNTIF(TestUIn4!$E$2:$E73,US_UK!$A$322),IF(TestUIn4!E73=US_UK!$A$402, 6&amp;COUNTIF(TestUIn4!$E$2:$E73,US_UK!$A$402),IF(TestUIn4!E73=US_UK!$A$482, 7&amp;COUNTIF(TestUIn4!$E$2:$E73,US_UK!$A$482),IF(TestUIn4!E73=US_UK!$A$562, 8&amp;COUNTIF(TestUIn4!$E$2:$E73,US_UK!$A$562),IF(TestUIn4!E73=US_UK!$A$642, 9&amp;COUNTIF(TestUIn4!$E$2:$E73,US_UK!$A$642),IF(TestUIn4!E73=US_UK!$A$722, 10&amp;COUNTIF(TestUIn4!$E$2:$E73,US_UK!$A$722),0)))))))))))</f>
        <v>0</v>
      </c>
      <c r="B73" t="str">
        <f>TestUIn4!A73</f>
        <v/>
      </c>
      <c r="C73" s="87" t="str">
        <f>TestUIn4!B73</f>
        <v/>
      </c>
      <c r="D73" s="87" t="str">
        <f>TestUIn4!C73</f>
        <v/>
      </c>
      <c r="E73" s="87" t="str">
        <f>TestUIn4!D73</f>
        <v/>
      </c>
      <c r="F73" s="87" t="str">
        <f>TestUIn4!F73</f>
        <v/>
      </c>
    </row>
    <row r="74">
      <c r="A74" s="86">
        <f>(IF(TestUIn4!E74=US_UK!$A$2,1&amp;COUNTIF(TestUIn4!$E$2:$E74,US_UK!$A$2), IF(TestUIn4!E74=US_UK!$A$82, 2&amp;COUNTIF(TestUIn4!$E$2:$E74,US_UK!$A$82),IF(TestUIn4!E74=US_UK!$A$162, 3&amp;COUNTIF(TestUIn4!$E$2:$E74,US_UK!$A$162),IF(TestUIn4!E74=US_UK!$A$242, 4&amp;COUNTIF(TestUIn4!$E$2:$E74,US_UK!$A$242),IF(TestUIn4!E74=US_UK!$A$322, 5&amp;COUNTIF(TestUIn4!$E$2:$E74,US_UK!$A$322),IF(TestUIn4!E74=US_UK!$A$402, 6&amp;COUNTIF(TestUIn4!$E$2:$E74,US_UK!$A$402),IF(TestUIn4!E74=US_UK!$A$482, 7&amp;COUNTIF(TestUIn4!$E$2:$E74,US_UK!$A$482),IF(TestUIn4!E74=US_UK!$A$562, 8&amp;COUNTIF(TestUIn4!$E$2:$E74,US_UK!$A$562),IF(TestUIn4!E74=US_UK!$A$642, 9&amp;COUNTIF(TestUIn4!$E$2:$E74,US_UK!$A$642),IF(TestUIn4!E74=US_UK!$A$722, 10&amp;COUNTIF(TestUIn4!$E$2:$E74,US_UK!$A$722),0)))))))))))</f>
        <v>0</v>
      </c>
      <c r="B74" t="str">
        <f>TestUIn4!A74</f>
        <v/>
      </c>
      <c r="C74" s="87" t="str">
        <f>TestUIn4!B74</f>
        <v/>
      </c>
      <c r="D74" s="87" t="str">
        <f>TestUIn4!C74</f>
        <v/>
      </c>
      <c r="E74" s="87" t="str">
        <f>TestUIn4!D74</f>
        <v/>
      </c>
      <c r="F74" s="87" t="str">
        <f>TestUIn4!F74</f>
        <v/>
      </c>
    </row>
    <row r="75">
      <c r="A75" s="86">
        <f>(IF(TestUIn4!E75=US_UK!$A$2,1&amp;COUNTIF(TestUIn4!$E$2:$E75,US_UK!$A$2), IF(TestUIn4!E75=US_UK!$A$82, 2&amp;COUNTIF(TestUIn4!$E$2:$E75,US_UK!$A$82),IF(TestUIn4!E75=US_UK!$A$162, 3&amp;COUNTIF(TestUIn4!$E$2:$E75,US_UK!$A$162),IF(TestUIn4!E75=US_UK!$A$242, 4&amp;COUNTIF(TestUIn4!$E$2:$E75,US_UK!$A$242),IF(TestUIn4!E75=US_UK!$A$322, 5&amp;COUNTIF(TestUIn4!$E$2:$E75,US_UK!$A$322),IF(TestUIn4!E75=US_UK!$A$402, 6&amp;COUNTIF(TestUIn4!$E$2:$E75,US_UK!$A$402),IF(TestUIn4!E75=US_UK!$A$482, 7&amp;COUNTIF(TestUIn4!$E$2:$E75,US_UK!$A$482),IF(TestUIn4!E75=US_UK!$A$562, 8&amp;COUNTIF(TestUIn4!$E$2:$E75,US_UK!$A$562),IF(TestUIn4!E75=US_UK!$A$642, 9&amp;COUNTIF(TestUIn4!$E$2:$E75,US_UK!$A$642),IF(TestUIn4!E75=US_UK!$A$722, 10&amp;COUNTIF(TestUIn4!$E$2:$E75,US_UK!$A$722),0)))))))))))</f>
        <v>0</v>
      </c>
      <c r="B75" t="str">
        <f>TestUIn4!A75</f>
        <v/>
      </c>
      <c r="C75" s="87" t="str">
        <f>TestUIn4!B75</f>
        <v/>
      </c>
      <c r="D75" s="87" t="str">
        <f>TestUIn4!C75</f>
        <v/>
      </c>
      <c r="E75" s="87" t="str">
        <f>TestUIn4!D75</f>
        <v/>
      </c>
      <c r="F75" s="87" t="str">
        <f>TestUIn4!F75</f>
        <v/>
      </c>
    </row>
    <row r="76">
      <c r="A76" s="86">
        <f>(IF(TestUIn4!E76=US_UK!$A$2,1&amp;COUNTIF(TestUIn4!$E$2:$E76,US_UK!$A$2), IF(TestUIn4!E76=US_UK!$A$82, 2&amp;COUNTIF(TestUIn4!$E$2:$E76,US_UK!$A$82),IF(TestUIn4!E76=US_UK!$A$162, 3&amp;COUNTIF(TestUIn4!$E$2:$E76,US_UK!$A$162),IF(TestUIn4!E76=US_UK!$A$242, 4&amp;COUNTIF(TestUIn4!$E$2:$E76,US_UK!$A$242),IF(TestUIn4!E76=US_UK!$A$322, 5&amp;COUNTIF(TestUIn4!$E$2:$E76,US_UK!$A$322),IF(TestUIn4!E76=US_UK!$A$402, 6&amp;COUNTIF(TestUIn4!$E$2:$E76,US_UK!$A$402),IF(TestUIn4!E76=US_UK!$A$482, 7&amp;COUNTIF(TestUIn4!$E$2:$E76,US_UK!$A$482),IF(TestUIn4!E76=US_UK!$A$562, 8&amp;COUNTIF(TestUIn4!$E$2:$E76,US_UK!$A$562),IF(TestUIn4!E76=US_UK!$A$642, 9&amp;COUNTIF(TestUIn4!$E$2:$E76,US_UK!$A$642),IF(TestUIn4!E76=US_UK!$A$722, 10&amp;COUNTIF(TestUIn4!$E$2:$E76,US_UK!$A$722),0)))))))))))</f>
        <v>0</v>
      </c>
      <c r="B76" t="str">
        <f>TestUIn4!A76</f>
        <v/>
      </c>
      <c r="C76" s="87" t="str">
        <f>TestUIn4!B76</f>
        <v/>
      </c>
      <c r="D76" s="87" t="str">
        <f>TestUIn4!C76</f>
        <v/>
      </c>
      <c r="E76" s="87" t="str">
        <f>TestUIn4!D76</f>
        <v/>
      </c>
      <c r="F76" s="87" t="str">
        <f>TestUIn4!F76</f>
        <v/>
      </c>
    </row>
    <row r="77">
      <c r="A77" s="86">
        <f>(IF(TestUIn4!E77=US_UK!$A$2,1&amp;COUNTIF(TestUIn4!$E$2:$E77,US_UK!$A$2), IF(TestUIn4!E77=US_UK!$A$82, 2&amp;COUNTIF(TestUIn4!$E$2:$E77,US_UK!$A$82),IF(TestUIn4!E77=US_UK!$A$162, 3&amp;COUNTIF(TestUIn4!$E$2:$E77,US_UK!$A$162),IF(TestUIn4!E77=US_UK!$A$242, 4&amp;COUNTIF(TestUIn4!$E$2:$E77,US_UK!$A$242),IF(TestUIn4!E77=US_UK!$A$322, 5&amp;COUNTIF(TestUIn4!$E$2:$E77,US_UK!$A$322),IF(TestUIn4!E77=US_UK!$A$402, 6&amp;COUNTIF(TestUIn4!$E$2:$E77,US_UK!$A$402),IF(TestUIn4!E77=US_UK!$A$482, 7&amp;COUNTIF(TestUIn4!$E$2:$E77,US_UK!$A$482),IF(TestUIn4!E77=US_UK!$A$562, 8&amp;COUNTIF(TestUIn4!$E$2:$E77,US_UK!$A$562),IF(TestUIn4!E77=US_UK!$A$642, 9&amp;COUNTIF(TestUIn4!$E$2:$E77,US_UK!$A$642),IF(TestUIn4!E77=US_UK!$A$722, 10&amp;COUNTIF(TestUIn4!$E$2:$E77,US_UK!$A$722),0)))))))))))</f>
        <v>0</v>
      </c>
      <c r="B77" t="str">
        <f>TestUIn4!A77</f>
        <v/>
      </c>
      <c r="C77" s="87" t="str">
        <f>TestUIn4!B77</f>
        <v/>
      </c>
      <c r="D77" s="87" t="str">
        <f>TestUIn4!C77</f>
        <v/>
      </c>
      <c r="E77" s="87" t="str">
        <f>TestUIn4!D77</f>
        <v/>
      </c>
      <c r="F77" s="87" t="str">
        <f>TestUIn4!F77</f>
        <v/>
      </c>
    </row>
    <row r="78">
      <c r="A78" s="86">
        <f>(IF(TestUIn4!E78=US_UK!$A$2,1&amp;COUNTIF(TestUIn4!$E$2:$E78,US_UK!$A$2), IF(TestUIn4!E78=US_UK!$A$82, 2&amp;COUNTIF(TestUIn4!$E$2:$E78,US_UK!$A$82),IF(TestUIn4!E78=US_UK!$A$162, 3&amp;COUNTIF(TestUIn4!$E$2:$E78,US_UK!$A$162),IF(TestUIn4!E78=US_UK!$A$242, 4&amp;COUNTIF(TestUIn4!$E$2:$E78,US_UK!$A$242),IF(TestUIn4!E78=US_UK!$A$322, 5&amp;COUNTIF(TestUIn4!$E$2:$E78,US_UK!$A$322),IF(TestUIn4!E78=US_UK!$A$402, 6&amp;COUNTIF(TestUIn4!$E$2:$E78,US_UK!$A$402),IF(TestUIn4!E78=US_UK!$A$482, 7&amp;COUNTIF(TestUIn4!$E$2:$E78,US_UK!$A$482),IF(TestUIn4!E78=US_UK!$A$562, 8&amp;COUNTIF(TestUIn4!$E$2:$E78,US_UK!$A$562),IF(TestUIn4!E78=US_UK!$A$642, 9&amp;COUNTIF(TestUIn4!$E$2:$E78,US_UK!$A$642),IF(TestUIn4!E78=US_UK!$A$722, 10&amp;COUNTIF(TestUIn4!$E$2:$E78,US_UK!$A$722),0)))))))))))</f>
        <v>0</v>
      </c>
      <c r="B78" t="str">
        <f>TestUIn4!A78</f>
        <v/>
      </c>
      <c r="C78" s="87" t="str">
        <f>TestUIn4!B78</f>
        <v/>
      </c>
      <c r="D78" s="87" t="str">
        <f>TestUIn4!C78</f>
        <v/>
      </c>
      <c r="E78" s="87" t="str">
        <f>TestUIn4!D78</f>
        <v/>
      </c>
      <c r="F78" s="87" t="str">
        <f>TestUIn4!F78</f>
        <v/>
      </c>
    </row>
    <row r="79">
      <c r="A79" s="86">
        <f>(IF(TestUIn4!E79=US_UK!$A$2,1&amp;COUNTIF(TestUIn4!$E$2:$E79,US_UK!$A$2), IF(TestUIn4!E79=US_UK!$A$82, 2&amp;COUNTIF(TestUIn4!$E$2:$E79,US_UK!$A$82),IF(TestUIn4!E79=US_UK!$A$162, 3&amp;COUNTIF(TestUIn4!$E$2:$E79,US_UK!$A$162),IF(TestUIn4!E79=US_UK!$A$242, 4&amp;COUNTIF(TestUIn4!$E$2:$E79,US_UK!$A$242),IF(TestUIn4!E79=US_UK!$A$322, 5&amp;COUNTIF(TestUIn4!$E$2:$E79,US_UK!$A$322),IF(TestUIn4!E79=US_UK!$A$402, 6&amp;COUNTIF(TestUIn4!$E$2:$E79,US_UK!$A$402),IF(TestUIn4!E79=US_UK!$A$482, 7&amp;COUNTIF(TestUIn4!$E$2:$E79,US_UK!$A$482),IF(TestUIn4!E79=US_UK!$A$562, 8&amp;COUNTIF(TestUIn4!$E$2:$E79,US_UK!$A$562),IF(TestUIn4!E79=US_UK!$A$642, 9&amp;COUNTIF(TestUIn4!$E$2:$E79,US_UK!$A$642),IF(TestUIn4!E79=US_UK!$A$722, 10&amp;COUNTIF(TestUIn4!$E$2:$E79,US_UK!$A$722),0)))))))))))</f>
        <v>0</v>
      </c>
      <c r="B79" t="str">
        <f>TestUIn4!A79</f>
        <v/>
      </c>
      <c r="C79" s="87" t="str">
        <f>TestUIn4!B79</f>
        <v/>
      </c>
      <c r="D79" s="87" t="str">
        <f>TestUIn4!C79</f>
        <v/>
      </c>
      <c r="E79" s="87" t="str">
        <f>TestUIn4!D79</f>
        <v/>
      </c>
      <c r="F79" s="87" t="str">
        <f>TestUIn4!F79</f>
        <v/>
      </c>
    </row>
    <row r="80">
      <c r="A80" s="86">
        <f>(IF(TestUIn4!E80=US_UK!$A$2,1&amp;COUNTIF(TestUIn4!$E$2:$E80,US_UK!$A$2), IF(TestUIn4!E80=US_UK!$A$82, 2&amp;COUNTIF(TestUIn4!$E$2:$E80,US_UK!$A$82),IF(TestUIn4!E80=US_UK!$A$162, 3&amp;COUNTIF(TestUIn4!$E$2:$E80,US_UK!$A$162),IF(TestUIn4!E80=US_UK!$A$242, 4&amp;COUNTIF(TestUIn4!$E$2:$E80,US_UK!$A$242),IF(TestUIn4!E80=US_UK!$A$322, 5&amp;COUNTIF(TestUIn4!$E$2:$E80,US_UK!$A$322),IF(TestUIn4!E80=US_UK!$A$402, 6&amp;COUNTIF(TestUIn4!$E$2:$E80,US_UK!$A$402),IF(TestUIn4!E80=US_UK!$A$482, 7&amp;COUNTIF(TestUIn4!$E$2:$E80,US_UK!$A$482),IF(TestUIn4!E80=US_UK!$A$562, 8&amp;COUNTIF(TestUIn4!$E$2:$E80,US_UK!$A$562),IF(TestUIn4!E80=US_UK!$A$642, 9&amp;COUNTIF(TestUIn4!$E$2:$E80,US_UK!$A$642),IF(TestUIn4!E80=US_UK!$A$722, 10&amp;COUNTIF(TestUIn4!$E$2:$E80,US_UK!$A$722),0)))))))))))</f>
        <v>0</v>
      </c>
      <c r="B80" t="str">
        <f>TestUIn4!A80</f>
        <v/>
      </c>
      <c r="C80" s="87" t="str">
        <f>TestUIn4!B80</f>
        <v/>
      </c>
      <c r="D80" s="87" t="str">
        <f>TestUIn4!C80</f>
        <v/>
      </c>
      <c r="E80" s="87" t="str">
        <f>TestUIn4!D80</f>
        <v/>
      </c>
      <c r="F80" s="87" t="str">
        <f>TestUIn4!F80</f>
        <v/>
      </c>
    </row>
    <row r="81">
      <c r="A81" s="86">
        <f>(IF(TestUIn4!E81=US_UK!$A$2,1&amp;COUNTIF(TestUIn4!$E$2:$E81,US_UK!$A$2), IF(TestUIn4!E81=US_UK!$A$82, 2&amp;COUNTIF(TestUIn4!$E$2:$E81,US_UK!$A$82),IF(TestUIn4!E81=US_UK!$A$162, 3&amp;COUNTIF(TestUIn4!$E$2:$E81,US_UK!$A$162),IF(TestUIn4!E81=US_UK!$A$242, 4&amp;COUNTIF(TestUIn4!$E$2:$E81,US_UK!$A$242),IF(TestUIn4!E81=US_UK!$A$322, 5&amp;COUNTIF(TestUIn4!$E$2:$E81,US_UK!$A$322),IF(TestUIn4!E81=US_UK!$A$402, 6&amp;COUNTIF(TestUIn4!$E$2:$E81,US_UK!$A$402),IF(TestUIn4!E81=US_UK!$A$482, 7&amp;COUNTIF(TestUIn4!$E$2:$E81,US_UK!$A$482),IF(TestUIn4!E81=US_UK!$A$562, 8&amp;COUNTIF(TestUIn4!$E$2:$E81,US_UK!$A$562),IF(TestUIn4!E81=US_UK!$A$642, 9&amp;COUNTIF(TestUIn4!$E$2:$E81,US_UK!$A$642),IF(TestUIn4!E81=US_UK!$A$722, 10&amp;COUNTIF(TestUIn4!$E$2:$E81,US_UK!$A$722),0)))))))))))</f>
        <v>0</v>
      </c>
      <c r="B81" t="str">
        <f>TestUIn4!A81</f>
        <v/>
      </c>
      <c r="C81" s="87" t="str">
        <f>TestUIn4!B81</f>
        <v/>
      </c>
      <c r="D81" s="87" t="str">
        <f>TestUIn4!C81</f>
        <v/>
      </c>
      <c r="E81" s="87" t="str">
        <f>TestUIn4!D81</f>
        <v/>
      </c>
      <c r="F81" s="87" t="str">
        <f>TestUIn4!F81</f>
        <v/>
      </c>
    </row>
    <row r="82">
      <c r="A82" s="86">
        <f>(IF(TestUIn4!E82=US_UK!$A$2,1&amp;COUNTIF(TestUIn4!$E$2:$E82,US_UK!$A$2), IF(TestUIn4!E82=US_UK!$A$82, 2&amp;COUNTIF(TestUIn4!$E$2:$E82,US_UK!$A$82),IF(TestUIn4!E82=US_UK!$A$162, 3&amp;COUNTIF(TestUIn4!$E$2:$E82,US_UK!$A$162),IF(TestUIn4!E82=US_UK!$A$242, 4&amp;COUNTIF(TestUIn4!$E$2:$E82,US_UK!$A$242),IF(TestUIn4!E82=US_UK!$A$322, 5&amp;COUNTIF(TestUIn4!$E$2:$E82,US_UK!$A$322),IF(TestUIn4!E82=US_UK!$A$402, 6&amp;COUNTIF(TestUIn4!$E$2:$E82,US_UK!$A$402),IF(TestUIn4!E82=US_UK!$A$482, 7&amp;COUNTIF(TestUIn4!$E$2:$E82,US_UK!$A$482),IF(TestUIn4!E82=US_UK!$A$562, 8&amp;COUNTIF(TestUIn4!$E$2:$E82,US_UK!$A$562),IF(TestUIn4!E82=US_UK!$A$642, 9&amp;COUNTIF(TestUIn4!$E$2:$E82,US_UK!$A$642),IF(TestUIn4!E82=US_UK!$A$722, 10&amp;COUNTIF(TestUIn4!$E$2:$E82,US_UK!$A$722),0)))))))))))</f>
        <v>0</v>
      </c>
      <c r="B82" t="str">
        <f>TestUIn4!A82</f>
        <v/>
      </c>
      <c r="C82" s="87" t="str">
        <f>TestUIn4!B82</f>
        <v/>
      </c>
      <c r="D82" s="87" t="str">
        <f>TestUIn4!C82</f>
        <v/>
      </c>
      <c r="E82" s="87" t="str">
        <f>TestUIn4!D82</f>
        <v/>
      </c>
      <c r="F82" s="87" t="str">
        <f>TestUIn4!F82</f>
        <v/>
      </c>
    </row>
    <row r="83">
      <c r="A83" s="86">
        <f>(IF(TestUIn4!E83=US_UK!$A$2,1&amp;COUNTIF(TestUIn4!$E$2:$E83,US_UK!$A$2), IF(TestUIn4!E83=US_UK!$A$82, 2&amp;COUNTIF(TestUIn4!$E$2:$E83,US_UK!$A$82),IF(TestUIn4!E83=US_UK!$A$162, 3&amp;COUNTIF(TestUIn4!$E$2:$E83,US_UK!$A$162),IF(TestUIn4!E83=US_UK!$A$242, 4&amp;COUNTIF(TestUIn4!$E$2:$E83,US_UK!$A$242),IF(TestUIn4!E83=US_UK!$A$322, 5&amp;COUNTIF(TestUIn4!$E$2:$E83,US_UK!$A$322),IF(TestUIn4!E83=US_UK!$A$402, 6&amp;COUNTIF(TestUIn4!$E$2:$E83,US_UK!$A$402),IF(TestUIn4!E83=US_UK!$A$482, 7&amp;COUNTIF(TestUIn4!$E$2:$E83,US_UK!$A$482),IF(TestUIn4!E83=US_UK!$A$562, 8&amp;COUNTIF(TestUIn4!$E$2:$E83,US_UK!$A$562),IF(TestUIn4!E83=US_UK!$A$642, 9&amp;COUNTIF(TestUIn4!$E$2:$E83,US_UK!$A$642),IF(TestUIn4!E83=US_UK!$A$722, 10&amp;COUNTIF(TestUIn4!$E$2:$E83,US_UK!$A$722),0)))))))))))</f>
        <v>0</v>
      </c>
      <c r="B83" t="str">
        <f>TestUIn4!A83</f>
        <v/>
      </c>
      <c r="C83" t="str">
        <f>TestUIn4!B83</f>
        <v/>
      </c>
      <c r="D83" t="str">
        <f>TestUIn4!C83</f>
        <v/>
      </c>
      <c r="E83" t="str">
        <f>TestUIn4!D83</f>
        <v/>
      </c>
      <c r="F83" s="87" t="str">
        <f>TestUIn4!F83</f>
        <v/>
      </c>
    </row>
    <row r="84">
      <c r="A84" s="86">
        <f>(IF(TestUIn4!E84=US_UK!$A$2,1&amp;COUNTIF(TestUIn4!$E$2:$E84,US_UK!$A$2), IF(TestUIn4!E84=US_UK!$A$82, 2&amp;COUNTIF(TestUIn4!$E$2:$E84,US_UK!$A$82),IF(TestUIn4!E84=US_UK!$A$162, 3&amp;COUNTIF(TestUIn4!$E$2:$E84,US_UK!$A$162),IF(TestUIn4!E84=US_UK!$A$242, 4&amp;COUNTIF(TestUIn4!$E$2:$E84,US_UK!$A$242),IF(TestUIn4!E84=US_UK!$A$322, 5&amp;COUNTIF(TestUIn4!$E$2:$E84,US_UK!$A$322),IF(TestUIn4!E84=US_UK!$A$402, 6&amp;COUNTIF(TestUIn4!$E$2:$E84,US_UK!$A$402),IF(TestUIn4!E84=US_UK!$A$482, 7&amp;COUNTIF(TestUIn4!$E$2:$E84,US_UK!$A$482),IF(TestUIn4!E84=US_UK!$A$562, 8&amp;COUNTIF(TestUIn4!$E$2:$E84,US_UK!$A$562),IF(TestUIn4!E84=US_UK!$A$642, 9&amp;COUNTIF(TestUIn4!$E$2:$E84,US_UK!$A$642),IF(TestUIn4!E84=US_UK!$A$722, 10&amp;COUNTIF(TestUIn4!$E$2:$E84,US_UK!$A$722),0)))))))))))</f>
        <v>0</v>
      </c>
      <c r="B84" t="str">
        <f>TestUIn4!A84</f>
        <v/>
      </c>
      <c r="C84" t="str">
        <f>TestUIn4!B84</f>
        <v/>
      </c>
      <c r="D84" t="str">
        <f>TestUIn4!C84</f>
        <v/>
      </c>
      <c r="E84" t="str">
        <f>TestUIn4!D84</f>
        <v/>
      </c>
      <c r="F84" s="87" t="str">
        <f>TestUIn4!F84</f>
        <v/>
      </c>
    </row>
    <row r="85">
      <c r="A85" s="86">
        <f>(IF(TestUIn4!E85=US_UK!$A$2,1&amp;COUNTIF(TestUIn4!$E$2:$E85,US_UK!$A$2), IF(TestUIn4!E85=US_UK!$A$82, 2&amp;COUNTIF(TestUIn4!$E$2:$E85,US_UK!$A$82),IF(TestUIn4!E85=US_UK!$A$162, 3&amp;COUNTIF(TestUIn4!$E$2:$E85,US_UK!$A$162),IF(TestUIn4!E85=US_UK!$A$242, 4&amp;COUNTIF(TestUIn4!$E$2:$E85,US_UK!$A$242),IF(TestUIn4!E85=US_UK!$A$322, 5&amp;COUNTIF(TestUIn4!$E$2:$E85,US_UK!$A$322),IF(TestUIn4!E85=US_UK!$A$402, 6&amp;COUNTIF(TestUIn4!$E$2:$E85,US_UK!$A$402),IF(TestUIn4!E85=US_UK!$A$482, 7&amp;COUNTIF(TestUIn4!$E$2:$E85,US_UK!$A$482),IF(TestUIn4!E85=US_UK!$A$562, 8&amp;COUNTIF(TestUIn4!$E$2:$E85,US_UK!$A$562),IF(TestUIn4!E85=US_UK!$A$642, 9&amp;COUNTIF(TestUIn4!$E$2:$E85,US_UK!$A$642),IF(TestUIn4!E85=US_UK!$A$722, 10&amp;COUNTIF(TestUIn4!$E$2:$E85,US_UK!$A$722),0)))))))))))</f>
        <v>0</v>
      </c>
      <c r="B85" t="str">
        <f>TestUIn4!A85</f>
        <v/>
      </c>
      <c r="C85" t="str">
        <f>TestUIn4!B85</f>
        <v/>
      </c>
      <c r="D85" t="str">
        <f>TestUIn4!C85</f>
        <v/>
      </c>
      <c r="E85" t="str">
        <f>TestUIn4!D85</f>
        <v/>
      </c>
      <c r="F85" s="87" t="str">
        <f>TestUIn4!F85</f>
        <v/>
      </c>
    </row>
    <row r="86">
      <c r="A86" s="86">
        <f>(IF(TestUIn4!E86=US_UK!$A$2,1&amp;COUNTIF(TestUIn4!$E$2:$E86,US_UK!$A$2), IF(TestUIn4!E86=US_UK!$A$82, 2&amp;COUNTIF(TestUIn4!$E$2:$E86,US_UK!$A$82),IF(TestUIn4!E86=US_UK!$A$162, 3&amp;COUNTIF(TestUIn4!$E$2:$E86,US_UK!$A$162),IF(TestUIn4!E86=US_UK!$A$242, 4&amp;COUNTIF(TestUIn4!$E$2:$E86,US_UK!$A$242),IF(TestUIn4!E86=US_UK!$A$322, 5&amp;COUNTIF(TestUIn4!$E$2:$E86,US_UK!$A$322),IF(TestUIn4!E86=US_UK!$A$402, 6&amp;COUNTIF(TestUIn4!$E$2:$E86,US_UK!$A$402),IF(TestUIn4!E86=US_UK!$A$482, 7&amp;COUNTIF(TestUIn4!$E$2:$E86,US_UK!$A$482),IF(TestUIn4!E86=US_UK!$A$562, 8&amp;COUNTIF(TestUIn4!$E$2:$E86,US_UK!$A$562),IF(TestUIn4!E86=US_UK!$A$642, 9&amp;COUNTIF(TestUIn4!$E$2:$E86,US_UK!$A$642),IF(TestUIn4!E86=US_UK!$A$722, 10&amp;COUNTIF(TestUIn4!$E$2:$E86,US_UK!$A$722),0)))))))))))</f>
        <v>0</v>
      </c>
      <c r="B86" t="str">
        <f>TestUIn4!A86</f>
        <v/>
      </c>
      <c r="C86" t="str">
        <f>TestUIn4!B86</f>
        <v/>
      </c>
      <c r="D86" t="str">
        <f>TestUIn4!C86</f>
        <v/>
      </c>
      <c r="E86" t="str">
        <f>TestUIn4!D86</f>
        <v/>
      </c>
      <c r="F86" s="87" t="str">
        <f>TestUIn4!F86</f>
        <v/>
      </c>
    </row>
    <row r="87">
      <c r="A87" s="86">
        <f>(IF(TestUIn4!E87=US_UK!$A$2,1&amp;COUNTIF(TestUIn4!$E$2:$E87,US_UK!$A$2), IF(TestUIn4!E87=US_UK!$A$82, 2&amp;COUNTIF(TestUIn4!$E$2:$E87,US_UK!$A$82),IF(TestUIn4!E87=US_UK!$A$162, 3&amp;COUNTIF(TestUIn4!$E$2:$E87,US_UK!$A$162),IF(TestUIn4!E87=US_UK!$A$242, 4&amp;COUNTIF(TestUIn4!$E$2:$E87,US_UK!$A$242),IF(TestUIn4!E87=US_UK!$A$322, 5&amp;COUNTIF(TestUIn4!$E$2:$E87,US_UK!$A$322),IF(TestUIn4!E87=US_UK!$A$402, 6&amp;COUNTIF(TestUIn4!$E$2:$E87,US_UK!$A$402),IF(TestUIn4!E87=US_UK!$A$482, 7&amp;COUNTIF(TestUIn4!$E$2:$E87,US_UK!$A$482),IF(TestUIn4!E87=US_UK!$A$562, 8&amp;COUNTIF(TestUIn4!$E$2:$E87,US_UK!$A$562),IF(TestUIn4!E87=US_UK!$A$642, 9&amp;COUNTIF(TestUIn4!$E$2:$E87,US_UK!$A$642),IF(TestUIn4!E87=US_UK!$A$722, 10&amp;COUNTIF(TestUIn4!$E$2:$E87,US_UK!$A$722),0)))))))))))</f>
        <v>0</v>
      </c>
      <c r="B87" t="str">
        <f>TestUIn4!A87</f>
        <v/>
      </c>
      <c r="C87" t="str">
        <f>TestUIn4!B87</f>
        <v/>
      </c>
      <c r="D87" t="str">
        <f>TestUIn4!C87</f>
        <v/>
      </c>
      <c r="E87" t="str">
        <f>TestUIn4!D87</f>
        <v/>
      </c>
      <c r="F87" s="87" t="str">
        <f>TestUIn4!F87</f>
        <v/>
      </c>
    </row>
    <row r="88">
      <c r="A88" s="86">
        <f>(IF(TestUIn4!E88=US_UK!$A$2,1&amp;COUNTIF(TestUIn4!$E$2:$E88,US_UK!$A$2), IF(TestUIn4!E88=US_UK!$A$82, 2&amp;COUNTIF(TestUIn4!$E$2:$E88,US_UK!$A$82),IF(TestUIn4!E88=US_UK!$A$162, 3&amp;COUNTIF(TestUIn4!$E$2:$E88,US_UK!$A$162),IF(TestUIn4!E88=US_UK!$A$242, 4&amp;COUNTIF(TestUIn4!$E$2:$E88,US_UK!$A$242),IF(TestUIn4!E88=US_UK!$A$322, 5&amp;COUNTIF(TestUIn4!$E$2:$E88,US_UK!$A$322),IF(TestUIn4!E88=US_UK!$A$402, 6&amp;COUNTIF(TestUIn4!$E$2:$E88,US_UK!$A$402),IF(TestUIn4!E88=US_UK!$A$482, 7&amp;COUNTIF(TestUIn4!$E$2:$E88,US_UK!$A$482),IF(TestUIn4!E88=US_UK!$A$562, 8&amp;COUNTIF(TestUIn4!$E$2:$E88,US_UK!$A$562),IF(TestUIn4!E88=US_UK!$A$642, 9&amp;COUNTIF(TestUIn4!$E$2:$E88,US_UK!$A$642),IF(TestUIn4!E88=US_UK!$A$722, 10&amp;COUNTIF(TestUIn4!$E$2:$E88,US_UK!$A$722),0)))))))))))</f>
        <v>0</v>
      </c>
      <c r="B88" t="str">
        <f>TestUIn4!A88</f>
        <v/>
      </c>
      <c r="C88" t="str">
        <f>TestUIn4!B88</f>
        <v/>
      </c>
      <c r="D88" t="str">
        <f>TestUIn4!C88</f>
        <v/>
      </c>
      <c r="E88" t="str">
        <f>TestUIn4!D88</f>
        <v/>
      </c>
      <c r="F88" s="87" t="str">
        <f>TestUIn4!F88</f>
        <v/>
      </c>
    </row>
    <row r="89">
      <c r="A89" s="86">
        <f>(IF(TestUIn4!E89=US_UK!$A$2,1&amp;COUNTIF(TestUIn4!$E$2:$E89,US_UK!$A$2), IF(TestUIn4!E89=US_UK!$A$82, 2&amp;COUNTIF(TestUIn4!$E$2:$E89,US_UK!$A$82),IF(TestUIn4!E89=US_UK!$A$162, 3&amp;COUNTIF(TestUIn4!$E$2:$E89,US_UK!$A$162),IF(TestUIn4!E89=US_UK!$A$242, 4&amp;COUNTIF(TestUIn4!$E$2:$E89,US_UK!$A$242),IF(TestUIn4!E89=US_UK!$A$322, 5&amp;COUNTIF(TestUIn4!$E$2:$E89,US_UK!$A$322),IF(TestUIn4!E89=US_UK!$A$402, 6&amp;COUNTIF(TestUIn4!$E$2:$E89,US_UK!$A$402),IF(TestUIn4!E89=US_UK!$A$482, 7&amp;COUNTIF(TestUIn4!$E$2:$E89,US_UK!$A$482),IF(TestUIn4!E89=US_UK!$A$562, 8&amp;COUNTIF(TestUIn4!$E$2:$E89,US_UK!$A$562),IF(TestUIn4!E89=US_UK!$A$642, 9&amp;COUNTIF(TestUIn4!$E$2:$E89,US_UK!$A$642),IF(TestUIn4!E89=US_UK!$A$722, 10&amp;COUNTIF(TestUIn4!$E$2:$E89,US_UK!$A$722),0)))))))))))</f>
        <v>0</v>
      </c>
      <c r="B89" t="str">
        <f>TestUIn4!A89</f>
        <v/>
      </c>
      <c r="C89" t="str">
        <f>TestUIn4!B89</f>
        <v/>
      </c>
      <c r="D89" t="str">
        <f>TestUIn4!C89</f>
        <v/>
      </c>
      <c r="E89" t="str">
        <f>TestUIn4!D89</f>
        <v/>
      </c>
      <c r="F89" s="87" t="str">
        <f>TestUIn4!F89</f>
        <v/>
      </c>
    </row>
    <row r="90">
      <c r="A90" s="86">
        <f>(IF(TestUIn4!E90=US_UK!$A$2,1&amp;COUNTIF(TestUIn4!$E$2:$E90,US_UK!$A$2), IF(TestUIn4!E90=US_UK!$A$82, 2&amp;COUNTIF(TestUIn4!$E$2:$E90,US_UK!$A$82),IF(TestUIn4!E90=US_UK!$A$162, 3&amp;COUNTIF(TestUIn4!$E$2:$E90,US_UK!$A$162),IF(TestUIn4!E90=US_UK!$A$242, 4&amp;COUNTIF(TestUIn4!$E$2:$E90,US_UK!$A$242),IF(TestUIn4!E90=US_UK!$A$322, 5&amp;COUNTIF(TestUIn4!$E$2:$E90,US_UK!$A$322),IF(TestUIn4!E90=US_UK!$A$402, 6&amp;COUNTIF(TestUIn4!$E$2:$E90,US_UK!$A$402),IF(TestUIn4!E90=US_UK!$A$482, 7&amp;COUNTIF(TestUIn4!$E$2:$E90,US_UK!$A$482),IF(TestUIn4!E90=US_UK!$A$562, 8&amp;COUNTIF(TestUIn4!$E$2:$E90,US_UK!$A$562),IF(TestUIn4!E90=US_UK!$A$642, 9&amp;COUNTIF(TestUIn4!$E$2:$E90,US_UK!$A$642),IF(TestUIn4!E90=US_UK!$A$722, 10&amp;COUNTIF(TestUIn4!$E$2:$E90,US_UK!$A$722),0)))))))))))</f>
        <v>0</v>
      </c>
      <c r="B90" t="str">
        <f>TestUIn4!A90</f>
        <v/>
      </c>
      <c r="C90" t="str">
        <f>TestUIn4!B90</f>
        <v/>
      </c>
      <c r="D90" t="str">
        <f>TestUIn4!C90</f>
        <v/>
      </c>
      <c r="E90" t="str">
        <f>TestUIn4!D90</f>
        <v/>
      </c>
      <c r="F90" s="87" t="str">
        <f>TestUIn4!F90</f>
        <v/>
      </c>
    </row>
    <row r="91">
      <c r="A91" s="86">
        <f>(IF(TestUIn4!E91=US_UK!$A$2,1&amp;COUNTIF(TestUIn4!$E$2:$E91,US_UK!$A$2), IF(TestUIn4!E91=US_UK!$A$82, 2&amp;COUNTIF(TestUIn4!$E$2:$E91,US_UK!$A$82),IF(TestUIn4!E91=US_UK!$A$162, 3&amp;COUNTIF(TestUIn4!$E$2:$E91,US_UK!$A$162),IF(TestUIn4!E91=US_UK!$A$242, 4&amp;COUNTIF(TestUIn4!$E$2:$E91,US_UK!$A$242),IF(TestUIn4!E91=US_UK!$A$322, 5&amp;COUNTIF(TestUIn4!$E$2:$E91,US_UK!$A$322),IF(TestUIn4!E91=US_UK!$A$402, 6&amp;COUNTIF(TestUIn4!$E$2:$E91,US_UK!$A$402),IF(TestUIn4!E91=US_UK!$A$482, 7&amp;COUNTIF(TestUIn4!$E$2:$E91,US_UK!$A$482),IF(TestUIn4!E91=US_UK!$A$562, 8&amp;COUNTIF(TestUIn4!$E$2:$E91,US_UK!$A$562),IF(TestUIn4!E91=US_UK!$A$642, 9&amp;COUNTIF(TestUIn4!$E$2:$E91,US_UK!$A$642),IF(TestUIn4!E91=US_UK!$A$722, 10&amp;COUNTIF(TestUIn4!$E$2:$E91,US_UK!$A$722),0)))))))))))</f>
        <v>0</v>
      </c>
      <c r="B91" t="str">
        <f>TestUIn4!A91</f>
        <v/>
      </c>
      <c r="C91" t="str">
        <f>TestUIn4!B91</f>
        <v/>
      </c>
      <c r="D91" t="str">
        <f>TestUIn4!C91</f>
        <v/>
      </c>
      <c r="E91" t="str">
        <f>TestUIn4!D91</f>
        <v/>
      </c>
      <c r="F91" s="87" t="str">
        <f>TestUIn4!F91</f>
        <v/>
      </c>
    </row>
    <row r="92">
      <c r="A92" s="86">
        <f>(IF(TestUIn4!E92=US_UK!$A$2,1&amp;COUNTIF(TestUIn4!$E$2:$E92,US_UK!$A$2), IF(TestUIn4!E92=US_UK!$A$82, 2&amp;COUNTIF(TestUIn4!$E$2:$E92,US_UK!$A$82),IF(TestUIn4!E92=US_UK!$A$162, 3&amp;COUNTIF(TestUIn4!$E$2:$E92,US_UK!$A$162),IF(TestUIn4!E92=US_UK!$A$242, 4&amp;COUNTIF(TestUIn4!$E$2:$E92,US_UK!$A$242),IF(TestUIn4!E92=US_UK!$A$322, 5&amp;COUNTIF(TestUIn4!$E$2:$E92,US_UK!$A$322),IF(TestUIn4!E92=US_UK!$A$402, 6&amp;COUNTIF(TestUIn4!$E$2:$E92,US_UK!$A$402),IF(TestUIn4!E92=US_UK!$A$482, 7&amp;COUNTIF(TestUIn4!$E$2:$E92,US_UK!$A$482),IF(TestUIn4!E92=US_UK!$A$562, 8&amp;COUNTIF(TestUIn4!$E$2:$E92,US_UK!$A$562),IF(TestUIn4!E92=US_UK!$A$642, 9&amp;COUNTIF(TestUIn4!$E$2:$E92,US_UK!$A$642),IF(TestUIn4!E92=US_UK!$A$722, 10&amp;COUNTIF(TestUIn4!$E$2:$E92,US_UK!$A$722),0)))))))))))</f>
        <v>0</v>
      </c>
      <c r="B92" t="str">
        <f>TestUIn4!A92</f>
        <v/>
      </c>
      <c r="C92" t="str">
        <f>TestUIn4!B92</f>
        <v/>
      </c>
      <c r="D92" t="str">
        <f>TestUIn4!C92</f>
        <v/>
      </c>
      <c r="E92" t="str">
        <f>TestUIn4!D92</f>
        <v/>
      </c>
      <c r="F92" s="87" t="str">
        <f>TestUIn4!F92</f>
        <v/>
      </c>
    </row>
    <row r="93">
      <c r="A93" s="86">
        <f>(IF(TestUIn4!E93=US_UK!$A$2,1&amp;COUNTIF(TestUIn4!$E$2:$E93,US_UK!$A$2), IF(TestUIn4!E93=US_UK!$A$82, 2&amp;COUNTIF(TestUIn4!$E$2:$E93,US_UK!$A$82),IF(TestUIn4!E93=US_UK!$A$162, 3&amp;COUNTIF(TestUIn4!$E$2:$E93,US_UK!$A$162),IF(TestUIn4!E93=US_UK!$A$242, 4&amp;COUNTIF(TestUIn4!$E$2:$E93,US_UK!$A$242),IF(TestUIn4!E93=US_UK!$A$322, 5&amp;COUNTIF(TestUIn4!$E$2:$E93,US_UK!$A$322),IF(TestUIn4!E93=US_UK!$A$402, 6&amp;COUNTIF(TestUIn4!$E$2:$E93,US_UK!$A$402),IF(TestUIn4!E93=US_UK!$A$482, 7&amp;COUNTIF(TestUIn4!$E$2:$E93,US_UK!$A$482),IF(TestUIn4!E93=US_UK!$A$562, 8&amp;COUNTIF(TestUIn4!$E$2:$E93,US_UK!$A$562),IF(TestUIn4!E93=US_UK!$A$642, 9&amp;COUNTIF(TestUIn4!$E$2:$E93,US_UK!$A$642),IF(TestUIn4!E93=US_UK!$A$722, 10&amp;COUNTIF(TestUIn4!$E$2:$E93,US_UK!$A$722),0)))))))))))</f>
        <v>0</v>
      </c>
      <c r="B93" t="str">
        <f>TestUIn4!A93</f>
        <v/>
      </c>
      <c r="C93" t="str">
        <f>TestUIn4!B93</f>
        <v/>
      </c>
      <c r="D93" t="str">
        <f>TestUIn4!C93</f>
        <v/>
      </c>
      <c r="E93" t="str">
        <f>TestUIn4!D93</f>
        <v/>
      </c>
      <c r="F93" s="87" t="str">
        <f>TestUIn4!F93</f>
        <v/>
      </c>
    </row>
    <row r="94">
      <c r="A94" s="86">
        <f>(IF(TestUIn4!E94=US_UK!$A$2,1&amp;COUNTIF(TestUIn4!$E$2:$E94,US_UK!$A$2), IF(TestUIn4!E94=US_UK!$A$82, 2&amp;COUNTIF(TestUIn4!$E$2:$E94,US_UK!$A$82),IF(TestUIn4!E94=US_UK!$A$162, 3&amp;COUNTIF(TestUIn4!$E$2:$E94,US_UK!$A$162),IF(TestUIn4!E94=US_UK!$A$242, 4&amp;COUNTIF(TestUIn4!$E$2:$E94,US_UK!$A$242),IF(TestUIn4!E94=US_UK!$A$322, 5&amp;COUNTIF(TestUIn4!$E$2:$E94,US_UK!$A$322),IF(TestUIn4!E94=US_UK!$A$402, 6&amp;COUNTIF(TestUIn4!$E$2:$E94,US_UK!$A$402),IF(TestUIn4!E94=US_UK!$A$482, 7&amp;COUNTIF(TestUIn4!$E$2:$E94,US_UK!$A$482),IF(TestUIn4!E94=US_UK!$A$562, 8&amp;COUNTIF(TestUIn4!$E$2:$E94,US_UK!$A$562),IF(TestUIn4!E94=US_UK!$A$642, 9&amp;COUNTIF(TestUIn4!$E$2:$E94,US_UK!$A$642),IF(TestUIn4!E94=US_UK!$A$722, 10&amp;COUNTIF(TestUIn4!$E$2:$E94,US_UK!$A$722),0)))))))))))</f>
        <v>0</v>
      </c>
      <c r="B94" t="str">
        <f>TestUIn4!A94</f>
        <v/>
      </c>
      <c r="C94" t="str">
        <f>TestUIn4!B94</f>
        <v/>
      </c>
      <c r="D94" t="str">
        <f>TestUIn4!C94</f>
        <v/>
      </c>
      <c r="E94" t="str">
        <f>TestUIn4!D94</f>
        <v/>
      </c>
      <c r="F94" s="87" t="str">
        <f>TestUIn4!F94</f>
        <v/>
      </c>
    </row>
    <row r="95">
      <c r="A95" s="86">
        <f>(IF(TestUIn4!E95=US_UK!$A$2,1&amp;COUNTIF(TestUIn4!$E$2:$E95,US_UK!$A$2), IF(TestUIn4!E95=US_UK!$A$82, 2&amp;COUNTIF(TestUIn4!$E$2:$E95,US_UK!$A$82),IF(TestUIn4!E95=US_UK!$A$162, 3&amp;COUNTIF(TestUIn4!$E$2:$E95,US_UK!$A$162),IF(TestUIn4!E95=US_UK!$A$242, 4&amp;COUNTIF(TestUIn4!$E$2:$E95,US_UK!$A$242),IF(TestUIn4!E95=US_UK!$A$322, 5&amp;COUNTIF(TestUIn4!$E$2:$E95,US_UK!$A$322),IF(TestUIn4!E95=US_UK!$A$402, 6&amp;COUNTIF(TestUIn4!$E$2:$E95,US_UK!$A$402),IF(TestUIn4!E95=US_UK!$A$482, 7&amp;COUNTIF(TestUIn4!$E$2:$E95,US_UK!$A$482),IF(TestUIn4!E95=US_UK!$A$562, 8&amp;COUNTIF(TestUIn4!$E$2:$E95,US_UK!$A$562),IF(TestUIn4!E95=US_UK!$A$642, 9&amp;COUNTIF(TestUIn4!$E$2:$E95,US_UK!$A$642),IF(TestUIn4!E95=US_UK!$A$722, 10&amp;COUNTIF(TestUIn4!$E$2:$E95,US_UK!$A$722),0)))))))))))</f>
        <v>0</v>
      </c>
      <c r="B95" t="str">
        <f>TestUIn4!A95</f>
        <v/>
      </c>
      <c r="C95" t="str">
        <f>TestUIn4!B95</f>
        <v/>
      </c>
      <c r="D95" t="str">
        <f>TestUIn4!C95</f>
        <v/>
      </c>
      <c r="E95" t="str">
        <f>TestUIn4!D95</f>
        <v/>
      </c>
      <c r="F95" s="87" t="str">
        <f>TestUIn4!F95</f>
        <v/>
      </c>
    </row>
    <row r="96">
      <c r="A96" s="86">
        <f>(IF(TestUIn4!E96=US_UK!$A$2,1&amp;COUNTIF(TestUIn4!$E$2:$E96,US_UK!$A$2), IF(TestUIn4!E96=US_UK!$A$82, 2&amp;COUNTIF(TestUIn4!$E$2:$E96,US_UK!$A$82),IF(TestUIn4!E96=US_UK!$A$162, 3&amp;COUNTIF(TestUIn4!$E$2:$E96,US_UK!$A$162),IF(TestUIn4!E96=US_UK!$A$242, 4&amp;COUNTIF(TestUIn4!$E$2:$E96,US_UK!$A$242),IF(TestUIn4!E96=US_UK!$A$322, 5&amp;COUNTIF(TestUIn4!$E$2:$E96,US_UK!$A$322),IF(TestUIn4!E96=US_UK!$A$402, 6&amp;COUNTIF(TestUIn4!$E$2:$E96,US_UK!$A$402),IF(TestUIn4!E96=US_UK!$A$482, 7&amp;COUNTIF(TestUIn4!$E$2:$E96,US_UK!$A$482),IF(TestUIn4!E96=US_UK!$A$562, 8&amp;COUNTIF(TestUIn4!$E$2:$E96,US_UK!$A$562),IF(TestUIn4!E96=US_UK!$A$642, 9&amp;COUNTIF(TestUIn4!$E$2:$E96,US_UK!$A$642),IF(TestUIn4!E96=US_UK!$A$722, 10&amp;COUNTIF(TestUIn4!$E$2:$E96,US_UK!$A$722),0)))))))))))</f>
        <v>0</v>
      </c>
      <c r="B96" t="str">
        <f>TestUIn4!A96</f>
        <v/>
      </c>
      <c r="C96" t="str">
        <f>TestUIn4!B96</f>
        <v/>
      </c>
      <c r="D96" t="str">
        <f>TestUIn4!C96</f>
        <v/>
      </c>
      <c r="E96" t="str">
        <f>TestUIn4!D96</f>
        <v/>
      </c>
      <c r="F96" s="87" t="str">
        <f>TestUIn4!F96</f>
        <v/>
      </c>
    </row>
    <row r="97">
      <c r="A97" s="86">
        <f>(IF(TestUIn4!E97=US_UK!$A$2,1&amp;COUNTIF(TestUIn4!$E$2:$E97,US_UK!$A$2), IF(TestUIn4!E97=US_UK!$A$82, 2&amp;COUNTIF(TestUIn4!$E$2:$E97,US_UK!$A$82),IF(TestUIn4!E97=US_UK!$A$162, 3&amp;COUNTIF(TestUIn4!$E$2:$E97,US_UK!$A$162),IF(TestUIn4!E97=US_UK!$A$242, 4&amp;COUNTIF(TestUIn4!$E$2:$E97,US_UK!$A$242),IF(TestUIn4!E97=US_UK!$A$322, 5&amp;COUNTIF(TestUIn4!$E$2:$E97,US_UK!$A$322),IF(TestUIn4!E97=US_UK!$A$402, 6&amp;COUNTIF(TestUIn4!$E$2:$E97,US_UK!$A$402),IF(TestUIn4!E97=US_UK!$A$482, 7&amp;COUNTIF(TestUIn4!$E$2:$E97,US_UK!$A$482),IF(TestUIn4!E97=US_UK!$A$562, 8&amp;COUNTIF(TestUIn4!$E$2:$E97,US_UK!$A$562),IF(TestUIn4!E97=US_UK!$A$642, 9&amp;COUNTIF(TestUIn4!$E$2:$E97,US_UK!$A$642),IF(TestUIn4!E97=US_UK!$A$722, 10&amp;COUNTIF(TestUIn4!$E$2:$E97,US_UK!$A$722),0)))))))))))</f>
        <v>0</v>
      </c>
      <c r="B97" t="str">
        <f>TestUIn4!A97</f>
        <v/>
      </c>
      <c r="C97" t="str">
        <f>TestUIn4!B97</f>
        <v/>
      </c>
      <c r="D97" t="str">
        <f>TestUIn4!C97</f>
        <v/>
      </c>
      <c r="E97" t="str">
        <f>TestUIn4!D97</f>
        <v/>
      </c>
      <c r="F97" s="87" t="str">
        <f>TestUIn4!F97</f>
        <v/>
      </c>
    </row>
    <row r="98">
      <c r="A98" s="86">
        <f>(IF(TestUIn4!E98=US_UK!$A$2,1&amp;COUNTIF(TestUIn4!$E$2:$E98,US_UK!$A$2), IF(TestUIn4!E98=US_UK!$A$82, 2&amp;COUNTIF(TestUIn4!$E$2:$E98,US_UK!$A$82),IF(TestUIn4!E98=US_UK!$A$162, 3&amp;COUNTIF(TestUIn4!$E$2:$E98,US_UK!$A$162),IF(TestUIn4!E98=US_UK!$A$242, 4&amp;COUNTIF(TestUIn4!$E$2:$E98,US_UK!$A$242),IF(TestUIn4!E98=US_UK!$A$322, 5&amp;COUNTIF(TestUIn4!$E$2:$E98,US_UK!$A$322),IF(TestUIn4!E98=US_UK!$A$402, 6&amp;COUNTIF(TestUIn4!$E$2:$E98,US_UK!$A$402),IF(TestUIn4!E98=US_UK!$A$482, 7&amp;COUNTIF(TestUIn4!$E$2:$E98,US_UK!$A$482),IF(TestUIn4!E98=US_UK!$A$562, 8&amp;COUNTIF(TestUIn4!$E$2:$E98,US_UK!$A$562),IF(TestUIn4!E98=US_UK!$A$642, 9&amp;COUNTIF(TestUIn4!$E$2:$E98,US_UK!$A$642),IF(TestUIn4!E98=US_UK!$A$722, 10&amp;COUNTIF(TestUIn4!$E$2:$E98,US_UK!$A$722),0)))))))))))</f>
        <v>0</v>
      </c>
      <c r="B98" t="str">
        <f>TestUIn4!A98</f>
        <v/>
      </c>
      <c r="C98" t="str">
        <f>TestUIn4!B98</f>
        <v/>
      </c>
      <c r="D98" t="str">
        <f>TestUIn4!C98</f>
        <v/>
      </c>
      <c r="E98" t="str">
        <f>TestUIn4!D98</f>
        <v/>
      </c>
      <c r="F98" s="87" t="str">
        <f>TestUIn4!F98</f>
        <v/>
      </c>
    </row>
    <row r="99">
      <c r="A99" s="86">
        <f>(IF(TestUIn4!E99=US_UK!$A$2,1&amp;COUNTIF(TestUIn4!$E$2:$E99,US_UK!$A$2), IF(TestUIn4!E99=US_UK!$A$82, 2&amp;COUNTIF(TestUIn4!$E$2:$E99,US_UK!$A$82),IF(TestUIn4!E99=US_UK!$A$162, 3&amp;COUNTIF(TestUIn4!$E$2:$E99,US_UK!$A$162),IF(TestUIn4!E99=US_UK!$A$242, 4&amp;COUNTIF(TestUIn4!$E$2:$E99,US_UK!$A$242),IF(TestUIn4!E99=US_UK!$A$322, 5&amp;COUNTIF(TestUIn4!$E$2:$E99,US_UK!$A$322),IF(TestUIn4!E99=US_UK!$A$402, 6&amp;COUNTIF(TestUIn4!$E$2:$E99,US_UK!$A$402),IF(TestUIn4!E99=US_UK!$A$482, 7&amp;COUNTIF(TestUIn4!$E$2:$E99,US_UK!$A$482),IF(TestUIn4!E99=US_UK!$A$562, 8&amp;COUNTIF(TestUIn4!$E$2:$E99,US_UK!$A$562),IF(TestUIn4!E99=US_UK!$A$642, 9&amp;COUNTIF(TestUIn4!$E$2:$E99,US_UK!$A$642),IF(TestUIn4!E99=US_UK!$A$722, 10&amp;COUNTIF(TestUIn4!$E$2:$E99,US_UK!$A$722),0)))))))))))</f>
        <v>0</v>
      </c>
      <c r="B99" t="str">
        <f>TestUIn4!A99</f>
        <v/>
      </c>
      <c r="C99" t="str">
        <f>TestUIn4!B99</f>
        <v/>
      </c>
      <c r="D99" t="str">
        <f>TestUIn4!C99</f>
        <v/>
      </c>
      <c r="E99" t="str">
        <f>TestUIn4!D99</f>
        <v/>
      </c>
      <c r="F99" s="87" t="str">
        <f>TestUIn4!F99</f>
        <v/>
      </c>
    </row>
    <row r="100">
      <c r="A100" s="86">
        <f>(IF(TestUIn4!E100=US_UK!$A$2,1&amp;COUNTIF(TestUIn4!$E$2:$E100,US_UK!$A$2), IF(TestUIn4!E100=US_UK!$A$82, 2&amp;COUNTIF(TestUIn4!$E$2:$E100,US_UK!$A$82),IF(TestUIn4!E100=US_UK!$A$162, 3&amp;COUNTIF(TestUIn4!$E$2:$E100,US_UK!$A$162),IF(TestUIn4!E100=US_UK!$A$242, 4&amp;COUNTIF(TestUIn4!$E$2:$E100,US_UK!$A$242),IF(TestUIn4!E100=US_UK!$A$322, 5&amp;COUNTIF(TestUIn4!$E$2:$E100,US_UK!$A$322),IF(TestUIn4!E100=US_UK!$A$402, 6&amp;COUNTIF(TestUIn4!$E$2:$E100,US_UK!$A$402),IF(TestUIn4!E100=US_UK!$A$482, 7&amp;COUNTIF(TestUIn4!$E$2:$E100,US_UK!$A$482),IF(TestUIn4!E100=US_UK!$A$562, 8&amp;COUNTIF(TestUIn4!$E$2:$E100,US_UK!$A$562),IF(TestUIn4!E100=US_UK!$A$642, 9&amp;COUNTIF(TestUIn4!$E$2:$E100,US_UK!$A$642),IF(TestUIn4!E100=US_UK!$A$722, 10&amp;COUNTIF(TestUIn4!$E$2:$E100,US_UK!$A$722),0)))))))))))</f>
        <v>0</v>
      </c>
      <c r="B100" t="str">
        <f>TestUIn4!A100</f>
        <v/>
      </c>
      <c r="C100" t="str">
        <f>TestUIn4!B100</f>
        <v/>
      </c>
      <c r="D100" t="str">
        <f>TestUIn4!C100</f>
        <v/>
      </c>
      <c r="E100" t="str">
        <f>TestUIn4!D100</f>
        <v/>
      </c>
      <c r="F100" s="87" t="str">
        <f>TestUIn4!F100</f>
        <v/>
      </c>
    </row>
    <row r="101">
      <c r="A101" s="86">
        <f>(IF(TestUIn4!E101=US_UK!$A$2,1&amp;COUNTIF(TestUIn4!$E$2:$E101,US_UK!$A$2), IF(TestUIn4!E101=US_UK!$A$82, 2&amp;COUNTIF(TestUIn4!$E$2:$E101,US_UK!$A$82),IF(TestUIn4!E101=US_UK!$A$162, 3&amp;COUNTIF(TestUIn4!$E$2:$E101,US_UK!$A$162),IF(TestUIn4!E101=US_UK!$A$242, 4&amp;COUNTIF(TestUIn4!$E$2:$E101,US_UK!$A$242),IF(TestUIn4!E101=US_UK!$A$322, 5&amp;COUNTIF(TestUIn4!$E$2:$E101,US_UK!$A$322),IF(TestUIn4!E101=US_UK!$A$402, 6&amp;COUNTIF(TestUIn4!$E$2:$E101,US_UK!$A$402),IF(TestUIn4!E101=US_UK!$A$482, 7&amp;COUNTIF(TestUIn4!$E$2:$E101,US_UK!$A$482),IF(TestUIn4!E101=US_UK!$A$562, 8&amp;COUNTIF(TestUIn4!$E$2:$E101,US_UK!$A$562),IF(TestUIn4!E101=US_UK!$A$642, 9&amp;COUNTIF(TestUIn4!$E$2:$E101,US_UK!$A$642),IF(TestUIn4!E101=US_UK!$A$722, 10&amp;COUNTIF(TestUIn4!$E$2:$E101,US_UK!$A$722),0)))))))))))</f>
        <v>0</v>
      </c>
      <c r="B101" t="str">
        <f>TestUIn4!A101</f>
        <v/>
      </c>
      <c r="C101" t="str">
        <f>TestUIn4!B101</f>
        <v/>
      </c>
      <c r="D101" t="str">
        <f>TestUIn4!C101</f>
        <v/>
      </c>
      <c r="E101" t="str">
        <f>TestUIn4!D101</f>
        <v/>
      </c>
      <c r="F101" s="87" t="str">
        <f>TestUIn4!F101</f>
        <v/>
      </c>
    </row>
    <row r="102">
      <c r="A102" s="86">
        <f>(IF(TestUIn4!E102=US_UK!$A$2,1&amp;COUNTIF(TestUIn4!$E$2:$E102,US_UK!$A$2), IF(TestUIn4!E102=US_UK!$A$82, 2&amp;COUNTIF(TestUIn4!$E$2:$E102,US_UK!$A$82),IF(TestUIn4!E102=US_UK!$A$162, 3&amp;COUNTIF(TestUIn4!$E$2:$E102,US_UK!$A$162),IF(TestUIn4!E102=US_UK!$A$242, 4&amp;COUNTIF(TestUIn4!$E$2:$E102,US_UK!$A$242),IF(TestUIn4!E102=US_UK!$A$322, 5&amp;COUNTIF(TestUIn4!$E$2:$E102,US_UK!$A$322),IF(TestUIn4!E102=US_UK!$A$402, 6&amp;COUNTIF(TestUIn4!$E$2:$E102,US_UK!$A$402),IF(TestUIn4!E102=US_UK!$A$482, 7&amp;COUNTIF(TestUIn4!$E$2:$E102,US_UK!$A$482),IF(TestUIn4!E102=US_UK!$A$562, 8&amp;COUNTIF(TestUIn4!$E$2:$E102,US_UK!$A$562),IF(TestUIn4!E102=US_UK!$A$642, 9&amp;COUNTIF(TestUIn4!$E$2:$E102,US_UK!$A$642),IF(TestUIn4!E102=US_UK!$A$722, 10&amp;COUNTIF(TestUIn4!$E$2:$E102,US_UK!$A$722),0)))))))))))</f>
        <v>0</v>
      </c>
      <c r="B102" t="str">
        <f>TestUIn4!A102</f>
        <v/>
      </c>
      <c r="C102" t="str">
        <f>TestUIn4!B102</f>
        <v/>
      </c>
      <c r="D102" t="str">
        <f>TestUIn4!C102</f>
        <v/>
      </c>
      <c r="E102" t="str">
        <f>TestUIn4!D102</f>
        <v/>
      </c>
      <c r="F102" s="87" t="str">
        <f>TestUIn4!F102</f>
        <v/>
      </c>
    </row>
    <row r="103">
      <c r="A103" s="86">
        <f>(IF(TestUIn4!E103=US_UK!$A$2,1&amp;COUNTIF(TestUIn4!$E$2:$E103,US_UK!$A$2), IF(TestUIn4!E103=US_UK!$A$82, 2&amp;COUNTIF(TestUIn4!$E$2:$E103,US_UK!$A$82),IF(TestUIn4!E103=US_UK!$A$162, 3&amp;COUNTIF(TestUIn4!$E$2:$E103,US_UK!$A$162),IF(TestUIn4!E103=US_UK!$A$242, 4&amp;COUNTIF(TestUIn4!$E$2:$E103,US_UK!$A$242),IF(TestUIn4!E103=US_UK!$A$322, 5&amp;COUNTIF(TestUIn4!$E$2:$E103,US_UK!$A$322),IF(TestUIn4!E103=US_UK!$A$402, 6&amp;COUNTIF(TestUIn4!$E$2:$E103,US_UK!$A$402),IF(TestUIn4!E103=US_UK!$A$482, 7&amp;COUNTIF(TestUIn4!$E$2:$E103,US_UK!$A$482),IF(TestUIn4!E103=US_UK!$A$562, 8&amp;COUNTIF(TestUIn4!$E$2:$E103,US_UK!$A$562),IF(TestUIn4!E103=US_UK!$A$642, 9&amp;COUNTIF(TestUIn4!$E$2:$E103,US_UK!$A$642),IF(TestUIn4!E103=US_UK!$A$722, 10&amp;COUNTIF(TestUIn4!$E$2:$E103,US_UK!$A$722),0)))))))))))</f>
        <v>0</v>
      </c>
      <c r="B103" t="str">
        <f>TestUIn4!A103</f>
        <v/>
      </c>
      <c r="C103" t="str">
        <f>TestUIn4!B103</f>
        <v/>
      </c>
      <c r="D103" t="str">
        <f>TestUIn4!C103</f>
        <v/>
      </c>
      <c r="E103" t="str">
        <f>TestUIn4!D103</f>
        <v/>
      </c>
      <c r="F103" s="87" t="str">
        <f>TestUIn4!F103</f>
        <v/>
      </c>
    </row>
    <row r="104">
      <c r="A104" s="86">
        <f>(IF(TestUIn4!E104=US_UK!$A$2,1&amp;COUNTIF(TestUIn4!$E$2:$E104,US_UK!$A$2), IF(TestUIn4!E104=US_UK!$A$82, 2&amp;COUNTIF(TestUIn4!$E$2:$E104,US_UK!$A$82),IF(TestUIn4!E104=US_UK!$A$162, 3&amp;COUNTIF(TestUIn4!$E$2:$E104,US_UK!$A$162),IF(TestUIn4!E104=US_UK!$A$242, 4&amp;COUNTIF(TestUIn4!$E$2:$E104,US_UK!$A$242),IF(TestUIn4!E104=US_UK!$A$322, 5&amp;COUNTIF(TestUIn4!$E$2:$E104,US_UK!$A$322),IF(TestUIn4!E104=US_UK!$A$402, 6&amp;COUNTIF(TestUIn4!$E$2:$E104,US_UK!$A$402),IF(TestUIn4!E104=US_UK!$A$482, 7&amp;COUNTIF(TestUIn4!$E$2:$E104,US_UK!$A$482),IF(TestUIn4!E104=US_UK!$A$562, 8&amp;COUNTIF(TestUIn4!$E$2:$E104,US_UK!$A$562),IF(TestUIn4!E104=US_UK!$A$642, 9&amp;COUNTIF(TestUIn4!$E$2:$E104,US_UK!$A$642),IF(TestUIn4!E104=US_UK!$A$722, 10&amp;COUNTIF(TestUIn4!$E$2:$E104,US_UK!$A$722),0)))))))))))</f>
        <v>0</v>
      </c>
      <c r="B104" t="str">
        <f>TestUIn4!A104</f>
        <v/>
      </c>
      <c r="C104" t="str">
        <f>TestUIn4!B104</f>
        <v/>
      </c>
      <c r="D104" t="str">
        <f>TestUIn4!C104</f>
        <v/>
      </c>
      <c r="E104" t="str">
        <f>TestUIn4!D104</f>
        <v/>
      </c>
      <c r="F104" s="87" t="str">
        <f>TestUIn4!F104</f>
        <v/>
      </c>
    </row>
    <row r="105">
      <c r="A105" s="86">
        <f>(IF(TestUIn4!E105=US_UK!$A$2,1&amp;COUNTIF(TestUIn4!$E$2:$E105,US_UK!$A$2), IF(TestUIn4!E105=US_UK!$A$82, 2&amp;COUNTIF(TestUIn4!$E$2:$E105,US_UK!$A$82),IF(TestUIn4!E105=US_UK!$A$162, 3&amp;COUNTIF(TestUIn4!$E$2:$E105,US_UK!$A$162),IF(TestUIn4!E105=US_UK!$A$242, 4&amp;COUNTIF(TestUIn4!$E$2:$E105,US_UK!$A$242),IF(TestUIn4!E105=US_UK!$A$322, 5&amp;COUNTIF(TestUIn4!$E$2:$E105,US_UK!$A$322),IF(TestUIn4!E105=US_UK!$A$402, 6&amp;COUNTIF(TestUIn4!$E$2:$E105,US_UK!$A$402),IF(TestUIn4!E105=US_UK!$A$482, 7&amp;COUNTIF(TestUIn4!$E$2:$E105,US_UK!$A$482),IF(TestUIn4!E105=US_UK!$A$562, 8&amp;COUNTIF(TestUIn4!$E$2:$E105,US_UK!$A$562),IF(TestUIn4!E105=US_UK!$A$642, 9&amp;COUNTIF(TestUIn4!$E$2:$E105,US_UK!$A$642),IF(TestUIn4!E105=US_UK!$A$722, 10&amp;COUNTIF(TestUIn4!$E$2:$E105,US_UK!$A$722),0)))))))))))</f>
        <v>0</v>
      </c>
      <c r="B105" t="str">
        <f>TestUIn4!A105</f>
        <v/>
      </c>
      <c r="C105" t="str">
        <f>TestUIn4!B105</f>
        <v/>
      </c>
      <c r="D105" t="str">
        <f>TestUIn4!C105</f>
        <v/>
      </c>
      <c r="E105" t="str">
        <f>TestUIn4!D105</f>
        <v/>
      </c>
      <c r="F105" s="87" t="str">
        <f>TestUIn4!F105</f>
        <v/>
      </c>
    </row>
    <row r="106">
      <c r="A106" s="86">
        <f>(IF(TestUIn4!E106=US_UK!$A$2,1&amp;COUNTIF(TestUIn4!$E$2:$E106,US_UK!$A$2), IF(TestUIn4!E106=US_UK!$A$82, 2&amp;COUNTIF(TestUIn4!$E$2:$E106,US_UK!$A$82),IF(TestUIn4!E106=US_UK!$A$162, 3&amp;COUNTIF(TestUIn4!$E$2:$E106,US_UK!$A$162),IF(TestUIn4!E106=US_UK!$A$242, 4&amp;COUNTIF(TestUIn4!$E$2:$E106,US_UK!$A$242),IF(TestUIn4!E106=US_UK!$A$322, 5&amp;COUNTIF(TestUIn4!$E$2:$E106,US_UK!$A$322),IF(TestUIn4!E106=US_UK!$A$402, 6&amp;COUNTIF(TestUIn4!$E$2:$E106,US_UK!$A$402),IF(TestUIn4!E106=US_UK!$A$482, 7&amp;COUNTIF(TestUIn4!$E$2:$E106,US_UK!$A$482),IF(TestUIn4!E106=US_UK!$A$562, 8&amp;COUNTIF(TestUIn4!$E$2:$E106,US_UK!$A$562),IF(TestUIn4!E106=US_UK!$A$642, 9&amp;COUNTIF(TestUIn4!$E$2:$E106,US_UK!$A$642),IF(TestUIn4!E106=US_UK!$A$722, 10&amp;COUNTIF(TestUIn4!$E$2:$E106,US_UK!$A$722),0)))))))))))</f>
        <v>0</v>
      </c>
      <c r="B106" t="str">
        <f>TestUIn4!A106</f>
        <v/>
      </c>
      <c r="C106" t="str">
        <f>TestUIn4!B106</f>
        <v/>
      </c>
      <c r="D106" t="str">
        <f>TestUIn4!C106</f>
        <v/>
      </c>
      <c r="E106" t="str">
        <f>TestUIn4!D106</f>
        <v/>
      </c>
      <c r="F106" s="87" t="str">
        <f>TestUIn4!F106</f>
        <v/>
      </c>
    </row>
    <row r="107">
      <c r="A107" s="86">
        <f>(IF(TestUIn4!E107=US_UK!$A$2,1&amp;COUNTIF(TestUIn4!$E$2:$E107,US_UK!$A$2), IF(TestUIn4!E107=US_UK!$A$82, 2&amp;COUNTIF(TestUIn4!$E$2:$E107,US_UK!$A$82),IF(TestUIn4!E107=US_UK!$A$162, 3&amp;COUNTIF(TestUIn4!$E$2:$E107,US_UK!$A$162),IF(TestUIn4!E107=US_UK!$A$242, 4&amp;COUNTIF(TestUIn4!$E$2:$E107,US_UK!$A$242),IF(TestUIn4!E107=US_UK!$A$322, 5&amp;COUNTIF(TestUIn4!$E$2:$E107,US_UK!$A$322),IF(TestUIn4!E107=US_UK!$A$402, 6&amp;COUNTIF(TestUIn4!$E$2:$E107,US_UK!$A$402),IF(TestUIn4!E107=US_UK!$A$482, 7&amp;COUNTIF(TestUIn4!$E$2:$E107,US_UK!$A$482),IF(TestUIn4!E107=US_UK!$A$562, 8&amp;COUNTIF(TestUIn4!$E$2:$E107,US_UK!$A$562),IF(TestUIn4!E107=US_UK!$A$642, 9&amp;COUNTIF(TestUIn4!$E$2:$E107,US_UK!$A$642),IF(TestUIn4!E107=US_UK!$A$722, 10&amp;COUNTIF(TestUIn4!$E$2:$E107,US_UK!$A$722),0)))))))))))</f>
        <v>0</v>
      </c>
      <c r="B107" t="str">
        <f>TestUIn4!A107</f>
        <v/>
      </c>
      <c r="C107" t="str">
        <f>TestUIn4!B107</f>
        <v/>
      </c>
      <c r="D107" t="str">
        <f>TestUIn4!C107</f>
        <v/>
      </c>
      <c r="E107" t="str">
        <f>TestUIn4!D107</f>
        <v/>
      </c>
      <c r="F107" s="87" t="str">
        <f>TestUIn4!F107</f>
        <v/>
      </c>
    </row>
    <row r="108">
      <c r="A108" s="86">
        <f>(IF(TestUIn4!E108=US_UK!$A$2,1&amp;COUNTIF(TestUIn4!$E$2:$E108,US_UK!$A$2), IF(TestUIn4!E108=US_UK!$A$82, 2&amp;COUNTIF(TestUIn4!$E$2:$E108,US_UK!$A$82),IF(TestUIn4!E108=US_UK!$A$162, 3&amp;COUNTIF(TestUIn4!$E$2:$E108,US_UK!$A$162),IF(TestUIn4!E108=US_UK!$A$242, 4&amp;COUNTIF(TestUIn4!$E$2:$E108,US_UK!$A$242),IF(TestUIn4!E108=US_UK!$A$322, 5&amp;COUNTIF(TestUIn4!$E$2:$E108,US_UK!$A$322),IF(TestUIn4!E108=US_UK!$A$402, 6&amp;COUNTIF(TestUIn4!$E$2:$E108,US_UK!$A$402),IF(TestUIn4!E108=US_UK!$A$482, 7&amp;COUNTIF(TestUIn4!$E$2:$E108,US_UK!$A$482),IF(TestUIn4!E108=US_UK!$A$562, 8&amp;COUNTIF(TestUIn4!$E$2:$E108,US_UK!$A$562),IF(TestUIn4!E108=US_UK!$A$642, 9&amp;COUNTIF(TestUIn4!$E$2:$E108,US_UK!$A$642),IF(TestUIn4!E108=US_UK!$A$722, 10&amp;COUNTIF(TestUIn4!$E$2:$E108,US_UK!$A$722),0)))))))))))</f>
        <v>0</v>
      </c>
      <c r="B108" t="str">
        <f>TestUIn4!A108</f>
        <v/>
      </c>
      <c r="C108" t="str">
        <f>TestUIn4!B108</f>
        <v/>
      </c>
      <c r="D108" t="str">
        <f>TestUIn4!C108</f>
        <v/>
      </c>
      <c r="E108" t="str">
        <f>TestUIn4!D108</f>
        <v/>
      </c>
      <c r="F108" s="87" t="str">
        <f>TestUIn4!F108</f>
        <v/>
      </c>
    </row>
    <row r="109">
      <c r="A109" s="86">
        <f>(IF(TestUIn4!E109=US_UK!$A$2,1&amp;COUNTIF(TestUIn4!$E$2:$E109,US_UK!$A$2), IF(TestUIn4!E109=US_UK!$A$82, 2&amp;COUNTIF(TestUIn4!$E$2:$E109,US_UK!$A$82),IF(TestUIn4!E109=US_UK!$A$162, 3&amp;COUNTIF(TestUIn4!$E$2:$E109,US_UK!$A$162),IF(TestUIn4!E109=US_UK!$A$242, 4&amp;COUNTIF(TestUIn4!$E$2:$E109,US_UK!$A$242),IF(TestUIn4!E109=US_UK!$A$322, 5&amp;COUNTIF(TestUIn4!$E$2:$E109,US_UK!$A$322),IF(TestUIn4!E109=US_UK!$A$402, 6&amp;COUNTIF(TestUIn4!$E$2:$E109,US_UK!$A$402),IF(TestUIn4!E109=US_UK!$A$482, 7&amp;COUNTIF(TestUIn4!$E$2:$E109,US_UK!$A$482),IF(TestUIn4!E109=US_UK!$A$562, 8&amp;COUNTIF(TestUIn4!$E$2:$E109,US_UK!$A$562),IF(TestUIn4!E109=US_UK!$A$642, 9&amp;COUNTIF(TestUIn4!$E$2:$E109,US_UK!$A$642),IF(TestUIn4!E109=US_UK!$A$722, 10&amp;COUNTIF(TestUIn4!$E$2:$E109,US_UK!$A$722),0)))))))))))</f>
        <v>0</v>
      </c>
      <c r="B109" t="str">
        <f>TestUIn4!A109</f>
        <v/>
      </c>
      <c r="C109" t="str">
        <f>TestUIn4!B109</f>
        <v/>
      </c>
      <c r="D109" t="str">
        <f>TestUIn4!C109</f>
        <v/>
      </c>
      <c r="E109" t="str">
        <f>TestUIn4!D109</f>
        <v/>
      </c>
      <c r="F109" s="87" t="str">
        <f>TestUIn4!F109</f>
        <v/>
      </c>
    </row>
    <row r="110">
      <c r="A110" s="86">
        <f>(IF(TestUIn4!E110=US_UK!$A$2,1&amp;COUNTIF(TestUIn4!$E$2:$E110,US_UK!$A$2), IF(TestUIn4!E110=US_UK!$A$82, 2&amp;COUNTIF(TestUIn4!$E$2:$E110,US_UK!$A$82),IF(TestUIn4!E110=US_UK!$A$162, 3&amp;COUNTIF(TestUIn4!$E$2:$E110,US_UK!$A$162),IF(TestUIn4!E110=US_UK!$A$242, 4&amp;COUNTIF(TestUIn4!$E$2:$E110,US_UK!$A$242),IF(TestUIn4!E110=US_UK!$A$322, 5&amp;COUNTIF(TestUIn4!$E$2:$E110,US_UK!$A$322),IF(TestUIn4!E110=US_UK!$A$402, 6&amp;COUNTIF(TestUIn4!$E$2:$E110,US_UK!$A$402),IF(TestUIn4!E110=US_UK!$A$482, 7&amp;COUNTIF(TestUIn4!$E$2:$E110,US_UK!$A$482),IF(TestUIn4!E110=US_UK!$A$562, 8&amp;COUNTIF(TestUIn4!$E$2:$E110,US_UK!$A$562),IF(TestUIn4!E110=US_UK!$A$642, 9&amp;COUNTIF(TestUIn4!$E$2:$E110,US_UK!$A$642),IF(TestUIn4!E110=US_UK!$A$722, 10&amp;COUNTIF(TestUIn4!$E$2:$E110,US_UK!$A$722),0)))))))))))</f>
        <v>0</v>
      </c>
      <c r="B110" t="str">
        <f>TestUIn4!A110</f>
        <v/>
      </c>
      <c r="C110" t="str">
        <f>TestUIn4!B110</f>
        <v/>
      </c>
      <c r="D110" t="str">
        <f>TestUIn4!C110</f>
        <v/>
      </c>
      <c r="E110" t="str">
        <f>TestUIn4!D110</f>
        <v/>
      </c>
      <c r="F110" s="87" t="str">
        <f>TestUIn4!F110</f>
        <v/>
      </c>
    </row>
    <row r="111">
      <c r="A111" s="86">
        <f>(IF(TestUIn4!E111=US_UK!$A$2,1&amp;COUNTIF(TestUIn4!$E$2:$E111,US_UK!$A$2), IF(TestUIn4!E111=US_UK!$A$82, 2&amp;COUNTIF(TestUIn4!$E$2:$E111,US_UK!$A$82),IF(TestUIn4!E111=US_UK!$A$162, 3&amp;COUNTIF(TestUIn4!$E$2:$E111,US_UK!$A$162),IF(TestUIn4!E111=US_UK!$A$242, 4&amp;COUNTIF(TestUIn4!$E$2:$E111,US_UK!$A$242),IF(TestUIn4!E111=US_UK!$A$322, 5&amp;COUNTIF(TestUIn4!$E$2:$E111,US_UK!$A$322),IF(TestUIn4!E111=US_UK!$A$402, 6&amp;COUNTIF(TestUIn4!$E$2:$E111,US_UK!$A$402),IF(TestUIn4!E111=US_UK!$A$482, 7&amp;COUNTIF(TestUIn4!$E$2:$E111,US_UK!$A$482),IF(TestUIn4!E111=US_UK!$A$562, 8&amp;COUNTIF(TestUIn4!$E$2:$E111,US_UK!$A$562),IF(TestUIn4!E111=US_UK!$A$642, 9&amp;COUNTIF(TestUIn4!$E$2:$E111,US_UK!$A$642),IF(TestUIn4!E111=US_UK!$A$722, 10&amp;COUNTIF(TestUIn4!$E$2:$E111,US_UK!$A$722),0)))))))))))</f>
        <v>0</v>
      </c>
      <c r="B111" t="str">
        <f>TestUIn4!A111</f>
        <v/>
      </c>
      <c r="C111" t="str">
        <f>TestUIn4!B111</f>
        <v/>
      </c>
      <c r="D111" t="str">
        <f>TestUIn4!C111</f>
        <v/>
      </c>
      <c r="E111" t="str">
        <f>TestUIn4!D111</f>
        <v/>
      </c>
      <c r="F111" s="87" t="str">
        <f>TestUIn4!F111</f>
        <v/>
      </c>
    </row>
    <row r="112">
      <c r="A112" s="86">
        <f>(IF(TestUIn4!E112=US_UK!$A$2,1&amp;COUNTIF(TestUIn4!$E$2:$E112,US_UK!$A$2), IF(TestUIn4!E112=US_UK!$A$82, 2&amp;COUNTIF(TestUIn4!$E$2:$E112,US_UK!$A$82),IF(TestUIn4!E112=US_UK!$A$162, 3&amp;COUNTIF(TestUIn4!$E$2:$E112,US_UK!$A$162),IF(TestUIn4!E112=US_UK!$A$242, 4&amp;COUNTIF(TestUIn4!$E$2:$E112,US_UK!$A$242),IF(TestUIn4!E112=US_UK!$A$322, 5&amp;COUNTIF(TestUIn4!$E$2:$E112,US_UK!$A$322),IF(TestUIn4!E112=US_UK!$A$402, 6&amp;COUNTIF(TestUIn4!$E$2:$E112,US_UK!$A$402),IF(TestUIn4!E112=US_UK!$A$482, 7&amp;COUNTIF(TestUIn4!$E$2:$E112,US_UK!$A$482),IF(TestUIn4!E112=US_UK!$A$562, 8&amp;COUNTIF(TestUIn4!$E$2:$E112,US_UK!$A$562),IF(TestUIn4!E112=US_UK!$A$642, 9&amp;COUNTIF(TestUIn4!$E$2:$E112,US_UK!$A$642),IF(TestUIn4!E112=US_UK!$A$722, 10&amp;COUNTIF(TestUIn4!$E$2:$E112,US_UK!$A$722),0)))))))))))</f>
        <v>0</v>
      </c>
      <c r="B112" t="str">
        <f>TestUIn4!A112</f>
        <v/>
      </c>
      <c r="C112" t="str">
        <f>TestUIn4!B112</f>
        <v/>
      </c>
      <c r="D112" t="str">
        <f>TestUIn4!C112</f>
        <v/>
      </c>
      <c r="E112" t="str">
        <f>TestUIn4!D112</f>
        <v/>
      </c>
      <c r="F112" s="87" t="str">
        <f>TestUIn4!F112</f>
        <v/>
      </c>
    </row>
    <row r="113">
      <c r="A113" s="86">
        <f>(IF(TestUIn4!E113=US_UK!$A$2,1&amp;COUNTIF(TestUIn4!$E$2:$E113,US_UK!$A$2), IF(TestUIn4!E113=US_UK!$A$82, 2&amp;COUNTIF(TestUIn4!$E$2:$E113,US_UK!$A$82),IF(TestUIn4!E113=US_UK!$A$162, 3&amp;COUNTIF(TestUIn4!$E$2:$E113,US_UK!$A$162),IF(TestUIn4!E113=US_UK!$A$242, 4&amp;COUNTIF(TestUIn4!$E$2:$E113,US_UK!$A$242),IF(TestUIn4!E113=US_UK!$A$322, 5&amp;COUNTIF(TestUIn4!$E$2:$E113,US_UK!$A$322),IF(TestUIn4!E113=US_UK!$A$402, 6&amp;COUNTIF(TestUIn4!$E$2:$E113,US_UK!$A$402),IF(TestUIn4!E113=US_UK!$A$482, 7&amp;COUNTIF(TestUIn4!$E$2:$E113,US_UK!$A$482),IF(TestUIn4!E113=US_UK!$A$562, 8&amp;COUNTIF(TestUIn4!$E$2:$E113,US_UK!$A$562),IF(TestUIn4!E113=US_UK!$A$642, 9&amp;COUNTIF(TestUIn4!$E$2:$E113,US_UK!$A$642),IF(TestUIn4!E113=US_UK!$A$722, 10&amp;COUNTIF(TestUIn4!$E$2:$E113,US_UK!$A$722),0)))))))))))</f>
        <v>0</v>
      </c>
      <c r="B113" t="str">
        <f>TestUIn4!A113</f>
        <v/>
      </c>
      <c r="C113" t="str">
        <f>TestUIn4!B113</f>
        <v/>
      </c>
      <c r="D113" t="str">
        <f>TestUIn4!C113</f>
        <v/>
      </c>
      <c r="E113" t="str">
        <f>TestUIn4!D113</f>
        <v/>
      </c>
      <c r="F113" s="87" t="str">
        <f>TestUIn4!F113</f>
        <v/>
      </c>
    </row>
    <row r="114">
      <c r="A114" s="86">
        <f>(IF(TestUIn4!E114=US_UK!$A$2,1&amp;COUNTIF(TestUIn4!$E$2:$E114,US_UK!$A$2), IF(TestUIn4!E114=US_UK!$A$82, 2&amp;COUNTIF(TestUIn4!$E$2:$E114,US_UK!$A$82),IF(TestUIn4!E114=US_UK!$A$162, 3&amp;COUNTIF(TestUIn4!$E$2:$E114,US_UK!$A$162),IF(TestUIn4!E114=US_UK!$A$242, 4&amp;COUNTIF(TestUIn4!$E$2:$E114,US_UK!$A$242),IF(TestUIn4!E114=US_UK!$A$322, 5&amp;COUNTIF(TestUIn4!$E$2:$E114,US_UK!$A$322),IF(TestUIn4!E114=US_UK!$A$402, 6&amp;COUNTIF(TestUIn4!$E$2:$E114,US_UK!$A$402),IF(TestUIn4!E114=US_UK!$A$482, 7&amp;COUNTIF(TestUIn4!$E$2:$E114,US_UK!$A$482),IF(TestUIn4!E114=US_UK!$A$562, 8&amp;COUNTIF(TestUIn4!$E$2:$E114,US_UK!$A$562),IF(TestUIn4!E114=US_UK!$A$642, 9&amp;COUNTIF(TestUIn4!$E$2:$E114,US_UK!$A$642),IF(TestUIn4!E114=US_UK!$A$722, 10&amp;COUNTIF(TestUIn4!$E$2:$E114,US_UK!$A$722),0)))))))))))</f>
        <v>0</v>
      </c>
      <c r="B114" t="str">
        <f>TestUIn4!A114</f>
        <v/>
      </c>
      <c r="C114" t="str">
        <f>TestUIn4!B114</f>
        <v/>
      </c>
      <c r="D114" t="str">
        <f>TestUIn4!C114</f>
        <v/>
      </c>
      <c r="E114" t="str">
        <f>TestUIn4!D114</f>
        <v/>
      </c>
      <c r="F114" s="87" t="str">
        <f>TestUIn4!F114</f>
        <v/>
      </c>
    </row>
    <row r="115">
      <c r="A115" s="86">
        <f>(IF(TestUIn4!E115=US_UK!$A$2,1&amp;COUNTIF(TestUIn4!$E$2:$E115,US_UK!$A$2), IF(TestUIn4!E115=US_UK!$A$82, 2&amp;COUNTIF(TestUIn4!$E$2:$E115,US_UK!$A$82),IF(TestUIn4!E115=US_UK!$A$162, 3&amp;COUNTIF(TestUIn4!$E$2:$E115,US_UK!$A$162),IF(TestUIn4!E115=US_UK!$A$242, 4&amp;COUNTIF(TestUIn4!$E$2:$E115,US_UK!$A$242),IF(TestUIn4!E115=US_UK!$A$322, 5&amp;COUNTIF(TestUIn4!$E$2:$E115,US_UK!$A$322),IF(TestUIn4!E115=US_UK!$A$402, 6&amp;COUNTIF(TestUIn4!$E$2:$E115,US_UK!$A$402),IF(TestUIn4!E115=US_UK!$A$482, 7&amp;COUNTIF(TestUIn4!$E$2:$E115,US_UK!$A$482),IF(TestUIn4!E115=US_UK!$A$562, 8&amp;COUNTIF(TestUIn4!$E$2:$E115,US_UK!$A$562),IF(TestUIn4!E115=US_UK!$A$642, 9&amp;COUNTIF(TestUIn4!$E$2:$E115,US_UK!$A$642),IF(TestUIn4!E115=US_UK!$A$722, 10&amp;COUNTIF(TestUIn4!$E$2:$E115,US_UK!$A$722),0)))))))))))</f>
        <v>0</v>
      </c>
      <c r="B115" t="str">
        <f>TestUIn4!A115</f>
        <v/>
      </c>
      <c r="C115" t="str">
        <f>TestUIn4!B115</f>
        <v/>
      </c>
      <c r="D115" t="str">
        <f>TestUIn4!C115</f>
        <v/>
      </c>
      <c r="E115" t="str">
        <f>TestUIn4!D115</f>
        <v/>
      </c>
      <c r="F115" s="87" t="str">
        <f>TestUIn4!F115</f>
        <v/>
      </c>
    </row>
    <row r="116">
      <c r="A116" s="86">
        <f>(IF(TestUIn4!E116=US_UK!$A$2,1&amp;COUNTIF(TestUIn4!$E$2:$E116,US_UK!$A$2), IF(TestUIn4!E116=US_UK!$A$82, 2&amp;COUNTIF(TestUIn4!$E$2:$E116,US_UK!$A$82),IF(TestUIn4!E116=US_UK!$A$162, 3&amp;COUNTIF(TestUIn4!$E$2:$E116,US_UK!$A$162),IF(TestUIn4!E116=US_UK!$A$242, 4&amp;COUNTIF(TestUIn4!$E$2:$E116,US_UK!$A$242),IF(TestUIn4!E116=US_UK!$A$322, 5&amp;COUNTIF(TestUIn4!$E$2:$E116,US_UK!$A$322),IF(TestUIn4!E116=US_UK!$A$402, 6&amp;COUNTIF(TestUIn4!$E$2:$E116,US_UK!$A$402),IF(TestUIn4!E116=US_UK!$A$482, 7&amp;COUNTIF(TestUIn4!$E$2:$E116,US_UK!$A$482),IF(TestUIn4!E116=US_UK!$A$562, 8&amp;COUNTIF(TestUIn4!$E$2:$E116,US_UK!$A$562),IF(TestUIn4!E116=US_UK!$A$642, 9&amp;COUNTIF(TestUIn4!$E$2:$E116,US_UK!$A$642),IF(TestUIn4!E116=US_UK!$A$722, 10&amp;COUNTIF(TestUIn4!$E$2:$E116,US_UK!$A$722),0)))))))))))</f>
        <v>0</v>
      </c>
      <c r="B116" t="str">
        <f>TestUIn4!A116</f>
        <v/>
      </c>
      <c r="C116" t="str">
        <f>TestUIn4!B116</f>
        <v/>
      </c>
      <c r="D116" t="str">
        <f>TestUIn4!C116</f>
        <v/>
      </c>
      <c r="E116" t="str">
        <f>TestUIn4!D116</f>
        <v/>
      </c>
      <c r="F116" s="87" t="str">
        <f>TestUIn4!F116</f>
        <v/>
      </c>
    </row>
    <row r="117">
      <c r="A117" s="86">
        <f>(IF(TestUIn4!E117=US_UK!$A$2,1&amp;COUNTIF(TestUIn4!$E$2:$E117,US_UK!$A$2), IF(TestUIn4!E117=US_UK!$A$82, 2&amp;COUNTIF(TestUIn4!$E$2:$E117,US_UK!$A$82),IF(TestUIn4!E117=US_UK!$A$162, 3&amp;COUNTIF(TestUIn4!$E$2:$E117,US_UK!$A$162),IF(TestUIn4!E117=US_UK!$A$242, 4&amp;COUNTIF(TestUIn4!$E$2:$E117,US_UK!$A$242),IF(TestUIn4!E117=US_UK!$A$322, 5&amp;COUNTIF(TestUIn4!$E$2:$E117,US_UK!$A$322),IF(TestUIn4!E117=US_UK!$A$402, 6&amp;COUNTIF(TestUIn4!$E$2:$E117,US_UK!$A$402),IF(TestUIn4!E117=US_UK!$A$482, 7&amp;COUNTIF(TestUIn4!$E$2:$E117,US_UK!$A$482),IF(TestUIn4!E117=US_UK!$A$562, 8&amp;COUNTIF(TestUIn4!$E$2:$E117,US_UK!$A$562),IF(TestUIn4!E117=US_UK!$A$642, 9&amp;COUNTIF(TestUIn4!$E$2:$E117,US_UK!$A$642),IF(TestUIn4!E117=US_UK!$A$722, 10&amp;COUNTIF(TestUIn4!$E$2:$E117,US_UK!$A$722),0)))))))))))</f>
        <v>0</v>
      </c>
      <c r="B117" t="str">
        <f>TestUIn4!A117</f>
        <v/>
      </c>
      <c r="C117" t="str">
        <f>TestUIn4!B117</f>
        <v/>
      </c>
      <c r="D117" t="str">
        <f>TestUIn4!C117</f>
        <v/>
      </c>
      <c r="E117" t="str">
        <f>TestUIn4!D117</f>
        <v/>
      </c>
      <c r="F117" s="87" t="str">
        <f>TestUIn4!F117</f>
        <v/>
      </c>
    </row>
    <row r="118">
      <c r="A118" s="86">
        <f>(IF(TestUIn4!E118=US_UK!$A$2,1&amp;COUNTIF(TestUIn4!$E$2:$E118,US_UK!$A$2), IF(TestUIn4!E118=US_UK!$A$82, 2&amp;COUNTIF(TestUIn4!$E$2:$E118,US_UK!$A$82),IF(TestUIn4!E118=US_UK!$A$162, 3&amp;COUNTIF(TestUIn4!$E$2:$E118,US_UK!$A$162),IF(TestUIn4!E118=US_UK!$A$242, 4&amp;COUNTIF(TestUIn4!$E$2:$E118,US_UK!$A$242),IF(TestUIn4!E118=US_UK!$A$322, 5&amp;COUNTIF(TestUIn4!$E$2:$E118,US_UK!$A$322),IF(TestUIn4!E118=US_UK!$A$402, 6&amp;COUNTIF(TestUIn4!$E$2:$E118,US_UK!$A$402),IF(TestUIn4!E118=US_UK!$A$482, 7&amp;COUNTIF(TestUIn4!$E$2:$E118,US_UK!$A$482),IF(TestUIn4!E118=US_UK!$A$562, 8&amp;COUNTIF(TestUIn4!$E$2:$E118,US_UK!$A$562),IF(TestUIn4!E118=US_UK!$A$642, 9&amp;COUNTIF(TestUIn4!$E$2:$E118,US_UK!$A$642),IF(TestUIn4!E118=US_UK!$A$722, 10&amp;COUNTIF(TestUIn4!$E$2:$E118,US_UK!$A$722),0)))))))))))</f>
        <v>0</v>
      </c>
      <c r="B118" t="str">
        <f>TestUIn4!A118</f>
        <v/>
      </c>
      <c r="C118" t="str">
        <f>TestUIn4!B118</f>
        <v/>
      </c>
      <c r="D118" t="str">
        <f>TestUIn4!C118</f>
        <v/>
      </c>
      <c r="E118" t="str">
        <f>TestUIn4!D118</f>
        <v/>
      </c>
      <c r="F118" s="87" t="str">
        <f>TestUIn4!F118</f>
        <v/>
      </c>
    </row>
    <row r="119">
      <c r="A119" s="86">
        <f>(IF(TestUIn4!E119=US_UK!$A$2,1&amp;COUNTIF(TestUIn4!$E$2:$E119,US_UK!$A$2), IF(TestUIn4!E119=US_UK!$A$82, 2&amp;COUNTIF(TestUIn4!$E$2:$E119,US_UK!$A$82),IF(TestUIn4!E119=US_UK!$A$162, 3&amp;COUNTIF(TestUIn4!$E$2:$E119,US_UK!$A$162),IF(TestUIn4!E119=US_UK!$A$242, 4&amp;COUNTIF(TestUIn4!$E$2:$E119,US_UK!$A$242),IF(TestUIn4!E119=US_UK!$A$322, 5&amp;COUNTIF(TestUIn4!$E$2:$E119,US_UK!$A$322),IF(TestUIn4!E119=US_UK!$A$402, 6&amp;COUNTIF(TestUIn4!$E$2:$E119,US_UK!$A$402),IF(TestUIn4!E119=US_UK!$A$482, 7&amp;COUNTIF(TestUIn4!$E$2:$E119,US_UK!$A$482),IF(TestUIn4!E119=US_UK!$A$562, 8&amp;COUNTIF(TestUIn4!$E$2:$E119,US_UK!$A$562),IF(TestUIn4!E119=US_UK!$A$642, 9&amp;COUNTIF(TestUIn4!$E$2:$E119,US_UK!$A$642),IF(TestUIn4!E119=US_UK!$A$722, 10&amp;COUNTIF(TestUIn4!$E$2:$E119,US_UK!$A$722),0)))))))))))</f>
        <v>0</v>
      </c>
      <c r="B119" t="str">
        <f>TestUIn4!A119</f>
        <v/>
      </c>
      <c r="C119" t="str">
        <f>TestUIn4!B119</f>
        <v/>
      </c>
      <c r="D119" t="str">
        <f>TestUIn4!C119</f>
        <v/>
      </c>
      <c r="E119" t="str">
        <f>TestUIn4!D119</f>
        <v/>
      </c>
      <c r="F119" s="87" t="str">
        <f>TestUIn4!F119</f>
        <v/>
      </c>
    </row>
    <row r="120">
      <c r="A120" s="86">
        <f>(IF(TestUIn4!E120=US_UK!$A$2,1&amp;COUNTIF(TestUIn4!$E$2:$E120,US_UK!$A$2), IF(TestUIn4!E120=US_UK!$A$82, 2&amp;COUNTIF(TestUIn4!$E$2:$E120,US_UK!$A$82),IF(TestUIn4!E120=US_UK!$A$162, 3&amp;COUNTIF(TestUIn4!$E$2:$E120,US_UK!$A$162),IF(TestUIn4!E120=US_UK!$A$242, 4&amp;COUNTIF(TestUIn4!$E$2:$E120,US_UK!$A$242),IF(TestUIn4!E120=US_UK!$A$322, 5&amp;COUNTIF(TestUIn4!$E$2:$E120,US_UK!$A$322),IF(TestUIn4!E120=US_UK!$A$402, 6&amp;COUNTIF(TestUIn4!$E$2:$E120,US_UK!$A$402),IF(TestUIn4!E120=US_UK!$A$482, 7&amp;COUNTIF(TestUIn4!$E$2:$E120,US_UK!$A$482),IF(TestUIn4!E120=US_UK!$A$562, 8&amp;COUNTIF(TestUIn4!$E$2:$E120,US_UK!$A$562),IF(TestUIn4!E120=US_UK!$A$642, 9&amp;COUNTIF(TestUIn4!$E$2:$E120,US_UK!$A$642),IF(TestUIn4!E120=US_UK!$A$722, 10&amp;COUNTIF(TestUIn4!$E$2:$E120,US_UK!$A$722),0)))))))))))</f>
        <v>0</v>
      </c>
      <c r="B120" t="str">
        <f>TestUIn4!A120</f>
        <v/>
      </c>
      <c r="C120" t="str">
        <f>TestUIn4!B120</f>
        <v/>
      </c>
      <c r="D120" t="str">
        <f>TestUIn4!C120</f>
        <v/>
      </c>
      <c r="E120" t="str">
        <f>TestUIn4!D120</f>
        <v/>
      </c>
      <c r="F120" s="87" t="str">
        <f>TestUIn4!F120</f>
        <v/>
      </c>
    </row>
    <row r="121">
      <c r="A121" s="86">
        <f>(IF(TestUIn4!E121=US_UK!$A$2,1&amp;COUNTIF(TestUIn4!$E$2:$E121,US_UK!$A$2), IF(TestUIn4!E121=US_UK!$A$82, 2&amp;COUNTIF(TestUIn4!$E$2:$E121,US_UK!$A$82),IF(TestUIn4!E121=US_UK!$A$162, 3&amp;COUNTIF(TestUIn4!$E$2:$E121,US_UK!$A$162),IF(TestUIn4!E121=US_UK!$A$242, 4&amp;COUNTIF(TestUIn4!$E$2:$E121,US_UK!$A$242),IF(TestUIn4!E121=US_UK!$A$322, 5&amp;COUNTIF(TestUIn4!$E$2:$E121,US_UK!$A$322),IF(TestUIn4!E121=US_UK!$A$402, 6&amp;COUNTIF(TestUIn4!$E$2:$E121,US_UK!$A$402),IF(TestUIn4!E121=US_UK!$A$482, 7&amp;COUNTIF(TestUIn4!$E$2:$E121,US_UK!$A$482),IF(TestUIn4!E121=US_UK!$A$562, 8&amp;COUNTIF(TestUIn4!$E$2:$E121,US_UK!$A$562),IF(TestUIn4!E121=US_UK!$A$642, 9&amp;COUNTIF(TestUIn4!$E$2:$E121,US_UK!$A$642),IF(TestUIn4!E121=US_UK!$A$722, 10&amp;COUNTIF(TestUIn4!$E$2:$E121,US_UK!$A$722),0)))))))))))</f>
        <v>0</v>
      </c>
      <c r="B121" t="str">
        <f>TestUIn4!A121</f>
        <v/>
      </c>
      <c r="C121" t="str">
        <f>TestUIn4!B121</f>
        <v/>
      </c>
      <c r="D121" t="str">
        <f>TestUIn4!C121</f>
        <v/>
      </c>
      <c r="E121" t="str">
        <f>TestUIn4!D121</f>
        <v/>
      </c>
      <c r="F121" s="87" t="str">
        <f>TestUIn4!F121</f>
        <v/>
      </c>
    </row>
    <row r="122">
      <c r="A122" s="86">
        <f>(IF(TestUIn4!E122=US_UK!$A$2,1&amp;COUNTIF(TestUIn4!$E$2:$E122,US_UK!$A$2), IF(TestUIn4!E122=US_UK!$A$82, 2&amp;COUNTIF(TestUIn4!$E$2:$E122,US_UK!$A$82),IF(TestUIn4!E122=US_UK!$A$162, 3&amp;COUNTIF(TestUIn4!$E$2:$E122,US_UK!$A$162),IF(TestUIn4!E122=US_UK!$A$242, 4&amp;COUNTIF(TestUIn4!$E$2:$E122,US_UK!$A$242),IF(TestUIn4!E122=US_UK!$A$322, 5&amp;COUNTIF(TestUIn4!$E$2:$E122,US_UK!$A$322),IF(TestUIn4!E122=US_UK!$A$402, 6&amp;COUNTIF(TestUIn4!$E$2:$E122,US_UK!$A$402),IF(TestUIn4!E122=US_UK!$A$482, 7&amp;COUNTIF(TestUIn4!$E$2:$E122,US_UK!$A$482),IF(TestUIn4!E122=US_UK!$A$562, 8&amp;COUNTIF(TestUIn4!$E$2:$E122,US_UK!$A$562),IF(TestUIn4!E122=US_UK!$A$642, 9&amp;COUNTIF(TestUIn4!$E$2:$E122,US_UK!$A$642),IF(TestUIn4!E122=US_UK!$A$722, 10&amp;COUNTIF(TestUIn4!$E$2:$E122,US_UK!$A$722),0)))))))))))</f>
        <v>0</v>
      </c>
      <c r="B122" t="str">
        <f>TestUIn4!A122</f>
        <v/>
      </c>
      <c r="C122" t="str">
        <f>TestUIn4!B122</f>
        <v/>
      </c>
      <c r="D122" t="str">
        <f>TestUIn4!C122</f>
        <v/>
      </c>
      <c r="E122" t="str">
        <f>TestUIn4!D122</f>
        <v/>
      </c>
      <c r="F122" s="87" t="str">
        <f>TestUIn4!F122</f>
        <v/>
      </c>
    </row>
    <row r="123">
      <c r="A123" s="86">
        <f>(IF(TestUIn4!E123=US_UK!$A$2,1&amp;COUNTIF(TestUIn4!$E$2:$E123,US_UK!$A$2), IF(TestUIn4!E123=US_UK!$A$82, 2&amp;COUNTIF(TestUIn4!$E$2:$E123,US_UK!$A$82),IF(TestUIn4!E123=US_UK!$A$162, 3&amp;COUNTIF(TestUIn4!$E$2:$E123,US_UK!$A$162),IF(TestUIn4!E123=US_UK!$A$242, 4&amp;COUNTIF(TestUIn4!$E$2:$E123,US_UK!$A$242),IF(TestUIn4!E123=US_UK!$A$322, 5&amp;COUNTIF(TestUIn4!$E$2:$E123,US_UK!$A$322),IF(TestUIn4!E123=US_UK!$A$402, 6&amp;COUNTIF(TestUIn4!$E$2:$E123,US_UK!$A$402),IF(TestUIn4!E123=US_UK!$A$482, 7&amp;COUNTIF(TestUIn4!$E$2:$E123,US_UK!$A$482),IF(TestUIn4!E123=US_UK!$A$562, 8&amp;COUNTIF(TestUIn4!$E$2:$E123,US_UK!$A$562),IF(TestUIn4!E123=US_UK!$A$642, 9&amp;COUNTIF(TestUIn4!$E$2:$E123,US_UK!$A$642),IF(TestUIn4!E123=US_UK!$A$722, 10&amp;COUNTIF(TestUIn4!$E$2:$E123,US_UK!$A$722),0)))))))))))</f>
        <v>0</v>
      </c>
      <c r="B123" t="str">
        <f>TestUIn4!A123</f>
        <v/>
      </c>
      <c r="C123" t="str">
        <f>TestUIn4!B123</f>
        <v/>
      </c>
      <c r="D123" t="str">
        <f>TestUIn4!C123</f>
        <v/>
      </c>
      <c r="E123" t="str">
        <f>TestUIn4!D123</f>
        <v/>
      </c>
      <c r="F123" s="87" t="str">
        <f>TestUIn4!F123</f>
        <v/>
      </c>
    </row>
    <row r="124">
      <c r="A124" s="86">
        <f>(IF(TestUIn4!E124=US_UK!$A$2,1&amp;COUNTIF(TestUIn4!$E$2:$E124,US_UK!$A$2), IF(TestUIn4!E124=US_UK!$A$82, 2&amp;COUNTIF(TestUIn4!$E$2:$E124,US_UK!$A$82),IF(TestUIn4!E124=US_UK!$A$162, 3&amp;COUNTIF(TestUIn4!$E$2:$E124,US_UK!$A$162),IF(TestUIn4!E124=US_UK!$A$242, 4&amp;COUNTIF(TestUIn4!$E$2:$E124,US_UK!$A$242),IF(TestUIn4!E124=US_UK!$A$322, 5&amp;COUNTIF(TestUIn4!$E$2:$E124,US_UK!$A$322),IF(TestUIn4!E124=US_UK!$A$402, 6&amp;COUNTIF(TestUIn4!$E$2:$E124,US_UK!$A$402),IF(TestUIn4!E124=US_UK!$A$482, 7&amp;COUNTIF(TestUIn4!$E$2:$E124,US_UK!$A$482),IF(TestUIn4!E124=US_UK!$A$562, 8&amp;COUNTIF(TestUIn4!$E$2:$E124,US_UK!$A$562),IF(TestUIn4!E124=US_UK!$A$642, 9&amp;COUNTIF(TestUIn4!$E$2:$E124,US_UK!$A$642),IF(TestUIn4!E124=US_UK!$A$722, 10&amp;COUNTIF(TestUIn4!$E$2:$E124,US_UK!$A$722),0)))))))))))</f>
        <v>0</v>
      </c>
      <c r="B124" t="str">
        <f>TestUIn4!A124</f>
        <v/>
      </c>
      <c r="C124" t="str">
        <f>TestUIn4!B124</f>
        <v/>
      </c>
      <c r="D124" t="str">
        <f>TestUIn4!C124</f>
        <v/>
      </c>
      <c r="E124" t="str">
        <f>TestUIn4!D124</f>
        <v/>
      </c>
      <c r="F124" s="87" t="str">
        <f>TestUIn4!F124</f>
        <v/>
      </c>
    </row>
    <row r="125">
      <c r="A125" s="86">
        <f>(IF(TestUIn4!E125=US_UK!$A$2,1&amp;COUNTIF(TestUIn4!$E$2:$E125,US_UK!$A$2), IF(TestUIn4!E125=US_UK!$A$82, 2&amp;COUNTIF(TestUIn4!$E$2:$E125,US_UK!$A$82),IF(TestUIn4!E125=US_UK!$A$162, 3&amp;COUNTIF(TestUIn4!$E$2:$E125,US_UK!$A$162),IF(TestUIn4!E125=US_UK!$A$242, 4&amp;COUNTIF(TestUIn4!$E$2:$E125,US_UK!$A$242),IF(TestUIn4!E125=US_UK!$A$322, 5&amp;COUNTIF(TestUIn4!$E$2:$E125,US_UK!$A$322),IF(TestUIn4!E125=US_UK!$A$402, 6&amp;COUNTIF(TestUIn4!$E$2:$E125,US_UK!$A$402),IF(TestUIn4!E125=US_UK!$A$482, 7&amp;COUNTIF(TestUIn4!$E$2:$E125,US_UK!$A$482),IF(TestUIn4!E125=US_UK!$A$562, 8&amp;COUNTIF(TestUIn4!$E$2:$E125,US_UK!$A$562),IF(TestUIn4!E125=US_UK!$A$642, 9&amp;COUNTIF(TestUIn4!$E$2:$E125,US_UK!$A$642),IF(TestUIn4!E125=US_UK!$A$722, 10&amp;COUNTIF(TestUIn4!$E$2:$E125,US_UK!$A$722),0)))))))))))</f>
        <v>0</v>
      </c>
      <c r="B125" t="str">
        <f>TestUIn4!A125</f>
        <v/>
      </c>
      <c r="C125" t="str">
        <f>TestUIn4!B125</f>
        <v/>
      </c>
      <c r="D125" t="str">
        <f>TestUIn4!C125</f>
        <v/>
      </c>
      <c r="E125" t="str">
        <f>TestUIn4!D125</f>
        <v/>
      </c>
      <c r="F125" s="87" t="str">
        <f>TestUIn4!F125</f>
        <v/>
      </c>
    </row>
    <row r="126">
      <c r="A126" s="86">
        <f>(IF(TestUIn4!E126=US_UK!$A$2,1&amp;COUNTIF(TestUIn4!$E$2:$E126,US_UK!$A$2), IF(TestUIn4!E126=US_UK!$A$82, 2&amp;COUNTIF(TestUIn4!$E$2:$E126,US_UK!$A$82),IF(TestUIn4!E126=US_UK!$A$162, 3&amp;COUNTIF(TestUIn4!$E$2:$E126,US_UK!$A$162),IF(TestUIn4!E126=US_UK!$A$242, 4&amp;COUNTIF(TestUIn4!$E$2:$E126,US_UK!$A$242),IF(TestUIn4!E126=US_UK!$A$322, 5&amp;COUNTIF(TestUIn4!$E$2:$E126,US_UK!$A$322),IF(TestUIn4!E126=US_UK!$A$402, 6&amp;COUNTIF(TestUIn4!$E$2:$E126,US_UK!$A$402),IF(TestUIn4!E126=US_UK!$A$482, 7&amp;COUNTIF(TestUIn4!$E$2:$E126,US_UK!$A$482),IF(TestUIn4!E126=US_UK!$A$562, 8&amp;COUNTIF(TestUIn4!$E$2:$E126,US_UK!$A$562),IF(TestUIn4!E126=US_UK!$A$642, 9&amp;COUNTIF(TestUIn4!$E$2:$E126,US_UK!$A$642),IF(TestUIn4!E126=US_UK!$A$722, 10&amp;COUNTIF(TestUIn4!$E$2:$E126,US_UK!$A$722),0)))))))))))</f>
        <v>0</v>
      </c>
      <c r="B126" t="str">
        <f>TestUIn4!A126</f>
        <v/>
      </c>
      <c r="C126" t="str">
        <f>TestUIn4!B126</f>
        <v/>
      </c>
      <c r="D126" t="str">
        <f>TestUIn4!C126</f>
        <v/>
      </c>
      <c r="E126" t="str">
        <f>TestUIn4!D126</f>
        <v/>
      </c>
      <c r="F126" s="87" t="str">
        <f>TestUIn4!F126</f>
        <v/>
      </c>
    </row>
    <row r="127">
      <c r="A127" s="86">
        <f>(IF(TestUIn4!E127=US_UK!$A$2,1&amp;COUNTIF(TestUIn4!$E$2:$E127,US_UK!$A$2), IF(TestUIn4!E127=US_UK!$A$82, 2&amp;COUNTIF(TestUIn4!$E$2:$E127,US_UK!$A$82),IF(TestUIn4!E127=US_UK!$A$162, 3&amp;COUNTIF(TestUIn4!$E$2:$E127,US_UK!$A$162),IF(TestUIn4!E127=US_UK!$A$242, 4&amp;COUNTIF(TestUIn4!$E$2:$E127,US_UK!$A$242),IF(TestUIn4!E127=US_UK!$A$322, 5&amp;COUNTIF(TestUIn4!$E$2:$E127,US_UK!$A$322),IF(TestUIn4!E127=US_UK!$A$402, 6&amp;COUNTIF(TestUIn4!$E$2:$E127,US_UK!$A$402),IF(TestUIn4!E127=US_UK!$A$482, 7&amp;COUNTIF(TestUIn4!$E$2:$E127,US_UK!$A$482),IF(TestUIn4!E127=US_UK!$A$562, 8&amp;COUNTIF(TestUIn4!$E$2:$E127,US_UK!$A$562),IF(TestUIn4!E127=US_UK!$A$642, 9&amp;COUNTIF(TestUIn4!$E$2:$E127,US_UK!$A$642),IF(TestUIn4!E127=US_UK!$A$722, 10&amp;COUNTIF(TestUIn4!$E$2:$E127,US_UK!$A$722),0)))))))))))</f>
        <v>0</v>
      </c>
      <c r="B127" t="str">
        <f>TestUIn4!A127</f>
        <v/>
      </c>
      <c r="C127" t="str">
        <f>TestUIn4!B127</f>
        <v/>
      </c>
      <c r="D127" t="str">
        <f>TestUIn4!C127</f>
        <v/>
      </c>
      <c r="E127" t="str">
        <f>TestUIn4!D127</f>
        <v/>
      </c>
      <c r="F127" s="87" t="str">
        <f>TestUIn4!F127</f>
        <v/>
      </c>
    </row>
    <row r="128">
      <c r="A128" s="86">
        <f>(IF(TestUIn4!E128=US_UK!$A$2,1&amp;COUNTIF(TestUIn4!$E$2:$E128,US_UK!$A$2), IF(TestUIn4!E128=US_UK!$A$82, 2&amp;COUNTIF(TestUIn4!$E$2:$E128,US_UK!$A$82),IF(TestUIn4!E128=US_UK!$A$162, 3&amp;COUNTIF(TestUIn4!$E$2:$E128,US_UK!$A$162),IF(TestUIn4!E128=US_UK!$A$242, 4&amp;COUNTIF(TestUIn4!$E$2:$E128,US_UK!$A$242),IF(TestUIn4!E128=US_UK!$A$322, 5&amp;COUNTIF(TestUIn4!$E$2:$E128,US_UK!$A$322),IF(TestUIn4!E128=US_UK!$A$402, 6&amp;COUNTIF(TestUIn4!$E$2:$E128,US_UK!$A$402),IF(TestUIn4!E128=US_UK!$A$482, 7&amp;COUNTIF(TestUIn4!$E$2:$E128,US_UK!$A$482),IF(TestUIn4!E128=US_UK!$A$562, 8&amp;COUNTIF(TestUIn4!$E$2:$E128,US_UK!$A$562),IF(TestUIn4!E128=US_UK!$A$642, 9&amp;COUNTIF(TestUIn4!$E$2:$E128,US_UK!$A$642),IF(TestUIn4!E128=US_UK!$A$722, 10&amp;COUNTIF(TestUIn4!$E$2:$E128,US_UK!$A$722),0)))))))))))</f>
        <v>0</v>
      </c>
      <c r="B128" t="str">
        <f>TestUIn4!A128</f>
        <v/>
      </c>
      <c r="C128" t="str">
        <f>TestUIn4!B128</f>
        <v/>
      </c>
      <c r="D128" t="str">
        <f>TestUIn4!C128</f>
        <v/>
      </c>
      <c r="E128" t="str">
        <f>TestUIn4!D128</f>
        <v/>
      </c>
      <c r="F128" s="87" t="str">
        <f>TestUIn4!F128</f>
        <v/>
      </c>
    </row>
    <row r="129">
      <c r="A129" s="86">
        <f>(IF(TestUIn4!E129=US_UK!$A$2,1&amp;COUNTIF(TestUIn4!$E$2:$E129,US_UK!$A$2), IF(TestUIn4!E129=US_UK!$A$82, 2&amp;COUNTIF(TestUIn4!$E$2:$E129,US_UK!$A$82),IF(TestUIn4!E129=US_UK!$A$162, 3&amp;COUNTIF(TestUIn4!$E$2:$E129,US_UK!$A$162),IF(TestUIn4!E129=US_UK!$A$242, 4&amp;COUNTIF(TestUIn4!$E$2:$E129,US_UK!$A$242),IF(TestUIn4!E129=US_UK!$A$322, 5&amp;COUNTIF(TestUIn4!$E$2:$E129,US_UK!$A$322),IF(TestUIn4!E129=US_UK!$A$402, 6&amp;COUNTIF(TestUIn4!$E$2:$E129,US_UK!$A$402),IF(TestUIn4!E129=US_UK!$A$482, 7&amp;COUNTIF(TestUIn4!$E$2:$E129,US_UK!$A$482),IF(TestUIn4!E129=US_UK!$A$562, 8&amp;COUNTIF(TestUIn4!$E$2:$E129,US_UK!$A$562),IF(TestUIn4!E129=US_UK!$A$642, 9&amp;COUNTIF(TestUIn4!$E$2:$E129,US_UK!$A$642),IF(TestUIn4!E129=US_UK!$A$722, 10&amp;COUNTIF(TestUIn4!$E$2:$E129,US_UK!$A$722),0)))))))))))</f>
        <v>0</v>
      </c>
      <c r="B129" t="str">
        <f>TestUIn4!A129</f>
        <v/>
      </c>
      <c r="C129" t="str">
        <f>TestUIn4!B129</f>
        <v/>
      </c>
      <c r="D129" t="str">
        <f>TestUIn4!C129</f>
        <v/>
      </c>
      <c r="E129" t="str">
        <f>TestUIn4!D129</f>
        <v/>
      </c>
      <c r="F129" s="87" t="str">
        <f>TestUIn4!F129</f>
        <v/>
      </c>
    </row>
    <row r="130">
      <c r="A130" s="86">
        <f>(IF(TestUIn4!E130=US_UK!$A$2,1&amp;COUNTIF(TestUIn4!$E$2:$E130,US_UK!$A$2), IF(TestUIn4!E130=US_UK!$A$82, 2&amp;COUNTIF(TestUIn4!$E$2:$E130,US_UK!$A$82),IF(TestUIn4!E130=US_UK!$A$162, 3&amp;COUNTIF(TestUIn4!$E$2:$E130,US_UK!$A$162),IF(TestUIn4!E130=US_UK!$A$242, 4&amp;COUNTIF(TestUIn4!$E$2:$E130,US_UK!$A$242),IF(TestUIn4!E130=US_UK!$A$322, 5&amp;COUNTIF(TestUIn4!$E$2:$E130,US_UK!$A$322),IF(TestUIn4!E130=US_UK!$A$402, 6&amp;COUNTIF(TestUIn4!$E$2:$E130,US_UK!$A$402),IF(TestUIn4!E130=US_UK!$A$482, 7&amp;COUNTIF(TestUIn4!$E$2:$E130,US_UK!$A$482),IF(TestUIn4!E130=US_UK!$A$562, 8&amp;COUNTIF(TestUIn4!$E$2:$E130,US_UK!$A$562),IF(TestUIn4!E130=US_UK!$A$642, 9&amp;COUNTIF(TestUIn4!$E$2:$E130,US_UK!$A$642),IF(TestUIn4!E130=US_UK!$A$722, 10&amp;COUNTIF(TestUIn4!$E$2:$E130,US_UK!$A$722),0)))))))))))</f>
        <v>0</v>
      </c>
      <c r="B130" t="str">
        <f>TestUIn4!A130</f>
        <v/>
      </c>
      <c r="C130" t="str">
        <f>TestUIn4!B130</f>
        <v/>
      </c>
      <c r="D130" t="str">
        <f>TestUIn4!C130</f>
        <v/>
      </c>
      <c r="E130" t="str">
        <f>TestUIn4!D130</f>
        <v/>
      </c>
      <c r="F130" s="87" t="str">
        <f>TestUIn4!F130</f>
        <v/>
      </c>
    </row>
    <row r="131">
      <c r="A131" s="86">
        <f>(IF(TestUIn4!E131=US_UK!$A$2,1&amp;COUNTIF(TestUIn4!$E$2:$E131,US_UK!$A$2), IF(TestUIn4!E131=US_UK!$A$82, 2&amp;COUNTIF(TestUIn4!$E$2:$E131,US_UK!$A$82),IF(TestUIn4!E131=US_UK!$A$162, 3&amp;COUNTIF(TestUIn4!$E$2:$E131,US_UK!$A$162),IF(TestUIn4!E131=US_UK!$A$242, 4&amp;COUNTIF(TestUIn4!$E$2:$E131,US_UK!$A$242),IF(TestUIn4!E131=US_UK!$A$322, 5&amp;COUNTIF(TestUIn4!$E$2:$E131,US_UK!$A$322),IF(TestUIn4!E131=US_UK!$A$402, 6&amp;COUNTIF(TestUIn4!$E$2:$E131,US_UK!$A$402),IF(TestUIn4!E131=US_UK!$A$482, 7&amp;COUNTIF(TestUIn4!$E$2:$E131,US_UK!$A$482),IF(TestUIn4!E131=US_UK!$A$562, 8&amp;COUNTIF(TestUIn4!$E$2:$E131,US_UK!$A$562),IF(TestUIn4!E131=US_UK!$A$642, 9&amp;COUNTIF(TestUIn4!$E$2:$E131,US_UK!$A$642),IF(TestUIn4!E131=US_UK!$A$722, 10&amp;COUNTIF(TestUIn4!$E$2:$E131,US_UK!$A$722),0)))))))))))</f>
        <v>0</v>
      </c>
      <c r="B131" t="str">
        <f>TestUIn4!A131</f>
        <v/>
      </c>
      <c r="C131" t="str">
        <f>TestUIn4!B131</f>
        <v/>
      </c>
      <c r="D131" t="str">
        <f>TestUIn4!C131</f>
        <v/>
      </c>
      <c r="E131" t="str">
        <f>TestUIn4!D131</f>
        <v/>
      </c>
      <c r="F131" s="87" t="str">
        <f>TestUIn4!F131</f>
        <v/>
      </c>
    </row>
    <row r="132">
      <c r="A132" s="86">
        <f>(IF(TestUIn4!E132=US_UK!$A$2,1&amp;COUNTIF(TestUIn4!$E$2:$E132,US_UK!$A$2), IF(TestUIn4!E132=US_UK!$A$82, 2&amp;COUNTIF(TestUIn4!$E$2:$E132,US_UK!$A$82),IF(TestUIn4!E132=US_UK!$A$162, 3&amp;COUNTIF(TestUIn4!$E$2:$E132,US_UK!$A$162),IF(TestUIn4!E132=US_UK!$A$242, 4&amp;COUNTIF(TestUIn4!$E$2:$E132,US_UK!$A$242),IF(TestUIn4!E132=US_UK!$A$322, 5&amp;COUNTIF(TestUIn4!$E$2:$E132,US_UK!$A$322),IF(TestUIn4!E132=US_UK!$A$402, 6&amp;COUNTIF(TestUIn4!$E$2:$E132,US_UK!$A$402),IF(TestUIn4!E132=US_UK!$A$482, 7&amp;COUNTIF(TestUIn4!$E$2:$E132,US_UK!$A$482),IF(TestUIn4!E132=US_UK!$A$562, 8&amp;COUNTIF(TestUIn4!$E$2:$E132,US_UK!$A$562),IF(TestUIn4!E132=US_UK!$A$642, 9&amp;COUNTIF(TestUIn4!$E$2:$E132,US_UK!$A$642),IF(TestUIn4!E132=US_UK!$A$722, 10&amp;COUNTIF(TestUIn4!$E$2:$E132,US_UK!$A$722),0)))))))))))</f>
        <v>0</v>
      </c>
      <c r="B132" t="str">
        <f>TestUIn4!A132</f>
        <v/>
      </c>
      <c r="C132" t="str">
        <f>TestUIn4!B132</f>
        <v/>
      </c>
      <c r="D132" t="str">
        <f>TestUIn4!C132</f>
        <v/>
      </c>
      <c r="E132" t="str">
        <f>TestUIn4!D132</f>
        <v/>
      </c>
      <c r="F132" s="87" t="str">
        <f>TestUIn4!F132</f>
        <v/>
      </c>
    </row>
    <row r="133">
      <c r="A133" s="86">
        <f>(IF(TestUIn4!E133=US_UK!$A$2,1&amp;COUNTIF(TestUIn4!$E$2:$E133,US_UK!$A$2), IF(TestUIn4!E133=US_UK!$A$82, 2&amp;COUNTIF(TestUIn4!$E$2:$E133,US_UK!$A$82),IF(TestUIn4!E133=US_UK!$A$162, 3&amp;COUNTIF(TestUIn4!$E$2:$E133,US_UK!$A$162),IF(TestUIn4!E133=US_UK!$A$242, 4&amp;COUNTIF(TestUIn4!$E$2:$E133,US_UK!$A$242),IF(TestUIn4!E133=US_UK!$A$322, 5&amp;COUNTIF(TestUIn4!$E$2:$E133,US_UK!$A$322),IF(TestUIn4!E133=US_UK!$A$402, 6&amp;COUNTIF(TestUIn4!$E$2:$E133,US_UK!$A$402),IF(TestUIn4!E133=US_UK!$A$482, 7&amp;COUNTIF(TestUIn4!$E$2:$E133,US_UK!$A$482),IF(TestUIn4!E133=US_UK!$A$562, 8&amp;COUNTIF(TestUIn4!$E$2:$E133,US_UK!$A$562),IF(TestUIn4!E133=US_UK!$A$642, 9&amp;COUNTIF(TestUIn4!$E$2:$E133,US_UK!$A$642),IF(TestUIn4!E133=US_UK!$A$722, 10&amp;COUNTIF(TestUIn4!$E$2:$E133,US_UK!$A$722),0)))))))))))</f>
        <v>0</v>
      </c>
      <c r="B133" t="str">
        <f>TestUIn4!A133</f>
        <v/>
      </c>
      <c r="C133" t="str">
        <f>TestUIn4!B133</f>
        <v/>
      </c>
      <c r="D133" t="str">
        <f>TestUIn4!C133</f>
        <v/>
      </c>
      <c r="E133" t="str">
        <f>TestUIn4!D133</f>
        <v/>
      </c>
      <c r="F133" s="87" t="str">
        <f>TestUIn4!F133</f>
        <v/>
      </c>
    </row>
    <row r="134">
      <c r="A134" s="86">
        <f>(IF(TestUIn4!E134=US_UK!$A$2,1&amp;COUNTIF(TestUIn4!$E$2:$E134,US_UK!$A$2), IF(TestUIn4!E134=US_UK!$A$82, 2&amp;COUNTIF(TestUIn4!$E$2:$E134,US_UK!$A$82),IF(TestUIn4!E134=US_UK!$A$162, 3&amp;COUNTIF(TestUIn4!$E$2:$E134,US_UK!$A$162),IF(TestUIn4!E134=US_UK!$A$242, 4&amp;COUNTIF(TestUIn4!$E$2:$E134,US_UK!$A$242),IF(TestUIn4!E134=US_UK!$A$322, 5&amp;COUNTIF(TestUIn4!$E$2:$E134,US_UK!$A$322),IF(TestUIn4!E134=US_UK!$A$402, 6&amp;COUNTIF(TestUIn4!$E$2:$E134,US_UK!$A$402),IF(TestUIn4!E134=US_UK!$A$482, 7&amp;COUNTIF(TestUIn4!$E$2:$E134,US_UK!$A$482),IF(TestUIn4!E134=US_UK!$A$562, 8&amp;COUNTIF(TestUIn4!$E$2:$E134,US_UK!$A$562),IF(TestUIn4!E134=US_UK!$A$642, 9&amp;COUNTIF(TestUIn4!$E$2:$E134,US_UK!$A$642),IF(TestUIn4!E134=US_UK!$A$722, 10&amp;COUNTIF(TestUIn4!$E$2:$E134,US_UK!$A$722),0)))))))))))</f>
        <v>0</v>
      </c>
      <c r="B134" t="str">
        <f>TestUIn4!A134</f>
        <v/>
      </c>
      <c r="C134" t="str">
        <f>TestUIn4!B134</f>
        <v/>
      </c>
      <c r="D134" t="str">
        <f>TestUIn4!C134</f>
        <v/>
      </c>
      <c r="E134" t="str">
        <f>TestUIn4!D134</f>
        <v/>
      </c>
      <c r="F134" s="87" t="str">
        <f>TestUIn4!F134</f>
        <v/>
      </c>
    </row>
    <row r="135">
      <c r="A135" s="86">
        <f>(IF(TestUIn4!E135=US_UK!$A$2,1&amp;COUNTIF(TestUIn4!$E$2:$E135,US_UK!$A$2), IF(TestUIn4!E135=US_UK!$A$82, 2&amp;COUNTIF(TestUIn4!$E$2:$E135,US_UK!$A$82),IF(TestUIn4!E135=US_UK!$A$162, 3&amp;COUNTIF(TestUIn4!$E$2:$E135,US_UK!$A$162),IF(TestUIn4!E135=US_UK!$A$242, 4&amp;COUNTIF(TestUIn4!$E$2:$E135,US_UK!$A$242),IF(TestUIn4!E135=US_UK!$A$322, 5&amp;COUNTIF(TestUIn4!$E$2:$E135,US_UK!$A$322),IF(TestUIn4!E135=US_UK!$A$402, 6&amp;COUNTIF(TestUIn4!$E$2:$E135,US_UK!$A$402),IF(TestUIn4!E135=US_UK!$A$482, 7&amp;COUNTIF(TestUIn4!$E$2:$E135,US_UK!$A$482),IF(TestUIn4!E135=US_UK!$A$562, 8&amp;COUNTIF(TestUIn4!$E$2:$E135,US_UK!$A$562),IF(TestUIn4!E135=US_UK!$A$642, 9&amp;COUNTIF(TestUIn4!$E$2:$E135,US_UK!$A$642),IF(TestUIn4!E135=US_UK!$A$722, 10&amp;COUNTIF(TestUIn4!$E$2:$E135,US_UK!$A$722),0)))))))))))</f>
        <v>0</v>
      </c>
      <c r="B135" t="str">
        <f>TestUIn4!A135</f>
        <v/>
      </c>
      <c r="C135" t="str">
        <f>TestUIn4!B135</f>
        <v/>
      </c>
      <c r="D135" t="str">
        <f>TestUIn4!C135</f>
        <v/>
      </c>
      <c r="E135" t="str">
        <f>TestUIn4!D135</f>
        <v/>
      </c>
      <c r="F135" s="87" t="str">
        <f>TestUIn4!F135</f>
        <v/>
      </c>
    </row>
    <row r="136">
      <c r="A136" s="86">
        <f>(IF(TestUIn4!E136=US_UK!$A$2,1&amp;COUNTIF(TestUIn4!$E$2:$E136,US_UK!$A$2), IF(TestUIn4!E136=US_UK!$A$82, 2&amp;COUNTIF(TestUIn4!$E$2:$E136,US_UK!$A$82),IF(TestUIn4!E136=US_UK!$A$162, 3&amp;COUNTIF(TestUIn4!$E$2:$E136,US_UK!$A$162),IF(TestUIn4!E136=US_UK!$A$242, 4&amp;COUNTIF(TestUIn4!$E$2:$E136,US_UK!$A$242),IF(TestUIn4!E136=US_UK!$A$322, 5&amp;COUNTIF(TestUIn4!$E$2:$E136,US_UK!$A$322),IF(TestUIn4!E136=US_UK!$A$402, 6&amp;COUNTIF(TestUIn4!$E$2:$E136,US_UK!$A$402),IF(TestUIn4!E136=US_UK!$A$482, 7&amp;COUNTIF(TestUIn4!$E$2:$E136,US_UK!$A$482),IF(TestUIn4!E136=US_UK!$A$562, 8&amp;COUNTIF(TestUIn4!$E$2:$E136,US_UK!$A$562),IF(TestUIn4!E136=US_UK!$A$642, 9&amp;COUNTIF(TestUIn4!$E$2:$E136,US_UK!$A$642),IF(TestUIn4!E136=US_UK!$A$722, 10&amp;COUNTIF(TestUIn4!$E$2:$E136,US_UK!$A$722),0)))))))))))</f>
        <v>0</v>
      </c>
      <c r="B136" t="str">
        <f>TestUIn4!A136</f>
        <v/>
      </c>
      <c r="C136" t="str">
        <f>TestUIn4!B136</f>
        <v/>
      </c>
      <c r="D136" t="str">
        <f>TestUIn4!C136</f>
        <v/>
      </c>
      <c r="E136" t="str">
        <f>TestUIn4!D136</f>
        <v/>
      </c>
      <c r="F136" s="87" t="str">
        <f>TestUIn4!F136</f>
        <v/>
      </c>
    </row>
    <row r="137">
      <c r="A137" s="86">
        <f>(IF(TestUIn4!E137=US_UK!$A$2,1&amp;COUNTIF(TestUIn4!$E$2:$E137,US_UK!$A$2), IF(TestUIn4!E137=US_UK!$A$82, 2&amp;COUNTIF(TestUIn4!$E$2:$E137,US_UK!$A$82),IF(TestUIn4!E137=US_UK!$A$162, 3&amp;COUNTIF(TestUIn4!$E$2:$E137,US_UK!$A$162),IF(TestUIn4!E137=US_UK!$A$242, 4&amp;COUNTIF(TestUIn4!$E$2:$E137,US_UK!$A$242),IF(TestUIn4!E137=US_UK!$A$322, 5&amp;COUNTIF(TestUIn4!$E$2:$E137,US_UK!$A$322),IF(TestUIn4!E137=US_UK!$A$402, 6&amp;COUNTIF(TestUIn4!$E$2:$E137,US_UK!$A$402),IF(TestUIn4!E137=US_UK!$A$482, 7&amp;COUNTIF(TestUIn4!$E$2:$E137,US_UK!$A$482),IF(TestUIn4!E137=US_UK!$A$562, 8&amp;COUNTIF(TestUIn4!$E$2:$E137,US_UK!$A$562),IF(TestUIn4!E137=US_UK!$A$642, 9&amp;COUNTIF(TestUIn4!$E$2:$E137,US_UK!$A$642),IF(TestUIn4!E137=US_UK!$A$722, 10&amp;COUNTIF(TestUIn4!$E$2:$E137,US_UK!$A$722),0)))))))))))</f>
        <v>0</v>
      </c>
      <c r="B137" t="str">
        <f>TestUIn4!A137</f>
        <v/>
      </c>
      <c r="C137" t="str">
        <f>TestUIn4!B137</f>
        <v/>
      </c>
      <c r="D137" t="str">
        <f>TestUIn4!C137</f>
        <v/>
      </c>
      <c r="E137" t="str">
        <f>TestUIn4!D137</f>
        <v/>
      </c>
      <c r="F137" s="87" t="str">
        <f>TestUIn4!F137</f>
        <v/>
      </c>
    </row>
    <row r="138">
      <c r="A138" s="86">
        <f>(IF(TestUIn4!E138=US_UK!$A$2,1&amp;COUNTIF(TestUIn4!$E$2:$E138,US_UK!$A$2), IF(TestUIn4!E138=US_UK!$A$82, 2&amp;COUNTIF(TestUIn4!$E$2:$E138,US_UK!$A$82),IF(TestUIn4!E138=US_UK!$A$162, 3&amp;COUNTIF(TestUIn4!$E$2:$E138,US_UK!$A$162),IF(TestUIn4!E138=US_UK!$A$242, 4&amp;COUNTIF(TestUIn4!$E$2:$E138,US_UK!$A$242),IF(TestUIn4!E138=US_UK!$A$322, 5&amp;COUNTIF(TestUIn4!$E$2:$E138,US_UK!$A$322),IF(TestUIn4!E138=US_UK!$A$402, 6&amp;COUNTIF(TestUIn4!$E$2:$E138,US_UK!$A$402),IF(TestUIn4!E138=US_UK!$A$482, 7&amp;COUNTIF(TestUIn4!$E$2:$E138,US_UK!$A$482),IF(TestUIn4!E138=US_UK!$A$562, 8&amp;COUNTIF(TestUIn4!$E$2:$E138,US_UK!$A$562),IF(TestUIn4!E138=US_UK!$A$642, 9&amp;COUNTIF(TestUIn4!$E$2:$E138,US_UK!$A$642),IF(TestUIn4!E138=US_UK!$A$722, 10&amp;COUNTIF(TestUIn4!$E$2:$E138,US_UK!$A$722),0)))))))))))</f>
        <v>0</v>
      </c>
      <c r="B138" t="str">
        <f>TestUIn4!A138</f>
        <v/>
      </c>
      <c r="C138" t="str">
        <f>TestUIn4!B138</f>
        <v/>
      </c>
      <c r="D138" t="str">
        <f>TestUIn4!C138</f>
        <v/>
      </c>
      <c r="E138" t="str">
        <f>TestUIn4!D138</f>
        <v/>
      </c>
      <c r="F138" s="87" t="str">
        <f>TestUIn4!F138</f>
        <v/>
      </c>
    </row>
    <row r="139">
      <c r="A139" s="86">
        <f>(IF(TestUIn4!E139=US_UK!$A$2,1&amp;COUNTIF(TestUIn4!$E$2:$E139,US_UK!$A$2), IF(TestUIn4!E139=US_UK!$A$82, 2&amp;COUNTIF(TestUIn4!$E$2:$E139,US_UK!$A$82),IF(TestUIn4!E139=US_UK!$A$162, 3&amp;COUNTIF(TestUIn4!$E$2:$E139,US_UK!$A$162),IF(TestUIn4!E139=US_UK!$A$242, 4&amp;COUNTIF(TestUIn4!$E$2:$E139,US_UK!$A$242),IF(TestUIn4!E139=US_UK!$A$322, 5&amp;COUNTIF(TestUIn4!$E$2:$E139,US_UK!$A$322),IF(TestUIn4!E139=US_UK!$A$402, 6&amp;COUNTIF(TestUIn4!$E$2:$E139,US_UK!$A$402),IF(TestUIn4!E139=US_UK!$A$482, 7&amp;COUNTIF(TestUIn4!$E$2:$E139,US_UK!$A$482),IF(TestUIn4!E139=US_UK!$A$562, 8&amp;COUNTIF(TestUIn4!$E$2:$E139,US_UK!$A$562),IF(TestUIn4!E139=US_UK!$A$642, 9&amp;COUNTIF(TestUIn4!$E$2:$E139,US_UK!$A$642),IF(TestUIn4!E139=US_UK!$A$722, 10&amp;COUNTIF(TestUIn4!$E$2:$E139,US_UK!$A$722),0)))))))))))</f>
        <v>0</v>
      </c>
      <c r="B139" t="str">
        <f>TestUIn4!A139</f>
        <v/>
      </c>
      <c r="C139" t="str">
        <f>TestUIn4!B139</f>
        <v/>
      </c>
      <c r="D139" t="str">
        <f>TestUIn4!C139</f>
        <v/>
      </c>
      <c r="E139" t="str">
        <f>TestUIn4!D139</f>
        <v/>
      </c>
      <c r="F139" s="87" t="str">
        <f>TestUIn4!F139</f>
        <v/>
      </c>
    </row>
    <row r="140">
      <c r="A140" s="86">
        <f>(IF(TestUIn4!E140=US_UK!$A$2,1&amp;COUNTIF(TestUIn4!$E$2:$E140,US_UK!$A$2), IF(TestUIn4!E140=US_UK!$A$82, 2&amp;COUNTIF(TestUIn4!$E$2:$E140,US_UK!$A$82),IF(TestUIn4!E140=US_UK!$A$162, 3&amp;COUNTIF(TestUIn4!$E$2:$E140,US_UK!$A$162),IF(TestUIn4!E140=US_UK!$A$242, 4&amp;COUNTIF(TestUIn4!$E$2:$E140,US_UK!$A$242),IF(TestUIn4!E140=US_UK!$A$322, 5&amp;COUNTIF(TestUIn4!$E$2:$E140,US_UK!$A$322),IF(TestUIn4!E140=US_UK!$A$402, 6&amp;COUNTIF(TestUIn4!$E$2:$E140,US_UK!$A$402),IF(TestUIn4!E140=US_UK!$A$482, 7&amp;COUNTIF(TestUIn4!$E$2:$E140,US_UK!$A$482),IF(TestUIn4!E140=US_UK!$A$562, 8&amp;COUNTIF(TestUIn4!$E$2:$E140,US_UK!$A$562),IF(TestUIn4!E140=US_UK!$A$642, 9&amp;COUNTIF(TestUIn4!$E$2:$E140,US_UK!$A$642),IF(TestUIn4!E140=US_UK!$A$722, 10&amp;COUNTIF(TestUIn4!$E$2:$E140,US_UK!$A$722),0)))))))))))</f>
        <v>0</v>
      </c>
      <c r="B140" t="str">
        <f>TestUIn4!A140</f>
        <v/>
      </c>
      <c r="C140" t="str">
        <f>TestUIn4!B140</f>
        <v/>
      </c>
      <c r="D140" t="str">
        <f>TestUIn4!C140</f>
        <v/>
      </c>
      <c r="E140" t="str">
        <f>TestUIn4!D140</f>
        <v/>
      </c>
      <c r="F140" s="87" t="str">
        <f>TestUIn4!F140</f>
        <v/>
      </c>
    </row>
    <row r="141">
      <c r="A141" s="86">
        <f>(IF(TestUIn4!E141=US_UK!$A$2,1&amp;COUNTIF(TestUIn4!$E$2:$E141,US_UK!$A$2), IF(TestUIn4!E141=US_UK!$A$82, 2&amp;COUNTIF(TestUIn4!$E$2:$E141,US_UK!$A$82),IF(TestUIn4!E141=US_UK!$A$162, 3&amp;COUNTIF(TestUIn4!$E$2:$E141,US_UK!$A$162),IF(TestUIn4!E141=US_UK!$A$242, 4&amp;COUNTIF(TestUIn4!$E$2:$E141,US_UK!$A$242),IF(TestUIn4!E141=US_UK!$A$322, 5&amp;COUNTIF(TestUIn4!$E$2:$E141,US_UK!$A$322),IF(TestUIn4!E141=US_UK!$A$402, 6&amp;COUNTIF(TestUIn4!$E$2:$E141,US_UK!$A$402),IF(TestUIn4!E141=US_UK!$A$482, 7&amp;COUNTIF(TestUIn4!$E$2:$E141,US_UK!$A$482),IF(TestUIn4!E141=US_UK!$A$562, 8&amp;COUNTIF(TestUIn4!$E$2:$E141,US_UK!$A$562),IF(TestUIn4!E141=US_UK!$A$642, 9&amp;COUNTIF(TestUIn4!$E$2:$E141,US_UK!$A$642),IF(TestUIn4!E141=US_UK!$A$722, 10&amp;COUNTIF(TestUIn4!$E$2:$E141,US_UK!$A$722),0)))))))))))</f>
        <v>0</v>
      </c>
      <c r="B141" t="str">
        <f>TestUIn4!A141</f>
        <v/>
      </c>
      <c r="C141" t="str">
        <f>TestUIn4!B141</f>
        <v/>
      </c>
      <c r="D141" t="str">
        <f>TestUIn4!C141</f>
        <v/>
      </c>
      <c r="E141" t="str">
        <f>TestUIn4!D141</f>
        <v/>
      </c>
      <c r="F141" s="87" t="str">
        <f>TestUIn4!F141</f>
        <v/>
      </c>
    </row>
    <row r="142">
      <c r="A142" s="86">
        <f>(IF(TestUIn4!E142=US_UK!$A$2,1&amp;COUNTIF(TestUIn4!$E$2:$E142,US_UK!$A$2), IF(TestUIn4!E142=US_UK!$A$82, 2&amp;COUNTIF(TestUIn4!$E$2:$E142,US_UK!$A$82),IF(TestUIn4!E142=US_UK!$A$162, 3&amp;COUNTIF(TestUIn4!$E$2:$E142,US_UK!$A$162),IF(TestUIn4!E142=US_UK!$A$242, 4&amp;COUNTIF(TestUIn4!$E$2:$E142,US_UK!$A$242),IF(TestUIn4!E142=US_UK!$A$322, 5&amp;COUNTIF(TestUIn4!$E$2:$E142,US_UK!$A$322),IF(TestUIn4!E142=US_UK!$A$402, 6&amp;COUNTIF(TestUIn4!$E$2:$E142,US_UK!$A$402),IF(TestUIn4!E142=US_UK!$A$482, 7&amp;COUNTIF(TestUIn4!$E$2:$E142,US_UK!$A$482),IF(TestUIn4!E142=US_UK!$A$562, 8&amp;COUNTIF(TestUIn4!$E$2:$E142,US_UK!$A$562),IF(TestUIn4!E142=US_UK!$A$642, 9&amp;COUNTIF(TestUIn4!$E$2:$E142,US_UK!$A$642),IF(TestUIn4!E142=US_UK!$A$722, 10&amp;COUNTIF(TestUIn4!$E$2:$E142,US_UK!$A$722),0)))))))))))</f>
        <v>0</v>
      </c>
      <c r="B142" t="str">
        <f>TestUIn4!A142</f>
        <v/>
      </c>
      <c r="C142" t="str">
        <f>TestUIn4!B142</f>
        <v/>
      </c>
      <c r="D142" t="str">
        <f>TestUIn4!C142</f>
        <v/>
      </c>
      <c r="E142" t="str">
        <f>TestUIn4!D142</f>
        <v/>
      </c>
      <c r="F142" s="87" t="str">
        <f>TestUIn4!F142</f>
        <v/>
      </c>
    </row>
    <row r="143">
      <c r="A143" s="86">
        <f>(IF(TestUIn4!E143=US_UK!$A$2,1&amp;COUNTIF(TestUIn4!$E$2:$E143,US_UK!$A$2), IF(TestUIn4!E143=US_UK!$A$82, 2&amp;COUNTIF(TestUIn4!$E$2:$E143,US_UK!$A$82),IF(TestUIn4!E143=US_UK!$A$162, 3&amp;COUNTIF(TestUIn4!$E$2:$E143,US_UK!$A$162),IF(TestUIn4!E143=US_UK!$A$242, 4&amp;COUNTIF(TestUIn4!$E$2:$E143,US_UK!$A$242),IF(TestUIn4!E143=US_UK!$A$322, 5&amp;COUNTIF(TestUIn4!$E$2:$E143,US_UK!$A$322),IF(TestUIn4!E143=US_UK!$A$402, 6&amp;COUNTIF(TestUIn4!$E$2:$E143,US_UK!$A$402),IF(TestUIn4!E143=US_UK!$A$482, 7&amp;COUNTIF(TestUIn4!$E$2:$E143,US_UK!$A$482),IF(TestUIn4!E143=US_UK!$A$562, 8&amp;COUNTIF(TestUIn4!$E$2:$E143,US_UK!$A$562),IF(TestUIn4!E143=US_UK!$A$642, 9&amp;COUNTIF(TestUIn4!$E$2:$E143,US_UK!$A$642),IF(TestUIn4!E143=US_UK!$A$722, 10&amp;COUNTIF(TestUIn4!$E$2:$E143,US_UK!$A$722),0)))))))))))</f>
        <v>0</v>
      </c>
      <c r="B143" t="str">
        <f>TestUIn4!A143</f>
        <v/>
      </c>
      <c r="C143" t="str">
        <f>TestUIn4!B143</f>
        <v/>
      </c>
      <c r="D143" t="str">
        <f>TestUIn4!C143</f>
        <v/>
      </c>
      <c r="E143" t="str">
        <f>TestUIn4!D143</f>
        <v/>
      </c>
      <c r="F143" s="87" t="str">
        <f>TestUIn4!F143</f>
        <v/>
      </c>
    </row>
    <row r="144">
      <c r="A144" s="86">
        <f>(IF(TestUIn4!E144=US_UK!$A$2,1&amp;COUNTIF(TestUIn4!$E$2:$E144,US_UK!$A$2), IF(TestUIn4!E144=US_UK!$A$82, 2&amp;COUNTIF(TestUIn4!$E$2:$E144,US_UK!$A$82),IF(TestUIn4!E144=US_UK!$A$162, 3&amp;COUNTIF(TestUIn4!$E$2:$E144,US_UK!$A$162),IF(TestUIn4!E144=US_UK!$A$242, 4&amp;COUNTIF(TestUIn4!$E$2:$E144,US_UK!$A$242),IF(TestUIn4!E144=US_UK!$A$322, 5&amp;COUNTIF(TestUIn4!$E$2:$E144,US_UK!$A$322),IF(TestUIn4!E144=US_UK!$A$402, 6&amp;COUNTIF(TestUIn4!$E$2:$E144,US_UK!$A$402),IF(TestUIn4!E144=US_UK!$A$482, 7&amp;COUNTIF(TestUIn4!$E$2:$E144,US_UK!$A$482),IF(TestUIn4!E144=US_UK!$A$562, 8&amp;COUNTIF(TestUIn4!$E$2:$E144,US_UK!$A$562),IF(TestUIn4!E144=US_UK!$A$642, 9&amp;COUNTIF(TestUIn4!$E$2:$E144,US_UK!$A$642),IF(TestUIn4!E144=US_UK!$A$722, 10&amp;COUNTIF(TestUIn4!$E$2:$E144,US_UK!$A$722),0)))))))))))</f>
        <v>0</v>
      </c>
      <c r="B144" t="str">
        <f>TestUIn4!A144</f>
        <v/>
      </c>
      <c r="C144" t="str">
        <f>TestUIn4!B144</f>
        <v/>
      </c>
      <c r="D144" t="str">
        <f>TestUIn4!C144</f>
        <v/>
      </c>
      <c r="E144" t="str">
        <f>TestUIn4!D144</f>
        <v/>
      </c>
      <c r="F144" s="87" t="str">
        <f>TestUIn4!F144</f>
        <v/>
      </c>
    </row>
    <row r="145">
      <c r="A145" s="86">
        <f>(IF(TestUIn4!E145=US_UK!$A$2,1&amp;COUNTIF(TestUIn4!$E$2:$E145,US_UK!$A$2), IF(TestUIn4!E145=US_UK!$A$82, 2&amp;COUNTIF(TestUIn4!$E$2:$E145,US_UK!$A$82),IF(TestUIn4!E145=US_UK!$A$162, 3&amp;COUNTIF(TestUIn4!$E$2:$E145,US_UK!$A$162),IF(TestUIn4!E145=US_UK!$A$242, 4&amp;COUNTIF(TestUIn4!$E$2:$E145,US_UK!$A$242),IF(TestUIn4!E145=US_UK!$A$322, 5&amp;COUNTIF(TestUIn4!$E$2:$E145,US_UK!$A$322),IF(TestUIn4!E145=US_UK!$A$402, 6&amp;COUNTIF(TestUIn4!$E$2:$E145,US_UK!$A$402),IF(TestUIn4!E145=US_UK!$A$482, 7&amp;COUNTIF(TestUIn4!$E$2:$E145,US_UK!$A$482),IF(TestUIn4!E145=US_UK!$A$562, 8&amp;COUNTIF(TestUIn4!$E$2:$E145,US_UK!$A$562),IF(TestUIn4!E145=US_UK!$A$642, 9&amp;COUNTIF(TestUIn4!$E$2:$E145,US_UK!$A$642),IF(TestUIn4!E145=US_UK!$A$722, 10&amp;COUNTIF(TestUIn4!$E$2:$E145,US_UK!$A$722),0)))))))))))</f>
        <v>0</v>
      </c>
      <c r="B145" t="str">
        <f>TestUIn4!A145</f>
        <v/>
      </c>
      <c r="C145" t="str">
        <f>TestUIn4!B145</f>
        <v/>
      </c>
      <c r="D145" t="str">
        <f>TestUIn4!C145</f>
        <v/>
      </c>
      <c r="E145" t="str">
        <f>TestUIn4!D145</f>
        <v/>
      </c>
      <c r="F145" s="87" t="str">
        <f>TestUIn4!F145</f>
        <v/>
      </c>
    </row>
    <row r="146">
      <c r="A146" s="86">
        <f>(IF(TestUIn4!E146=US_UK!$A$2,1&amp;COUNTIF(TestUIn4!$E$2:$E146,US_UK!$A$2), IF(TestUIn4!E146=US_UK!$A$82, 2&amp;COUNTIF(TestUIn4!$E$2:$E146,US_UK!$A$82),IF(TestUIn4!E146=US_UK!$A$162, 3&amp;COUNTIF(TestUIn4!$E$2:$E146,US_UK!$A$162),IF(TestUIn4!E146=US_UK!$A$242, 4&amp;COUNTIF(TestUIn4!$E$2:$E146,US_UK!$A$242),IF(TestUIn4!E146=US_UK!$A$322, 5&amp;COUNTIF(TestUIn4!$E$2:$E146,US_UK!$A$322),IF(TestUIn4!E146=US_UK!$A$402, 6&amp;COUNTIF(TestUIn4!$E$2:$E146,US_UK!$A$402),IF(TestUIn4!E146=US_UK!$A$482, 7&amp;COUNTIF(TestUIn4!$E$2:$E146,US_UK!$A$482),IF(TestUIn4!E146=US_UK!$A$562, 8&amp;COUNTIF(TestUIn4!$E$2:$E146,US_UK!$A$562),IF(TestUIn4!E146=US_UK!$A$642, 9&amp;COUNTIF(TestUIn4!$E$2:$E146,US_UK!$A$642),IF(TestUIn4!E146=US_UK!$A$722, 10&amp;COUNTIF(TestUIn4!$E$2:$E146,US_UK!$A$722),0)))))))))))</f>
        <v>0</v>
      </c>
      <c r="B146" t="str">
        <f>TestUIn4!A146</f>
        <v/>
      </c>
      <c r="C146" t="str">
        <f>TestUIn4!B146</f>
        <v/>
      </c>
      <c r="D146" t="str">
        <f>TestUIn4!C146</f>
        <v/>
      </c>
      <c r="E146" t="str">
        <f>TestUIn4!D146</f>
        <v/>
      </c>
      <c r="F146" s="87" t="str">
        <f>TestUIn4!F146</f>
        <v/>
      </c>
    </row>
    <row r="147">
      <c r="A147" s="86">
        <f>(IF(TestUIn4!E147=US_UK!$A$2,1&amp;COUNTIF(TestUIn4!$E$2:$E147,US_UK!$A$2), IF(TestUIn4!E147=US_UK!$A$82, 2&amp;COUNTIF(TestUIn4!$E$2:$E147,US_UK!$A$82),IF(TestUIn4!E147=US_UK!$A$162, 3&amp;COUNTIF(TestUIn4!$E$2:$E147,US_UK!$A$162),IF(TestUIn4!E147=US_UK!$A$242, 4&amp;COUNTIF(TestUIn4!$E$2:$E147,US_UK!$A$242),IF(TestUIn4!E147=US_UK!$A$322, 5&amp;COUNTIF(TestUIn4!$E$2:$E147,US_UK!$A$322),IF(TestUIn4!E147=US_UK!$A$402, 6&amp;COUNTIF(TestUIn4!$E$2:$E147,US_UK!$A$402),IF(TestUIn4!E147=US_UK!$A$482, 7&amp;COUNTIF(TestUIn4!$E$2:$E147,US_UK!$A$482),IF(TestUIn4!E147=US_UK!$A$562, 8&amp;COUNTIF(TestUIn4!$E$2:$E147,US_UK!$A$562),IF(TestUIn4!E147=US_UK!$A$642, 9&amp;COUNTIF(TestUIn4!$E$2:$E147,US_UK!$A$642),IF(TestUIn4!E147=US_UK!$A$722, 10&amp;COUNTIF(TestUIn4!$E$2:$E147,US_UK!$A$722),0)))))))))))</f>
        <v>0</v>
      </c>
      <c r="B147" t="str">
        <f>TestUIn4!A147</f>
        <v/>
      </c>
      <c r="C147" t="str">
        <f>TestUIn4!B147</f>
        <v/>
      </c>
      <c r="D147" t="str">
        <f>TestUIn4!C147</f>
        <v/>
      </c>
      <c r="E147" t="str">
        <f>TestUIn4!D147</f>
        <v/>
      </c>
      <c r="F147" s="87" t="str">
        <f>TestUIn4!F147</f>
        <v/>
      </c>
    </row>
    <row r="148">
      <c r="A148" s="86">
        <f>(IF(TestUIn4!E148=US_UK!$A$2,1&amp;COUNTIF(TestUIn4!$E$2:$E148,US_UK!$A$2), IF(TestUIn4!E148=US_UK!$A$82, 2&amp;COUNTIF(TestUIn4!$E$2:$E148,US_UK!$A$82),IF(TestUIn4!E148=US_UK!$A$162, 3&amp;COUNTIF(TestUIn4!$E$2:$E148,US_UK!$A$162),IF(TestUIn4!E148=US_UK!$A$242, 4&amp;COUNTIF(TestUIn4!$E$2:$E148,US_UK!$A$242),IF(TestUIn4!E148=US_UK!$A$322, 5&amp;COUNTIF(TestUIn4!$E$2:$E148,US_UK!$A$322),IF(TestUIn4!E148=US_UK!$A$402, 6&amp;COUNTIF(TestUIn4!$E$2:$E148,US_UK!$A$402),IF(TestUIn4!E148=US_UK!$A$482, 7&amp;COUNTIF(TestUIn4!$E$2:$E148,US_UK!$A$482),IF(TestUIn4!E148=US_UK!$A$562, 8&amp;COUNTIF(TestUIn4!$E$2:$E148,US_UK!$A$562),IF(TestUIn4!E148=US_UK!$A$642, 9&amp;COUNTIF(TestUIn4!$E$2:$E148,US_UK!$A$642),IF(TestUIn4!E148=US_UK!$A$722, 10&amp;COUNTIF(TestUIn4!$E$2:$E148,US_UK!$A$722),0)))))))))))</f>
        <v>0</v>
      </c>
      <c r="B148" t="str">
        <f>TestUIn4!A148</f>
        <v/>
      </c>
      <c r="C148" t="str">
        <f>TestUIn4!B148</f>
        <v/>
      </c>
      <c r="D148" t="str">
        <f>TestUIn4!C148</f>
        <v/>
      </c>
      <c r="E148" t="str">
        <f>TestUIn4!D148</f>
        <v/>
      </c>
      <c r="F148" s="87" t="str">
        <f>TestUIn4!F148</f>
        <v/>
      </c>
    </row>
    <row r="149">
      <c r="A149" s="86">
        <f>(IF(TestUIn4!E149=US_UK!$A$2,1&amp;COUNTIF(TestUIn4!$E$2:$E149,US_UK!$A$2), IF(TestUIn4!E149=US_UK!$A$82, 2&amp;COUNTIF(TestUIn4!$E$2:$E149,US_UK!$A$82),IF(TestUIn4!E149=US_UK!$A$162, 3&amp;COUNTIF(TestUIn4!$E$2:$E149,US_UK!$A$162),IF(TestUIn4!E149=US_UK!$A$242, 4&amp;COUNTIF(TestUIn4!$E$2:$E149,US_UK!$A$242),IF(TestUIn4!E149=US_UK!$A$322, 5&amp;COUNTIF(TestUIn4!$E$2:$E149,US_UK!$A$322),IF(TestUIn4!E149=US_UK!$A$402, 6&amp;COUNTIF(TestUIn4!$E$2:$E149,US_UK!$A$402),IF(TestUIn4!E149=US_UK!$A$482, 7&amp;COUNTIF(TestUIn4!$E$2:$E149,US_UK!$A$482),IF(TestUIn4!E149=US_UK!$A$562, 8&amp;COUNTIF(TestUIn4!$E$2:$E149,US_UK!$A$562),IF(TestUIn4!E149=US_UK!$A$642, 9&amp;COUNTIF(TestUIn4!$E$2:$E149,US_UK!$A$642),IF(TestUIn4!E149=US_UK!$A$722, 10&amp;COUNTIF(TestUIn4!$E$2:$E149,US_UK!$A$722),0)))))))))))</f>
        <v>0</v>
      </c>
      <c r="B149" t="str">
        <f>TestUIn4!A149</f>
        <v/>
      </c>
      <c r="C149" t="str">
        <f>TestUIn4!B149</f>
        <v/>
      </c>
      <c r="D149" t="str">
        <f>TestUIn4!C149</f>
        <v/>
      </c>
      <c r="E149" t="str">
        <f>TestUIn4!D149</f>
        <v/>
      </c>
      <c r="F149" s="87" t="str">
        <f>TestUIn4!F149</f>
        <v/>
      </c>
    </row>
    <row r="150">
      <c r="A150" s="86">
        <f>(IF(TestUIn4!E150=US_UK!$A$2,1&amp;COUNTIF(TestUIn4!$E$2:$E150,US_UK!$A$2), IF(TestUIn4!E150=US_UK!$A$82, 2&amp;COUNTIF(TestUIn4!$E$2:$E150,US_UK!$A$82),IF(TestUIn4!E150=US_UK!$A$162, 3&amp;COUNTIF(TestUIn4!$E$2:$E150,US_UK!$A$162),IF(TestUIn4!E150=US_UK!$A$242, 4&amp;COUNTIF(TestUIn4!$E$2:$E150,US_UK!$A$242),IF(TestUIn4!E150=US_UK!$A$322, 5&amp;COUNTIF(TestUIn4!$E$2:$E150,US_UK!$A$322),IF(TestUIn4!E150=US_UK!$A$402, 6&amp;COUNTIF(TestUIn4!$E$2:$E150,US_UK!$A$402),IF(TestUIn4!E150=US_UK!$A$482, 7&amp;COUNTIF(TestUIn4!$E$2:$E150,US_UK!$A$482),IF(TestUIn4!E150=US_UK!$A$562, 8&amp;COUNTIF(TestUIn4!$E$2:$E150,US_UK!$A$562),IF(TestUIn4!E150=US_UK!$A$642, 9&amp;COUNTIF(TestUIn4!$E$2:$E150,US_UK!$A$642),IF(TestUIn4!E150=US_UK!$A$722, 10&amp;COUNTIF(TestUIn4!$E$2:$E150,US_UK!$A$722),0)))))))))))</f>
        <v>0</v>
      </c>
      <c r="B150" t="str">
        <f>TestUIn4!A150</f>
        <v/>
      </c>
      <c r="C150" t="str">
        <f>TestUIn4!B150</f>
        <v/>
      </c>
      <c r="D150" t="str">
        <f>TestUIn4!C150</f>
        <v/>
      </c>
      <c r="E150" t="str">
        <f>TestUIn4!D150</f>
        <v/>
      </c>
      <c r="F150" s="87" t="str">
        <f>TestUIn4!F150</f>
        <v/>
      </c>
    </row>
    <row r="151">
      <c r="A151" s="86">
        <f>(IF(TestUIn4!E151=US_UK!$A$2,1&amp;COUNTIF(TestUIn4!$E$2:$E151,US_UK!$A$2), IF(TestUIn4!E151=US_UK!$A$82, 2&amp;COUNTIF(TestUIn4!$E$2:$E151,US_UK!$A$82),IF(TestUIn4!E151=US_UK!$A$162, 3&amp;COUNTIF(TestUIn4!$E$2:$E151,US_UK!$A$162),IF(TestUIn4!E151=US_UK!$A$242, 4&amp;COUNTIF(TestUIn4!$E$2:$E151,US_UK!$A$242),IF(TestUIn4!E151=US_UK!$A$322, 5&amp;COUNTIF(TestUIn4!$E$2:$E151,US_UK!$A$322),IF(TestUIn4!E151=US_UK!$A$402, 6&amp;COUNTIF(TestUIn4!$E$2:$E151,US_UK!$A$402),IF(TestUIn4!E151=US_UK!$A$482, 7&amp;COUNTIF(TestUIn4!$E$2:$E151,US_UK!$A$482),IF(TestUIn4!E151=US_UK!$A$562, 8&amp;COUNTIF(TestUIn4!$E$2:$E151,US_UK!$A$562),IF(TestUIn4!E151=US_UK!$A$642, 9&amp;COUNTIF(TestUIn4!$E$2:$E151,US_UK!$A$642),IF(TestUIn4!E151=US_UK!$A$722, 10&amp;COUNTIF(TestUIn4!$E$2:$E151,US_UK!$A$722),0)))))))))))</f>
        <v>0</v>
      </c>
      <c r="B151" t="str">
        <f>TestUIn4!A151</f>
        <v/>
      </c>
      <c r="C151" t="str">
        <f>TestUIn4!B151</f>
        <v/>
      </c>
      <c r="D151" t="str">
        <f>TestUIn4!C151</f>
        <v/>
      </c>
      <c r="E151" t="str">
        <f>TestUIn4!D151</f>
        <v/>
      </c>
      <c r="F151" s="87" t="str">
        <f>TestUIn4!F151</f>
        <v/>
      </c>
    </row>
    <row r="152">
      <c r="A152" s="86">
        <f>(IF(TestUIn4!E152=US_UK!$A$2,1&amp;COUNTIF(TestUIn4!$E$2:$E152,US_UK!$A$2), IF(TestUIn4!E152=US_UK!$A$82, 2&amp;COUNTIF(TestUIn4!$E$2:$E152,US_UK!$A$82),IF(TestUIn4!E152=US_UK!$A$162, 3&amp;COUNTIF(TestUIn4!$E$2:$E152,US_UK!$A$162),IF(TestUIn4!E152=US_UK!$A$242, 4&amp;COUNTIF(TestUIn4!$E$2:$E152,US_UK!$A$242),IF(TestUIn4!E152=US_UK!$A$322, 5&amp;COUNTIF(TestUIn4!$E$2:$E152,US_UK!$A$322),IF(TestUIn4!E152=US_UK!$A$402, 6&amp;COUNTIF(TestUIn4!$E$2:$E152,US_UK!$A$402),IF(TestUIn4!E152=US_UK!$A$482, 7&amp;COUNTIF(TestUIn4!$E$2:$E152,US_UK!$A$482),IF(TestUIn4!E152=US_UK!$A$562, 8&amp;COUNTIF(TestUIn4!$E$2:$E152,US_UK!$A$562),IF(TestUIn4!E152=US_UK!$A$642, 9&amp;COUNTIF(TestUIn4!$E$2:$E152,US_UK!$A$642),IF(TestUIn4!E152=US_UK!$A$722, 10&amp;COUNTIF(TestUIn4!$E$2:$E152,US_UK!$A$722),0)))))))))))</f>
        <v>0</v>
      </c>
      <c r="B152" t="str">
        <f>TestUIn4!A152</f>
        <v/>
      </c>
      <c r="C152" t="str">
        <f>TestUIn4!B152</f>
        <v/>
      </c>
      <c r="D152" t="str">
        <f>TestUIn4!C152</f>
        <v/>
      </c>
      <c r="E152" t="str">
        <f>TestUIn4!D152</f>
        <v/>
      </c>
      <c r="F152" s="87" t="str">
        <f>TestUIn4!F152</f>
        <v/>
      </c>
    </row>
    <row r="153">
      <c r="A153" s="86">
        <f>(IF(TestUIn4!E153=US_UK!$A$2,1&amp;COUNTIF(TestUIn4!$E$2:$E153,US_UK!$A$2), IF(TestUIn4!E153=US_UK!$A$82, 2&amp;COUNTIF(TestUIn4!$E$2:$E153,US_UK!$A$82),IF(TestUIn4!E153=US_UK!$A$162, 3&amp;COUNTIF(TestUIn4!$E$2:$E153,US_UK!$A$162),IF(TestUIn4!E153=US_UK!$A$242, 4&amp;COUNTIF(TestUIn4!$E$2:$E153,US_UK!$A$242),IF(TestUIn4!E153=US_UK!$A$322, 5&amp;COUNTIF(TestUIn4!$E$2:$E153,US_UK!$A$322),IF(TestUIn4!E153=US_UK!$A$402, 6&amp;COUNTIF(TestUIn4!$E$2:$E153,US_UK!$A$402),IF(TestUIn4!E153=US_UK!$A$482, 7&amp;COUNTIF(TestUIn4!$E$2:$E153,US_UK!$A$482),IF(TestUIn4!E153=US_UK!$A$562, 8&amp;COUNTIF(TestUIn4!$E$2:$E153,US_UK!$A$562),IF(TestUIn4!E153=US_UK!$A$642, 9&amp;COUNTIF(TestUIn4!$E$2:$E153,US_UK!$A$642),IF(TestUIn4!E153=US_UK!$A$722, 10&amp;COUNTIF(TestUIn4!$E$2:$E153,US_UK!$A$722),0)))))))))))</f>
        <v>0</v>
      </c>
      <c r="B153" t="str">
        <f>TestUIn4!A153</f>
        <v/>
      </c>
      <c r="C153" t="str">
        <f>TestUIn4!B153</f>
        <v/>
      </c>
      <c r="D153" t="str">
        <f>TestUIn4!C153</f>
        <v/>
      </c>
      <c r="E153" t="str">
        <f>TestUIn4!D153</f>
        <v/>
      </c>
      <c r="F153" s="87" t="str">
        <f>TestUIn4!F153</f>
        <v/>
      </c>
    </row>
    <row r="154">
      <c r="A154" s="86">
        <f>(IF(TestUIn4!E154=US_UK!$A$2,1&amp;COUNTIF(TestUIn4!$E$2:$E154,US_UK!$A$2), IF(TestUIn4!E154=US_UK!$A$82, 2&amp;COUNTIF(TestUIn4!$E$2:$E154,US_UK!$A$82),IF(TestUIn4!E154=US_UK!$A$162, 3&amp;COUNTIF(TestUIn4!$E$2:$E154,US_UK!$A$162),IF(TestUIn4!E154=US_UK!$A$242, 4&amp;COUNTIF(TestUIn4!$E$2:$E154,US_UK!$A$242),IF(TestUIn4!E154=US_UK!$A$322, 5&amp;COUNTIF(TestUIn4!$E$2:$E154,US_UK!$A$322),IF(TestUIn4!E154=US_UK!$A$402, 6&amp;COUNTIF(TestUIn4!$E$2:$E154,US_UK!$A$402),IF(TestUIn4!E154=US_UK!$A$482, 7&amp;COUNTIF(TestUIn4!$E$2:$E154,US_UK!$A$482),IF(TestUIn4!E154=US_UK!$A$562, 8&amp;COUNTIF(TestUIn4!$E$2:$E154,US_UK!$A$562),IF(TestUIn4!E154=US_UK!$A$642, 9&amp;COUNTIF(TestUIn4!$E$2:$E154,US_UK!$A$642),IF(TestUIn4!E154=US_UK!$A$722, 10&amp;COUNTIF(TestUIn4!$E$2:$E154,US_UK!$A$722),0)))))))))))</f>
        <v>0</v>
      </c>
      <c r="B154" t="str">
        <f>TestUIn4!A154</f>
        <v/>
      </c>
      <c r="C154" t="str">
        <f>TestUIn4!B154</f>
        <v/>
      </c>
      <c r="D154" t="str">
        <f>TestUIn4!C154</f>
        <v/>
      </c>
      <c r="E154" t="str">
        <f>TestUIn4!D154</f>
        <v/>
      </c>
      <c r="F154" s="87" t="str">
        <f>TestUIn4!F154</f>
        <v/>
      </c>
    </row>
    <row r="155">
      <c r="A155" s="86">
        <f>(IF(TestUIn4!E155=US_UK!$A$2,1&amp;COUNTIF(TestUIn4!$E$2:$E155,US_UK!$A$2), IF(TestUIn4!E155=US_UK!$A$82, 2&amp;COUNTIF(TestUIn4!$E$2:$E155,US_UK!$A$82),IF(TestUIn4!E155=US_UK!$A$162, 3&amp;COUNTIF(TestUIn4!$E$2:$E155,US_UK!$A$162),IF(TestUIn4!E155=US_UK!$A$242, 4&amp;COUNTIF(TestUIn4!$E$2:$E155,US_UK!$A$242),IF(TestUIn4!E155=US_UK!$A$322, 5&amp;COUNTIF(TestUIn4!$E$2:$E155,US_UK!$A$322),IF(TestUIn4!E155=US_UK!$A$402, 6&amp;COUNTIF(TestUIn4!$E$2:$E155,US_UK!$A$402),IF(TestUIn4!E155=US_UK!$A$482, 7&amp;COUNTIF(TestUIn4!$E$2:$E155,US_UK!$A$482),IF(TestUIn4!E155=US_UK!$A$562, 8&amp;COUNTIF(TestUIn4!$E$2:$E155,US_UK!$A$562),IF(TestUIn4!E155=US_UK!$A$642, 9&amp;COUNTIF(TestUIn4!$E$2:$E155,US_UK!$A$642),IF(TestUIn4!E155=US_UK!$A$722, 10&amp;COUNTIF(TestUIn4!$E$2:$E155,US_UK!$A$722),0)))))))))))</f>
        <v>0</v>
      </c>
      <c r="B155" t="str">
        <f>TestUIn4!A155</f>
        <v/>
      </c>
      <c r="C155" t="str">
        <f>TestUIn4!B155</f>
        <v/>
      </c>
      <c r="D155" t="str">
        <f>TestUIn4!C155</f>
        <v/>
      </c>
      <c r="E155" t="str">
        <f>TestUIn4!D155</f>
        <v/>
      </c>
      <c r="F155" s="87" t="str">
        <f>TestUIn4!F155</f>
        <v/>
      </c>
    </row>
    <row r="156">
      <c r="A156" s="86">
        <f>(IF(TestUIn4!E156=US_UK!$A$2,1&amp;COUNTIF(TestUIn4!$E$2:$E156,US_UK!$A$2), IF(TestUIn4!E156=US_UK!$A$82, 2&amp;COUNTIF(TestUIn4!$E$2:$E156,US_UK!$A$82),IF(TestUIn4!E156=US_UK!$A$162, 3&amp;COUNTIF(TestUIn4!$E$2:$E156,US_UK!$A$162),IF(TestUIn4!E156=US_UK!$A$242, 4&amp;COUNTIF(TestUIn4!$E$2:$E156,US_UK!$A$242),IF(TestUIn4!E156=US_UK!$A$322, 5&amp;COUNTIF(TestUIn4!$E$2:$E156,US_UK!$A$322),IF(TestUIn4!E156=US_UK!$A$402, 6&amp;COUNTIF(TestUIn4!$E$2:$E156,US_UK!$A$402),IF(TestUIn4!E156=US_UK!$A$482, 7&amp;COUNTIF(TestUIn4!$E$2:$E156,US_UK!$A$482),IF(TestUIn4!E156=US_UK!$A$562, 8&amp;COUNTIF(TestUIn4!$E$2:$E156,US_UK!$A$562),IF(TestUIn4!E156=US_UK!$A$642, 9&amp;COUNTIF(TestUIn4!$E$2:$E156,US_UK!$A$642),IF(TestUIn4!E156=US_UK!$A$722, 10&amp;COUNTIF(TestUIn4!$E$2:$E156,US_UK!$A$722),0)))))))))))</f>
        <v>0</v>
      </c>
      <c r="B156" t="str">
        <f>TestUIn4!A156</f>
        <v/>
      </c>
      <c r="C156" t="str">
        <f>TestUIn4!B156</f>
        <v/>
      </c>
      <c r="D156" t="str">
        <f>TestUIn4!C156</f>
        <v/>
      </c>
      <c r="E156" t="str">
        <f>TestUIn4!D156</f>
        <v/>
      </c>
      <c r="F156" s="87" t="str">
        <f>TestUIn4!F156</f>
        <v/>
      </c>
    </row>
    <row r="157">
      <c r="A157" s="86">
        <f>(IF(TestUIn4!E157=US_UK!$A$2,1&amp;COUNTIF(TestUIn4!$E$2:$E157,US_UK!$A$2), IF(TestUIn4!E157=US_UK!$A$82, 2&amp;COUNTIF(TestUIn4!$E$2:$E157,US_UK!$A$82),IF(TestUIn4!E157=US_UK!$A$162, 3&amp;COUNTIF(TestUIn4!$E$2:$E157,US_UK!$A$162),IF(TestUIn4!E157=US_UK!$A$242, 4&amp;COUNTIF(TestUIn4!$E$2:$E157,US_UK!$A$242),IF(TestUIn4!E157=US_UK!$A$322, 5&amp;COUNTIF(TestUIn4!$E$2:$E157,US_UK!$A$322),IF(TestUIn4!E157=US_UK!$A$402, 6&amp;COUNTIF(TestUIn4!$E$2:$E157,US_UK!$A$402),IF(TestUIn4!E157=US_UK!$A$482, 7&amp;COUNTIF(TestUIn4!$E$2:$E157,US_UK!$A$482),IF(TestUIn4!E157=US_UK!$A$562, 8&amp;COUNTIF(TestUIn4!$E$2:$E157,US_UK!$A$562),IF(TestUIn4!E157=US_UK!$A$642, 9&amp;COUNTIF(TestUIn4!$E$2:$E157,US_UK!$A$642),IF(TestUIn4!E157=US_UK!$A$722, 10&amp;COUNTIF(TestUIn4!$E$2:$E157,US_UK!$A$722),0)))))))))))</f>
        <v>0</v>
      </c>
      <c r="B157" t="str">
        <f>TestUIn4!A157</f>
        <v/>
      </c>
      <c r="C157" t="str">
        <f>TestUIn4!B157</f>
        <v/>
      </c>
      <c r="D157" t="str">
        <f>TestUIn4!C157</f>
        <v/>
      </c>
      <c r="E157" t="str">
        <f>TestUIn4!D157</f>
        <v/>
      </c>
      <c r="F157" s="87" t="str">
        <f>TestUIn4!F157</f>
        <v/>
      </c>
    </row>
    <row r="158">
      <c r="A158" s="86">
        <f>(IF(TestUIn4!E158=US_UK!$A$2,1&amp;COUNTIF(TestUIn4!$E$2:$E158,US_UK!$A$2), IF(TestUIn4!E158=US_UK!$A$82, 2&amp;COUNTIF(TestUIn4!$E$2:$E158,US_UK!$A$82),IF(TestUIn4!E158=US_UK!$A$162, 3&amp;COUNTIF(TestUIn4!$E$2:$E158,US_UK!$A$162),IF(TestUIn4!E158=US_UK!$A$242, 4&amp;COUNTIF(TestUIn4!$E$2:$E158,US_UK!$A$242),IF(TestUIn4!E158=US_UK!$A$322, 5&amp;COUNTIF(TestUIn4!$E$2:$E158,US_UK!$A$322),IF(TestUIn4!E158=US_UK!$A$402, 6&amp;COUNTIF(TestUIn4!$E$2:$E158,US_UK!$A$402),IF(TestUIn4!E158=US_UK!$A$482, 7&amp;COUNTIF(TestUIn4!$E$2:$E158,US_UK!$A$482),IF(TestUIn4!E158=US_UK!$A$562, 8&amp;COUNTIF(TestUIn4!$E$2:$E158,US_UK!$A$562),IF(TestUIn4!E158=US_UK!$A$642, 9&amp;COUNTIF(TestUIn4!$E$2:$E158,US_UK!$A$642),IF(TestUIn4!E158=US_UK!$A$722, 10&amp;COUNTIF(TestUIn4!$E$2:$E158,US_UK!$A$722),0)))))))))))</f>
        <v>0</v>
      </c>
      <c r="B158" t="str">
        <f>TestUIn4!A158</f>
        <v/>
      </c>
      <c r="C158" t="str">
        <f>TestUIn4!B158</f>
        <v/>
      </c>
      <c r="D158" t="str">
        <f>TestUIn4!C158</f>
        <v/>
      </c>
      <c r="E158" t="str">
        <f>TestUIn4!D158</f>
        <v/>
      </c>
      <c r="F158" s="87" t="str">
        <f>TestUIn4!F158</f>
        <v/>
      </c>
    </row>
    <row r="159">
      <c r="A159" s="86">
        <f>(IF(TestUIn4!E159=US_UK!$A$2,1&amp;COUNTIF(TestUIn4!$E$2:$E159,US_UK!$A$2), IF(TestUIn4!E159=US_UK!$A$82, 2&amp;COUNTIF(TestUIn4!$E$2:$E159,US_UK!$A$82),IF(TestUIn4!E159=US_UK!$A$162, 3&amp;COUNTIF(TestUIn4!$E$2:$E159,US_UK!$A$162),IF(TestUIn4!E159=US_UK!$A$242, 4&amp;COUNTIF(TestUIn4!$E$2:$E159,US_UK!$A$242),IF(TestUIn4!E159=US_UK!$A$322, 5&amp;COUNTIF(TestUIn4!$E$2:$E159,US_UK!$A$322),IF(TestUIn4!E159=US_UK!$A$402, 6&amp;COUNTIF(TestUIn4!$E$2:$E159,US_UK!$A$402),IF(TestUIn4!E159=US_UK!$A$482, 7&amp;COUNTIF(TestUIn4!$E$2:$E159,US_UK!$A$482),IF(TestUIn4!E159=US_UK!$A$562, 8&amp;COUNTIF(TestUIn4!$E$2:$E159,US_UK!$A$562),IF(TestUIn4!E159=US_UK!$A$642, 9&amp;COUNTIF(TestUIn4!$E$2:$E159,US_UK!$A$642),IF(TestUIn4!E159=US_UK!$A$722, 10&amp;COUNTIF(TestUIn4!$E$2:$E159,US_UK!$A$722),0)))))))))))</f>
        <v>0</v>
      </c>
      <c r="B159" t="str">
        <f>TestUIn4!A159</f>
        <v/>
      </c>
      <c r="C159" t="str">
        <f>TestUIn4!B159</f>
        <v/>
      </c>
      <c r="D159" t="str">
        <f>TestUIn4!C159</f>
        <v/>
      </c>
      <c r="E159" t="str">
        <f>TestUIn4!D159</f>
        <v/>
      </c>
      <c r="F159" s="87" t="str">
        <f>TestUIn4!F159</f>
        <v/>
      </c>
    </row>
    <row r="160">
      <c r="A160" s="86">
        <f>(IF(TestUIn4!E160=US_UK!$A$2,1&amp;COUNTIF(TestUIn4!$E$2:$E160,US_UK!$A$2), IF(TestUIn4!E160=US_UK!$A$82, 2&amp;COUNTIF(TestUIn4!$E$2:$E160,US_UK!$A$82),IF(TestUIn4!E160=US_UK!$A$162, 3&amp;COUNTIF(TestUIn4!$E$2:$E160,US_UK!$A$162),IF(TestUIn4!E160=US_UK!$A$242, 4&amp;COUNTIF(TestUIn4!$E$2:$E160,US_UK!$A$242),IF(TestUIn4!E160=US_UK!$A$322, 5&amp;COUNTIF(TestUIn4!$E$2:$E160,US_UK!$A$322),IF(TestUIn4!E160=US_UK!$A$402, 6&amp;COUNTIF(TestUIn4!$E$2:$E160,US_UK!$A$402),IF(TestUIn4!E160=US_UK!$A$482, 7&amp;COUNTIF(TestUIn4!$E$2:$E160,US_UK!$A$482),IF(TestUIn4!E160=US_UK!$A$562, 8&amp;COUNTIF(TestUIn4!$E$2:$E160,US_UK!$A$562),IF(TestUIn4!E160=US_UK!$A$642, 9&amp;COUNTIF(TestUIn4!$E$2:$E160,US_UK!$A$642),IF(TestUIn4!E160=US_UK!$A$722, 10&amp;COUNTIF(TestUIn4!$E$2:$E160,US_UK!$A$722),0)))))))))))</f>
        <v>0</v>
      </c>
      <c r="B160" t="str">
        <f>TestUIn4!A160</f>
        <v/>
      </c>
      <c r="C160" t="str">
        <f>TestUIn4!B160</f>
        <v/>
      </c>
      <c r="D160" t="str">
        <f>TestUIn4!C160</f>
        <v/>
      </c>
      <c r="E160" t="str">
        <f>TestUIn4!D160</f>
        <v/>
      </c>
      <c r="F160" s="87" t="str">
        <f>TestUIn4!F160</f>
        <v/>
      </c>
    </row>
    <row r="161">
      <c r="A161" s="86">
        <f>(IF(TestUIn4!E161=US_UK!$A$2,1&amp;COUNTIF(TestUIn4!$E$2:$E161,US_UK!$A$2), IF(TestUIn4!E161=US_UK!$A$82, 2&amp;COUNTIF(TestUIn4!$E$2:$E161,US_UK!$A$82),IF(TestUIn4!E161=US_UK!$A$162, 3&amp;COUNTIF(TestUIn4!$E$2:$E161,US_UK!$A$162),IF(TestUIn4!E161=US_UK!$A$242, 4&amp;COUNTIF(TestUIn4!$E$2:$E161,US_UK!$A$242),IF(TestUIn4!E161=US_UK!$A$322, 5&amp;COUNTIF(TestUIn4!$E$2:$E161,US_UK!$A$322),IF(TestUIn4!E161=US_UK!$A$402, 6&amp;COUNTIF(TestUIn4!$E$2:$E161,US_UK!$A$402),IF(TestUIn4!E161=US_UK!$A$482, 7&amp;COUNTIF(TestUIn4!$E$2:$E161,US_UK!$A$482),IF(TestUIn4!E161=US_UK!$A$562, 8&amp;COUNTIF(TestUIn4!$E$2:$E161,US_UK!$A$562),IF(TestUIn4!E161=US_UK!$A$642, 9&amp;COUNTIF(TestUIn4!$E$2:$E161,US_UK!$A$642),IF(TestUIn4!E161=US_UK!$A$722, 10&amp;COUNTIF(TestUIn4!$E$2:$E161,US_UK!$A$722),0)))))))))))</f>
        <v>0</v>
      </c>
      <c r="B161" t="str">
        <f>TestUIn4!A161</f>
        <v/>
      </c>
      <c r="C161" t="str">
        <f>TestUIn4!B161</f>
        <v/>
      </c>
      <c r="D161" t="str">
        <f>TestUIn4!C161</f>
        <v/>
      </c>
      <c r="E161" t="str">
        <f>TestUIn4!D161</f>
        <v/>
      </c>
      <c r="F161" s="87" t="str">
        <f>TestUIn4!F161</f>
        <v/>
      </c>
    </row>
    <row r="162">
      <c r="A162" s="86">
        <f>(IF(TestUIn4!E162=US_UK!$A$2,1&amp;COUNTIF(TestUIn4!$E$2:$E162,US_UK!$A$2), IF(TestUIn4!E162=US_UK!$A$82, 2&amp;COUNTIF(TestUIn4!$E$2:$E162,US_UK!$A$82),IF(TestUIn4!E162=US_UK!$A$162, 3&amp;COUNTIF(TestUIn4!$E$2:$E162,US_UK!$A$162),IF(TestUIn4!E162=US_UK!$A$242, 4&amp;COUNTIF(TestUIn4!$E$2:$E162,US_UK!$A$242),IF(TestUIn4!E162=US_UK!$A$322, 5&amp;COUNTIF(TestUIn4!$E$2:$E162,US_UK!$A$322),IF(TestUIn4!E162=US_UK!$A$402, 6&amp;COUNTIF(TestUIn4!$E$2:$E162,US_UK!$A$402),IF(TestUIn4!E162=US_UK!$A$482, 7&amp;COUNTIF(TestUIn4!$E$2:$E162,US_UK!$A$482),IF(TestUIn4!E162=US_UK!$A$562, 8&amp;COUNTIF(TestUIn4!$E$2:$E162,US_UK!$A$562),IF(TestUIn4!E162=US_UK!$A$642, 9&amp;COUNTIF(TestUIn4!$E$2:$E162,US_UK!$A$642),IF(TestUIn4!E162=US_UK!$A$722, 10&amp;COUNTIF(TestUIn4!$E$2:$E162,US_UK!$A$722),0)))))))))))</f>
        <v>0</v>
      </c>
      <c r="B162" t="str">
        <f>TestUIn4!A162</f>
        <v/>
      </c>
      <c r="C162" t="str">
        <f>TestUIn4!B162</f>
        <v/>
      </c>
      <c r="D162" t="str">
        <f>TestUIn4!C162</f>
        <v/>
      </c>
      <c r="E162" t="str">
        <f>TestUIn4!D162</f>
        <v/>
      </c>
      <c r="F162" s="87" t="str">
        <f>TestUIn4!F162</f>
        <v/>
      </c>
    </row>
    <row r="163">
      <c r="A163" s="86">
        <f>(IF(TestUIn4!E163=US_UK!$A$2,1&amp;COUNTIF(TestUIn4!$E$2:$E163,US_UK!$A$2), IF(TestUIn4!E163=US_UK!$A$82, 2&amp;COUNTIF(TestUIn4!$E$2:$E163,US_UK!$A$82),IF(TestUIn4!E163=US_UK!$A$162, 3&amp;COUNTIF(TestUIn4!$E$2:$E163,US_UK!$A$162),IF(TestUIn4!E163=US_UK!$A$242, 4&amp;COUNTIF(TestUIn4!$E$2:$E163,US_UK!$A$242),IF(TestUIn4!E163=US_UK!$A$322, 5&amp;COUNTIF(TestUIn4!$E$2:$E163,US_UK!$A$322),IF(TestUIn4!E163=US_UK!$A$402, 6&amp;COUNTIF(TestUIn4!$E$2:$E163,US_UK!$A$402),IF(TestUIn4!E163=US_UK!$A$482, 7&amp;COUNTIF(TestUIn4!$E$2:$E163,US_UK!$A$482),IF(TestUIn4!E163=US_UK!$A$562, 8&amp;COUNTIF(TestUIn4!$E$2:$E163,US_UK!$A$562),IF(TestUIn4!E163=US_UK!$A$642, 9&amp;COUNTIF(TestUIn4!$E$2:$E163,US_UK!$A$642),IF(TestUIn4!E163=US_UK!$A$722, 10&amp;COUNTIF(TestUIn4!$E$2:$E163,US_UK!$A$722),0)))))))))))</f>
        <v>0</v>
      </c>
      <c r="B163" t="str">
        <f>TestUIn4!A163</f>
        <v/>
      </c>
      <c r="C163" t="str">
        <f>TestUIn4!B163</f>
        <v/>
      </c>
      <c r="D163" t="str">
        <f>TestUIn4!C163</f>
        <v/>
      </c>
      <c r="E163" t="str">
        <f>TestUIn4!D163</f>
        <v/>
      </c>
      <c r="F163" s="87" t="str">
        <f>TestUIn4!F163</f>
        <v/>
      </c>
    </row>
    <row r="164">
      <c r="A164" s="86">
        <f>(IF(TestUIn4!E164=US_UK!$A$2,1&amp;COUNTIF(TestUIn4!$E$2:$E164,US_UK!$A$2), IF(TestUIn4!E164=US_UK!$A$82, 2&amp;COUNTIF(TestUIn4!$E$2:$E164,US_UK!$A$82),IF(TestUIn4!E164=US_UK!$A$162, 3&amp;COUNTIF(TestUIn4!$E$2:$E164,US_UK!$A$162),IF(TestUIn4!E164=US_UK!$A$242, 4&amp;COUNTIF(TestUIn4!$E$2:$E164,US_UK!$A$242),IF(TestUIn4!E164=US_UK!$A$322, 5&amp;COUNTIF(TestUIn4!$E$2:$E164,US_UK!$A$322),IF(TestUIn4!E164=US_UK!$A$402, 6&amp;COUNTIF(TestUIn4!$E$2:$E164,US_UK!$A$402),IF(TestUIn4!E164=US_UK!$A$482, 7&amp;COUNTIF(TestUIn4!$E$2:$E164,US_UK!$A$482),IF(TestUIn4!E164=US_UK!$A$562, 8&amp;COUNTIF(TestUIn4!$E$2:$E164,US_UK!$A$562),IF(TestUIn4!E164=US_UK!$A$642, 9&amp;COUNTIF(TestUIn4!$E$2:$E164,US_UK!$A$642),IF(TestUIn4!E164=US_UK!$A$722, 10&amp;COUNTIF(TestUIn4!$E$2:$E164,US_UK!$A$722),0)))))))))))</f>
        <v>0</v>
      </c>
      <c r="B164" t="str">
        <f>TestUIn4!A164</f>
        <v/>
      </c>
      <c r="C164" t="str">
        <f>TestUIn4!B164</f>
        <v/>
      </c>
      <c r="D164" t="str">
        <f>TestUIn4!C164</f>
        <v/>
      </c>
      <c r="E164" t="str">
        <f>TestUIn4!D164</f>
        <v/>
      </c>
      <c r="F164" s="87" t="str">
        <f>TestUIn4!F164</f>
        <v/>
      </c>
    </row>
    <row r="165">
      <c r="A165" s="86">
        <f>(IF(TestUIn4!E165=US_UK!$A$2,1&amp;COUNTIF(TestUIn4!$E$2:$E165,US_UK!$A$2), IF(TestUIn4!E165=US_UK!$A$82, 2&amp;COUNTIF(TestUIn4!$E$2:$E165,US_UK!$A$82),IF(TestUIn4!E165=US_UK!$A$162, 3&amp;COUNTIF(TestUIn4!$E$2:$E165,US_UK!$A$162),IF(TestUIn4!E165=US_UK!$A$242, 4&amp;COUNTIF(TestUIn4!$E$2:$E165,US_UK!$A$242),IF(TestUIn4!E165=US_UK!$A$322, 5&amp;COUNTIF(TestUIn4!$E$2:$E165,US_UK!$A$322),IF(TestUIn4!E165=US_UK!$A$402, 6&amp;COUNTIF(TestUIn4!$E$2:$E165,US_UK!$A$402),IF(TestUIn4!E165=US_UK!$A$482, 7&amp;COUNTIF(TestUIn4!$E$2:$E165,US_UK!$A$482),IF(TestUIn4!E165=US_UK!$A$562, 8&amp;COUNTIF(TestUIn4!$E$2:$E165,US_UK!$A$562),IF(TestUIn4!E165=US_UK!$A$642, 9&amp;COUNTIF(TestUIn4!$E$2:$E165,US_UK!$A$642),IF(TestUIn4!E165=US_UK!$A$722, 10&amp;COUNTIF(TestUIn4!$E$2:$E165,US_UK!$A$722),0)))))))))))</f>
        <v>0</v>
      </c>
      <c r="B165" t="str">
        <f>TestUIn4!A165</f>
        <v/>
      </c>
      <c r="C165" t="str">
        <f>TestUIn4!B165</f>
        <v/>
      </c>
      <c r="D165" t="str">
        <f>TestUIn4!C165</f>
        <v/>
      </c>
      <c r="E165" t="str">
        <f>TestUIn4!D165</f>
        <v/>
      </c>
      <c r="F165" s="87" t="str">
        <f>TestUIn4!F165</f>
        <v/>
      </c>
    </row>
    <row r="166">
      <c r="A166" s="86">
        <f>(IF(TestUIn4!E166=US_UK!$A$2,1&amp;COUNTIF(TestUIn4!$E$2:$E166,US_UK!$A$2), IF(TestUIn4!E166=US_UK!$A$82, 2&amp;COUNTIF(TestUIn4!$E$2:$E166,US_UK!$A$82),IF(TestUIn4!E166=US_UK!$A$162, 3&amp;COUNTIF(TestUIn4!$E$2:$E166,US_UK!$A$162),IF(TestUIn4!E166=US_UK!$A$242, 4&amp;COUNTIF(TestUIn4!$E$2:$E166,US_UK!$A$242),IF(TestUIn4!E166=US_UK!$A$322, 5&amp;COUNTIF(TestUIn4!$E$2:$E166,US_UK!$A$322),IF(TestUIn4!E166=US_UK!$A$402, 6&amp;COUNTIF(TestUIn4!$E$2:$E166,US_UK!$A$402),IF(TestUIn4!E166=US_UK!$A$482, 7&amp;COUNTIF(TestUIn4!$E$2:$E166,US_UK!$A$482),IF(TestUIn4!E166=US_UK!$A$562, 8&amp;COUNTIF(TestUIn4!$E$2:$E166,US_UK!$A$562),IF(TestUIn4!E166=US_UK!$A$642, 9&amp;COUNTIF(TestUIn4!$E$2:$E166,US_UK!$A$642),IF(TestUIn4!E166=US_UK!$A$722, 10&amp;COUNTIF(TestUIn4!$E$2:$E166,US_UK!$A$722),0)))))))))))</f>
        <v>0</v>
      </c>
      <c r="B166" t="str">
        <f>TestUIn4!A166</f>
        <v/>
      </c>
      <c r="C166" t="str">
        <f>TestUIn4!B166</f>
        <v/>
      </c>
      <c r="D166" t="str">
        <f>TestUIn4!C166</f>
        <v/>
      </c>
      <c r="E166" t="str">
        <f>TestUIn4!D166</f>
        <v/>
      </c>
      <c r="F166" s="87" t="str">
        <f>TestUIn4!F166</f>
        <v/>
      </c>
    </row>
    <row r="167">
      <c r="A167" s="86">
        <f>(IF(TestUIn4!E167=US_UK!$A$2,1&amp;COUNTIF(TestUIn4!$E$2:$E167,US_UK!$A$2), IF(TestUIn4!E167=US_UK!$A$82, 2&amp;COUNTIF(TestUIn4!$E$2:$E167,US_UK!$A$82),IF(TestUIn4!E167=US_UK!$A$162, 3&amp;COUNTIF(TestUIn4!$E$2:$E167,US_UK!$A$162),IF(TestUIn4!E167=US_UK!$A$242, 4&amp;COUNTIF(TestUIn4!$E$2:$E167,US_UK!$A$242),IF(TestUIn4!E167=US_UK!$A$322, 5&amp;COUNTIF(TestUIn4!$E$2:$E167,US_UK!$A$322),IF(TestUIn4!E167=US_UK!$A$402, 6&amp;COUNTIF(TestUIn4!$E$2:$E167,US_UK!$A$402),IF(TestUIn4!E167=US_UK!$A$482, 7&amp;COUNTIF(TestUIn4!$E$2:$E167,US_UK!$A$482),IF(TestUIn4!E167=US_UK!$A$562, 8&amp;COUNTIF(TestUIn4!$E$2:$E167,US_UK!$A$562),IF(TestUIn4!E167=US_UK!$A$642, 9&amp;COUNTIF(TestUIn4!$E$2:$E167,US_UK!$A$642),IF(TestUIn4!E167=US_UK!$A$722, 10&amp;COUNTIF(TestUIn4!$E$2:$E167,US_UK!$A$722),0)))))))))))</f>
        <v>0</v>
      </c>
      <c r="B167" t="str">
        <f>TestUIn4!A167</f>
        <v/>
      </c>
      <c r="C167" t="str">
        <f>TestUIn4!B167</f>
        <v/>
      </c>
      <c r="D167" t="str">
        <f>TestUIn4!C167</f>
        <v/>
      </c>
      <c r="E167" t="str">
        <f>TestUIn4!D167</f>
        <v/>
      </c>
      <c r="F167" s="87" t="str">
        <f>TestUIn4!F167</f>
        <v/>
      </c>
    </row>
    <row r="168">
      <c r="A168" s="86">
        <f>(IF(TestUIn4!E168=US_UK!$A$2,1&amp;COUNTIF(TestUIn4!$E$2:$E168,US_UK!$A$2), IF(TestUIn4!E168=US_UK!$A$82, 2&amp;COUNTIF(TestUIn4!$E$2:$E168,US_UK!$A$82),IF(TestUIn4!E168=US_UK!$A$162, 3&amp;COUNTIF(TestUIn4!$E$2:$E168,US_UK!$A$162),IF(TestUIn4!E168=US_UK!$A$242, 4&amp;COUNTIF(TestUIn4!$E$2:$E168,US_UK!$A$242),IF(TestUIn4!E168=US_UK!$A$322, 5&amp;COUNTIF(TestUIn4!$E$2:$E168,US_UK!$A$322),IF(TestUIn4!E168=US_UK!$A$402, 6&amp;COUNTIF(TestUIn4!$E$2:$E168,US_UK!$A$402),IF(TestUIn4!E168=US_UK!$A$482, 7&amp;COUNTIF(TestUIn4!$E$2:$E168,US_UK!$A$482),IF(TestUIn4!E168=US_UK!$A$562, 8&amp;COUNTIF(TestUIn4!$E$2:$E168,US_UK!$A$562),IF(TestUIn4!E168=US_UK!$A$642, 9&amp;COUNTIF(TestUIn4!$E$2:$E168,US_UK!$A$642),IF(TestUIn4!E168=US_UK!$A$722, 10&amp;COUNTIF(TestUIn4!$E$2:$E168,US_UK!$A$722),0)))))))))))</f>
        <v>0</v>
      </c>
      <c r="B168" t="str">
        <f>TestUIn4!A168</f>
        <v/>
      </c>
      <c r="C168" t="str">
        <f>TestUIn4!B168</f>
        <v/>
      </c>
      <c r="D168" t="str">
        <f>TestUIn4!C168</f>
        <v/>
      </c>
      <c r="E168" t="str">
        <f>TestUIn4!D168</f>
        <v/>
      </c>
      <c r="F168" s="87" t="str">
        <f>TestUIn4!F168</f>
        <v/>
      </c>
    </row>
    <row r="169">
      <c r="A169" s="86">
        <f>(IF(TestUIn4!E169=US_UK!$A$2,1&amp;COUNTIF(TestUIn4!$E$2:$E169,US_UK!$A$2), IF(TestUIn4!E169=US_UK!$A$82, 2&amp;COUNTIF(TestUIn4!$E$2:$E169,US_UK!$A$82),IF(TestUIn4!E169=US_UK!$A$162, 3&amp;COUNTIF(TestUIn4!$E$2:$E169,US_UK!$A$162),IF(TestUIn4!E169=US_UK!$A$242, 4&amp;COUNTIF(TestUIn4!$E$2:$E169,US_UK!$A$242),IF(TestUIn4!E169=US_UK!$A$322, 5&amp;COUNTIF(TestUIn4!$E$2:$E169,US_UK!$A$322),IF(TestUIn4!E169=US_UK!$A$402, 6&amp;COUNTIF(TestUIn4!$E$2:$E169,US_UK!$A$402),IF(TestUIn4!E169=US_UK!$A$482, 7&amp;COUNTIF(TestUIn4!$E$2:$E169,US_UK!$A$482),IF(TestUIn4!E169=US_UK!$A$562, 8&amp;COUNTIF(TestUIn4!$E$2:$E169,US_UK!$A$562),IF(TestUIn4!E169=US_UK!$A$642, 9&amp;COUNTIF(TestUIn4!$E$2:$E169,US_UK!$A$642),IF(TestUIn4!E169=US_UK!$A$722, 10&amp;COUNTIF(TestUIn4!$E$2:$E169,US_UK!$A$722),0)))))))))))</f>
        <v>0</v>
      </c>
      <c r="B169" t="str">
        <f>TestUIn4!A169</f>
        <v/>
      </c>
      <c r="C169" t="str">
        <f>TestUIn4!B169</f>
        <v/>
      </c>
      <c r="D169" t="str">
        <f>TestUIn4!C169</f>
        <v/>
      </c>
      <c r="E169" t="str">
        <f>TestUIn4!D169</f>
        <v/>
      </c>
      <c r="F169" s="87" t="str">
        <f>TestUIn4!F169</f>
        <v/>
      </c>
    </row>
    <row r="170">
      <c r="A170" s="86">
        <f>(IF(TestUIn4!E170=US_UK!$A$2,1&amp;COUNTIF(TestUIn4!$E$2:$E170,US_UK!$A$2), IF(TestUIn4!E170=US_UK!$A$82, 2&amp;COUNTIF(TestUIn4!$E$2:$E170,US_UK!$A$82),IF(TestUIn4!E170=US_UK!$A$162, 3&amp;COUNTIF(TestUIn4!$E$2:$E170,US_UK!$A$162),IF(TestUIn4!E170=US_UK!$A$242, 4&amp;COUNTIF(TestUIn4!$E$2:$E170,US_UK!$A$242),IF(TestUIn4!E170=US_UK!$A$322, 5&amp;COUNTIF(TestUIn4!$E$2:$E170,US_UK!$A$322),IF(TestUIn4!E170=US_UK!$A$402, 6&amp;COUNTIF(TestUIn4!$E$2:$E170,US_UK!$A$402),IF(TestUIn4!E170=US_UK!$A$482, 7&amp;COUNTIF(TestUIn4!$E$2:$E170,US_UK!$A$482),IF(TestUIn4!E170=US_UK!$A$562, 8&amp;COUNTIF(TestUIn4!$E$2:$E170,US_UK!$A$562),IF(TestUIn4!E170=US_UK!$A$642, 9&amp;COUNTIF(TestUIn4!$E$2:$E170,US_UK!$A$642),IF(TestUIn4!E170=US_UK!$A$722, 10&amp;COUNTIF(TestUIn4!$E$2:$E170,US_UK!$A$722),0)))))))))))</f>
        <v>0</v>
      </c>
      <c r="B170" t="str">
        <f>TestUIn4!A170</f>
        <v/>
      </c>
      <c r="C170" t="str">
        <f>TestUIn4!B170</f>
        <v/>
      </c>
      <c r="D170" t="str">
        <f>TestUIn4!C170</f>
        <v/>
      </c>
      <c r="E170" t="str">
        <f>TestUIn4!D170</f>
        <v/>
      </c>
      <c r="F170" s="87" t="str">
        <f>TestUIn4!F170</f>
        <v/>
      </c>
    </row>
    <row r="171">
      <c r="A171" s="86">
        <f>(IF(TestUIn4!E171=US_UK!$A$2,1&amp;COUNTIF(TestUIn4!$E$2:$E171,US_UK!$A$2), IF(TestUIn4!E171=US_UK!$A$82, 2&amp;COUNTIF(TestUIn4!$E$2:$E171,US_UK!$A$82),IF(TestUIn4!E171=US_UK!$A$162, 3&amp;COUNTIF(TestUIn4!$E$2:$E171,US_UK!$A$162),IF(TestUIn4!E171=US_UK!$A$242, 4&amp;COUNTIF(TestUIn4!$E$2:$E171,US_UK!$A$242),IF(TestUIn4!E171=US_UK!$A$322, 5&amp;COUNTIF(TestUIn4!$E$2:$E171,US_UK!$A$322),IF(TestUIn4!E171=US_UK!$A$402, 6&amp;COUNTIF(TestUIn4!$E$2:$E171,US_UK!$A$402),IF(TestUIn4!E171=US_UK!$A$482, 7&amp;COUNTIF(TestUIn4!$E$2:$E171,US_UK!$A$482),IF(TestUIn4!E171=US_UK!$A$562, 8&amp;COUNTIF(TestUIn4!$E$2:$E171,US_UK!$A$562),IF(TestUIn4!E171=US_UK!$A$642, 9&amp;COUNTIF(TestUIn4!$E$2:$E171,US_UK!$A$642),IF(TestUIn4!E171=US_UK!$A$722, 10&amp;COUNTIF(TestUIn4!$E$2:$E171,US_UK!$A$722),0)))))))))))</f>
        <v>0</v>
      </c>
      <c r="B171" t="str">
        <f>TestUIn4!A171</f>
        <v/>
      </c>
      <c r="C171" t="str">
        <f>TestUIn4!B171</f>
        <v/>
      </c>
      <c r="D171" t="str">
        <f>TestUIn4!C171</f>
        <v/>
      </c>
      <c r="E171" t="str">
        <f>TestUIn4!D171</f>
        <v/>
      </c>
      <c r="F171" s="87" t="str">
        <f>TestUIn4!F171</f>
        <v/>
      </c>
    </row>
    <row r="172">
      <c r="A172" s="86">
        <f>(IF(TestUIn4!E172=US_UK!$A$2,1&amp;COUNTIF(TestUIn4!$E$2:$E172,US_UK!$A$2), IF(TestUIn4!E172=US_UK!$A$82, 2&amp;COUNTIF(TestUIn4!$E$2:$E172,US_UK!$A$82),IF(TestUIn4!E172=US_UK!$A$162, 3&amp;COUNTIF(TestUIn4!$E$2:$E172,US_UK!$A$162),IF(TestUIn4!E172=US_UK!$A$242, 4&amp;COUNTIF(TestUIn4!$E$2:$E172,US_UK!$A$242),IF(TestUIn4!E172=US_UK!$A$322, 5&amp;COUNTIF(TestUIn4!$E$2:$E172,US_UK!$A$322),IF(TestUIn4!E172=US_UK!$A$402, 6&amp;COUNTIF(TestUIn4!$E$2:$E172,US_UK!$A$402),IF(TestUIn4!E172=US_UK!$A$482, 7&amp;COUNTIF(TestUIn4!$E$2:$E172,US_UK!$A$482),IF(TestUIn4!E172=US_UK!$A$562, 8&amp;COUNTIF(TestUIn4!$E$2:$E172,US_UK!$A$562),IF(TestUIn4!E172=US_UK!$A$642, 9&amp;COUNTIF(TestUIn4!$E$2:$E172,US_UK!$A$642),IF(TestUIn4!E172=US_UK!$A$722, 10&amp;COUNTIF(TestUIn4!$E$2:$E172,US_UK!$A$722),0)))))))))))</f>
        <v>0</v>
      </c>
      <c r="B172" t="str">
        <f>TestUIn4!A172</f>
        <v/>
      </c>
      <c r="C172" t="str">
        <f>TestUIn4!B172</f>
        <v/>
      </c>
      <c r="D172" t="str">
        <f>TestUIn4!C172</f>
        <v/>
      </c>
      <c r="E172" t="str">
        <f>TestUIn4!D172</f>
        <v/>
      </c>
      <c r="F172" s="87" t="str">
        <f>TestUIn4!F172</f>
        <v/>
      </c>
    </row>
    <row r="173">
      <c r="A173" s="86">
        <f>(IF(TestUIn4!E173=US_UK!$A$2,1&amp;COUNTIF(TestUIn4!$E$2:$E173,US_UK!$A$2), IF(TestUIn4!E173=US_UK!$A$82, 2&amp;COUNTIF(TestUIn4!$E$2:$E173,US_UK!$A$82),IF(TestUIn4!E173=US_UK!$A$162, 3&amp;COUNTIF(TestUIn4!$E$2:$E173,US_UK!$A$162),IF(TestUIn4!E173=US_UK!$A$242, 4&amp;COUNTIF(TestUIn4!$E$2:$E173,US_UK!$A$242),IF(TestUIn4!E173=US_UK!$A$322, 5&amp;COUNTIF(TestUIn4!$E$2:$E173,US_UK!$A$322),IF(TestUIn4!E173=US_UK!$A$402, 6&amp;COUNTIF(TestUIn4!$E$2:$E173,US_UK!$A$402),IF(TestUIn4!E173=US_UK!$A$482, 7&amp;COUNTIF(TestUIn4!$E$2:$E173,US_UK!$A$482),IF(TestUIn4!E173=US_UK!$A$562, 8&amp;COUNTIF(TestUIn4!$E$2:$E173,US_UK!$A$562),IF(TestUIn4!E173=US_UK!$A$642, 9&amp;COUNTIF(TestUIn4!$E$2:$E173,US_UK!$A$642),IF(TestUIn4!E173=US_UK!$A$722, 10&amp;COUNTIF(TestUIn4!$E$2:$E173,US_UK!$A$722),0)))))))))))</f>
        <v>0</v>
      </c>
      <c r="B173" t="str">
        <f>TestUIn4!A173</f>
        <v/>
      </c>
      <c r="C173" t="str">
        <f>TestUIn4!B173</f>
        <v/>
      </c>
      <c r="D173" t="str">
        <f>TestUIn4!C173</f>
        <v/>
      </c>
      <c r="E173" t="str">
        <f>TestUIn4!D173</f>
        <v/>
      </c>
      <c r="F173" s="87" t="str">
        <f>TestUIn4!F173</f>
        <v/>
      </c>
    </row>
    <row r="174">
      <c r="A174" s="86">
        <f>(IF(TestUIn4!E174=US_UK!$A$2,1&amp;COUNTIF(TestUIn4!$E$2:$E174,US_UK!$A$2), IF(TestUIn4!E174=US_UK!$A$82, 2&amp;COUNTIF(TestUIn4!$E$2:$E174,US_UK!$A$82),IF(TestUIn4!E174=US_UK!$A$162, 3&amp;COUNTIF(TestUIn4!$E$2:$E174,US_UK!$A$162),IF(TestUIn4!E174=US_UK!$A$242, 4&amp;COUNTIF(TestUIn4!$E$2:$E174,US_UK!$A$242),IF(TestUIn4!E174=US_UK!$A$322, 5&amp;COUNTIF(TestUIn4!$E$2:$E174,US_UK!$A$322),IF(TestUIn4!E174=US_UK!$A$402, 6&amp;COUNTIF(TestUIn4!$E$2:$E174,US_UK!$A$402),IF(TestUIn4!E174=US_UK!$A$482, 7&amp;COUNTIF(TestUIn4!$E$2:$E174,US_UK!$A$482),IF(TestUIn4!E174=US_UK!$A$562, 8&amp;COUNTIF(TestUIn4!$E$2:$E174,US_UK!$A$562),IF(TestUIn4!E174=US_UK!$A$642, 9&amp;COUNTIF(TestUIn4!$E$2:$E174,US_UK!$A$642),IF(TestUIn4!E174=US_UK!$A$722, 10&amp;COUNTIF(TestUIn4!$E$2:$E174,US_UK!$A$722),0)))))))))))</f>
        <v>0</v>
      </c>
      <c r="B174" t="str">
        <f>TestUIn4!A174</f>
        <v/>
      </c>
      <c r="C174" t="str">
        <f>TestUIn4!B174</f>
        <v/>
      </c>
      <c r="D174" t="str">
        <f>TestUIn4!C174</f>
        <v/>
      </c>
      <c r="E174" t="str">
        <f>TestUIn4!D174</f>
        <v/>
      </c>
      <c r="F174" s="87" t="str">
        <f>TestUIn4!F174</f>
        <v/>
      </c>
    </row>
    <row r="175">
      <c r="A175" s="86">
        <f>(IF(TestUIn4!E175=US_UK!$A$2,1&amp;COUNTIF(TestUIn4!$E$2:$E175,US_UK!$A$2), IF(TestUIn4!E175=US_UK!$A$82, 2&amp;COUNTIF(TestUIn4!$E$2:$E175,US_UK!$A$82),IF(TestUIn4!E175=US_UK!$A$162, 3&amp;COUNTIF(TestUIn4!$E$2:$E175,US_UK!$A$162),IF(TestUIn4!E175=US_UK!$A$242, 4&amp;COUNTIF(TestUIn4!$E$2:$E175,US_UK!$A$242),IF(TestUIn4!E175=US_UK!$A$322, 5&amp;COUNTIF(TestUIn4!$E$2:$E175,US_UK!$A$322),IF(TestUIn4!E175=US_UK!$A$402, 6&amp;COUNTIF(TestUIn4!$E$2:$E175,US_UK!$A$402),IF(TestUIn4!E175=US_UK!$A$482, 7&amp;COUNTIF(TestUIn4!$E$2:$E175,US_UK!$A$482),IF(TestUIn4!E175=US_UK!$A$562, 8&amp;COUNTIF(TestUIn4!$E$2:$E175,US_UK!$A$562),IF(TestUIn4!E175=US_UK!$A$642, 9&amp;COUNTIF(TestUIn4!$E$2:$E175,US_UK!$A$642),IF(TestUIn4!E175=US_UK!$A$722, 10&amp;COUNTIF(TestUIn4!$E$2:$E175,US_UK!$A$722),0)))))))))))</f>
        <v>0</v>
      </c>
      <c r="B175" t="str">
        <f>TestUIn4!A175</f>
        <v/>
      </c>
      <c r="C175" t="str">
        <f>TestUIn4!B175</f>
        <v/>
      </c>
      <c r="D175" t="str">
        <f>TestUIn4!C175</f>
        <v/>
      </c>
      <c r="E175" t="str">
        <f>TestUIn4!D175</f>
        <v/>
      </c>
      <c r="F175" s="87" t="str">
        <f>TestUIn4!F175</f>
        <v/>
      </c>
    </row>
    <row r="176">
      <c r="A176" s="86">
        <f>(IF(TestUIn4!E176=US_UK!$A$2,1&amp;COUNTIF(TestUIn4!$E$2:$E176,US_UK!$A$2), IF(TestUIn4!E176=US_UK!$A$82, 2&amp;COUNTIF(TestUIn4!$E$2:$E176,US_UK!$A$82),IF(TestUIn4!E176=US_UK!$A$162, 3&amp;COUNTIF(TestUIn4!$E$2:$E176,US_UK!$A$162),IF(TestUIn4!E176=US_UK!$A$242, 4&amp;COUNTIF(TestUIn4!$E$2:$E176,US_UK!$A$242),IF(TestUIn4!E176=US_UK!$A$322, 5&amp;COUNTIF(TestUIn4!$E$2:$E176,US_UK!$A$322),IF(TestUIn4!E176=US_UK!$A$402, 6&amp;COUNTIF(TestUIn4!$E$2:$E176,US_UK!$A$402),IF(TestUIn4!E176=US_UK!$A$482, 7&amp;COUNTIF(TestUIn4!$E$2:$E176,US_UK!$A$482),IF(TestUIn4!E176=US_UK!$A$562, 8&amp;COUNTIF(TestUIn4!$E$2:$E176,US_UK!$A$562),IF(TestUIn4!E176=US_UK!$A$642, 9&amp;COUNTIF(TestUIn4!$E$2:$E176,US_UK!$A$642),IF(TestUIn4!E176=US_UK!$A$722, 10&amp;COUNTIF(TestUIn4!$E$2:$E176,US_UK!$A$722),0)))))))))))</f>
        <v>0</v>
      </c>
      <c r="B176" t="str">
        <f>TestUIn4!A176</f>
        <v/>
      </c>
      <c r="C176" t="str">
        <f>TestUIn4!B176</f>
        <v/>
      </c>
      <c r="D176" t="str">
        <f>TestUIn4!C176</f>
        <v/>
      </c>
      <c r="E176" t="str">
        <f>TestUIn4!D176</f>
        <v/>
      </c>
      <c r="F176" s="87" t="str">
        <f>TestUIn4!F176</f>
        <v/>
      </c>
    </row>
    <row r="177">
      <c r="A177" s="86">
        <f>(IF(TestUIn4!E177=US_UK!$A$2,1&amp;COUNTIF(TestUIn4!$E$2:$E177,US_UK!$A$2), IF(TestUIn4!E177=US_UK!$A$82, 2&amp;COUNTIF(TestUIn4!$E$2:$E177,US_UK!$A$82),IF(TestUIn4!E177=US_UK!$A$162, 3&amp;COUNTIF(TestUIn4!$E$2:$E177,US_UK!$A$162),IF(TestUIn4!E177=US_UK!$A$242, 4&amp;COUNTIF(TestUIn4!$E$2:$E177,US_UK!$A$242),IF(TestUIn4!E177=US_UK!$A$322, 5&amp;COUNTIF(TestUIn4!$E$2:$E177,US_UK!$A$322),IF(TestUIn4!E177=US_UK!$A$402, 6&amp;COUNTIF(TestUIn4!$E$2:$E177,US_UK!$A$402),IF(TestUIn4!E177=US_UK!$A$482, 7&amp;COUNTIF(TestUIn4!$E$2:$E177,US_UK!$A$482),IF(TestUIn4!E177=US_UK!$A$562, 8&amp;COUNTIF(TestUIn4!$E$2:$E177,US_UK!$A$562),IF(TestUIn4!E177=US_UK!$A$642, 9&amp;COUNTIF(TestUIn4!$E$2:$E177,US_UK!$A$642),IF(TestUIn4!E177=US_UK!$A$722, 10&amp;COUNTIF(TestUIn4!$E$2:$E177,US_UK!$A$722),0)))))))))))</f>
        <v>0</v>
      </c>
      <c r="B177" t="str">
        <f>TestUIn4!A177</f>
        <v/>
      </c>
      <c r="C177" t="str">
        <f>TestUIn4!B177</f>
        <v/>
      </c>
      <c r="D177" t="str">
        <f>TestUIn4!C177</f>
        <v/>
      </c>
      <c r="E177" t="str">
        <f>TestUIn4!D177</f>
        <v/>
      </c>
      <c r="F177" s="87" t="str">
        <f>TestUIn4!F177</f>
        <v/>
      </c>
    </row>
    <row r="178">
      <c r="A178" s="86">
        <f>(IF(TestUIn4!E178=US_UK!$A$2,1&amp;COUNTIF(TestUIn4!$E$2:$E178,US_UK!$A$2), IF(TestUIn4!E178=US_UK!$A$82, 2&amp;COUNTIF(TestUIn4!$E$2:$E178,US_UK!$A$82),IF(TestUIn4!E178=US_UK!$A$162, 3&amp;COUNTIF(TestUIn4!$E$2:$E178,US_UK!$A$162),IF(TestUIn4!E178=US_UK!$A$242, 4&amp;COUNTIF(TestUIn4!$E$2:$E178,US_UK!$A$242),IF(TestUIn4!E178=US_UK!$A$322, 5&amp;COUNTIF(TestUIn4!$E$2:$E178,US_UK!$A$322),IF(TestUIn4!E178=US_UK!$A$402, 6&amp;COUNTIF(TestUIn4!$E$2:$E178,US_UK!$A$402),IF(TestUIn4!E178=US_UK!$A$482, 7&amp;COUNTIF(TestUIn4!$E$2:$E178,US_UK!$A$482),IF(TestUIn4!E178=US_UK!$A$562, 8&amp;COUNTIF(TestUIn4!$E$2:$E178,US_UK!$A$562),IF(TestUIn4!E178=US_UK!$A$642, 9&amp;COUNTIF(TestUIn4!$E$2:$E178,US_UK!$A$642),IF(TestUIn4!E178=US_UK!$A$722, 10&amp;COUNTIF(TestUIn4!$E$2:$E178,US_UK!$A$722),0)))))))))))</f>
        <v>0</v>
      </c>
      <c r="B178" t="str">
        <f>TestUIn4!A178</f>
        <v/>
      </c>
      <c r="C178" t="str">
        <f>TestUIn4!B178</f>
        <v/>
      </c>
      <c r="D178" t="str">
        <f>TestUIn4!C178</f>
        <v/>
      </c>
      <c r="E178" t="str">
        <f>TestUIn4!D178</f>
        <v/>
      </c>
      <c r="F178" s="87" t="str">
        <f>TestUIn4!F178</f>
        <v/>
      </c>
    </row>
    <row r="179">
      <c r="A179" s="86">
        <f>(IF(TestUIn4!E179=US_UK!$A$2,1&amp;COUNTIF(TestUIn4!$E$2:$E179,US_UK!$A$2), IF(TestUIn4!E179=US_UK!$A$82, 2&amp;COUNTIF(TestUIn4!$E$2:$E179,US_UK!$A$82),IF(TestUIn4!E179=US_UK!$A$162, 3&amp;COUNTIF(TestUIn4!$E$2:$E179,US_UK!$A$162),IF(TestUIn4!E179=US_UK!$A$242, 4&amp;COUNTIF(TestUIn4!$E$2:$E179,US_UK!$A$242),IF(TestUIn4!E179=US_UK!$A$322, 5&amp;COUNTIF(TestUIn4!$E$2:$E179,US_UK!$A$322),IF(TestUIn4!E179=US_UK!$A$402, 6&amp;COUNTIF(TestUIn4!$E$2:$E179,US_UK!$A$402),IF(TestUIn4!E179=US_UK!$A$482, 7&amp;COUNTIF(TestUIn4!$E$2:$E179,US_UK!$A$482),IF(TestUIn4!E179=US_UK!$A$562, 8&amp;COUNTIF(TestUIn4!$E$2:$E179,US_UK!$A$562),IF(TestUIn4!E179=US_UK!$A$642, 9&amp;COUNTIF(TestUIn4!$E$2:$E179,US_UK!$A$642),IF(TestUIn4!E179=US_UK!$A$722, 10&amp;COUNTIF(TestUIn4!$E$2:$E179,US_UK!$A$722),0)))))))))))</f>
        <v>0</v>
      </c>
      <c r="B179" t="str">
        <f>TestUIn4!A179</f>
        <v/>
      </c>
      <c r="C179" t="str">
        <f>TestUIn4!B179</f>
        <v/>
      </c>
      <c r="D179" t="str">
        <f>TestUIn4!C179</f>
        <v/>
      </c>
      <c r="E179" t="str">
        <f>TestUIn4!D179</f>
        <v/>
      </c>
      <c r="F179" s="87" t="str">
        <f>TestUIn4!F179</f>
        <v/>
      </c>
    </row>
    <row r="180">
      <c r="A180" s="86">
        <f>(IF(TestUIn4!E180=US_UK!$A$2,1&amp;COUNTIF(TestUIn4!$E$2:$E180,US_UK!$A$2), IF(TestUIn4!E180=US_UK!$A$82, 2&amp;COUNTIF(TestUIn4!$E$2:$E180,US_UK!$A$82),IF(TestUIn4!E180=US_UK!$A$162, 3&amp;COUNTIF(TestUIn4!$E$2:$E180,US_UK!$A$162),IF(TestUIn4!E180=US_UK!$A$242, 4&amp;COUNTIF(TestUIn4!$E$2:$E180,US_UK!$A$242),IF(TestUIn4!E180=US_UK!$A$322, 5&amp;COUNTIF(TestUIn4!$E$2:$E180,US_UK!$A$322),IF(TestUIn4!E180=US_UK!$A$402, 6&amp;COUNTIF(TestUIn4!$E$2:$E180,US_UK!$A$402),IF(TestUIn4!E180=US_UK!$A$482, 7&amp;COUNTIF(TestUIn4!$E$2:$E180,US_UK!$A$482),IF(TestUIn4!E180=US_UK!$A$562, 8&amp;COUNTIF(TestUIn4!$E$2:$E180,US_UK!$A$562),IF(TestUIn4!E180=US_UK!$A$642, 9&amp;COUNTIF(TestUIn4!$E$2:$E180,US_UK!$A$642),IF(TestUIn4!E180=US_UK!$A$722, 10&amp;COUNTIF(TestUIn4!$E$2:$E180,US_UK!$A$722),0)))))))))))</f>
        <v>0</v>
      </c>
      <c r="B180" t="str">
        <f>TestUIn4!A180</f>
        <v/>
      </c>
      <c r="C180" t="str">
        <f>TestUIn4!B180</f>
        <v/>
      </c>
      <c r="D180" t="str">
        <f>TestUIn4!C180</f>
        <v/>
      </c>
      <c r="E180" t="str">
        <f>TestUIn4!D180</f>
        <v/>
      </c>
      <c r="F180" s="87" t="str">
        <f>TestUIn4!F180</f>
        <v/>
      </c>
    </row>
    <row r="181">
      <c r="A181" s="86">
        <f>(IF(TestUIn4!E181=US_UK!$A$2,1&amp;COUNTIF(TestUIn4!$E$2:$E181,US_UK!$A$2), IF(TestUIn4!E181=US_UK!$A$82, 2&amp;COUNTIF(TestUIn4!$E$2:$E181,US_UK!$A$82),IF(TestUIn4!E181=US_UK!$A$162, 3&amp;COUNTIF(TestUIn4!$E$2:$E181,US_UK!$A$162),IF(TestUIn4!E181=US_UK!$A$242, 4&amp;COUNTIF(TestUIn4!$E$2:$E181,US_UK!$A$242),IF(TestUIn4!E181=US_UK!$A$322, 5&amp;COUNTIF(TestUIn4!$E$2:$E181,US_UK!$A$322),IF(TestUIn4!E181=US_UK!$A$402, 6&amp;COUNTIF(TestUIn4!$E$2:$E181,US_UK!$A$402),IF(TestUIn4!E181=US_UK!$A$482, 7&amp;COUNTIF(TestUIn4!$E$2:$E181,US_UK!$A$482),IF(TestUIn4!E181=US_UK!$A$562, 8&amp;COUNTIF(TestUIn4!$E$2:$E181,US_UK!$A$562),IF(TestUIn4!E181=US_UK!$A$642, 9&amp;COUNTIF(TestUIn4!$E$2:$E181,US_UK!$A$642),IF(TestUIn4!E181=US_UK!$A$722, 10&amp;COUNTIF(TestUIn4!$E$2:$E181,US_UK!$A$722),0)))))))))))</f>
        <v>0</v>
      </c>
      <c r="B181" t="str">
        <f>TestUIn4!A181</f>
        <v/>
      </c>
      <c r="C181" t="str">
        <f>TestUIn4!B181</f>
        <v/>
      </c>
      <c r="D181" t="str">
        <f>TestUIn4!C181</f>
        <v/>
      </c>
      <c r="E181" t="str">
        <f>TestUIn4!D181</f>
        <v/>
      </c>
      <c r="F181" s="87" t="str">
        <f>TestUIn4!F181</f>
        <v/>
      </c>
    </row>
    <row r="182">
      <c r="A182" s="86">
        <f>(IF(TestUIn4!E182=US_UK!$A$2,1&amp;COUNTIF(TestUIn4!$E$2:$E182,US_UK!$A$2), IF(TestUIn4!E182=US_UK!$A$82, 2&amp;COUNTIF(TestUIn4!$E$2:$E182,US_UK!$A$82),IF(TestUIn4!E182=US_UK!$A$162, 3&amp;COUNTIF(TestUIn4!$E$2:$E182,US_UK!$A$162),IF(TestUIn4!E182=US_UK!$A$242, 4&amp;COUNTIF(TestUIn4!$E$2:$E182,US_UK!$A$242),IF(TestUIn4!E182=US_UK!$A$322, 5&amp;COUNTIF(TestUIn4!$E$2:$E182,US_UK!$A$322),IF(TestUIn4!E182=US_UK!$A$402, 6&amp;COUNTIF(TestUIn4!$E$2:$E182,US_UK!$A$402),IF(TestUIn4!E182=US_UK!$A$482, 7&amp;COUNTIF(TestUIn4!$E$2:$E182,US_UK!$A$482),IF(TestUIn4!E182=US_UK!$A$562, 8&amp;COUNTIF(TestUIn4!$E$2:$E182,US_UK!$A$562),IF(TestUIn4!E182=US_UK!$A$642, 9&amp;COUNTIF(TestUIn4!$E$2:$E182,US_UK!$A$642),IF(TestUIn4!E182=US_UK!$A$722, 10&amp;COUNTIF(TestUIn4!$E$2:$E182,US_UK!$A$722),0)))))))))))</f>
        <v>0</v>
      </c>
      <c r="B182" t="str">
        <f>TestUIn4!A182</f>
        <v/>
      </c>
      <c r="C182" t="str">
        <f>TestUIn4!B182</f>
        <v/>
      </c>
      <c r="D182" t="str">
        <f>TestUIn4!C182</f>
        <v/>
      </c>
      <c r="E182" t="str">
        <f>TestUIn4!D182</f>
        <v/>
      </c>
      <c r="F182" s="87" t="str">
        <f>TestUIn4!F182</f>
        <v/>
      </c>
    </row>
    <row r="183">
      <c r="A183" s="86">
        <f>(IF(TestUIn4!E183=US_UK!$A$2,1&amp;COUNTIF(TestUIn4!$E$2:$E183,US_UK!$A$2), IF(TestUIn4!E183=US_UK!$A$82, 2&amp;COUNTIF(TestUIn4!$E$2:$E183,US_UK!$A$82),IF(TestUIn4!E183=US_UK!$A$162, 3&amp;COUNTIF(TestUIn4!$E$2:$E183,US_UK!$A$162),IF(TestUIn4!E183=US_UK!$A$242, 4&amp;COUNTIF(TestUIn4!$E$2:$E183,US_UK!$A$242),IF(TestUIn4!E183=US_UK!$A$322, 5&amp;COUNTIF(TestUIn4!$E$2:$E183,US_UK!$A$322),IF(TestUIn4!E183=US_UK!$A$402, 6&amp;COUNTIF(TestUIn4!$E$2:$E183,US_UK!$A$402),IF(TestUIn4!E183=US_UK!$A$482, 7&amp;COUNTIF(TestUIn4!$E$2:$E183,US_UK!$A$482),IF(TestUIn4!E183=US_UK!$A$562, 8&amp;COUNTIF(TestUIn4!$E$2:$E183,US_UK!$A$562),IF(TestUIn4!E183=US_UK!$A$642, 9&amp;COUNTIF(TestUIn4!$E$2:$E183,US_UK!$A$642),IF(TestUIn4!E183=US_UK!$A$722, 10&amp;COUNTIF(TestUIn4!$E$2:$E183,US_UK!$A$722),0)))))))))))</f>
        <v>0</v>
      </c>
      <c r="B183" t="str">
        <f>TestUIn4!A183</f>
        <v/>
      </c>
      <c r="C183" t="str">
        <f>TestUIn4!B183</f>
        <v/>
      </c>
      <c r="D183" t="str">
        <f>TestUIn4!C183</f>
        <v/>
      </c>
      <c r="E183" t="str">
        <f>TestUIn4!D183</f>
        <v/>
      </c>
      <c r="F183" s="87" t="str">
        <f>TestUIn4!F183</f>
        <v/>
      </c>
    </row>
    <row r="184">
      <c r="A184" s="86">
        <f>(IF(TestUIn4!E184=US_UK!$A$2,1&amp;COUNTIF(TestUIn4!$E$2:$E184,US_UK!$A$2), IF(TestUIn4!E184=US_UK!$A$82, 2&amp;COUNTIF(TestUIn4!$E$2:$E184,US_UK!$A$82),IF(TestUIn4!E184=US_UK!$A$162, 3&amp;COUNTIF(TestUIn4!$E$2:$E184,US_UK!$A$162),IF(TestUIn4!E184=US_UK!$A$242, 4&amp;COUNTIF(TestUIn4!$E$2:$E184,US_UK!$A$242),IF(TestUIn4!E184=US_UK!$A$322, 5&amp;COUNTIF(TestUIn4!$E$2:$E184,US_UK!$A$322),IF(TestUIn4!E184=US_UK!$A$402, 6&amp;COUNTIF(TestUIn4!$E$2:$E184,US_UK!$A$402),IF(TestUIn4!E184=US_UK!$A$482, 7&amp;COUNTIF(TestUIn4!$E$2:$E184,US_UK!$A$482),IF(TestUIn4!E184=US_UK!$A$562, 8&amp;COUNTIF(TestUIn4!$E$2:$E184,US_UK!$A$562),IF(TestUIn4!E184=US_UK!$A$642, 9&amp;COUNTIF(TestUIn4!$E$2:$E184,US_UK!$A$642),IF(TestUIn4!E184=US_UK!$A$722, 10&amp;COUNTIF(TestUIn4!$E$2:$E184,US_UK!$A$722),0)))))))))))</f>
        <v>0</v>
      </c>
      <c r="B184" t="str">
        <f>TestUIn4!A184</f>
        <v/>
      </c>
      <c r="C184" t="str">
        <f>TestUIn4!B184</f>
        <v/>
      </c>
      <c r="D184" t="str">
        <f>TestUIn4!C184</f>
        <v/>
      </c>
      <c r="E184" t="str">
        <f>TestUIn4!D184</f>
        <v/>
      </c>
      <c r="F184" s="87" t="str">
        <f>TestUIn4!F184</f>
        <v/>
      </c>
    </row>
    <row r="185">
      <c r="A185" s="86">
        <f>(IF(TestUIn4!E185=US_UK!$A$2,1&amp;COUNTIF(TestUIn4!$E$2:$E185,US_UK!$A$2), IF(TestUIn4!E185=US_UK!$A$82, 2&amp;COUNTIF(TestUIn4!$E$2:$E185,US_UK!$A$82),IF(TestUIn4!E185=US_UK!$A$162, 3&amp;COUNTIF(TestUIn4!$E$2:$E185,US_UK!$A$162),IF(TestUIn4!E185=US_UK!$A$242, 4&amp;COUNTIF(TestUIn4!$E$2:$E185,US_UK!$A$242),IF(TestUIn4!E185=US_UK!$A$322, 5&amp;COUNTIF(TestUIn4!$E$2:$E185,US_UK!$A$322),IF(TestUIn4!E185=US_UK!$A$402, 6&amp;COUNTIF(TestUIn4!$E$2:$E185,US_UK!$A$402),IF(TestUIn4!E185=US_UK!$A$482, 7&amp;COUNTIF(TestUIn4!$E$2:$E185,US_UK!$A$482),IF(TestUIn4!E185=US_UK!$A$562, 8&amp;COUNTIF(TestUIn4!$E$2:$E185,US_UK!$A$562),IF(TestUIn4!E185=US_UK!$A$642, 9&amp;COUNTIF(TestUIn4!$E$2:$E185,US_UK!$A$642),IF(TestUIn4!E185=US_UK!$A$722, 10&amp;COUNTIF(TestUIn4!$E$2:$E185,US_UK!$A$722),0)))))))))))</f>
        <v>0</v>
      </c>
      <c r="B185" t="str">
        <f>TestUIn4!A185</f>
        <v/>
      </c>
      <c r="C185" t="str">
        <f>TestUIn4!B185</f>
        <v/>
      </c>
      <c r="D185" t="str">
        <f>TestUIn4!C185</f>
        <v/>
      </c>
      <c r="E185" t="str">
        <f>TestUIn4!D185</f>
        <v/>
      </c>
      <c r="F185" s="87" t="str">
        <f>TestUIn4!F185</f>
        <v/>
      </c>
    </row>
    <row r="186">
      <c r="A186" s="86">
        <f>(IF(TestUIn4!E186=US_UK!$A$2,1&amp;COUNTIF(TestUIn4!$E$2:$E186,US_UK!$A$2), IF(TestUIn4!E186=US_UK!$A$82, 2&amp;COUNTIF(TestUIn4!$E$2:$E186,US_UK!$A$82),IF(TestUIn4!E186=US_UK!$A$162, 3&amp;COUNTIF(TestUIn4!$E$2:$E186,US_UK!$A$162),IF(TestUIn4!E186=US_UK!$A$242, 4&amp;COUNTIF(TestUIn4!$E$2:$E186,US_UK!$A$242),IF(TestUIn4!E186=US_UK!$A$322, 5&amp;COUNTIF(TestUIn4!$E$2:$E186,US_UK!$A$322),IF(TestUIn4!E186=US_UK!$A$402, 6&amp;COUNTIF(TestUIn4!$E$2:$E186,US_UK!$A$402),IF(TestUIn4!E186=US_UK!$A$482, 7&amp;COUNTIF(TestUIn4!$E$2:$E186,US_UK!$A$482),IF(TestUIn4!E186=US_UK!$A$562, 8&amp;COUNTIF(TestUIn4!$E$2:$E186,US_UK!$A$562),IF(TestUIn4!E186=US_UK!$A$642, 9&amp;COUNTIF(TestUIn4!$E$2:$E186,US_UK!$A$642),IF(TestUIn4!E186=US_UK!$A$722, 10&amp;COUNTIF(TestUIn4!$E$2:$E186,US_UK!$A$722),0)))))))))))</f>
        <v>0</v>
      </c>
      <c r="B186" t="str">
        <f>TestUIn4!A186</f>
        <v/>
      </c>
      <c r="C186" t="str">
        <f>TestUIn4!B186</f>
        <v/>
      </c>
      <c r="D186" t="str">
        <f>TestUIn4!C186</f>
        <v/>
      </c>
      <c r="E186" t="str">
        <f>TestUIn4!D186</f>
        <v/>
      </c>
      <c r="F186" s="87" t="str">
        <f>TestUIn4!F186</f>
        <v/>
      </c>
    </row>
    <row r="187">
      <c r="A187" s="86">
        <f>(IF(TestUIn4!E187=US_UK!$A$2,1&amp;COUNTIF(TestUIn4!$E$2:$E187,US_UK!$A$2), IF(TestUIn4!E187=US_UK!$A$82, 2&amp;COUNTIF(TestUIn4!$E$2:$E187,US_UK!$A$82),IF(TestUIn4!E187=US_UK!$A$162, 3&amp;COUNTIF(TestUIn4!$E$2:$E187,US_UK!$A$162),IF(TestUIn4!E187=US_UK!$A$242, 4&amp;COUNTIF(TestUIn4!$E$2:$E187,US_UK!$A$242),IF(TestUIn4!E187=US_UK!$A$322, 5&amp;COUNTIF(TestUIn4!$E$2:$E187,US_UK!$A$322),IF(TestUIn4!E187=US_UK!$A$402, 6&amp;COUNTIF(TestUIn4!$E$2:$E187,US_UK!$A$402),IF(TestUIn4!E187=US_UK!$A$482, 7&amp;COUNTIF(TestUIn4!$E$2:$E187,US_UK!$A$482),IF(TestUIn4!E187=US_UK!$A$562, 8&amp;COUNTIF(TestUIn4!$E$2:$E187,US_UK!$A$562),IF(TestUIn4!E187=US_UK!$A$642, 9&amp;COUNTIF(TestUIn4!$E$2:$E187,US_UK!$A$642),IF(TestUIn4!E187=US_UK!$A$722, 10&amp;COUNTIF(TestUIn4!$E$2:$E187,US_UK!$A$722),0)))))))))))</f>
        <v>0</v>
      </c>
      <c r="B187" t="str">
        <f>TestUIn4!A187</f>
        <v/>
      </c>
      <c r="C187" t="str">
        <f>TestUIn4!B187</f>
        <v/>
      </c>
      <c r="D187" t="str">
        <f>TestUIn4!C187</f>
        <v/>
      </c>
      <c r="E187" t="str">
        <f>TestUIn4!D187</f>
        <v/>
      </c>
      <c r="F187" s="87" t="str">
        <f>TestUIn4!F187</f>
        <v/>
      </c>
    </row>
    <row r="188">
      <c r="A188" s="86">
        <f>(IF(TestUIn4!E188=US_UK!$A$2,1&amp;COUNTIF(TestUIn4!$E$2:$E188,US_UK!$A$2), IF(TestUIn4!E188=US_UK!$A$82, 2&amp;COUNTIF(TestUIn4!$E$2:$E188,US_UK!$A$82),IF(TestUIn4!E188=US_UK!$A$162, 3&amp;COUNTIF(TestUIn4!$E$2:$E188,US_UK!$A$162),IF(TestUIn4!E188=US_UK!$A$242, 4&amp;COUNTIF(TestUIn4!$E$2:$E188,US_UK!$A$242),IF(TestUIn4!E188=US_UK!$A$322, 5&amp;COUNTIF(TestUIn4!$E$2:$E188,US_UK!$A$322),IF(TestUIn4!E188=US_UK!$A$402, 6&amp;COUNTIF(TestUIn4!$E$2:$E188,US_UK!$A$402),IF(TestUIn4!E188=US_UK!$A$482, 7&amp;COUNTIF(TestUIn4!$E$2:$E188,US_UK!$A$482),IF(TestUIn4!E188=US_UK!$A$562, 8&amp;COUNTIF(TestUIn4!$E$2:$E188,US_UK!$A$562),IF(TestUIn4!E188=US_UK!$A$642, 9&amp;COUNTIF(TestUIn4!$E$2:$E188,US_UK!$A$642),IF(TestUIn4!E188=US_UK!$A$722, 10&amp;COUNTIF(TestUIn4!$E$2:$E188,US_UK!$A$722),0)))))))))))</f>
        <v>0</v>
      </c>
      <c r="B188" t="str">
        <f>TestUIn4!A188</f>
        <v/>
      </c>
      <c r="C188" t="str">
        <f>TestUIn4!B188</f>
        <v/>
      </c>
      <c r="D188" t="str">
        <f>TestUIn4!C188</f>
        <v/>
      </c>
      <c r="E188" t="str">
        <f>TestUIn4!D188</f>
        <v/>
      </c>
      <c r="F188" s="87" t="str">
        <f>TestUIn4!F188</f>
        <v/>
      </c>
    </row>
    <row r="189">
      <c r="A189" s="86">
        <f>(IF(TestUIn4!E189=US_UK!$A$2,1&amp;COUNTIF(TestUIn4!$E$2:$E189,US_UK!$A$2), IF(TestUIn4!E189=US_UK!$A$82, 2&amp;COUNTIF(TestUIn4!$E$2:$E189,US_UK!$A$82),IF(TestUIn4!E189=US_UK!$A$162, 3&amp;COUNTIF(TestUIn4!$E$2:$E189,US_UK!$A$162),IF(TestUIn4!E189=US_UK!$A$242, 4&amp;COUNTIF(TestUIn4!$E$2:$E189,US_UK!$A$242),IF(TestUIn4!E189=US_UK!$A$322, 5&amp;COUNTIF(TestUIn4!$E$2:$E189,US_UK!$A$322),IF(TestUIn4!E189=US_UK!$A$402, 6&amp;COUNTIF(TestUIn4!$E$2:$E189,US_UK!$A$402),IF(TestUIn4!E189=US_UK!$A$482, 7&amp;COUNTIF(TestUIn4!$E$2:$E189,US_UK!$A$482),IF(TestUIn4!E189=US_UK!$A$562, 8&amp;COUNTIF(TestUIn4!$E$2:$E189,US_UK!$A$562),IF(TestUIn4!E189=US_UK!$A$642, 9&amp;COUNTIF(TestUIn4!$E$2:$E189,US_UK!$A$642),IF(TestUIn4!E189=US_UK!$A$722, 10&amp;COUNTIF(TestUIn4!$E$2:$E189,US_UK!$A$722),0)))))))))))</f>
        <v>0</v>
      </c>
      <c r="B189" t="str">
        <f>TestUIn4!A189</f>
        <v/>
      </c>
      <c r="C189" t="str">
        <f>TestUIn4!B189</f>
        <v/>
      </c>
      <c r="D189" t="str">
        <f>TestUIn4!C189</f>
        <v/>
      </c>
      <c r="E189" t="str">
        <f>TestUIn4!D189</f>
        <v/>
      </c>
      <c r="F189" s="87" t="str">
        <f>TestUIn4!F189</f>
        <v/>
      </c>
    </row>
    <row r="190">
      <c r="A190" s="86">
        <f>(IF(TestUIn4!E190=US_UK!$A$2,1&amp;COUNTIF(TestUIn4!$E$2:$E190,US_UK!$A$2), IF(TestUIn4!E190=US_UK!$A$82, 2&amp;COUNTIF(TestUIn4!$E$2:$E190,US_UK!$A$82),IF(TestUIn4!E190=US_UK!$A$162, 3&amp;COUNTIF(TestUIn4!$E$2:$E190,US_UK!$A$162),IF(TestUIn4!E190=US_UK!$A$242, 4&amp;COUNTIF(TestUIn4!$E$2:$E190,US_UK!$A$242),IF(TestUIn4!E190=US_UK!$A$322, 5&amp;COUNTIF(TestUIn4!$E$2:$E190,US_UK!$A$322),IF(TestUIn4!E190=US_UK!$A$402, 6&amp;COUNTIF(TestUIn4!$E$2:$E190,US_UK!$A$402),IF(TestUIn4!E190=US_UK!$A$482, 7&amp;COUNTIF(TestUIn4!$E$2:$E190,US_UK!$A$482),IF(TestUIn4!E190=US_UK!$A$562, 8&amp;COUNTIF(TestUIn4!$E$2:$E190,US_UK!$A$562),IF(TestUIn4!E190=US_UK!$A$642, 9&amp;COUNTIF(TestUIn4!$E$2:$E190,US_UK!$A$642),IF(TestUIn4!E190=US_UK!$A$722, 10&amp;COUNTIF(TestUIn4!$E$2:$E190,US_UK!$A$722),0)))))))))))</f>
        <v>0</v>
      </c>
      <c r="B190" t="str">
        <f>TestUIn4!A190</f>
        <v/>
      </c>
      <c r="C190" t="str">
        <f>TestUIn4!B190</f>
        <v/>
      </c>
      <c r="D190" t="str">
        <f>TestUIn4!C190</f>
        <v/>
      </c>
      <c r="E190" t="str">
        <f>TestUIn4!D190</f>
        <v/>
      </c>
      <c r="F190" s="87" t="str">
        <f>TestUIn4!F190</f>
        <v/>
      </c>
    </row>
    <row r="191">
      <c r="A191" s="86">
        <f>(IF(TestUIn4!E191=US_UK!$A$2,1&amp;COUNTIF(TestUIn4!$E$2:$E191,US_UK!$A$2), IF(TestUIn4!E191=US_UK!$A$82, 2&amp;COUNTIF(TestUIn4!$E$2:$E191,US_UK!$A$82),IF(TestUIn4!E191=US_UK!$A$162, 3&amp;COUNTIF(TestUIn4!$E$2:$E191,US_UK!$A$162),IF(TestUIn4!E191=US_UK!$A$242, 4&amp;COUNTIF(TestUIn4!$E$2:$E191,US_UK!$A$242),IF(TestUIn4!E191=US_UK!$A$322, 5&amp;COUNTIF(TestUIn4!$E$2:$E191,US_UK!$A$322),IF(TestUIn4!E191=US_UK!$A$402, 6&amp;COUNTIF(TestUIn4!$E$2:$E191,US_UK!$A$402),IF(TestUIn4!E191=US_UK!$A$482, 7&amp;COUNTIF(TestUIn4!$E$2:$E191,US_UK!$A$482),IF(TestUIn4!E191=US_UK!$A$562, 8&amp;COUNTIF(TestUIn4!$E$2:$E191,US_UK!$A$562),IF(TestUIn4!E191=US_UK!$A$642, 9&amp;COUNTIF(TestUIn4!$E$2:$E191,US_UK!$A$642),IF(TestUIn4!E191=US_UK!$A$722, 10&amp;COUNTIF(TestUIn4!$E$2:$E191,US_UK!$A$722),0)))))))))))</f>
        <v>0</v>
      </c>
      <c r="B191" t="str">
        <f>TestUIn4!A191</f>
        <v/>
      </c>
      <c r="C191" t="str">
        <f>TestUIn4!B191</f>
        <v/>
      </c>
      <c r="D191" t="str">
        <f>TestUIn4!C191</f>
        <v/>
      </c>
      <c r="E191" t="str">
        <f>TestUIn4!D191</f>
        <v/>
      </c>
      <c r="F191" s="87" t="str">
        <f>TestUIn4!F191</f>
        <v/>
      </c>
    </row>
    <row r="192">
      <c r="A192" s="86">
        <f>(IF(TestUIn4!E192=US_UK!$A$2,1&amp;COUNTIF(TestUIn4!$E$2:$E192,US_UK!$A$2), IF(TestUIn4!E192=US_UK!$A$82, 2&amp;COUNTIF(TestUIn4!$E$2:$E192,US_UK!$A$82),IF(TestUIn4!E192=US_UK!$A$162, 3&amp;COUNTIF(TestUIn4!$E$2:$E192,US_UK!$A$162),IF(TestUIn4!E192=US_UK!$A$242, 4&amp;COUNTIF(TestUIn4!$E$2:$E192,US_UK!$A$242),IF(TestUIn4!E192=US_UK!$A$322, 5&amp;COUNTIF(TestUIn4!$E$2:$E192,US_UK!$A$322),IF(TestUIn4!E192=US_UK!$A$402, 6&amp;COUNTIF(TestUIn4!$E$2:$E192,US_UK!$A$402),IF(TestUIn4!E192=US_UK!$A$482, 7&amp;COUNTIF(TestUIn4!$E$2:$E192,US_UK!$A$482),IF(TestUIn4!E192=US_UK!$A$562, 8&amp;COUNTIF(TestUIn4!$E$2:$E192,US_UK!$A$562),IF(TestUIn4!E192=US_UK!$A$642, 9&amp;COUNTIF(TestUIn4!$E$2:$E192,US_UK!$A$642),IF(TestUIn4!E192=US_UK!$A$722, 10&amp;COUNTIF(TestUIn4!$E$2:$E192,US_UK!$A$722),0)))))))))))</f>
        <v>0</v>
      </c>
      <c r="B192" t="str">
        <f>TestUIn4!A192</f>
        <v/>
      </c>
      <c r="C192" t="str">
        <f>TestUIn4!B192</f>
        <v/>
      </c>
      <c r="D192" t="str">
        <f>TestUIn4!C192</f>
        <v/>
      </c>
      <c r="E192" t="str">
        <f>TestUIn4!D192</f>
        <v/>
      </c>
      <c r="F192" s="87" t="str">
        <f>TestUIn4!F192</f>
        <v/>
      </c>
    </row>
    <row r="193">
      <c r="A193" s="86">
        <f>(IF(TestUIn4!E193=US_UK!$A$2,1&amp;COUNTIF(TestUIn4!$E$2:$E193,US_UK!$A$2), IF(TestUIn4!E193=US_UK!$A$82, 2&amp;COUNTIF(TestUIn4!$E$2:$E193,US_UK!$A$82),IF(TestUIn4!E193=US_UK!$A$162, 3&amp;COUNTIF(TestUIn4!$E$2:$E193,US_UK!$A$162),IF(TestUIn4!E193=US_UK!$A$242, 4&amp;COUNTIF(TestUIn4!$E$2:$E193,US_UK!$A$242),IF(TestUIn4!E193=US_UK!$A$322, 5&amp;COUNTIF(TestUIn4!$E$2:$E193,US_UK!$A$322),IF(TestUIn4!E193=US_UK!$A$402, 6&amp;COUNTIF(TestUIn4!$E$2:$E193,US_UK!$A$402),IF(TestUIn4!E193=US_UK!$A$482, 7&amp;COUNTIF(TestUIn4!$E$2:$E193,US_UK!$A$482),IF(TestUIn4!E193=US_UK!$A$562, 8&amp;COUNTIF(TestUIn4!$E$2:$E193,US_UK!$A$562),IF(TestUIn4!E193=US_UK!$A$642, 9&amp;COUNTIF(TestUIn4!$E$2:$E193,US_UK!$A$642),IF(TestUIn4!E193=US_UK!$A$722, 10&amp;COUNTIF(TestUIn4!$E$2:$E193,US_UK!$A$722),0)))))))))))</f>
        <v>0</v>
      </c>
      <c r="B193" t="str">
        <f>TestUIn4!A193</f>
        <v/>
      </c>
      <c r="C193" t="str">
        <f>TestUIn4!B193</f>
        <v/>
      </c>
      <c r="D193" t="str">
        <f>TestUIn4!C193</f>
        <v/>
      </c>
      <c r="E193" t="str">
        <f>TestUIn4!D193</f>
        <v/>
      </c>
      <c r="F193" s="87" t="str">
        <f>TestUIn4!F193</f>
        <v/>
      </c>
    </row>
    <row r="194">
      <c r="A194" s="86">
        <f>(IF(TestUIn4!E194=US_UK!$A$2,1&amp;COUNTIF(TestUIn4!$E$2:$E194,US_UK!$A$2), IF(TestUIn4!E194=US_UK!$A$82, 2&amp;COUNTIF(TestUIn4!$E$2:$E194,US_UK!$A$82),IF(TestUIn4!E194=US_UK!$A$162, 3&amp;COUNTIF(TestUIn4!$E$2:$E194,US_UK!$A$162),IF(TestUIn4!E194=US_UK!$A$242, 4&amp;COUNTIF(TestUIn4!$E$2:$E194,US_UK!$A$242),IF(TestUIn4!E194=US_UK!$A$322, 5&amp;COUNTIF(TestUIn4!$E$2:$E194,US_UK!$A$322),IF(TestUIn4!E194=US_UK!$A$402, 6&amp;COUNTIF(TestUIn4!$E$2:$E194,US_UK!$A$402),IF(TestUIn4!E194=US_UK!$A$482, 7&amp;COUNTIF(TestUIn4!$E$2:$E194,US_UK!$A$482),IF(TestUIn4!E194=US_UK!$A$562, 8&amp;COUNTIF(TestUIn4!$E$2:$E194,US_UK!$A$562),IF(TestUIn4!E194=US_UK!$A$642, 9&amp;COUNTIF(TestUIn4!$E$2:$E194,US_UK!$A$642),IF(TestUIn4!E194=US_UK!$A$722, 10&amp;COUNTIF(TestUIn4!$E$2:$E194,US_UK!$A$722),0)))))))))))</f>
        <v>0</v>
      </c>
      <c r="B194" t="str">
        <f>TestUIn4!A194</f>
        <v/>
      </c>
      <c r="C194" t="str">
        <f>TestUIn4!B194</f>
        <v/>
      </c>
      <c r="D194" t="str">
        <f>TestUIn4!C194</f>
        <v/>
      </c>
      <c r="E194" t="str">
        <f>TestUIn4!D194</f>
        <v/>
      </c>
      <c r="F194" s="87" t="str">
        <f>TestUIn4!F194</f>
        <v/>
      </c>
    </row>
    <row r="195">
      <c r="A195" s="86">
        <f>(IF(TestUIn4!E195=US_UK!$A$2,1&amp;COUNTIF(TestUIn4!$E$2:$E195,US_UK!$A$2), IF(TestUIn4!E195=US_UK!$A$82, 2&amp;COUNTIF(TestUIn4!$E$2:$E195,US_UK!$A$82),IF(TestUIn4!E195=US_UK!$A$162, 3&amp;COUNTIF(TestUIn4!$E$2:$E195,US_UK!$A$162),IF(TestUIn4!E195=US_UK!$A$242, 4&amp;COUNTIF(TestUIn4!$E$2:$E195,US_UK!$A$242),IF(TestUIn4!E195=US_UK!$A$322, 5&amp;COUNTIF(TestUIn4!$E$2:$E195,US_UK!$A$322),IF(TestUIn4!E195=US_UK!$A$402, 6&amp;COUNTIF(TestUIn4!$E$2:$E195,US_UK!$A$402),IF(TestUIn4!E195=US_UK!$A$482, 7&amp;COUNTIF(TestUIn4!$E$2:$E195,US_UK!$A$482),IF(TestUIn4!E195=US_UK!$A$562, 8&amp;COUNTIF(TestUIn4!$E$2:$E195,US_UK!$A$562),IF(TestUIn4!E195=US_UK!$A$642, 9&amp;COUNTIF(TestUIn4!$E$2:$E195,US_UK!$A$642),IF(TestUIn4!E195=US_UK!$A$722, 10&amp;COUNTIF(TestUIn4!$E$2:$E195,US_UK!$A$722),0)))))))))))</f>
        <v>0</v>
      </c>
      <c r="B195" t="str">
        <f>TestUIn4!A195</f>
        <v/>
      </c>
      <c r="C195" t="str">
        <f>TestUIn4!B195</f>
        <v/>
      </c>
      <c r="D195" t="str">
        <f>TestUIn4!C195</f>
        <v/>
      </c>
      <c r="E195" t="str">
        <f>TestUIn4!D195</f>
        <v/>
      </c>
      <c r="F195" s="87" t="str">
        <f>TestUIn4!F195</f>
        <v/>
      </c>
    </row>
    <row r="196">
      <c r="A196" s="86">
        <f>(IF(TestUIn4!E196=US_UK!$A$2,1&amp;COUNTIF(TestUIn4!$E$2:$E196,US_UK!$A$2), IF(TestUIn4!E196=US_UK!$A$82, 2&amp;COUNTIF(TestUIn4!$E$2:$E196,US_UK!$A$82),IF(TestUIn4!E196=US_UK!$A$162, 3&amp;COUNTIF(TestUIn4!$E$2:$E196,US_UK!$A$162),IF(TestUIn4!E196=US_UK!$A$242, 4&amp;COUNTIF(TestUIn4!$E$2:$E196,US_UK!$A$242),IF(TestUIn4!E196=US_UK!$A$322, 5&amp;COUNTIF(TestUIn4!$E$2:$E196,US_UK!$A$322),IF(TestUIn4!E196=US_UK!$A$402, 6&amp;COUNTIF(TestUIn4!$E$2:$E196,US_UK!$A$402),IF(TestUIn4!E196=US_UK!$A$482, 7&amp;COUNTIF(TestUIn4!$E$2:$E196,US_UK!$A$482),IF(TestUIn4!E196=US_UK!$A$562, 8&amp;COUNTIF(TestUIn4!$E$2:$E196,US_UK!$A$562),IF(TestUIn4!E196=US_UK!$A$642, 9&amp;COUNTIF(TestUIn4!$E$2:$E196,US_UK!$A$642),IF(TestUIn4!E196=US_UK!$A$722, 10&amp;COUNTIF(TestUIn4!$E$2:$E196,US_UK!$A$722),0)))))))))))</f>
        <v>0</v>
      </c>
      <c r="B196" t="str">
        <f>TestUIn4!A196</f>
        <v/>
      </c>
      <c r="C196" t="str">
        <f>TestUIn4!B196</f>
        <v/>
      </c>
      <c r="D196" t="str">
        <f>TestUIn4!C196</f>
        <v/>
      </c>
      <c r="E196" t="str">
        <f>TestUIn4!D196</f>
        <v/>
      </c>
      <c r="F196" s="87" t="str">
        <f>TestUIn4!F196</f>
        <v/>
      </c>
    </row>
    <row r="197">
      <c r="A197" s="86">
        <f>(IF(TestUIn4!E197=US_UK!$A$2,1&amp;COUNTIF(TestUIn4!$E$2:$E197,US_UK!$A$2), IF(TestUIn4!E197=US_UK!$A$82, 2&amp;COUNTIF(TestUIn4!$E$2:$E197,US_UK!$A$82),IF(TestUIn4!E197=US_UK!$A$162, 3&amp;COUNTIF(TestUIn4!$E$2:$E197,US_UK!$A$162),IF(TestUIn4!E197=US_UK!$A$242, 4&amp;COUNTIF(TestUIn4!$E$2:$E197,US_UK!$A$242),IF(TestUIn4!E197=US_UK!$A$322, 5&amp;COUNTIF(TestUIn4!$E$2:$E197,US_UK!$A$322),IF(TestUIn4!E197=US_UK!$A$402, 6&amp;COUNTIF(TestUIn4!$E$2:$E197,US_UK!$A$402),IF(TestUIn4!E197=US_UK!$A$482, 7&amp;COUNTIF(TestUIn4!$E$2:$E197,US_UK!$A$482),IF(TestUIn4!E197=US_UK!$A$562, 8&amp;COUNTIF(TestUIn4!$E$2:$E197,US_UK!$A$562),IF(TestUIn4!E197=US_UK!$A$642, 9&amp;COUNTIF(TestUIn4!$E$2:$E197,US_UK!$A$642),IF(TestUIn4!E197=US_UK!$A$722, 10&amp;COUNTIF(TestUIn4!$E$2:$E197,US_UK!$A$722),0)))))))))))</f>
        <v>0</v>
      </c>
      <c r="B197" t="str">
        <f>TestUIn4!A197</f>
        <v/>
      </c>
      <c r="C197" t="str">
        <f>TestUIn4!B197</f>
        <v/>
      </c>
      <c r="D197" t="str">
        <f>TestUIn4!C197</f>
        <v/>
      </c>
      <c r="E197" t="str">
        <f>TestUIn4!D197</f>
        <v/>
      </c>
      <c r="F197" s="87" t="str">
        <f>TestUIn4!F197</f>
        <v/>
      </c>
    </row>
    <row r="198">
      <c r="A198" s="86">
        <f>(IF(TestUIn4!E198=US_UK!$A$2,1&amp;COUNTIF(TestUIn4!$E$2:$E198,US_UK!$A$2), IF(TestUIn4!E198=US_UK!$A$82, 2&amp;COUNTIF(TestUIn4!$E$2:$E198,US_UK!$A$82),IF(TestUIn4!E198=US_UK!$A$162, 3&amp;COUNTIF(TestUIn4!$E$2:$E198,US_UK!$A$162),IF(TestUIn4!E198=US_UK!$A$242, 4&amp;COUNTIF(TestUIn4!$E$2:$E198,US_UK!$A$242),IF(TestUIn4!E198=US_UK!$A$322, 5&amp;COUNTIF(TestUIn4!$E$2:$E198,US_UK!$A$322),IF(TestUIn4!E198=US_UK!$A$402, 6&amp;COUNTIF(TestUIn4!$E$2:$E198,US_UK!$A$402),IF(TestUIn4!E198=US_UK!$A$482, 7&amp;COUNTIF(TestUIn4!$E$2:$E198,US_UK!$A$482),IF(TestUIn4!E198=US_UK!$A$562, 8&amp;COUNTIF(TestUIn4!$E$2:$E198,US_UK!$A$562),IF(TestUIn4!E198=US_UK!$A$642, 9&amp;COUNTIF(TestUIn4!$E$2:$E198,US_UK!$A$642),IF(TestUIn4!E198=US_UK!$A$722, 10&amp;COUNTIF(TestUIn4!$E$2:$E198,US_UK!$A$722),0)))))))))))</f>
        <v>0</v>
      </c>
      <c r="B198" t="str">
        <f>TestUIn4!A198</f>
        <v/>
      </c>
      <c r="C198" t="str">
        <f>TestUIn4!B198</f>
        <v/>
      </c>
      <c r="D198" t="str">
        <f>TestUIn4!C198</f>
        <v/>
      </c>
      <c r="E198" t="str">
        <f>TestUIn4!D198</f>
        <v/>
      </c>
      <c r="F198" s="87" t="str">
        <f>TestUIn4!F198</f>
        <v/>
      </c>
    </row>
    <row r="199">
      <c r="A199" s="86">
        <f>(IF(TestUIn4!E199=US_UK!$A$2,1&amp;COUNTIF(TestUIn4!$E$2:$E199,US_UK!$A$2), IF(TestUIn4!E199=US_UK!$A$82, 2&amp;COUNTIF(TestUIn4!$E$2:$E199,US_UK!$A$82),IF(TestUIn4!E199=US_UK!$A$162, 3&amp;COUNTIF(TestUIn4!$E$2:$E199,US_UK!$A$162),IF(TestUIn4!E199=US_UK!$A$242, 4&amp;COUNTIF(TestUIn4!$E$2:$E199,US_UK!$A$242),IF(TestUIn4!E199=US_UK!$A$322, 5&amp;COUNTIF(TestUIn4!$E$2:$E199,US_UK!$A$322),IF(TestUIn4!E199=US_UK!$A$402, 6&amp;COUNTIF(TestUIn4!$E$2:$E199,US_UK!$A$402),IF(TestUIn4!E199=US_UK!$A$482, 7&amp;COUNTIF(TestUIn4!$E$2:$E199,US_UK!$A$482),IF(TestUIn4!E199=US_UK!$A$562, 8&amp;COUNTIF(TestUIn4!$E$2:$E199,US_UK!$A$562),IF(TestUIn4!E199=US_UK!$A$642, 9&amp;COUNTIF(TestUIn4!$E$2:$E199,US_UK!$A$642),IF(TestUIn4!E199=US_UK!$A$722, 10&amp;COUNTIF(TestUIn4!$E$2:$E199,US_UK!$A$722),0)))))))))))</f>
        <v>0</v>
      </c>
      <c r="B199" t="str">
        <f>TestUIn4!A199</f>
        <v/>
      </c>
      <c r="C199" t="str">
        <f>TestUIn4!B199</f>
        <v/>
      </c>
      <c r="D199" t="str">
        <f>TestUIn4!C199</f>
        <v/>
      </c>
      <c r="E199" t="str">
        <f>TestUIn4!D199</f>
        <v/>
      </c>
      <c r="F199" s="87" t="str">
        <f>TestUIn4!F199</f>
        <v/>
      </c>
    </row>
    <row r="200">
      <c r="A200" s="86">
        <f>(IF(TestUIn4!E200=US_UK!$A$2,1&amp;COUNTIF(TestUIn4!$E$2:$E200,US_UK!$A$2), IF(TestUIn4!E200=US_UK!$A$82, 2&amp;COUNTIF(TestUIn4!$E$2:$E200,US_UK!$A$82),IF(TestUIn4!E200=US_UK!$A$162, 3&amp;COUNTIF(TestUIn4!$E$2:$E200,US_UK!$A$162),IF(TestUIn4!E200=US_UK!$A$242, 4&amp;COUNTIF(TestUIn4!$E$2:$E200,US_UK!$A$242),IF(TestUIn4!E200=US_UK!$A$322, 5&amp;COUNTIF(TestUIn4!$E$2:$E200,US_UK!$A$322),IF(TestUIn4!E200=US_UK!$A$402, 6&amp;COUNTIF(TestUIn4!$E$2:$E200,US_UK!$A$402),IF(TestUIn4!E200=US_UK!$A$482, 7&amp;COUNTIF(TestUIn4!$E$2:$E200,US_UK!$A$482),IF(TestUIn4!E200=US_UK!$A$562, 8&amp;COUNTIF(TestUIn4!$E$2:$E200,US_UK!$A$562),IF(TestUIn4!E200=US_UK!$A$642, 9&amp;COUNTIF(TestUIn4!$E$2:$E200,US_UK!$A$642),IF(TestUIn4!E200=US_UK!$A$722, 10&amp;COUNTIF(TestUIn4!$E$2:$E200,US_UK!$A$722),0)))))))))))</f>
        <v>0</v>
      </c>
      <c r="B200" t="str">
        <f>TestUIn4!A200</f>
        <v/>
      </c>
      <c r="C200" t="str">
        <f>TestUIn4!B200</f>
        <v/>
      </c>
      <c r="D200" t="str">
        <f>TestUIn4!C200</f>
        <v/>
      </c>
      <c r="E200" t="str">
        <f>TestUIn4!D200</f>
        <v/>
      </c>
      <c r="F200" s="87" t="str">
        <f>TestUIn4!F200</f>
        <v/>
      </c>
    </row>
    <row r="201">
      <c r="A201" s="86">
        <f>(IF(TestUIn4!E201=US_UK!$A$2,1&amp;COUNTIF(TestUIn4!$E$2:$E201,US_UK!$A$2), IF(TestUIn4!E201=US_UK!$A$82, 2&amp;COUNTIF(TestUIn4!$E$2:$E201,US_UK!$A$82),IF(TestUIn4!E201=US_UK!$A$162, 3&amp;COUNTIF(TestUIn4!$E$2:$E201,US_UK!$A$162),IF(TestUIn4!E201=US_UK!$A$242, 4&amp;COUNTIF(TestUIn4!$E$2:$E201,US_UK!$A$242),IF(TestUIn4!E201=US_UK!$A$322, 5&amp;COUNTIF(TestUIn4!$E$2:$E201,US_UK!$A$322),IF(TestUIn4!E201=US_UK!$A$402, 6&amp;COUNTIF(TestUIn4!$E$2:$E201,US_UK!$A$402),IF(TestUIn4!E201=US_UK!$A$482, 7&amp;COUNTIF(TestUIn4!$E$2:$E201,US_UK!$A$482),IF(TestUIn4!E201=US_UK!$A$562, 8&amp;COUNTIF(TestUIn4!$E$2:$E201,US_UK!$A$562),IF(TestUIn4!E201=US_UK!$A$642, 9&amp;COUNTIF(TestUIn4!$E$2:$E201,US_UK!$A$642),IF(TestUIn4!E201=US_UK!$A$722, 10&amp;COUNTIF(TestUIn4!$E$2:$E201,US_UK!$A$722),0)))))))))))</f>
        <v>0</v>
      </c>
      <c r="B201" t="str">
        <f>TestUIn4!A201</f>
        <v/>
      </c>
      <c r="C201" t="str">
        <f>TestUIn4!B201</f>
        <v/>
      </c>
      <c r="D201" t="str">
        <f>TestUIn4!C201</f>
        <v/>
      </c>
      <c r="E201" t="str">
        <f>TestUIn4!D201</f>
        <v/>
      </c>
      <c r="F201" s="87" t="str">
        <f>TestUIn4!F201</f>
        <v/>
      </c>
    </row>
    <row r="202">
      <c r="A202" s="86">
        <f>(IF(TestUIn4!E202=US_UK!$A$2,1&amp;COUNTIF(TestUIn4!$E$2:$E202,US_UK!$A$2), IF(TestUIn4!E202=US_UK!$A$82, 2&amp;COUNTIF(TestUIn4!$E$2:$E202,US_UK!$A$82),IF(TestUIn4!E202=US_UK!$A$162, 3&amp;COUNTIF(TestUIn4!$E$2:$E202,US_UK!$A$162),IF(TestUIn4!E202=US_UK!$A$242, 4&amp;COUNTIF(TestUIn4!$E$2:$E202,US_UK!$A$242),IF(TestUIn4!E202=US_UK!$A$322, 5&amp;COUNTIF(TestUIn4!$E$2:$E202,US_UK!$A$322),IF(TestUIn4!E202=US_UK!$A$402, 6&amp;COUNTIF(TestUIn4!$E$2:$E202,US_UK!$A$402),IF(TestUIn4!E202=US_UK!$A$482, 7&amp;COUNTIF(TestUIn4!$E$2:$E202,US_UK!$A$482),IF(TestUIn4!E202=US_UK!$A$562, 8&amp;COUNTIF(TestUIn4!$E$2:$E202,US_UK!$A$562),IF(TestUIn4!E202=US_UK!$A$642, 9&amp;COUNTIF(TestUIn4!$E$2:$E202,US_UK!$A$642),IF(TestUIn4!E202=US_UK!$A$722, 10&amp;COUNTIF(TestUIn4!$E$2:$E202,US_UK!$A$722),0)))))))))))</f>
        <v>0</v>
      </c>
      <c r="B202" t="str">
        <f>TestUIn4!A202</f>
        <v/>
      </c>
      <c r="C202" t="str">
        <f>TestUIn4!B202</f>
        <v/>
      </c>
      <c r="D202" t="str">
        <f>TestUIn4!C202</f>
        <v/>
      </c>
      <c r="E202" t="str">
        <f>TestUIn4!D202</f>
        <v/>
      </c>
      <c r="F202" s="87" t="str">
        <f>TestUIn4!F202</f>
        <v/>
      </c>
    </row>
    <row r="203">
      <c r="A203" s="86">
        <f>(IF(TestUIn4!E203=US_UK!$A$2,1&amp;COUNTIF(TestUIn4!$E$2:$E203,US_UK!$A$2), IF(TestUIn4!E203=US_UK!$A$82, 2&amp;COUNTIF(TestUIn4!$E$2:$E203,US_UK!$A$82),IF(TestUIn4!E203=US_UK!$A$162, 3&amp;COUNTIF(TestUIn4!$E$2:$E203,US_UK!$A$162),IF(TestUIn4!E203=US_UK!$A$242, 4&amp;COUNTIF(TestUIn4!$E$2:$E203,US_UK!$A$242),IF(TestUIn4!E203=US_UK!$A$322, 5&amp;COUNTIF(TestUIn4!$E$2:$E203,US_UK!$A$322),IF(TestUIn4!E203=US_UK!$A$402, 6&amp;COUNTIF(TestUIn4!$E$2:$E203,US_UK!$A$402),IF(TestUIn4!E203=US_UK!$A$482, 7&amp;COUNTIF(TestUIn4!$E$2:$E203,US_UK!$A$482),IF(TestUIn4!E203=US_UK!$A$562, 8&amp;COUNTIF(TestUIn4!$E$2:$E203,US_UK!$A$562),IF(TestUIn4!E203=US_UK!$A$642, 9&amp;COUNTIF(TestUIn4!$E$2:$E203,US_UK!$A$642),IF(TestUIn4!E203=US_UK!$A$722, 10&amp;COUNTIF(TestUIn4!$E$2:$E203,US_UK!$A$722),0)))))))))))</f>
        <v>0</v>
      </c>
      <c r="B203" t="str">
        <f>TestUIn4!A203</f>
        <v/>
      </c>
      <c r="C203" t="str">
        <f>TestUIn4!B203</f>
        <v/>
      </c>
      <c r="D203" t="str">
        <f>TestUIn4!C203</f>
        <v/>
      </c>
      <c r="E203" t="str">
        <f>TestUIn4!D203</f>
        <v/>
      </c>
      <c r="F203" s="87" t="str">
        <f>TestUIn4!F203</f>
        <v/>
      </c>
    </row>
    <row r="204">
      <c r="A204" s="86">
        <f>(IF(TestUIn4!E204=US_UK!$A$2,1&amp;COUNTIF(TestUIn4!$E$2:$E204,US_UK!$A$2), IF(TestUIn4!E204=US_UK!$A$82, 2&amp;COUNTIF(TestUIn4!$E$2:$E204,US_UK!$A$82),IF(TestUIn4!E204=US_UK!$A$162, 3&amp;COUNTIF(TestUIn4!$E$2:$E204,US_UK!$A$162),IF(TestUIn4!E204=US_UK!$A$242, 4&amp;COUNTIF(TestUIn4!$E$2:$E204,US_UK!$A$242),IF(TestUIn4!E204=US_UK!$A$322, 5&amp;COUNTIF(TestUIn4!$E$2:$E204,US_UK!$A$322),IF(TestUIn4!E204=US_UK!$A$402, 6&amp;COUNTIF(TestUIn4!$E$2:$E204,US_UK!$A$402),IF(TestUIn4!E204=US_UK!$A$482, 7&amp;COUNTIF(TestUIn4!$E$2:$E204,US_UK!$A$482),IF(TestUIn4!E204=US_UK!$A$562, 8&amp;COUNTIF(TestUIn4!$E$2:$E204,US_UK!$A$562),IF(TestUIn4!E204=US_UK!$A$642, 9&amp;COUNTIF(TestUIn4!$E$2:$E204,US_UK!$A$642),IF(TestUIn4!E204=US_UK!$A$722, 10&amp;COUNTIF(TestUIn4!$E$2:$E204,US_UK!$A$722),0)))))))))))</f>
        <v>0</v>
      </c>
      <c r="B204" t="str">
        <f>TestUIn4!A204</f>
        <v/>
      </c>
      <c r="C204" t="str">
        <f>TestUIn4!B204</f>
        <v/>
      </c>
      <c r="D204" t="str">
        <f>TestUIn4!C204</f>
        <v/>
      </c>
      <c r="E204" t="str">
        <f>TestUIn4!D204</f>
        <v/>
      </c>
      <c r="F204" s="87" t="str">
        <f>TestUIn4!F204</f>
        <v/>
      </c>
    </row>
    <row r="205">
      <c r="A205" s="86">
        <f>(IF(TestUIn4!E205=US_UK!$A$2,1&amp;COUNTIF(TestUIn4!$E$2:$E205,US_UK!$A$2), IF(TestUIn4!E205=US_UK!$A$82, 2&amp;COUNTIF(TestUIn4!$E$2:$E205,US_UK!$A$82),IF(TestUIn4!E205=US_UK!$A$162, 3&amp;COUNTIF(TestUIn4!$E$2:$E205,US_UK!$A$162),IF(TestUIn4!E205=US_UK!$A$242, 4&amp;COUNTIF(TestUIn4!$E$2:$E205,US_UK!$A$242),IF(TestUIn4!E205=US_UK!$A$322, 5&amp;COUNTIF(TestUIn4!$E$2:$E205,US_UK!$A$322),IF(TestUIn4!E205=US_UK!$A$402, 6&amp;COUNTIF(TestUIn4!$E$2:$E205,US_UK!$A$402),IF(TestUIn4!E205=US_UK!$A$482, 7&amp;COUNTIF(TestUIn4!$E$2:$E205,US_UK!$A$482),IF(TestUIn4!E205=US_UK!$A$562, 8&amp;COUNTIF(TestUIn4!$E$2:$E205,US_UK!$A$562),IF(TestUIn4!E205=US_UK!$A$642, 9&amp;COUNTIF(TestUIn4!$E$2:$E205,US_UK!$A$642),IF(TestUIn4!E205=US_UK!$A$722, 10&amp;COUNTIF(TestUIn4!$E$2:$E205,US_UK!$A$722),0)))))))))))</f>
        <v>0</v>
      </c>
      <c r="B205" t="str">
        <f>TestUIn4!A205</f>
        <v/>
      </c>
      <c r="C205" t="str">
        <f>TestUIn4!B205</f>
        <v/>
      </c>
      <c r="D205" t="str">
        <f>TestUIn4!C205</f>
        <v/>
      </c>
      <c r="E205" t="str">
        <f>TestUIn4!D205</f>
        <v/>
      </c>
      <c r="F205" s="87" t="str">
        <f>TestUIn4!F205</f>
        <v/>
      </c>
    </row>
    <row r="206">
      <c r="A206" s="86">
        <f>(IF(TestUIn4!E206=US_UK!$A$2,1&amp;COUNTIF(TestUIn4!$E$2:$E206,US_UK!$A$2), IF(TestUIn4!E206=US_UK!$A$82, 2&amp;COUNTIF(TestUIn4!$E$2:$E206,US_UK!$A$82),IF(TestUIn4!E206=US_UK!$A$162, 3&amp;COUNTIF(TestUIn4!$E$2:$E206,US_UK!$A$162),IF(TestUIn4!E206=US_UK!$A$242, 4&amp;COUNTIF(TestUIn4!$E$2:$E206,US_UK!$A$242),IF(TestUIn4!E206=US_UK!$A$322, 5&amp;COUNTIF(TestUIn4!$E$2:$E206,US_UK!$A$322),IF(TestUIn4!E206=US_UK!$A$402, 6&amp;COUNTIF(TestUIn4!$E$2:$E206,US_UK!$A$402),IF(TestUIn4!E206=US_UK!$A$482, 7&amp;COUNTIF(TestUIn4!$E$2:$E206,US_UK!$A$482),IF(TestUIn4!E206=US_UK!$A$562, 8&amp;COUNTIF(TestUIn4!$E$2:$E206,US_UK!$A$562),IF(TestUIn4!E206=US_UK!$A$642, 9&amp;COUNTIF(TestUIn4!$E$2:$E206,US_UK!$A$642),IF(TestUIn4!E206=US_UK!$A$722, 10&amp;COUNTIF(TestUIn4!$E$2:$E206,US_UK!$A$722),0)))))))))))</f>
        <v>0</v>
      </c>
      <c r="B206" t="str">
        <f>TestUIn4!A206</f>
        <v/>
      </c>
      <c r="C206" t="str">
        <f>TestUIn4!B206</f>
        <v/>
      </c>
      <c r="D206" t="str">
        <f>TestUIn4!C206</f>
        <v/>
      </c>
      <c r="E206" t="str">
        <f>TestUIn4!D206</f>
        <v/>
      </c>
      <c r="F206" s="87" t="str">
        <f>TestUIn4!F206</f>
        <v/>
      </c>
    </row>
    <row r="207">
      <c r="A207" s="86">
        <f>(IF(TestUIn4!E207=US_UK!$A$2,1&amp;COUNTIF(TestUIn4!$E$2:$E207,US_UK!$A$2), IF(TestUIn4!E207=US_UK!$A$82, 2&amp;COUNTIF(TestUIn4!$E$2:$E207,US_UK!$A$82),IF(TestUIn4!E207=US_UK!$A$162, 3&amp;COUNTIF(TestUIn4!$E$2:$E207,US_UK!$A$162),IF(TestUIn4!E207=US_UK!$A$242, 4&amp;COUNTIF(TestUIn4!$E$2:$E207,US_UK!$A$242),IF(TestUIn4!E207=US_UK!$A$322, 5&amp;COUNTIF(TestUIn4!$E$2:$E207,US_UK!$A$322),IF(TestUIn4!E207=US_UK!$A$402, 6&amp;COUNTIF(TestUIn4!$E$2:$E207,US_UK!$A$402),IF(TestUIn4!E207=US_UK!$A$482, 7&amp;COUNTIF(TestUIn4!$E$2:$E207,US_UK!$A$482),IF(TestUIn4!E207=US_UK!$A$562, 8&amp;COUNTIF(TestUIn4!$E$2:$E207,US_UK!$A$562),IF(TestUIn4!E207=US_UK!$A$642, 9&amp;COUNTIF(TestUIn4!$E$2:$E207,US_UK!$A$642),IF(TestUIn4!E207=US_UK!$A$722, 10&amp;COUNTIF(TestUIn4!$E$2:$E207,US_UK!$A$722),0)))))))))))</f>
        <v>0</v>
      </c>
      <c r="B207" t="str">
        <f>TestUIn4!A207</f>
        <v/>
      </c>
      <c r="C207" t="str">
        <f>TestUIn4!B207</f>
        <v/>
      </c>
      <c r="D207" t="str">
        <f>TestUIn4!C207</f>
        <v/>
      </c>
      <c r="E207" t="str">
        <f>TestUIn4!D207</f>
        <v/>
      </c>
      <c r="F207" s="87" t="str">
        <f>TestUIn4!F207</f>
        <v/>
      </c>
    </row>
    <row r="208">
      <c r="A208" s="86">
        <f>(IF(TestUIn4!E208=US_UK!$A$2,1&amp;COUNTIF(TestUIn4!$E$2:$E208,US_UK!$A$2), IF(TestUIn4!E208=US_UK!$A$82, 2&amp;COUNTIF(TestUIn4!$E$2:$E208,US_UK!$A$82),IF(TestUIn4!E208=US_UK!$A$162, 3&amp;COUNTIF(TestUIn4!$E$2:$E208,US_UK!$A$162),IF(TestUIn4!E208=US_UK!$A$242, 4&amp;COUNTIF(TestUIn4!$E$2:$E208,US_UK!$A$242),IF(TestUIn4!E208=US_UK!$A$322, 5&amp;COUNTIF(TestUIn4!$E$2:$E208,US_UK!$A$322),IF(TestUIn4!E208=US_UK!$A$402, 6&amp;COUNTIF(TestUIn4!$E$2:$E208,US_UK!$A$402),IF(TestUIn4!E208=US_UK!$A$482, 7&amp;COUNTIF(TestUIn4!$E$2:$E208,US_UK!$A$482),IF(TestUIn4!E208=US_UK!$A$562, 8&amp;COUNTIF(TestUIn4!$E$2:$E208,US_UK!$A$562),IF(TestUIn4!E208=US_UK!$A$642, 9&amp;COUNTIF(TestUIn4!$E$2:$E208,US_UK!$A$642),IF(TestUIn4!E208=US_UK!$A$722, 10&amp;COUNTIF(TestUIn4!$E$2:$E208,US_UK!$A$722),0)))))))))))</f>
        <v>0</v>
      </c>
      <c r="B208" t="str">
        <f>TestUIn4!A208</f>
        <v/>
      </c>
      <c r="C208" t="str">
        <f>TestUIn4!B208</f>
        <v/>
      </c>
      <c r="D208" t="str">
        <f>TestUIn4!C208</f>
        <v/>
      </c>
      <c r="E208" t="str">
        <f>TestUIn4!D208</f>
        <v/>
      </c>
      <c r="F208" s="87" t="str">
        <f>TestUIn4!F208</f>
        <v/>
      </c>
    </row>
    <row r="209">
      <c r="A209" s="86">
        <f>(IF(TestUIn4!E209=US_UK!$A$2,1&amp;COUNTIF(TestUIn4!$E$2:$E209,US_UK!$A$2), IF(TestUIn4!E209=US_UK!$A$82, 2&amp;COUNTIF(TestUIn4!$E$2:$E209,US_UK!$A$82),IF(TestUIn4!E209=US_UK!$A$162, 3&amp;COUNTIF(TestUIn4!$E$2:$E209,US_UK!$A$162),IF(TestUIn4!E209=US_UK!$A$242, 4&amp;COUNTIF(TestUIn4!$E$2:$E209,US_UK!$A$242),IF(TestUIn4!E209=US_UK!$A$322, 5&amp;COUNTIF(TestUIn4!$E$2:$E209,US_UK!$A$322),IF(TestUIn4!E209=US_UK!$A$402, 6&amp;COUNTIF(TestUIn4!$E$2:$E209,US_UK!$A$402),IF(TestUIn4!E209=US_UK!$A$482, 7&amp;COUNTIF(TestUIn4!$E$2:$E209,US_UK!$A$482),IF(TestUIn4!E209=US_UK!$A$562, 8&amp;COUNTIF(TestUIn4!$E$2:$E209,US_UK!$A$562),IF(TestUIn4!E209=US_UK!$A$642, 9&amp;COUNTIF(TestUIn4!$E$2:$E209,US_UK!$A$642),IF(TestUIn4!E209=US_UK!$A$722, 10&amp;COUNTIF(TestUIn4!$E$2:$E209,US_UK!$A$722),0)))))))))))</f>
        <v>0</v>
      </c>
      <c r="B209" t="str">
        <f>TestUIn4!A209</f>
        <v/>
      </c>
      <c r="C209" t="str">
        <f>TestUIn4!B209</f>
        <v/>
      </c>
      <c r="D209" t="str">
        <f>TestUIn4!C209</f>
        <v/>
      </c>
      <c r="E209" t="str">
        <f>TestUIn4!D209</f>
        <v/>
      </c>
      <c r="F209" s="87" t="str">
        <f>TestUIn4!F209</f>
        <v/>
      </c>
    </row>
    <row r="210">
      <c r="A210" s="86">
        <f>(IF(TestUIn4!E210=US_UK!$A$2,1&amp;COUNTIF(TestUIn4!$E$2:$E210,US_UK!$A$2), IF(TestUIn4!E210=US_UK!$A$82, 2&amp;COUNTIF(TestUIn4!$E$2:$E210,US_UK!$A$82),IF(TestUIn4!E210=US_UK!$A$162, 3&amp;COUNTIF(TestUIn4!$E$2:$E210,US_UK!$A$162),IF(TestUIn4!E210=US_UK!$A$242, 4&amp;COUNTIF(TestUIn4!$E$2:$E210,US_UK!$A$242),IF(TestUIn4!E210=US_UK!$A$322, 5&amp;COUNTIF(TestUIn4!$E$2:$E210,US_UK!$A$322),IF(TestUIn4!E210=US_UK!$A$402, 6&amp;COUNTIF(TestUIn4!$E$2:$E210,US_UK!$A$402),IF(TestUIn4!E210=US_UK!$A$482, 7&amp;COUNTIF(TestUIn4!$E$2:$E210,US_UK!$A$482),IF(TestUIn4!E210=US_UK!$A$562, 8&amp;COUNTIF(TestUIn4!$E$2:$E210,US_UK!$A$562),IF(TestUIn4!E210=US_UK!$A$642, 9&amp;COUNTIF(TestUIn4!$E$2:$E210,US_UK!$A$642),IF(TestUIn4!E210=US_UK!$A$722, 10&amp;COUNTIF(TestUIn4!$E$2:$E210,US_UK!$A$722),0)))))))))))</f>
        <v>0</v>
      </c>
      <c r="B210" t="str">
        <f>TestUIn4!A210</f>
        <v/>
      </c>
      <c r="C210" t="str">
        <f>TestUIn4!B210</f>
        <v/>
      </c>
      <c r="D210" t="str">
        <f>TestUIn4!C210</f>
        <v/>
      </c>
      <c r="E210" t="str">
        <f>TestUIn4!D210</f>
        <v/>
      </c>
      <c r="F210" s="87" t="str">
        <f>TestUIn4!F210</f>
        <v/>
      </c>
    </row>
    <row r="211">
      <c r="A211" s="86">
        <f>(IF(TestUIn4!E211=US_UK!$A$2,1&amp;COUNTIF(TestUIn4!$E$2:$E211,US_UK!$A$2), IF(TestUIn4!E211=US_UK!$A$82, 2&amp;COUNTIF(TestUIn4!$E$2:$E211,US_UK!$A$82),IF(TestUIn4!E211=US_UK!$A$162, 3&amp;COUNTIF(TestUIn4!$E$2:$E211,US_UK!$A$162),IF(TestUIn4!E211=US_UK!$A$242, 4&amp;COUNTIF(TestUIn4!$E$2:$E211,US_UK!$A$242),IF(TestUIn4!E211=US_UK!$A$322, 5&amp;COUNTIF(TestUIn4!$E$2:$E211,US_UK!$A$322),IF(TestUIn4!E211=US_UK!$A$402, 6&amp;COUNTIF(TestUIn4!$E$2:$E211,US_UK!$A$402),IF(TestUIn4!E211=US_UK!$A$482, 7&amp;COUNTIF(TestUIn4!$E$2:$E211,US_UK!$A$482),IF(TestUIn4!E211=US_UK!$A$562, 8&amp;COUNTIF(TestUIn4!$E$2:$E211,US_UK!$A$562),IF(TestUIn4!E211=US_UK!$A$642, 9&amp;COUNTIF(TestUIn4!$E$2:$E211,US_UK!$A$642),IF(TestUIn4!E211=US_UK!$A$722, 10&amp;COUNTIF(TestUIn4!$E$2:$E211,US_UK!$A$722),0)))))))))))</f>
        <v>0</v>
      </c>
      <c r="B211" t="str">
        <f>TestUIn4!A211</f>
        <v/>
      </c>
      <c r="C211" t="str">
        <f>TestUIn4!B211</f>
        <v/>
      </c>
      <c r="D211" t="str">
        <f>TestUIn4!C211</f>
        <v/>
      </c>
      <c r="E211" t="str">
        <f>TestUIn4!D211</f>
        <v/>
      </c>
      <c r="F211" s="87" t="str">
        <f>TestUIn4!F211</f>
        <v/>
      </c>
    </row>
    <row r="212">
      <c r="A212" s="86">
        <f>(IF(TestUIn4!E212=US_UK!$A$2,1&amp;COUNTIF(TestUIn4!$E$2:$E212,US_UK!$A$2), IF(TestUIn4!E212=US_UK!$A$82, 2&amp;COUNTIF(TestUIn4!$E$2:$E212,US_UK!$A$82),IF(TestUIn4!E212=US_UK!$A$162, 3&amp;COUNTIF(TestUIn4!$E$2:$E212,US_UK!$A$162),IF(TestUIn4!E212=US_UK!$A$242, 4&amp;COUNTIF(TestUIn4!$E$2:$E212,US_UK!$A$242),IF(TestUIn4!E212=US_UK!$A$322, 5&amp;COUNTIF(TestUIn4!$E$2:$E212,US_UK!$A$322),IF(TestUIn4!E212=US_UK!$A$402, 6&amp;COUNTIF(TestUIn4!$E$2:$E212,US_UK!$A$402),IF(TestUIn4!E212=US_UK!$A$482, 7&amp;COUNTIF(TestUIn4!$E$2:$E212,US_UK!$A$482),IF(TestUIn4!E212=US_UK!$A$562, 8&amp;COUNTIF(TestUIn4!$E$2:$E212,US_UK!$A$562),IF(TestUIn4!E212=US_UK!$A$642, 9&amp;COUNTIF(TestUIn4!$E$2:$E212,US_UK!$A$642),IF(TestUIn4!E212=US_UK!$A$722, 10&amp;COUNTIF(TestUIn4!$E$2:$E212,US_UK!$A$722),0)))))))))))</f>
        <v>0</v>
      </c>
      <c r="B212" t="str">
        <f>TestUIn4!A212</f>
        <v/>
      </c>
      <c r="C212" t="str">
        <f>TestUIn4!B212</f>
        <v/>
      </c>
      <c r="D212" t="str">
        <f>TestUIn4!C212</f>
        <v/>
      </c>
      <c r="E212" t="str">
        <f>TestUIn4!D212</f>
        <v/>
      </c>
      <c r="F212" s="87" t="str">
        <f>TestUIn4!F212</f>
        <v/>
      </c>
    </row>
    <row r="213">
      <c r="A213" s="86">
        <f>(IF(TestUIn4!E213=US_UK!$A$2,1&amp;COUNTIF(TestUIn4!$E$2:$E213,US_UK!$A$2), IF(TestUIn4!E213=US_UK!$A$82, 2&amp;COUNTIF(TestUIn4!$E$2:$E213,US_UK!$A$82),IF(TestUIn4!E213=US_UK!$A$162, 3&amp;COUNTIF(TestUIn4!$E$2:$E213,US_UK!$A$162),IF(TestUIn4!E213=US_UK!$A$242, 4&amp;COUNTIF(TestUIn4!$E$2:$E213,US_UK!$A$242),IF(TestUIn4!E213=US_UK!$A$322, 5&amp;COUNTIF(TestUIn4!$E$2:$E213,US_UK!$A$322),IF(TestUIn4!E213=US_UK!$A$402, 6&amp;COUNTIF(TestUIn4!$E$2:$E213,US_UK!$A$402),IF(TestUIn4!E213=US_UK!$A$482, 7&amp;COUNTIF(TestUIn4!$E$2:$E213,US_UK!$A$482),IF(TestUIn4!E213=US_UK!$A$562, 8&amp;COUNTIF(TestUIn4!$E$2:$E213,US_UK!$A$562),IF(TestUIn4!E213=US_UK!$A$642, 9&amp;COUNTIF(TestUIn4!$E$2:$E213,US_UK!$A$642),IF(TestUIn4!E213=US_UK!$A$722, 10&amp;COUNTIF(TestUIn4!$E$2:$E213,US_UK!$A$722),0)))))))))))</f>
        <v>0</v>
      </c>
      <c r="B213" t="str">
        <f>TestUIn4!A213</f>
        <v/>
      </c>
      <c r="C213" t="str">
        <f>TestUIn4!B213</f>
        <v/>
      </c>
      <c r="D213" t="str">
        <f>TestUIn4!C213</f>
        <v/>
      </c>
      <c r="E213" t="str">
        <f>TestUIn4!D213</f>
        <v/>
      </c>
      <c r="F213" s="87" t="str">
        <f>TestUIn4!F213</f>
        <v/>
      </c>
    </row>
    <row r="214">
      <c r="A214" s="86">
        <f>(IF(TestUIn4!E214=US_UK!$A$2,1&amp;COUNTIF(TestUIn4!$E$2:$E214,US_UK!$A$2), IF(TestUIn4!E214=US_UK!$A$82, 2&amp;COUNTIF(TestUIn4!$E$2:$E214,US_UK!$A$82),IF(TestUIn4!E214=US_UK!$A$162, 3&amp;COUNTIF(TestUIn4!$E$2:$E214,US_UK!$A$162),IF(TestUIn4!E214=US_UK!$A$242, 4&amp;COUNTIF(TestUIn4!$E$2:$E214,US_UK!$A$242),IF(TestUIn4!E214=US_UK!$A$322, 5&amp;COUNTIF(TestUIn4!$E$2:$E214,US_UK!$A$322),IF(TestUIn4!E214=US_UK!$A$402, 6&amp;COUNTIF(TestUIn4!$E$2:$E214,US_UK!$A$402),IF(TestUIn4!E214=US_UK!$A$482, 7&amp;COUNTIF(TestUIn4!$E$2:$E214,US_UK!$A$482),IF(TestUIn4!E214=US_UK!$A$562, 8&amp;COUNTIF(TestUIn4!$E$2:$E214,US_UK!$A$562),IF(TestUIn4!E214=US_UK!$A$642, 9&amp;COUNTIF(TestUIn4!$E$2:$E214,US_UK!$A$642),IF(TestUIn4!E214=US_UK!$A$722, 10&amp;COUNTIF(TestUIn4!$E$2:$E214,US_UK!$A$722),0)))))))))))</f>
        <v>0</v>
      </c>
      <c r="B214" t="str">
        <f>TestUIn4!A214</f>
        <v/>
      </c>
      <c r="C214" t="str">
        <f>TestUIn4!B214</f>
        <v/>
      </c>
      <c r="D214" t="str">
        <f>TestUIn4!C214</f>
        <v/>
      </c>
      <c r="E214" t="str">
        <f>TestUIn4!D214</f>
        <v/>
      </c>
      <c r="F214" s="87" t="str">
        <f>TestUIn4!F214</f>
        <v/>
      </c>
    </row>
    <row r="215">
      <c r="A215" s="86">
        <f>(IF(TestUIn4!E215=US_UK!$A$2,1&amp;COUNTIF(TestUIn4!$E$2:$E215,US_UK!$A$2), IF(TestUIn4!E215=US_UK!$A$82, 2&amp;COUNTIF(TestUIn4!$E$2:$E215,US_UK!$A$82),IF(TestUIn4!E215=US_UK!$A$162, 3&amp;COUNTIF(TestUIn4!$E$2:$E215,US_UK!$A$162),IF(TestUIn4!E215=US_UK!$A$242, 4&amp;COUNTIF(TestUIn4!$E$2:$E215,US_UK!$A$242),IF(TestUIn4!E215=US_UK!$A$322, 5&amp;COUNTIF(TestUIn4!$E$2:$E215,US_UK!$A$322),IF(TestUIn4!E215=US_UK!$A$402, 6&amp;COUNTIF(TestUIn4!$E$2:$E215,US_UK!$A$402),IF(TestUIn4!E215=US_UK!$A$482, 7&amp;COUNTIF(TestUIn4!$E$2:$E215,US_UK!$A$482),IF(TestUIn4!E215=US_UK!$A$562, 8&amp;COUNTIF(TestUIn4!$E$2:$E215,US_UK!$A$562),IF(TestUIn4!E215=US_UK!$A$642, 9&amp;COUNTIF(TestUIn4!$E$2:$E215,US_UK!$A$642),IF(TestUIn4!E215=US_UK!$A$722, 10&amp;COUNTIF(TestUIn4!$E$2:$E215,US_UK!$A$722),0)))))))))))</f>
        <v>0</v>
      </c>
      <c r="B215" t="str">
        <f>TestUIn4!A215</f>
        <v/>
      </c>
      <c r="C215" t="str">
        <f>TestUIn4!B215</f>
        <v/>
      </c>
      <c r="D215" t="str">
        <f>TestUIn4!C215</f>
        <v/>
      </c>
      <c r="E215" t="str">
        <f>TestUIn4!D215</f>
        <v/>
      </c>
      <c r="F215" s="87" t="str">
        <f>TestUIn4!F215</f>
        <v/>
      </c>
    </row>
    <row r="216">
      <c r="A216" s="86">
        <f>(IF(TestUIn4!E216=US_UK!$A$2,1&amp;COUNTIF(TestUIn4!$E$2:$E216,US_UK!$A$2), IF(TestUIn4!E216=US_UK!$A$82, 2&amp;COUNTIF(TestUIn4!$E$2:$E216,US_UK!$A$82),IF(TestUIn4!E216=US_UK!$A$162, 3&amp;COUNTIF(TestUIn4!$E$2:$E216,US_UK!$A$162),IF(TestUIn4!E216=US_UK!$A$242, 4&amp;COUNTIF(TestUIn4!$E$2:$E216,US_UK!$A$242),IF(TestUIn4!E216=US_UK!$A$322, 5&amp;COUNTIF(TestUIn4!$E$2:$E216,US_UK!$A$322),IF(TestUIn4!E216=US_UK!$A$402, 6&amp;COUNTIF(TestUIn4!$E$2:$E216,US_UK!$A$402),IF(TestUIn4!E216=US_UK!$A$482, 7&amp;COUNTIF(TestUIn4!$E$2:$E216,US_UK!$A$482),IF(TestUIn4!E216=US_UK!$A$562, 8&amp;COUNTIF(TestUIn4!$E$2:$E216,US_UK!$A$562),IF(TestUIn4!E216=US_UK!$A$642, 9&amp;COUNTIF(TestUIn4!$E$2:$E216,US_UK!$A$642),IF(TestUIn4!E216=US_UK!$A$722, 10&amp;COUNTIF(TestUIn4!$E$2:$E216,US_UK!$A$722),0)))))))))))</f>
        <v>0</v>
      </c>
      <c r="B216" t="str">
        <f>TestUIn4!A216</f>
        <v/>
      </c>
      <c r="C216" t="str">
        <f>TestUIn4!B216</f>
        <v/>
      </c>
      <c r="D216" t="str">
        <f>TestUIn4!C216</f>
        <v/>
      </c>
      <c r="E216" t="str">
        <f>TestUIn4!D216</f>
        <v/>
      </c>
      <c r="F216" s="87" t="str">
        <f>TestUIn4!F216</f>
        <v/>
      </c>
    </row>
    <row r="217">
      <c r="A217" s="86">
        <f>(IF(TestUIn4!E217=US_UK!$A$2,1&amp;COUNTIF(TestUIn4!$E$2:$E217,US_UK!$A$2), IF(TestUIn4!E217=US_UK!$A$82, 2&amp;COUNTIF(TestUIn4!$E$2:$E217,US_UK!$A$82),IF(TestUIn4!E217=US_UK!$A$162, 3&amp;COUNTIF(TestUIn4!$E$2:$E217,US_UK!$A$162),IF(TestUIn4!E217=US_UK!$A$242, 4&amp;COUNTIF(TestUIn4!$E$2:$E217,US_UK!$A$242),IF(TestUIn4!E217=US_UK!$A$322, 5&amp;COUNTIF(TestUIn4!$E$2:$E217,US_UK!$A$322),IF(TestUIn4!E217=US_UK!$A$402, 6&amp;COUNTIF(TestUIn4!$E$2:$E217,US_UK!$A$402),IF(TestUIn4!E217=US_UK!$A$482, 7&amp;COUNTIF(TestUIn4!$E$2:$E217,US_UK!$A$482),IF(TestUIn4!E217=US_UK!$A$562, 8&amp;COUNTIF(TestUIn4!$E$2:$E217,US_UK!$A$562),IF(TestUIn4!E217=US_UK!$A$642, 9&amp;COUNTIF(TestUIn4!$E$2:$E217,US_UK!$A$642),IF(TestUIn4!E217=US_UK!$A$722, 10&amp;COUNTIF(TestUIn4!$E$2:$E217,US_UK!$A$722),0)))))))))))</f>
        <v>0</v>
      </c>
      <c r="B217" t="str">
        <f>TestUIn4!A217</f>
        <v/>
      </c>
      <c r="C217" t="str">
        <f>TestUIn4!B217</f>
        <v/>
      </c>
      <c r="D217" t="str">
        <f>TestUIn4!C217</f>
        <v/>
      </c>
      <c r="E217" t="str">
        <f>TestUIn4!D217</f>
        <v/>
      </c>
      <c r="F217" s="87" t="str">
        <f>TestUIn4!F217</f>
        <v/>
      </c>
    </row>
    <row r="218">
      <c r="A218" s="86">
        <f>(IF(TestUIn4!E218=US_UK!$A$2,1&amp;COUNTIF(TestUIn4!$E$2:$E218,US_UK!$A$2), IF(TestUIn4!E218=US_UK!$A$82, 2&amp;COUNTIF(TestUIn4!$E$2:$E218,US_UK!$A$82),IF(TestUIn4!E218=US_UK!$A$162, 3&amp;COUNTIF(TestUIn4!$E$2:$E218,US_UK!$A$162),IF(TestUIn4!E218=US_UK!$A$242, 4&amp;COUNTIF(TestUIn4!$E$2:$E218,US_UK!$A$242),IF(TestUIn4!E218=US_UK!$A$322, 5&amp;COUNTIF(TestUIn4!$E$2:$E218,US_UK!$A$322),IF(TestUIn4!E218=US_UK!$A$402, 6&amp;COUNTIF(TestUIn4!$E$2:$E218,US_UK!$A$402),IF(TestUIn4!E218=US_UK!$A$482, 7&amp;COUNTIF(TestUIn4!$E$2:$E218,US_UK!$A$482),IF(TestUIn4!E218=US_UK!$A$562, 8&amp;COUNTIF(TestUIn4!$E$2:$E218,US_UK!$A$562),IF(TestUIn4!E218=US_UK!$A$642, 9&amp;COUNTIF(TestUIn4!$E$2:$E218,US_UK!$A$642),IF(TestUIn4!E218=US_UK!$A$722, 10&amp;COUNTIF(TestUIn4!$E$2:$E218,US_UK!$A$722),0)))))))))))</f>
        <v>0</v>
      </c>
      <c r="B218" t="str">
        <f>TestUIn4!A218</f>
        <v/>
      </c>
      <c r="C218" t="str">
        <f>TestUIn4!B218</f>
        <v/>
      </c>
      <c r="D218" t="str">
        <f>TestUIn4!C218</f>
        <v/>
      </c>
      <c r="E218" t="str">
        <f>TestUIn4!D218</f>
        <v/>
      </c>
      <c r="F218" s="87" t="str">
        <f>TestUIn4!F218</f>
        <v/>
      </c>
    </row>
    <row r="219">
      <c r="A219" s="86">
        <f>(IF(TestUIn4!E219=US_UK!$A$2,1&amp;COUNTIF(TestUIn4!$E$2:$E219,US_UK!$A$2), IF(TestUIn4!E219=US_UK!$A$82, 2&amp;COUNTIF(TestUIn4!$E$2:$E219,US_UK!$A$82),IF(TestUIn4!E219=US_UK!$A$162, 3&amp;COUNTIF(TestUIn4!$E$2:$E219,US_UK!$A$162),IF(TestUIn4!E219=US_UK!$A$242, 4&amp;COUNTIF(TestUIn4!$E$2:$E219,US_UK!$A$242),IF(TestUIn4!E219=US_UK!$A$322, 5&amp;COUNTIF(TestUIn4!$E$2:$E219,US_UK!$A$322),IF(TestUIn4!E219=US_UK!$A$402, 6&amp;COUNTIF(TestUIn4!$E$2:$E219,US_UK!$A$402),IF(TestUIn4!E219=US_UK!$A$482, 7&amp;COUNTIF(TestUIn4!$E$2:$E219,US_UK!$A$482),IF(TestUIn4!E219=US_UK!$A$562, 8&amp;COUNTIF(TestUIn4!$E$2:$E219,US_UK!$A$562),IF(TestUIn4!E219=US_UK!$A$642, 9&amp;COUNTIF(TestUIn4!$E$2:$E219,US_UK!$A$642),IF(TestUIn4!E219=US_UK!$A$722, 10&amp;COUNTIF(TestUIn4!$E$2:$E219,US_UK!$A$722),0)))))))))))</f>
        <v>0</v>
      </c>
      <c r="B219" t="str">
        <f>TestUIn4!A219</f>
        <v/>
      </c>
      <c r="C219" t="str">
        <f>TestUIn4!B219</f>
        <v/>
      </c>
      <c r="D219" t="str">
        <f>TestUIn4!C219</f>
        <v/>
      </c>
      <c r="E219" t="str">
        <f>TestUIn4!D219</f>
        <v/>
      </c>
      <c r="F219" s="87" t="str">
        <f>TestUIn4!F219</f>
        <v/>
      </c>
    </row>
    <row r="220">
      <c r="A220" s="86">
        <f>(IF(TestUIn4!E220=US_UK!$A$2,1&amp;COUNTIF(TestUIn4!$E$2:$E220,US_UK!$A$2), IF(TestUIn4!E220=US_UK!$A$82, 2&amp;COUNTIF(TestUIn4!$E$2:$E220,US_UK!$A$82),IF(TestUIn4!E220=US_UK!$A$162, 3&amp;COUNTIF(TestUIn4!$E$2:$E220,US_UK!$A$162),IF(TestUIn4!E220=US_UK!$A$242, 4&amp;COUNTIF(TestUIn4!$E$2:$E220,US_UK!$A$242),IF(TestUIn4!E220=US_UK!$A$322, 5&amp;COUNTIF(TestUIn4!$E$2:$E220,US_UK!$A$322),IF(TestUIn4!E220=US_UK!$A$402, 6&amp;COUNTIF(TestUIn4!$E$2:$E220,US_UK!$A$402),IF(TestUIn4!E220=US_UK!$A$482, 7&amp;COUNTIF(TestUIn4!$E$2:$E220,US_UK!$A$482),IF(TestUIn4!E220=US_UK!$A$562, 8&amp;COUNTIF(TestUIn4!$E$2:$E220,US_UK!$A$562),IF(TestUIn4!E220=US_UK!$A$642, 9&amp;COUNTIF(TestUIn4!$E$2:$E220,US_UK!$A$642),IF(TestUIn4!E220=US_UK!$A$722, 10&amp;COUNTIF(TestUIn4!$E$2:$E220,US_UK!$A$722),0)))))))))))</f>
        <v>0</v>
      </c>
      <c r="B220" t="str">
        <f>TestUIn4!A220</f>
        <v/>
      </c>
      <c r="C220" t="str">
        <f>TestUIn4!B220</f>
        <v/>
      </c>
      <c r="D220" t="str">
        <f>TestUIn4!C220</f>
        <v/>
      </c>
      <c r="E220" t="str">
        <f>TestUIn4!D220</f>
        <v/>
      </c>
      <c r="F220" s="87" t="str">
        <f>TestUIn4!F220</f>
        <v/>
      </c>
    </row>
    <row r="221">
      <c r="A221" s="86">
        <f>(IF(TestUIn4!E221=US_UK!$A$2,1&amp;COUNTIF(TestUIn4!$E$2:$E221,US_UK!$A$2), IF(TestUIn4!E221=US_UK!$A$82, 2&amp;COUNTIF(TestUIn4!$E$2:$E221,US_UK!$A$82),IF(TestUIn4!E221=US_UK!$A$162, 3&amp;COUNTIF(TestUIn4!$E$2:$E221,US_UK!$A$162),IF(TestUIn4!E221=US_UK!$A$242, 4&amp;COUNTIF(TestUIn4!$E$2:$E221,US_UK!$A$242),IF(TestUIn4!E221=US_UK!$A$322, 5&amp;COUNTIF(TestUIn4!$E$2:$E221,US_UK!$A$322),IF(TestUIn4!E221=US_UK!$A$402, 6&amp;COUNTIF(TestUIn4!$E$2:$E221,US_UK!$A$402),IF(TestUIn4!E221=US_UK!$A$482, 7&amp;COUNTIF(TestUIn4!$E$2:$E221,US_UK!$A$482),IF(TestUIn4!E221=US_UK!$A$562, 8&amp;COUNTIF(TestUIn4!$E$2:$E221,US_UK!$A$562),IF(TestUIn4!E221=US_UK!$A$642, 9&amp;COUNTIF(TestUIn4!$E$2:$E221,US_UK!$A$642),IF(TestUIn4!E221=US_UK!$A$722, 10&amp;COUNTIF(TestUIn4!$E$2:$E221,US_UK!$A$722),0)))))))))))</f>
        <v>0</v>
      </c>
      <c r="B221" t="str">
        <f>TestUIn4!A221</f>
        <v/>
      </c>
      <c r="C221" t="str">
        <f>TestUIn4!B221</f>
        <v/>
      </c>
      <c r="D221" t="str">
        <f>TestUIn4!C221</f>
        <v/>
      </c>
      <c r="E221" t="str">
        <f>TestUIn4!D221</f>
        <v/>
      </c>
      <c r="F221" s="87" t="str">
        <f>TestUIn4!F221</f>
        <v/>
      </c>
    </row>
    <row r="222">
      <c r="A222" s="86">
        <f>(IF(TestUIn4!E222=US_UK!$A$2,1&amp;COUNTIF(TestUIn4!$E$2:$E222,US_UK!$A$2), IF(TestUIn4!E222=US_UK!$A$82, 2&amp;COUNTIF(TestUIn4!$E$2:$E222,US_UK!$A$82),IF(TestUIn4!E222=US_UK!$A$162, 3&amp;COUNTIF(TestUIn4!$E$2:$E222,US_UK!$A$162),IF(TestUIn4!E222=US_UK!$A$242, 4&amp;COUNTIF(TestUIn4!$E$2:$E222,US_UK!$A$242),IF(TestUIn4!E222=US_UK!$A$322, 5&amp;COUNTIF(TestUIn4!$E$2:$E222,US_UK!$A$322),IF(TestUIn4!E222=US_UK!$A$402, 6&amp;COUNTIF(TestUIn4!$E$2:$E222,US_UK!$A$402),IF(TestUIn4!E222=US_UK!$A$482, 7&amp;COUNTIF(TestUIn4!$E$2:$E222,US_UK!$A$482),IF(TestUIn4!E222=US_UK!$A$562, 8&amp;COUNTIF(TestUIn4!$E$2:$E222,US_UK!$A$562),IF(TestUIn4!E222=US_UK!$A$642, 9&amp;COUNTIF(TestUIn4!$E$2:$E222,US_UK!$A$642),IF(TestUIn4!E222=US_UK!$A$722, 10&amp;COUNTIF(TestUIn4!$E$2:$E222,US_UK!$A$722),0)))))))))))</f>
        <v>0</v>
      </c>
      <c r="B222" t="str">
        <f>TestUIn4!A222</f>
        <v/>
      </c>
      <c r="C222" t="str">
        <f>TestUIn4!B222</f>
        <v/>
      </c>
      <c r="D222" t="str">
        <f>TestUIn4!C222</f>
        <v/>
      </c>
      <c r="E222" t="str">
        <f>TestUIn4!D222</f>
        <v/>
      </c>
      <c r="F222" s="87" t="str">
        <f>TestUIn4!F222</f>
        <v/>
      </c>
    </row>
    <row r="223">
      <c r="A223" s="86">
        <f>(IF(TestUIn4!E223=US_UK!$A$2,1&amp;COUNTIF(TestUIn4!$E$2:$E223,US_UK!$A$2), IF(TestUIn4!E223=US_UK!$A$82, 2&amp;COUNTIF(TestUIn4!$E$2:$E223,US_UK!$A$82),IF(TestUIn4!E223=US_UK!$A$162, 3&amp;COUNTIF(TestUIn4!$E$2:$E223,US_UK!$A$162),IF(TestUIn4!E223=US_UK!$A$242, 4&amp;COUNTIF(TestUIn4!$E$2:$E223,US_UK!$A$242),IF(TestUIn4!E223=US_UK!$A$322, 5&amp;COUNTIF(TestUIn4!$E$2:$E223,US_UK!$A$322),IF(TestUIn4!E223=US_UK!$A$402, 6&amp;COUNTIF(TestUIn4!$E$2:$E223,US_UK!$A$402),IF(TestUIn4!E223=US_UK!$A$482, 7&amp;COUNTIF(TestUIn4!$E$2:$E223,US_UK!$A$482),IF(TestUIn4!E223=US_UK!$A$562, 8&amp;COUNTIF(TestUIn4!$E$2:$E223,US_UK!$A$562),IF(TestUIn4!E223=US_UK!$A$642, 9&amp;COUNTIF(TestUIn4!$E$2:$E223,US_UK!$A$642),IF(TestUIn4!E223=US_UK!$A$722, 10&amp;COUNTIF(TestUIn4!$E$2:$E223,US_UK!$A$722),0)))))))))))</f>
        <v>0</v>
      </c>
      <c r="B223" t="str">
        <f>TestUIn4!A223</f>
        <v/>
      </c>
      <c r="C223" t="str">
        <f>TestUIn4!B223</f>
        <v/>
      </c>
      <c r="D223" t="str">
        <f>TestUIn4!C223</f>
        <v/>
      </c>
      <c r="E223" t="str">
        <f>TestUIn4!D223</f>
        <v/>
      </c>
      <c r="F223" s="87" t="str">
        <f>TestUIn4!F223</f>
        <v/>
      </c>
    </row>
    <row r="224">
      <c r="A224" s="86">
        <f>(IF(TestUIn4!E224=US_UK!$A$2,1&amp;COUNTIF(TestUIn4!$E$2:$E224,US_UK!$A$2), IF(TestUIn4!E224=US_UK!$A$82, 2&amp;COUNTIF(TestUIn4!$E$2:$E224,US_UK!$A$82),IF(TestUIn4!E224=US_UK!$A$162, 3&amp;COUNTIF(TestUIn4!$E$2:$E224,US_UK!$A$162),IF(TestUIn4!E224=US_UK!$A$242, 4&amp;COUNTIF(TestUIn4!$E$2:$E224,US_UK!$A$242),IF(TestUIn4!E224=US_UK!$A$322, 5&amp;COUNTIF(TestUIn4!$E$2:$E224,US_UK!$A$322),IF(TestUIn4!E224=US_UK!$A$402, 6&amp;COUNTIF(TestUIn4!$E$2:$E224,US_UK!$A$402),IF(TestUIn4!E224=US_UK!$A$482, 7&amp;COUNTIF(TestUIn4!$E$2:$E224,US_UK!$A$482),IF(TestUIn4!E224=US_UK!$A$562, 8&amp;COUNTIF(TestUIn4!$E$2:$E224,US_UK!$A$562),IF(TestUIn4!E224=US_UK!$A$642, 9&amp;COUNTIF(TestUIn4!$E$2:$E224,US_UK!$A$642),IF(TestUIn4!E224=US_UK!$A$722, 10&amp;COUNTIF(TestUIn4!$E$2:$E224,US_UK!$A$722),0)))))))))))</f>
        <v>0</v>
      </c>
      <c r="B224" t="str">
        <f>TestUIn4!A224</f>
        <v/>
      </c>
      <c r="C224" t="str">
        <f>TestUIn4!B224</f>
        <v/>
      </c>
      <c r="D224" t="str">
        <f>TestUIn4!C224</f>
        <v/>
      </c>
      <c r="E224" t="str">
        <f>TestUIn4!D224</f>
        <v/>
      </c>
      <c r="F224" s="87" t="str">
        <f>TestUIn4!F224</f>
        <v/>
      </c>
    </row>
    <row r="225">
      <c r="A225" s="86">
        <f>(IF(TestUIn4!E225=US_UK!$A$2,1&amp;COUNTIF(TestUIn4!$E$2:$E225,US_UK!$A$2), IF(TestUIn4!E225=US_UK!$A$82, 2&amp;COUNTIF(TestUIn4!$E$2:$E225,US_UK!$A$82),IF(TestUIn4!E225=US_UK!$A$162, 3&amp;COUNTIF(TestUIn4!$E$2:$E225,US_UK!$A$162),IF(TestUIn4!E225=US_UK!$A$242, 4&amp;COUNTIF(TestUIn4!$E$2:$E225,US_UK!$A$242),IF(TestUIn4!E225=US_UK!$A$322, 5&amp;COUNTIF(TestUIn4!$E$2:$E225,US_UK!$A$322),IF(TestUIn4!E225=US_UK!$A$402, 6&amp;COUNTIF(TestUIn4!$E$2:$E225,US_UK!$A$402),IF(TestUIn4!E225=US_UK!$A$482, 7&amp;COUNTIF(TestUIn4!$E$2:$E225,US_UK!$A$482),IF(TestUIn4!E225=US_UK!$A$562, 8&amp;COUNTIF(TestUIn4!$E$2:$E225,US_UK!$A$562),IF(TestUIn4!E225=US_UK!$A$642, 9&amp;COUNTIF(TestUIn4!$E$2:$E225,US_UK!$A$642),IF(TestUIn4!E225=US_UK!$A$722, 10&amp;COUNTIF(TestUIn4!$E$2:$E225,US_UK!$A$722),0)))))))))))</f>
        <v>0</v>
      </c>
      <c r="B225" t="str">
        <f>TestUIn4!A225</f>
        <v/>
      </c>
      <c r="C225" t="str">
        <f>TestUIn4!B225</f>
        <v/>
      </c>
      <c r="D225" t="str">
        <f>TestUIn4!C225</f>
        <v/>
      </c>
      <c r="E225" t="str">
        <f>TestUIn4!D225</f>
        <v/>
      </c>
      <c r="F225" s="87" t="str">
        <f>TestUIn4!F225</f>
        <v/>
      </c>
    </row>
    <row r="226">
      <c r="A226" s="86">
        <f>(IF(TestUIn4!E226=US_UK!$A$2,1&amp;COUNTIF(TestUIn4!$E$2:$E226,US_UK!$A$2), IF(TestUIn4!E226=US_UK!$A$82, 2&amp;COUNTIF(TestUIn4!$E$2:$E226,US_UK!$A$82),IF(TestUIn4!E226=US_UK!$A$162, 3&amp;COUNTIF(TestUIn4!$E$2:$E226,US_UK!$A$162),IF(TestUIn4!E226=US_UK!$A$242, 4&amp;COUNTIF(TestUIn4!$E$2:$E226,US_UK!$A$242),IF(TestUIn4!E226=US_UK!$A$322, 5&amp;COUNTIF(TestUIn4!$E$2:$E226,US_UK!$A$322),IF(TestUIn4!E226=US_UK!$A$402, 6&amp;COUNTIF(TestUIn4!$E$2:$E226,US_UK!$A$402),IF(TestUIn4!E226=US_UK!$A$482, 7&amp;COUNTIF(TestUIn4!$E$2:$E226,US_UK!$A$482),IF(TestUIn4!E226=US_UK!$A$562, 8&amp;COUNTIF(TestUIn4!$E$2:$E226,US_UK!$A$562),IF(TestUIn4!E226=US_UK!$A$642, 9&amp;COUNTIF(TestUIn4!$E$2:$E226,US_UK!$A$642),IF(TestUIn4!E226=US_UK!$A$722, 10&amp;COUNTIF(TestUIn4!$E$2:$E226,US_UK!$A$722),0)))))))))))</f>
        <v>0</v>
      </c>
      <c r="B226" t="str">
        <f>TestUIn4!A226</f>
        <v/>
      </c>
      <c r="C226" t="str">
        <f>TestUIn4!B226</f>
        <v/>
      </c>
      <c r="D226" t="str">
        <f>TestUIn4!C226</f>
        <v/>
      </c>
      <c r="E226" t="str">
        <f>TestUIn4!D226</f>
        <v/>
      </c>
      <c r="F226" s="87" t="str">
        <f>TestUIn4!F226</f>
        <v/>
      </c>
    </row>
    <row r="227">
      <c r="A227" s="86">
        <f>(IF(TestUIn4!E227=US_UK!$A$2,1&amp;COUNTIF(TestUIn4!$E$2:$E227,US_UK!$A$2), IF(TestUIn4!E227=US_UK!$A$82, 2&amp;COUNTIF(TestUIn4!$E$2:$E227,US_UK!$A$82),IF(TestUIn4!E227=US_UK!$A$162, 3&amp;COUNTIF(TestUIn4!$E$2:$E227,US_UK!$A$162),IF(TestUIn4!E227=US_UK!$A$242, 4&amp;COUNTIF(TestUIn4!$E$2:$E227,US_UK!$A$242),IF(TestUIn4!E227=US_UK!$A$322, 5&amp;COUNTIF(TestUIn4!$E$2:$E227,US_UK!$A$322),IF(TestUIn4!E227=US_UK!$A$402, 6&amp;COUNTIF(TestUIn4!$E$2:$E227,US_UK!$A$402),IF(TestUIn4!E227=US_UK!$A$482, 7&amp;COUNTIF(TestUIn4!$E$2:$E227,US_UK!$A$482),IF(TestUIn4!E227=US_UK!$A$562, 8&amp;COUNTIF(TestUIn4!$E$2:$E227,US_UK!$A$562),IF(TestUIn4!E227=US_UK!$A$642, 9&amp;COUNTIF(TestUIn4!$E$2:$E227,US_UK!$A$642),IF(TestUIn4!E227=US_UK!$A$722, 10&amp;COUNTIF(TestUIn4!$E$2:$E227,US_UK!$A$722),0)))))))))))</f>
        <v>0</v>
      </c>
      <c r="B227" t="str">
        <f>TestUIn4!A227</f>
        <v/>
      </c>
      <c r="C227" t="str">
        <f>TestUIn4!B227</f>
        <v/>
      </c>
      <c r="D227" t="str">
        <f>TestUIn4!C227</f>
        <v/>
      </c>
      <c r="E227" t="str">
        <f>TestUIn4!D227</f>
        <v/>
      </c>
      <c r="F227" s="87" t="str">
        <f>TestUIn4!F227</f>
        <v/>
      </c>
    </row>
    <row r="228">
      <c r="A228" s="86">
        <f>(IF(TestUIn4!E228=US_UK!$A$2,1&amp;COUNTIF(TestUIn4!$E$2:$E228,US_UK!$A$2), IF(TestUIn4!E228=US_UK!$A$82, 2&amp;COUNTIF(TestUIn4!$E$2:$E228,US_UK!$A$82),IF(TestUIn4!E228=US_UK!$A$162, 3&amp;COUNTIF(TestUIn4!$E$2:$E228,US_UK!$A$162),IF(TestUIn4!E228=US_UK!$A$242, 4&amp;COUNTIF(TestUIn4!$E$2:$E228,US_UK!$A$242),IF(TestUIn4!E228=US_UK!$A$322, 5&amp;COUNTIF(TestUIn4!$E$2:$E228,US_UK!$A$322),IF(TestUIn4!E228=US_UK!$A$402, 6&amp;COUNTIF(TestUIn4!$E$2:$E228,US_UK!$A$402),IF(TestUIn4!E228=US_UK!$A$482, 7&amp;COUNTIF(TestUIn4!$E$2:$E228,US_UK!$A$482),IF(TestUIn4!E228=US_UK!$A$562, 8&amp;COUNTIF(TestUIn4!$E$2:$E228,US_UK!$A$562),IF(TestUIn4!E228=US_UK!$A$642, 9&amp;COUNTIF(TestUIn4!$E$2:$E228,US_UK!$A$642),IF(TestUIn4!E228=US_UK!$A$722, 10&amp;COUNTIF(TestUIn4!$E$2:$E228,US_UK!$A$722),0)))))))))))</f>
        <v>0</v>
      </c>
      <c r="B228" t="str">
        <f>TestUIn4!A228</f>
        <v/>
      </c>
      <c r="C228" t="str">
        <f>TestUIn4!B228</f>
        <v/>
      </c>
      <c r="D228" t="str">
        <f>TestUIn4!C228</f>
        <v/>
      </c>
      <c r="E228" t="str">
        <f>TestUIn4!D228</f>
        <v/>
      </c>
      <c r="F228" s="87" t="str">
        <f>TestUIn4!F228</f>
        <v/>
      </c>
    </row>
    <row r="229">
      <c r="A229" s="86">
        <f>(IF(TestUIn4!E229=US_UK!$A$2,1&amp;COUNTIF(TestUIn4!$E$2:$E229,US_UK!$A$2), IF(TestUIn4!E229=US_UK!$A$82, 2&amp;COUNTIF(TestUIn4!$E$2:$E229,US_UK!$A$82),IF(TestUIn4!E229=US_UK!$A$162, 3&amp;COUNTIF(TestUIn4!$E$2:$E229,US_UK!$A$162),IF(TestUIn4!E229=US_UK!$A$242, 4&amp;COUNTIF(TestUIn4!$E$2:$E229,US_UK!$A$242),IF(TestUIn4!E229=US_UK!$A$322, 5&amp;COUNTIF(TestUIn4!$E$2:$E229,US_UK!$A$322),IF(TestUIn4!E229=US_UK!$A$402, 6&amp;COUNTIF(TestUIn4!$E$2:$E229,US_UK!$A$402),IF(TestUIn4!E229=US_UK!$A$482, 7&amp;COUNTIF(TestUIn4!$E$2:$E229,US_UK!$A$482),IF(TestUIn4!E229=US_UK!$A$562, 8&amp;COUNTIF(TestUIn4!$E$2:$E229,US_UK!$A$562),IF(TestUIn4!E229=US_UK!$A$642, 9&amp;COUNTIF(TestUIn4!$E$2:$E229,US_UK!$A$642),IF(TestUIn4!E229=US_UK!$A$722, 10&amp;COUNTIF(TestUIn4!$E$2:$E229,US_UK!$A$722),0)))))))))))</f>
        <v>0</v>
      </c>
      <c r="B229" t="str">
        <f>TestUIn4!A229</f>
        <v/>
      </c>
      <c r="C229" t="str">
        <f>TestUIn4!B229</f>
        <v/>
      </c>
      <c r="D229" t="str">
        <f>TestUIn4!C229</f>
        <v/>
      </c>
      <c r="E229" t="str">
        <f>TestUIn4!D229</f>
        <v/>
      </c>
      <c r="F229" s="87" t="str">
        <f>TestUIn4!F229</f>
        <v/>
      </c>
    </row>
    <row r="230">
      <c r="A230" s="86">
        <f>(IF(TestUIn4!E230=US_UK!$A$2,1&amp;COUNTIF(TestUIn4!$E$2:$E230,US_UK!$A$2), IF(TestUIn4!E230=US_UK!$A$82, 2&amp;COUNTIF(TestUIn4!$E$2:$E230,US_UK!$A$82),IF(TestUIn4!E230=US_UK!$A$162, 3&amp;COUNTIF(TestUIn4!$E$2:$E230,US_UK!$A$162),IF(TestUIn4!E230=US_UK!$A$242, 4&amp;COUNTIF(TestUIn4!$E$2:$E230,US_UK!$A$242),IF(TestUIn4!E230=US_UK!$A$322, 5&amp;COUNTIF(TestUIn4!$E$2:$E230,US_UK!$A$322),IF(TestUIn4!E230=US_UK!$A$402, 6&amp;COUNTIF(TestUIn4!$E$2:$E230,US_UK!$A$402),IF(TestUIn4!E230=US_UK!$A$482, 7&amp;COUNTIF(TestUIn4!$E$2:$E230,US_UK!$A$482),IF(TestUIn4!E230=US_UK!$A$562, 8&amp;COUNTIF(TestUIn4!$E$2:$E230,US_UK!$A$562),IF(TestUIn4!E230=US_UK!$A$642, 9&amp;COUNTIF(TestUIn4!$E$2:$E230,US_UK!$A$642),IF(TestUIn4!E230=US_UK!$A$722, 10&amp;COUNTIF(TestUIn4!$E$2:$E230,US_UK!$A$722),0)))))))))))</f>
        <v>0</v>
      </c>
      <c r="B230" t="str">
        <f>TestUIn4!A230</f>
        <v/>
      </c>
      <c r="C230" t="str">
        <f>TestUIn4!B230</f>
        <v/>
      </c>
      <c r="D230" t="str">
        <f>TestUIn4!C230</f>
        <v/>
      </c>
      <c r="E230" t="str">
        <f>TestUIn4!D230</f>
        <v/>
      </c>
      <c r="F230" s="87" t="str">
        <f>TestUIn4!F230</f>
        <v/>
      </c>
    </row>
    <row r="231">
      <c r="A231" s="86">
        <f>(IF(TestUIn4!E231=US_UK!$A$2,1&amp;COUNTIF(TestUIn4!$E$2:$E231,US_UK!$A$2), IF(TestUIn4!E231=US_UK!$A$82, 2&amp;COUNTIF(TestUIn4!$E$2:$E231,US_UK!$A$82),IF(TestUIn4!E231=US_UK!$A$162, 3&amp;COUNTIF(TestUIn4!$E$2:$E231,US_UK!$A$162),IF(TestUIn4!E231=US_UK!$A$242, 4&amp;COUNTIF(TestUIn4!$E$2:$E231,US_UK!$A$242),IF(TestUIn4!E231=US_UK!$A$322, 5&amp;COUNTIF(TestUIn4!$E$2:$E231,US_UK!$A$322),IF(TestUIn4!E231=US_UK!$A$402, 6&amp;COUNTIF(TestUIn4!$E$2:$E231,US_UK!$A$402),IF(TestUIn4!E231=US_UK!$A$482, 7&amp;COUNTIF(TestUIn4!$E$2:$E231,US_UK!$A$482),IF(TestUIn4!E231=US_UK!$A$562, 8&amp;COUNTIF(TestUIn4!$E$2:$E231,US_UK!$A$562),IF(TestUIn4!E231=US_UK!$A$642, 9&amp;COUNTIF(TestUIn4!$E$2:$E231,US_UK!$A$642),IF(TestUIn4!E231=US_UK!$A$722, 10&amp;COUNTIF(TestUIn4!$E$2:$E231,US_UK!$A$722),0)))))))))))</f>
        <v>0</v>
      </c>
      <c r="B231" t="str">
        <f>TestUIn4!A231</f>
        <v/>
      </c>
      <c r="C231" t="str">
        <f>TestUIn4!B231</f>
        <v/>
      </c>
      <c r="D231" t="str">
        <f>TestUIn4!C231</f>
        <v/>
      </c>
      <c r="E231" t="str">
        <f>TestUIn4!D231</f>
        <v/>
      </c>
      <c r="F231" s="87" t="str">
        <f>TestUIn4!F231</f>
        <v/>
      </c>
    </row>
    <row r="232">
      <c r="A232" s="86">
        <f>(IF(TestUIn4!E232=US_UK!$A$2,1&amp;COUNTIF(TestUIn4!$E$2:$E232,US_UK!$A$2), IF(TestUIn4!E232=US_UK!$A$82, 2&amp;COUNTIF(TestUIn4!$E$2:$E232,US_UK!$A$82),IF(TestUIn4!E232=US_UK!$A$162, 3&amp;COUNTIF(TestUIn4!$E$2:$E232,US_UK!$A$162),IF(TestUIn4!E232=US_UK!$A$242, 4&amp;COUNTIF(TestUIn4!$E$2:$E232,US_UK!$A$242),IF(TestUIn4!E232=US_UK!$A$322, 5&amp;COUNTIF(TestUIn4!$E$2:$E232,US_UK!$A$322),IF(TestUIn4!E232=US_UK!$A$402, 6&amp;COUNTIF(TestUIn4!$E$2:$E232,US_UK!$A$402),IF(TestUIn4!E232=US_UK!$A$482, 7&amp;COUNTIF(TestUIn4!$E$2:$E232,US_UK!$A$482),IF(TestUIn4!E232=US_UK!$A$562, 8&amp;COUNTIF(TestUIn4!$E$2:$E232,US_UK!$A$562),IF(TestUIn4!E232=US_UK!$A$642, 9&amp;COUNTIF(TestUIn4!$E$2:$E232,US_UK!$A$642),IF(TestUIn4!E232=US_UK!$A$722, 10&amp;COUNTIF(TestUIn4!$E$2:$E232,US_UK!$A$722),0)))))))))))</f>
        <v>0</v>
      </c>
      <c r="B232" t="str">
        <f>TestUIn4!A232</f>
        <v/>
      </c>
      <c r="C232" t="str">
        <f>TestUIn4!B232</f>
        <v/>
      </c>
      <c r="D232" t="str">
        <f>TestUIn4!C232</f>
        <v/>
      </c>
      <c r="E232" t="str">
        <f>TestUIn4!D232</f>
        <v/>
      </c>
      <c r="F232" s="87" t="str">
        <f>TestUIn4!F232</f>
        <v/>
      </c>
    </row>
    <row r="233">
      <c r="A233" s="86">
        <f>(IF(TestUIn4!E233=US_UK!$A$2,1&amp;COUNTIF(TestUIn4!$E$2:$E233,US_UK!$A$2), IF(TestUIn4!E233=US_UK!$A$82, 2&amp;COUNTIF(TestUIn4!$E$2:$E233,US_UK!$A$82),IF(TestUIn4!E233=US_UK!$A$162, 3&amp;COUNTIF(TestUIn4!$E$2:$E233,US_UK!$A$162),IF(TestUIn4!E233=US_UK!$A$242, 4&amp;COUNTIF(TestUIn4!$E$2:$E233,US_UK!$A$242),IF(TestUIn4!E233=US_UK!$A$322, 5&amp;COUNTIF(TestUIn4!$E$2:$E233,US_UK!$A$322),IF(TestUIn4!E233=US_UK!$A$402, 6&amp;COUNTIF(TestUIn4!$E$2:$E233,US_UK!$A$402),IF(TestUIn4!E233=US_UK!$A$482, 7&amp;COUNTIF(TestUIn4!$E$2:$E233,US_UK!$A$482),IF(TestUIn4!E233=US_UK!$A$562, 8&amp;COUNTIF(TestUIn4!$E$2:$E233,US_UK!$A$562),IF(TestUIn4!E233=US_UK!$A$642, 9&amp;COUNTIF(TestUIn4!$E$2:$E233,US_UK!$A$642),IF(TestUIn4!E233=US_UK!$A$722, 10&amp;COUNTIF(TestUIn4!$E$2:$E233,US_UK!$A$722),0)))))))))))</f>
        <v>0</v>
      </c>
      <c r="B233" t="str">
        <f>TestUIn4!A233</f>
        <v/>
      </c>
      <c r="C233" t="str">
        <f>TestUIn4!B233</f>
        <v/>
      </c>
      <c r="D233" t="str">
        <f>TestUIn4!C233</f>
        <v/>
      </c>
      <c r="E233" t="str">
        <f>TestUIn4!D233</f>
        <v/>
      </c>
      <c r="F233" s="87" t="str">
        <f>TestUIn4!F233</f>
        <v/>
      </c>
    </row>
    <row r="234">
      <c r="A234" s="86">
        <f>(IF(TestUIn4!E234=US_UK!$A$2,1&amp;COUNTIF(TestUIn4!$E$2:$E234,US_UK!$A$2), IF(TestUIn4!E234=US_UK!$A$82, 2&amp;COUNTIF(TestUIn4!$E$2:$E234,US_UK!$A$82),IF(TestUIn4!E234=US_UK!$A$162, 3&amp;COUNTIF(TestUIn4!$E$2:$E234,US_UK!$A$162),IF(TestUIn4!E234=US_UK!$A$242, 4&amp;COUNTIF(TestUIn4!$E$2:$E234,US_UK!$A$242),IF(TestUIn4!E234=US_UK!$A$322, 5&amp;COUNTIF(TestUIn4!$E$2:$E234,US_UK!$A$322),IF(TestUIn4!E234=US_UK!$A$402, 6&amp;COUNTIF(TestUIn4!$E$2:$E234,US_UK!$A$402),IF(TestUIn4!E234=US_UK!$A$482, 7&amp;COUNTIF(TestUIn4!$E$2:$E234,US_UK!$A$482),IF(TestUIn4!E234=US_UK!$A$562, 8&amp;COUNTIF(TestUIn4!$E$2:$E234,US_UK!$A$562),IF(TestUIn4!E234=US_UK!$A$642, 9&amp;COUNTIF(TestUIn4!$E$2:$E234,US_UK!$A$642),IF(TestUIn4!E234=US_UK!$A$722, 10&amp;COUNTIF(TestUIn4!$E$2:$E234,US_UK!$A$722),0)))))))))))</f>
        <v>0</v>
      </c>
      <c r="B234" t="str">
        <f>TestUIn4!A234</f>
        <v/>
      </c>
      <c r="C234" t="str">
        <f>TestUIn4!B234</f>
        <v/>
      </c>
      <c r="D234" t="str">
        <f>TestUIn4!C234</f>
        <v/>
      </c>
      <c r="E234" t="str">
        <f>TestUIn4!D234</f>
        <v/>
      </c>
      <c r="F234" s="87" t="str">
        <f>TestUIn4!F234</f>
        <v/>
      </c>
    </row>
    <row r="235">
      <c r="A235" s="86">
        <f>(IF(TestUIn4!E235=US_UK!$A$2,1&amp;COUNTIF(TestUIn4!$E$2:$E235,US_UK!$A$2), IF(TestUIn4!E235=US_UK!$A$82, 2&amp;COUNTIF(TestUIn4!$E$2:$E235,US_UK!$A$82),IF(TestUIn4!E235=US_UK!$A$162, 3&amp;COUNTIF(TestUIn4!$E$2:$E235,US_UK!$A$162),IF(TestUIn4!E235=US_UK!$A$242, 4&amp;COUNTIF(TestUIn4!$E$2:$E235,US_UK!$A$242),IF(TestUIn4!E235=US_UK!$A$322, 5&amp;COUNTIF(TestUIn4!$E$2:$E235,US_UK!$A$322),IF(TestUIn4!E235=US_UK!$A$402, 6&amp;COUNTIF(TestUIn4!$E$2:$E235,US_UK!$A$402),IF(TestUIn4!E235=US_UK!$A$482, 7&amp;COUNTIF(TestUIn4!$E$2:$E235,US_UK!$A$482),IF(TestUIn4!E235=US_UK!$A$562, 8&amp;COUNTIF(TestUIn4!$E$2:$E235,US_UK!$A$562),IF(TestUIn4!E235=US_UK!$A$642, 9&amp;COUNTIF(TestUIn4!$E$2:$E235,US_UK!$A$642),IF(TestUIn4!E235=US_UK!$A$722, 10&amp;COUNTIF(TestUIn4!$E$2:$E235,US_UK!$A$722),0)))))))))))</f>
        <v>0</v>
      </c>
      <c r="B235" t="str">
        <f>TestUIn4!A235</f>
        <v/>
      </c>
      <c r="C235" t="str">
        <f>TestUIn4!B235</f>
        <v/>
      </c>
      <c r="D235" t="str">
        <f>TestUIn4!C235</f>
        <v/>
      </c>
      <c r="E235" t="str">
        <f>TestUIn4!D235</f>
        <v/>
      </c>
      <c r="F235" s="87" t="str">
        <f>TestUIn4!F235</f>
        <v/>
      </c>
    </row>
    <row r="236">
      <c r="A236" s="86">
        <f>(IF(TestUIn4!E236=US_UK!$A$2,1&amp;COUNTIF(TestUIn4!$E$2:$E236,US_UK!$A$2), IF(TestUIn4!E236=US_UK!$A$82, 2&amp;COUNTIF(TestUIn4!$E$2:$E236,US_UK!$A$82),IF(TestUIn4!E236=US_UK!$A$162, 3&amp;COUNTIF(TestUIn4!$E$2:$E236,US_UK!$A$162),IF(TestUIn4!E236=US_UK!$A$242, 4&amp;COUNTIF(TestUIn4!$E$2:$E236,US_UK!$A$242),IF(TestUIn4!E236=US_UK!$A$322, 5&amp;COUNTIF(TestUIn4!$E$2:$E236,US_UK!$A$322),IF(TestUIn4!E236=US_UK!$A$402, 6&amp;COUNTIF(TestUIn4!$E$2:$E236,US_UK!$A$402),IF(TestUIn4!E236=US_UK!$A$482, 7&amp;COUNTIF(TestUIn4!$E$2:$E236,US_UK!$A$482),IF(TestUIn4!E236=US_UK!$A$562, 8&amp;COUNTIF(TestUIn4!$E$2:$E236,US_UK!$A$562),IF(TestUIn4!E236=US_UK!$A$642, 9&amp;COUNTIF(TestUIn4!$E$2:$E236,US_UK!$A$642),IF(TestUIn4!E236=US_UK!$A$722, 10&amp;COUNTIF(TestUIn4!$E$2:$E236,US_UK!$A$722),0)))))))))))</f>
        <v>0</v>
      </c>
      <c r="B236" t="str">
        <f>TestUIn4!A236</f>
        <v/>
      </c>
      <c r="C236" t="str">
        <f>TestUIn4!B236</f>
        <v/>
      </c>
      <c r="D236" t="str">
        <f>TestUIn4!C236</f>
        <v/>
      </c>
      <c r="E236" t="str">
        <f>TestUIn4!D236</f>
        <v/>
      </c>
      <c r="F236" s="87" t="str">
        <f>TestUIn4!F236</f>
        <v/>
      </c>
    </row>
    <row r="237">
      <c r="A237" s="86">
        <f>(IF(TestUIn4!E237=US_UK!$A$2,1&amp;COUNTIF(TestUIn4!$E$2:$E237,US_UK!$A$2), IF(TestUIn4!E237=US_UK!$A$82, 2&amp;COUNTIF(TestUIn4!$E$2:$E237,US_UK!$A$82),IF(TestUIn4!E237=US_UK!$A$162, 3&amp;COUNTIF(TestUIn4!$E$2:$E237,US_UK!$A$162),IF(TestUIn4!E237=US_UK!$A$242, 4&amp;COUNTIF(TestUIn4!$E$2:$E237,US_UK!$A$242),IF(TestUIn4!E237=US_UK!$A$322, 5&amp;COUNTIF(TestUIn4!$E$2:$E237,US_UK!$A$322),IF(TestUIn4!E237=US_UK!$A$402, 6&amp;COUNTIF(TestUIn4!$E$2:$E237,US_UK!$A$402),IF(TestUIn4!E237=US_UK!$A$482, 7&amp;COUNTIF(TestUIn4!$E$2:$E237,US_UK!$A$482),IF(TestUIn4!E237=US_UK!$A$562, 8&amp;COUNTIF(TestUIn4!$E$2:$E237,US_UK!$A$562),IF(TestUIn4!E237=US_UK!$A$642, 9&amp;COUNTIF(TestUIn4!$E$2:$E237,US_UK!$A$642),IF(TestUIn4!E237=US_UK!$A$722, 10&amp;COUNTIF(TestUIn4!$E$2:$E237,US_UK!$A$722),0)))))))))))</f>
        <v>0</v>
      </c>
      <c r="B237" t="str">
        <f>TestUIn4!A237</f>
        <v/>
      </c>
      <c r="C237" t="str">
        <f>TestUIn4!B237</f>
        <v/>
      </c>
      <c r="D237" t="str">
        <f>TestUIn4!C237</f>
        <v/>
      </c>
      <c r="E237" t="str">
        <f>TestUIn4!D237</f>
        <v/>
      </c>
      <c r="F237" s="87" t="str">
        <f>TestUIn4!F237</f>
        <v/>
      </c>
    </row>
    <row r="238">
      <c r="A238" s="86">
        <f>(IF(TestUIn4!E238=US_UK!$A$2,1&amp;COUNTIF(TestUIn4!$E$2:$E238,US_UK!$A$2), IF(TestUIn4!E238=US_UK!$A$82, 2&amp;COUNTIF(TestUIn4!$E$2:$E238,US_UK!$A$82),IF(TestUIn4!E238=US_UK!$A$162, 3&amp;COUNTIF(TestUIn4!$E$2:$E238,US_UK!$A$162),IF(TestUIn4!E238=US_UK!$A$242, 4&amp;COUNTIF(TestUIn4!$E$2:$E238,US_UK!$A$242),IF(TestUIn4!E238=US_UK!$A$322, 5&amp;COUNTIF(TestUIn4!$E$2:$E238,US_UK!$A$322),IF(TestUIn4!E238=US_UK!$A$402, 6&amp;COUNTIF(TestUIn4!$E$2:$E238,US_UK!$A$402),IF(TestUIn4!E238=US_UK!$A$482, 7&amp;COUNTIF(TestUIn4!$E$2:$E238,US_UK!$A$482),IF(TestUIn4!E238=US_UK!$A$562, 8&amp;COUNTIF(TestUIn4!$E$2:$E238,US_UK!$A$562),IF(TestUIn4!E238=US_UK!$A$642, 9&amp;COUNTIF(TestUIn4!$E$2:$E238,US_UK!$A$642),IF(TestUIn4!E238=US_UK!$A$722, 10&amp;COUNTIF(TestUIn4!$E$2:$E238,US_UK!$A$722),0)))))))))))</f>
        <v>0</v>
      </c>
      <c r="B238" t="str">
        <f>TestUIn4!A238</f>
        <v/>
      </c>
      <c r="C238" t="str">
        <f>TestUIn4!B238</f>
        <v/>
      </c>
      <c r="D238" t="str">
        <f>TestUIn4!C238</f>
        <v/>
      </c>
      <c r="E238" t="str">
        <f>TestUIn4!D238</f>
        <v/>
      </c>
      <c r="F238" s="87" t="str">
        <f>TestUIn4!F238</f>
        <v/>
      </c>
    </row>
    <row r="239">
      <c r="A239" s="86">
        <f>(IF(TestUIn4!E239=US_UK!$A$2,1&amp;COUNTIF(TestUIn4!$E$2:$E239,US_UK!$A$2), IF(TestUIn4!E239=US_UK!$A$82, 2&amp;COUNTIF(TestUIn4!$E$2:$E239,US_UK!$A$82),IF(TestUIn4!E239=US_UK!$A$162, 3&amp;COUNTIF(TestUIn4!$E$2:$E239,US_UK!$A$162),IF(TestUIn4!E239=US_UK!$A$242, 4&amp;COUNTIF(TestUIn4!$E$2:$E239,US_UK!$A$242),IF(TestUIn4!E239=US_UK!$A$322, 5&amp;COUNTIF(TestUIn4!$E$2:$E239,US_UK!$A$322),IF(TestUIn4!E239=US_UK!$A$402, 6&amp;COUNTIF(TestUIn4!$E$2:$E239,US_UK!$A$402),IF(TestUIn4!E239=US_UK!$A$482, 7&amp;COUNTIF(TestUIn4!$E$2:$E239,US_UK!$A$482),IF(TestUIn4!E239=US_UK!$A$562, 8&amp;COUNTIF(TestUIn4!$E$2:$E239,US_UK!$A$562),IF(TestUIn4!E239=US_UK!$A$642, 9&amp;COUNTIF(TestUIn4!$E$2:$E239,US_UK!$A$642),IF(TestUIn4!E239=US_UK!$A$722, 10&amp;COUNTIF(TestUIn4!$E$2:$E239,US_UK!$A$722),0)))))))))))</f>
        <v>0</v>
      </c>
      <c r="B239" t="str">
        <f>TestUIn4!A239</f>
        <v/>
      </c>
      <c r="C239" t="str">
        <f>TestUIn4!B239</f>
        <v/>
      </c>
      <c r="D239" t="str">
        <f>TestUIn4!C239</f>
        <v/>
      </c>
      <c r="E239" t="str">
        <f>TestUIn4!D239</f>
        <v/>
      </c>
      <c r="F239" s="87" t="str">
        <f>TestUIn4!F239</f>
        <v/>
      </c>
    </row>
    <row r="240">
      <c r="A240" s="86">
        <f>(IF(TestUIn4!E240=US_UK!$A$2,1&amp;COUNTIF(TestUIn4!$E$2:$E240,US_UK!$A$2), IF(TestUIn4!E240=US_UK!$A$82, 2&amp;COUNTIF(TestUIn4!$E$2:$E240,US_UK!$A$82),IF(TestUIn4!E240=US_UK!$A$162, 3&amp;COUNTIF(TestUIn4!$E$2:$E240,US_UK!$A$162),IF(TestUIn4!E240=US_UK!$A$242, 4&amp;COUNTIF(TestUIn4!$E$2:$E240,US_UK!$A$242),IF(TestUIn4!E240=US_UK!$A$322, 5&amp;COUNTIF(TestUIn4!$E$2:$E240,US_UK!$A$322),IF(TestUIn4!E240=US_UK!$A$402, 6&amp;COUNTIF(TestUIn4!$E$2:$E240,US_UK!$A$402),IF(TestUIn4!E240=US_UK!$A$482, 7&amp;COUNTIF(TestUIn4!$E$2:$E240,US_UK!$A$482),IF(TestUIn4!E240=US_UK!$A$562, 8&amp;COUNTIF(TestUIn4!$E$2:$E240,US_UK!$A$562),IF(TestUIn4!E240=US_UK!$A$642, 9&amp;COUNTIF(TestUIn4!$E$2:$E240,US_UK!$A$642),IF(TestUIn4!E240=US_UK!$A$722, 10&amp;COUNTIF(TestUIn4!$E$2:$E240,US_UK!$A$722),0)))))))))))</f>
        <v>0</v>
      </c>
      <c r="B240" t="str">
        <f>TestUIn4!A240</f>
        <v/>
      </c>
      <c r="C240" t="str">
        <f>TestUIn4!B240</f>
        <v/>
      </c>
      <c r="D240" t="str">
        <f>TestUIn4!C240</f>
        <v/>
      </c>
      <c r="E240" t="str">
        <f>TestUIn4!D240</f>
        <v/>
      </c>
      <c r="F240" s="87" t="str">
        <f>TestUIn4!F240</f>
        <v/>
      </c>
    </row>
    <row r="241">
      <c r="A241" s="86">
        <f>(IF(TestUIn4!E241=US_UK!$A$2,1&amp;COUNTIF(TestUIn4!$E$2:$E241,US_UK!$A$2), IF(TestUIn4!E241=US_UK!$A$82, 2&amp;COUNTIF(TestUIn4!$E$2:$E241,US_UK!$A$82),IF(TestUIn4!E241=US_UK!$A$162, 3&amp;COUNTIF(TestUIn4!$E$2:$E241,US_UK!$A$162),IF(TestUIn4!E241=US_UK!$A$242, 4&amp;COUNTIF(TestUIn4!$E$2:$E241,US_UK!$A$242),IF(TestUIn4!E241=US_UK!$A$322, 5&amp;COUNTIF(TestUIn4!$E$2:$E241,US_UK!$A$322),IF(TestUIn4!E241=US_UK!$A$402, 6&amp;COUNTIF(TestUIn4!$E$2:$E241,US_UK!$A$402),IF(TestUIn4!E241=US_UK!$A$482, 7&amp;COUNTIF(TestUIn4!$E$2:$E241,US_UK!$A$482),IF(TestUIn4!E241=US_UK!$A$562, 8&amp;COUNTIF(TestUIn4!$E$2:$E241,US_UK!$A$562),IF(TestUIn4!E241=US_UK!$A$642, 9&amp;COUNTIF(TestUIn4!$E$2:$E241,US_UK!$A$642),IF(TestUIn4!E241=US_UK!$A$722, 10&amp;COUNTIF(TestUIn4!$E$2:$E241,US_UK!$A$722),0)))))))))))</f>
        <v>0</v>
      </c>
      <c r="B241" t="str">
        <f>TestUIn4!A241</f>
        <v/>
      </c>
      <c r="C241" t="str">
        <f>TestUIn4!B241</f>
        <v/>
      </c>
      <c r="D241" t="str">
        <f>TestUIn4!C241</f>
        <v/>
      </c>
      <c r="E241" t="str">
        <f>TestUIn4!D241</f>
        <v/>
      </c>
      <c r="F241" s="87" t="str">
        <f>TestUIn4!F241</f>
        <v/>
      </c>
    </row>
    <row r="242">
      <c r="A242" s="86">
        <f>(IF(TestUIn4!E242=US_UK!$A$2,1&amp;COUNTIF(TestUIn4!$E$2:$E242,US_UK!$A$2), IF(TestUIn4!E242=US_UK!$A$82, 2&amp;COUNTIF(TestUIn4!$E$2:$E242,US_UK!$A$82),IF(TestUIn4!E242=US_UK!$A$162, 3&amp;COUNTIF(TestUIn4!$E$2:$E242,US_UK!$A$162),IF(TestUIn4!E242=US_UK!$A$242, 4&amp;COUNTIF(TestUIn4!$E$2:$E242,US_UK!$A$242),IF(TestUIn4!E242=US_UK!$A$322, 5&amp;COUNTIF(TestUIn4!$E$2:$E242,US_UK!$A$322),IF(TestUIn4!E242=US_UK!$A$402, 6&amp;COUNTIF(TestUIn4!$E$2:$E242,US_UK!$A$402),IF(TestUIn4!E242=US_UK!$A$482, 7&amp;COUNTIF(TestUIn4!$E$2:$E242,US_UK!$A$482),IF(TestUIn4!E242=US_UK!$A$562, 8&amp;COUNTIF(TestUIn4!$E$2:$E242,US_UK!$A$562),IF(TestUIn4!E242=US_UK!$A$642, 9&amp;COUNTIF(TestUIn4!$E$2:$E242,US_UK!$A$642),IF(TestUIn4!E242=US_UK!$A$722, 10&amp;COUNTIF(TestUIn4!$E$2:$E242,US_UK!$A$722),0)))))))))))</f>
        <v>0</v>
      </c>
      <c r="B242" t="str">
        <f>TestUIn4!A242</f>
        <v/>
      </c>
      <c r="C242" t="str">
        <f>TestUIn4!B242</f>
        <v/>
      </c>
      <c r="D242" t="str">
        <f>TestUIn4!C242</f>
        <v/>
      </c>
      <c r="E242" t="str">
        <f>TestUIn4!D242</f>
        <v/>
      </c>
      <c r="F242" s="87" t="str">
        <f>TestUIn4!F242</f>
        <v/>
      </c>
    </row>
    <row r="243">
      <c r="A243" s="86">
        <f>(IF(TestUIn4!E243=US_UK!$A$2,1&amp;COUNTIF(TestUIn4!$E$2:$E243,US_UK!$A$2), IF(TestUIn4!E243=US_UK!$A$82, 2&amp;COUNTIF(TestUIn4!$E$2:$E243,US_UK!$A$82),IF(TestUIn4!E243=US_UK!$A$162, 3&amp;COUNTIF(TestUIn4!$E$2:$E243,US_UK!$A$162),IF(TestUIn4!E243=US_UK!$A$242, 4&amp;COUNTIF(TestUIn4!$E$2:$E243,US_UK!$A$242),IF(TestUIn4!E243=US_UK!$A$322, 5&amp;COUNTIF(TestUIn4!$E$2:$E243,US_UK!$A$322),IF(TestUIn4!E243=US_UK!$A$402, 6&amp;COUNTIF(TestUIn4!$E$2:$E243,US_UK!$A$402),IF(TestUIn4!E243=US_UK!$A$482, 7&amp;COUNTIF(TestUIn4!$E$2:$E243,US_UK!$A$482),IF(TestUIn4!E243=US_UK!$A$562, 8&amp;COUNTIF(TestUIn4!$E$2:$E243,US_UK!$A$562),IF(TestUIn4!E243=US_UK!$A$642, 9&amp;COUNTIF(TestUIn4!$E$2:$E243,US_UK!$A$642),IF(TestUIn4!E243=US_UK!$A$722, 10&amp;COUNTIF(TestUIn4!$E$2:$E243,US_UK!$A$722),0)))))))))))</f>
        <v>0</v>
      </c>
      <c r="B243" t="str">
        <f>TestUIn4!A243</f>
        <v/>
      </c>
      <c r="C243" t="str">
        <f>TestUIn4!B243</f>
        <v/>
      </c>
      <c r="D243" t="str">
        <f>TestUIn4!C243</f>
        <v/>
      </c>
      <c r="E243" t="str">
        <f>TestUIn4!D243</f>
        <v/>
      </c>
      <c r="F243" s="87" t="str">
        <f>TestUIn4!F243</f>
        <v/>
      </c>
    </row>
    <row r="244">
      <c r="A244" s="86">
        <f>(IF(TestUIn4!E244=US_UK!$A$2,1&amp;COUNTIF(TestUIn4!$E$2:$E244,US_UK!$A$2), IF(TestUIn4!E244=US_UK!$A$82, 2&amp;COUNTIF(TestUIn4!$E$2:$E244,US_UK!$A$82),IF(TestUIn4!E244=US_UK!$A$162, 3&amp;COUNTIF(TestUIn4!$E$2:$E244,US_UK!$A$162),IF(TestUIn4!E244=US_UK!$A$242, 4&amp;COUNTIF(TestUIn4!$E$2:$E244,US_UK!$A$242),IF(TestUIn4!E244=US_UK!$A$322, 5&amp;COUNTIF(TestUIn4!$E$2:$E244,US_UK!$A$322),IF(TestUIn4!E244=US_UK!$A$402, 6&amp;COUNTIF(TestUIn4!$E$2:$E244,US_UK!$A$402),IF(TestUIn4!E244=US_UK!$A$482, 7&amp;COUNTIF(TestUIn4!$E$2:$E244,US_UK!$A$482),IF(TestUIn4!E244=US_UK!$A$562, 8&amp;COUNTIF(TestUIn4!$E$2:$E244,US_UK!$A$562),IF(TestUIn4!E244=US_UK!$A$642, 9&amp;COUNTIF(TestUIn4!$E$2:$E244,US_UK!$A$642),IF(TestUIn4!E244=US_UK!$A$722, 10&amp;COUNTIF(TestUIn4!$E$2:$E244,US_UK!$A$722),0)))))))))))</f>
        <v>0</v>
      </c>
      <c r="B244" t="str">
        <f>TestUIn4!A244</f>
        <v/>
      </c>
      <c r="C244" t="str">
        <f>TestUIn4!B244</f>
        <v/>
      </c>
      <c r="D244" t="str">
        <f>TestUIn4!C244</f>
        <v/>
      </c>
      <c r="E244" t="str">
        <f>TestUIn4!D244</f>
        <v/>
      </c>
      <c r="F244" s="87" t="str">
        <f>TestUIn4!F244</f>
        <v/>
      </c>
    </row>
    <row r="245">
      <c r="A245" s="86">
        <f>(IF(TestUIn4!E245=US_UK!$A$2,1&amp;COUNTIF(TestUIn4!$E$2:$E245,US_UK!$A$2), IF(TestUIn4!E245=US_UK!$A$82, 2&amp;COUNTIF(TestUIn4!$E$2:$E245,US_UK!$A$82),IF(TestUIn4!E245=US_UK!$A$162, 3&amp;COUNTIF(TestUIn4!$E$2:$E245,US_UK!$A$162),IF(TestUIn4!E245=US_UK!$A$242, 4&amp;COUNTIF(TestUIn4!$E$2:$E245,US_UK!$A$242),IF(TestUIn4!E245=US_UK!$A$322, 5&amp;COUNTIF(TestUIn4!$E$2:$E245,US_UK!$A$322),IF(TestUIn4!E245=US_UK!$A$402, 6&amp;COUNTIF(TestUIn4!$E$2:$E245,US_UK!$A$402),IF(TestUIn4!E245=US_UK!$A$482, 7&amp;COUNTIF(TestUIn4!$E$2:$E245,US_UK!$A$482),IF(TestUIn4!E245=US_UK!$A$562, 8&amp;COUNTIF(TestUIn4!$E$2:$E245,US_UK!$A$562),IF(TestUIn4!E245=US_UK!$A$642, 9&amp;COUNTIF(TestUIn4!$E$2:$E245,US_UK!$A$642),IF(TestUIn4!E245=US_UK!$A$722, 10&amp;COUNTIF(TestUIn4!$E$2:$E245,US_UK!$A$722),0)))))))))))</f>
        <v>0</v>
      </c>
      <c r="B245" t="str">
        <f>TestUIn4!A245</f>
        <v/>
      </c>
      <c r="C245" t="str">
        <f>TestUIn4!B245</f>
        <v/>
      </c>
      <c r="D245" t="str">
        <f>TestUIn4!C245</f>
        <v/>
      </c>
      <c r="E245" t="str">
        <f>TestUIn4!D245</f>
        <v/>
      </c>
      <c r="F245" s="87" t="str">
        <f>TestUIn4!F245</f>
        <v/>
      </c>
    </row>
    <row r="246">
      <c r="A246" s="86">
        <f>(IF(TestUIn4!E246=US_UK!$A$2,1&amp;COUNTIF(TestUIn4!$E$2:$E246,US_UK!$A$2), IF(TestUIn4!E246=US_UK!$A$82, 2&amp;COUNTIF(TestUIn4!$E$2:$E246,US_UK!$A$82),IF(TestUIn4!E246=US_UK!$A$162, 3&amp;COUNTIF(TestUIn4!$E$2:$E246,US_UK!$A$162),IF(TestUIn4!E246=US_UK!$A$242, 4&amp;COUNTIF(TestUIn4!$E$2:$E246,US_UK!$A$242),IF(TestUIn4!E246=US_UK!$A$322, 5&amp;COUNTIF(TestUIn4!$E$2:$E246,US_UK!$A$322),IF(TestUIn4!E246=US_UK!$A$402, 6&amp;COUNTIF(TestUIn4!$E$2:$E246,US_UK!$A$402),IF(TestUIn4!E246=US_UK!$A$482, 7&amp;COUNTIF(TestUIn4!$E$2:$E246,US_UK!$A$482),IF(TestUIn4!E246=US_UK!$A$562, 8&amp;COUNTIF(TestUIn4!$E$2:$E246,US_UK!$A$562),IF(TestUIn4!E246=US_UK!$A$642, 9&amp;COUNTIF(TestUIn4!$E$2:$E246,US_UK!$A$642),IF(TestUIn4!E246=US_UK!$A$722, 10&amp;COUNTIF(TestUIn4!$E$2:$E246,US_UK!$A$722),0)))))))))))</f>
        <v>0</v>
      </c>
      <c r="B246" t="str">
        <f>TestUIn4!A246</f>
        <v/>
      </c>
      <c r="C246" t="str">
        <f>TestUIn4!B246</f>
        <v/>
      </c>
      <c r="D246" t="str">
        <f>TestUIn4!C246</f>
        <v/>
      </c>
      <c r="E246" t="str">
        <f>TestUIn4!D246</f>
        <v/>
      </c>
      <c r="F246" s="87" t="str">
        <f>TestUIn4!F246</f>
        <v/>
      </c>
    </row>
    <row r="247">
      <c r="A247" s="86">
        <f>(IF(TestUIn4!E247=US_UK!$A$2,1&amp;COUNTIF(TestUIn4!$E$2:$E247,US_UK!$A$2), IF(TestUIn4!E247=US_UK!$A$82, 2&amp;COUNTIF(TestUIn4!$E$2:$E247,US_UK!$A$82),IF(TestUIn4!E247=US_UK!$A$162, 3&amp;COUNTIF(TestUIn4!$E$2:$E247,US_UK!$A$162),IF(TestUIn4!E247=US_UK!$A$242, 4&amp;COUNTIF(TestUIn4!$E$2:$E247,US_UK!$A$242),IF(TestUIn4!E247=US_UK!$A$322, 5&amp;COUNTIF(TestUIn4!$E$2:$E247,US_UK!$A$322),IF(TestUIn4!E247=US_UK!$A$402, 6&amp;COUNTIF(TestUIn4!$E$2:$E247,US_UK!$A$402),IF(TestUIn4!E247=US_UK!$A$482, 7&amp;COUNTIF(TestUIn4!$E$2:$E247,US_UK!$A$482),IF(TestUIn4!E247=US_UK!$A$562, 8&amp;COUNTIF(TestUIn4!$E$2:$E247,US_UK!$A$562),IF(TestUIn4!E247=US_UK!$A$642, 9&amp;COUNTIF(TestUIn4!$E$2:$E247,US_UK!$A$642),IF(TestUIn4!E247=US_UK!$A$722, 10&amp;COUNTIF(TestUIn4!$E$2:$E247,US_UK!$A$722),0)))))))))))</f>
        <v>0</v>
      </c>
      <c r="B247" t="str">
        <f>TestUIn4!A247</f>
        <v/>
      </c>
      <c r="C247" t="str">
        <f>TestUIn4!B247</f>
        <v/>
      </c>
      <c r="D247" t="str">
        <f>TestUIn4!C247</f>
        <v/>
      </c>
      <c r="E247" t="str">
        <f>TestUIn4!D247</f>
        <v/>
      </c>
      <c r="F247" s="87" t="str">
        <f>TestUIn4!F247</f>
        <v/>
      </c>
    </row>
    <row r="248">
      <c r="A248" s="86">
        <f>(IF(TestUIn4!E248=US_UK!$A$2,1&amp;COUNTIF(TestUIn4!$E$2:$E248,US_UK!$A$2), IF(TestUIn4!E248=US_UK!$A$82, 2&amp;COUNTIF(TestUIn4!$E$2:$E248,US_UK!$A$82),IF(TestUIn4!E248=US_UK!$A$162, 3&amp;COUNTIF(TestUIn4!$E$2:$E248,US_UK!$A$162),IF(TestUIn4!E248=US_UK!$A$242, 4&amp;COUNTIF(TestUIn4!$E$2:$E248,US_UK!$A$242),IF(TestUIn4!E248=US_UK!$A$322, 5&amp;COUNTIF(TestUIn4!$E$2:$E248,US_UK!$A$322),IF(TestUIn4!E248=US_UK!$A$402, 6&amp;COUNTIF(TestUIn4!$E$2:$E248,US_UK!$A$402),IF(TestUIn4!E248=US_UK!$A$482, 7&amp;COUNTIF(TestUIn4!$E$2:$E248,US_UK!$A$482),IF(TestUIn4!E248=US_UK!$A$562, 8&amp;COUNTIF(TestUIn4!$E$2:$E248,US_UK!$A$562),IF(TestUIn4!E248=US_UK!$A$642, 9&amp;COUNTIF(TestUIn4!$E$2:$E248,US_UK!$A$642),IF(TestUIn4!E248=US_UK!$A$722, 10&amp;COUNTIF(TestUIn4!$E$2:$E248,US_UK!$A$722),0)))))))))))</f>
        <v>0</v>
      </c>
      <c r="B248" t="str">
        <f>TestUIn4!A248</f>
        <v/>
      </c>
      <c r="C248" t="str">
        <f>TestUIn4!B248</f>
        <v/>
      </c>
      <c r="D248" t="str">
        <f>TestUIn4!C248</f>
        <v/>
      </c>
      <c r="E248" t="str">
        <f>TestUIn4!D248</f>
        <v/>
      </c>
      <c r="F248" s="87" t="str">
        <f>TestUIn4!F248</f>
        <v/>
      </c>
    </row>
    <row r="249">
      <c r="A249" s="86">
        <f>(IF(TestUIn4!E249=US_UK!$A$2,1&amp;COUNTIF(TestUIn4!$E$2:$E249,US_UK!$A$2), IF(TestUIn4!E249=US_UK!$A$82, 2&amp;COUNTIF(TestUIn4!$E$2:$E249,US_UK!$A$82),IF(TestUIn4!E249=US_UK!$A$162, 3&amp;COUNTIF(TestUIn4!$E$2:$E249,US_UK!$A$162),IF(TestUIn4!E249=US_UK!$A$242, 4&amp;COUNTIF(TestUIn4!$E$2:$E249,US_UK!$A$242),IF(TestUIn4!E249=US_UK!$A$322, 5&amp;COUNTIF(TestUIn4!$E$2:$E249,US_UK!$A$322),IF(TestUIn4!E249=US_UK!$A$402, 6&amp;COUNTIF(TestUIn4!$E$2:$E249,US_UK!$A$402),IF(TestUIn4!E249=US_UK!$A$482, 7&amp;COUNTIF(TestUIn4!$E$2:$E249,US_UK!$A$482),IF(TestUIn4!E249=US_UK!$A$562, 8&amp;COUNTIF(TestUIn4!$E$2:$E249,US_UK!$A$562),IF(TestUIn4!E249=US_UK!$A$642, 9&amp;COUNTIF(TestUIn4!$E$2:$E249,US_UK!$A$642),IF(TestUIn4!E249=US_UK!$A$722, 10&amp;COUNTIF(TestUIn4!$E$2:$E249,US_UK!$A$722),0)))))))))))</f>
        <v>0</v>
      </c>
      <c r="B249" t="str">
        <f>TestUIn4!A249</f>
        <v/>
      </c>
      <c r="C249" t="str">
        <f>TestUIn4!B249</f>
        <v/>
      </c>
      <c r="D249" t="str">
        <f>TestUIn4!C249</f>
        <v/>
      </c>
      <c r="E249" t="str">
        <f>TestUIn4!D249</f>
        <v/>
      </c>
      <c r="F249" s="87" t="str">
        <f>TestUIn4!F249</f>
        <v/>
      </c>
    </row>
    <row r="250">
      <c r="A250" s="86">
        <f>(IF(TestUIn4!E250=US_UK!$A$2,1&amp;COUNTIF(TestUIn4!$E$2:$E250,US_UK!$A$2), IF(TestUIn4!E250=US_UK!$A$82, 2&amp;COUNTIF(TestUIn4!$E$2:$E250,US_UK!$A$82),IF(TestUIn4!E250=US_UK!$A$162, 3&amp;COUNTIF(TestUIn4!$E$2:$E250,US_UK!$A$162),IF(TestUIn4!E250=US_UK!$A$242, 4&amp;COUNTIF(TestUIn4!$E$2:$E250,US_UK!$A$242),IF(TestUIn4!E250=US_UK!$A$322, 5&amp;COUNTIF(TestUIn4!$E$2:$E250,US_UK!$A$322),IF(TestUIn4!E250=US_UK!$A$402, 6&amp;COUNTIF(TestUIn4!$E$2:$E250,US_UK!$A$402),IF(TestUIn4!E250=US_UK!$A$482, 7&amp;COUNTIF(TestUIn4!$E$2:$E250,US_UK!$A$482),IF(TestUIn4!E250=US_UK!$A$562, 8&amp;COUNTIF(TestUIn4!$E$2:$E250,US_UK!$A$562),IF(TestUIn4!E250=US_UK!$A$642, 9&amp;COUNTIF(TestUIn4!$E$2:$E250,US_UK!$A$642),IF(TestUIn4!E250=US_UK!$A$722, 10&amp;COUNTIF(TestUIn4!$E$2:$E250,US_UK!$A$722),0)))))))))))</f>
        <v>0</v>
      </c>
      <c r="B250" t="str">
        <f>TestUIn4!A250</f>
        <v/>
      </c>
      <c r="C250" t="str">
        <f>TestUIn4!B250</f>
        <v/>
      </c>
      <c r="D250" t="str">
        <f>TestUIn4!C250</f>
        <v/>
      </c>
      <c r="E250" t="str">
        <f>TestUIn4!D250</f>
        <v/>
      </c>
      <c r="F250" s="87" t="str">
        <f>TestUIn4!F250</f>
        <v/>
      </c>
    </row>
    <row r="251">
      <c r="A251" s="86">
        <f>(IF(TestUIn4!E251=US_UK!$A$2,1&amp;COUNTIF(TestUIn4!$E$2:$E251,US_UK!$A$2), IF(TestUIn4!E251=US_UK!$A$82, 2&amp;COUNTIF(TestUIn4!$E$2:$E251,US_UK!$A$82),IF(TestUIn4!E251=US_UK!$A$162, 3&amp;COUNTIF(TestUIn4!$E$2:$E251,US_UK!$A$162),IF(TestUIn4!E251=US_UK!$A$242, 4&amp;COUNTIF(TestUIn4!$E$2:$E251,US_UK!$A$242),IF(TestUIn4!E251=US_UK!$A$322, 5&amp;COUNTIF(TestUIn4!$E$2:$E251,US_UK!$A$322),IF(TestUIn4!E251=US_UK!$A$402, 6&amp;COUNTIF(TestUIn4!$E$2:$E251,US_UK!$A$402),IF(TestUIn4!E251=US_UK!$A$482, 7&amp;COUNTIF(TestUIn4!$E$2:$E251,US_UK!$A$482),IF(TestUIn4!E251=US_UK!$A$562, 8&amp;COUNTIF(TestUIn4!$E$2:$E251,US_UK!$A$562),IF(TestUIn4!E251=US_UK!$A$642, 9&amp;COUNTIF(TestUIn4!$E$2:$E251,US_UK!$A$642),IF(TestUIn4!E251=US_UK!$A$722, 10&amp;COUNTIF(TestUIn4!$E$2:$E251,US_UK!$A$722),0)))))))))))</f>
        <v>0</v>
      </c>
      <c r="B251" t="str">
        <f>TestUIn4!A251</f>
        <v/>
      </c>
      <c r="C251" t="str">
        <f>TestUIn4!B251</f>
        <v/>
      </c>
      <c r="D251" t="str">
        <f>TestUIn4!C251</f>
        <v/>
      </c>
      <c r="E251" t="str">
        <f>TestUIn4!D251</f>
        <v/>
      </c>
      <c r="F251" s="87" t="str">
        <f>TestUIn4!F251</f>
        <v/>
      </c>
    </row>
    <row r="252">
      <c r="A252" s="86">
        <f>(IF(TestUIn4!E252=US_UK!$A$2,1&amp;COUNTIF(TestUIn4!$E$2:$E252,US_UK!$A$2), IF(TestUIn4!E252=US_UK!$A$82, 2&amp;COUNTIF(TestUIn4!$E$2:$E252,US_UK!$A$82),IF(TestUIn4!E252=US_UK!$A$162, 3&amp;COUNTIF(TestUIn4!$E$2:$E252,US_UK!$A$162),IF(TestUIn4!E252=US_UK!$A$242, 4&amp;COUNTIF(TestUIn4!$E$2:$E252,US_UK!$A$242),IF(TestUIn4!E252=US_UK!$A$322, 5&amp;COUNTIF(TestUIn4!$E$2:$E252,US_UK!$A$322),IF(TestUIn4!E252=US_UK!$A$402, 6&amp;COUNTIF(TestUIn4!$E$2:$E252,US_UK!$A$402),IF(TestUIn4!E252=US_UK!$A$482, 7&amp;COUNTIF(TestUIn4!$E$2:$E252,US_UK!$A$482),IF(TestUIn4!E252=US_UK!$A$562, 8&amp;COUNTIF(TestUIn4!$E$2:$E252,US_UK!$A$562),IF(TestUIn4!E252=US_UK!$A$642, 9&amp;COUNTIF(TestUIn4!$E$2:$E252,US_UK!$A$642),IF(TestUIn4!E252=US_UK!$A$722, 10&amp;COUNTIF(TestUIn4!$E$2:$E252,US_UK!$A$722),0)))))))))))</f>
        <v>0</v>
      </c>
      <c r="B252" t="str">
        <f>TestUIn4!A252</f>
        <v/>
      </c>
      <c r="C252" t="str">
        <f>TestUIn4!B252</f>
        <v/>
      </c>
      <c r="D252" t="str">
        <f>TestUIn4!C252</f>
        <v/>
      </c>
      <c r="E252" t="str">
        <f>TestUIn4!D252</f>
        <v/>
      </c>
      <c r="F252" s="87" t="str">
        <f>TestUIn4!F252</f>
        <v/>
      </c>
    </row>
    <row r="253">
      <c r="A253" s="86">
        <f>(IF(TestUIn4!E253=US_UK!$A$2,1&amp;COUNTIF(TestUIn4!$E$2:$E253,US_UK!$A$2), IF(TestUIn4!E253=US_UK!$A$82, 2&amp;COUNTIF(TestUIn4!$E$2:$E253,US_UK!$A$82),IF(TestUIn4!E253=US_UK!$A$162, 3&amp;COUNTIF(TestUIn4!$E$2:$E253,US_UK!$A$162),IF(TestUIn4!E253=US_UK!$A$242, 4&amp;COUNTIF(TestUIn4!$E$2:$E253,US_UK!$A$242),IF(TestUIn4!E253=US_UK!$A$322, 5&amp;COUNTIF(TestUIn4!$E$2:$E253,US_UK!$A$322),IF(TestUIn4!E253=US_UK!$A$402, 6&amp;COUNTIF(TestUIn4!$E$2:$E253,US_UK!$A$402),IF(TestUIn4!E253=US_UK!$A$482, 7&amp;COUNTIF(TestUIn4!$E$2:$E253,US_UK!$A$482),IF(TestUIn4!E253=US_UK!$A$562, 8&amp;COUNTIF(TestUIn4!$E$2:$E253,US_UK!$A$562),IF(TestUIn4!E253=US_UK!$A$642, 9&amp;COUNTIF(TestUIn4!$E$2:$E253,US_UK!$A$642),IF(TestUIn4!E253=US_UK!$A$722, 10&amp;COUNTIF(TestUIn4!$E$2:$E253,US_UK!$A$722),0)))))))))))</f>
        <v>0</v>
      </c>
      <c r="B253" t="str">
        <f>TestUIn4!A253</f>
        <v/>
      </c>
      <c r="C253" t="str">
        <f>TestUIn4!B253</f>
        <v/>
      </c>
      <c r="D253" t="str">
        <f>TestUIn4!C253</f>
        <v/>
      </c>
      <c r="E253" t="str">
        <f>TestUIn4!D253</f>
        <v/>
      </c>
      <c r="F253" s="87" t="str">
        <f>TestUIn4!F253</f>
        <v/>
      </c>
    </row>
    <row r="254">
      <c r="A254" s="86">
        <f>(IF(TestUIn4!E254=US_UK!$A$2,1&amp;COUNTIF(TestUIn4!$E$2:$E254,US_UK!$A$2), IF(TestUIn4!E254=US_UK!$A$82, 2&amp;COUNTIF(TestUIn4!$E$2:$E254,US_UK!$A$82),IF(TestUIn4!E254=US_UK!$A$162, 3&amp;COUNTIF(TestUIn4!$E$2:$E254,US_UK!$A$162),IF(TestUIn4!E254=US_UK!$A$242, 4&amp;COUNTIF(TestUIn4!$E$2:$E254,US_UK!$A$242),IF(TestUIn4!E254=US_UK!$A$322, 5&amp;COUNTIF(TestUIn4!$E$2:$E254,US_UK!$A$322),IF(TestUIn4!E254=US_UK!$A$402, 6&amp;COUNTIF(TestUIn4!$E$2:$E254,US_UK!$A$402),IF(TestUIn4!E254=US_UK!$A$482, 7&amp;COUNTIF(TestUIn4!$E$2:$E254,US_UK!$A$482),IF(TestUIn4!E254=US_UK!$A$562, 8&amp;COUNTIF(TestUIn4!$E$2:$E254,US_UK!$A$562),IF(TestUIn4!E254=US_UK!$A$642, 9&amp;COUNTIF(TestUIn4!$E$2:$E254,US_UK!$A$642),IF(TestUIn4!E254=US_UK!$A$722, 10&amp;COUNTIF(TestUIn4!$E$2:$E254,US_UK!$A$722),0)))))))))))</f>
        <v>0</v>
      </c>
      <c r="B254" t="str">
        <f>TestUIn4!A254</f>
        <v/>
      </c>
      <c r="C254" t="str">
        <f>TestUIn4!B254</f>
        <v/>
      </c>
      <c r="D254" t="str">
        <f>TestUIn4!C254</f>
        <v/>
      </c>
      <c r="E254" t="str">
        <f>TestUIn4!D254</f>
        <v/>
      </c>
      <c r="F254" s="87" t="str">
        <f>TestUIn4!F254</f>
        <v/>
      </c>
    </row>
    <row r="255">
      <c r="A255" s="86">
        <f>(IF(TestUIn4!E255=US_UK!$A$2,1&amp;COUNTIF(TestUIn4!$E$2:$E255,US_UK!$A$2), IF(TestUIn4!E255=US_UK!$A$82, 2&amp;COUNTIF(TestUIn4!$E$2:$E255,US_UK!$A$82),IF(TestUIn4!E255=US_UK!$A$162, 3&amp;COUNTIF(TestUIn4!$E$2:$E255,US_UK!$A$162),IF(TestUIn4!E255=US_UK!$A$242, 4&amp;COUNTIF(TestUIn4!$E$2:$E255,US_UK!$A$242),IF(TestUIn4!E255=US_UK!$A$322, 5&amp;COUNTIF(TestUIn4!$E$2:$E255,US_UK!$A$322),IF(TestUIn4!E255=US_UK!$A$402, 6&amp;COUNTIF(TestUIn4!$E$2:$E255,US_UK!$A$402),IF(TestUIn4!E255=US_UK!$A$482, 7&amp;COUNTIF(TestUIn4!$E$2:$E255,US_UK!$A$482),IF(TestUIn4!E255=US_UK!$A$562, 8&amp;COUNTIF(TestUIn4!$E$2:$E255,US_UK!$A$562),IF(TestUIn4!E255=US_UK!$A$642, 9&amp;COUNTIF(TestUIn4!$E$2:$E255,US_UK!$A$642),IF(TestUIn4!E255=US_UK!$A$722, 10&amp;COUNTIF(TestUIn4!$E$2:$E255,US_UK!$A$722),0)))))))))))</f>
        <v>0</v>
      </c>
      <c r="B255" t="str">
        <f>TestUIn4!A255</f>
        <v/>
      </c>
      <c r="C255" t="str">
        <f>TestUIn4!B255</f>
        <v/>
      </c>
      <c r="D255" t="str">
        <f>TestUIn4!C255</f>
        <v/>
      </c>
      <c r="E255" t="str">
        <f>TestUIn4!D255</f>
        <v/>
      </c>
      <c r="F255" s="87" t="str">
        <f>TestUIn4!F255</f>
        <v/>
      </c>
    </row>
    <row r="256">
      <c r="A256" s="86">
        <f>(IF(TestUIn4!E256=US_UK!$A$2,1&amp;COUNTIF(TestUIn4!$E$2:$E256,US_UK!$A$2), IF(TestUIn4!E256=US_UK!$A$82, 2&amp;COUNTIF(TestUIn4!$E$2:$E256,US_UK!$A$82),IF(TestUIn4!E256=US_UK!$A$162, 3&amp;COUNTIF(TestUIn4!$E$2:$E256,US_UK!$A$162),IF(TestUIn4!E256=US_UK!$A$242, 4&amp;COUNTIF(TestUIn4!$E$2:$E256,US_UK!$A$242),IF(TestUIn4!E256=US_UK!$A$322, 5&amp;COUNTIF(TestUIn4!$E$2:$E256,US_UK!$A$322),IF(TestUIn4!E256=US_UK!$A$402, 6&amp;COUNTIF(TestUIn4!$E$2:$E256,US_UK!$A$402),IF(TestUIn4!E256=US_UK!$A$482, 7&amp;COUNTIF(TestUIn4!$E$2:$E256,US_UK!$A$482),IF(TestUIn4!E256=US_UK!$A$562, 8&amp;COUNTIF(TestUIn4!$E$2:$E256,US_UK!$A$562),IF(TestUIn4!E256=US_UK!$A$642, 9&amp;COUNTIF(TestUIn4!$E$2:$E256,US_UK!$A$642),IF(TestUIn4!E256=US_UK!$A$722, 10&amp;COUNTIF(TestUIn4!$E$2:$E256,US_UK!$A$722),0)))))))))))</f>
        <v>0</v>
      </c>
      <c r="B256" t="str">
        <f>TestUIn4!A256</f>
        <v/>
      </c>
      <c r="C256" t="str">
        <f>TestUIn4!B256</f>
        <v/>
      </c>
      <c r="D256" t="str">
        <f>TestUIn4!C256</f>
        <v/>
      </c>
      <c r="E256" t="str">
        <f>TestUIn4!D256</f>
        <v/>
      </c>
      <c r="F256" s="87" t="str">
        <f>TestUIn4!F256</f>
        <v/>
      </c>
    </row>
    <row r="257">
      <c r="A257" s="86">
        <f>(IF(TestUIn4!E257=US_UK!$A$2,1&amp;COUNTIF(TestUIn4!$E$2:$E257,US_UK!$A$2), IF(TestUIn4!E257=US_UK!$A$82, 2&amp;COUNTIF(TestUIn4!$E$2:$E257,US_UK!$A$82),IF(TestUIn4!E257=US_UK!$A$162, 3&amp;COUNTIF(TestUIn4!$E$2:$E257,US_UK!$A$162),IF(TestUIn4!E257=US_UK!$A$242, 4&amp;COUNTIF(TestUIn4!$E$2:$E257,US_UK!$A$242),IF(TestUIn4!E257=US_UK!$A$322, 5&amp;COUNTIF(TestUIn4!$E$2:$E257,US_UK!$A$322),IF(TestUIn4!E257=US_UK!$A$402, 6&amp;COUNTIF(TestUIn4!$E$2:$E257,US_UK!$A$402),IF(TestUIn4!E257=US_UK!$A$482, 7&amp;COUNTIF(TestUIn4!$E$2:$E257,US_UK!$A$482),IF(TestUIn4!E257=US_UK!$A$562, 8&amp;COUNTIF(TestUIn4!$E$2:$E257,US_UK!$A$562),IF(TestUIn4!E257=US_UK!$A$642, 9&amp;COUNTIF(TestUIn4!$E$2:$E257,US_UK!$A$642),IF(TestUIn4!E257=US_UK!$A$722, 10&amp;COUNTIF(TestUIn4!$E$2:$E257,US_UK!$A$722),0)))))))))))</f>
        <v>0</v>
      </c>
      <c r="B257" t="str">
        <f>TestUIn4!A257</f>
        <v/>
      </c>
      <c r="C257" t="str">
        <f>TestUIn4!B257</f>
        <v/>
      </c>
      <c r="D257" t="str">
        <f>TestUIn4!C257</f>
        <v/>
      </c>
      <c r="E257" t="str">
        <f>TestUIn4!D257</f>
        <v/>
      </c>
      <c r="F257" s="87" t="str">
        <f>TestUIn4!F257</f>
        <v/>
      </c>
    </row>
    <row r="258">
      <c r="A258" s="86">
        <f>(IF(TestUIn4!E258=US_UK!$A$2,1&amp;COUNTIF(TestUIn4!$E$2:$E258,US_UK!$A$2), IF(TestUIn4!E258=US_UK!$A$82, 2&amp;COUNTIF(TestUIn4!$E$2:$E258,US_UK!$A$82),IF(TestUIn4!E258=US_UK!$A$162, 3&amp;COUNTIF(TestUIn4!$E$2:$E258,US_UK!$A$162),IF(TestUIn4!E258=US_UK!$A$242, 4&amp;COUNTIF(TestUIn4!$E$2:$E258,US_UK!$A$242),IF(TestUIn4!E258=US_UK!$A$322, 5&amp;COUNTIF(TestUIn4!$E$2:$E258,US_UK!$A$322),IF(TestUIn4!E258=US_UK!$A$402, 6&amp;COUNTIF(TestUIn4!$E$2:$E258,US_UK!$A$402),IF(TestUIn4!E258=US_UK!$A$482, 7&amp;COUNTIF(TestUIn4!$E$2:$E258,US_UK!$A$482),IF(TestUIn4!E258=US_UK!$A$562, 8&amp;COUNTIF(TestUIn4!$E$2:$E258,US_UK!$A$562),IF(TestUIn4!E258=US_UK!$A$642, 9&amp;COUNTIF(TestUIn4!$E$2:$E258,US_UK!$A$642),IF(TestUIn4!E258=US_UK!$A$722, 10&amp;COUNTIF(TestUIn4!$E$2:$E258,US_UK!$A$722),0)))))))))))</f>
        <v>0</v>
      </c>
      <c r="B258" t="str">
        <f>TestUIn4!A258</f>
        <v/>
      </c>
      <c r="C258" t="str">
        <f>TestUIn4!B258</f>
        <v/>
      </c>
      <c r="D258" t="str">
        <f>TestUIn4!C258</f>
        <v/>
      </c>
      <c r="E258" t="str">
        <f>TestUIn4!D258</f>
        <v/>
      </c>
      <c r="F258" s="87" t="str">
        <f>TestUIn4!F258</f>
        <v/>
      </c>
    </row>
    <row r="259">
      <c r="A259" s="86">
        <f>(IF(TestUIn4!E259=US_UK!$A$2,1&amp;COUNTIF(TestUIn4!$E$2:$E259,US_UK!$A$2), IF(TestUIn4!E259=US_UK!$A$82, 2&amp;COUNTIF(TestUIn4!$E$2:$E259,US_UK!$A$82),IF(TestUIn4!E259=US_UK!$A$162, 3&amp;COUNTIF(TestUIn4!$E$2:$E259,US_UK!$A$162),IF(TestUIn4!E259=US_UK!$A$242, 4&amp;COUNTIF(TestUIn4!$E$2:$E259,US_UK!$A$242),IF(TestUIn4!E259=US_UK!$A$322, 5&amp;COUNTIF(TestUIn4!$E$2:$E259,US_UK!$A$322),IF(TestUIn4!E259=US_UK!$A$402, 6&amp;COUNTIF(TestUIn4!$E$2:$E259,US_UK!$A$402),IF(TestUIn4!E259=US_UK!$A$482, 7&amp;COUNTIF(TestUIn4!$E$2:$E259,US_UK!$A$482),IF(TestUIn4!E259=US_UK!$A$562, 8&amp;COUNTIF(TestUIn4!$E$2:$E259,US_UK!$A$562),IF(TestUIn4!E259=US_UK!$A$642, 9&amp;COUNTIF(TestUIn4!$E$2:$E259,US_UK!$A$642),IF(TestUIn4!E259=US_UK!$A$722, 10&amp;COUNTIF(TestUIn4!$E$2:$E259,US_UK!$A$722),0)))))))))))</f>
        <v>0</v>
      </c>
      <c r="B259" t="str">
        <f>TestUIn4!A259</f>
        <v/>
      </c>
      <c r="C259" t="str">
        <f>TestUIn4!B259</f>
        <v/>
      </c>
      <c r="D259" t="str">
        <f>TestUIn4!C259</f>
        <v/>
      </c>
      <c r="E259" t="str">
        <f>TestUIn4!D259</f>
        <v/>
      </c>
      <c r="F259" s="87" t="str">
        <f>TestUIn4!F259</f>
        <v/>
      </c>
    </row>
    <row r="260">
      <c r="A260" s="86">
        <f>(IF(TestUIn4!E260=US_UK!$A$2,1&amp;COUNTIF(TestUIn4!$E$2:$E260,US_UK!$A$2), IF(TestUIn4!E260=US_UK!$A$82, 2&amp;COUNTIF(TestUIn4!$E$2:$E260,US_UK!$A$82),IF(TestUIn4!E260=US_UK!$A$162, 3&amp;COUNTIF(TestUIn4!$E$2:$E260,US_UK!$A$162),IF(TestUIn4!E260=US_UK!$A$242, 4&amp;COUNTIF(TestUIn4!$E$2:$E260,US_UK!$A$242),IF(TestUIn4!E260=US_UK!$A$322, 5&amp;COUNTIF(TestUIn4!$E$2:$E260,US_UK!$A$322),IF(TestUIn4!E260=US_UK!$A$402, 6&amp;COUNTIF(TestUIn4!$E$2:$E260,US_UK!$A$402),IF(TestUIn4!E260=US_UK!$A$482, 7&amp;COUNTIF(TestUIn4!$E$2:$E260,US_UK!$A$482),IF(TestUIn4!E260=US_UK!$A$562, 8&amp;COUNTIF(TestUIn4!$E$2:$E260,US_UK!$A$562),IF(TestUIn4!E260=US_UK!$A$642, 9&amp;COUNTIF(TestUIn4!$E$2:$E260,US_UK!$A$642),IF(TestUIn4!E260=US_UK!$A$722, 10&amp;COUNTIF(TestUIn4!$E$2:$E260,US_UK!$A$722),0)))))))))))</f>
        <v>0</v>
      </c>
      <c r="B260" t="str">
        <f>TestUIn4!A260</f>
        <v/>
      </c>
      <c r="C260" t="str">
        <f>TestUIn4!B260</f>
        <v/>
      </c>
      <c r="D260" t="str">
        <f>TestUIn4!C260</f>
        <v/>
      </c>
      <c r="E260" t="str">
        <f>TestUIn4!D260</f>
        <v/>
      </c>
      <c r="F260" s="87" t="str">
        <f>TestUIn4!F260</f>
        <v/>
      </c>
    </row>
    <row r="261">
      <c r="A261" s="86">
        <f>(IF(TestUIn4!E261=US_UK!$A$2,1&amp;COUNTIF(TestUIn4!$E$2:$E261,US_UK!$A$2), IF(TestUIn4!E261=US_UK!$A$82, 2&amp;COUNTIF(TestUIn4!$E$2:$E261,US_UK!$A$82),IF(TestUIn4!E261=US_UK!$A$162, 3&amp;COUNTIF(TestUIn4!$E$2:$E261,US_UK!$A$162),IF(TestUIn4!E261=US_UK!$A$242, 4&amp;COUNTIF(TestUIn4!$E$2:$E261,US_UK!$A$242),IF(TestUIn4!E261=US_UK!$A$322, 5&amp;COUNTIF(TestUIn4!$E$2:$E261,US_UK!$A$322),IF(TestUIn4!E261=US_UK!$A$402, 6&amp;COUNTIF(TestUIn4!$E$2:$E261,US_UK!$A$402),IF(TestUIn4!E261=US_UK!$A$482, 7&amp;COUNTIF(TestUIn4!$E$2:$E261,US_UK!$A$482),IF(TestUIn4!E261=US_UK!$A$562, 8&amp;COUNTIF(TestUIn4!$E$2:$E261,US_UK!$A$562),IF(TestUIn4!E261=US_UK!$A$642, 9&amp;COUNTIF(TestUIn4!$E$2:$E261,US_UK!$A$642),IF(TestUIn4!E261=US_UK!$A$722, 10&amp;COUNTIF(TestUIn4!$E$2:$E261,US_UK!$A$722),0)))))))))))</f>
        <v>0</v>
      </c>
      <c r="B261" t="str">
        <f>TestUIn4!A261</f>
        <v/>
      </c>
      <c r="C261" t="str">
        <f>TestUIn4!B261</f>
        <v/>
      </c>
      <c r="D261" t="str">
        <f>TestUIn4!C261</f>
        <v/>
      </c>
      <c r="E261" t="str">
        <f>TestUIn4!D261</f>
        <v/>
      </c>
      <c r="F261" s="87" t="str">
        <f>TestUIn4!F261</f>
        <v/>
      </c>
    </row>
    <row r="262">
      <c r="A262" s="86">
        <f>(IF(TestUIn4!E262=US_UK!$A$2,1&amp;COUNTIF(TestUIn4!$E$2:$E262,US_UK!$A$2), IF(TestUIn4!E262=US_UK!$A$82, 2&amp;COUNTIF(TestUIn4!$E$2:$E262,US_UK!$A$82),IF(TestUIn4!E262=US_UK!$A$162, 3&amp;COUNTIF(TestUIn4!$E$2:$E262,US_UK!$A$162),IF(TestUIn4!E262=US_UK!$A$242, 4&amp;COUNTIF(TestUIn4!$E$2:$E262,US_UK!$A$242),IF(TestUIn4!E262=US_UK!$A$322, 5&amp;COUNTIF(TestUIn4!$E$2:$E262,US_UK!$A$322),IF(TestUIn4!E262=US_UK!$A$402, 6&amp;COUNTIF(TestUIn4!$E$2:$E262,US_UK!$A$402),IF(TestUIn4!E262=US_UK!$A$482, 7&amp;COUNTIF(TestUIn4!$E$2:$E262,US_UK!$A$482),IF(TestUIn4!E262=US_UK!$A$562, 8&amp;COUNTIF(TestUIn4!$E$2:$E262,US_UK!$A$562),IF(TestUIn4!E262=US_UK!$A$642, 9&amp;COUNTIF(TestUIn4!$E$2:$E262,US_UK!$A$642),IF(TestUIn4!E262=US_UK!$A$722, 10&amp;COUNTIF(TestUIn4!$E$2:$E262,US_UK!$A$722),0)))))))))))</f>
        <v>0</v>
      </c>
      <c r="B262" t="str">
        <f>TestUIn4!A262</f>
        <v/>
      </c>
      <c r="C262" t="str">
        <f>TestUIn4!B262</f>
        <v/>
      </c>
      <c r="D262" t="str">
        <f>TestUIn4!C262</f>
        <v/>
      </c>
      <c r="E262" t="str">
        <f>TestUIn4!D262</f>
        <v/>
      </c>
      <c r="F262" s="87" t="str">
        <f>TestUIn4!F262</f>
        <v/>
      </c>
    </row>
    <row r="263">
      <c r="A263" s="86">
        <f>(IF(TestUIn4!E263=US_UK!$A$2,1&amp;COUNTIF(TestUIn4!$E$2:$E263,US_UK!$A$2), IF(TestUIn4!E263=US_UK!$A$82, 2&amp;COUNTIF(TestUIn4!$E$2:$E263,US_UK!$A$82),IF(TestUIn4!E263=US_UK!$A$162, 3&amp;COUNTIF(TestUIn4!$E$2:$E263,US_UK!$A$162),IF(TestUIn4!E263=US_UK!$A$242, 4&amp;COUNTIF(TestUIn4!$E$2:$E263,US_UK!$A$242),IF(TestUIn4!E263=US_UK!$A$322, 5&amp;COUNTIF(TestUIn4!$E$2:$E263,US_UK!$A$322),IF(TestUIn4!E263=US_UK!$A$402, 6&amp;COUNTIF(TestUIn4!$E$2:$E263,US_UK!$A$402),IF(TestUIn4!E263=US_UK!$A$482, 7&amp;COUNTIF(TestUIn4!$E$2:$E263,US_UK!$A$482),IF(TestUIn4!E263=US_UK!$A$562, 8&amp;COUNTIF(TestUIn4!$E$2:$E263,US_UK!$A$562),IF(TestUIn4!E263=US_UK!$A$642, 9&amp;COUNTIF(TestUIn4!$E$2:$E263,US_UK!$A$642),IF(TestUIn4!E263=US_UK!$A$722, 10&amp;COUNTIF(TestUIn4!$E$2:$E263,US_UK!$A$722),0)))))))))))</f>
        <v>0</v>
      </c>
      <c r="B263" t="str">
        <f>TestUIn4!A263</f>
        <v/>
      </c>
      <c r="C263" t="str">
        <f>TestUIn4!B263</f>
        <v/>
      </c>
      <c r="D263" t="str">
        <f>TestUIn4!C263</f>
        <v/>
      </c>
      <c r="E263" t="str">
        <f>TestUIn4!D263</f>
        <v/>
      </c>
      <c r="F263" s="87" t="str">
        <f>TestUIn4!F263</f>
        <v/>
      </c>
    </row>
    <row r="264">
      <c r="A264" s="86">
        <f>(IF(TestUIn4!E264=US_UK!$A$2,1&amp;COUNTIF(TestUIn4!$E$2:$E264,US_UK!$A$2), IF(TestUIn4!E264=US_UK!$A$82, 2&amp;COUNTIF(TestUIn4!$E$2:$E264,US_UK!$A$82),IF(TestUIn4!E264=US_UK!$A$162, 3&amp;COUNTIF(TestUIn4!$E$2:$E264,US_UK!$A$162),IF(TestUIn4!E264=US_UK!$A$242, 4&amp;COUNTIF(TestUIn4!$E$2:$E264,US_UK!$A$242),IF(TestUIn4!E264=US_UK!$A$322, 5&amp;COUNTIF(TestUIn4!$E$2:$E264,US_UK!$A$322),IF(TestUIn4!E264=US_UK!$A$402, 6&amp;COUNTIF(TestUIn4!$E$2:$E264,US_UK!$A$402),IF(TestUIn4!E264=US_UK!$A$482, 7&amp;COUNTIF(TestUIn4!$E$2:$E264,US_UK!$A$482),IF(TestUIn4!E264=US_UK!$A$562, 8&amp;COUNTIF(TestUIn4!$E$2:$E264,US_UK!$A$562),IF(TestUIn4!E264=US_UK!$A$642, 9&amp;COUNTIF(TestUIn4!$E$2:$E264,US_UK!$A$642),IF(TestUIn4!E264=US_UK!$A$722, 10&amp;COUNTIF(TestUIn4!$E$2:$E264,US_UK!$A$722),0)))))))))))</f>
        <v>0</v>
      </c>
      <c r="B264" t="str">
        <f>TestUIn4!A264</f>
        <v/>
      </c>
      <c r="C264" t="str">
        <f>TestUIn4!B264</f>
        <v/>
      </c>
      <c r="D264" t="str">
        <f>TestUIn4!C264</f>
        <v/>
      </c>
      <c r="E264" t="str">
        <f>TestUIn4!D264</f>
        <v/>
      </c>
      <c r="F264" s="87" t="str">
        <f>TestUIn4!F264</f>
        <v/>
      </c>
    </row>
    <row r="265">
      <c r="A265" s="86">
        <f>(IF(TestUIn4!E265=US_UK!$A$2,1&amp;COUNTIF(TestUIn4!$E$2:$E265,US_UK!$A$2), IF(TestUIn4!E265=US_UK!$A$82, 2&amp;COUNTIF(TestUIn4!$E$2:$E265,US_UK!$A$82),IF(TestUIn4!E265=US_UK!$A$162, 3&amp;COUNTIF(TestUIn4!$E$2:$E265,US_UK!$A$162),IF(TestUIn4!E265=US_UK!$A$242, 4&amp;COUNTIF(TestUIn4!$E$2:$E265,US_UK!$A$242),IF(TestUIn4!E265=US_UK!$A$322, 5&amp;COUNTIF(TestUIn4!$E$2:$E265,US_UK!$A$322),IF(TestUIn4!E265=US_UK!$A$402, 6&amp;COUNTIF(TestUIn4!$E$2:$E265,US_UK!$A$402),IF(TestUIn4!E265=US_UK!$A$482, 7&amp;COUNTIF(TestUIn4!$E$2:$E265,US_UK!$A$482),IF(TestUIn4!E265=US_UK!$A$562, 8&amp;COUNTIF(TestUIn4!$E$2:$E265,US_UK!$A$562),IF(TestUIn4!E265=US_UK!$A$642, 9&amp;COUNTIF(TestUIn4!$E$2:$E265,US_UK!$A$642),IF(TestUIn4!E265=US_UK!$A$722, 10&amp;COUNTIF(TestUIn4!$E$2:$E265,US_UK!$A$722),0)))))))))))</f>
        <v>0</v>
      </c>
      <c r="B265" t="str">
        <f>TestUIn4!A265</f>
        <v/>
      </c>
      <c r="C265" t="str">
        <f>TestUIn4!B265</f>
        <v/>
      </c>
      <c r="D265" t="str">
        <f>TestUIn4!C265</f>
        <v/>
      </c>
      <c r="E265" t="str">
        <f>TestUIn4!D265</f>
        <v/>
      </c>
      <c r="F265" s="87" t="str">
        <f>TestUIn4!F265</f>
        <v/>
      </c>
    </row>
    <row r="266">
      <c r="A266" s="86">
        <f>(IF(TestUIn4!E266=US_UK!$A$2,1&amp;COUNTIF(TestUIn4!$E$2:$E266,US_UK!$A$2), IF(TestUIn4!E266=US_UK!$A$82, 2&amp;COUNTIF(TestUIn4!$E$2:$E266,US_UK!$A$82),IF(TestUIn4!E266=US_UK!$A$162, 3&amp;COUNTIF(TestUIn4!$E$2:$E266,US_UK!$A$162),IF(TestUIn4!E266=US_UK!$A$242, 4&amp;COUNTIF(TestUIn4!$E$2:$E266,US_UK!$A$242),IF(TestUIn4!E266=US_UK!$A$322, 5&amp;COUNTIF(TestUIn4!$E$2:$E266,US_UK!$A$322),IF(TestUIn4!E266=US_UK!$A$402, 6&amp;COUNTIF(TestUIn4!$E$2:$E266,US_UK!$A$402),IF(TestUIn4!E266=US_UK!$A$482, 7&amp;COUNTIF(TestUIn4!$E$2:$E266,US_UK!$A$482),IF(TestUIn4!E266=US_UK!$A$562, 8&amp;COUNTIF(TestUIn4!$E$2:$E266,US_UK!$A$562),IF(TestUIn4!E266=US_UK!$A$642, 9&amp;COUNTIF(TestUIn4!$E$2:$E266,US_UK!$A$642),IF(TestUIn4!E266=US_UK!$A$722, 10&amp;COUNTIF(TestUIn4!$E$2:$E266,US_UK!$A$722),0)))))))))))</f>
        <v>0</v>
      </c>
      <c r="B266" t="str">
        <f>TestUIn4!A266</f>
        <v/>
      </c>
      <c r="C266" t="str">
        <f>TestUIn4!B266</f>
        <v/>
      </c>
      <c r="D266" t="str">
        <f>TestUIn4!C266</f>
        <v/>
      </c>
      <c r="E266" t="str">
        <f>TestUIn4!D266</f>
        <v/>
      </c>
      <c r="F266" s="87" t="str">
        <f>TestUIn4!F266</f>
        <v/>
      </c>
    </row>
    <row r="267">
      <c r="A267" s="86">
        <f>(IF(TestUIn4!E267=US_UK!$A$2,1&amp;COUNTIF(TestUIn4!$E$2:$E267,US_UK!$A$2), IF(TestUIn4!E267=US_UK!$A$82, 2&amp;COUNTIF(TestUIn4!$E$2:$E267,US_UK!$A$82),IF(TestUIn4!E267=US_UK!$A$162, 3&amp;COUNTIF(TestUIn4!$E$2:$E267,US_UK!$A$162),IF(TestUIn4!E267=US_UK!$A$242, 4&amp;COUNTIF(TestUIn4!$E$2:$E267,US_UK!$A$242),IF(TestUIn4!E267=US_UK!$A$322, 5&amp;COUNTIF(TestUIn4!$E$2:$E267,US_UK!$A$322),IF(TestUIn4!E267=US_UK!$A$402, 6&amp;COUNTIF(TestUIn4!$E$2:$E267,US_UK!$A$402),IF(TestUIn4!E267=US_UK!$A$482, 7&amp;COUNTIF(TestUIn4!$E$2:$E267,US_UK!$A$482),IF(TestUIn4!E267=US_UK!$A$562, 8&amp;COUNTIF(TestUIn4!$E$2:$E267,US_UK!$A$562),IF(TestUIn4!E267=US_UK!$A$642, 9&amp;COUNTIF(TestUIn4!$E$2:$E267,US_UK!$A$642),IF(TestUIn4!E267=US_UK!$A$722, 10&amp;COUNTIF(TestUIn4!$E$2:$E267,US_UK!$A$722),0)))))))))))</f>
        <v>0</v>
      </c>
      <c r="B267" t="str">
        <f>TestUIn4!A267</f>
        <v/>
      </c>
      <c r="C267" t="str">
        <f>TestUIn4!B267</f>
        <v/>
      </c>
      <c r="D267" t="str">
        <f>TestUIn4!C267</f>
        <v/>
      </c>
      <c r="E267" t="str">
        <f>TestUIn4!D267</f>
        <v/>
      </c>
      <c r="F267" s="87" t="str">
        <f>TestUIn4!F267</f>
        <v/>
      </c>
    </row>
    <row r="268">
      <c r="A268" s="86">
        <f>(IF(TestUIn4!E268=US_UK!$A$2,1&amp;COUNTIF(TestUIn4!$E$2:$E268,US_UK!$A$2), IF(TestUIn4!E268=US_UK!$A$82, 2&amp;COUNTIF(TestUIn4!$E$2:$E268,US_UK!$A$82),IF(TestUIn4!E268=US_UK!$A$162, 3&amp;COUNTIF(TestUIn4!$E$2:$E268,US_UK!$A$162),IF(TestUIn4!E268=US_UK!$A$242, 4&amp;COUNTIF(TestUIn4!$E$2:$E268,US_UK!$A$242),IF(TestUIn4!E268=US_UK!$A$322, 5&amp;COUNTIF(TestUIn4!$E$2:$E268,US_UK!$A$322),IF(TestUIn4!E268=US_UK!$A$402, 6&amp;COUNTIF(TestUIn4!$E$2:$E268,US_UK!$A$402),IF(TestUIn4!E268=US_UK!$A$482, 7&amp;COUNTIF(TestUIn4!$E$2:$E268,US_UK!$A$482),IF(TestUIn4!E268=US_UK!$A$562, 8&amp;COUNTIF(TestUIn4!$E$2:$E268,US_UK!$A$562),IF(TestUIn4!E268=US_UK!$A$642, 9&amp;COUNTIF(TestUIn4!$E$2:$E268,US_UK!$A$642),IF(TestUIn4!E268=US_UK!$A$722, 10&amp;COUNTIF(TestUIn4!$E$2:$E268,US_UK!$A$722),0)))))))))))</f>
        <v>0</v>
      </c>
      <c r="B268" t="str">
        <f>TestUIn4!A268</f>
        <v/>
      </c>
      <c r="C268" t="str">
        <f>TestUIn4!B268</f>
        <v/>
      </c>
      <c r="D268" t="str">
        <f>TestUIn4!C268</f>
        <v/>
      </c>
      <c r="E268" t="str">
        <f>TestUIn4!D268</f>
        <v/>
      </c>
      <c r="F268" s="87" t="str">
        <f>TestUIn4!F268</f>
        <v/>
      </c>
    </row>
    <row r="269">
      <c r="A269" s="86">
        <f>(IF(TestUIn4!E269=US_UK!$A$2,1&amp;COUNTIF(TestUIn4!$E$2:$E269,US_UK!$A$2), IF(TestUIn4!E269=US_UK!$A$82, 2&amp;COUNTIF(TestUIn4!$E$2:$E269,US_UK!$A$82),IF(TestUIn4!E269=US_UK!$A$162, 3&amp;COUNTIF(TestUIn4!$E$2:$E269,US_UK!$A$162),IF(TestUIn4!E269=US_UK!$A$242, 4&amp;COUNTIF(TestUIn4!$E$2:$E269,US_UK!$A$242),IF(TestUIn4!E269=US_UK!$A$322, 5&amp;COUNTIF(TestUIn4!$E$2:$E269,US_UK!$A$322),IF(TestUIn4!E269=US_UK!$A$402, 6&amp;COUNTIF(TestUIn4!$E$2:$E269,US_UK!$A$402),IF(TestUIn4!E269=US_UK!$A$482, 7&amp;COUNTIF(TestUIn4!$E$2:$E269,US_UK!$A$482),IF(TestUIn4!E269=US_UK!$A$562, 8&amp;COUNTIF(TestUIn4!$E$2:$E269,US_UK!$A$562),IF(TestUIn4!E269=US_UK!$A$642, 9&amp;COUNTIF(TestUIn4!$E$2:$E269,US_UK!$A$642),IF(TestUIn4!E269=US_UK!$A$722, 10&amp;COUNTIF(TestUIn4!$E$2:$E269,US_UK!$A$722),0)))))))))))</f>
        <v>0</v>
      </c>
      <c r="B269" t="str">
        <f>TestUIn4!A269</f>
        <v/>
      </c>
      <c r="C269" t="str">
        <f>TestUIn4!B269</f>
        <v/>
      </c>
      <c r="D269" t="str">
        <f>TestUIn4!C269</f>
        <v/>
      </c>
      <c r="E269" t="str">
        <f>TestUIn4!D269</f>
        <v/>
      </c>
      <c r="F269" s="87" t="str">
        <f>TestUIn4!F269</f>
        <v/>
      </c>
    </row>
    <row r="270">
      <c r="A270" s="86">
        <f>(IF(TestUIn4!E270=US_UK!$A$2,1&amp;COUNTIF(TestUIn4!$E$2:$E270,US_UK!$A$2), IF(TestUIn4!E270=US_UK!$A$82, 2&amp;COUNTIF(TestUIn4!$E$2:$E270,US_UK!$A$82),IF(TestUIn4!E270=US_UK!$A$162, 3&amp;COUNTIF(TestUIn4!$E$2:$E270,US_UK!$A$162),IF(TestUIn4!E270=US_UK!$A$242, 4&amp;COUNTIF(TestUIn4!$E$2:$E270,US_UK!$A$242),IF(TestUIn4!E270=US_UK!$A$322, 5&amp;COUNTIF(TestUIn4!$E$2:$E270,US_UK!$A$322),IF(TestUIn4!E270=US_UK!$A$402, 6&amp;COUNTIF(TestUIn4!$E$2:$E270,US_UK!$A$402),IF(TestUIn4!E270=US_UK!$A$482, 7&amp;COUNTIF(TestUIn4!$E$2:$E270,US_UK!$A$482),IF(TestUIn4!E270=US_UK!$A$562, 8&amp;COUNTIF(TestUIn4!$E$2:$E270,US_UK!$A$562),IF(TestUIn4!E270=US_UK!$A$642, 9&amp;COUNTIF(TestUIn4!$E$2:$E270,US_UK!$A$642),IF(TestUIn4!E270=US_UK!$A$722, 10&amp;COUNTIF(TestUIn4!$E$2:$E270,US_UK!$A$722),0)))))))))))</f>
        <v>0</v>
      </c>
      <c r="B270" t="str">
        <f>TestUIn4!A270</f>
        <v/>
      </c>
      <c r="C270" t="str">
        <f>TestUIn4!B270</f>
        <v/>
      </c>
      <c r="D270" t="str">
        <f>TestUIn4!C270</f>
        <v/>
      </c>
      <c r="E270" t="str">
        <f>TestUIn4!D270</f>
        <v/>
      </c>
      <c r="F270" s="87" t="str">
        <f>TestUIn4!F270</f>
        <v/>
      </c>
    </row>
    <row r="271">
      <c r="A271" s="86">
        <f>(IF(TestUIn4!E271=US_UK!$A$2,1&amp;COUNTIF(TestUIn4!$E$2:$E271,US_UK!$A$2), IF(TestUIn4!E271=US_UK!$A$82, 2&amp;COUNTIF(TestUIn4!$E$2:$E271,US_UK!$A$82),IF(TestUIn4!E271=US_UK!$A$162, 3&amp;COUNTIF(TestUIn4!$E$2:$E271,US_UK!$A$162),IF(TestUIn4!E271=US_UK!$A$242, 4&amp;COUNTIF(TestUIn4!$E$2:$E271,US_UK!$A$242),IF(TestUIn4!E271=US_UK!$A$322, 5&amp;COUNTIF(TestUIn4!$E$2:$E271,US_UK!$A$322),IF(TestUIn4!E271=US_UK!$A$402, 6&amp;COUNTIF(TestUIn4!$E$2:$E271,US_UK!$A$402),IF(TestUIn4!E271=US_UK!$A$482, 7&amp;COUNTIF(TestUIn4!$E$2:$E271,US_UK!$A$482),IF(TestUIn4!E271=US_UK!$A$562, 8&amp;COUNTIF(TestUIn4!$E$2:$E271,US_UK!$A$562),IF(TestUIn4!E271=US_UK!$A$642, 9&amp;COUNTIF(TestUIn4!$E$2:$E271,US_UK!$A$642),IF(TestUIn4!E271=US_UK!$A$722, 10&amp;COUNTIF(TestUIn4!$E$2:$E271,US_UK!$A$722),0)))))))))))</f>
        <v>0</v>
      </c>
      <c r="B271" t="str">
        <f>TestUIn4!A271</f>
        <v/>
      </c>
      <c r="C271" t="str">
        <f>TestUIn4!B271</f>
        <v/>
      </c>
      <c r="D271" t="str">
        <f>TestUIn4!C271</f>
        <v/>
      </c>
      <c r="E271" t="str">
        <f>TestUIn4!D271</f>
        <v/>
      </c>
      <c r="F271" s="87" t="str">
        <f>TestUIn4!F271</f>
        <v/>
      </c>
    </row>
    <row r="272">
      <c r="A272" s="86">
        <f>(IF(TestUIn4!E272=US_UK!$A$2,1&amp;COUNTIF(TestUIn4!$E$2:$E272,US_UK!$A$2), IF(TestUIn4!E272=US_UK!$A$82, 2&amp;COUNTIF(TestUIn4!$E$2:$E272,US_UK!$A$82),IF(TestUIn4!E272=US_UK!$A$162, 3&amp;COUNTIF(TestUIn4!$E$2:$E272,US_UK!$A$162),IF(TestUIn4!E272=US_UK!$A$242, 4&amp;COUNTIF(TestUIn4!$E$2:$E272,US_UK!$A$242),IF(TestUIn4!E272=US_UK!$A$322, 5&amp;COUNTIF(TestUIn4!$E$2:$E272,US_UK!$A$322),IF(TestUIn4!E272=US_UK!$A$402, 6&amp;COUNTIF(TestUIn4!$E$2:$E272,US_UK!$A$402),IF(TestUIn4!E272=US_UK!$A$482, 7&amp;COUNTIF(TestUIn4!$E$2:$E272,US_UK!$A$482),IF(TestUIn4!E272=US_UK!$A$562, 8&amp;COUNTIF(TestUIn4!$E$2:$E272,US_UK!$A$562),IF(TestUIn4!E272=US_UK!$A$642, 9&amp;COUNTIF(TestUIn4!$E$2:$E272,US_UK!$A$642),IF(TestUIn4!E272=US_UK!$A$722, 10&amp;COUNTIF(TestUIn4!$E$2:$E272,US_UK!$A$722),0)))))))))))</f>
        <v>0</v>
      </c>
      <c r="B272" t="str">
        <f>TestUIn4!A272</f>
        <v/>
      </c>
      <c r="C272" t="str">
        <f>TestUIn4!B272</f>
        <v/>
      </c>
      <c r="D272" t="str">
        <f>TestUIn4!C272</f>
        <v/>
      </c>
      <c r="E272" t="str">
        <f>TestUIn4!D272</f>
        <v/>
      </c>
      <c r="F272" s="87" t="str">
        <f>TestUIn4!F272</f>
        <v/>
      </c>
    </row>
    <row r="273">
      <c r="A273" s="86">
        <f>(IF(TestUIn4!E273=US_UK!$A$2,1&amp;COUNTIF(TestUIn4!$E$2:$E273,US_UK!$A$2), IF(TestUIn4!E273=US_UK!$A$82, 2&amp;COUNTIF(TestUIn4!$E$2:$E273,US_UK!$A$82),IF(TestUIn4!E273=US_UK!$A$162, 3&amp;COUNTIF(TestUIn4!$E$2:$E273,US_UK!$A$162),IF(TestUIn4!E273=US_UK!$A$242, 4&amp;COUNTIF(TestUIn4!$E$2:$E273,US_UK!$A$242),IF(TestUIn4!E273=US_UK!$A$322, 5&amp;COUNTIF(TestUIn4!$E$2:$E273,US_UK!$A$322),IF(TestUIn4!E273=US_UK!$A$402, 6&amp;COUNTIF(TestUIn4!$E$2:$E273,US_UK!$A$402),IF(TestUIn4!E273=US_UK!$A$482, 7&amp;COUNTIF(TestUIn4!$E$2:$E273,US_UK!$A$482),IF(TestUIn4!E273=US_UK!$A$562, 8&amp;COUNTIF(TestUIn4!$E$2:$E273,US_UK!$A$562),IF(TestUIn4!E273=US_UK!$A$642, 9&amp;COUNTIF(TestUIn4!$E$2:$E273,US_UK!$A$642),IF(TestUIn4!E273=US_UK!$A$722, 10&amp;COUNTIF(TestUIn4!$E$2:$E273,US_UK!$A$722),0)))))))))))</f>
        <v>0</v>
      </c>
      <c r="B273" t="str">
        <f>TestUIn4!A273</f>
        <v/>
      </c>
      <c r="C273" t="str">
        <f>TestUIn4!B273</f>
        <v/>
      </c>
      <c r="D273" t="str">
        <f>TestUIn4!C273</f>
        <v/>
      </c>
      <c r="E273" t="str">
        <f>TestUIn4!D273</f>
        <v/>
      </c>
      <c r="F273" s="87" t="str">
        <f>TestUIn4!F273</f>
        <v/>
      </c>
    </row>
    <row r="274">
      <c r="A274" s="86">
        <f>(IF(TestUIn4!E274=US_UK!$A$2,1&amp;COUNTIF(TestUIn4!$E$2:$E274,US_UK!$A$2), IF(TestUIn4!E274=US_UK!$A$82, 2&amp;COUNTIF(TestUIn4!$E$2:$E274,US_UK!$A$82),IF(TestUIn4!E274=US_UK!$A$162, 3&amp;COUNTIF(TestUIn4!$E$2:$E274,US_UK!$A$162),IF(TestUIn4!E274=US_UK!$A$242, 4&amp;COUNTIF(TestUIn4!$E$2:$E274,US_UK!$A$242),IF(TestUIn4!E274=US_UK!$A$322, 5&amp;COUNTIF(TestUIn4!$E$2:$E274,US_UK!$A$322),IF(TestUIn4!E274=US_UK!$A$402, 6&amp;COUNTIF(TestUIn4!$E$2:$E274,US_UK!$A$402),IF(TestUIn4!E274=US_UK!$A$482, 7&amp;COUNTIF(TestUIn4!$E$2:$E274,US_UK!$A$482),IF(TestUIn4!E274=US_UK!$A$562, 8&amp;COUNTIF(TestUIn4!$E$2:$E274,US_UK!$A$562),IF(TestUIn4!E274=US_UK!$A$642, 9&amp;COUNTIF(TestUIn4!$E$2:$E274,US_UK!$A$642),IF(TestUIn4!E274=US_UK!$A$722, 10&amp;COUNTIF(TestUIn4!$E$2:$E274,US_UK!$A$722),0)))))))))))</f>
        <v>0</v>
      </c>
      <c r="B274" t="str">
        <f>TestUIn4!A274</f>
        <v/>
      </c>
      <c r="C274" t="str">
        <f>TestUIn4!B274</f>
        <v/>
      </c>
      <c r="D274" t="str">
        <f>TestUIn4!C274</f>
        <v/>
      </c>
      <c r="E274" t="str">
        <f>TestUIn4!D274</f>
        <v/>
      </c>
      <c r="F274" s="87" t="str">
        <f>TestUIn4!F274</f>
        <v/>
      </c>
    </row>
    <row r="275">
      <c r="A275" s="86">
        <f>(IF(TestUIn4!E275=US_UK!$A$2,1&amp;COUNTIF(TestUIn4!$E$2:$E275,US_UK!$A$2), IF(TestUIn4!E275=US_UK!$A$82, 2&amp;COUNTIF(TestUIn4!$E$2:$E275,US_UK!$A$82),IF(TestUIn4!E275=US_UK!$A$162, 3&amp;COUNTIF(TestUIn4!$E$2:$E275,US_UK!$A$162),IF(TestUIn4!E275=US_UK!$A$242, 4&amp;COUNTIF(TestUIn4!$E$2:$E275,US_UK!$A$242),IF(TestUIn4!E275=US_UK!$A$322, 5&amp;COUNTIF(TestUIn4!$E$2:$E275,US_UK!$A$322),IF(TestUIn4!E275=US_UK!$A$402, 6&amp;COUNTIF(TestUIn4!$E$2:$E275,US_UK!$A$402),IF(TestUIn4!E275=US_UK!$A$482, 7&amp;COUNTIF(TestUIn4!$E$2:$E275,US_UK!$A$482),IF(TestUIn4!E275=US_UK!$A$562, 8&amp;COUNTIF(TestUIn4!$E$2:$E275,US_UK!$A$562),IF(TestUIn4!E275=US_UK!$A$642, 9&amp;COUNTIF(TestUIn4!$E$2:$E275,US_UK!$A$642),IF(TestUIn4!E275=US_UK!$A$722, 10&amp;COUNTIF(TestUIn4!$E$2:$E275,US_UK!$A$722),0)))))))))))</f>
        <v>0</v>
      </c>
      <c r="B275" t="str">
        <f>TestUIn4!A275</f>
        <v/>
      </c>
      <c r="C275" t="str">
        <f>TestUIn4!B275</f>
        <v/>
      </c>
      <c r="D275" t="str">
        <f>TestUIn4!C275</f>
        <v/>
      </c>
      <c r="E275" t="str">
        <f>TestUIn4!D275</f>
        <v/>
      </c>
      <c r="F275" s="87" t="str">
        <f>TestUIn4!F275</f>
        <v/>
      </c>
    </row>
    <row r="276">
      <c r="A276" s="86">
        <f>(IF(TestUIn4!E276=US_UK!$A$2,1&amp;COUNTIF(TestUIn4!$E$2:$E276,US_UK!$A$2), IF(TestUIn4!E276=US_UK!$A$82, 2&amp;COUNTIF(TestUIn4!$E$2:$E276,US_UK!$A$82),IF(TestUIn4!E276=US_UK!$A$162, 3&amp;COUNTIF(TestUIn4!$E$2:$E276,US_UK!$A$162),IF(TestUIn4!E276=US_UK!$A$242, 4&amp;COUNTIF(TestUIn4!$E$2:$E276,US_UK!$A$242),IF(TestUIn4!E276=US_UK!$A$322, 5&amp;COUNTIF(TestUIn4!$E$2:$E276,US_UK!$A$322),IF(TestUIn4!E276=US_UK!$A$402, 6&amp;COUNTIF(TestUIn4!$E$2:$E276,US_UK!$A$402),IF(TestUIn4!E276=US_UK!$A$482, 7&amp;COUNTIF(TestUIn4!$E$2:$E276,US_UK!$A$482),IF(TestUIn4!E276=US_UK!$A$562, 8&amp;COUNTIF(TestUIn4!$E$2:$E276,US_UK!$A$562),IF(TestUIn4!E276=US_UK!$A$642, 9&amp;COUNTIF(TestUIn4!$E$2:$E276,US_UK!$A$642),IF(TestUIn4!E276=US_UK!$A$722, 10&amp;COUNTIF(TestUIn4!$E$2:$E276,US_UK!$A$722),0)))))))))))</f>
        <v>0</v>
      </c>
      <c r="B276" t="str">
        <f>TestUIn4!A276</f>
        <v/>
      </c>
      <c r="C276" t="str">
        <f>TestUIn4!B276</f>
        <v/>
      </c>
      <c r="D276" t="str">
        <f>TestUIn4!C276</f>
        <v/>
      </c>
      <c r="E276" t="str">
        <f>TestUIn4!D276</f>
        <v/>
      </c>
      <c r="F276" s="87" t="str">
        <f>TestUIn4!F276</f>
        <v/>
      </c>
    </row>
    <row r="277">
      <c r="A277" s="86">
        <f>(IF(TestUIn4!E277=US_UK!$A$2,1&amp;COUNTIF(TestUIn4!$E$2:$E277,US_UK!$A$2), IF(TestUIn4!E277=US_UK!$A$82, 2&amp;COUNTIF(TestUIn4!$E$2:$E277,US_UK!$A$82),IF(TestUIn4!E277=US_UK!$A$162, 3&amp;COUNTIF(TestUIn4!$E$2:$E277,US_UK!$A$162),IF(TestUIn4!E277=US_UK!$A$242, 4&amp;COUNTIF(TestUIn4!$E$2:$E277,US_UK!$A$242),IF(TestUIn4!E277=US_UK!$A$322, 5&amp;COUNTIF(TestUIn4!$E$2:$E277,US_UK!$A$322),IF(TestUIn4!E277=US_UK!$A$402, 6&amp;COUNTIF(TestUIn4!$E$2:$E277,US_UK!$A$402),IF(TestUIn4!E277=US_UK!$A$482, 7&amp;COUNTIF(TestUIn4!$E$2:$E277,US_UK!$A$482),IF(TestUIn4!E277=US_UK!$A$562, 8&amp;COUNTIF(TestUIn4!$E$2:$E277,US_UK!$A$562),IF(TestUIn4!E277=US_UK!$A$642, 9&amp;COUNTIF(TestUIn4!$E$2:$E277,US_UK!$A$642),IF(TestUIn4!E277=US_UK!$A$722, 10&amp;COUNTIF(TestUIn4!$E$2:$E277,US_UK!$A$722),0)))))))))))</f>
        <v>0</v>
      </c>
      <c r="B277" t="str">
        <f>TestUIn4!A277</f>
        <v/>
      </c>
      <c r="C277" t="str">
        <f>TestUIn4!B277</f>
        <v/>
      </c>
      <c r="D277" t="str">
        <f>TestUIn4!C277</f>
        <v/>
      </c>
      <c r="E277" t="str">
        <f>TestUIn4!D277</f>
        <v/>
      </c>
      <c r="F277" s="87" t="str">
        <f>TestUIn4!F277</f>
        <v/>
      </c>
    </row>
    <row r="278">
      <c r="A278" s="86">
        <f>(IF(TestUIn4!E278=US_UK!$A$2,1&amp;COUNTIF(TestUIn4!$E$2:$E278,US_UK!$A$2), IF(TestUIn4!E278=US_UK!$A$82, 2&amp;COUNTIF(TestUIn4!$E$2:$E278,US_UK!$A$82),IF(TestUIn4!E278=US_UK!$A$162, 3&amp;COUNTIF(TestUIn4!$E$2:$E278,US_UK!$A$162),IF(TestUIn4!E278=US_UK!$A$242, 4&amp;COUNTIF(TestUIn4!$E$2:$E278,US_UK!$A$242),IF(TestUIn4!E278=US_UK!$A$322, 5&amp;COUNTIF(TestUIn4!$E$2:$E278,US_UK!$A$322),IF(TestUIn4!E278=US_UK!$A$402, 6&amp;COUNTIF(TestUIn4!$E$2:$E278,US_UK!$A$402),IF(TestUIn4!E278=US_UK!$A$482, 7&amp;COUNTIF(TestUIn4!$E$2:$E278,US_UK!$A$482),IF(TestUIn4!E278=US_UK!$A$562, 8&amp;COUNTIF(TestUIn4!$E$2:$E278,US_UK!$A$562),IF(TestUIn4!E278=US_UK!$A$642, 9&amp;COUNTIF(TestUIn4!$E$2:$E278,US_UK!$A$642),IF(TestUIn4!E278=US_UK!$A$722, 10&amp;COUNTIF(TestUIn4!$E$2:$E278,US_UK!$A$722),0)))))))))))</f>
        <v>0</v>
      </c>
      <c r="B278" t="str">
        <f>TestUIn4!A278</f>
        <v/>
      </c>
      <c r="C278" t="str">
        <f>TestUIn4!B278</f>
        <v/>
      </c>
      <c r="D278" t="str">
        <f>TestUIn4!C278</f>
        <v/>
      </c>
      <c r="E278" t="str">
        <f>TestUIn4!D278</f>
        <v/>
      </c>
      <c r="F278" s="87" t="str">
        <f>TestUIn4!F278</f>
        <v/>
      </c>
    </row>
    <row r="279">
      <c r="A279" s="86">
        <f>(IF(TestUIn4!E279=US_UK!$A$2,1&amp;COUNTIF(TestUIn4!$E$2:$E279,US_UK!$A$2), IF(TestUIn4!E279=US_UK!$A$82, 2&amp;COUNTIF(TestUIn4!$E$2:$E279,US_UK!$A$82),IF(TestUIn4!E279=US_UK!$A$162, 3&amp;COUNTIF(TestUIn4!$E$2:$E279,US_UK!$A$162),IF(TestUIn4!E279=US_UK!$A$242, 4&amp;COUNTIF(TestUIn4!$E$2:$E279,US_UK!$A$242),IF(TestUIn4!E279=US_UK!$A$322, 5&amp;COUNTIF(TestUIn4!$E$2:$E279,US_UK!$A$322),IF(TestUIn4!E279=US_UK!$A$402, 6&amp;COUNTIF(TestUIn4!$E$2:$E279,US_UK!$A$402),IF(TestUIn4!E279=US_UK!$A$482, 7&amp;COUNTIF(TestUIn4!$E$2:$E279,US_UK!$A$482),IF(TestUIn4!E279=US_UK!$A$562, 8&amp;COUNTIF(TestUIn4!$E$2:$E279,US_UK!$A$562),IF(TestUIn4!E279=US_UK!$A$642, 9&amp;COUNTIF(TestUIn4!$E$2:$E279,US_UK!$A$642),IF(TestUIn4!E279=US_UK!$A$722, 10&amp;COUNTIF(TestUIn4!$E$2:$E279,US_UK!$A$722),0)))))))))))</f>
        <v>0</v>
      </c>
      <c r="B279" t="str">
        <f>TestUIn4!A279</f>
        <v/>
      </c>
      <c r="C279" t="str">
        <f>TestUIn4!B279</f>
        <v/>
      </c>
      <c r="D279" t="str">
        <f>TestUIn4!C279</f>
        <v/>
      </c>
      <c r="E279" t="str">
        <f>TestUIn4!D279</f>
        <v/>
      </c>
      <c r="F279" s="87" t="str">
        <f>TestUIn4!F279</f>
        <v/>
      </c>
    </row>
    <row r="280">
      <c r="A280" s="86">
        <f>(IF(TestUIn4!E280=US_UK!$A$2,1&amp;COUNTIF(TestUIn4!$E$2:$E280,US_UK!$A$2), IF(TestUIn4!E280=US_UK!$A$82, 2&amp;COUNTIF(TestUIn4!$E$2:$E280,US_UK!$A$82),IF(TestUIn4!E280=US_UK!$A$162, 3&amp;COUNTIF(TestUIn4!$E$2:$E280,US_UK!$A$162),IF(TestUIn4!E280=US_UK!$A$242, 4&amp;COUNTIF(TestUIn4!$E$2:$E280,US_UK!$A$242),IF(TestUIn4!E280=US_UK!$A$322, 5&amp;COUNTIF(TestUIn4!$E$2:$E280,US_UK!$A$322),IF(TestUIn4!E280=US_UK!$A$402, 6&amp;COUNTIF(TestUIn4!$E$2:$E280,US_UK!$A$402),IF(TestUIn4!E280=US_UK!$A$482, 7&amp;COUNTIF(TestUIn4!$E$2:$E280,US_UK!$A$482),IF(TestUIn4!E280=US_UK!$A$562, 8&amp;COUNTIF(TestUIn4!$E$2:$E280,US_UK!$A$562),IF(TestUIn4!E280=US_UK!$A$642, 9&amp;COUNTIF(TestUIn4!$E$2:$E280,US_UK!$A$642),IF(TestUIn4!E280=US_UK!$A$722, 10&amp;COUNTIF(TestUIn4!$E$2:$E280,US_UK!$A$722),0)))))))))))</f>
        <v>0</v>
      </c>
      <c r="B280" t="str">
        <f>TestUIn4!A280</f>
        <v/>
      </c>
      <c r="C280" t="str">
        <f>TestUIn4!B280</f>
        <v/>
      </c>
      <c r="D280" t="str">
        <f>TestUIn4!C280</f>
        <v/>
      </c>
      <c r="E280" t="str">
        <f>TestUIn4!D280</f>
        <v/>
      </c>
      <c r="F280" s="87" t="str">
        <f>TestUIn4!F280</f>
        <v/>
      </c>
    </row>
    <row r="281">
      <c r="A281" s="86">
        <f>(IF(TestUIn4!E281=US_UK!$A$2,1&amp;COUNTIF(TestUIn4!$E$2:$E281,US_UK!$A$2), IF(TestUIn4!E281=US_UK!$A$82, 2&amp;COUNTIF(TestUIn4!$E$2:$E281,US_UK!$A$82),IF(TestUIn4!E281=US_UK!$A$162, 3&amp;COUNTIF(TestUIn4!$E$2:$E281,US_UK!$A$162),IF(TestUIn4!E281=US_UK!$A$242, 4&amp;COUNTIF(TestUIn4!$E$2:$E281,US_UK!$A$242),IF(TestUIn4!E281=US_UK!$A$322, 5&amp;COUNTIF(TestUIn4!$E$2:$E281,US_UK!$A$322),IF(TestUIn4!E281=US_UK!$A$402, 6&amp;COUNTIF(TestUIn4!$E$2:$E281,US_UK!$A$402),IF(TestUIn4!E281=US_UK!$A$482, 7&amp;COUNTIF(TestUIn4!$E$2:$E281,US_UK!$A$482),IF(TestUIn4!E281=US_UK!$A$562, 8&amp;COUNTIF(TestUIn4!$E$2:$E281,US_UK!$A$562),IF(TestUIn4!E281=US_UK!$A$642, 9&amp;COUNTIF(TestUIn4!$E$2:$E281,US_UK!$A$642),IF(TestUIn4!E281=US_UK!$A$722, 10&amp;COUNTIF(TestUIn4!$E$2:$E281,US_UK!$A$722),0)))))))))))</f>
        <v>0</v>
      </c>
      <c r="B281" t="str">
        <f>TestUIn4!A281</f>
        <v/>
      </c>
      <c r="C281" t="str">
        <f>TestUIn4!B281</f>
        <v/>
      </c>
      <c r="D281" t="str">
        <f>TestUIn4!C281</f>
        <v/>
      </c>
      <c r="E281" t="str">
        <f>TestUIn4!D281</f>
        <v/>
      </c>
      <c r="F281" s="87" t="str">
        <f>TestUIn4!F281</f>
        <v/>
      </c>
    </row>
    <row r="282">
      <c r="A282" s="86">
        <f>(IF(TestUIn4!E282=US_UK!$A$2,1&amp;COUNTIF(TestUIn4!$E$2:$E282,US_UK!$A$2), IF(TestUIn4!E282=US_UK!$A$82, 2&amp;COUNTIF(TestUIn4!$E$2:$E282,US_UK!$A$82),IF(TestUIn4!E282=US_UK!$A$162, 3&amp;COUNTIF(TestUIn4!$E$2:$E282,US_UK!$A$162),IF(TestUIn4!E282=US_UK!$A$242, 4&amp;COUNTIF(TestUIn4!$E$2:$E282,US_UK!$A$242),IF(TestUIn4!E282=US_UK!$A$322, 5&amp;COUNTIF(TestUIn4!$E$2:$E282,US_UK!$A$322),IF(TestUIn4!E282=US_UK!$A$402, 6&amp;COUNTIF(TestUIn4!$E$2:$E282,US_UK!$A$402),IF(TestUIn4!E282=US_UK!$A$482, 7&amp;COUNTIF(TestUIn4!$E$2:$E282,US_UK!$A$482),IF(TestUIn4!E282=US_UK!$A$562, 8&amp;COUNTIF(TestUIn4!$E$2:$E282,US_UK!$A$562),IF(TestUIn4!E282=US_UK!$A$642, 9&amp;COUNTIF(TestUIn4!$E$2:$E282,US_UK!$A$642),IF(TestUIn4!E282=US_UK!$A$722, 10&amp;COUNTIF(TestUIn4!$E$2:$E282,US_UK!$A$722),0)))))))))))</f>
        <v>0</v>
      </c>
      <c r="B282" t="str">
        <f>TestUIn4!A282</f>
        <v/>
      </c>
      <c r="C282" t="str">
        <f>TestUIn4!B282</f>
        <v/>
      </c>
      <c r="D282" t="str">
        <f>TestUIn4!C282</f>
        <v/>
      </c>
      <c r="E282" t="str">
        <f>TestUIn4!D282</f>
        <v/>
      </c>
      <c r="F282" s="87" t="str">
        <f>TestUIn4!F282</f>
        <v/>
      </c>
    </row>
    <row r="283">
      <c r="A283" s="86">
        <f>(IF(TestUIn4!E283=US_UK!$A$2,1&amp;COUNTIF(TestUIn4!$E$2:$E283,US_UK!$A$2), IF(TestUIn4!E283=US_UK!$A$82, 2&amp;COUNTIF(TestUIn4!$E$2:$E283,US_UK!$A$82),IF(TestUIn4!E283=US_UK!$A$162, 3&amp;COUNTIF(TestUIn4!$E$2:$E283,US_UK!$A$162),IF(TestUIn4!E283=US_UK!$A$242, 4&amp;COUNTIF(TestUIn4!$E$2:$E283,US_UK!$A$242),IF(TestUIn4!E283=US_UK!$A$322, 5&amp;COUNTIF(TestUIn4!$E$2:$E283,US_UK!$A$322),IF(TestUIn4!E283=US_UK!$A$402, 6&amp;COUNTIF(TestUIn4!$E$2:$E283,US_UK!$A$402),IF(TestUIn4!E283=US_UK!$A$482, 7&amp;COUNTIF(TestUIn4!$E$2:$E283,US_UK!$A$482),IF(TestUIn4!E283=US_UK!$A$562, 8&amp;COUNTIF(TestUIn4!$E$2:$E283,US_UK!$A$562),IF(TestUIn4!E283=US_UK!$A$642, 9&amp;COUNTIF(TestUIn4!$E$2:$E283,US_UK!$A$642),IF(TestUIn4!E283=US_UK!$A$722, 10&amp;COUNTIF(TestUIn4!$E$2:$E283,US_UK!$A$722),0)))))))))))</f>
        <v>0</v>
      </c>
      <c r="B283" t="str">
        <f>TestUIn4!A283</f>
        <v/>
      </c>
      <c r="C283" t="str">
        <f>TestUIn4!B283</f>
        <v/>
      </c>
      <c r="D283" t="str">
        <f>TestUIn4!C283</f>
        <v/>
      </c>
      <c r="E283" t="str">
        <f>TestUIn4!D283</f>
        <v/>
      </c>
      <c r="F283" s="87" t="str">
        <f>TestUIn4!F283</f>
        <v/>
      </c>
    </row>
    <row r="284">
      <c r="A284" s="86">
        <f>(IF(TestUIn4!E284=US_UK!$A$2,1&amp;COUNTIF(TestUIn4!$E$2:$E284,US_UK!$A$2), IF(TestUIn4!E284=US_UK!$A$82, 2&amp;COUNTIF(TestUIn4!$E$2:$E284,US_UK!$A$82),IF(TestUIn4!E284=US_UK!$A$162, 3&amp;COUNTIF(TestUIn4!$E$2:$E284,US_UK!$A$162),IF(TestUIn4!E284=US_UK!$A$242, 4&amp;COUNTIF(TestUIn4!$E$2:$E284,US_UK!$A$242),IF(TestUIn4!E284=US_UK!$A$322, 5&amp;COUNTIF(TestUIn4!$E$2:$E284,US_UK!$A$322),IF(TestUIn4!E284=US_UK!$A$402, 6&amp;COUNTIF(TestUIn4!$E$2:$E284,US_UK!$A$402),IF(TestUIn4!E284=US_UK!$A$482, 7&amp;COUNTIF(TestUIn4!$E$2:$E284,US_UK!$A$482),IF(TestUIn4!E284=US_UK!$A$562, 8&amp;COUNTIF(TestUIn4!$E$2:$E284,US_UK!$A$562),IF(TestUIn4!E284=US_UK!$A$642, 9&amp;COUNTIF(TestUIn4!$E$2:$E284,US_UK!$A$642),IF(TestUIn4!E284=US_UK!$A$722, 10&amp;COUNTIF(TestUIn4!$E$2:$E284,US_UK!$A$722),0)))))))))))</f>
        <v>0</v>
      </c>
      <c r="B284" t="str">
        <f>TestUIn4!A284</f>
        <v/>
      </c>
      <c r="C284" t="str">
        <f>TestUIn4!B284</f>
        <v/>
      </c>
      <c r="D284" t="str">
        <f>TestUIn4!C284</f>
        <v/>
      </c>
      <c r="E284" t="str">
        <f>TestUIn4!D284</f>
        <v/>
      </c>
      <c r="F284" s="87" t="str">
        <f>TestUIn4!F284</f>
        <v/>
      </c>
    </row>
    <row r="285">
      <c r="A285" s="86">
        <f>(IF(TestUIn4!E285=US_UK!$A$2,1&amp;COUNTIF(TestUIn4!$E$2:$E285,US_UK!$A$2), IF(TestUIn4!E285=US_UK!$A$82, 2&amp;COUNTIF(TestUIn4!$E$2:$E285,US_UK!$A$82),IF(TestUIn4!E285=US_UK!$A$162, 3&amp;COUNTIF(TestUIn4!$E$2:$E285,US_UK!$A$162),IF(TestUIn4!E285=US_UK!$A$242, 4&amp;COUNTIF(TestUIn4!$E$2:$E285,US_UK!$A$242),IF(TestUIn4!E285=US_UK!$A$322, 5&amp;COUNTIF(TestUIn4!$E$2:$E285,US_UK!$A$322),IF(TestUIn4!E285=US_UK!$A$402, 6&amp;COUNTIF(TestUIn4!$E$2:$E285,US_UK!$A$402),IF(TestUIn4!E285=US_UK!$A$482, 7&amp;COUNTIF(TestUIn4!$E$2:$E285,US_UK!$A$482),IF(TestUIn4!E285=US_UK!$A$562, 8&amp;COUNTIF(TestUIn4!$E$2:$E285,US_UK!$A$562),IF(TestUIn4!E285=US_UK!$A$642, 9&amp;COUNTIF(TestUIn4!$E$2:$E285,US_UK!$A$642),IF(TestUIn4!E285=US_UK!$A$722, 10&amp;COUNTIF(TestUIn4!$E$2:$E285,US_UK!$A$722),0)))))))))))</f>
        <v>0</v>
      </c>
      <c r="B285" t="str">
        <f>TestUIn4!A285</f>
        <v/>
      </c>
      <c r="C285" t="str">
        <f>TestUIn4!B285</f>
        <v/>
      </c>
      <c r="D285" t="str">
        <f>TestUIn4!C285</f>
        <v/>
      </c>
      <c r="E285" t="str">
        <f>TestUIn4!D285</f>
        <v/>
      </c>
      <c r="F285" s="87" t="str">
        <f>TestUIn4!F285</f>
        <v/>
      </c>
    </row>
    <row r="286">
      <c r="A286" s="86">
        <f>(IF(TestUIn4!E286=US_UK!$A$2,1&amp;COUNTIF(TestUIn4!$E$2:$E286,US_UK!$A$2), IF(TestUIn4!E286=US_UK!$A$82, 2&amp;COUNTIF(TestUIn4!$E$2:$E286,US_UK!$A$82),IF(TestUIn4!E286=US_UK!$A$162, 3&amp;COUNTIF(TestUIn4!$E$2:$E286,US_UK!$A$162),IF(TestUIn4!E286=US_UK!$A$242, 4&amp;COUNTIF(TestUIn4!$E$2:$E286,US_UK!$A$242),IF(TestUIn4!E286=US_UK!$A$322, 5&amp;COUNTIF(TestUIn4!$E$2:$E286,US_UK!$A$322),IF(TestUIn4!E286=US_UK!$A$402, 6&amp;COUNTIF(TestUIn4!$E$2:$E286,US_UK!$A$402),IF(TestUIn4!E286=US_UK!$A$482, 7&amp;COUNTIF(TestUIn4!$E$2:$E286,US_UK!$A$482),IF(TestUIn4!E286=US_UK!$A$562, 8&amp;COUNTIF(TestUIn4!$E$2:$E286,US_UK!$A$562),IF(TestUIn4!E286=US_UK!$A$642, 9&amp;COUNTIF(TestUIn4!$E$2:$E286,US_UK!$A$642),IF(TestUIn4!E286=US_UK!$A$722, 10&amp;COUNTIF(TestUIn4!$E$2:$E286,US_UK!$A$722),0)))))))))))</f>
        <v>0</v>
      </c>
      <c r="B286" t="str">
        <f>TestUIn4!A286</f>
        <v/>
      </c>
      <c r="C286" t="str">
        <f>TestUIn4!B286</f>
        <v/>
      </c>
      <c r="D286" t="str">
        <f>TestUIn4!C286</f>
        <v/>
      </c>
      <c r="E286" t="str">
        <f>TestUIn4!D286</f>
        <v/>
      </c>
      <c r="F286" s="87" t="str">
        <f>TestUIn4!F286</f>
        <v/>
      </c>
    </row>
    <row r="287">
      <c r="A287" s="86">
        <f>(IF(TestUIn4!E287=US_UK!$A$2,1&amp;COUNTIF(TestUIn4!$E$2:$E287,US_UK!$A$2), IF(TestUIn4!E287=US_UK!$A$82, 2&amp;COUNTIF(TestUIn4!$E$2:$E287,US_UK!$A$82),IF(TestUIn4!E287=US_UK!$A$162, 3&amp;COUNTIF(TestUIn4!$E$2:$E287,US_UK!$A$162),IF(TestUIn4!E287=US_UK!$A$242, 4&amp;COUNTIF(TestUIn4!$E$2:$E287,US_UK!$A$242),IF(TestUIn4!E287=US_UK!$A$322, 5&amp;COUNTIF(TestUIn4!$E$2:$E287,US_UK!$A$322),IF(TestUIn4!E287=US_UK!$A$402, 6&amp;COUNTIF(TestUIn4!$E$2:$E287,US_UK!$A$402),IF(TestUIn4!E287=US_UK!$A$482, 7&amp;COUNTIF(TestUIn4!$E$2:$E287,US_UK!$A$482),IF(TestUIn4!E287=US_UK!$A$562, 8&amp;COUNTIF(TestUIn4!$E$2:$E287,US_UK!$A$562),IF(TestUIn4!E287=US_UK!$A$642, 9&amp;COUNTIF(TestUIn4!$E$2:$E287,US_UK!$A$642),IF(TestUIn4!E287=US_UK!$A$722, 10&amp;COUNTIF(TestUIn4!$E$2:$E287,US_UK!$A$722),0)))))))))))</f>
        <v>0</v>
      </c>
      <c r="B287" t="str">
        <f>TestUIn4!A287</f>
        <v/>
      </c>
      <c r="C287" t="str">
        <f>TestUIn4!B287</f>
        <v/>
      </c>
      <c r="D287" t="str">
        <f>TestUIn4!C287</f>
        <v/>
      </c>
      <c r="E287" t="str">
        <f>TestUIn4!D287</f>
        <v/>
      </c>
      <c r="F287" s="87" t="str">
        <f>TestUIn4!F287</f>
        <v/>
      </c>
    </row>
    <row r="288">
      <c r="A288" s="86">
        <f>(IF(TestUIn4!E288=US_UK!$A$2,1&amp;COUNTIF(TestUIn4!$E$2:$E288,US_UK!$A$2), IF(TestUIn4!E288=US_UK!$A$82, 2&amp;COUNTIF(TestUIn4!$E$2:$E288,US_UK!$A$82),IF(TestUIn4!E288=US_UK!$A$162, 3&amp;COUNTIF(TestUIn4!$E$2:$E288,US_UK!$A$162),IF(TestUIn4!E288=US_UK!$A$242, 4&amp;COUNTIF(TestUIn4!$E$2:$E288,US_UK!$A$242),IF(TestUIn4!E288=US_UK!$A$322, 5&amp;COUNTIF(TestUIn4!$E$2:$E288,US_UK!$A$322),IF(TestUIn4!E288=US_UK!$A$402, 6&amp;COUNTIF(TestUIn4!$E$2:$E288,US_UK!$A$402),IF(TestUIn4!E288=US_UK!$A$482, 7&amp;COUNTIF(TestUIn4!$E$2:$E288,US_UK!$A$482),IF(TestUIn4!E288=US_UK!$A$562, 8&amp;COUNTIF(TestUIn4!$E$2:$E288,US_UK!$A$562),IF(TestUIn4!E288=US_UK!$A$642, 9&amp;COUNTIF(TestUIn4!$E$2:$E288,US_UK!$A$642),IF(TestUIn4!E288=US_UK!$A$722, 10&amp;COUNTIF(TestUIn4!$E$2:$E288,US_UK!$A$722),0)))))))))))</f>
        <v>0</v>
      </c>
      <c r="B288" t="str">
        <f>TestUIn4!A288</f>
        <v/>
      </c>
      <c r="C288" t="str">
        <f>TestUIn4!B288</f>
        <v/>
      </c>
      <c r="D288" t="str">
        <f>TestUIn4!C288</f>
        <v/>
      </c>
      <c r="E288" t="str">
        <f>TestUIn4!D288</f>
        <v/>
      </c>
      <c r="F288" s="87" t="str">
        <f>TestUIn4!F288</f>
        <v/>
      </c>
    </row>
    <row r="289">
      <c r="A289" s="86">
        <f>(IF(TestUIn4!E289=US_UK!$A$2,1&amp;COUNTIF(TestUIn4!$E$2:$E289,US_UK!$A$2), IF(TestUIn4!E289=US_UK!$A$82, 2&amp;COUNTIF(TestUIn4!$E$2:$E289,US_UK!$A$82),IF(TestUIn4!E289=US_UK!$A$162, 3&amp;COUNTIF(TestUIn4!$E$2:$E289,US_UK!$A$162),IF(TestUIn4!E289=US_UK!$A$242, 4&amp;COUNTIF(TestUIn4!$E$2:$E289,US_UK!$A$242),IF(TestUIn4!E289=US_UK!$A$322, 5&amp;COUNTIF(TestUIn4!$E$2:$E289,US_UK!$A$322),IF(TestUIn4!E289=US_UK!$A$402, 6&amp;COUNTIF(TestUIn4!$E$2:$E289,US_UK!$A$402),IF(TestUIn4!E289=US_UK!$A$482, 7&amp;COUNTIF(TestUIn4!$E$2:$E289,US_UK!$A$482),IF(TestUIn4!E289=US_UK!$A$562, 8&amp;COUNTIF(TestUIn4!$E$2:$E289,US_UK!$A$562),IF(TestUIn4!E289=US_UK!$A$642, 9&amp;COUNTIF(TestUIn4!$E$2:$E289,US_UK!$A$642),IF(TestUIn4!E289=US_UK!$A$722, 10&amp;COUNTIF(TestUIn4!$E$2:$E289,US_UK!$A$722),0)))))))))))</f>
        <v>0</v>
      </c>
      <c r="B289" t="str">
        <f>TestUIn4!A289</f>
        <v/>
      </c>
      <c r="C289" t="str">
        <f>TestUIn4!B289</f>
        <v/>
      </c>
      <c r="D289" t="str">
        <f>TestUIn4!C289</f>
        <v/>
      </c>
      <c r="E289" t="str">
        <f>TestUIn4!D289</f>
        <v/>
      </c>
      <c r="F289" s="87" t="str">
        <f>TestUIn4!F289</f>
        <v/>
      </c>
    </row>
    <row r="290">
      <c r="A290" s="86">
        <f>(IF(TestUIn4!E290=US_UK!$A$2,1&amp;COUNTIF(TestUIn4!$E$2:$E290,US_UK!$A$2), IF(TestUIn4!E290=US_UK!$A$82, 2&amp;COUNTIF(TestUIn4!$E$2:$E290,US_UK!$A$82),IF(TestUIn4!E290=US_UK!$A$162, 3&amp;COUNTIF(TestUIn4!$E$2:$E290,US_UK!$A$162),IF(TestUIn4!E290=US_UK!$A$242, 4&amp;COUNTIF(TestUIn4!$E$2:$E290,US_UK!$A$242),IF(TestUIn4!E290=US_UK!$A$322, 5&amp;COUNTIF(TestUIn4!$E$2:$E290,US_UK!$A$322),IF(TestUIn4!E290=US_UK!$A$402, 6&amp;COUNTIF(TestUIn4!$E$2:$E290,US_UK!$A$402),IF(TestUIn4!E290=US_UK!$A$482, 7&amp;COUNTIF(TestUIn4!$E$2:$E290,US_UK!$A$482),IF(TestUIn4!E290=US_UK!$A$562, 8&amp;COUNTIF(TestUIn4!$E$2:$E290,US_UK!$A$562),IF(TestUIn4!E290=US_UK!$A$642, 9&amp;COUNTIF(TestUIn4!$E$2:$E290,US_UK!$A$642),IF(TestUIn4!E290=US_UK!$A$722, 10&amp;COUNTIF(TestUIn4!$E$2:$E290,US_UK!$A$722),0)))))))))))</f>
        <v>0</v>
      </c>
      <c r="B290" t="str">
        <f>TestUIn4!A290</f>
        <v/>
      </c>
      <c r="C290" t="str">
        <f>TestUIn4!B290</f>
        <v/>
      </c>
      <c r="D290" t="str">
        <f>TestUIn4!C290</f>
        <v/>
      </c>
      <c r="E290" t="str">
        <f>TestUIn4!D290</f>
        <v/>
      </c>
      <c r="F290" s="87" t="str">
        <f>TestUIn4!F290</f>
        <v/>
      </c>
    </row>
    <row r="291">
      <c r="A291" s="86">
        <f>(IF(TestUIn4!E291=US_UK!$A$2,1&amp;COUNTIF(TestUIn4!$E$2:$E291,US_UK!$A$2), IF(TestUIn4!E291=US_UK!$A$82, 2&amp;COUNTIF(TestUIn4!$E$2:$E291,US_UK!$A$82),IF(TestUIn4!E291=US_UK!$A$162, 3&amp;COUNTIF(TestUIn4!$E$2:$E291,US_UK!$A$162),IF(TestUIn4!E291=US_UK!$A$242, 4&amp;COUNTIF(TestUIn4!$E$2:$E291,US_UK!$A$242),IF(TestUIn4!E291=US_UK!$A$322, 5&amp;COUNTIF(TestUIn4!$E$2:$E291,US_UK!$A$322),IF(TestUIn4!E291=US_UK!$A$402, 6&amp;COUNTIF(TestUIn4!$E$2:$E291,US_UK!$A$402),IF(TestUIn4!E291=US_UK!$A$482, 7&amp;COUNTIF(TestUIn4!$E$2:$E291,US_UK!$A$482),IF(TestUIn4!E291=US_UK!$A$562, 8&amp;COUNTIF(TestUIn4!$E$2:$E291,US_UK!$A$562),IF(TestUIn4!E291=US_UK!$A$642, 9&amp;COUNTIF(TestUIn4!$E$2:$E291,US_UK!$A$642),IF(TestUIn4!E291=US_UK!$A$722, 10&amp;COUNTIF(TestUIn4!$E$2:$E291,US_UK!$A$722),0)))))))))))</f>
        <v>0</v>
      </c>
      <c r="B291" t="str">
        <f>TestUIn4!A291</f>
        <v/>
      </c>
      <c r="C291" t="str">
        <f>TestUIn4!B291</f>
        <v/>
      </c>
      <c r="D291" t="str">
        <f>TestUIn4!C291</f>
        <v/>
      </c>
      <c r="E291" t="str">
        <f>TestUIn4!D291</f>
        <v/>
      </c>
      <c r="F291" s="87" t="str">
        <f>TestUIn4!F291</f>
        <v/>
      </c>
    </row>
    <row r="292">
      <c r="A292" s="86">
        <f>(IF(TestUIn4!E292=US_UK!$A$2,1&amp;COUNTIF(TestUIn4!$E$2:$E292,US_UK!$A$2), IF(TestUIn4!E292=US_UK!$A$82, 2&amp;COUNTIF(TestUIn4!$E$2:$E292,US_UK!$A$82),IF(TestUIn4!E292=US_UK!$A$162, 3&amp;COUNTIF(TestUIn4!$E$2:$E292,US_UK!$A$162),IF(TestUIn4!E292=US_UK!$A$242, 4&amp;COUNTIF(TestUIn4!$E$2:$E292,US_UK!$A$242),IF(TestUIn4!E292=US_UK!$A$322, 5&amp;COUNTIF(TestUIn4!$E$2:$E292,US_UK!$A$322),IF(TestUIn4!E292=US_UK!$A$402, 6&amp;COUNTIF(TestUIn4!$E$2:$E292,US_UK!$A$402),IF(TestUIn4!E292=US_UK!$A$482, 7&amp;COUNTIF(TestUIn4!$E$2:$E292,US_UK!$A$482),IF(TestUIn4!E292=US_UK!$A$562, 8&amp;COUNTIF(TestUIn4!$E$2:$E292,US_UK!$A$562),IF(TestUIn4!E292=US_UK!$A$642, 9&amp;COUNTIF(TestUIn4!$E$2:$E292,US_UK!$A$642),IF(TestUIn4!E292=US_UK!$A$722, 10&amp;COUNTIF(TestUIn4!$E$2:$E292,US_UK!$A$722),0)))))))))))</f>
        <v>0</v>
      </c>
      <c r="B292" t="str">
        <f>TestUIn4!A292</f>
        <v/>
      </c>
      <c r="C292" t="str">
        <f>TestUIn4!B292</f>
        <v/>
      </c>
      <c r="D292" t="str">
        <f>TestUIn4!C292</f>
        <v/>
      </c>
      <c r="E292" t="str">
        <f>TestUIn4!D292</f>
        <v/>
      </c>
      <c r="F292" s="87" t="str">
        <f>TestUIn4!F292</f>
        <v/>
      </c>
    </row>
    <row r="293">
      <c r="A293" s="86">
        <f>(IF(TestUIn4!E293=US_UK!$A$2,1&amp;COUNTIF(TestUIn4!$E$2:$E293,US_UK!$A$2), IF(TestUIn4!E293=US_UK!$A$82, 2&amp;COUNTIF(TestUIn4!$E$2:$E293,US_UK!$A$82),IF(TestUIn4!E293=US_UK!$A$162, 3&amp;COUNTIF(TestUIn4!$E$2:$E293,US_UK!$A$162),IF(TestUIn4!E293=US_UK!$A$242, 4&amp;COUNTIF(TestUIn4!$E$2:$E293,US_UK!$A$242),IF(TestUIn4!E293=US_UK!$A$322, 5&amp;COUNTIF(TestUIn4!$E$2:$E293,US_UK!$A$322),IF(TestUIn4!E293=US_UK!$A$402, 6&amp;COUNTIF(TestUIn4!$E$2:$E293,US_UK!$A$402),IF(TestUIn4!E293=US_UK!$A$482, 7&amp;COUNTIF(TestUIn4!$E$2:$E293,US_UK!$A$482),IF(TestUIn4!E293=US_UK!$A$562, 8&amp;COUNTIF(TestUIn4!$E$2:$E293,US_UK!$A$562),IF(TestUIn4!E293=US_UK!$A$642, 9&amp;COUNTIF(TestUIn4!$E$2:$E293,US_UK!$A$642),IF(TestUIn4!E293=US_UK!$A$722, 10&amp;COUNTIF(TestUIn4!$E$2:$E293,US_UK!$A$722),0)))))))))))</f>
        <v>0</v>
      </c>
      <c r="B293" t="str">
        <f>TestUIn4!A293</f>
        <v/>
      </c>
      <c r="C293" t="str">
        <f>TestUIn4!B293</f>
        <v/>
      </c>
      <c r="D293" t="str">
        <f>TestUIn4!C293</f>
        <v/>
      </c>
      <c r="E293" t="str">
        <f>TestUIn4!D293</f>
        <v/>
      </c>
      <c r="F293" s="87" t="str">
        <f>TestUIn4!F293</f>
        <v/>
      </c>
    </row>
    <row r="294">
      <c r="A294" s="86">
        <f>(IF(TestUIn4!E294=US_UK!$A$2,1&amp;COUNTIF(TestUIn4!$E$2:$E294,US_UK!$A$2), IF(TestUIn4!E294=US_UK!$A$82, 2&amp;COUNTIF(TestUIn4!$E$2:$E294,US_UK!$A$82),IF(TestUIn4!E294=US_UK!$A$162, 3&amp;COUNTIF(TestUIn4!$E$2:$E294,US_UK!$A$162),IF(TestUIn4!E294=US_UK!$A$242, 4&amp;COUNTIF(TestUIn4!$E$2:$E294,US_UK!$A$242),IF(TestUIn4!E294=US_UK!$A$322, 5&amp;COUNTIF(TestUIn4!$E$2:$E294,US_UK!$A$322),IF(TestUIn4!E294=US_UK!$A$402, 6&amp;COUNTIF(TestUIn4!$E$2:$E294,US_UK!$A$402),IF(TestUIn4!E294=US_UK!$A$482, 7&amp;COUNTIF(TestUIn4!$E$2:$E294,US_UK!$A$482),IF(TestUIn4!E294=US_UK!$A$562, 8&amp;COUNTIF(TestUIn4!$E$2:$E294,US_UK!$A$562),IF(TestUIn4!E294=US_UK!$A$642, 9&amp;COUNTIF(TestUIn4!$E$2:$E294,US_UK!$A$642),IF(TestUIn4!E294=US_UK!$A$722, 10&amp;COUNTIF(TestUIn4!$E$2:$E294,US_UK!$A$722),0)))))))))))</f>
        <v>0</v>
      </c>
      <c r="B294" t="str">
        <f>TestUIn4!A294</f>
        <v/>
      </c>
      <c r="C294" t="str">
        <f>TestUIn4!B294</f>
        <v/>
      </c>
      <c r="D294" t="str">
        <f>TestUIn4!C294</f>
        <v/>
      </c>
      <c r="E294" t="str">
        <f>TestUIn4!D294</f>
        <v/>
      </c>
      <c r="F294" s="87" t="str">
        <f>TestUIn4!F294</f>
        <v/>
      </c>
    </row>
    <row r="295">
      <c r="A295" s="86">
        <f>(IF(TestUIn4!E295=US_UK!$A$2,1&amp;COUNTIF(TestUIn4!$E$2:$E295,US_UK!$A$2), IF(TestUIn4!E295=US_UK!$A$82, 2&amp;COUNTIF(TestUIn4!$E$2:$E295,US_UK!$A$82),IF(TestUIn4!E295=US_UK!$A$162, 3&amp;COUNTIF(TestUIn4!$E$2:$E295,US_UK!$A$162),IF(TestUIn4!E295=US_UK!$A$242, 4&amp;COUNTIF(TestUIn4!$E$2:$E295,US_UK!$A$242),IF(TestUIn4!E295=US_UK!$A$322, 5&amp;COUNTIF(TestUIn4!$E$2:$E295,US_UK!$A$322),IF(TestUIn4!E295=US_UK!$A$402, 6&amp;COUNTIF(TestUIn4!$E$2:$E295,US_UK!$A$402),IF(TestUIn4!E295=US_UK!$A$482, 7&amp;COUNTIF(TestUIn4!$E$2:$E295,US_UK!$A$482),IF(TestUIn4!E295=US_UK!$A$562, 8&amp;COUNTIF(TestUIn4!$E$2:$E295,US_UK!$A$562),IF(TestUIn4!E295=US_UK!$A$642, 9&amp;COUNTIF(TestUIn4!$E$2:$E295,US_UK!$A$642),IF(TestUIn4!E295=US_UK!$A$722, 10&amp;COUNTIF(TestUIn4!$E$2:$E295,US_UK!$A$722),0)))))))))))</f>
        <v>0</v>
      </c>
      <c r="B295" t="str">
        <f>TestUIn4!A295</f>
        <v/>
      </c>
      <c r="C295" t="str">
        <f>TestUIn4!B295</f>
        <v/>
      </c>
      <c r="D295" t="str">
        <f>TestUIn4!C295</f>
        <v/>
      </c>
      <c r="E295" t="str">
        <f>TestUIn4!D295</f>
        <v/>
      </c>
      <c r="F295" s="87" t="str">
        <f>TestUIn4!F295</f>
        <v/>
      </c>
    </row>
    <row r="296">
      <c r="A296" s="86">
        <f>(IF(TestUIn4!E296=US_UK!$A$2,1&amp;COUNTIF(TestUIn4!$E$2:$E296,US_UK!$A$2), IF(TestUIn4!E296=US_UK!$A$82, 2&amp;COUNTIF(TestUIn4!$E$2:$E296,US_UK!$A$82),IF(TestUIn4!E296=US_UK!$A$162, 3&amp;COUNTIF(TestUIn4!$E$2:$E296,US_UK!$A$162),IF(TestUIn4!E296=US_UK!$A$242, 4&amp;COUNTIF(TestUIn4!$E$2:$E296,US_UK!$A$242),IF(TestUIn4!E296=US_UK!$A$322, 5&amp;COUNTIF(TestUIn4!$E$2:$E296,US_UK!$A$322),IF(TestUIn4!E296=US_UK!$A$402, 6&amp;COUNTIF(TestUIn4!$E$2:$E296,US_UK!$A$402),IF(TestUIn4!E296=US_UK!$A$482, 7&amp;COUNTIF(TestUIn4!$E$2:$E296,US_UK!$A$482),IF(TestUIn4!E296=US_UK!$A$562, 8&amp;COUNTIF(TestUIn4!$E$2:$E296,US_UK!$A$562),IF(TestUIn4!E296=US_UK!$A$642, 9&amp;COUNTIF(TestUIn4!$E$2:$E296,US_UK!$A$642),IF(TestUIn4!E296=US_UK!$A$722, 10&amp;COUNTIF(TestUIn4!$E$2:$E296,US_UK!$A$722),0)))))))))))</f>
        <v>0</v>
      </c>
      <c r="B296" t="str">
        <f>TestUIn4!A296</f>
        <v/>
      </c>
      <c r="C296" t="str">
        <f>TestUIn4!B296</f>
        <v/>
      </c>
      <c r="D296" t="str">
        <f>TestUIn4!C296</f>
        <v/>
      </c>
      <c r="E296" t="str">
        <f>TestUIn4!D296</f>
        <v/>
      </c>
      <c r="F296" s="87" t="str">
        <f>TestUIn4!F296</f>
        <v/>
      </c>
    </row>
    <row r="297">
      <c r="A297" s="86">
        <f>(IF(TestUIn4!E297=US_UK!$A$2,1&amp;COUNTIF(TestUIn4!$E$2:$E297,US_UK!$A$2), IF(TestUIn4!E297=US_UK!$A$82, 2&amp;COUNTIF(TestUIn4!$E$2:$E297,US_UK!$A$82),IF(TestUIn4!E297=US_UK!$A$162, 3&amp;COUNTIF(TestUIn4!$E$2:$E297,US_UK!$A$162),IF(TestUIn4!E297=US_UK!$A$242, 4&amp;COUNTIF(TestUIn4!$E$2:$E297,US_UK!$A$242),IF(TestUIn4!E297=US_UK!$A$322, 5&amp;COUNTIF(TestUIn4!$E$2:$E297,US_UK!$A$322),IF(TestUIn4!E297=US_UK!$A$402, 6&amp;COUNTIF(TestUIn4!$E$2:$E297,US_UK!$A$402),IF(TestUIn4!E297=US_UK!$A$482, 7&amp;COUNTIF(TestUIn4!$E$2:$E297,US_UK!$A$482),IF(TestUIn4!E297=US_UK!$A$562, 8&amp;COUNTIF(TestUIn4!$E$2:$E297,US_UK!$A$562),IF(TestUIn4!E297=US_UK!$A$642, 9&amp;COUNTIF(TestUIn4!$E$2:$E297,US_UK!$A$642),IF(TestUIn4!E297=US_UK!$A$722, 10&amp;COUNTIF(TestUIn4!$E$2:$E297,US_UK!$A$722),0)))))))))))</f>
        <v>0</v>
      </c>
      <c r="B297" t="str">
        <f>TestUIn4!A297</f>
        <v/>
      </c>
      <c r="C297" t="str">
        <f>TestUIn4!B297</f>
        <v/>
      </c>
      <c r="D297" t="str">
        <f>TestUIn4!C297</f>
        <v/>
      </c>
      <c r="E297" t="str">
        <f>TestUIn4!D297</f>
        <v/>
      </c>
      <c r="F297" s="87" t="str">
        <f>TestUIn4!F297</f>
        <v/>
      </c>
    </row>
    <row r="298">
      <c r="A298" s="86">
        <f>(IF(TestUIn4!E298=US_UK!$A$2,1&amp;COUNTIF(TestUIn4!$E$2:$E298,US_UK!$A$2), IF(TestUIn4!E298=US_UK!$A$82, 2&amp;COUNTIF(TestUIn4!$E$2:$E298,US_UK!$A$82),IF(TestUIn4!E298=US_UK!$A$162, 3&amp;COUNTIF(TestUIn4!$E$2:$E298,US_UK!$A$162),IF(TestUIn4!E298=US_UK!$A$242, 4&amp;COUNTIF(TestUIn4!$E$2:$E298,US_UK!$A$242),IF(TestUIn4!E298=US_UK!$A$322, 5&amp;COUNTIF(TestUIn4!$E$2:$E298,US_UK!$A$322),IF(TestUIn4!E298=US_UK!$A$402, 6&amp;COUNTIF(TestUIn4!$E$2:$E298,US_UK!$A$402),IF(TestUIn4!E298=US_UK!$A$482, 7&amp;COUNTIF(TestUIn4!$E$2:$E298,US_UK!$A$482),IF(TestUIn4!E298=US_UK!$A$562, 8&amp;COUNTIF(TestUIn4!$E$2:$E298,US_UK!$A$562),IF(TestUIn4!E298=US_UK!$A$642, 9&amp;COUNTIF(TestUIn4!$E$2:$E298,US_UK!$A$642),IF(TestUIn4!E298=US_UK!$A$722, 10&amp;COUNTIF(TestUIn4!$E$2:$E298,US_UK!$A$722),0)))))))))))</f>
        <v>0</v>
      </c>
      <c r="B298" t="str">
        <f>TestUIn4!A298</f>
        <v/>
      </c>
      <c r="C298" t="str">
        <f>TestUIn4!B298</f>
        <v/>
      </c>
      <c r="D298" t="str">
        <f>TestUIn4!C298</f>
        <v/>
      </c>
      <c r="E298" t="str">
        <f>TestUIn4!D298</f>
        <v/>
      </c>
      <c r="F298" s="87" t="str">
        <f>TestUIn4!F298</f>
        <v/>
      </c>
    </row>
    <row r="299">
      <c r="A299" s="86">
        <f>(IF(TestUIn4!E299=US_UK!$A$2,1&amp;COUNTIF(TestUIn4!$E$2:$E299,US_UK!$A$2), IF(TestUIn4!E299=US_UK!$A$82, 2&amp;COUNTIF(TestUIn4!$E$2:$E299,US_UK!$A$82),IF(TestUIn4!E299=US_UK!$A$162, 3&amp;COUNTIF(TestUIn4!$E$2:$E299,US_UK!$A$162),IF(TestUIn4!E299=US_UK!$A$242, 4&amp;COUNTIF(TestUIn4!$E$2:$E299,US_UK!$A$242),IF(TestUIn4!E299=US_UK!$A$322, 5&amp;COUNTIF(TestUIn4!$E$2:$E299,US_UK!$A$322),IF(TestUIn4!E299=US_UK!$A$402, 6&amp;COUNTIF(TestUIn4!$E$2:$E299,US_UK!$A$402),IF(TestUIn4!E299=US_UK!$A$482, 7&amp;COUNTIF(TestUIn4!$E$2:$E299,US_UK!$A$482),IF(TestUIn4!E299=US_UK!$A$562, 8&amp;COUNTIF(TestUIn4!$E$2:$E299,US_UK!$A$562),IF(TestUIn4!E299=US_UK!$A$642, 9&amp;COUNTIF(TestUIn4!$E$2:$E299,US_UK!$A$642),IF(TestUIn4!E299=US_UK!$A$722, 10&amp;COUNTIF(TestUIn4!$E$2:$E299,US_UK!$A$722),0)))))))))))</f>
        <v>0</v>
      </c>
      <c r="B299" t="str">
        <f>TestUIn4!A299</f>
        <v/>
      </c>
      <c r="C299" t="str">
        <f>TestUIn4!B299</f>
        <v/>
      </c>
      <c r="D299" t="str">
        <f>TestUIn4!C299</f>
        <v/>
      </c>
      <c r="E299" t="str">
        <f>TestUIn4!D299</f>
        <v/>
      </c>
      <c r="F299" s="87" t="str">
        <f>TestUIn4!F299</f>
        <v/>
      </c>
    </row>
    <row r="300">
      <c r="A300" s="86">
        <f>(IF(TestUIn4!E300=US_UK!$A$2,1&amp;COUNTIF(TestUIn4!$E$2:$E300,US_UK!$A$2), IF(TestUIn4!E300=US_UK!$A$82, 2&amp;COUNTIF(TestUIn4!$E$2:$E300,US_UK!$A$82),IF(TestUIn4!E300=US_UK!$A$162, 3&amp;COUNTIF(TestUIn4!$E$2:$E300,US_UK!$A$162),IF(TestUIn4!E300=US_UK!$A$242, 4&amp;COUNTIF(TestUIn4!$E$2:$E300,US_UK!$A$242),IF(TestUIn4!E300=US_UK!$A$322, 5&amp;COUNTIF(TestUIn4!$E$2:$E300,US_UK!$A$322),IF(TestUIn4!E300=US_UK!$A$402, 6&amp;COUNTIF(TestUIn4!$E$2:$E300,US_UK!$A$402),IF(TestUIn4!E300=US_UK!$A$482, 7&amp;COUNTIF(TestUIn4!$E$2:$E300,US_UK!$A$482),IF(TestUIn4!E300=US_UK!$A$562, 8&amp;COUNTIF(TestUIn4!$E$2:$E300,US_UK!$A$562),IF(TestUIn4!E300=US_UK!$A$642, 9&amp;COUNTIF(TestUIn4!$E$2:$E300,US_UK!$A$642),IF(TestUIn4!E300=US_UK!$A$722, 10&amp;COUNTIF(TestUIn4!$E$2:$E300,US_UK!$A$722),0)))))))))))</f>
        <v>0</v>
      </c>
      <c r="B300" t="str">
        <f>TestUIn4!A300</f>
        <v/>
      </c>
      <c r="C300" t="str">
        <f>TestUIn4!B300</f>
        <v/>
      </c>
      <c r="D300" t="str">
        <f>TestUIn4!C300</f>
        <v/>
      </c>
      <c r="E300" t="str">
        <f>TestUIn4!D300</f>
        <v/>
      </c>
      <c r="F300" s="87" t="str">
        <f>TestUIn4!F300</f>
        <v/>
      </c>
    </row>
    <row r="301">
      <c r="A301" s="86">
        <f>(IF(TestUIn4!E301=US_UK!$A$2,1&amp;COUNTIF(TestUIn4!$E$2:$E301,US_UK!$A$2), IF(TestUIn4!E301=US_UK!$A$82, 2&amp;COUNTIF(TestUIn4!$E$2:$E301,US_UK!$A$82),IF(TestUIn4!E301=US_UK!$A$162, 3&amp;COUNTIF(TestUIn4!$E$2:$E301,US_UK!$A$162),IF(TestUIn4!E301=US_UK!$A$242, 4&amp;COUNTIF(TestUIn4!$E$2:$E301,US_UK!$A$242),IF(TestUIn4!E301=US_UK!$A$322, 5&amp;COUNTIF(TestUIn4!$E$2:$E301,US_UK!$A$322),IF(TestUIn4!E301=US_UK!$A$402, 6&amp;COUNTIF(TestUIn4!$E$2:$E301,US_UK!$A$402),IF(TestUIn4!E301=US_UK!$A$482, 7&amp;COUNTIF(TestUIn4!$E$2:$E301,US_UK!$A$482),IF(TestUIn4!E301=US_UK!$A$562, 8&amp;COUNTIF(TestUIn4!$E$2:$E301,US_UK!$A$562),IF(TestUIn4!E301=US_UK!$A$642, 9&amp;COUNTIF(TestUIn4!$E$2:$E301,US_UK!$A$642),IF(TestUIn4!E301=US_UK!$A$722, 10&amp;COUNTIF(TestUIn4!$E$2:$E301,US_UK!$A$722),0)))))))))))</f>
        <v>0</v>
      </c>
      <c r="B301" t="str">
        <f>TestUIn4!A301</f>
        <v/>
      </c>
      <c r="C301" t="str">
        <f>TestUIn4!B301</f>
        <v/>
      </c>
      <c r="D301" t="str">
        <f>TestUIn4!C301</f>
        <v/>
      </c>
      <c r="E301" t="str">
        <f>TestUIn4!D301</f>
        <v/>
      </c>
      <c r="F301" s="87" t="str">
        <f>TestUIn4!F301</f>
        <v/>
      </c>
    </row>
    <row r="302">
      <c r="A302" s="86">
        <f>(IF(TestUIn4!E302=US_UK!$A$2,1&amp;COUNTIF(TestUIn4!$E$2:$E302,US_UK!$A$2), IF(TestUIn4!E302=US_UK!$A$82, 2&amp;COUNTIF(TestUIn4!$E$2:$E302,US_UK!$A$82),IF(TestUIn4!E302=US_UK!$A$162, 3&amp;COUNTIF(TestUIn4!$E$2:$E302,US_UK!$A$162),IF(TestUIn4!E302=US_UK!$A$242, 4&amp;COUNTIF(TestUIn4!$E$2:$E302,US_UK!$A$242),IF(TestUIn4!E302=US_UK!$A$322, 5&amp;COUNTIF(TestUIn4!$E$2:$E302,US_UK!$A$322),IF(TestUIn4!E302=US_UK!$A$402, 6&amp;COUNTIF(TestUIn4!$E$2:$E302,US_UK!$A$402),IF(TestUIn4!E302=US_UK!$A$482, 7&amp;COUNTIF(TestUIn4!$E$2:$E302,US_UK!$A$482),IF(TestUIn4!E302=US_UK!$A$562, 8&amp;COUNTIF(TestUIn4!$E$2:$E302,US_UK!$A$562),IF(TestUIn4!E302=US_UK!$A$642, 9&amp;COUNTIF(TestUIn4!$E$2:$E302,US_UK!$A$642),IF(TestUIn4!E302=US_UK!$A$722, 10&amp;COUNTIF(TestUIn4!$E$2:$E302,US_UK!$A$722),0)))))))))))</f>
        <v>0</v>
      </c>
      <c r="B302" t="str">
        <f>TestUIn4!A302</f>
        <v/>
      </c>
      <c r="C302" t="str">
        <f>TestUIn4!B302</f>
        <v/>
      </c>
      <c r="D302" t="str">
        <f>TestUIn4!C302</f>
        <v/>
      </c>
      <c r="E302" t="str">
        <f>TestUIn4!D302</f>
        <v/>
      </c>
      <c r="F302" s="87" t="str">
        <f>TestUIn4!F302</f>
        <v/>
      </c>
    </row>
    <row r="303">
      <c r="A303" s="86">
        <f>(IF(TestUIn4!E303=US_UK!$A$2,1&amp;COUNTIF(TestUIn4!$E$2:$E303,US_UK!$A$2), IF(TestUIn4!E303=US_UK!$A$82, 2&amp;COUNTIF(TestUIn4!$E$2:$E303,US_UK!$A$82),IF(TestUIn4!E303=US_UK!$A$162, 3&amp;COUNTIF(TestUIn4!$E$2:$E303,US_UK!$A$162),IF(TestUIn4!E303=US_UK!$A$242, 4&amp;COUNTIF(TestUIn4!$E$2:$E303,US_UK!$A$242),IF(TestUIn4!E303=US_UK!$A$322, 5&amp;COUNTIF(TestUIn4!$E$2:$E303,US_UK!$A$322),IF(TestUIn4!E303=US_UK!$A$402, 6&amp;COUNTIF(TestUIn4!$E$2:$E303,US_UK!$A$402),IF(TestUIn4!E303=US_UK!$A$482, 7&amp;COUNTIF(TestUIn4!$E$2:$E303,US_UK!$A$482),IF(TestUIn4!E303=US_UK!$A$562, 8&amp;COUNTIF(TestUIn4!$E$2:$E303,US_UK!$A$562),IF(TestUIn4!E303=US_UK!$A$642, 9&amp;COUNTIF(TestUIn4!$E$2:$E303,US_UK!$A$642),IF(TestUIn4!E303=US_UK!$A$722, 10&amp;COUNTIF(TestUIn4!$E$2:$E303,US_UK!$A$722),0)))))))))))</f>
        <v>0</v>
      </c>
      <c r="B303" t="str">
        <f>TestUIn4!A303</f>
        <v/>
      </c>
      <c r="C303" t="str">
        <f>TestUIn4!B303</f>
        <v/>
      </c>
      <c r="D303" t="str">
        <f>TestUIn4!C303</f>
        <v/>
      </c>
      <c r="E303" t="str">
        <f>TestUIn4!D303</f>
        <v/>
      </c>
      <c r="F303" s="87" t="str">
        <f>TestUIn4!F303</f>
        <v/>
      </c>
    </row>
    <row r="304">
      <c r="A304" s="86">
        <f>(IF(TestUIn4!E304=US_UK!$A$2,1&amp;COUNTIF(TestUIn4!$E$2:$E304,US_UK!$A$2), IF(TestUIn4!E304=US_UK!$A$82, 2&amp;COUNTIF(TestUIn4!$E$2:$E304,US_UK!$A$82),IF(TestUIn4!E304=US_UK!$A$162, 3&amp;COUNTIF(TestUIn4!$E$2:$E304,US_UK!$A$162),IF(TestUIn4!E304=US_UK!$A$242, 4&amp;COUNTIF(TestUIn4!$E$2:$E304,US_UK!$A$242),IF(TestUIn4!E304=US_UK!$A$322, 5&amp;COUNTIF(TestUIn4!$E$2:$E304,US_UK!$A$322),IF(TestUIn4!E304=US_UK!$A$402, 6&amp;COUNTIF(TestUIn4!$E$2:$E304,US_UK!$A$402),IF(TestUIn4!E304=US_UK!$A$482, 7&amp;COUNTIF(TestUIn4!$E$2:$E304,US_UK!$A$482),IF(TestUIn4!E304=US_UK!$A$562, 8&amp;COUNTIF(TestUIn4!$E$2:$E304,US_UK!$A$562),IF(TestUIn4!E304=US_UK!$A$642, 9&amp;COUNTIF(TestUIn4!$E$2:$E304,US_UK!$A$642),IF(TestUIn4!E304=US_UK!$A$722, 10&amp;COUNTIF(TestUIn4!$E$2:$E304,US_UK!$A$722),0)))))))))))</f>
        <v>0</v>
      </c>
      <c r="B304" t="str">
        <f>TestUIn4!A304</f>
        <v/>
      </c>
      <c r="C304" t="str">
        <f>TestUIn4!B304</f>
        <v/>
      </c>
      <c r="D304" t="str">
        <f>TestUIn4!C304</f>
        <v/>
      </c>
      <c r="E304" t="str">
        <f>TestUIn4!D304</f>
        <v/>
      </c>
      <c r="F304" s="87" t="str">
        <f>TestUIn4!F304</f>
        <v/>
      </c>
    </row>
    <row r="305">
      <c r="A305" s="86">
        <f>(IF(TestUIn4!E305=US_UK!$A$2,1&amp;COUNTIF(TestUIn4!$E$2:$E305,US_UK!$A$2), IF(TestUIn4!E305=US_UK!$A$82, 2&amp;COUNTIF(TestUIn4!$E$2:$E305,US_UK!$A$82),IF(TestUIn4!E305=US_UK!$A$162, 3&amp;COUNTIF(TestUIn4!$E$2:$E305,US_UK!$A$162),IF(TestUIn4!E305=US_UK!$A$242, 4&amp;COUNTIF(TestUIn4!$E$2:$E305,US_UK!$A$242),IF(TestUIn4!E305=US_UK!$A$322, 5&amp;COUNTIF(TestUIn4!$E$2:$E305,US_UK!$A$322),IF(TestUIn4!E305=US_UK!$A$402, 6&amp;COUNTIF(TestUIn4!$E$2:$E305,US_UK!$A$402),IF(TestUIn4!E305=US_UK!$A$482, 7&amp;COUNTIF(TestUIn4!$E$2:$E305,US_UK!$A$482),IF(TestUIn4!E305=US_UK!$A$562, 8&amp;COUNTIF(TestUIn4!$E$2:$E305,US_UK!$A$562),IF(TestUIn4!E305=US_UK!$A$642, 9&amp;COUNTIF(TestUIn4!$E$2:$E305,US_UK!$A$642),IF(TestUIn4!E305=US_UK!$A$722, 10&amp;COUNTIF(TestUIn4!$E$2:$E305,US_UK!$A$722),0)))))))))))</f>
        <v>0</v>
      </c>
      <c r="B305" t="str">
        <f>TestUIn4!A305</f>
        <v/>
      </c>
      <c r="C305" t="str">
        <f>TestUIn4!B305</f>
        <v/>
      </c>
      <c r="D305" t="str">
        <f>TestUIn4!C305</f>
        <v/>
      </c>
      <c r="E305" t="str">
        <f>TestUIn4!D305</f>
        <v/>
      </c>
      <c r="F305" s="87" t="str">
        <f>TestUIn4!F305</f>
        <v/>
      </c>
    </row>
    <row r="306">
      <c r="A306" s="86">
        <f>(IF(TestUIn4!E306=US_UK!$A$2,1&amp;COUNTIF(TestUIn4!$E$2:$E306,US_UK!$A$2), IF(TestUIn4!E306=US_UK!$A$82, 2&amp;COUNTIF(TestUIn4!$E$2:$E306,US_UK!$A$82),IF(TestUIn4!E306=US_UK!$A$162, 3&amp;COUNTIF(TestUIn4!$E$2:$E306,US_UK!$A$162),IF(TestUIn4!E306=US_UK!$A$242, 4&amp;COUNTIF(TestUIn4!$E$2:$E306,US_UK!$A$242),IF(TestUIn4!E306=US_UK!$A$322, 5&amp;COUNTIF(TestUIn4!$E$2:$E306,US_UK!$A$322),IF(TestUIn4!E306=US_UK!$A$402, 6&amp;COUNTIF(TestUIn4!$E$2:$E306,US_UK!$A$402),IF(TestUIn4!E306=US_UK!$A$482, 7&amp;COUNTIF(TestUIn4!$E$2:$E306,US_UK!$A$482),IF(TestUIn4!E306=US_UK!$A$562, 8&amp;COUNTIF(TestUIn4!$E$2:$E306,US_UK!$A$562),IF(TestUIn4!E306=US_UK!$A$642, 9&amp;COUNTIF(TestUIn4!$E$2:$E306,US_UK!$A$642),IF(TestUIn4!E306=US_UK!$A$722, 10&amp;COUNTIF(TestUIn4!$E$2:$E306,US_UK!$A$722),0)))))))))))</f>
        <v>0</v>
      </c>
      <c r="B306" t="str">
        <f>TestUIn4!A306</f>
        <v/>
      </c>
      <c r="C306" t="str">
        <f>TestUIn4!B306</f>
        <v/>
      </c>
      <c r="D306" t="str">
        <f>TestUIn4!C306</f>
        <v/>
      </c>
      <c r="E306" t="str">
        <f>TestUIn4!D306</f>
        <v/>
      </c>
      <c r="F306" s="87" t="str">
        <f>TestUIn4!F306</f>
        <v/>
      </c>
    </row>
    <row r="307">
      <c r="A307" s="86">
        <f>(IF(TestUIn4!E307=US_UK!$A$2,1&amp;COUNTIF(TestUIn4!$E$2:$E307,US_UK!$A$2), IF(TestUIn4!E307=US_UK!$A$82, 2&amp;COUNTIF(TestUIn4!$E$2:$E307,US_UK!$A$82),IF(TestUIn4!E307=US_UK!$A$162, 3&amp;COUNTIF(TestUIn4!$E$2:$E307,US_UK!$A$162),IF(TestUIn4!E307=US_UK!$A$242, 4&amp;COUNTIF(TestUIn4!$E$2:$E307,US_UK!$A$242),IF(TestUIn4!E307=US_UK!$A$322, 5&amp;COUNTIF(TestUIn4!$E$2:$E307,US_UK!$A$322),IF(TestUIn4!E307=US_UK!$A$402, 6&amp;COUNTIF(TestUIn4!$E$2:$E307,US_UK!$A$402),IF(TestUIn4!E307=US_UK!$A$482, 7&amp;COUNTIF(TestUIn4!$E$2:$E307,US_UK!$A$482),IF(TestUIn4!E307=US_UK!$A$562, 8&amp;COUNTIF(TestUIn4!$E$2:$E307,US_UK!$A$562),IF(TestUIn4!E307=US_UK!$A$642, 9&amp;COUNTIF(TestUIn4!$E$2:$E307,US_UK!$A$642),IF(TestUIn4!E307=US_UK!$A$722, 10&amp;COUNTIF(TestUIn4!$E$2:$E307,US_UK!$A$722),0)))))))))))</f>
        <v>0</v>
      </c>
      <c r="B307" t="str">
        <f>TestUIn4!A307</f>
        <v/>
      </c>
      <c r="C307" t="str">
        <f>TestUIn4!B307</f>
        <v/>
      </c>
      <c r="D307" t="str">
        <f>TestUIn4!C307</f>
        <v/>
      </c>
      <c r="E307" t="str">
        <f>TestUIn4!D307</f>
        <v/>
      </c>
      <c r="F307" s="87" t="str">
        <f>TestUIn4!F307</f>
        <v/>
      </c>
    </row>
    <row r="308">
      <c r="A308" s="86">
        <f>(IF(TestUIn4!E308=US_UK!$A$2,1&amp;COUNTIF(TestUIn4!$E$2:$E308,US_UK!$A$2), IF(TestUIn4!E308=US_UK!$A$82, 2&amp;COUNTIF(TestUIn4!$E$2:$E308,US_UK!$A$82),IF(TestUIn4!E308=US_UK!$A$162, 3&amp;COUNTIF(TestUIn4!$E$2:$E308,US_UK!$A$162),IF(TestUIn4!E308=US_UK!$A$242, 4&amp;COUNTIF(TestUIn4!$E$2:$E308,US_UK!$A$242),IF(TestUIn4!E308=US_UK!$A$322, 5&amp;COUNTIF(TestUIn4!$E$2:$E308,US_UK!$A$322),IF(TestUIn4!E308=US_UK!$A$402, 6&amp;COUNTIF(TestUIn4!$E$2:$E308,US_UK!$A$402),IF(TestUIn4!E308=US_UK!$A$482, 7&amp;COUNTIF(TestUIn4!$E$2:$E308,US_UK!$A$482),IF(TestUIn4!E308=US_UK!$A$562, 8&amp;COUNTIF(TestUIn4!$E$2:$E308,US_UK!$A$562),IF(TestUIn4!E308=US_UK!$A$642, 9&amp;COUNTIF(TestUIn4!$E$2:$E308,US_UK!$A$642),IF(TestUIn4!E308=US_UK!$A$722, 10&amp;COUNTIF(TestUIn4!$E$2:$E308,US_UK!$A$722),0)))))))))))</f>
        <v>0</v>
      </c>
      <c r="B308" t="str">
        <f>TestUIn4!A308</f>
        <v/>
      </c>
      <c r="C308" t="str">
        <f>TestUIn4!B308</f>
        <v/>
      </c>
      <c r="D308" t="str">
        <f>TestUIn4!C308</f>
        <v/>
      </c>
      <c r="E308" t="str">
        <f>TestUIn4!D308</f>
        <v/>
      </c>
      <c r="F308" s="87" t="str">
        <f>TestUIn4!F308</f>
        <v/>
      </c>
    </row>
    <row r="309">
      <c r="A309" s="86">
        <f>(IF(TestUIn4!E309=US_UK!$A$2,1&amp;COUNTIF(TestUIn4!$E$2:$E309,US_UK!$A$2), IF(TestUIn4!E309=US_UK!$A$82, 2&amp;COUNTIF(TestUIn4!$E$2:$E309,US_UK!$A$82),IF(TestUIn4!E309=US_UK!$A$162, 3&amp;COUNTIF(TestUIn4!$E$2:$E309,US_UK!$A$162),IF(TestUIn4!E309=US_UK!$A$242, 4&amp;COUNTIF(TestUIn4!$E$2:$E309,US_UK!$A$242),IF(TestUIn4!E309=US_UK!$A$322, 5&amp;COUNTIF(TestUIn4!$E$2:$E309,US_UK!$A$322),IF(TestUIn4!E309=US_UK!$A$402, 6&amp;COUNTIF(TestUIn4!$E$2:$E309,US_UK!$A$402),IF(TestUIn4!E309=US_UK!$A$482, 7&amp;COUNTIF(TestUIn4!$E$2:$E309,US_UK!$A$482),IF(TestUIn4!E309=US_UK!$A$562, 8&amp;COUNTIF(TestUIn4!$E$2:$E309,US_UK!$A$562),IF(TestUIn4!E309=US_UK!$A$642, 9&amp;COUNTIF(TestUIn4!$E$2:$E309,US_UK!$A$642),IF(TestUIn4!E309=US_UK!$A$722, 10&amp;COUNTIF(TestUIn4!$E$2:$E309,US_UK!$A$722),0)))))))))))</f>
        <v>0</v>
      </c>
      <c r="B309" t="str">
        <f>TestUIn4!A309</f>
        <v/>
      </c>
      <c r="C309" t="str">
        <f>TestUIn4!B309</f>
        <v/>
      </c>
      <c r="D309" t="str">
        <f>TestUIn4!C309</f>
        <v/>
      </c>
      <c r="E309" t="str">
        <f>TestUIn4!D309</f>
        <v/>
      </c>
      <c r="F309" s="87" t="str">
        <f>TestUIn4!F309</f>
        <v/>
      </c>
    </row>
    <row r="310">
      <c r="A310" s="86">
        <f>(IF(TestUIn4!E310=US_UK!$A$2,1&amp;COUNTIF(TestUIn4!$E$2:$E310,US_UK!$A$2), IF(TestUIn4!E310=US_UK!$A$82, 2&amp;COUNTIF(TestUIn4!$E$2:$E310,US_UK!$A$82),IF(TestUIn4!E310=US_UK!$A$162, 3&amp;COUNTIF(TestUIn4!$E$2:$E310,US_UK!$A$162),IF(TestUIn4!E310=US_UK!$A$242, 4&amp;COUNTIF(TestUIn4!$E$2:$E310,US_UK!$A$242),IF(TestUIn4!E310=US_UK!$A$322, 5&amp;COUNTIF(TestUIn4!$E$2:$E310,US_UK!$A$322),IF(TestUIn4!E310=US_UK!$A$402, 6&amp;COUNTIF(TestUIn4!$E$2:$E310,US_UK!$A$402),IF(TestUIn4!E310=US_UK!$A$482, 7&amp;COUNTIF(TestUIn4!$E$2:$E310,US_UK!$A$482),IF(TestUIn4!E310=US_UK!$A$562, 8&amp;COUNTIF(TestUIn4!$E$2:$E310,US_UK!$A$562),IF(TestUIn4!E310=US_UK!$A$642, 9&amp;COUNTIF(TestUIn4!$E$2:$E310,US_UK!$A$642),IF(TestUIn4!E310=US_UK!$A$722, 10&amp;COUNTIF(TestUIn4!$E$2:$E310,US_UK!$A$722),0)))))))))))</f>
        <v>0</v>
      </c>
      <c r="B310" t="str">
        <f>TestUIn4!A310</f>
        <v/>
      </c>
      <c r="C310" t="str">
        <f>TestUIn4!B310</f>
        <v/>
      </c>
      <c r="D310" t="str">
        <f>TestUIn4!C310</f>
        <v/>
      </c>
      <c r="E310" t="str">
        <f>TestUIn4!D310</f>
        <v/>
      </c>
      <c r="F310" s="87" t="str">
        <f>TestUIn4!F310</f>
        <v/>
      </c>
    </row>
    <row r="311">
      <c r="A311" s="86">
        <f>(IF(TestUIn4!E311=US_UK!$A$2,1&amp;COUNTIF(TestUIn4!$E$2:$E311,US_UK!$A$2), IF(TestUIn4!E311=US_UK!$A$82, 2&amp;COUNTIF(TestUIn4!$E$2:$E311,US_UK!$A$82),IF(TestUIn4!E311=US_UK!$A$162, 3&amp;COUNTIF(TestUIn4!$E$2:$E311,US_UK!$A$162),IF(TestUIn4!E311=US_UK!$A$242, 4&amp;COUNTIF(TestUIn4!$E$2:$E311,US_UK!$A$242),IF(TestUIn4!E311=US_UK!$A$322, 5&amp;COUNTIF(TestUIn4!$E$2:$E311,US_UK!$A$322),IF(TestUIn4!E311=US_UK!$A$402, 6&amp;COUNTIF(TestUIn4!$E$2:$E311,US_UK!$A$402),IF(TestUIn4!E311=US_UK!$A$482, 7&amp;COUNTIF(TestUIn4!$E$2:$E311,US_UK!$A$482),IF(TestUIn4!E311=US_UK!$A$562, 8&amp;COUNTIF(TestUIn4!$E$2:$E311,US_UK!$A$562),IF(TestUIn4!E311=US_UK!$A$642, 9&amp;COUNTIF(TestUIn4!$E$2:$E311,US_UK!$A$642),IF(TestUIn4!E311=US_UK!$A$722, 10&amp;COUNTIF(TestUIn4!$E$2:$E311,US_UK!$A$722),0)))))))))))</f>
        <v>0</v>
      </c>
      <c r="B311" t="str">
        <f>TestUIn4!A311</f>
        <v/>
      </c>
      <c r="C311" t="str">
        <f>TestUIn4!B311</f>
        <v/>
      </c>
      <c r="D311" t="str">
        <f>TestUIn4!C311</f>
        <v/>
      </c>
      <c r="E311" t="str">
        <f>TestUIn4!D311</f>
        <v/>
      </c>
      <c r="F311" s="87" t="str">
        <f>TestUIn4!F311</f>
        <v/>
      </c>
    </row>
    <row r="312">
      <c r="A312" s="86">
        <f>(IF(TestUIn4!E312=US_UK!$A$2,1&amp;COUNTIF(TestUIn4!$E$2:$E312,US_UK!$A$2), IF(TestUIn4!E312=US_UK!$A$82, 2&amp;COUNTIF(TestUIn4!$E$2:$E312,US_UK!$A$82),IF(TestUIn4!E312=US_UK!$A$162, 3&amp;COUNTIF(TestUIn4!$E$2:$E312,US_UK!$A$162),IF(TestUIn4!E312=US_UK!$A$242, 4&amp;COUNTIF(TestUIn4!$E$2:$E312,US_UK!$A$242),IF(TestUIn4!E312=US_UK!$A$322, 5&amp;COUNTIF(TestUIn4!$E$2:$E312,US_UK!$A$322),IF(TestUIn4!E312=US_UK!$A$402, 6&amp;COUNTIF(TestUIn4!$E$2:$E312,US_UK!$A$402),IF(TestUIn4!E312=US_UK!$A$482, 7&amp;COUNTIF(TestUIn4!$E$2:$E312,US_UK!$A$482),IF(TestUIn4!E312=US_UK!$A$562, 8&amp;COUNTIF(TestUIn4!$E$2:$E312,US_UK!$A$562),IF(TestUIn4!E312=US_UK!$A$642, 9&amp;COUNTIF(TestUIn4!$E$2:$E312,US_UK!$A$642),IF(TestUIn4!E312=US_UK!$A$722, 10&amp;COUNTIF(TestUIn4!$E$2:$E312,US_UK!$A$722),0)))))))))))</f>
        <v>0</v>
      </c>
      <c r="B312" t="str">
        <f>TestUIn4!A312</f>
        <v/>
      </c>
      <c r="C312" t="str">
        <f>TestUIn4!B312</f>
        <v/>
      </c>
      <c r="D312" t="str">
        <f>TestUIn4!C312</f>
        <v/>
      </c>
      <c r="E312" t="str">
        <f>TestUIn4!D312</f>
        <v/>
      </c>
      <c r="F312" s="87" t="str">
        <f>TestUIn4!F312</f>
        <v/>
      </c>
    </row>
    <row r="313">
      <c r="A313" s="86">
        <f>(IF(TestUIn4!E313=US_UK!$A$2,1&amp;COUNTIF(TestUIn4!$E$2:$E313,US_UK!$A$2), IF(TestUIn4!E313=US_UK!$A$82, 2&amp;COUNTIF(TestUIn4!$E$2:$E313,US_UK!$A$82),IF(TestUIn4!E313=US_UK!$A$162, 3&amp;COUNTIF(TestUIn4!$E$2:$E313,US_UK!$A$162),IF(TestUIn4!E313=US_UK!$A$242, 4&amp;COUNTIF(TestUIn4!$E$2:$E313,US_UK!$A$242),IF(TestUIn4!E313=US_UK!$A$322, 5&amp;COUNTIF(TestUIn4!$E$2:$E313,US_UK!$A$322),IF(TestUIn4!E313=US_UK!$A$402, 6&amp;COUNTIF(TestUIn4!$E$2:$E313,US_UK!$A$402),IF(TestUIn4!E313=US_UK!$A$482, 7&amp;COUNTIF(TestUIn4!$E$2:$E313,US_UK!$A$482),IF(TestUIn4!E313=US_UK!$A$562, 8&amp;COUNTIF(TestUIn4!$E$2:$E313,US_UK!$A$562),IF(TestUIn4!E313=US_UK!$A$642, 9&amp;COUNTIF(TestUIn4!$E$2:$E313,US_UK!$A$642),IF(TestUIn4!E313=US_UK!$A$722, 10&amp;COUNTIF(TestUIn4!$E$2:$E313,US_UK!$A$722),0)))))))))))</f>
        <v>0</v>
      </c>
      <c r="B313" t="str">
        <f>TestUIn4!A313</f>
        <v/>
      </c>
      <c r="C313" t="str">
        <f>TestUIn4!B313</f>
        <v/>
      </c>
      <c r="D313" t="str">
        <f>TestUIn4!C313</f>
        <v/>
      </c>
      <c r="E313" t="str">
        <f>TestUIn4!D313</f>
        <v/>
      </c>
      <c r="F313" s="87" t="str">
        <f>TestUIn4!F313</f>
        <v/>
      </c>
    </row>
    <row r="314">
      <c r="A314" s="86">
        <f>(IF(TestUIn4!E314=US_UK!$A$2,1&amp;COUNTIF(TestUIn4!$E$2:$E314,US_UK!$A$2), IF(TestUIn4!E314=US_UK!$A$82, 2&amp;COUNTIF(TestUIn4!$E$2:$E314,US_UK!$A$82),IF(TestUIn4!E314=US_UK!$A$162, 3&amp;COUNTIF(TestUIn4!$E$2:$E314,US_UK!$A$162),IF(TestUIn4!E314=US_UK!$A$242, 4&amp;COUNTIF(TestUIn4!$E$2:$E314,US_UK!$A$242),IF(TestUIn4!E314=US_UK!$A$322, 5&amp;COUNTIF(TestUIn4!$E$2:$E314,US_UK!$A$322),IF(TestUIn4!E314=US_UK!$A$402, 6&amp;COUNTIF(TestUIn4!$E$2:$E314,US_UK!$A$402),IF(TestUIn4!E314=US_UK!$A$482, 7&amp;COUNTIF(TestUIn4!$E$2:$E314,US_UK!$A$482),IF(TestUIn4!E314=US_UK!$A$562, 8&amp;COUNTIF(TestUIn4!$E$2:$E314,US_UK!$A$562),IF(TestUIn4!E314=US_UK!$A$642, 9&amp;COUNTIF(TestUIn4!$E$2:$E314,US_UK!$A$642),IF(TestUIn4!E314=US_UK!$A$722, 10&amp;COUNTIF(TestUIn4!$E$2:$E314,US_UK!$A$722),0)))))))))))</f>
        <v>0</v>
      </c>
      <c r="B314" t="str">
        <f>TestUIn4!A314</f>
        <v/>
      </c>
      <c r="C314" t="str">
        <f>TestUIn4!B314</f>
        <v/>
      </c>
      <c r="D314" t="str">
        <f>TestUIn4!C314</f>
        <v/>
      </c>
      <c r="E314" t="str">
        <f>TestUIn4!D314</f>
        <v/>
      </c>
      <c r="F314" s="87" t="str">
        <f>TestUIn4!F314</f>
        <v/>
      </c>
    </row>
    <row r="315">
      <c r="A315" s="86">
        <f>(IF(TestUIn4!E315=US_UK!$A$2,1&amp;COUNTIF(TestUIn4!$E$2:$E315,US_UK!$A$2), IF(TestUIn4!E315=US_UK!$A$82, 2&amp;COUNTIF(TestUIn4!$E$2:$E315,US_UK!$A$82),IF(TestUIn4!E315=US_UK!$A$162, 3&amp;COUNTIF(TestUIn4!$E$2:$E315,US_UK!$A$162),IF(TestUIn4!E315=US_UK!$A$242, 4&amp;COUNTIF(TestUIn4!$E$2:$E315,US_UK!$A$242),IF(TestUIn4!E315=US_UK!$A$322, 5&amp;COUNTIF(TestUIn4!$E$2:$E315,US_UK!$A$322),IF(TestUIn4!E315=US_UK!$A$402, 6&amp;COUNTIF(TestUIn4!$E$2:$E315,US_UK!$A$402),IF(TestUIn4!E315=US_UK!$A$482, 7&amp;COUNTIF(TestUIn4!$E$2:$E315,US_UK!$A$482),IF(TestUIn4!E315=US_UK!$A$562, 8&amp;COUNTIF(TestUIn4!$E$2:$E315,US_UK!$A$562),IF(TestUIn4!E315=US_UK!$A$642, 9&amp;COUNTIF(TestUIn4!$E$2:$E315,US_UK!$A$642),IF(TestUIn4!E315=US_UK!$A$722, 10&amp;COUNTIF(TestUIn4!$E$2:$E315,US_UK!$A$722),0)))))))))))</f>
        <v>0</v>
      </c>
      <c r="B315" t="str">
        <f>TestUIn4!A315</f>
        <v/>
      </c>
      <c r="C315" t="str">
        <f>TestUIn4!B315</f>
        <v/>
      </c>
      <c r="D315" t="str">
        <f>TestUIn4!C315</f>
        <v/>
      </c>
      <c r="E315" t="str">
        <f>TestUIn4!D315</f>
        <v/>
      </c>
      <c r="F315" s="87" t="str">
        <f>TestUIn4!F315</f>
        <v/>
      </c>
    </row>
    <row r="316">
      <c r="A316" s="86">
        <f>(IF(TestUIn4!E316=US_UK!$A$2,1&amp;COUNTIF(TestUIn4!$E$2:$E316,US_UK!$A$2), IF(TestUIn4!E316=US_UK!$A$82, 2&amp;COUNTIF(TestUIn4!$E$2:$E316,US_UK!$A$82),IF(TestUIn4!E316=US_UK!$A$162, 3&amp;COUNTIF(TestUIn4!$E$2:$E316,US_UK!$A$162),IF(TestUIn4!E316=US_UK!$A$242, 4&amp;COUNTIF(TestUIn4!$E$2:$E316,US_UK!$A$242),IF(TestUIn4!E316=US_UK!$A$322, 5&amp;COUNTIF(TestUIn4!$E$2:$E316,US_UK!$A$322),IF(TestUIn4!E316=US_UK!$A$402, 6&amp;COUNTIF(TestUIn4!$E$2:$E316,US_UK!$A$402),IF(TestUIn4!E316=US_UK!$A$482, 7&amp;COUNTIF(TestUIn4!$E$2:$E316,US_UK!$A$482),IF(TestUIn4!E316=US_UK!$A$562, 8&amp;COUNTIF(TestUIn4!$E$2:$E316,US_UK!$A$562),IF(TestUIn4!E316=US_UK!$A$642, 9&amp;COUNTIF(TestUIn4!$E$2:$E316,US_UK!$A$642),IF(TestUIn4!E316=US_UK!$A$722, 10&amp;COUNTIF(TestUIn4!$E$2:$E316,US_UK!$A$722),0)))))))))))</f>
        <v>0</v>
      </c>
      <c r="B316" t="str">
        <f>TestUIn4!A316</f>
        <v/>
      </c>
      <c r="C316" t="str">
        <f>TestUIn4!B316</f>
        <v/>
      </c>
      <c r="D316" t="str">
        <f>TestUIn4!C316</f>
        <v/>
      </c>
      <c r="E316" t="str">
        <f>TestUIn4!D316</f>
        <v/>
      </c>
      <c r="F316" s="87" t="str">
        <f>TestUIn4!F316</f>
        <v/>
      </c>
    </row>
    <row r="317">
      <c r="A317" s="86">
        <f>(IF(TestUIn4!E317=US_UK!$A$2,1&amp;COUNTIF(TestUIn4!$E$2:$E317,US_UK!$A$2), IF(TestUIn4!E317=US_UK!$A$82, 2&amp;COUNTIF(TestUIn4!$E$2:$E317,US_UK!$A$82),IF(TestUIn4!E317=US_UK!$A$162, 3&amp;COUNTIF(TestUIn4!$E$2:$E317,US_UK!$A$162),IF(TestUIn4!E317=US_UK!$A$242, 4&amp;COUNTIF(TestUIn4!$E$2:$E317,US_UK!$A$242),IF(TestUIn4!E317=US_UK!$A$322, 5&amp;COUNTIF(TestUIn4!$E$2:$E317,US_UK!$A$322),IF(TestUIn4!E317=US_UK!$A$402, 6&amp;COUNTIF(TestUIn4!$E$2:$E317,US_UK!$A$402),IF(TestUIn4!E317=US_UK!$A$482, 7&amp;COUNTIF(TestUIn4!$E$2:$E317,US_UK!$A$482),IF(TestUIn4!E317=US_UK!$A$562, 8&amp;COUNTIF(TestUIn4!$E$2:$E317,US_UK!$A$562),IF(TestUIn4!E317=US_UK!$A$642, 9&amp;COUNTIF(TestUIn4!$E$2:$E317,US_UK!$A$642),IF(TestUIn4!E317=US_UK!$A$722, 10&amp;COUNTIF(TestUIn4!$E$2:$E317,US_UK!$A$722),0)))))))))))</f>
        <v>0</v>
      </c>
      <c r="B317" t="str">
        <f>TestUIn4!A317</f>
        <v/>
      </c>
      <c r="C317" t="str">
        <f>TestUIn4!B317</f>
        <v/>
      </c>
      <c r="D317" t="str">
        <f>TestUIn4!C317</f>
        <v/>
      </c>
      <c r="E317" t="str">
        <f>TestUIn4!D317</f>
        <v/>
      </c>
      <c r="F317" s="87" t="str">
        <f>TestUIn4!F317</f>
        <v/>
      </c>
    </row>
    <row r="318">
      <c r="A318" s="86">
        <f>(IF(TestUIn4!E318=US_UK!$A$2,1&amp;COUNTIF(TestUIn4!$E$2:$E318,US_UK!$A$2), IF(TestUIn4!E318=US_UK!$A$82, 2&amp;COUNTIF(TestUIn4!$E$2:$E318,US_UK!$A$82),IF(TestUIn4!E318=US_UK!$A$162, 3&amp;COUNTIF(TestUIn4!$E$2:$E318,US_UK!$A$162),IF(TestUIn4!E318=US_UK!$A$242, 4&amp;COUNTIF(TestUIn4!$E$2:$E318,US_UK!$A$242),IF(TestUIn4!E318=US_UK!$A$322, 5&amp;COUNTIF(TestUIn4!$E$2:$E318,US_UK!$A$322),IF(TestUIn4!E318=US_UK!$A$402, 6&amp;COUNTIF(TestUIn4!$E$2:$E318,US_UK!$A$402),IF(TestUIn4!E318=US_UK!$A$482, 7&amp;COUNTIF(TestUIn4!$E$2:$E318,US_UK!$A$482),IF(TestUIn4!E318=US_UK!$A$562, 8&amp;COUNTIF(TestUIn4!$E$2:$E318,US_UK!$A$562),IF(TestUIn4!E318=US_UK!$A$642, 9&amp;COUNTIF(TestUIn4!$E$2:$E318,US_UK!$A$642),IF(TestUIn4!E318=US_UK!$A$722, 10&amp;COUNTIF(TestUIn4!$E$2:$E318,US_UK!$A$722),0)))))))))))</f>
        <v>0</v>
      </c>
      <c r="B318" t="str">
        <f>TestUIn4!A318</f>
        <v/>
      </c>
      <c r="C318" t="str">
        <f>TestUIn4!B318</f>
        <v/>
      </c>
      <c r="D318" t="str">
        <f>TestUIn4!C318</f>
        <v/>
      </c>
      <c r="E318" t="str">
        <f>TestUIn4!D318</f>
        <v/>
      </c>
      <c r="F318" s="87" t="str">
        <f>TestUIn4!F318</f>
        <v/>
      </c>
    </row>
    <row r="319">
      <c r="A319" s="86">
        <f>(IF(TestUIn4!E319=US_UK!$A$2,1&amp;COUNTIF(TestUIn4!$E$2:$E319,US_UK!$A$2), IF(TestUIn4!E319=US_UK!$A$82, 2&amp;COUNTIF(TestUIn4!$E$2:$E319,US_UK!$A$82),IF(TestUIn4!E319=US_UK!$A$162, 3&amp;COUNTIF(TestUIn4!$E$2:$E319,US_UK!$A$162),IF(TestUIn4!E319=US_UK!$A$242, 4&amp;COUNTIF(TestUIn4!$E$2:$E319,US_UK!$A$242),IF(TestUIn4!E319=US_UK!$A$322, 5&amp;COUNTIF(TestUIn4!$E$2:$E319,US_UK!$A$322),IF(TestUIn4!E319=US_UK!$A$402, 6&amp;COUNTIF(TestUIn4!$E$2:$E319,US_UK!$A$402),IF(TestUIn4!E319=US_UK!$A$482, 7&amp;COUNTIF(TestUIn4!$E$2:$E319,US_UK!$A$482),IF(TestUIn4!E319=US_UK!$A$562, 8&amp;COUNTIF(TestUIn4!$E$2:$E319,US_UK!$A$562),IF(TestUIn4!E319=US_UK!$A$642, 9&amp;COUNTIF(TestUIn4!$E$2:$E319,US_UK!$A$642),IF(TestUIn4!E319=US_UK!$A$722, 10&amp;COUNTIF(TestUIn4!$E$2:$E319,US_UK!$A$722),0)))))))))))</f>
        <v>0</v>
      </c>
      <c r="B319" t="str">
        <f>TestUIn4!A319</f>
        <v/>
      </c>
      <c r="C319" t="str">
        <f>TestUIn4!B319</f>
        <v/>
      </c>
      <c r="D319" t="str">
        <f>TestUIn4!C319</f>
        <v/>
      </c>
      <c r="E319" t="str">
        <f>TestUIn4!D319</f>
        <v/>
      </c>
      <c r="F319" s="87" t="str">
        <f>TestUIn4!F319</f>
        <v/>
      </c>
    </row>
    <row r="320">
      <c r="A320" s="86">
        <f>(IF(TestUIn4!E320=US_UK!$A$2,1&amp;COUNTIF(TestUIn4!$E$2:$E320,US_UK!$A$2), IF(TestUIn4!E320=US_UK!$A$82, 2&amp;COUNTIF(TestUIn4!$E$2:$E320,US_UK!$A$82),IF(TestUIn4!E320=US_UK!$A$162, 3&amp;COUNTIF(TestUIn4!$E$2:$E320,US_UK!$A$162),IF(TestUIn4!E320=US_UK!$A$242, 4&amp;COUNTIF(TestUIn4!$E$2:$E320,US_UK!$A$242),IF(TestUIn4!E320=US_UK!$A$322, 5&amp;COUNTIF(TestUIn4!$E$2:$E320,US_UK!$A$322),IF(TestUIn4!E320=US_UK!$A$402, 6&amp;COUNTIF(TestUIn4!$E$2:$E320,US_UK!$A$402),IF(TestUIn4!E320=US_UK!$A$482, 7&amp;COUNTIF(TestUIn4!$E$2:$E320,US_UK!$A$482),IF(TestUIn4!E320=US_UK!$A$562, 8&amp;COUNTIF(TestUIn4!$E$2:$E320,US_UK!$A$562),IF(TestUIn4!E320=US_UK!$A$642, 9&amp;COUNTIF(TestUIn4!$E$2:$E320,US_UK!$A$642),IF(TestUIn4!E320=US_UK!$A$722, 10&amp;COUNTIF(TestUIn4!$E$2:$E320,US_UK!$A$722),0)))))))))))</f>
        <v>0</v>
      </c>
      <c r="B320" t="str">
        <f>TestUIn4!A320</f>
        <v/>
      </c>
      <c r="C320" t="str">
        <f>TestUIn4!B320</f>
        <v/>
      </c>
      <c r="D320" t="str">
        <f>TestUIn4!C320</f>
        <v/>
      </c>
      <c r="E320" t="str">
        <f>TestUIn4!D320</f>
        <v/>
      </c>
      <c r="F320" s="87" t="str">
        <f>TestUIn4!F320</f>
        <v/>
      </c>
    </row>
    <row r="321">
      <c r="A321" s="86">
        <f>(IF(TestUIn4!E321=US_UK!$A$2,1&amp;COUNTIF(TestUIn4!$E$2:$E321,US_UK!$A$2), IF(TestUIn4!E321=US_UK!$A$82, 2&amp;COUNTIF(TestUIn4!$E$2:$E321,US_UK!$A$82),IF(TestUIn4!E321=US_UK!$A$162, 3&amp;COUNTIF(TestUIn4!$E$2:$E321,US_UK!$A$162),IF(TestUIn4!E321=US_UK!$A$242, 4&amp;COUNTIF(TestUIn4!$E$2:$E321,US_UK!$A$242),IF(TestUIn4!E321=US_UK!$A$322, 5&amp;COUNTIF(TestUIn4!$E$2:$E321,US_UK!$A$322),IF(TestUIn4!E321=US_UK!$A$402, 6&amp;COUNTIF(TestUIn4!$E$2:$E321,US_UK!$A$402),IF(TestUIn4!E321=US_UK!$A$482, 7&amp;COUNTIF(TestUIn4!$E$2:$E321,US_UK!$A$482),IF(TestUIn4!E321=US_UK!$A$562, 8&amp;COUNTIF(TestUIn4!$E$2:$E321,US_UK!$A$562),IF(TestUIn4!E321=US_UK!$A$642, 9&amp;COUNTIF(TestUIn4!$E$2:$E321,US_UK!$A$642),IF(TestUIn4!E321=US_UK!$A$722, 10&amp;COUNTIF(TestUIn4!$E$2:$E321,US_UK!$A$722),0)))))))))))</f>
        <v>0</v>
      </c>
      <c r="B321" t="str">
        <f>TestUIn4!A321</f>
        <v/>
      </c>
      <c r="C321" t="str">
        <f>TestUIn4!B321</f>
        <v/>
      </c>
      <c r="D321" t="str">
        <f>TestUIn4!C321</f>
        <v/>
      </c>
      <c r="E321" t="str">
        <f>TestUIn4!D321</f>
        <v/>
      </c>
      <c r="F321" s="87" t="str">
        <f>TestUIn4!F321</f>
        <v/>
      </c>
    </row>
    <row r="322">
      <c r="A322" s="86">
        <f>(IF(TestUIn4!E322=US_UK!$A$2,1&amp;COUNTIF(TestUIn4!$E$2:$E322,US_UK!$A$2), IF(TestUIn4!E322=US_UK!$A$82, 2&amp;COUNTIF(TestUIn4!$E$2:$E322,US_UK!$A$82),IF(TestUIn4!E322=US_UK!$A$162, 3&amp;COUNTIF(TestUIn4!$E$2:$E322,US_UK!$A$162),IF(TestUIn4!E322=US_UK!$A$242, 4&amp;COUNTIF(TestUIn4!$E$2:$E322,US_UK!$A$242),IF(TestUIn4!E322=US_UK!$A$322, 5&amp;COUNTIF(TestUIn4!$E$2:$E322,US_UK!$A$322),IF(TestUIn4!E322=US_UK!$A$402, 6&amp;COUNTIF(TestUIn4!$E$2:$E322,US_UK!$A$402),IF(TestUIn4!E322=US_UK!$A$482, 7&amp;COUNTIF(TestUIn4!$E$2:$E322,US_UK!$A$482),IF(TestUIn4!E322=US_UK!$A$562, 8&amp;COUNTIF(TestUIn4!$E$2:$E322,US_UK!$A$562),IF(TestUIn4!E322=US_UK!$A$642, 9&amp;COUNTIF(TestUIn4!$E$2:$E322,US_UK!$A$642),IF(TestUIn4!E322=US_UK!$A$722, 10&amp;COUNTIF(TestUIn4!$E$2:$E322,US_UK!$A$722),0)))))))))))</f>
        <v>0</v>
      </c>
      <c r="B322" t="str">
        <f>TestUIn4!A322</f>
        <v/>
      </c>
      <c r="C322" t="str">
        <f>TestUIn4!B322</f>
        <v/>
      </c>
      <c r="D322" t="str">
        <f>TestUIn4!C322</f>
        <v/>
      </c>
      <c r="E322" t="str">
        <f>TestUIn4!D322</f>
        <v/>
      </c>
      <c r="F322" s="87" t="str">
        <f>TestUIn4!F322</f>
        <v/>
      </c>
    </row>
    <row r="323">
      <c r="A323" s="86">
        <f>(IF(TestUIn4!E323=US_UK!$A$2,1&amp;COUNTIF(TestUIn4!$E$2:$E323,US_UK!$A$2), IF(TestUIn4!E323=US_UK!$A$82, 2&amp;COUNTIF(TestUIn4!$E$2:$E323,US_UK!$A$82),IF(TestUIn4!E323=US_UK!$A$162, 3&amp;COUNTIF(TestUIn4!$E$2:$E323,US_UK!$A$162),IF(TestUIn4!E323=US_UK!$A$242, 4&amp;COUNTIF(TestUIn4!$E$2:$E323,US_UK!$A$242),IF(TestUIn4!E323=US_UK!$A$322, 5&amp;COUNTIF(TestUIn4!$E$2:$E323,US_UK!$A$322),IF(TestUIn4!E323=US_UK!$A$402, 6&amp;COUNTIF(TestUIn4!$E$2:$E323,US_UK!$A$402),IF(TestUIn4!E323=US_UK!$A$482, 7&amp;COUNTIF(TestUIn4!$E$2:$E323,US_UK!$A$482),IF(TestUIn4!E323=US_UK!$A$562, 8&amp;COUNTIF(TestUIn4!$E$2:$E323,US_UK!$A$562),IF(TestUIn4!E323=US_UK!$A$642, 9&amp;COUNTIF(TestUIn4!$E$2:$E323,US_UK!$A$642),IF(TestUIn4!E323=US_UK!$A$722, 10&amp;COUNTIF(TestUIn4!$E$2:$E323,US_UK!$A$722),0)))))))))))</f>
        <v>0</v>
      </c>
      <c r="B323" t="str">
        <f>TestUIn4!A323</f>
        <v/>
      </c>
      <c r="C323" t="str">
        <f>TestUIn4!B323</f>
        <v/>
      </c>
      <c r="D323" t="str">
        <f>TestUIn4!C323</f>
        <v/>
      </c>
      <c r="E323" t="str">
        <f>TestUIn4!D323</f>
        <v/>
      </c>
      <c r="F323" s="87" t="str">
        <f>TestUIn4!F323</f>
        <v/>
      </c>
    </row>
    <row r="324">
      <c r="A324" s="86">
        <f>(IF(TestUIn4!E324=US_UK!$A$2,1&amp;COUNTIF(TestUIn4!$E$2:$E324,US_UK!$A$2), IF(TestUIn4!E324=US_UK!$A$82, 2&amp;COUNTIF(TestUIn4!$E$2:$E324,US_UK!$A$82),IF(TestUIn4!E324=US_UK!$A$162, 3&amp;COUNTIF(TestUIn4!$E$2:$E324,US_UK!$A$162),IF(TestUIn4!E324=US_UK!$A$242, 4&amp;COUNTIF(TestUIn4!$E$2:$E324,US_UK!$A$242),IF(TestUIn4!E324=US_UK!$A$322, 5&amp;COUNTIF(TestUIn4!$E$2:$E324,US_UK!$A$322),IF(TestUIn4!E324=US_UK!$A$402, 6&amp;COUNTIF(TestUIn4!$E$2:$E324,US_UK!$A$402),IF(TestUIn4!E324=US_UK!$A$482, 7&amp;COUNTIF(TestUIn4!$E$2:$E324,US_UK!$A$482),IF(TestUIn4!E324=US_UK!$A$562, 8&amp;COUNTIF(TestUIn4!$E$2:$E324,US_UK!$A$562),IF(TestUIn4!E324=US_UK!$A$642, 9&amp;COUNTIF(TestUIn4!$E$2:$E324,US_UK!$A$642),IF(TestUIn4!E324=US_UK!$A$722, 10&amp;COUNTIF(TestUIn4!$E$2:$E324,US_UK!$A$722),0)))))))))))</f>
        <v>0</v>
      </c>
      <c r="B324" t="str">
        <f>TestUIn4!A324</f>
        <v/>
      </c>
      <c r="C324" t="str">
        <f>TestUIn4!B324</f>
        <v/>
      </c>
      <c r="D324" t="str">
        <f>TestUIn4!C324</f>
        <v/>
      </c>
      <c r="E324" t="str">
        <f>TestUIn4!D324</f>
        <v/>
      </c>
      <c r="F324" s="87" t="str">
        <f>TestUIn4!F324</f>
        <v/>
      </c>
    </row>
    <row r="325">
      <c r="A325" s="86">
        <f>(IF(TestUIn4!E325=US_UK!$A$2,1&amp;COUNTIF(TestUIn4!$E$2:$E325,US_UK!$A$2), IF(TestUIn4!E325=US_UK!$A$82, 2&amp;COUNTIF(TestUIn4!$E$2:$E325,US_UK!$A$82),IF(TestUIn4!E325=US_UK!$A$162, 3&amp;COUNTIF(TestUIn4!$E$2:$E325,US_UK!$A$162),IF(TestUIn4!E325=US_UK!$A$242, 4&amp;COUNTIF(TestUIn4!$E$2:$E325,US_UK!$A$242),IF(TestUIn4!E325=US_UK!$A$322, 5&amp;COUNTIF(TestUIn4!$E$2:$E325,US_UK!$A$322),IF(TestUIn4!E325=US_UK!$A$402, 6&amp;COUNTIF(TestUIn4!$E$2:$E325,US_UK!$A$402),IF(TestUIn4!E325=US_UK!$A$482, 7&amp;COUNTIF(TestUIn4!$E$2:$E325,US_UK!$A$482),IF(TestUIn4!E325=US_UK!$A$562, 8&amp;COUNTIF(TestUIn4!$E$2:$E325,US_UK!$A$562),IF(TestUIn4!E325=US_UK!$A$642, 9&amp;COUNTIF(TestUIn4!$E$2:$E325,US_UK!$A$642),IF(TestUIn4!E325=US_UK!$A$722, 10&amp;COUNTIF(TestUIn4!$E$2:$E325,US_UK!$A$722),0)))))))))))</f>
        <v>0</v>
      </c>
      <c r="B325" t="str">
        <f>TestUIn4!A325</f>
        <v/>
      </c>
      <c r="C325" t="str">
        <f>TestUIn4!B325</f>
        <v/>
      </c>
      <c r="D325" t="str">
        <f>TestUIn4!C325</f>
        <v/>
      </c>
      <c r="E325" t="str">
        <f>TestUIn4!D325</f>
        <v/>
      </c>
      <c r="F325" s="87" t="str">
        <f>TestUIn4!F325</f>
        <v/>
      </c>
    </row>
    <row r="326">
      <c r="A326" s="86">
        <f>(IF(TestUIn4!E326=US_UK!$A$2,1&amp;COUNTIF(TestUIn4!$E$2:$E326,US_UK!$A$2), IF(TestUIn4!E326=US_UK!$A$82, 2&amp;COUNTIF(TestUIn4!$E$2:$E326,US_UK!$A$82),IF(TestUIn4!E326=US_UK!$A$162, 3&amp;COUNTIF(TestUIn4!$E$2:$E326,US_UK!$A$162),IF(TestUIn4!E326=US_UK!$A$242, 4&amp;COUNTIF(TestUIn4!$E$2:$E326,US_UK!$A$242),IF(TestUIn4!E326=US_UK!$A$322, 5&amp;COUNTIF(TestUIn4!$E$2:$E326,US_UK!$A$322),IF(TestUIn4!E326=US_UK!$A$402, 6&amp;COUNTIF(TestUIn4!$E$2:$E326,US_UK!$A$402),IF(TestUIn4!E326=US_UK!$A$482, 7&amp;COUNTIF(TestUIn4!$E$2:$E326,US_UK!$A$482),IF(TestUIn4!E326=US_UK!$A$562, 8&amp;COUNTIF(TestUIn4!$E$2:$E326,US_UK!$A$562),IF(TestUIn4!E326=US_UK!$A$642, 9&amp;COUNTIF(TestUIn4!$E$2:$E326,US_UK!$A$642),IF(TestUIn4!E326=US_UK!$A$722, 10&amp;COUNTIF(TestUIn4!$E$2:$E326,US_UK!$A$722),0)))))))))))</f>
        <v>0</v>
      </c>
      <c r="B326" t="str">
        <f>TestUIn4!A326</f>
        <v/>
      </c>
      <c r="C326" t="str">
        <f>TestUIn4!B326</f>
        <v/>
      </c>
      <c r="D326" t="str">
        <f>TestUIn4!C326</f>
        <v/>
      </c>
      <c r="E326" t="str">
        <f>TestUIn4!D326</f>
        <v/>
      </c>
      <c r="F326" s="87" t="str">
        <f>TestUIn4!F326</f>
        <v/>
      </c>
    </row>
    <row r="327">
      <c r="A327" s="86">
        <f>(IF(TestUIn4!E327=US_UK!$A$2,1&amp;COUNTIF(TestUIn4!$E$2:$E327,US_UK!$A$2), IF(TestUIn4!E327=US_UK!$A$82, 2&amp;COUNTIF(TestUIn4!$E$2:$E327,US_UK!$A$82),IF(TestUIn4!E327=US_UK!$A$162, 3&amp;COUNTIF(TestUIn4!$E$2:$E327,US_UK!$A$162),IF(TestUIn4!E327=US_UK!$A$242, 4&amp;COUNTIF(TestUIn4!$E$2:$E327,US_UK!$A$242),IF(TestUIn4!E327=US_UK!$A$322, 5&amp;COUNTIF(TestUIn4!$E$2:$E327,US_UK!$A$322),IF(TestUIn4!E327=US_UK!$A$402, 6&amp;COUNTIF(TestUIn4!$E$2:$E327,US_UK!$A$402),IF(TestUIn4!E327=US_UK!$A$482, 7&amp;COUNTIF(TestUIn4!$E$2:$E327,US_UK!$A$482),IF(TestUIn4!E327=US_UK!$A$562, 8&amp;COUNTIF(TestUIn4!$E$2:$E327,US_UK!$A$562),IF(TestUIn4!E327=US_UK!$A$642, 9&amp;COUNTIF(TestUIn4!$E$2:$E327,US_UK!$A$642),IF(TestUIn4!E327=US_UK!$A$722, 10&amp;COUNTIF(TestUIn4!$E$2:$E327,US_UK!$A$722),0)))))))))))</f>
        <v>0</v>
      </c>
      <c r="B327" t="str">
        <f>TestUIn4!A327</f>
        <v/>
      </c>
      <c r="C327" t="str">
        <f>TestUIn4!B327</f>
        <v/>
      </c>
      <c r="D327" t="str">
        <f>TestUIn4!C327</f>
        <v/>
      </c>
      <c r="E327" t="str">
        <f>TestUIn4!D327</f>
        <v/>
      </c>
      <c r="F327" s="87" t="str">
        <f>TestUIn4!F327</f>
        <v/>
      </c>
    </row>
    <row r="328">
      <c r="A328" s="86">
        <f>(IF(TestUIn4!E328=US_UK!$A$2,1&amp;COUNTIF(TestUIn4!$E$2:$E328,US_UK!$A$2), IF(TestUIn4!E328=US_UK!$A$82, 2&amp;COUNTIF(TestUIn4!$E$2:$E328,US_UK!$A$82),IF(TestUIn4!E328=US_UK!$A$162, 3&amp;COUNTIF(TestUIn4!$E$2:$E328,US_UK!$A$162),IF(TestUIn4!E328=US_UK!$A$242, 4&amp;COUNTIF(TestUIn4!$E$2:$E328,US_UK!$A$242),IF(TestUIn4!E328=US_UK!$A$322, 5&amp;COUNTIF(TestUIn4!$E$2:$E328,US_UK!$A$322),IF(TestUIn4!E328=US_UK!$A$402, 6&amp;COUNTIF(TestUIn4!$E$2:$E328,US_UK!$A$402),IF(TestUIn4!E328=US_UK!$A$482, 7&amp;COUNTIF(TestUIn4!$E$2:$E328,US_UK!$A$482),IF(TestUIn4!E328=US_UK!$A$562, 8&amp;COUNTIF(TestUIn4!$E$2:$E328,US_UK!$A$562),IF(TestUIn4!E328=US_UK!$A$642, 9&amp;COUNTIF(TestUIn4!$E$2:$E328,US_UK!$A$642),IF(TestUIn4!E328=US_UK!$A$722, 10&amp;COUNTIF(TestUIn4!$E$2:$E328,US_UK!$A$722),0)))))))))))</f>
        <v>0</v>
      </c>
      <c r="B328" t="str">
        <f>TestUIn4!A328</f>
        <v/>
      </c>
      <c r="C328" t="str">
        <f>TestUIn4!B328</f>
        <v/>
      </c>
      <c r="D328" t="str">
        <f>TestUIn4!C328</f>
        <v/>
      </c>
      <c r="E328" t="str">
        <f>TestUIn4!D328</f>
        <v/>
      </c>
      <c r="F328" s="87" t="str">
        <f>TestUIn4!F328</f>
        <v/>
      </c>
    </row>
    <row r="329">
      <c r="A329" s="86">
        <f>(IF(TestUIn4!E329=US_UK!$A$2,1&amp;COUNTIF(TestUIn4!$E$2:$E329,US_UK!$A$2), IF(TestUIn4!E329=US_UK!$A$82, 2&amp;COUNTIF(TestUIn4!$E$2:$E329,US_UK!$A$82),IF(TestUIn4!E329=US_UK!$A$162, 3&amp;COUNTIF(TestUIn4!$E$2:$E329,US_UK!$A$162),IF(TestUIn4!E329=US_UK!$A$242, 4&amp;COUNTIF(TestUIn4!$E$2:$E329,US_UK!$A$242),IF(TestUIn4!E329=US_UK!$A$322, 5&amp;COUNTIF(TestUIn4!$E$2:$E329,US_UK!$A$322),IF(TestUIn4!E329=US_UK!$A$402, 6&amp;COUNTIF(TestUIn4!$E$2:$E329,US_UK!$A$402),IF(TestUIn4!E329=US_UK!$A$482, 7&amp;COUNTIF(TestUIn4!$E$2:$E329,US_UK!$A$482),IF(TestUIn4!E329=US_UK!$A$562, 8&amp;COUNTIF(TestUIn4!$E$2:$E329,US_UK!$A$562),IF(TestUIn4!E329=US_UK!$A$642, 9&amp;COUNTIF(TestUIn4!$E$2:$E329,US_UK!$A$642),IF(TestUIn4!E329=US_UK!$A$722, 10&amp;COUNTIF(TestUIn4!$E$2:$E329,US_UK!$A$722),0)))))))))))</f>
        <v>0</v>
      </c>
      <c r="B329" t="str">
        <f>TestUIn4!A329</f>
        <v/>
      </c>
      <c r="C329" t="str">
        <f>TestUIn4!B329</f>
        <v/>
      </c>
      <c r="D329" t="str">
        <f>TestUIn4!C329</f>
        <v/>
      </c>
      <c r="E329" t="str">
        <f>TestUIn4!D329</f>
        <v/>
      </c>
      <c r="F329" s="87" t="str">
        <f>TestUIn4!F329</f>
        <v/>
      </c>
    </row>
    <row r="330">
      <c r="A330" s="86">
        <f>(IF(TestUIn4!E330=US_UK!$A$2,1&amp;COUNTIF(TestUIn4!$E$2:$E330,US_UK!$A$2), IF(TestUIn4!E330=US_UK!$A$82, 2&amp;COUNTIF(TestUIn4!$E$2:$E330,US_UK!$A$82),IF(TestUIn4!E330=US_UK!$A$162, 3&amp;COUNTIF(TestUIn4!$E$2:$E330,US_UK!$A$162),IF(TestUIn4!E330=US_UK!$A$242, 4&amp;COUNTIF(TestUIn4!$E$2:$E330,US_UK!$A$242),IF(TestUIn4!E330=US_UK!$A$322, 5&amp;COUNTIF(TestUIn4!$E$2:$E330,US_UK!$A$322),IF(TestUIn4!E330=US_UK!$A$402, 6&amp;COUNTIF(TestUIn4!$E$2:$E330,US_UK!$A$402),IF(TestUIn4!E330=US_UK!$A$482, 7&amp;COUNTIF(TestUIn4!$E$2:$E330,US_UK!$A$482),IF(TestUIn4!E330=US_UK!$A$562, 8&amp;COUNTIF(TestUIn4!$E$2:$E330,US_UK!$A$562),IF(TestUIn4!E330=US_UK!$A$642, 9&amp;COUNTIF(TestUIn4!$E$2:$E330,US_UK!$A$642),IF(TestUIn4!E330=US_UK!$A$722, 10&amp;COUNTIF(TestUIn4!$E$2:$E330,US_UK!$A$722),0)))))))))))</f>
        <v>0</v>
      </c>
      <c r="B330" t="str">
        <f>TestUIn4!A330</f>
        <v/>
      </c>
      <c r="C330" t="str">
        <f>TestUIn4!B330</f>
        <v/>
      </c>
      <c r="D330" t="str">
        <f>TestUIn4!C330</f>
        <v/>
      </c>
      <c r="E330" t="str">
        <f>TestUIn4!D330</f>
        <v/>
      </c>
      <c r="F330" s="87" t="str">
        <f>TestUIn4!F330</f>
        <v/>
      </c>
    </row>
    <row r="331">
      <c r="A331" s="86">
        <f>(IF(TestUIn4!E331=US_UK!$A$2,1&amp;COUNTIF(TestUIn4!$E$2:$E331,US_UK!$A$2), IF(TestUIn4!E331=US_UK!$A$82, 2&amp;COUNTIF(TestUIn4!$E$2:$E331,US_UK!$A$82),IF(TestUIn4!E331=US_UK!$A$162, 3&amp;COUNTIF(TestUIn4!$E$2:$E331,US_UK!$A$162),IF(TestUIn4!E331=US_UK!$A$242, 4&amp;COUNTIF(TestUIn4!$E$2:$E331,US_UK!$A$242),IF(TestUIn4!E331=US_UK!$A$322, 5&amp;COUNTIF(TestUIn4!$E$2:$E331,US_UK!$A$322),IF(TestUIn4!E331=US_UK!$A$402, 6&amp;COUNTIF(TestUIn4!$E$2:$E331,US_UK!$A$402),IF(TestUIn4!E331=US_UK!$A$482, 7&amp;COUNTIF(TestUIn4!$E$2:$E331,US_UK!$A$482),IF(TestUIn4!E331=US_UK!$A$562, 8&amp;COUNTIF(TestUIn4!$E$2:$E331,US_UK!$A$562),IF(TestUIn4!E331=US_UK!$A$642, 9&amp;COUNTIF(TestUIn4!$E$2:$E331,US_UK!$A$642),IF(TestUIn4!E331=US_UK!$A$722, 10&amp;COUNTIF(TestUIn4!$E$2:$E331,US_UK!$A$722),0)))))))))))</f>
        <v>0</v>
      </c>
      <c r="B331" t="str">
        <f>TestUIn4!A331</f>
        <v/>
      </c>
      <c r="C331" t="str">
        <f>TestUIn4!B331</f>
        <v/>
      </c>
      <c r="D331" t="str">
        <f>TestUIn4!C331</f>
        <v/>
      </c>
      <c r="E331" t="str">
        <f>TestUIn4!D331</f>
        <v/>
      </c>
      <c r="F331" s="87" t="str">
        <f>TestUIn4!F331</f>
        <v/>
      </c>
    </row>
    <row r="332">
      <c r="A332" s="86">
        <f>(IF(TestUIn4!E332=US_UK!$A$2,1&amp;COUNTIF(TestUIn4!$E$2:$E332,US_UK!$A$2), IF(TestUIn4!E332=US_UK!$A$82, 2&amp;COUNTIF(TestUIn4!$E$2:$E332,US_UK!$A$82),IF(TestUIn4!E332=US_UK!$A$162, 3&amp;COUNTIF(TestUIn4!$E$2:$E332,US_UK!$A$162),IF(TestUIn4!E332=US_UK!$A$242, 4&amp;COUNTIF(TestUIn4!$E$2:$E332,US_UK!$A$242),IF(TestUIn4!E332=US_UK!$A$322, 5&amp;COUNTIF(TestUIn4!$E$2:$E332,US_UK!$A$322),IF(TestUIn4!E332=US_UK!$A$402, 6&amp;COUNTIF(TestUIn4!$E$2:$E332,US_UK!$A$402),IF(TestUIn4!E332=US_UK!$A$482, 7&amp;COUNTIF(TestUIn4!$E$2:$E332,US_UK!$A$482),IF(TestUIn4!E332=US_UK!$A$562, 8&amp;COUNTIF(TestUIn4!$E$2:$E332,US_UK!$A$562),IF(TestUIn4!E332=US_UK!$A$642, 9&amp;COUNTIF(TestUIn4!$E$2:$E332,US_UK!$A$642),IF(TestUIn4!E332=US_UK!$A$722, 10&amp;COUNTIF(TestUIn4!$E$2:$E332,US_UK!$A$722),0)))))))))))</f>
        <v>0</v>
      </c>
      <c r="B332" t="str">
        <f>TestUIn4!A332</f>
        <v/>
      </c>
      <c r="C332" t="str">
        <f>TestUIn4!B332</f>
        <v/>
      </c>
      <c r="D332" t="str">
        <f>TestUIn4!C332</f>
        <v/>
      </c>
      <c r="E332" t="str">
        <f>TestUIn4!D332</f>
        <v/>
      </c>
      <c r="F332" s="87" t="str">
        <f>TestUIn4!F332</f>
        <v/>
      </c>
    </row>
    <row r="333">
      <c r="A333" s="86">
        <f>(IF(TestUIn4!E333=US_UK!$A$2,1&amp;COUNTIF(TestUIn4!$E$2:$E333,US_UK!$A$2), IF(TestUIn4!E333=US_UK!$A$82, 2&amp;COUNTIF(TestUIn4!$E$2:$E333,US_UK!$A$82),IF(TestUIn4!E333=US_UK!$A$162, 3&amp;COUNTIF(TestUIn4!$E$2:$E333,US_UK!$A$162),IF(TestUIn4!E333=US_UK!$A$242, 4&amp;COUNTIF(TestUIn4!$E$2:$E333,US_UK!$A$242),IF(TestUIn4!E333=US_UK!$A$322, 5&amp;COUNTIF(TestUIn4!$E$2:$E333,US_UK!$A$322),IF(TestUIn4!E333=US_UK!$A$402, 6&amp;COUNTIF(TestUIn4!$E$2:$E333,US_UK!$A$402),IF(TestUIn4!E333=US_UK!$A$482, 7&amp;COUNTIF(TestUIn4!$E$2:$E333,US_UK!$A$482),IF(TestUIn4!E333=US_UK!$A$562, 8&amp;COUNTIF(TestUIn4!$E$2:$E333,US_UK!$A$562),IF(TestUIn4!E333=US_UK!$A$642, 9&amp;COUNTIF(TestUIn4!$E$2:$E333,US_UK!$A$642),IF(TestUIn4!E333=US_UK!$A$722, 10&amp;COUNTIF(TestUIn4!$E$2:$E333,US_UK!$A$722),0)))))))))))</f>
        <v>0</v>
      </c>
      <c r="B333" t="str">
        <f>TestUIn4!A333</f>
        <v/>
      </c>
      <c r="C333" t="str">
        <f>TestUIn4!B333</f>
        <v/>
      </c>
      <c r="D333" t="str">
        <f>TestUIn4!C333</f>
        <v/>
      </c>
      <c r="E333" t="str">
        <f>TestUIn4!D333</f>
        <v/>
      </c>
      <c r="F333" s="87" t="str">
        <f>TestUIn4!F333</f>
        <v/>
      </c>
    </row>
    <row r="334">
      <c r="A334" s="86">
        <f>(IF(TestUIn4!E334=US_UK!$A$2,1&amp;COUNTIF(TestUIn4!$E$2:$E334,US_UK!$A$2), IF(TestUIn4!E334=US_UK!$A$82, 2&amp;COUNTIF(TestUIn4!$E$2:$E334,US_UK!$A$82),IF(TestUIn4!E334=US_UK!$A$162, 3&amp;COUNTIF(TestUIn4!$E$2:$E334,US_UK!$A$162),IF(TestUIn4!E334=US_UK!$A$242, 4&amp;COUNTIF(TestUIn4!$E$2:$E334,US_UK!$A$242),IF(TestUIn4!E334=US_UK!$A$322, 5&amp;COUNTIF(TestUIn4!$E$2:$E334,US_UK!$A$322),IF(TestUIn4!E334=US_UK!$A$402, 6&amp;COUNTIF(TestUIn4!$E$2:$E334,US_UK!$A$402),IF(TestUIn4!E334=US_UK!$A$482, 7&amp;COUNTIF(TestUIn4!$E$2:$E334,US_UK!$A$482),IF(TestUIn4!E334=US_UK!$A$562, 8&amp;COUNTIF(TestUIn4!$E$2:$E334,US_UK!$A$562),IF(TestUIn4!E334=US_UK!$A$642, 9&amp;COUNTIF(TestUIn4!$E$2:$E334,US_UK!$A$642),IF(TestUIn4!E334=US_UK!$A$722, 10&amp;COUNTIF(TestUIn4!$E$2:$E334,US_UK!$A$722),0)))))))))))</f>
        <v>0</v>
      </c>
      <c r="B334" t="str">
        <f>TestUIn4!A334</f>
        <v/>
      </c>
      <c r="C334" t="str">
        <f>TestUIn4!B334</f>
        <v/>
      </c>
      <c r="D334" t="str">
        <f>TestUIn4!C334</f>
        <v/>
      </c>
      <c r="E334" t="str">
        <f>TestUIn4!D334</f>
        <v/>
      </c>
      <c r="F334" s="87" t="str">
        <f>TestUIn4!F334</f>
        <v/>
      </c>
    </row>
    <row r="335">
      <c r="A335" s="86">
        <f>(IF(TestUIn4!E335=US_UK!$A$2,1&amp;COUNTIF(TestUIn4!$E$2:$E335,US_UK!$A$2), IF(TestUIn4!E335=US_UK!$A$82, 2&amp;COUNTIF(TestUIn4!$E$2:$E335,US_UK!$A$82),IF(TestUIn4!E335=US_UK!$A$162, 3&amp;COUNTIF(TestUIn4!$E$2:$E335,US_UK!$A$162),IF(TestUIn4!E335=US_UK!$A$242, 4&amp;COUNTIF(TestUIn4!$E$2:$E335,US_UK!$A$242),IF(TestUIn4!E335=US_UK!$A$322, 5&amp;COUNTIF(TestUIn4!$E$2:$E335,US_UK!$A$322),IF(TestUIn4!E335=US_UK!$A$402, 6&amp;COUNTIF(TestUIn4!$E$2:$E335,US_UK!$A$402),IF(TestUIn4!E335=US_UK!$A$482, 7&amp;COUNTIF(TestUIn4!$E$2:$E335,US_UK!$A$482),IF(TestUIn4!E335=US_UK!$A$562, 8&amp;COUNTIF(TestUIn4!$E$2:$E335,US_UK!$A$562),IF(TestUIn4!E335=US_UK!$A$642, 9&amp;COUNTIF(TestUIn4!$E$2:$E335,US_UK!$A$642),IF(TestUIn4!E335=US_UK!$A$722, 10&amp;COUNTIF(TestUIn4!$E$2:$E335,US_UK!$A$722),0)))))))))))</f>
        <v>0</v>
      </c>
      <c r="B335" t="str">
        <f>TestUIn4!A335</f>
        <v/>
      </c>
      <c r="C335" t="str">
        <f>TestUIn4!B335</f>
        <v/>
      </c>
      <c r="D335" t="str">
        <f>TestUIn4!C335</f>
        <v/>
      </c>
      <c r="E335" t="str">
        <f>TestUIn4!D335</f>
        <v/>
      </c>
      <c r="F335" s="87" t="str">
        <f>TestUIn4!F335</f>
        <v/>
      </c>
    </row>
    <row r="336">
      <c r="A336" s="86">
        <f>(IF(TestUIn4!E336=US_UK!$A$2,1&amp;COUNTIF(TestUIn4!$E$2:$E336,US_UK!$A$2), IF(TestUIn4!E336=US_UK!$A$82, 2&amp;COUNTIF(TestUIn4!$E$2:$E336,US_UK!$A$82),IF(TestUIn4!E336=US_UK!$A$162, 3&amp;COUNTIF(TestUIn4!$E$2:$E336,US_UK!$A$162),IF(TestUIn4!E336=US_UK!$A$242, 4&amp;COUNTIF(TestUIn4!$E$2:$E336,US_UK!$A$242),IF(TestUIn4!E336=US_UK!$A$322, 5&amp;COUNTIF(TestUIn4!$E$2:$E336,US_UK!$A$322),IF(TestUIn4!E336=US_UK!$A$402, 6&amp;COUNTIF(TestUIn4!$E$2:$E336,US_UK!$A$402),IF(TestUIn4!E336=US_UK!$A$482, 7&amp;COUNTIF(TestUIn4!$E$2:$E336,US_UK!$A$482),IF(TestUIn4!E336=US_UK!$A$562, 8&amp;COUNTIF(TestUIn4!$E$2:$E336,US_UK!$A$562),IF(TestUIn4!E336=US_UK!$A$642, 9&amp;COUNTIF(TestUIn4!$E$2:$E336,US_UK!$A$642),IF(TestUIn4!E336=US_UK!$A$722, 10&amp;COUNTIF(TestUIn4!$E$2:$E336,US_UK!$A$722),0)))))))))))</f>
        <v>0</v>
      </c>
      <c r="B336" t="str">
        <f>TestUIn4!A336</f>
        <v/>
      </c>
      <c r="C336" t="str">
        <f>TestUIn4!B336</f>
        <v/>
      </c>
      <c r="D336" t="str">
        <f>TestUIn4!C336</f>
        <v/>
      </c>
      <c r="E336" t="str">
        <f>TestUIn4!D336</f>
        <v/>
      </c>
      <c r="F336" s="87" t="str">
        <f>TestUIn4!F336</f>
        <v/>
      </c>
    </row>
    <row r="337">
      <c r="A337" s="86">
        <f>(IF(TestUIn4!E337=US_UK!$A$2,1&amp;COUNTIF(TestUIn4!$E$2:$E337,US_UK!$A$2), IF(TestUIn4!E337=US_UK!$A$82, 2&amp;COUNTIF(TestUIn4!$E$2:$E337,US_UK!$A$82),IF(TestUIn4!E337=US_UK!$A$162, 3&amp;COUNTIF(TestUIn4!$E$2:$E337,US_UK!$A$162),IF(TestUIn4!E337=US_UK!$A$242, 4&amp;COUNTIF(TestUIn4!$E$2:$E337,US_UK!$A$242),IF(TestUIn4!E337=US_UK!$A$322, 5&amp;COUNTIF(TestUIn4!$E$2:$E337,US_UK!$A$322),IF(TestUIn4!E337=US_UK!$A$402, 6&amp;COUNTIF(TestUIn4!$E$2:$E337,US_UK!$A$402),IF(TestUIn4!E337=US_UK!$A$482, 7&amp;COUNTIF(TestUIn4!$E$2:$E337,US_UK!$A$482),IF(TestUIn4!E337=US_UK!$A$562, 8&amp;COUNTIF(TestUIn4!$E$2:$E337,US_UK!$A$562),IF(TestUIn4!E337=US_UK!$A$642, 9&amp;COUNTIF(TestUIn4!$E$2:$E337,US_UK!$A$642),IF(TestUIn4!E337=US_UK!$A$722, 10&amp;COUNTIF(TestUIn4!$E$2:$E337,US_UK!$A$722),0)))))))))))</f>
        <v>0</v>
      </c>
      <c r="B337" t="str">
        <f>TestUIn4!A337</f>
        <v/>
      </c>
      <c r="C337" t="str">
        <f>TestUIn4!B337</f>
        <v/>
      </c>
      <c r="D337" t="str">
        <f>TestUIn4!C337</f>
        <v/>
      </c>
      <c r="E337" t="str">
        <f>TestUIn4!D337</f>
        <v/>
      </c>
      <c r="F337" s="87" t="str">
        <f>TestUIn4!F337</f>
        <v/>
      </c>
    </row>
    <row r="338">
      <c r="A338" s="86">
        <f>(IF(TestUIn4!E338=US_UK!$A$2,1&amp;COUNTIF(TestUIn4!$E$2:$E338,US_UK!$A$2), IF(TestUIn4!E338=US_UK!$A$82, 2&amp;COUNTIF(TestUIn4!$E$2:$E338,US_UK!$A$82),IF(TestUIn4!E338=US_UK!$A$162, 3&amp;COUNTIF(TestUIn4!$E$2:$E338,US_UK!$A$162),IF(TestUIn4!E338=US_UK!$A$242, 4&amp;COUNTIF(TestUIn4!$E$2:$E338,US_UK!$A$242),IF(TestUIn4!E338=US_UK!$A$322, 5&amp;COUNTIF(TestUIn4!$E$2:$E338,US_UK!$A$322),IF(TestUIn4!E338=US_UK!$A$402, 6&amp;COUNTIF(TestUIn4!$E$2:$E338,US_UK!$A$402),IF(TestUIn4!E338=US_UK!$A$482, 7&amp;COUNTIF(TestUIn4!$E$2:$E338,US_UK!$A$482),IF(TestUIn4!E338=US_UK!$A$562, 8&amp;COUNTIF(TestUIn4!$E$2:$E338,US_UK!$A$562),IF(TestUIn4!E338=US_UK!$A$642, 9&amp;COUNTIF(TestUIn4!$E$2:$E338,US_UK!$A$642),IF(TestUIn4!E338=US_UK!$A$722, 10&amp;COUNTIF(TestUIn4!$E$2:$E338,US_UK!$A$722),0)))))))))))</f>
        <v>0</v>
      </c>
      <c r="B338" t="str">
        <f>TestUIn4!A338</f>
        <v/>
      </c>
      <c r="C338" t="str">
        <f>TestUIn4!B338</f>
        <v/>
      </c>
      <c r="D338" t="str">
        <f>TestUIn4!C338</f>
        <v/>
      </c>
      <c r="E338" t="str">
        <f>TestUIn4!D338</f>
        <v/>
      </c>
      <c r="F338" s="87" t="str">
        <f>TestUIn4!F338</f>
        <v/>
      </c>
    </row>
    <row r="339">
      <c r="A339" s="86">
        <f>(IF(TestUIn4!E339=US_UK!$A$2,1&amp;COUNTIF(TestUIn4!$E$2:$E339,US_UK!$A$2), IF(TestUIn4!E339=US_UK!$A$82, 2&amp;COUNTIF(TestUIn4!$E$2:$E339,US_UK!$A$82),IF(TestUIn4!E339=US_UK!$A$162, 3&amp;COUNTIF(TestUIn4!$E$2:$E339,US_UK!$A$162),IF(TestUIn4!E339=US_UK!$A$242, 4&amp;COUNTIF(TestUIn4!$E$2:$E339,US_UK!$A$242),IF(TestUIn4!E339=US_UK!$A$322, 5&amp;COUNTIF(TestUIn4!$E$2:$E339,US_UK!$A$322),IF(TestUIn4!E339=US_UK!$A$402, 6&amp;COUNTIF(TestUIn4!$E$2:$E339,US_UK!$A$402),IF(TestUIn4!E339=US_UK!$A$482, 7&amp;COUNTIF(TestUIn4!$E$2:$E339,US_UK!$A$482),IF(TestUIn4!E339=US_UK!$A$562, 8&amp;COUNTIF(TestUIn4!$E$2:$E339,US_UK!$A$562),IF(TestUIn4!E339=US_UK!$A$642, 9&amp;COUNTIF(TestUIn4!$E$2:$E339,US_UK!$A$642),IF(TestUIn4!E339=US_UK!$A$722, 10&amp;COUNTIF(TestUIn4!$E$2:$E339,US_UK!$A$722),0)))))))))))</f>
        <v>0</v>
      </c>
      <c r="B339" t="str">
        <f>TestUIn4!A339</f>
        <v/>
      </c>
      <c r="C339" t="str">
        <f>TestUIn4!B339</f>
        <v/>
      </c>
      <c r="D339" t="str">
        <f>TestUIn4!C339</f>
        <v/>
      </c>
      <c r="E339" t="str">
        <f>TestUIn4!D339</f>
        <v/>
      </c>
      <c r="F339" s="87" t="str">
        <f>TestUIn4!F339</f>
        <v/>
      </c>
    </row>
    <row r="340">
      <c r="A340" s="86">
        <f>(IF(TestUIn4!E340=US_UK!$A$2,1&amp;COUNTIF(TestUIn4!$E$2:$E340,US_UK!$A$2), IF(TestUIn4!E340=US_UK!$A$82, 2&amp;COUNTIF(TestUIn4!$E$2:$E340,US_UK!$A$82),IF(TestUIn4!E340=US_UK!$A$162, 3&amp;COUNTIF(TestUIn4!$E$2:$E340,US_UK!$A$162),IF(TestUIn4!E340=US_UK!$A$242, 4&amp;COUNTIF(TestUIn4!$E$2:$E340,US_UK!$A$242),IF(TestUIn4!E340=US_UK!$A$322, 5&amp;COUNTIF(TestUIn4!$E$2:$E340,US_UK!$A$322),IF(TestUIn4!E340=US_UK!$A$402, 6&amp;COUNTIF(TestUIn4!$E$2:$E340,US_UK!$A$402),IF(TestUIn4!E340=US_UK!$A$482, 7&amp;COUNTIF(TestUIn4!$E$2:$E340,US_UK!$A$482),IF(TestUIn4!E340=US_UK!$A$562, 8&amp;COUNTIF(TestUIn4!$E$2:$E340,US_UK!$A$562),IF(TestUIn4!E340=US_UK!$A$642, 9&amp;COUNTIF(TestUIn4!$E$2:$E340,US_UK!$A$642),IF(TestUIn4!E340=US_UK!$A$722, 10&amp;COUNTIF(TestUIn4!$E$2:$E340,US_UK!$A$722),0)))))))))))</f>
        <v>0</v>
      </c>
      <c r="B340" t="str">
        <f>TestUIn4!A340</f>
        <v/>
      </c>
      <c r="C340" t="str">
        <f>TestUIn4!B340</f>
        <v/>
      </c>
      <c r="D340" t="str">
        <f>TestUIn4!C340</f>
        <v/>
      </c>
      <c r="E340" t="str">
        <f>TestUIn4!D340</f>
        <v/>
      </c>
      <c r="F340" s="87" t="str">
        <f>TestUIn4!F340</f>
        <v/>
      </c>
    </row>
    <row r="341">
      <c r="A341" s="86">
        <f>(IF(TestUIn4!E341=US_UK!$A$2,1&amp;COUNTIF(TestUIn4!$E$2:$E341,US_UK!$A$2), IF(TestUIn4!E341=US_UK!$A$82, 2&amp;COUNTIF(TestUIn4!$E$2:$E341,US_UK!$A$82),IF(TestUIn4!E341=US_UK!$A$162, 3&amp;COUNTIF(TestUIn4!$E$2:$E341,US_UK!$A$162),IF(TestUIn4!E341=US_UK!$A$242, 4&amp;COUNTIF(TestUIn4!$E$2:$E341,US_UK!$A$242),IF(TestUIn4!E341=US_UK!$A$322, 5&amp;COUNTIF(TestUIn4!$E$2:$E341,US_UK!$A$322),IF(TestUIn4!E341=US_UK!$A$402, 6&amp;COUNTIF(TestUIn4!$E$2:$E341,US_UK!$A$402),IF(TestUIn4!E341=US_UK!$A$482, 7&amp;COUNTIF(TestUIn4!$E$2:$E341,US_UK!$A$482),IF(TestUIn4!E341=US_UK!$A$562, 8&amp;COUNTIF(TestUIn4!$E$2:$E341,US_UK!$A$562),IF(TestUIn4!E341=US_UK!$A$642, 9&amp;COUNTIF(TestUIn4!$E$2:$E341,US_UK!$A$642),IF(TestUIn4!E341=US_UK!$A$722, 10&amp;COUNTIF(TestUIn4!$E$2:$E341,US_UK!$A$722),0)))))))))))</f>
        <v>0</v>
      </c>
      <c r="B341" t="str">
        <f>TestUIn4!A341</f>
        <v/>
      </c>
      <c r="C341" t="str">
        <f>TestUIn4!B341</f>
        <v/>
      </c>
      <c r="D341" t="str">
        <f>TestUIn4!C341</f>
        <v/>
      </c>
      <c r="E341" t="str">
        <f>TestUIn4!D341</f>
        <v/>
      </c>
      <c r="F341" s="87" t="str">
        <f>TestUIn4!F341</f>
        <v/>
      </c>
    </row>
    <row r="342">
      <c r="A342" s="86">
        <f>(IF(TestUIn4!E342=US_UK!$A$2,1&amp;COUNTIF(TestUIn4!$E$2:$E342,US_UK!$A$2), IF(TestUIn4!E342=US_UK!$A$82, 2&amp;COUNTIF(TestUIn4!$E$2:$E342,US_UK!$A$82),IF(TestUIn4!E342=US_UK!$A$162, 3&amp;COUNTIF(TestUIn4!$E$2:$E342,US_UK!$A$162),IF(TestUIn4!E342=US_UK!$A$242, 4&amp;COUNTIF(TestUIn4!$E$2:$E342,US_UK!$A$242),IF(TestUIn4!E342=US_UK!$A$322, 5&amp;COUNTIF(TestUIn4!$E$2:$E342,US_UK!$A$322),IF(TestUIn4!E342=US_UK!$A$402, 6&amp;COUNTIF(TestUIn4!$E$2:$E342,US_UK!$A$402),IF(TestUIn4!E342=US_UK!$A$482, 7&amp;COUNTIF(TestUIn4!$E$2:$E342,US_UK!$A$482),IF(TestUIn4!E342=US_UK!$A$562, 8&amp;COUNTIF(TestUIn4!$E$2:$E342,US_UK!$A$562),IF(TestUIn4!E342=US_UK!$A$642, 9&amp;COUNTIF(TestUIn4!$E$2:$E342,US_UK!$A$642),IF(TestUIn4!E342=US_UK!$A$722, 10&amp;COUNTIF(TestUIn4!$E$2:$E342,US_UK!$A$722),0)))))))))))</f>
        <v>0</v>
      </c>
      <c r="B342" t="str">
        <f>TestUIn4!A342</f>
        <v/>
      </c>
      <c r="C342" t="str">
        <f>TestUIn4!B342</f>
        <v/>
      </c>
      <c r="D342" t="str">
        <f>TestUIn4!C342</f>
        <v/>
      </c>
      <c r="E342" t="str">
        <f>TestUIn4!D342</f>
        <v/>
      </c>
      <c r="F342" s="87" t="str">
        <f>TestUIn4!F342</f>
        <v/>
      </c>
    </row>
    <row r="343">
      <c r="A343" s="86">
        <f>(IF(TestUIn4!E343=US_UK!$A$2,1&amp;COUNTIF(TestUIn4!$E$2:$E343,US_UK!$A$2), IF(TestUIn4!E343=US_UK!$A$82, 2&amp;COUNTIF(TestUIn4!$E$2:$E343,US_UK!$A$82),IF(TestUIn4!E343=US_UK!$A$162, 3&amp;COUNTIF(TestUIn4!$E$2:$E343,US_UK!$A$162),IF(TestUIn4!E343=US_UK!$A$242, 4&amp;COUNTIF(TestUIn4!$E$2:$E343,US_UK!$A$242),IF(TestUIn4!E343=US_UK!$A$322, 5&amp;COUNTIF(TestUIn4!$E$2:$E343,US_UK!$A$322),IF(TestUIn4!E343=US_UK!$A$402, 6&amp;COUNTIF(TestUIn4!$E$2:$E343,US_UK!$A$402),IF(TestUIn4!E343=US_UK!$A$482, 7&amp;COUNTIF(TestUIn4!$E$2:$E343,US_UK!$A$482),IF(TestUIn4!E343=US_UK!$A$562, 8&amp;COUNTIF(TestUIn4!$E$2:$E343,US_UK!$A$562),IF(TestUIn4!E343=US_UK!$A$642, 9&amp;COUNTIF(TestUIn4!$E$2:$E343,US_UK!$A$642),IF(TestUIn4!E343=US_UK!$A$722, 10&amp;COUNTIF(TestUIn4!$E$2:$E343,US_UK!$A$722),0)))))))))))</f>
        <v>0</v>
      </c>
      <c r="B343" t="str">
        <f>TestUIn4!A343</f>
        <v/>
      </c>
      <c r="C343" t="str">
        <f>TestUIn4!B343</f>
        <v/>
      </c>
      <c r="D343" t="str">
        <f>TestUIn4!C343</f>
        <v/>
      </c>
      <c r="E343" t="str">
        <f>TestUIn4!D343</f>
        <v/>
      </c>
      <c r="F343" s="87" t="str">
        <f>TestUIn4!F343</f>
        <v/>
      </c>
    </row>
    <row r="344">
      <c r="A344" s="86">
        <f>(IF(TestUIn4!E344=US_UK!$A$2,1&amp;COUNTIF(TestUIn4!$E$2:$E344,US_UK!$A$2), IF(TestUIn4!E344=US_UK!$A$82, 2&amp;COUNTIF(TestUIn4!$E$2:$E344,US_UK!$A$82),IF(TestUIn4!E344=US_UK!$A$162, 3&amp;COUNTIF(TestUIn4!$E$2:$E344,US_UK!$A$162),IF(TestUIn4!E344=US_UK!$A$242, 4&amp;COUNTIF(TestUIn4!$E$2:$E344,US_UK!$A$242),IF(TestUIn4!E344=US_UK!$A$322, 5&amp;COUNTIF(TestUIn4!$E$2:$E344,US_UK!$A$322),IF(TestUIn4!E344=US_UK!$A$402, 6&amp;COUNTIF(TestUIn4!$E$2:$E344,US_UK!$A$402),IF(TestUIn4!E344=US_UK!$A$482, 7&amp;COUNTIF(TestUIn4!$E$2:$E344,US_UK!$A$482),IF(TestUIn4!E344=US_UK!$A$562, 8&amp;COUNTIF(TestUIn4!$E$2:$E344,US_UK!$A$562),IF(TestUIn4!E344=US_UK!$A$642, 9&amp;COUNTIF(TestUIn4!$E$2:$E344,US_UK!$A$642),IF(TestUIn4!E344=US_UK!$A$722, 10&amp;COUNTIF(TestUIn4!$E$2:$E344,US_UK!$A$722),0)))))))))))</f>
        <v>0</v>
      </c>
      <c r="B344" t="str">
        <f>TestUIn4!A344</f>
        <v/>
      </c>
      <c r="C344" t="str">
        <f>TestUIn4!B344</f>
        <v/>
      </c>
      <c r="D344" t="str">
        <f>TestUIn4!C344</f>
        <v/>
      </c>
      <c r="E344" t="str">
        <f>TestUIn4!D344</f>
        <v/>
      </c>
      <c r="F344" s="87" t="str">
        <f>TestUIn4!F344</f>
        <v/>
      </c>
    </row>
    <row r="345">
      <c r="A345" s="86">
        <f>(IF(TestUIn4!E345=US_UK!$A$2,1&amp;COUNTIF(TestUIn4!$E$2:$E345,US_UK!$A$2), IF(TestUIn4!E345=US_UK!$A$82, 2&amp;COUNTIF(TestUIn4!$E$2:$E345,US_UK!$A$82),IF(TestUIn4!E345=US_UK!$A$162, 3&amp;COUNTIF(TestUIn4!$E$2:$E345,US_UK!$A$162),IF(TestUIn4!E345=US_UK!$A$242, 4&amp;COUNTIF(TestUIn4!$E$2:$E345,US_UK!$A$242),IF(TestUIn4!E345=US_UK!$A$322, 5&amp;COUNTIF(TestUIn4!$E$2:$E345,US_UK!$A$322),IF(TestUIn4!E345=US_UK!$A$402, 6&amp;COUNTIF(TestUIn4!$E$2:$E345,US_UK!$A$402),IF(TestUIn4!E345=US_UK!$A$482, 7&amp;COUNTIF(TestUIn4!$E$2:$E345,US_UK!$A$482),IF(TestUIn4!E345=US_UK!$A$562, 8&amp;COUNTIF(TestUIn4!$E$2:$E345,US_UK!$A$562),IF(TestUIn4!E345=US_UK!$A$642, 9&amp;COUNTIF(TestUIn4!$E$2:$E345,US_UK!$A$642),IF(TestUIn4!E345=US_UK!$A$722, 10&amp;COUNTIF(TestUIn4!$E$2:$E345,US_UK!$A$722),0)))))))))))</f>
        <v>0</v>
      </c>
      <c r="B345" t="str">
        <f>TestUIn4!A345</f>
        <v/>
      </c>
      <c r="C345" t="str">
        <f>TestUIn4!B345</f>
        <v/>
      </c>
      <c r="D345" t="str">
        <f>TestUIn4!C345</f>
        <v/>
      </c>
      <c r="E345" t="str">
        <f>TestUIn4!D345</f>
        <v/>
      </c>
      <c r="F345" s="87" t="str">
        <f>TestUIn4!F345</f>
        <v/>
      </c>
    </row>
    <row r="346">
      <c r="A346" s="86">
        <f>(IF(TestUIn4!E346=US_UK!$A$2,1&amp;COUNTIF(TestUIn4!$E$2:$E346,US_UK!$A$2), IF(TestUIn4!E346=US_UK!$A$82, 2&amp;COUNTIF(TestUIn4!$E$2:$E346,US_UK!$A$82),IF(TestUIn4!E346=US_UK!$A$162, 3&amp;COUNTIF(TestUIn4!$E$2:$E346,US_UK!$A$162),IF(TestUIn4!E346=US_UK!$A$242, 4&amp;COUNTIF(TestUIn4!$E$2:$E346,US_UK!$A$242),IF(TestUIn4!E346=US_UK!$A$322, 5&amp;COUNTIF(TestUIn4!$E$2:$E346,US_UK!$A$322),IF(TestUIn4!E346=US_UK!$A$402, 6&amp;COUNTIF(TestUIn4!$E$2:$E346,US_UK!$A$402),IF(TestUIn4!E346=US_UK!$A$482, 7&amp;COUNTIF(TestUIn4!$E$2:$E346,US_UK!$A$482),IF(TestUIn4!E346=US_UK!$A$562, 8&amp;COUNTIF(TestUIn4!$E$2:$E346,US_UK!$A$562),IF(TestUIn4!E346=US_UK!$A$642, 9&amp;COUNTIF(TestUIn4!$E$2:$E346,US_UK!$A$642),IF(TestUIn4!E346=US_UK!$A$722, 10&amp;COUNTIF(TestUIn4!$E$2:$E346,US_UK!$A$722),0)))))))))))</f>
        <v>0</v>
      </c>
      <c r="B346" t="str">
        <f>TestUIn4!A346</f>
        <v/>
      </c>
      <c r="C346" t="str">
        <f>TestUIn4!B346</f>
        <v/>
      </c>
      <c r="D346" t="str">
        <f>TestUIn4!C346</f>
        <v/>
      </c>
      <c r="E346" t="str">
        <f>TestUIn4!D346</f>
        <v/>
      </c>
      <c r="F346" s="87" t="str">
        <f>TestUIn4!F346</f>
        <v/>
      </c>
    </row>
    <row r="347">
      <c r="A347" s="86">
        <f>(IF(TestUIn4!E347=US_UK!$A$2,1&amp;COUNTIF(TestUIn4!$E$2:$E347,US_UK!$A$2), IF(TestUIn4!E347=US_UK!$A$82, 2&amp;COUNTIF(TestUIn4!$E$2:$E347,US_UK!$A$82),IF(TestUIn4!E347=US_UK!$A$162, 3&amp;COUNTIF(TestUIn4!$E$2:$E347,US_UK!$A$162),IF(TestUIn4!E347=US_UK!$A$242, 4&amp;COUNTIF(TestUIn4!$E$2:$E347,US_UK!$A$242),IF(TestUIn4!E347=US_UK!$A$322, 5&amp;COUNTIF(TestUIn4!$E$2:$E347,US_UK!$A$322),IF(TestUIn4!E347=US_UK!$A$402, 6&amp;COUNTIF(TestUIn4!$E$2:$E347,US_UK!$A$402),IF(TestUIn4!E347=US_UK!$A$482, 7&amp;COUNTIF(TestUIn4!$E$2:$E347,US_UK!$A$482),IF(TestUIn4!E347=US_UK!$A$562, 8&amp;COUNTIF(TestUIn4!$E$2:$E347,US_UK!$A$562),IF(TestUIn4!E347=US_UK!$A$642, 9&amp;COUNTIF(TestUIn4!$E$2:$E347,US_UK!$A$642),IF(TestUIn4!E347=US_UK!$A$722, 10&amp;COUNTIF(TestUIn4!$E$2:$E347,US_UK!$A$722),0)))))))))))</f>
        <v>0</v>
      </c>
      <c r="B347" t="str">
        <f>TestUIn4!A347</f>
        <v/>
      </c>
      <c r="C347" t="str">
        <f>TestUIn4!B347</f>
        <v/>
      </c>
      <c r="D347" t="str">
        <f>TestUIn4!C347</f>
        <v/>
      </c>
      <c r="E347" t="str">
        <f>TestUIn4!D347</f>
        <v/>
      </c>
      <c r="F347" s="87" t="str">
        <f>TestUIn4!F347</f>
        <v/>
      </c>
    </row>
    <row r="348">
      <c r="A348" s="86">
        <f>(IF(TestUIn4!E348=US_UK!$A$2,1&amp;COUNTIF(TestUIn4!$E$2:$E348,US_UK!$A$2), IF(TestUIn4!E348=US_UK!$A$82, 2&amp;COUNTIF(TestUIn4!$E$2:$E348,US_UK!$A$82),IF(TestUIn4!E348=US_UK!$A$162, 3&amp;COUNTIF(TestUIn4!$E$2:$E348,US_UK!$A$162),IF(TestUIn4!E348=US_UK!$A$242, 4&amp;COUNTIF(TestUIn4!$E$2:$E348,US_UK!$A$242),IF(TestUIn4!E348=US_UK!$A$322, 5&amp;COUNTIF(TestUIn4!$E$2:$E348,US_UK!$A$322),IF(TestUIn4!E348=US_UK!$A$402, 6&amp;COUNTIF(TestUIn4!$E$2:$E348,US_UK!$A$402),IF(TestUIn4!E348=US_UK!$A$482, 7&amp;COUNTIF(TestUIn4!$E$2:$E348,US_UK!$A$482),IF(TestUIn4!E348=US_UK!$A$562, 8&amp;COUNTIF(TestUIn4!$E$2:$E348,US_UK!$A$562),IF(TestUIn4!E348=US_UK!$A$642, 9&amp;COUNTIF(TestUIn4!$E$2:$E348,US_UK!$A$642),IF(TestUIn4!E348=US_UK!$A$722, 10&amp;COUNTIF(TestUIn4!$E$2:$E348,US_UK!$A$722),0)))))))))))</f>
        <v>0</v>
      </c>
      <c r="B348" t="str">
        <f>TestUIn4!A348</f>
        <v/>
      </c>
      <c r="C348" t="str">
        <f>TestUIn4!B348</f>
        <v/>
      </c>
      <c r="D348" t="str">
        <f>TestUIn4!C348</f>
        <v/>
      </c>
      <c r="E348" t="str">
        <f>TestUIn4!D348</f>
        <v/>
      </c>
      <c r="F348" s="87" t="str">
        <f>TestUIn4!F348</f>
        <v/>
      </c>
    </row>
    <row r="349">
      <c r="A349" s="86">
        <f>(IF(TestUIn4!E349=US_UK!$A$2,1&amp;COUNTIF(TestUIn4!$E$2:$E349,US_UK!$A$2), IF(TestUIn4!E349=US_UK!$A$82, 2&amp;COUNTIF(TestUIn4!$E$2:$E349,US_UK!$A$82),IF(TestUIn4!E349=US_UK!$A$162, 3&amp;COUNTIF(TestUIn4!$E$2:$E349,US_UK!$A$162),IF(TestUIn4!E349=US_UK!$A$242, 4&amp;COUNTIF(TestUIn4!$E$2:$E349,US_UK!$A$242),IF(TestUIn4!E349=US_UK!$A$322, 5&amp;COUNTIF(TestUIn4!$E$2:$E349,US_UK!$A$322),IF(TestUIn4!E349=US_UK!$A$402, 6&amp;COUNTIF(TestUIn4!$E$2:$E349,US_UK!$A$402),IF(TestUIn4!E349=US_UK!$A$482, 7&amp;COUNTIF(TestUIn4!$E$2:$E349,US_UK!$A$482),IF(TestUIn4!E349=US_UK!$A$562, 8&amp;COUNTIF(TestUIn4!$E$2:$E349,US_UK!$A$562),IF(TestUIn4!E349=US_UK!$A$642, 9&amp;COUNTIF(TestUIn4!$E$2:$E349,US_UK!$A$642),IF(TestUIn4!E349=US_UK!$A$722, 10&amp;COUNTIF(TestUIn4!$E$2:$E349,US_UK!$A$722),0)))))))))))</f>
        <v>0</v>
      </c>
      <c r="B349" t="str">
        <f>TestUIn4!A349</f>
        <v/>
      </c>
      <c r="C349" t="str">
        <f>TestUIn4!B349</f>
        <v/>
      </c>
      <c r="D349" t="str">
        <f>TestUIn4!C349</f>
        <v/>
      </c>
      <c r="E349" t="str">
        <f>TestUIn4!D349</f>
        <v/>
      </c>
      <c r="F349" s="87" t="str">
        <f>TestUIn4!F349</f>
        <v/>
      </c>
    </row>
    <row r="350">
      <c r="A350" s="86">
        <f>(IF(TestUIn4!E350=US_UK!$A$2,1&amp;COUNTIF(TestUIn4!$E$2:$E350,US_UK!$A$2), IF(TestUIn4!E350=US_UK!$A$82, 2&amp;COUNTIF(TestUIn4!$E$2:$E350,US_UK!$A$82),IF(TestUIn4!E350=US_UK!$A$162, 3&amp;COUNTIF(TestUIn4!$E$2:$E350,US_UK!$A$162),IF(TestUIn4!E350=US_UK!$A$242, 4&amp;COUNTIF(TestUIn4!$E$2:$E350,US_UK!$A$242),IF(TestUIn4!E350=US_UK!$A$322, 5&amp;COUNTIF(TestUIn4!$E$2:$E350,US_UK!$A$322),IF(TestUIn4!E350=US_UK!$A$402, 6&amp;COUNTIF(TestUIn4!$E$2:$E350,US_UK!$A$402),IF(TestUIn4!E350=US_UK!$A$482, 7&amp;COUNTIF(TestUIn4!$E$2:$E350,US_UK!$A$482),IF(TestUIn4!E350=US_UK!$A$562, 8&amp;COUNTIF(TestUIn4!$E$2:$E350,US_UK!$A$562),IF(TestUIn4!E350=US_UK!$A$642, 9&amp;COUNTIF(TestUIn4!$E$2:$E350,US_UK!$A$642),IF(TestUIn4!E350=US_UK!$A$722, 10&amp;COUNTIF(TestUIn4!$E$2:$E350,US_UK!$A$722),0)))))))))))</f>
        <v>0</v>
      </c>
      <c r="B350" t="str">
        <f>TestUIn4!A350</f>
        <v/>
      </c>
      <c r="C350" t="str">
        <f>TestUIn4!B350</f>
        <v/>
      </c>
      <c r="D350" t="str">
        <f>TestUIn4!C350</f>
        <v/>
      </c>
      <c r="E350" t="str">
        <f>TestUIn4!D350</f>
        <v/>
      </c>
      <c r="F350" s="87" t="str">
        <f>TestUIn4!F350</f>
        <v/>
      </c>
    </row>
    <row r="351">
      <c r="A351" s="86">
        <f>(IF(TestUIn4!E351=US_UK!$A$2,1&amp;COUNTIF(TestUIn4!$E$2:$E351,US_UK!$A$2), IF(TestUIn4!E351=US_UK!$A$82, 2&amp;COUNTIF(TestUIn4!$E$2:$E351,US_UK!$A$82),IF(TestUIn4!E351=US_UK!$A$162, 3&amp;COUNTIF(TestUIn4!$E$2:$E351,US_UK!$A$162),IF(TestUIn4!E351=US_UK!$A$242, 4&amp;COUNTIF(TestUIn4!$E$2:$E351,US_UK!$A$242),IF(TestUIn4!E351=US_UK!$A$322, 5&amp;COUNTIF(TestUIn4!$E$2:$E351,US_UK!$A$322),IF(TestUIn4!E351=US_UK!$A$402, 6&amp;COUNTIF(TestUIn4!$E$2:$E351,US_UK!$A$402),IF(TestUIn4!E351=US_UK!$A$482, 7&amp;COUNTIF(TestUIn4!$E$2:$E351,US_UK!$A$482),IF(TestUIn4!E351=US_UK!$A$562, 8&amp;COUNTIF(TestUIn4!$E$2:$E351,US_UK!$A$562),IF(TestUIn4!E351=US_UK!$A$642, 9&amp;COUNTIF(TestUIn4!$E$2:$E351,US_UK!$A$642),IF(TestUIn4!E351=US_UK!$A$722, 10&amp;COUNTIF(TestUIn4!$E$2:$E351,US_UK!$A$722),0)))))))))))</f>
        <v>0</v>
      </c>
      <c r="B351" t="str">
        <f>TestUIn4!A351</f>
        <v/>
      </c>
      <c r="C351" t="str">
        <f>TestUIn4!B351</f>
        <v/>
      </c>
      <c r="D351" t="str">
        <f>TestUIn4!C351</f>
        <v/>
      </c>
      <c r="E351" t="str">
        <f>TestUIn4!D351</f>
        <v/>
      </c>
      <c r="F351" s="87" t="str">
        <f>TestUIn4!F351</f>
        <v/>
      </c>
    </row>
    <row r="352">
      <c r="A352" s="86">
        <f>(IF(TestUIn4!E352=US_UK!$A$2,1&amp;COUNTIF(TestUIn4!$E$2:$E352,US_UK!$A$2), IF(TestUIn4!E352=US_UK!$A$82, 2&amp;COUNTIF(TestUIn4!$E$2:$E352,US_UK!$A$82),IF(TestUIn4!E352=US_UK!$A$162, 3&amp;COUNTIF(TestUIn4!$E$2:$E352,US_UK!$A$162),IF(TestUIn4!E352=US_UK!$A$242, 4&amp;COUNTIF(TestUIn4!$E$2:$E352,US_UK!$A$242),IF(TestUIn4!E352=US_UK!$A$322, 5&amp;COUNTIF(TestUIn4!$E$2:$E352,US_UK!$A$322),IF(TestUIn4!E352=US_UK!$A$402, 6&amp;COUNTIF(TestUIn4!$E$2:$E352,US_UK!$A$402),IF(TestUIn4!E352=US_UK!$A$482, 7&amp;COUNTIF(TestUIn4!$E$2:$E352,US_UK!$A$482),IF(TestUIn4!E352=US_UK!$A$562, 8&amp;COUNTIF(TestUIn4!$E$2:$E352,US_UK!$A$562),IF(TestUIn4!E352=US_UK!$A$642, 9&amp;COUNTIF(TestUIn4!$E$2:$E352,US_UK!$A$642),IF(TestUIn4!E352=US_UK!$A$722, 10&amp;COUNTIF(TestUIn4!$E$2:$E352,US_UK!$A$722),0)))))))))))</f>
        <v>0</v>
      </c>
      <c r="B352" t="str">
        <f>TestUIn4!A352</f>
        <v/>
      </c>
      <c r="C352" t="str">
        <f>TestUIn4!B352</f>
        <v/>
      </c>
      <c r="D352" t="str">
        <f>TestUIn4!C352</f>
        <v/>
      </c>
      <c r="E352" t="str">
        <f>TestUIn4!D352</f>
        <v/>
      </c>
      <c r="F352" s="87" t="str">
        <f>TestUIn4!F352</f>
        <v/>
      </c>
    </row>
    <row r="353">
      <c r="A353" s="86">
        <f>(IF(TestUIn4!E353=US_UK!$A$2,1&amp;COUNTIF(TestUIn4!$E$2:$E353,US_UK!$A$2), IF(TestUIn4!E353=US_UK!$A$82, 2&amp;COUNTIF(TestUIn4!$E$2:$E353,US_UK!$A$82),IF(TestUIn4!E353=US_UK!$A$162, 3&amp;COUNTIF(TestUIn4!$E$2:$E353,US_UK!$A$162),IF(TestUIn4!E353=US_UK!$A$242, 4&amp;COUNTIF(TestUIn4!$E$2:$E353,US_UK!$A$242),IF(TestUIn4!E353=US_UK!$A$322, 5&amp;COUNTIF(TestUIn4!$E$2:$E353,US_UK!$A$322),IF(TestUIn4!E353=US_UK!$A$402, 6&amp;COUNTIF(TestUIn4!$E$2:$E353,US_UK!$A$402),IF(TestUIn4!E353=US_UK!$A$482, 7&amp;COUNTIF(TestUIn4!$E$2:$E353,US_UK!$A$482),IF(TestUIn4!E353=US_UK!$A$562, 8&amp;COUNTIF(TestUIn4!$E$2:$E353,US_UK!$A$562),IF(TestUIn4!E353=US_UK!$A$642, 9&amp;COUNTIF(TestUIn4!$E$2:$E353,US_UK!$A$642),IF(TestUIn4!E353=US_UK!$A$722, 10&amp;COUNTIF(TestUIn4!$E$2:$E353,US_UK!$A$722),0)))))))))))</f>
        <v>0</v>
      </c>
      <c r="B353" t="str">
        <f>TestUIn4!A353</f>
        <v/>
      </c>
      <c r="C353" t="str">
        <f>TestUIn4!B353</f>
        <v/>
      </c>
      <c r="D353" t="str">
        <f>TestUIn4!C353</f>
        <v/>
      </c>
      <c r="E353" t="str">
        <f>TestUIn4!D353</f>
        <v/>
      </c>
      <c r="F353" s="87" t="str">
        <f>TestUIn4!F353</f>
        <v/>
      </c>
    </row>
    <row r="354">
      <c r="A354" s="86">
        <f>(IF(TestUIn4!E354=US_UK!$A$2,1&amp;COUNTIF(TestUIn4!$E$2:$E354,US_UK!$A$2), IF(TestUIn4!E354=US_UK!$A$82, 2&amp;COUNTIF(TestUIn4!$E$2:$E354,US_UK!$A$82),IF(TestUIn4!E354=US_UK!$A$162, 3&amp;COUNTIF(TestUIn4!$E$2:$E354,US_UK!$A$162),IF(TestUIn4!E354=US_UK!$A$242, 4&amp;COUNTIF(TestUIn4!$E$2:$E354,US_UK!$A$242),IF(TestUIn4!E354=US_UK!$A$322, 5&amp;COUNTIF(TestUIn4!$E$2:$E354,US_UK!$A$322),IF(TestUIn4!E354=US_UK!$A$402, 6&amp;COUNTIF(TestUIn4!$E$2:$E354,US_UK!$A$402),IF(TestUIn4!E354=US_UK!$A$482, 7&amp;COUNTIF(TestUIn4!$E$2:$E354,US_UK!$A$482),IF(TestUIn4!E354=US_UK!$A$562, 8&amp;COUNTIF(TestUIn4!$E$2:$E354,US_UK!$A$562),IF(TestUIn4!E354=US_UK!$A$642, 9&amp;COUNTIF(TestUIn4!$E$2:$E354,US_UK!$A$642),IF(TestUIn4!E354=US_UK!$A$722, 10&amp;COUNTIF(TestUIn4!$E$2:$E354,US_UK!$A$722),0)))))))))))</f>
        <v>0</v>
      </c>
      <c r="B354" t="str">
        <f>TestUIn4!A354</f>
        <v/>
      </c>
      <c r="C354" t="str">
        <f>TestUIn4!B354</f>
        <v/>
      </c>
      <c r="D354" t="str">
        <f>TestUIn4!C354</f>
        <v/>
      </c>
      <c r="E354" t="str">
        <f>TestUIn4!D354</f>
        <v/>
      </c>
      <c r="F354" s="87" t="str">
        <f>TestUIn4!F354</f>
        <v/>
      </c>
    </row>
    <row r="355">
      <c r="A355" s="86">
        <f>(IF(TestUIn4!E355=US_UK!$A$2,1&amp;COUNTIF(TestUIn4!$E$2:$E355,US_UK!$A$2), IF(TestUIn4!E355=US_UK!$A$82, 2&amp;COUNTIF(TestUIn4!$E$2:$E355,US_UK!$A$82),IF(TestUIn4!E355=US_UK!$A$162, 3&amp;COUNTIF(TestUIn4!$E$2:$E355,US_UK!$A$162),IF(TestUIn4!E355=US_UK!$A$242, 4&amp;COUNTIF(TestUIn4!$E$2:$E355,US_UK!$A$242),IF(TestUIn4!E355=US_UK!$A$322, 5&amp;COUNTIF(TestUIn4!$E$2:$E355,US_UK!$A$322),IF(TestUIn4!E355=US_UK!$A$402, 6&amp;COUNTIF(TestUIn4!$E$2:$E355,US_UK!$A$402),IF(TestUIn4!E355=US_UK!$A$482, 7&amp;COUNTIF(TestUIn4!$E$2:$E355,US_UK!$A$482),IF(TestUIn4!E355=US_UK!$A$562, 8&amp;COUNTIF(TestUIn4!$E$2:$E355,US_UK!$A$562),IF(TestUIn4!E355=US_UK!$A$642, 9&amp;COUNTIF(TestUIn4!$E$2:$E355,US_UK!$A$642),IF(TestUIn4!E355=US_UK!$A$722, 10&amp;COUNTIF(TestUIn4!$E$2:$E355,US_UK!$A$722),0)))))))))))</f>
        <v>0</v>
      </c>
      <c r="B355" t="str">
        <f>TestUIn4!A355</f>
        <v/>
      </c>
      <c r="C355" t="str">
        <f>TestUIn4!B355</f>
        <v/>
      </c>
      <c r="D355" t="str">
        <f>TestUIn4!C355</f>
        <v/>
      </c>
      <c r="E355" t="str">
        <f>TestUIn4!D355</f>
        <v/>
      </c>
      <c r="F355" s="87" t="str">
        <f>TestUIn4!F355</f>
        <v/>
      </c>
    </row>
    <row r="356">
      <c r="A356" s="86">
        <f>(IF(TestUIn4!E356=US_UK!$A$2,1&amp;COUNTIF(TestUIn4!$E$2:$E356,US_UK!$A$2), IF(TestUIn4!E356=US_UK!$A$82, 2&amp;COUNTIF(TestUIn4!$E$2:$E356,US_UK!$A$82),IF(TestUIn4!E356=US_UK!$A$162, 3&amp;COUNTIF(TestUIn4!$E$2:$E356,US_UK!$A$162),IF(TestUIn4!E356=US_UK!$A$242, 4&amp;COUNTIF(TestUIn4!$E$2:$E356,US_UK!$A$242),IF(TestUIn4!E356=US_UK!$A$322, 5&amp;COUNTIF(TestUIn4!$E$2:$E356,US_UK!$A$322),IF(TestUIn4!E356=US_UK!$A$402, 6&amp;COUNTIF(TestUIn4!$E$2:$E356,US_UK!$A$402),IF(TestUIn4!E356=US_UK!$A$482, 7&amp;COUNTIF(TestUIn4!$E$2:$E356,US_UK!$A$482),IF(TestUIn4!E356=US_UK!$A$562, 8&amp;COUNTIF(TestUIn4!$E$2:$E356,US_UK!$A$562),IF(TestUIn4!E356=US_UK!$A$642, 9&amp;COUNTIF(TestUIn4!$E$2:$E356,US_UK!$A$642),IF(TestUIn4!E356=US_UK!$A$722, 10&amp;COUNTIF(TestUIn4!$E$2:$E356,US_UK!$A$722),0)))))))))))</f>
        <v>0</v>
      </c>
      <c r="B356" t="str">
        <f>TestUIn4!A356</f>
        <v/>
      </c>
      <c r="C356" t="str">
        <f>TestUIn4!B356</f>
        <v/>
      </c>
      <c r="D356" t="str">
        <f>TestUIn4!C356</f>
        <v/>
      </c>
      <c r="E356" t="str">
        <f>TestUIn4!D356</f>
        <v/>
      </c>
      <c r="F356" s="87" t="str">
        <f>TestUIn4!F356</f>
        <v/>
      </c>
    </row>
    <row r="357">
      <c r="A357" s="86">
        <f>(IF(TestUIn4!E357=US_UK!$A$2,1&amp;COUNTIF(TestUIn4!$E$2:$E357,US_UK!$A$2), IF(TestUIn4!E357=US_UK!$A$82, 2&amp;COUNTIF(TestUIn4!$E$2:$E357,US_UK!$A$82),IF(TestUIn4!E357=US_UK!$A$162, 3&amp;COUNTIF(TestUIn4!$E$2:$E357,US_UK!$A$162),IF(TestUIn4!E357=US_UK!$A$242, 4&amp;COUNTIF(TestUIn4!$E$2:$E357,US_UK!$A$242),IF(TestUIn4!E357=US_UK!$A$322, 5&amp;COUNTIF(TestUIn4!$E$2:$E357,US_UK!$A$322),IF(TestUIn4!E357=US_UK!$A$402, 6&amp;COUNTIF(TestUIn4!$E$2:$E357,US_UK!$A$402),IF(TestUIn4!E357=US_UK!$A$482, 7&amp;COUNTIF(TestUIn4!$E$2:$E357,US_UK!$A$482),IF(TestUIn4!E357=US_UK!$A$562, 8&amp;COUNTIF(TestUIn4!$E$2:$E357,US_UK!$A$562),IF(TestUIn4!E357=US_UK!$A$642, 9&amp;COUNTIF(TestUIn4!$E$2:$E357,US_UK!$A$642),IF(TestUIn4!E357=US_UK!$A$722, 10&amp;COUNTIF(TestUIn4!$E$2:$E357,US_UK!$A$722),0)))))))))))</f>
        <v>0</v>
      </c>
      <c r="B357" t="str">
        <f>TestUIn4!A357</f>
        <v/>
      </c>
      <c r="C357" t="str">
        <f>TestUIn4!B357</f>
        <v/>
      </c>
      <c r="D357" t="str">
        <f>TestUIn4!C357</f>
        <v/>
      </c>
      <c r="E357" t="str">
        <f>TestUIn4!D357</f>
        <v/>
      </c>
      <c r="F357" s="87" t="str">
        <f>TestUIn4!F357</f>
        <v/>
      </c>
    </row>
    <row r="358">
      <c r="A358" s="86">
        <f>(IF(TestUIn4!E358=US_UK!$A$2,1&amp;COUNTIF(TestUIn4!$E$2:$E358,US_UK!$A$2), IF(TestUIn4!E358=US_UK!$A$82, 2&amp;COUNTIF(TestUIn4!$E$2:$E358,US_UK!$A$82),IF(TestUIn4!E358=US_UK!$A$162, 3&amp;COUNTIF(TestUIn4!$E$2:$E358,US_UK!$A$162),IF(TestUIn4!E358=US_UK!$A$242, 4&amp;COUNTIF(TestUIn4!$E$2:$E358,US_UK!$A$242),IF(TestUIn4!E358=US_UK!$A$322, 5&amp;COUNTIF(TestUIn4!$E$2:$E358,US_UK!$A$322),IF(TestUIn4!E358=US_UK!$A$402, 6&amp;COUNTIF(TestUIn4!$E$2:$E358,US_UK!$A$402),IF(TestUIn4!E358=US_UK!$A$482, 7&amp;COUNTIF(TestUIn4!$E$2:$E358,US_UK!$A$482),IF(TestUIn4!E358=US_UK!$A$562, 8&amp;COUNTIF(TestUIn4!$E$2:$E358,US_UK!$A$562),IF(TestUIn4!E358=US_UK!$A$642, 9&amp;COUNTIF(TestUIn4!$E$2:$E358,US_UK!$A$642),IF(TestUIn4!E358=US_UK!$A$722, 10&amp;COUNTIF(TestUIn4!$E$2:$E358,US_UK!$A$722),0)))))))))))</f>
        <v>0</v>
      </c>
      <c r="B358" t="str">
        <f>TestUIn4!A358</f>
        <v/>
      </c>
      <c r="C358" t="str">
        <f>TestUIn4!B358</f>
        <v/>
      </c>
      <c r="D358" t="str">
        <f>TestUIn4!C358</f>
        <v/>
      </c>
      <c r="E358" t="str">
        <f>TestUIn4!D358</f>
        <v/>
      </c>
      <c r="F358" s="87" t="str">
        <f>TestUIn4!F358</f>
        <v/>
      </c>
    </row>
    <row r="359">
      <c r="A359" s="86">
        <f>(IF(TestUIn4!E359=US_UK!$A$2,1&amp;COUNTIF(TestUIn4!$E$2:$E359,US_UK!$A$2), IF(TestUIn4!E359=US_UK!$A$82, 2&amp;COUNTIF(TestUIn4!$E$2:$E359,US_UK!$A$82),IF(TestUIn4!E359=US_UK!$A$162, 3&amp;COUNTIF(TestUIn4!$E$2:$E359,US_UK!$A$162),IF(TestUIn4!E359=US_UK!$A$242, 4&amp;COUNTIF(TestUIn4!$E$2:$E359,US_UK!$A$242),IF(TestUIn4!E359=US_UK!$A$322, 5&amp;COUNTIF(TestUIn4!$E$2:$E359,US_UK!$A$322),IF(TestUIn4!E359=US_UK!$A$402, 6&amp;COUNTIF(TestUIn4!$E$2:$E359,US_UK!$A$402),IF(TestUIn4!E359=US_UK!$A$482, 7&amp;COUNTIF(TestUIn4!$E$2:$E359,US_UK!$A$482),IF(TestUIn4!E359=US_UK!$A$562, 8&amp;COUNTIF(TestUIn4!$E$2:$E359,US_UK!$A$562),IF(TestUIn4!E359=US_UK!$A$642, 9&amp;COUNTIF(TestUIn4!$E$2:$E359,US_UK!$A$642),IF(TestUIn4!E359=US_UK!$A$722, 10&amp;COUNTIF(TestUIn4!$E$2:$E359,US_UK!$A$722),0)))))))))))</f>
        <v>0</v>
      </c>
      <c r="B359" t="str">
        <f>TestUIn4!A359</f>
        <v/>
      </c>
      <c r="C359" t="str">
        <f>TestUIn4!B359</f>
        <v/>
      </c>
      <c r="D359" t="str">
        <f>TestUIn4!C359</f>
        <v/>
      </c>
      <c r="E359" t="str">
        <f>TestUIn4!D359</f>
        <v/>
      </c>
      <c r="F359" s="87" t="str">
        <f>TestUIn4!F359</f>
        <v/>
      </c>
    </row>
    <row r="360">
      <c r="A360" s="86">
        <f>(IF(TestUIn4!E360=US_UK!$A$2,1&amp;COUNTIF(TestUIn4!$E$2:$E360,US_UK!$A$2), IF(TestUIn4!E360=US_UK!$A$82, 2&amp;COUNTIF(TestUIn4!$E$2:$E360,US_UK!$A$82),IF(TestUIn4!E360=US_UK!$A$162, 3&amp;COUNTIF(TestUIn4!$E$2:$E360,US_UK!$A$162),IF(TestUIn4!E360=US_UK!$A$242, 4&amp;COUNTIF(TestUIn4!$E$2:$E360,US_UK!$A$242),IF(TestUIn4!E360=US_UK!$A$322, 5&amp;COUNTIF(TestUIn4!$E$2:$E360,US_UK!$A$322),IF(TestUIn4!E360=US_UK!$A$402, 6&amp;COUNTIF(TestUIn4!$E$2:$E360,US_UK!$A$402),IF(TestUIn4!E360=US_UK!$A$482, 7&amp;COUNTIF(TestUIn4!$E$2:$E360,US_UK!$A$482),IF(TestUIn4!E360=US_UK!$A$562, 8&amp;COUNTIF(TestUIn4!$E$2:$E360,US_UK!$A$562),IF(TestUIn4!E360=US_UK!$A$642, 9&amp;COUNTIF(TestUIn4!$E$2:$E360,US_UK!$A$642),IF(TestUIn4!E360=US_UK!$A$722, 10&amp;COUNTIF(TestUIn4!$E$2:$E360,US_UK!$A$722),0)))))))))))</f>
        <v>0</v>
      </c>
      <c r="B360" t="str">
        <f>TestUIn4!A360</f>
        <v/>
      </c>
      <c r="C360" t="str">
        <f>TestUIn4!B360</f>
        <v/>
      </c>
      <c r="D360" t="str">
        <f>TestUIn4!C360</f>
        <v/>
      </c>
      <c r="E360" t="str">
        <f>TestUIn4!D360</f>
        <v/>
      </c>
      <c r="F360" s="87" t="str">
        <f>TestUIn4!F360</f>
        <v/>
      </c>
    </row>
    <row r="361">
      <c r="A361" s="86">
        <f>(IF(TestUIn4!E361=US_UK!$A$2,1&amp;COUNTIF(TestUIn4!$E$2:$E361,US_UK!$A$2), IF(TestUIn4!E361=US_UK!$A$82, 2&amp;COUNTIF(TestUIn4!$E$2:$E361,US_UK!$A$82),IF(TestUIn4!E361=US_UK!$A$162, 3&amp;COUNTIF(TestUIn4!$E$2:$E361,US_UK!$A$162),IF(TestUIn4!E361=US_UK!$A$242, 4&amp;COUNTIF(TestUIn4!$E$2:$E361,US_UK!$A$242),IF(TestUIn4!E361=US_UK!$A$322, 5&amp;COUNTIF(TestUIn4!$E$2:$E361,US_UK!$A$322),IF(TestUIn4!E361=US_UK!$A$402, 6&amp;COUNTIF(TestUIn4!$E$2:$E361,US_UK!$A$402),IF(TestUIn4!E361=US_UK!$A$482, 7&amp;COUNTIF(TestUIn4!$E$2:$E361,US_UK!$A$482),IF(TestUIn4!E361=US_UK!$A$562, 8&amp;COUNTIF(TestUIn4!$E$2:$E361,US_UK!$A$562),IF(TestUIn4!E361=US_UK!$A$642, 9&amp;COUNTIF(TestUIn4!$E$2:$E361,US_UK!$A$642),IF(TestUIn4!E361=US_UK!$A$722, 10&amp;COUNTIF(TestUIn4!$E$2:$E361,US_UK!$A$722),0)))))))))))</f>
        <v>0</v>
      </c>
      <c r="B361" t="str">
        <f>TestUIn4!A361</f>
        <v/>
      </c>
      <c r="C361" t="str">
        <f>TestUIn4!B361</f>
        <v/>
      </c>
      <c r="D361" t="str">
        <f>TestUIn4!C361</f>
        <v/>
      </c>
      <c r="E361" t="str">
        <f>TestUIn4!D361</f>
        <v/>
      </c>
      <c r="F361" s="87" t="str">
        <f>TestUIn4!F361</f>
        <v/>
      </c>
    </row>
    <row r="362">
      <c r="A362" s="86">
        <f>(IF(TestUIn4!E362=US_UK!$A$2,1&amp;COUNTIF(TestUIn4!$E$2:$E362,US_UK!$A$2), IF(TestUIn4!E362=US_UK!$A$82, 2&amp;COUNTIF(TestUIn4!$E$2:$E362,US_UK!$A$82),IF(TestUIn4!E362=US_UK!$A$162, 3&amp;COUNTIF(TestUIn4!$E$2:$E362,US_UK!$A$162),IF(TestUIn4!E362=US_UK!$A$242, 4&amp;COUNTIF(TestUIn4!$E$2:$E362,US_UK!$A$242),IF(TestUIn4!E362=US_UK!$A$322, 5&amp;COUNTIF(TestUIn4!$E$2:$E362,US_UK!$A$322),IF(TestUIn4!E362=US_UK!$A$402, 6&amp;COUNTIF(TestUIn4!$E$2:$E362,US_UK!$A$402),IF(TestUIn4!E362=US_UK!$A$482, 7&amp;COUNTIF(TestUIn4!$E$2:$E362,US_UK!$A$482),IF(TestUIn4!E362=US_UK!$A$562, 8&amp;COUNTIF(TestUIn4!$E$2:$E362,US_UK!$A$562),IF(TestUIn4!E362=US_UK!$A$642, 9&amp;COUNTIF(TestUIn4!$E$2:$E362,US_UK!$A$642),IF(TestUIn4!E362=US_UK!$A$722, 10&amp;COUNTIF(TestUIn4!$E$2:$E362,US_UK!$A$722),0)))))))))))</f>
        <v>0</v>
      </c>
      <c r="B362" t="str">
        <f>TestUIn4!A362</f>
        <v/>
      </c>
      <c r="C362" t="str">
        <f>TestUIn4!B362</f>
        <v/>
      </c>
      <c r="D362" t="str">
        <f>TestUIn4!C362</f>
        <v/>
      </c>
      <c r="E362" t="str">
        <f>TestUIn4!D362</f>
        <v/>
      </c>
      <c r="F362" s="87" t="str">
        <f>TestUIn4!F362</f>
        <v/>
      </c>
    </row>
    <row r="363">
      <c r="A363" s="86">
        <f>(IF(TestUIn4!E363=US_UK!$A$2,1&amp;COUNTIF(TestUIn4!$E$2:$E363,US_UK!$A$2), IF(TestUIn4!E363=US_UK!$A$82, 2&amp;COUNTIF(TestUIn4!$E$2:$E363,US_UK!$A$82),IF(TestUIn4!E363=US_UK!$A$162, 3&amp;COUNTIF(TestUIn4!$E$2:$E363,US_UK!$A$162),IF(TestUIn4!E363=US_UK!$A$242, 4&amp;COUNTIF(TestUIn4!$E$2:$E363,US_UK!$A$242),IF(TestUIn4!E363=US_UK!$A$322, 5&amp;COUNTIF(TestUIn4!$E$2:$E363,US_UK!$A$322),IF(TestUIn4!E363=US_UK!$A$402, 6&amp;COUNTIF(TestUIn4!$E$2:$E363,US_UK!$A$402),IF(TestUIn4!E363=US_UK!$A$482, 7&amp;COUNTIF(TestUIn4!$E$2:$E363,US_UK!$A$482),IF(TestUIn4!E363=US_UK!$A$562, 8&amp;COUNTIF(TestUIn4!$E$2:$E363,US_UK!$A$562),IF(TestUIn4!E363=US_UK!$A$642, 9&amp;COUNTIF(TestUIn4!$E$2:$E363,US_UK!$A$642),IF(TestUIn4!E363=US_UK!$A$722, 10&amp;COUNTIF(TestUIn4!$E$2:$E363,US_UK!$A$722),0)))))))))))</f>
        <v>0</v>
      </c>
      <c r="B363" t="str">
        <f>TestUIn4!A363</f>
        <v/>
      </c>
      <c r="C363" t="str">
        <f>TestUIn4!B363</f>
        <v/>
      </c>
      <c r="D363" t="str">
        <f>TestUIn4!C363</f>
        <v/>
      </c>
      <c r="E363" t="str">
        <f>TestUIn4!D363</f>
        <v/>
      </c>
      <c r="F363" s="87" t="str">
        <f>TestUIn4!F363</f>
        <v/>
      </c>
    </row>
    <row r="364">
      <c r="A364" s="86">
        <f>(IF(TestUIn4!E364=US_UK!$A$2,1&amp;COUNTIF(TestUIn4!$E$2:$E364,US_UK!$A$2), IF(TestUIn4!E364=US_UK!$A$82, 2&amp;COUNTIF(TestUIn4!$E$2:$E364,US_UK!$A$82),IF(TestUIn4!E364=US_UK!$A$162, 3&amp;COUNTIF(TestUIn4!$E$2:$E364,US_UK!$A$162),IF(TestUIn4!E364=US_UK!$A$242, 4&amp;COUNTIF(TestUIn4!$E$2:$E364,US_UK!$A$242),IF(TestUIn4!E364=US_UK!$A$322, 5&amp;COUNTIF(TestUIn4!$E$2:$E364,US_UK!$A$322),IF(TestUIn4!E364=US_UK!$A$402, 6&amp;COUNTIF(TestUIn4!$E$2:$E364,US_UK!$A$402),IF(TestUIn4!E364=US_UK!$A$482, 7&amp;COUNTIF(TestUIn4!$E$2:$E364,US_UK!$A$482),IF(TestUIn4!E364=US_UK!$A$562, 8&amp;COUNTIF(TestUIn4!$E$2:$E364,US_UK!$A$562),IF(TestUIn4!E364=US_UK!$A$642, 9&amp;COUNTIF(TestUIn4!$E$2:$E364,US_UK!$A$642),IF(TestUIn4!E364=US_UK!$A$722, 10&amp;COUNTIF(TestUIn4!$E$2:$E364,US_UK!$A$722),0)))))))))))</f>
        <v>0</v>
      </c>
      <c r="B364" t="str">
        <f>TestUIn4!A364</f>
        <v/>
      </c>
      <c r="C364" t="str">
        <f>TestUIn4!B364</f>
        <v/>
      </c>
      <c r="D364" t="str">
        <f>TestUIn4!C364</f>
        <v/>
      </c>
      <c r="E364" t="str">
        <f>TestUIn4!D364</f>
        <v/>
      </c>
      <c r="F364" s="87" t="str">
        <f>TestUIn4!F364</f>
        <v/>
      </c>
    </row>
    <row r="365">
      <c r="A365" s="86">
        <f>(IF(TestUIn4!E365=US_UK!$A$2,1&amp;COUNTIF(TestUIn4!$E$2:$E365,US_UK!$A$2), IF(TestUIn4!E365=US_UK!$A$82, 2&amp;COUNTIF(TestUIn4!$E$2:$E365,US_UK!$A$82),IF(TestUIn4!E365=US_UK!$A$162, 3&amp;COUNTIF(TestUIn4!$E$2:$E365,US_UK!$A$162),IF(TestUIn4!E365=US_UK!$A$242, 4&amp;COUNTIF(TestUIn4!$E$2:$E365,US_UK!$A$242),IF(TestUIn4!E365=US_UK!$A$322, 5&amp;COUNTIF(TestUIn4!$E$2:$E365,US_UK!$A$322),IF(TestUIn4!E365=US_UK!$A$402, 6&amp;COUNTIF(TestUIn4!$E$2:$E365,US_UK!$A$402),IF(TestUIn4!E365=US_UK!$A$482, 7&amp;COUNTIF(TestUIn4!$E$2:$E365,US_UK!$A$482),IF(TestUIn4!E365=US_UK!$A$562, 8&amp;COUNTIF(TestUIn4!$E$2:$E365,US_UK!$A$562),IF(TestUIn4!E365=US_UK!$A$642, 9&amp;COUNTIF(TestUIn4!$E$2:$E365,US_UK!$A$642),IF(TestUIn4!E365=US_UK!$A$722, 10&amp;COUNTIF(TestUIn4!$E$2:$E365,US_UK!$A$722),0)))))))))))</f>
        <v>0</v>
      </c>
      <c r="B365" t="str">
        <f>TestUIn4!A365</f>
        <v/>
      </c>
      <c r="C365" t="str">
        <f>TestUIn4!B365</f>
        <v/>
      </c>
      <c r="D365" t="str">
        <f>TestUIn4!C365</f>
        <v/>
      </c>
      <c r="E365" t="str">
        <f>TestUIn4!D365</f>
        <v/>
      </c>
      <c r="F365" s="87" t="str">
        <f>TestUIn4!F365</f>
        <v/>
      </c>
    </row>
    <row r="366">
      <c r="A366" s="86">
        <f>(IF(TestUIn4!E366=US_UK!$A$2,1&amp;COUNTIF(TestUIn4!$E$2:$E366,US_UK!$A$2), IF(TestUIn4!E366=US_UK!$A$82, 2&amp;COUNTIF(TestUIn4!$E$2:$E366,US_UK!$A$82),IF(TestUIn4!E366=US_UK!$A$162, 3&amp;COUNTIF(TestUIn4!$E$2:$E366,US_UK!$A$162),IF(TestUIn4!E366=US_UK!$A$242, 4&amp;COUNTIF(TestUIn4!$E$2:$E366,US_UK!$A$242),IF(TestUIn4!E366=US_UK!$A$322, 5&amp;COUNTIF(TestUIn4!$E$2:$E366,US_UK!$A$322),IF(TestUIn4!E366=US_UK!$A$402, 6&amp;COUNTIF(TestUIn4!$E$2:$E366,US_UK!$A$402),IF(TestUIn4!E366=US_UK!$A$482, 7&amp;COUNTIF(TestUIn4!$E$2:$E366,US_UK!$A$482),IF(TestUIn4!E366=US_UK!$A$562, 8&amp;COUNTIF(TestUIn4!$E$2:$E366,US_UK!$A$562),IF(TestUIn4!E366=US_UK!$A$642, 9&amp;COUNTIF(TestUIn4!$E$2:$E366,US_UK!$A$642),IF(TestUIn4!E366=US_UK!$A$722, 10&amp;COUNTIF(TestUIn4!$E$2:$E366,US_UK!$A$722),0)))))))))))</f>
        <v>0</v>
      </c>
      <c r="B366" t="str">
        <f>TestUIn4!A366</f>
        <v/>
      </c>
      <c r="C366" t="str">
        <f>TestUIn4!B366</f>
        <v/>
      </c>
      <c r="D366" t="str">
        <f>TestUIn4!C366</f>
        <v/>
      </c>
      <c r="E366" t="str">
        <f>TestUIn4!D366</f>
        <v/>
      </c>
      <c r="F366" s="87" t="str">
        <f>TestUIn4!F366</f>
        <v/>
      </c>
    </row>
    <row r="367">
      <c r="A367" s="86">
        <f>(IF(TestUIn4!E367=US_UK!$A$2,1&amp;COUNTIF(TestUIn4!$E$2:$E367,US_UK!$A$2), IF(TestUIn4!E367=US_UK!$A$82, 2&amp;COUNTIF(TestUIn4!$E$2:$E367,US_UK!$A$82),IF(TestUIn4!E367=US_UK!$A$162, 3&amp;COUNTIF(TestUIn4!$E$2:$E367,US_UK!$A$162),IF(TestUIn4!E367=US_UK!$A$242, 4&amp;COUNTIF(TestUIn4!$E$2:$E367,US_UK!$A$242),IF(TestUIn4!E367=US_UK!$A$322, 5&amp;COUNTIF(TestUIn4!$E$2:$E367,US_UK!$A$322),IF(TestUIn4!E367=US_UK!$A$402, 6&amp;COUNTIF(TestUIn4!$E$2:$E367,US_UK!$A$402),IF(TestUIn4!E367=US_UK!$A$482, 7&amp;COUNTIF(TestUIn4!$E$2:$E367,US_UK!$A$482),IF(TestUIn4!E367=US_UK!$A$562, 8&amp;COUNTIF(TestUIn4!$E$2:$E367,US_UK!$A$562),IF(TestUIn4!E367=US_UK!$A$642, 9&amp;COUNTIF(TestUIn4!$E$2:$E367,US_UK!$A$642),IF(TestUIn4!E367=US_UK!$A$722, 10&amp;COUNTIF(TestUIn4!$E$2:$E367,US_UK!$A$722),0)))))))))))</f>
        <v>0</v>
      </c>
      <c r="B367" t="str">
        <f>TestUIn4!A367</f>
        <v/>
      </c>
      <c r="C367" t="str">
        <f>TestUIn4!B367</f>
        <v/>
      </c>
      <c r="D367" t="str">
        <f>TestUIn4!C367</f>
        <v/>
      </c>
      <c r="E367" t="str">
        <f>TestUIn4!D367</f>
        <v/>
      </c>
      <c r="F367" s="87" t="str">
        <f>TestUIn4!F367</f>
        <v/>
      </c>
    </row>
    <row r="368">
      <c r="A368" s="86">
        <f>(IF(TestUIn4!E368=US_UK!$A$2,1&amp;COUNTIF(TestUIn4!$E$2:$E368,US_UK!$A$2), IF(TestUIn4!E368=US_UK!$A$82, 2&amp;COUNTIF(TestUIn4!$E$2:$E368,US_UK!$A$82),IF(TestUIn4!E368=US_UK!$A$162, 3&amp;COUNTIF(TestUIn4!$E$2:$E368,US_UK!$A$162),IF(TestUIn4!E368=US_UK!$A$242, 4&amp;COUNTIF(TestUIn4!$E$2:$E368,US_UK!$A$242),IF(TestUIn4!E368=US_UK!$A$322, 5&amp;COUNTIF(TestUIn4!$E$2:$E368,US_UK!$A$322),IF(TestUIn4!E368=US_UK!$A$402, 6&amp;COUNTIF(TestUIn4!$E$2:$E368,US_UK!$A$402),IF(TestUIn4!E368=US_UK!$A$482, 7&amp;COUNTIF(TestUIn4!$E$2:$E368,US_UK!$A$482),IF(TestUIn4!E368=US_UK!$A$562, 8&amp;COUNTIF(TestUIn4!$E$2:$E368,US_UK!$A$562),IF(TestUIn4!E368=US_UK!$A$642, 9&amp;COUNTIF(TestUIn4!$E$2:$E368,US_UK!$A$642),IF(TestUIn4!E368=US_UK!$A$722, 10&amp;COUNTIF(TestUIn4!$E$2:$E368,US_UK!$A$722),0)))))))))))</f>
        <v>0</v>
      </c>
      <c r="B368" t="str">
        <f>TestUIn4!A368</f>
        <v/>
      </c>
      <c r="C368" t="str">
        <f>TestUIn4!B368</f>
        <v/>
      </c>
      <c r="D368" t="str">
        <f>TestUIn4!C368</f>
        <v/>
      </c>
      <c r="E368" t="str">
        <f>TestUIn4!D368</f>
        <v/>
      </c>
      <c r="F368" s="87" t="str">
        <f>TestUIn4!F368</f>
        <v/>
      </c>
    </row>
    <row r="369">
      <c r="A369" s="86">
        <f>(IF(TestUIn4!E369=US_UK!$A$2,1&amp;COUNTIF(TestUIn4!$E$2:$E369,US_UK!$A$2), IF(TestUIn4!E369=US_UK!$A$82, 2&amp;COUNTIF(TestUIn4!$E$2:$E369,US_UK!$A$82),IF(TestUIn4!E369=US_UK!$A$162, 3&amp;COUNTIF(TestUIn4!$E$2:$E369,US_UK!$A$162),IF(TestUIn4!E369=US_UK!$A$242, 4&amp;COUNTIF(TestUIn4!$E$2:$E369,US_UK!$A$242),IF(TestUIn4!E369=US_UK!$A$322, 5&amp;COUNTIF(TestUIn4!$E$2:$E369,US_UK!$A$322),IF(TestUIn4!E369=US_UK!$A$402, 6&amp;COUNTIF(TestUIn4!$E$2:$E369,US_UK!$A$402),IF(TestUIn4!E369=US_UK!$A$482, 7&amp;COUNTIF(TestUIn4!$E$2:$E369,US_UK!$A$482),IF(TestUIn4!E369=US_UK!$A$562, 8&amp;COUNTIF(TestUIn4!$E$2:$E369,US_UK!$A$562),IF(TestUIn4!E369=US_UK!$A$642, 9&amp;COUNTIF(TestUIn4!$E$2:$E369,US_UK!$A$642),IF(TestUIn4!E369=US_UK!$A$722, 10&amp;COUNTIF(TestUIn4!$E$2:$E369,US_UK!$A$722),0)))))))))))</f>
        <v>0</v>
      </c>
      <c r="B369" t="str">
        <f>TestUIn4!A369</f>
        <v/>
      </c>
      <c r="C369" t="str">
        <f>TestUIn4!B369</f>
        <v/>
      </c>
      <c r="D369" t="str">
        <f>TestUIn4!C369</f>
        <v/>
      </c>
      <c r="E369" t="str">
        <f>TestUIn4!D369</f>
        <v/>
      </c>
      <c r="F369" s="87" t="str">
        <f>TestUIn4!F369</f>
        <v/>
      </c>
    </row>
    <row r="370">
      <c r="A370" s="86">
        <f>(IF(TestUIn4!E370=US_UK!$A$2,1&amp;COUNTIF(TestUIn4!$E$2:$E370,US_UK!$A$2), IF(TestUIn4!E370=US_UK!$A$82, 2&amp;COUNTIF(TestUIn4!$E$2:$E370,US_UK!$A$82),IF(TestUIn4!E370=US_UK!$A$162, 3&amp;COUNTIF(TestUIn4!$E$2:$E370,US_UK!$A$162),IF(TestUIn4!E370=US_UK!$A$242, 4&amp;COUNTIF(TestUIn4!$E$2:$E370,US_UK!$A$242),IF(TestUIn4!E370=US_UK!$A$322, 5&amp;COUNTIF(TestUIn4!$E$2:$E370,US_UK!$A$322),IF(TestUIn4!E370=US_UK!$A$402, 6&amp;COUNTIF(TestUIn4!$E$2:$E370,US_UK!$A$402),IF(TestUIn4!E370=US_UK!$A$482, 7&amp;COUNTIF(TestUIn4!$E$2:$E370,US_UK!$A$482),IF(TestUIn4!E370=US_UK!$A$562, 8&amp;COUNTIF(TestUIn4!$E$2:$E370,US_UK!$A$562),IF(TestUIn4!E370=US_UK!$A$642, 9&amp;COUNTIF(TestUIn4!$E$2:$E370,US_UK!$A$642),IF(TestUIn4!E370=US_UK!$A$722, 10&amp;COUNTIF(TestUIn4!$E$2:$E370,US_UK!$A$722),0)))))))))))</f>
        <v>0</v>
      </c>
      <c r="B370" t="str">
        <f>TestUIn4!A370</f>
        <v/>
      </c>
      <c r="C370" t="str">
        <f>TestUIn4!B370</f>
        <v/>
      </c>
      <c r="D370" t="str">
        <f>TestUIn4!C370</f>
        <v/>
      </c>
      <c r="E370" t="str">
        <f>TestUIn4!D370</f>
        <v/>
      </c>
      <c r="F370" s="87" t="str">
        <f>TestUIn4!F370</f>
        <v/>
      </c>
    </row>
    <row r="371">
      <c r="A371" s="86">
        <f>(IF(TestUIn4!E371=US_UK!$A$2,1&amp;COUNTIF(TestUIn4!$E$2:$E371,US_UK!$A$2), IF(TestUIn4!E371=US_UK!$A$82, 2&amp;COUNTIF(TestUIn4!$E$2:$E371,US_UK!$A$82),IF(TestUIn4!E371=US_UK!$A$162, 3&amp;COUNTIF(TestUIn4!$E$2:$E371,US_UK!$A$162),IF(TestUIn4!E371=US_UK!$A$242, 4&amp;COUNTIF(TestUIn4!$E$2:$E371,US_UK!$A$242),IF(TestUIn4!E371=US_UK!$A$322, 5&amp;COUNTIF(TestUIn4!$E$2:$E371,US_UK!$A$322),IF(TestUIn4!E371=US_UK!$A$402, 6&amp;COUNTIF(TestUIn4!$E$2:$E371,US_UK!$A$402),IF(TestUIn4!E371=US_UK!$A$482, 7&amp;COUNTIF(TestUIn4!$E$2:$E371,US_UK!$A$482),IF(TestUIn4!E371=US_UK!$A$562, 8&amp;COUNTIF(TestUIn4!$E$2:$E371,US_UK!$A$562),IF(TestUIn4!E371=US_UK!$A$642, 9&amp;COUNTIF(TestUIn4!$E$2:$E371,US_UK!$A$642),IF(TestUIn4!E371=US_UK!$A$722, 10&amp;COUNTIF(TestUIn4!$E$2:$E371,US_UK!$A$722),0)))))))))))</f>
        <v>0</v>
      </c>
      <c r="B371" t="str">
        <f>TestUIn4!A371</f>
        <v/>
      </c>
      <c r="C371" t="str">
        <f>TestUIn4!B371</f>
        <v/>
      </c>
      <c r="D371" t="str">
        <f>TestUIn4!C371</f>
        <v/>
      </c>
      <c r="E371" t="str">
        <f>TestUIn4!D371</f>
        <v/>
      </c>
      <c r="F371" s="87" t="str">
        <f>TestUIn4!F371</f>
        <v/>
      </c>
    </row>
    <row r="372">
      <c r="A372" s="86">
        <f>(IF(TestUIn4!E372=US_UK!$A$2,1&amp;COUNTIF(TestUIn4!$E$2:$E372,US_UK!$A$2), IF(TestUIn4!E372=US_UK!$A$82, 2&amp;COUNTIF(TestUIn4!$E$2:$E372,US_UK!$A$82),IF(TestUIn4!E372=US_UK!$A$162, 3&amp;COUNTIF(TestUIn4!$E$2:$E372,US_UK!$A$162),IF(TestUIn4!E372=US_UK!$A$242, 4&amp;COUNTIF(TestUIn4!$E$2:$E372,US_UK!$A$242),IF(TestUIn4!E372=US_UK!$A$322, 5&amp;COUNTIF(TestUIn4!$E$2:$E372,US_UK!$A$322),IF(TestUIn4!E372=US_UK!$A$402, 6&amp;COUNTIF(TestUIn4!$E$2:$E372,US_UK!$A$402),IF(TestUIn4!E372=US_UK!$A$482, 7&amp;COUNTIF(TestUIn4!$E$2:$E372,US_UK!$A$482),IF(TestUIn4!E372=US_UK!$A$562, 8&amp;COUNTIF(TestUIn4!$E$2:$E372,US_UK!$A$562),IF(TestUIn4!E372=US_UK!$A$642, 9&amp;COUNTIF(TestUIn4!$E$2:$E372,US_UK!$A$642),IF(TestUIn4!E372=US_UK!$A$722, 10&amp;COUNTIF(TestUIn4!$E$2:$E372,US_UK!$A$722),0)))))))))))</f>
        <v>0</v>
      </c>
      <c r="B372" t="str">
        <f>TestUIn4!A372</f>
        <v/>
      </c>
      <c r="C372" t="str">
        <f>TestUIn4!B372</f>
        <v/>
      </c>
      <c r="D372" t="str">
        <f>TestUIn4!C372</f>
        <v/>
      </c>
      <c r="E372" t="str">
        <f>TestUIn4!D372</f>
        <v/>
      </c>
      <c r="F372" s="87" t="str">
        <f>TestUIn4!F372</f>
        <v/>
      </c>
    </row>
    <row r="373">
      <c r="A373" s="86">
        <f>(IF(TestUIn4!E373=US_UK!$A$2,1&amp;COUNTIF(TestUIn4!$E$2:$E373,US_UK!$A$2), IF(TestUIn4!E373=US_UK!$A$82, 2&amp;COUNTIF(TestUIn4!$E$2:$E373,US_UK!$A$82),IF(TestUIn4!E373=US_UK!$A$162, 3&amp;COUNTIF(TestUIn4!$E$2:$E373,US_UK!$A$162),IF(TestUIn4!E373=US_UK!$A$242, 4&amp;COUNTIF(TestUIn4!$E$2:$E373,US_UK!$A$242),IF(TestUIn4!E373=US_UK!$A$322, 5&amp;COUNTIF(TestUIn4!$E$2:$E373,US_UK!$A$322),IF(TestUIn4!E373=US_UK!$A$402, 6&amp;COUNTIF(TestUIn4!$E$2:$E373,US_UK!$A$402),IF(TestUIn4!E373=US_UK!$A$482, 7&amp;COUNTIF(TestUIn4!$E$2:$E373,US_UK!$A$482),IF(TestUIn4!E373=US_UK!$A$562, 8&amp;COUNTIF(TestUIn4!$E$2:$E373,US_UK!$A$562),IF(TestUIn4!E373=US_UK!$A$642, 9&amp;COUNTIF(TestUIn4!$E$2:$E373,US_UK!$A$642),IF(TestUIn4!E373=US_UK!$A$722, 10&amp;COUNTIF(TestUIn4!$E$2:$E373,US_UK!$A$722),0)))))))))))</f>
        <v>0</v>
      </c>
      <c r="B373" t="str">
        <f>TestUIn4!A373</f>
        <v/>
      </c>
      <c r="C373" t="str">
        <f>TestUIn4!B373</f>
        <v/>
      </c>
      <c r="D373" t="str">
        <f>TestUIn4!C373</f>
        <v/>
      </c>
      <c r="E373" t="str">
        <f>TestUIn4!D373</f>
        <v/>
      </c>
      <c r="F373" s="87" t="str">
        <f>TestUIn4!F373</f>
        <v/>
      </c>
    </row>
    <row r="374">
      <c r="A374" s="86">
        <f>(IF(TestUIn4!E374=US_UK!$A$2,1&amp;COUNTIF(TestUIn4!$E$2:$E374,US_UK!$A$2), IF(TestUIn4!E374=US_UK!$A$82, 2&amp;COUNTIF(TestUIn4!$E$2:$E374,US_UK!$A$82),IF(TestUIn4!E374=US_UK!$A$162, 3&amp;COUNTIF(TestUIn4!$E$2:$E374,US_UK!$A$162),IF(TestUIn4!E374=US_UK!$A$242, 4&amp;COUNTIF(TestUIn4!$E$2:$E374,US_UK!$A$242),IF(TestUIn4!E374=US_UK!$A$322, 5&amp;COUNTIF(TestUIn4!$E$2:$E374,US_UK!$A$322),IF(TestUIn4!E374=US_UK!$A$402, 6&amp;COUNTIF(TestUIn4!$E$2:$E374,US_UK!$A$402),IF(TestUIn4!E374=US_UK!$A$482, 7&amp;COUNTIF(TestUIn4!$E$2:$E374,US_UK!$A$482),IF(TestUIn4!E374=US_UK!$A$562, 8&amp;COUNTIF(TestUIn4!$E$2:$E374,US_UK!$A$562),IF(TestUIn4!E374=US_UK!$A$642, 9&amp;COUNTIF(TestUIn4!$E$2:$E374,US_UK!$A$642),IF(TestUIn4!E374=US_UK!$A$722, 10&amp;COUNTIF(TestUIn4!$E$2:$E374,US_UK!$A$722),0)))))))))))</f>
        <v>0</v>
      </c>
      <c r="B374" t="str">
        <f>TestUIn4!A374</f>
        <v/>
      </c>
      <c r="C374" t="str">
        <f>TestUIn4!B374</f>
        <v/>
      </c>
      <c r="D374" t="str">
        <f>TestUIn4!C374</f>
        <v/>
      </c>
      <c r="E374" t="str">
        <f>TestUIn4!D374</f>
        <v/>
      </c>
      <c r="F374" s="87" t="str">
        <f>TestUIn4!F374</f>
        <v/>
      </c>
    </row>
    <row r="375">
      <c r="A375" s="86">
        <f>(IF(TestUIn4!E375=US_UK!$A$2,1&amp;COUNTIF(TestUIn4!$E$2:$E375,US_UK!$A$2), IF(TestUIn4!E375=US_UK!$A$82, 2&amp;COUNTIF(TestUIn4!$E$2:$E375,US_UK!$A$82),IF(TestUIn4!E375=US_UK!$A$162, 3&amp;COUNTIF(TestUIn4!$E$2:$E375,US_UK!$A$162),IF(TestUIn4!E375=US_UK!$A$242, 4&amp;COUNTIF(TestUIn4!$E$2:$E375,US_UK!$A$242),IF(TestUIn4!E375=US_UK!$A$322, 5&amp;COUNTIF(TestUIn4!$E$2:$E375,US_UK!$A$322),IF(TestUIn4!E375=US_UK!$A$402, 6&amp;COUNTIF(TestUIn4!$E$2:$E375,US_UK!$A$402),IF(TestUIn4!E375=US_UK!$A$482, 7&amp;COUNTIF(TestUIn4!$E$2:$E375,US_UK!$A$482),IF(TestUIn4!E375=US_UK!$A$562, 8&amp;COUNTIF(TestUIn4!$E$2:$E375,US_UK!$A$562),IF(TestUIn4!E375=US_UK!$A$642, 9&amp;COUNTIF(TestUIn4!$E$2:$E375,US_UK!$A$642),IF(TestUIn4!E375=US_UK!$A$722, 10&amp;COUNTIF(TestUIn4!$E$2:$E375,US_UK!$A$722),0)))))))))))</f>
        <v>0</v>
      </c>
      <c r="B375" t="str">
        <f>TestUIn4!A375</f>
        <v/>
      </c>
      <c r="C375" t="str">
        <f>TestUIn4!B375</f>
        <v/>
      </c>
      <c r="D375" t="str">
        <f>TestUIn4!C375</f>
        <v/>
      </c>
      <c r="E375" t="str">
        <f>TestUIn4!D375</f>
        <v/>
      </c>
      <c r="F375" s="87" t="str">
        <f>TestUIn4!F375</f>
        <v/>
      </c>
    </row>
    <row r="376">
      <c r="A376" s="86">
        <f>(IF(TestUIn4!E376=US_UK!$A$2,1&amp;COUNTIF(TestUIn4!$E$2:$E376,US_UK!$A$2), IF(TestUIn4!E376=US_UK!$A$82, 2&amp;COUNTIF(TestUIn4!$E$2:$E376,US_UK!$A$82),IF(TestUIn4!E376=US_UK!$A$162, 3&amp;COUNTIF(TestUIn4!$E$2:$E376,US_UK!$A$162),IF(TestUIn4!E376=US_UK!$A$242, 4&amp;COUNTIF(TestUIn4!$E$2:$E376,US_UK!$A$242),IF(TestUIn4!E376=US_UK!$A$322, 5&amp;COUNTIF(TestUIn4!$E$2:$E376,US_UK!$A$322),IF(TestUIn4!E376=US_UK!$A$402, 6&amp;COUNTIF(TestUIn4!$E$2:$E376,US_UK!$A$402),IF(TestUIn4!E376=US_UK!$A$482, 7&amp;COUNTIF(TestUIn4!$E$2:$E376,US_UK!$A$482),IF(TestUIn4!E376=US_UK!$A$562, 8&amp;COUNTIF(TestUIn4!$E$2:$E376,US_UK!$A$562),IF(TestUIn4!E376=US_UK!$A$642, 9&amp;COUNTIF(TestUIn4!$E$2:$E376,US_UK!$A$642),IF(TestUIn4!E376=US_UK!$A$722, 10&amp;COUNTIF(TestUIn4!$E$2:$E376,US_UK!$A$722),0)))))))))))</f>
        <v>0</v>
      </c>
      <c r="B376" t="str">
        <f>TestUIn4!A376</f>
        <v/>
      </c>
      <c r="C376" t="str">
        <f>TestUIn4!B376</f>
        <v/>
      </c>
      <c r="D376" t="str">
        <f>TestUIn4!C376</f>
        <v/>
      </c>
      <c r="E376" t="str">
        <f>TestUIn4!D376</f>
        <v/>
      </c>
      <c r="F376" s="87" t="str">
        <f>TestUIn4!F376</f>
        <v/>
      </c>
    </row>
    <row r="377">
      <c r="A377" s="86">
        <f>(IF(TestUIn4!E377=US_UK!$A$2,1&amp;COUNTIF(TestUIn4!$E$2:$E377,US_UK!$A$2), IF(TestUIn4!E377=US_UK!$A$82, 2&amp;COUNTIF(TestUIn4!$E$2:$E377,US_UK!$A$82),IF(TestUIn4!E377=US_UK!$A$162, 3&amp;COUNTIF(TestUIn4!$E$2:$E377,US_UK!$A$162),IF(TestUIn4!E377=US_UK!$A$242, 4&amp;COUNTIF(TestUIn4!$E$2:$E377,US_UK!$A$242),IF(TestUIn4!E377=US_UK!$A$322, 5&amp;COUNTIF(TestUIn4!$E$2:$E377,US_UK!$A$322),IF(TestUIn4!E377=US_UK!$A$402, 6&amp;COUNTIF(TestUIn4!$E$2:$E377,US_UK!$A$402),IF(TestUIn4!E377=US_UK!$A$482, 7&amp;COUNTIF(TestUIn4!$E$2:$E377,US_UK!$A$482),IF(TestUIn4!E377=US_UK!$A$562, 8&amp;COUNTIF(TestUIn4!$E$2:$E377,US_UK!$A$562),IF(TestUIn4!E377=US_UK!$A$642, 9&amp;COUNTIF(TestUIn4!$E$2:$E377,US_UK!$A$642),IF(TestUIn4!E377=US_UK!$A$722, 10&amp;COUNTIF(TestUIn4!$E$2:$E377,US_UK!$A$722),0)))))))))))</f>
        <v>0</v>
      </c>
      <c r="B377" t="str">
        <f>TestUIn4!A377</f>
        <v/>
      </c>
      <c r="C377" t="str">
        <f>TestUIn4!B377</f>
        <v/>
      </c>
      <c r="D377" t="str">
        <f>TestUIn4!C377</f>
        <v/>
      </c>
      <c r="E377" t="str">
        <f>TestUIn4!D377</f>
        <v/>
      </c>
      <c r="F377" s="87" t="str">
        <f>TestUIn4!F377</f>
        <v/>
      </c>
    </row>
    <row r="378">
      <c r="A378" s="86">
        <f>(IF(TestUIn4!E378=US_UK!$A$2,1&amp;COUNTIF(TestUIn4!$E$2:$E378,US_UK!$A$2), IF(TestUIn4!E378=US_UK!$A$82, 2&amp;COUNTIF(TestUIn4!$E$2:$E378,US_UK!$A$82),IF(TestUIn4!E378=US_UK!$A$162, 3&amp;COUNTIF(TestUIn4!$E$2:$E378,US_UK!$A$162),IF(TestUIn4!E378=US_UK!$A$242, 4&amp;COUNTIF(TestUIn4!$E$2:$E378,US_UK!$A$242),IF(TestUIn4!E378=US_UK!$A$322, 5&amp;COUNTIF(TestUIn4!$E$2:$E378,US_UK!$A$322),IF(TestUIn4!E378=US_UK!$A$402, 6&amp;COUNTIF(TestUIn4!$E$2:$E378,US_UK!$A$402),IF(TestUIn4!E378=US_UK!$A$482, 7&amp;COUNTIF(TestUIn4!$E$2:$E378,US_UK!$A$482),IF(TestUIn4!E378=US_UK!$A$562, 8&amp;COUNTIF(TestUIn4!$E$2:$E378,US_UK!$A$562),IF(TestUIn4!E378=US_UK!$A$642, 9&amp;COUNTIF(TestUIn4!$E$2:$E378,US_UK!$A$642),IF(TestUIn4!E378=US_UK!$A$722, 10&amp;COUNTIF(TestUIn4!$E$2:$E378,US_UK!$A$722),0)))))))))))</f>
        <v>0</v>
      </c>
      <c r="B378" t="str">
        <f>TestUIn4!A378</f>
        <v/>
      </c>
      <c r="C378" t="str">
        <f>TestUIn4!B378</f>
        <v/>
      </c>
      <c r="D378" t="str">
        <f>TestUIn4!C378</f>
        <v/>
      </c>
      <c r="E378" t="str">
        <f>TestUIn4!D378</f>
        <v/>
      </c>
      <c r="F378" s="87" t="str">
        <f>TestUIn4!F378</f>
        <v/>
      </c>
    </row>
    <row r="379">
      <c r="A379" s="86">
        <f>(IF(TestUIn4!E379=US_UK!$A$2,1&amp;COUNTIF(TestUIn4!$E$2:$E379,US_UK!$A$2), IF(TestUIn4!E379=US_UK!$A$82, 2&amp;COUNTIF(TestUIn4!$E$2:$E379,US_UK!$A$82),IF(TestUIn4!E379=US_UK!$A$162, 3&amp;COUNTIF(TestUIn4!$E$2:$E379,US_UK!$A$162),IF(TestUIn4!E379=US_UK!$A$242, 4&amp;COUNTIF(TestUIn4!$E$2:$E379,US_UK!$A$242),IF(TestUIn4!E379=US_UK!$A$322, 5&amp;COUNTIF(TestUIn4!$E$2:$E379,US_UK!$A$322),IF(TestUIn4!E379=US_UK!$A$402, 6&amp;COUNTIF(TestUIn4!$E$2:$E379,US_UK!$A$402),IF(TestUIn4!E379=US_UK!$A$482, 7&amp;COUNTIF(TestUIn4!$E$2:$E379,US_UK!$A$482),IF(TestUIn4!E379=US_UK!$A$562, 8&amp;COUNTIF(TestUIn4!$E$2:$E379,US_UK!$A$562),IF(TestUIn4!E379=US_UK!$A$642, 9&amp;COUNTIF(TestUIn4!$E$2:$E379,US_UK!$A$642),IF(TestUIn4!E379=US_UK!$A$722, 10&amp;COUNTIF(TestUIn4!$E$2:$E379,US_UK!$A$722),0)))))))))))</f>
        <v>0</v>
      </c>
      <c r="B379" t="str">
        <f>TestUIn4!A379</f>
        <v/>
      </c>
      <c r="C379" t="str">
        <f>TestUIn4!B379</f>
        <v/>
      </c>
      <c r="D379" t="str">
        <f>TestUIn4!C379</f>
        <v/>
      </c>
      <c r="E379" t="str">
        <f>TestUIn4!D379</f>
        <v/>
      </c>
      <c r="F379" s="87" t="str">
        <f>TestUIn4!F379</f>
        <v/>
      </c>
    </row>
    <row r="380">
      <c r="A380" s="86">
        <f>(IF(TestUIn4!E380=US_UK!$A$2,1&amp;COUNTIF(TestUIn4!$E$2:$E380,US_UK!$A$2), IF(TestUIn4!E380=US_UK!$A$82, 2&amp;COUNTIF(TestUIn4!$E$2:$E380,US_UK!$A$82),IF(TestUIn4!E380=US_UK!$A$162, 3&amp;COUNTIF(TestUIn4!$E$2:$E380,US_UK!$A$162),IF(TestUIn4!E380=US_UK!$A$242, 4&amp;COUNTIF(TestUIn4!$E$2:$E380,US_UK!$A$242),IF(TestUIn4!E380=US_UK!$A$322, 5&amp;COUNTIF(TestUIn4!$E$2:$E380,US_UK!$A$322),IF(TestUIn4!E380=US_UK!$A$402, 6&amp;COUNTIF(TestUIn4!$E$2:$E380,US_UK!$A$402),IF(TestUIn4!E380=US_UK!$A$482, 7&amp;COUNTIF(TestUIn4!$E$2:$E380,US_UK!$A$482),IF(TestUIn4!E380=US_UK!$A$562, 8&amp;COUNTIF(TestUIn4!$E$2:$E380,US_UK!$A$562),IF(TestUIn4!E380=US_UK!$A$642, 9&amp;COUNTIF(TestUIn4!$E$2:$E380,US_UK!$A$642),IF(TestUIn4!E380=US_UK!$A$722, 10&amp;COUNTIF(TestUIn4!$E$2:$E380,US_UK!$A$722),0)))))))))))</f>
        <v>0</v>
      </c>
      <c r="B380" t="str">
        <f>TestUIn4!A380</f>
        <v/>
      </c>
      <c r="C380" t="str">
        <f>TestUIn4!B380</f>
        <v/>
      </c>
      <c r="D380" t="str">
        <f>TestUIn4!C380</f>
        <v/>
      </c>
      <c r="E380" t="str">
        <f>TestUIn4!D380</f>
        <v/>
      </c>
      <c r="F380" s="87" t="str">
        <f>TestUIn4!F380</f>
        <v/>
      </c>
    </row>
    <row r="381">
      <c r="A381" s="86">
        <f>(IF(TestUIn4!E381=US_UK!$A$2,1&amp;COUNTIF(TestUIn4!$E$2:$E381,US_UK!$A$2), IF(TestUIn4!E381=US_UK!$A$82, 2&amp;COUNTIF(TestUIn4!$E$2:$E381,US_UK!$A$82),IF(TestUIn4!E381=US_UK!$A$162, 3&amp;COUNTIF(TestUIn4!$E$2:$E381,US_UK!$A$162),IF(TestUIn4!E381=US_UK!$A$242, 4&amp;COUNTIF(TestUIn4!$E$2:$E381,US_UK!$A$242),IF(TestUIn4!E381=US_UK!$A$322, 5&amp;COUNTIF(TestUIn4!$E$2:$E381,US_UK!$A$322),IF(TestUIn4!E381=US_UK!$A$402, 6&amp;COUNTIF(TestUIn4!$E$2:$E381,US_UK!$A$402),IF(TestUIn4!E381=US_UK!$A$482, 7&amp;COUNTIF(TestUIn4!$E$2:$E381,US_UK!$A$482),IF(TestUIn4!E381=US_UK!$A$562, 8&amp;COUNTIF(TestUIn4!$E$2:$E381,US_UK!$A$562),IF(TestUIn4!E381=US_UK!$A$642, 9&amp;COUNTIF(TestUIn4!$E$2:$E381,US_UK!$A$642),IF(TestUIn4!E381=US_UK!$A$722, 10&amp;COUNTIF(TestUIn4!$E$2:$E381,US_UK!$A$722),0)))))))))))</f>
        <v>0</v>
      </c>
      <c r="B381" t="str">
        <f>TestUIn4!A381</f>
        <v/>
      </c>
      <c r="C381" t="str">
        <f>TestUIn4!B381</f>
        <v/>
      </c>
      <c r="D381" t="str">
        <f>TestUIn4!C381</f>
        <v/>
      </c>
      <c r="E381" t="str">
        <f>TestUIn4!D381</f>
        <v/>
      </c>
      <c r="F381" s="87" t="str">
        <f>TestUIn4!F381</f>
        <v/>
      </c>
    </row>
    <row r="382">
      <c r="A382" s="86">
        <f>(IF(TestUIn4!E382=US_UK!$A$2,1&amp;COUNTIF(TestUIn4!$E$2:$E382,US_UK!$A$2), IF(TestUIn4!E382=US_UK!$A$82, 2&amp;COUNTIF(TestUIn4!$E$2:$E382,US_UK!$A$82),IF(TestUIn4!E382=US_UK!$A$162, 3&amp;COUNTIF(TestUIn4!$E$2:$E382,US_UK!$A$162),IF(TestUIn4!E382=US_UK!$A$242, 4&amp;COUNTIF(TestUIn4!$E$2:$E382,US_UK!$A$242),IF(TestUIn4!E382=US_UK!$A$322, 5&amp;COUNTIF(TestUIn4!$E$2:$E382,US_UK!$A$322),IF(TestUIn4!E382=US_UK!$A$402, 6&amp;COUNTIF(TestUIn4!$E$2:$E382,US_UK!$A$402),IF(TestUIn4!E382=US_UK!$A$482, 7&amp;COUNTIF(TestUIn4!$E$2:$E382,US_UK!$A$482),IF(TestUIn4!E382=US_UK!$A$562, 8&amp;COUNTIF(TestUIn4!$E$2:$E382,US_UK!$A$562),IF(TestUIn4!E382=US_UK!$A$642, 9&amp;COUNTIF(TestUIn4!$E$2:$E382,US_UK!$A$642),IF(TestUIn4!E382=US_UK!$A$722, 10&amp;COUNTIF(TestUIn4!$E$2:$E382,US_UK!$A$722),0)))))))))))</f>
        <v>0</v>
      </c>
      <c r="B382" t="str">
        <f>TestUIn4!A382</f>
        <v/>
      </c>
      <c r="C382" t="str">
        <f>TestUIn4!B382</f>
        <v/>
      </c>
      <c r="D382" t="str">
        <f>TestUIn4!C382</f>
        <v/>
      </c>
      <c r="E382" t="str">
        <f>TestUIn4!D382</f>
        <v/>
      </c>
      <c r="F382" s="87" t="str">
        <f>TestUIn4!F382</f>
        <v/>
      </c>
    </row>
    <row r="383">
      <c r="A383" s="86">
        <f>(IF(TestUIn4!E383=US_UK!$A$2,1&amp;COUNTIF(TestUIn4!$E$2:$E383,US_UK!$A$2), IF(TestUIn4!E383=US_UK!$A$82, 2&amp;COUNTIF(TestUIn4!$E$2:$E383,US_UK!$A$82),IF(TestUIn4!E383=US_UK!$A$162, 3&amp;COUNTIF(TestUIn4!$E$2:$E383,US_UK!$A$162),IF(TestUIn4!E383=US_UK!$A$242, 4&amp;COUNTIF(TestUIn4!$E$2:$E383,US_UK!$A$242),IF(TestUIn4!E383=US_UK!$A$322, 5&amp;COUNTIF(TestUIn4!$E$2:$E383,US_UK!$A$322),IF(TestUIn4!E383=US_UK!$A$402, 6&amp;COUNTIF(TestUIn4!$E$2:$E383,US_UK!$A$402),IF(TestUIn4!E383=US_UK!$A$482, 7&amp;COUNTIF(TestUIn4!$E$2:$E383,US_UK!$A$482),IF(TestUIn4!E383=US_UK!$A$562, 8&amp;COUNTIF(TestUIn4!$E$2:$E383,US_UK!$A$562),IF(TestUIn4!E383=US_UK!$A$642, 9&amp;COUNTIF(TestUIn4!$E$2:$E383,US_UK!$A$642),IF(TestUIn4!E383=US_UK!$A$722, 10&amp;COUNTIF(TestUIn4!$E$2:$E383,US_UK!$A$722),0)))))))))))</f>
        <v>0</v>
      </c>
      <c r="B383" t="str">
        <f>TestUIn4!A383</f>
        <v/>
      </c>
      <c r="C383" t="str">
        <f>TestUIn4!B383</f>
        <v/>
      </c>
      <c r="D383" t="str">
        <f>TestUIn4!C383</f>
        <v/>
      </c>
      <c r="E383" t="str">
        <f>TestUIn4!D383</f>
        <v/>
      </c>
      <c r="F383" s="87" t="str">
        <f>TestUIn4!F383</f>
        <v/>
      </c>
    </row>
    <row r="384">
      <c r="A384" s="86">
        <f>(IF(TestUIn4!E384=US_UK!$A$2,1&amp;COUNTIF(TestUIn4!$E$2:$E384,US_UK!$A$2), IF(TestUIn4!E384=US_UK!$A$82, 2&amp;COUNTIF(TestUIn4!$E$2:$E384,US_UK!$A$82),IF(TestUIn4!E384=US_UK!$A$162, 3&amp;COUNTIF(TestUIn4!$E$2:$E384,US_UK!$A$162),IF(TestUIn4!E384=US_UK!$A$242, 4&amp;COUNTIF(TestUIn4!$E$2:$E384,US_UK!$A$242),IF(TestUIn4!E384=US_UK!$A$322, 5&amp;COUNTIF(TestUIn4!$E$2:$E384,US_UK!$A$322),IF(TestUIn4!E384=US_UK!$A$402, 6&amp;COUNTIF(TestUIn4!$E$2:$E384,US_UK!$A$402),IF(TestUIn4!E384=US_UK!$A$482, 7&amp;COUNTIF(TestUIn4!$E$2:$E384,US_UK!$A$482),IF(TestUIn4!E384=US_UK!$A$562, 8&amp;COUNTIF(TestUIn4!$E$2:$E384,US_UK!$A$562),IF(TestUIn4!E384=US_UK!$A$642, 9&amp;COUNTIF(TestUIn4!$E$2:$E384,US_UK!$A$642),IF(TestUIn4!E384=US_UK!$A$722, 10&amp;COUNTIF(TestUIn4!$E$2:$E384,US_UK!$A$722),0)))))))))))</f>
        <v>0</v>
      </c>
      <c r="B384" t="str">
        <f>TestUIn4!A384</f>
        <v/>
      </c>
      <c r="C384" t="str">
        <f>TestUIn4!B384</f>
        <v/>
      </c>
      <c r="D384" t="str">
        <f>TestUIn4!C384</f>
        <v/>
      </c>
      <c r="E384" t="str">
        <f>TestUIn4!D384</f>
        <v/>
      </c>
      <c r="F384" s="87" t="str">
        <f>TestUIn4!F384</f>
        <v/>
      </c>
    </row>
    <row r="385">
      <c r="A385" s="86">
        <f>(IF(TestUIn4!E385=US_UK!$A$2,1&amp;COUNTIF(TestUIn4!$E$2:$E385,US_UK!$A$2), IF(TestUIn4!E385=US_UK!$A$82, 2&amp;COUNTIF(TestUIn4!$E$2:$E385,US_UK!$A$82),IF(TestUIn4!E385=US_UK!$A$162, 3&amp;COUNTIF(TestUIn4!$E$2:$E385,US_UK!$A$162),IF(TestUIn4!E385=US_UK!$A$242, 4&amp;COUNTIF(TestUIn4!$E$2:$E385,US_UK!$A$242),IF(TestUIn4!E385=US_UK!$A$322, 5&amp;COUNTIF(TestUIn4!$E$2:$E385,US_UK!$A$322),IF(TestUIn4!E385=US_UK!$A$402, 6&amp;COUNTIF(TestUIn4!$E$2:$E385,US_UK!$A$402),IF(TestUIn4!E385=US_UK!$A$482, 7&amp;COUNTIF(TestUIn4!$E$2:$E385,US_UK!$A$482),IF(TestUIn4!E385=US_UK!$A$562, 8&amp;COUNTIF(TestUIn4!$E$2:$E385,US_UK!$A$562),IF(TestUIn4!E385=US_UK!$A$642, 9&amp;COUNTIF(TestUIn4!$E$2:$E385,US_UK!$A$642),IF(TestUIn4!E385=US_UK!$A$722, 10&amp;COUNTIF(TestUIn4!$E$2:$E385,US_UK!$A$722),0)))))))))))</f>
        <v>0</v>
      </c>
      <c r="B385" t="str">
        <f>TestUIn4!A385</f>
        <v/>
      </c>
      <c r="C385" t="str">
        <f>TestUIn4!B385</f>
        <v/>
      </c>
      <c r="D385" t="str">
        <f>TestUIn4!C385</f>
        <v/>
      </c>
      <c r="E385" t="str">
        <f>TestUIn4!D385</f>
        <v/>
      </c>
      <c r="F385" s="87" t="str">
        <f>TestUIn4!F385</f>
        <v/>
      </c>
    </row>
    <row r="386">
      <c r="A386" s="86">
        <f>(IF(TestUIn4!E386=US_UK!$A$2,1&amp;COUNTIF(TestUIn4!$E$2:$E386,US_UK!$A$2), IF(TestUIn4!E386=US_UK!$A$82, 2&amp;COUNTIF(TestUIn4!$E$2:$E386,US_UK!$A$82),IF(TestUIn4!E386=US_UK!$A$162, 3&amp;COUNTIF(TestUIn4!$E$2:$E386,US_UK!$A$162),IF(TestUIn4!E386=US_UK!$A$242, 4&amp;COUNTIF(TestUIn4!$E$2:$E386,US_UK!$A$242),IF(TestUIn4!E386=US_UK!$A$322, 5&amp;COUNTIF(TestUIn4!$E$2:$E386,US_UK!$A$322),IF(TestUIn4!E386=US_UK!$A$402, 6&amp;COUNTIF(TestUIn4!$E$2:$E386,US_UK!$A$402),IF(TestUIn4!E386=US_UK!$A$482, 7&amp;COUNTIF(TestUIn4!$E$2:$E386,US_UK!$A$482),IF(TestUIn4!E386=US_UK!$A$562, 8&amp;COUNTIF(TestUIn4!$E$2:$E386,US_UK!$A$562),IF(TestUIn4!E386=US_UK!$A$642, 9&amp;COUNTIF(TestUIn4!$E$2:$E386,US_UK!$A$642),IF(TestUIn4!E386=US_UK!$A$722, 10&amp;COUNTIF(TestUIn4!$E$2:$E386,US_UK!$A$722),0)))))))))))</f>
        <v>0</v>
      </c>
      <c r="B386" t="str">
        <f>TestUIn4!A386</f>
        <v/>
      </c>
      <c r="C386" t="str">
        <f>TestUIn4!B386</f>
        <v/>
      </c>
      <c r="D386" t="str">
        <f>TestUIn4!C386</f>
        <v/>
      </c>
      <c r="E386" t="str">
        <f>TestUIn4!D386</f>
        <v/>
      </c>
      <c r="F386" s="87" t="str">
        <f>TestUIn4!F386</f>
        <v/>
      </c>
    </row>
    <row r="387">
      <c r="A387" s="86">
        <f>(IF(TestUIn4!E387=US_UK!$A$2,1&amp;COUNTIF(TestUIn4!$E$2:$E387,US_UK!$A$2), IF(TestUIn4!E387=US_UK!$A$82, 2&amp;COUNTIF(TestUIn4!$E$2:$E387,US_UK!$A$82),IF(TestUIn4!E387=US_UK!$A$162, 3&amp;COUNTIF(TestUIn4!$E$2:$E387,US_UK!$A$162),IF(TestUIn4!E387=US_UK!$A$242, 4&amp;COUNTIF(TestUIn4!$E$2:$E387,US_UK!$A$242),IF(TestUIn4!E387=US_UK!$A$322, 5&amp;COUNTIF(TestUIn4!$E$2:$E387,US_UK!$A$322),IF(TestUIn4!E387=US_UK!$A$402, 6&amp;COUNTIF(TestUIn4!$E$2:$E387,US_UK!$A$402),IF(TestUIn4!E387=US_UK!$A$482, 7&amp;COUNTIF(TestUIn4!$E$2:$E387,US_UK!$A$482),IF(TestUIn4!E387=US_UK!$A$562, 8&amp;COUNTIF(TestUIn4!$E$2:$E387,US_UK!$A$562),IF(TestUIn4!E387=US_UK!$A$642, 9&amp;COUNTIF(TestUIn4!$E$2:$E387,US_UK!$A$642),IF(TestUIn4!E387=US_UK!$A$722, 10&amp;COUNTIF(TestUIn4!$E$2:$E387,US_UK!$A$722),0)))))))))))</f>
        <v>0</v>
      </c>
      <c r="B387" t="str">
        <f>TestUIn4!A387</f>
        <v/>
      </c>
      <c r="C387" t="str">
        <f>TestUIn4!B387</f>
        <v/>
      </c>
      <c r="D387" t="str">
        <f>TestUIn4!C387</f>
        <v/>
      </c>
      <c r="E387" t="str">
        <f>TestUIn4!D387</f>
        <v/>
      </c>
      <c r="F387" s="87" t="str">
        <f>TestUIn4!F387</f>
        <v/>
      </c>
    </row>
    <row r="388">
      <c r="A388" s="86">
        <f>(IF(TestUIn4!E388=US_UK!$A$2,1&amp;COUNTIF(TestUIn4!$E$2:$E388,US_UK!$A$2), IF(TestUIn4!E388=US_UK!$A$82, 2&amp;COUNTIF(TestUIn4!$E$2:$E388,US_UK!$A$82),IF(TestUIn4!E388=US_UK!$A$162, 3&amp;COUNTIF(TestUIn4!$E$2:$E388,US_UK!$A$162),IF(TestUIn4!E388=US_UK!$A$242, 4&amp;COUNTIF(TestUIn4!$E$2:$E388,US_UK!$A$242),IF(TestUIn4!E388=US_UK!$A$322, 5&amp;COUNTIF(TestUIn4!$E$2:$E388,US_UK!$A$322),IF(TestUIn4!E388=US_UK!$A$402, 6&amp;COUNTIF(TestUIn4!$E$2:$E388,US_UK!$A$402),IF(TestUIn4!E388=US_UK!$A$482, 7&amp;COUNTIF(TestUIn4!$E$2:$E388,US_UK!$A$482),IF(TestUIn4!E388=US_UK!$A$562, 8&amp;COUNTIF(TestUIn4!$E$2:$E388,US_UK!$A$562),IF(TestUIn4!E388=US_UK!$A$642, 9&amp;COUNTIF(TestUIn4!$E$2:$E388,US_UK!$A$642),IF(TestUIn4!E388=US_UK!$A$722, 10&amp;COUNTIF(TestUIn4!$E$2:$E388,US_UK!$A$722),0)))))))))))</f>
        <v>0</v>
      </c>
      <c r="B388" t="str">
        <f>TestUIn4!A388</f>
        <v/>
      </c>
      <c r="C388" t="str">
        <f>TestUIn4!B388</f>
        <v/>
      </c>
      <c r="D388" t="str">
        <f>TestUIn4!C388</f>
        <v/>
      </c>
      <c r="E388" t="str">
        <f>TestUIn4!D388</f>
        <v/>
      </c>
      <c r="F388" s="87" t="str">
        <f>TestUIn4!F388</f>
        <v/>
      </c>
    </row>
    <row r="389">
      <c r="A389" s="86">
        <f>(IF(TestUIn4!E389=US_UK!$A$2,1&amp;COUNTIF(TestUIn4!$E$2:$E389,US_UK!$A$2), IF(TestUIn4!E389=US_UK!$A$82, 2&amp;COUNTIF(TestUIn4!$E$2:$E389,US_UK!$A$82),IF(TestUIn4!E389=US_UK!$A$162, 3&amp;COUNTIF(TestUIn4!$E$2:$E389,US_UK!$A$162),IF(TestUIn4!E389=US_UK!$A$242, 4&amp;COUNTIF(TestUIn4!$E$2:$E389,US_UK!$A$242),IF(TestUIn4!E389=US_UK!$A$322, 5&amp;COUNTIF(TestUIn4!$E$2:$E389,US_UK!$A$322),IF(TestUIn4!E389=US_UK!$A$402, 6&amp;COUNTIF(TestUIn4!$E$2:$E389,US_UK!$A$402),IF(TestUIn4!E389=US_UK!$A$482, 7&amp;COUNTIF(TestUIn4!$E$2:$E389,US_UK!$A$482),IF(TestUIn4!E389=US_UK!$A$562, 8&amp;COUNTIF(TestUIn4!$E$2:$E389,US_UK!$A$562),IF(TestUIn4!E389=US_UK!$A$642, 9&amp;COUNTIF(TestUIn4!$E$2:$E389,US_UK!$A$642),IF(TestUIn4!E389=US_UK!$A$722, 10&amp;COUNTIF(TestUIn4!$E$2:$E389,US_UK!$A$722),0)))))))))))</f>
        <v>0</v>
      </c>
      <c r="B389" t="str">
        <f>TestUIn4!A389</f>
        <v/>
      </c>
      <c r="C389" t="str">
        <f>TestUIn4!B389</f>
        <v/>
      </c>
      <c r="D389" t="str">
        <f>TestUIn4!C389</f>
        <v/>
      </c>
      <c r="E389" t="str">
        <f>TestUIn4!D389</f>
        <v/>
      </c>
      <c r="F389" s="87" t="str">
        <f>TestUIn4!F389</f>
        <v/>
      </c>
    </row>
    <row r="390">
      <c r="A390" s="86">
        <f>(IF(TestUIn4!E390=US_UK!$A$2,1&amp;COUNTIF(TestUIn4!$E$2:$E390,US_UK!$A$2), IF(TestUIn4!E390=US_UK!$A$82, 2&amp;COUNTIF(TestUIn4!$E$2:$E390,US_UK!$A$82),IF(TestUIn4!E390=US_UK!$A$162, 3&amp;COUNTIF(TestUIn4!$E$2:$E390,US_UK!$A$162),IF(TestUIn4!E390=US_UK!$A$242, 4&amp;COUNTIF(TestUIn4!$E$2:$E390,US_UK!$A$242),IF(TestUIn4!E390=US_UK!$A$322, 5&amp;COUNTIF(TestUIn4!$E$2:$E390,US_UK!$A$322),IF(TestUIn4!E390=US_UK!$A$402, 6&amp;COUNTIF(TestUIn4!$E$2:$E390,US_UK!$A$402),IF(TestUIn4!E390=US_UK!$A$482, 7&amp;COUNTIF(TestUIn4!$E$2:$E390,US_UK!$A$482),IF(TestUIn4!E390=US_UK!$A$562, 8&amp;COUNTIF(TestUIn4!$E$2:$E390,US_UK!$A$562),IF(TestUIn4!E390=US_UK!$A$642, 9&amp;COUNTIF(TestUIn4!$E$2:$E390,US_UK!$A$642),IF(TestUIn4!E390=US_UK!$A$722, 10&amp;COUNTIF(TestUIn4!$E$2:$E390,US_UK!$A$722),0)))))))))))</f>
        <v>0</v>
      </c>
      <c r="B390" t="str">
        <f>TestUIn4!A390</f>
        <v/>
      </c>
      <c r="C390" t="str">
        <f>TestUIn4!B390</f>
        <v/>
      </c>
      <c r="D390" t="str">
        <f>TestUIn4!C390</f>
        <v/>
      </c>
      <c r="E390" t="str">
        <f>TestUIn4!D390</f>
        <v/>
      </c>
      <c r="F390" s="87" t="str">
        <f>TestUIn4!F390</f>
        <v/>
      </c>
    </row>
    <row r="391">
      <c r="A391" s="86">
        <f>(IF(TestUIn4!E391=US_UK!$A$2,1&amp;COUNTIF(TestUIn4!$E$2:$E391,US_UK!$A$2), IF(TestUIn4!E391=US_UK!$A$82, 2&amp;COUNTIF(TestUIn4!$E$2:$E391,US_UK!$A$82),IF(TestUIn4!E391=US_UK!$A$162, 3&amp;COUNTIF(TestUIn4!$E$2:$E391,US_UK!$A$162),IF(TestUIn4!E391=US_UK!$A$242, 4&amp;COUNTIF(TestUIn4!$E$2:$E391,US_UK!$A$242),IF(TestUIn4!E391=US_UK!$A$322, 5&amp;COUNTIF(TestUIn4!$E$2:$E391,US_UK!$A$322),IF(TestUIn4!E391=US_UK!$A$402, 6&amp;COUNTIF(TestUIn4!$E$2:$E391,US_UK!$A$402),IF(TestUIn4!E391=US_UK!$A$482, 7&amp;COUNTIF(TestUIn4!$E$2:$E391,US_UK!$A$482),IF(TestUIn4!E391=US_UK!$A$562, 8&amp;COUNTIF(TestUIn4!$E$2:$E391,US_UK!$A$562),IF(TestUIn4!E391=US_UK!$A$642, 9&amp;COUNTIF(TestUIn4!$E$2:$E391,US_UK!$A$642),IF(TestUIn4!E391=US_UK!$A$722, 10&amp;COUNTIF(TestUIn4!$E$2:$E391,US_UK!$A$722),0)))))))))))</f>
        <v>0</v>
      </c>
      <c r="B391" t="str">
        <f>TestUIn4!A391</f>
        <v/>
      </c>
      <c r="C391" t="str">
        <f>TestUIn4!B391</f>
        <v/>
      </c>
      <c r="D391" t="str">
        <f>TestUIn4!C391</f>
        <v/>
      </c>
      <c r="E391" t="str">
        <f>TestUIn4!D391</f>
        <v/>
      </c>
      <c r="F391" s="87" t="str">
        <f>TestUIn4!F391</f>
        <v/>
      </c>
    </row>
    <row r="392">
      <c r="A392" s="86">
        <f>(IF(TestUIn4!E392=US_UK!$A$2,1&amp;COUNTIF(TestUIn4!$E$2:$E392,US_UK!$A$2), IF(TestUIn4!E392=US_UK!$A$82, 2&amp;COUNTIF(TestUIn4!$E$2:$E392,US_UK!$A$82),IF(TestUIn4!E392=US_UK!$A$162, 3&amp;COUNTIF(TestUIn4!$E$2:$E392,US_UK!$A$162),IF(TestUIn4!E392=US_UK!$A$242, 4&amp;COUNTIF(TestUIn4!$E$2:$E392,US_UK!$A$242),IF(TestUIn4!E392=US_UK!$A$322, 5&amp;COUNTIF(TestUIn4!$E$2:$E392,US_UK!$A$322),IF(TestUIn4!E392=US_UK!$A$402, 6&amp;COUNTIF(TestUIn4!$E$2:$E392,US_UK!$A$402),IF(TestUIn4!E392=US_UK!$A$482, 7&amp;COUNTIF(TestUIn4!$E$2:$E392,US_UK!$A$482),IF(TestUIn4!E392=US_UK!$A$562, 8&amp;COUNTIF(TestUIn4!$E$2:$E392,US_UK!$A$562),IF(TestUIn4!E392=US_UK!$A$642, 9&amp;COUNTIF(TestUIn4!$E$2:$E392,US_UK!$A$642),IF(TestUIn4!E392=US_UK!$A$722, 10&amp;COUNTIF(TestUIn4!$E$2:$E392,US_UK!$A$722),0)))))))))))</f>
        <v>0</v>
      </c>
      <c r="B392" t="str">
        <f>TestUIn4!A392</f>
        <v/>
      </c>
      <c r="C392" t="str">
        <f>TestUIn4!B392</f>
        <v/>
      </c>
      <c r="D392" t="str">
        <f>TestUIn4!C392</f>
        <v/>
      </c>
      <c r="E392" t="str">
        <f>TestUIn4!D392</f>
        <v/>
      </c>
      <c r="F392" s="87" t="str">
        <f>TestUIn4!F392</f>
        <v/>
      </c>
    </row>
    <row r="393">
      <c r="A393" s="86">
        <f>(IF(TestUIn4!E393=US_UK!$A$2,1&amp;COUNTIF(TestUIn4!$E$2:$E393,US_UK!$A$2), IF(TestUIn4!E393=US_UK!$A$82, 2&amp;COUNTIF(TestUIn4!$E$2:$E393,US_UK!$A$82),IF(TestUIn4!E393=US_UK!$A$162, 3&amp;COUNTIF(TestUIn4!$E$2:$E393,US_UK!$A$162),IF(TestUIn4!E393=US_UK!$A$242, 4&amp;COUNTIF(TestUIn4!$E$2:$E393,US_UK!$A$242),IF(TestUIn4!E393=US_UK!$A$322, 5&amp;COUNTIF(TestUIn4!$E$2:$E393,US_UK!$A$322),IF(TestUIn4!E393=US_UK!$A$402, 6&amp;COUNTIF(TestUIn4!$E$2:$E393,US_UK!$A$402),IF(TestUIn4!E393=US_UK!$A$482, 7&amp;COUNTIF(TestUIn4!$E$2:$E393,US_UK!$A$482),IF(TestUIn4!E393=US_UK!$A$562, 8&amp;COUNTIF(TestUIn4!$E$2:$E393,US_UK!$A$562),IF(TestUIn4!E393=US_UK!$A$642, 9&amp;COUNTIF(TestUIn4!$E$2:$E393,US_UK!$A$642),IF(TestUIn4!E393=US_UK!$A$722, 10&amp;COUNTIF(TestUIn4!$E$2:$E393,US_UK!$A$722),0)))))))))))</f>
        <v>0</v>
      </c>
      <c r="B393" t="str">
        <f>TestUIn4!A393</f>
        <v/>
      </c>
      <c r="C393" t="str">
        <f>TestUIn4!B393</f>
        <v/>
      </c>
      <c r="D393" t="str">
        <f>TestUIn4!C393</f>
        <v/>
      </c>
      <c r="E393" t="str">
        <f>TestUIn4!D393</f>
        <v/>
      </c>
      <c r="F393" s="87" t="str">
        <f>TestUIn4!F393</f>
        <v/>
      </c>
    </row>
    <row r="394">
      <c r="A394" s="86">
        <f>(IF(TestUIn4!E394=US_UK!$A$2,1&amp;COUNTIF(TestUIn4!$E$2:$E394,US_UK!$A$2), IF(TestUIn4!E394=US_UK!$A$82, 2&amp;COUNTIF(TestUIn4!$E$2:$E394,US_UK!$A$82),IF(TestUIn4!E394=US_UK!$A$162, 3&amp;COUNTIF(TestUIn4!$E$2:$E394,US_UK!$A$162),IF(TestUIn4!E394=US_UK!$A$242, 4&amp;COUNTIF(TestUIn4!$E$2:$E394,US_UK!$A$242),IF(TestUIn4!E394=US_UK!$A$322, 5&amp;COUNTIF(TestUIn4!$E$2:$E394,US_UK!$A$322),IF(TestUIn4!E394=US_UK!$A$402, 6&amp;COUNTIF(TestUIn4!$E$2:$E394,US_UK!$A$402),IF(TestUIn4!E394=US_UK!$A$482, 7&amp;COUNTIF(TestUIn4!$E$2:$E394,US_UK!$A$482),IF(TestUIn4!E394=US_UK!$A$562, 8&amp;COUNTIF(TestUIn4!$E$2:$E394,US_UK!$A$562),IF(TestUIn4!E394=US_UK!$A$642, 9&amp;COUNTIF(TestUIn4!$E$2:$E394,US_UK!$A$642),IF(TestUIn4!E394=US_UK!$A$722, 10&amp;COUNTIF(TestUIn4!$E$2:$E394,US_UK!$A$722),0)))))))))))</f>
        <v>0</v>
      </c>
      <c r="B394" t="str">
        <f>TestUIn4!A394</f>
        <v/>
      </c>
      <c r="C394" t="str">
        <f>TestUIn4!B394</f>
        <v/>
      </c>
      <c r="D394" t="str">
        <f>TestUIn4!C394</f>
        <v/>
      </c>
      <c r="E394" t="str">
        <f>TestUIn4!D394</f>
        <v/>
      </c>
      <c r="F394" s="87" t="str">
        <f>TestUIn4!F394</f>
        <v/>
      </c>
    </row>
    <row r="395">
      <c r="A395" s="86">
        <f>(IF(TestUIn4!E395=US_UK!$A$2,1&amp;COUNTIF(TestUIn4!$E$2:$E395,US_UK!$A$2), IF(TestUIn4!E395=US_UK!$A$82, 2&amp;COUNTIF(TestUIn4!$E$2:$E395,US_UK!$A$82),IF(TestUIn4!E395=US_UK!$A$162, 3&amp;COUNTIF(TestUIn4!$E$2:$E395,US_UK!$A$162),IF(TestUIn4!E395=US_UK!$A$242, 4&amp;COUNTIF(TestUIn4!$E$2:$E395,US_UK!$A$242),IF(TestUIn4!E395=US_UK!$A$322, 5&amp;COUNTIF(TestUIn4!$E$2:$E395,US_UK!$A$322),IF(TestUIn4!E395=US_UK!$A$402, 6&amp;COUNTIF(TestUIn4!$E$2:$E395,US_UK!$A$402),IF(TestUIn4!E395=US_UK!$A$482, 7&amp;COUNTIF(TestUIn4!$E$2:$E395,US_UK!$A$482),IF(TestUIn4!E395=US_UK!$A$562, 8&amp;COUNTIF(TestUIn4!$E$2:$E395,US_UK!$A$562),IF(TestUIn4!E395=US_UK!$A$642, 9&amp;COUNTIF(TestUIn4!$E$2:$E395,US_UK!$A$642),IF(TestUIn4!E395=US_UK!$A$722, 10&amp;COUNTIF(TestUIn4!$E$2:$E395,US_UK!$A$722),0)))))))))))</f>
        <v>0</v>
      </c>
      <c r="B395" t="str">
        <f>TestUIn4!A395</f>
        <v/>
      </c>
      <c r="C395" t="str">
        <f>TestUIn4!B395</f>
        <v/>
      </c>
      <c r="D395" t="str">
        <f>TestUIn4!C395</f>
        <v/>
      </c>
      <c r="E395" t="str">
        <f>TestUIn4!D395</f>
        <v/>
      </c>
      <c r="F395" s="87" t="str">
        <f>TestUIn4!F395</f>
        <v/>
      </c>
    </row>
    <row r="396">
      <c r="A396" s="86">
        <f>(IF(TestUIn4!E396=US_UK!$A$2,1&amp;COUNTIF(TestUIn4!$E$2:$E396,US_UK!$A$2), IF(TestUIn4!E396=US_UK!$A$82, 2&amp;COUNTIF(TestUIn4!$E$2:$E396,US_UK!$A$82),IF(TestUIn4!E396=US_UK!$A$162, 3&amp;COUNTIF(TestUIn4!$E$2:$E396,US_UK!$A$162),IF(TestUIn4!E396=US_UK!$A$242, 4&amp;COUNTIF(TestUIn4!$E$2:$E396,US_UK!$A$242),IF(TestUIn4!E396=US_UK!$A$322, 5&amp;COUNTIF(TestUIn4!$E$2:$E396,US_UK!$A$322),IF(TestUIn4!E396=US_UK!$A$402, 6&amp;COUNTIF(TestUIn4!$E$2:$E396,US_UK!$A$402),IF(TestUIn4!E396=US_UK!$A$482, 7&amp;COUNTIF(TestUIn4!$E$2:$E396,US_UK!$A$482),IF(TestUIn4!E396=US_UK!$A$562, 8&amp;COUNTIF(TestUIn4!$E$2:$E396,US_UK!$A$562),IF(TestUIn4!E396=US_UK!$A$642, 9&amp;COUNTIF(TestUIn4!$E$2:$E396,US_UK!$A$642),IF(TestUIn4!E396=US_UK!$A$722, 10&amp;COUNTIF(TestUIn4!$E$2:$E396,US_UK!$A$722),0)))))))))))</f>
        <v>0</v>
      </c>
      <c r="B396" t="str">
        <f>TestUIn4!A396</f>
        <v/>
      </c>
      <c r="C396" t="str">
        <f>TestUIn4!B396</f>
        <v/>
      </c>
      <c r="D396" t="str">
        <f>TestUIn4!C396</f>
        <v/>
      </c>
      <c r="E396" t="str">
        <f>TestUIn4!D396</f>
        <v/>
      </c>
      <c r="F396" s="87" t="str">
        <f>TestUIn4!F396</f>
        <v/>
      </c>
    </row>
    <row r="397">
      <c r="A397" s="86">
        <f>(IF(TestUIn4!E397=US_UK!$A$2,1&amp;COUNTIF(TestUIn4!$E$2:$E397,US_UK!$A$2), IF(TestUIn4!E397=US_UK!$A$82, 2&amp;COUNTIF(TestUIn4!$E$2:$E397,US_UK!$A$82),IF(TestUIn4!E397=US_UK!$A$162, 3&amp;COUNTIF(TestUIn4!$E$2:$E397,US_UK!$A$162),IF(TestUIn4!E397=US_UK!$A$242, 4&amp;COUNTIF(TestUIn4!$E$2:$E397,US_UK!$A$242),IF(TestUIn4!E397=US_UK!$A$322, 5&amp;COUNTIF(TestUIn4!$E$2:$E397,US_UK!$A$322),IF(TestUIn4!E397=US_UK!$A$402, 6&amp;COUNTIF(TestUIn4!$E$2:$E397,US_UK!$A$402),IF(TestUIn4!E397=US_UK!$A$482, 7&amp;COUNTIF(TestUIn4!$E$2:$E397,US_UK!$A$482),IF(TestUIn4!E397=US_UK!$A$562, 8&amp;COUNTIF(TestUIn4!$E$2:$E397,US_UK!$A$562),IF(TestUIn4!E397=US_UK!$A$642, 9&amp;COUNTIF(TestUIn4!$E$2:$E397,US_UK!$A$642),IF(TestUIn4!E397=US_UK!$A$722, 10&amp;COUNTIF(TestUIn4!$E$2:$E397,US_UK!$A$722),0)))))))))))</f>
        <v>0</v>
      </c>
      <c r="B397" t="str">
        <f>TestUIn4!A397</f>
        <v/>
      </c>
      <c r="C397" t="str">
        <f>TestUIn4!B397</f>
        <v/>
      </c>
      <c r="D397" t="str">
        <f>TestUIn4!C397</f>
        <v/>
      </c>
      <c r="E397" t="str">
        <f>TestUIn4!D397</f>
        <v/>
      </c>
      <c r="F397" s="87" t="str">
        <f>TestUIn4!F397</f>
        <v/>
      </c>
    </row>
    <row r="398">
      <c r="A398" s="86">
        <f>(IF(TestUIn4!E398=US_UK!$A$2,1&amp;COUNTIF(TestUIn4!$E$2:$E398,US_UK!$A$2), IF(TestUIn4!E398=US_UK!$A$82, 2&amp;COUNTIF(TestUIn4!$E$2:$E398,US_UK!$A$82),IF(TestUIn4!E398=US_UK!$A$162, 3&amp;COUNTIF(TestUIn4!$E$2:$E398,US_UK!$A$162),IF(TestUIn4!E398=US_UK!$A$242, 4&amp;COUNTIF(TestUIn4!$E$2:$E398,US_UK!$A$242),IF(TestUIn4!E398=US_UK!$A$322, 5&amp;COUNTIF(TestUIn4!$E$2:$E398,US_UK!$A$322),IF(TestUIn4!E398=US_UK!$A$402, 6&amp;COUNTIF(TestUIn4!$E$2:$E398,US_UK!$A$402),IF(TestUIn4!E398=US_UK!$A$482, 7&amp;COUNTIF(TestUIn4!$E$2:$E398,US_UK!$A$482),IF(TestUIn4!E398=US_UK!$A$562, 8&amp;COUNTIF(TestUIn4!$E$2:$E398,US_UK!$A$562),IF(TestUIn4!E398=US_UK!$A$642, 9&amp;COUNTIF(TestUIn4!$E$2:$E398,US_UK!$A$642),IF(TestUIn4!E398=US_UK!$A$722, 10&amp;COUNTIF(TestUIn4!$E$2:$E398,US_UK!$A$722),0)))))))))))</f>
        <v>0</v>
      </c>
      <c r="B398" t="str">
        <f>TestUIn4!A398</f>
        <v/>
      </c>
      <c r="C398" t="str">
        <f>TestUIn4!B398</f>
        <v/>
      </c>
      <c r="D398" t="str">
        <f>TestUIn4!C398</f>
        <v/>
      </c>
      <c r="E398" t="str">
        <f>TestUIn4!D398</f>
        <v/>
      </c>
      <c r="F398" s="87" t="str">
        <f>TestUIn4!F398</f>
        <v/>
      </c>
    </row>
    <row r="399">
      <c r="A399" s="86">
        <f>(IF(TestUIn4!E399=US_UK!$A$2,1&amp;COUNTIF(TestUIn4!$E$2:$E399,US_UK!$A$2), IF(TestUIn4!E399=US_UK!$A$82, 2&amp;COUNTIF(TestUIn4!$E$2:$E399,US_UK!$A$82),IF(TestUIn4!E399=US_UK!$A$162, 3&amp;COUNTIF(TestUIn4!$E$2:$E399,US_UK!$A$162),IF(TestUIn4!E399=US_UK!$A$242, 4&amp;COUNTIF(TestUIn4!$E$2:$E399,US_UK!$A$242),IF(TestUIn4!E399=US_UK!$A$322, 5&amp;COUNTIF(TestUIn4!$E$2:$E399,US_UK!$A$322),IF(TestUIn4!E399=US_UK!$A$402, 6&amp;COUNTIF(TestUIn4!$E$2:$E399,US_UK!$A$402),IF(TestUIn4!E399=US_UK!$A$482, 7&amp;COUNTIF(TestUIn4!$E$2:$E399,US_UK!$A$482),IF(TestUIn4!E399=US_UK!$A$562, 8&amp;COUNTIF(TestUIn4!$E$2:$E399,US_UK!$A$562),IF(TestUIn4!E399=US_UK!$A$642, 9&amp;COUNTIF(TestUIn4!$E$2:$E399,US_UK!$A$642),IF(TestUIn4!E399=US_UK!$A$722, 10&amp;COUNTIF(TestUIn4!$E$2:$E399,US_UK!$A$722),0)))))))))))</f>
        <v>0</v>
      </c>
      <c r="B399" t="str">
        <f>TestUIn4!A399</f>
        <v/>
      </c>
      <c r="C399" t="str">
        <f>TestUIn4!B399</f>
        <v/>
      </c>
      <c r="D399" t="str">
        <f>TestUIn4!C399</f>
        <v/>
      </c>
      <c r="E399" t="str">
        <f>TestUIn4!D399</f>
        <v/>
      </c>
      <c r="F399" s="87" t="str">
        <f>TestUIn4!F399</f>
        <v/>
      </c>
    </row>
    <row r="400">
      <c r="A400" s="86">
        <f>(IF(TestUIn4!E400=US_UK!$A$2,1&amp;COUNTIF(TestUIn4!$E$2:$E400,US_UK!$A$2), IF(TestUIn4!E400=US_UK!$A$82, 2&amp;COUNTIF(TestUIn4!$E$2:$E400,US_UK!$A$82),IF(TestUIn4!E400=US_UK!$A$162, 3&amp;COUNTIF(TestUIn4!$E$2:$E400,US_UK!$A$162),IF(TestUIn4!E400=US_UK!$A$242, 4&amp;COUNTIF(TestUIn4!$E$2:$E400,US_UK!$A$242),IF(TestUIn4!E400=US_UK!$A$322, 5&amp;COUNTIF(TestUIn4!$E$2:$E400,US_UK!$A$322),IF(TestUIn4!E400=US_UK!$A$402, 6&amp;COUNTIF(TestUIn4!$E$2:$E400,US_UK!$A$402),IF(TestUIn4!E400=US_UK!$A$482, 7&amp;COUNTIF(TestUIn4!$E$2:$E400,US_UK!$A$482),IF(TestUIn4!E400=US_UK!$A$562, 8&amp;COUNTIF(TestUIn4!$E$2:$E400,US_UK!$A$562),IF(TestUIn4!E400=US_UK!$A$642, 9&amp;COUNTIF(TestUIn4!$E$2:$E400,US_UK!$A$642),IF(TestUIn4!E400=US_UK!$A$722, 10&amp;COUNTIF(TestUIn4!$E$2:$E400,US_UK!$A$722),0)))))))))))</f>
        <v>0</v>
      </c>
      <c r="B400" t="str">
        <f>TestUIn4!A400</f>
        <v/>
      </c>
      <c r="C400" t="str">
        <f>TestUIn4!B400</f>
        <v/>
      </c>
      <c r="D400" t="str">
        <f>TestUIn4!C400</f>
        <v/>
      </c>
      <c r="E400" t="str">
        <f>TestUIn4!D400</f>
        <v/>
      </c>
      <c r="F400" s="87" t="str">
        <f>TestUIn4!F400</f>
        <v/>
      </c>
    </row>
    <row r="401">
      <c r="A401" s="86">
        <f>(IF(TestUIn4!E401=US_UK!$A$2,1&amp;COUNTIF(TestUIn4!$E$2:$E401,US_UK!$A$2), IF(TestUIn4!E401=US_UK!$A$82, 2&amp;COUNTIF(TestUIn4!$E$2:$E401,US_UK!$A$82),IF(TestUIn4!E401=US_UK!$A$162, 3&amp;COUNTIF(TestUIn4!$E$2:$E401,US_UK!$A$162),IF(TestUIn4!E401=US_UK!$A$242, 4&amp;COUNTIF(TestUIn4!$E$2:$E401,US_UK!$A$242),IF(TestUIn4!E401=US_UK!$A$322, 5&amp;COUNTIF(TestUIn4!$E$2:$E401,US_UK!$A$322),IF(TestUIn4!E401=US_UK!$A$402, 6&amp;COUNTIF(TestUIn4!$E$2:$E401,US_UK!$A$402),IF(TestUIn4!E401=US_UK!$A$482, 7&amp;COUNTIF(TestUIn4!$E$2:$E401,US_UK!$A$482),IF(TestUIn4!E401=US_UK!$A$562, 8&amp;COUNTIF(TestUIn4!$E$2:$E401,US_UK!$A$562),IF(TestUIn4!E401=US_UK!$A$642, 9&amp;COUNTIF(TestUIn4!$E$2:$E401,US_UK!$A$642),IF(TestUIn4!E401=US_UK!$A$722, 10&amp;COUNTIF(TestUIn4!$E$2:$E401,US_UK!$A$722),0)))))))))))</f>
        <v>0</v>
      </c>
      <c r="B401" t="str">
        <f>TestUIn4!A401</f>
        <v/>
      </c>
      <c r="C401" t="str">
        <f>TestUIn4!B401</f>
        <v/>
      </c>
      <c r="D401" t="str">
        <f>TestUIn4!C401</f>
        <v/>
      </c>
      <c r="E401" t="str">
        <f>TestUIn4!D401</f>
        <v/>
      </c>
      <c r="F401" s="87" t="str">
        <f>TestUIn4!F401</f>
        <v/>
      </c>
    </row>
    <row r="402">
      <c r="A402" s="86">
        <f>(IF(TestUIn4!E402=US_UK!$A$2,1&amp;COUNTIF(TestUIn4!$E$2:$E402,US_UK!$A$2), IF(TestUIn4!E402=US_UK!$A$82, 2&amp;COUNTIF(TestUIn4!$E$2:$E402,US_UK!$A$82),IF(TestUIn4!E402=US_UK!$A$162, 3&amp;COUNTIF(TestUIn4!$E$2:$E402,US_UK!$A$162),IF(TestUIn4!E402=US_UK!$A$242, 4&amp;COUNTIF(TestUIn4!$E$2:$E402,US_UK!$A$242),IF(TestUIn4!E402=US_UK!$A$322, 5&amp;COUNTIF(TestUIn4!$E$2:$E402,US_UK!$A$322),IF(TestUIn4!E402=US_UK!$A$402, 6&amp;COUNTIF(TestUIn4!$E$2:$E402,US_UK!$A$402),IF(TestUIn4!E402=US_UK!$A$482, 7&amp;COUNTIF(TestUIn4!$E$2:$E402,US_UK!$A$482),IF(TestUIn4!E402=US_UK!$A$562, 8&amp;COUNTIF(TestUIn4!$E$2:$E402,US_UK!$A$562),IF(TestUIn4!E402=US_UK!$A$642, 9&amp;COUNTIF(TestUIn4!$E$2:$E402,US_UK!$A$642),IF(TestUIn4!E402=US_UK!$A$722, 10&amp;COUNTIF(TestUIn4!$E$2:$E402,US_UK!$A$722),0)))))))))))</f>
        <v>0</v>
      </c>
      <c r="B402" t="str">
        <f>TestUIn4!A402</f>
        <v/>
      </c>
      <c r="C402" t="str">
        <f>TestUIn4!B402</f>
        <v/>
      </c>
      <c r="D402" t="str">
        <f>TestUIn4!C402</f>
        <v/>
      </c>
      <c r="E402" t="str">
        <f>TestUIn4!D402</f>
        <v/>
      </c>
      <c r="F402" s="87" t="str">
        <f>TestUIn4!F402</f>
        <v/>
      </c>
    </row>
    <row r="403">
      <c r="A403" s="86">
        <f>(IF(TestUIn4!E403=US_UK!$A$2,1&amp;COUNTIF(TestUIn4!$E$2:$E403,US_UK!$A$2), IF(TestUIn4!E403=US_UK!$A$82, 2&amp;COUNTIF(TestUIn4!$E$2:$E403,US_UK!$A$82),IF(TestUIn4!E403=US_UK!$A$162, 3&amp;COUNTIF(TestUIn4!$E$2:$E403,US_UK!$A$162),IF(TestUIn4!E403=US_UK!$A$242, 4&amp;COUNTIF(TestUIn4!$E$2:$E403,US_UK!$A$242),IF(TestUIn4!E403=US_UK!$A$322, 5&amp;COUNTIF(TestUIn4!$E$2:$E403,US_UK!$A$322),IF(TestUIn4!E403=US_UK!$A$402, 6&amp;COUNTIF(TestUIn4!$E$2:$E403,US_UK!$A$402),IF(TestUIn4!E403=US_UK!$A$482, 7&amp;COUNTIF(TestUIn4!$E$2:$E403,US_UK!$A$482),IF(TestUIn4!E403=US_UK!$A$562, 8&amp;COUNTIF(TestUIn4!$E$2:$E403,US_UK!$A$562),IF(TestUIn4!E403=US_UK!$A$642, 9&amp;COUNTIF(TestUIn4!$E$2:$E403,US_UK!$A$642),IF(TestUIn4!E403=US_UK!$A$722, 10&amp;COUNTIF(TestUIn4!$E$2:$E403,US_UK!$A$722),0)))))))))))</f>
        <v>0</v>
      </c>
      <c r="B403" t="str">
        <f>TestUIn4!A403</f>
        <v/>
      </c>
      <c r="C403" t="str">
        <f>TestUIn4!B403</f>
        <v/>
      </c>
      <c r="D403" t="str">
        <f>TestUIn4!C403</f>
        <v/>
      </c>
      <c r="E403" t="str">
        <f>TestUIn4!D403</f>
        <v/>
      </c>
      <c r="F403" s="87" t="str">
        <f>TestUIn4!F403</f>
        <v/>
      </c>
    </row>
    <row r="404">
      <c r="A404" s="86">
        <f>(IF(TestUIn4!E404=US_UK!$A$2,1&amp;COUNTIF(TestUIn4!$E$2:$E404,US_UK!$A$2), IF(TestUIn4!E404=US_UK!$A$82, 2&amp;COUNTIF(TestUIn4!$E$2:$E404,US_UK!$A$82),IF(TestUIn4!E404=US_UK!$A$162, 3&amp;COUNTIF(TestUIn4!$E$2:$E404,US_UK!$A$162),IF(TestUIn4!E404=US_UK!$A$242, 4&amp;COUNTIF(TestUIn4!$E$2:$E404,US_UK!$A$242),IF(TestUIn4!E404=US_UK!$A$322, 5&amp;COUNTIF(TestUIn4!$E$2:$E404,US_UK!$A$322),IF(TestUIn4!E404=US_UK!$A$402, 6&amp;COUNTIF(TestUIn4!$E$2:$E404,US_UK!$A$402),IF(TestUIn4!E404=US_UK!$A$482, 7&amp;COUNTIF(TestUIn4!$E$2:$E404,US_UK!$A$482),IF(TestUIn4!E404=US_UK!$A$562, 8&amp;COUNTIF(TestUIn4!$E$2:$E404,US_UK!$A$562),IF(TestUIn4!E404=US_UK!$A$642, 9&amp;COUNTIF(TestUIn4!$E$2:$E404,US_UK!$A$642),IF(TestUIn4!E404=US_UK!$A$722, 10&amp;COUNTIF(TestUIn4!$E$2:$E404,US_UK!$A$722),0)))))))))))</f>
        <v>0</v>
      </c>
      <c r="B404" t="str">
        <f>TestUIn4!A404</f>
        <v/>
      </c>
      <c r="C404" t="str">
        <f>TestUIn4!B404</f>
        <v/>
      </c>
      <c r="D404" t="str">
        <f>TestUIn4!C404</f>
        <v/>
      </c>
      <c r="E404" t="str">
        <f>TestUIn4!D404</f>
        <v/>
      </c>
      <c r="F404" s="87" t="str">
        <f>TestUIn4!F404</f>
        <v/>
      </c>
    </row>
    <row r="405">
      <c r="A405" s="86">
        <f>(IF(TestUIn4!E405=US_UK!$A$2,1&amp;COUNTIF(TestUIn4!$E$2:$E405,US_UK!$A$2), IF(TestUIn4!E405=US_UK!$A$82, 2&amp;COUNTIF(TestUIn4!$E$2:$E405,US_UK!$A$82),IF(TestUIn4!E405=US_UK!$A$162, 3&amp;COUNTIF(TestUIn4!$E$2:$E405,US_UK!$A$162),IF(TestUIn4!E405=US_UK!$A$242, 4&amp;COUNTIF(TestUIn4!$E$2:$E405,US_UK!$A$242),IF(TestUIn4!E405=US_UK!$A$322, 5&amp;COUNTIF(TestUIn4!$E$2:$E405,US_UK!$A$322),IF(TestUIn4!E405=US_UK!$A$402, 6&amp;COUNTIF(TestUIn4!$E$2:$E405,US_UK!$A$402),IF(TestUIn4!E405=US_UK!$A$482, 7&amp;COUNTIF(TestUIn4!$E$2:$E405,US_UK!$A$482),IF(TestUIn4!E405=US_UK!$A$562, 8&amp;COUNTIF(TestUIn4!$E$2:$E405,US_UK!$A$562),IF(TestUIn4!E405=US_UK!$A$642, 9&amp;COUNTIF(TestUIn4!$E$2:$E405,US_UK!$A$642),IF(TestUIn4!E405=US_UK!$A$722, 10&amp;COUNTIF(TestUIn4!$E$2:$E405,US_UK!$A$722),0)))))))))))</f>
        <v>0</v>
      </c>
      <c r="B405" t="str">
        <f>TestUIn4!A405</f>
        <v/>
      </c>
      <c r="C405" t="str">
        <f>TestUIn4!B405</f>
        <v/>
      </c>
      <c r="D405" t="str">
        <f>TestUIn4!C405</f>
        <v/>
      </c>
      <c r="E405" t="str">
        <f>TestUIn4!D405</f>
        <v/>
      </c>
      <c r="F405" s="87" t="str">
        <f>TestUIn4!F405</f>
        <v/>
      </c>
    </row>
    <row r="406">
      <c r="A406" s="86">
        <f>(IF(TestUIn4!E406=US_UK!$A$2,1&amp;COUNTIF(TestUIn4!$E$2:$E406,US_UK!$A$2), IF(TestUIn4!E406=US_UK!$A$82, 2&amp;COUNTIF(TestUIn4!$E$2:$E406,US_UK!$A$82),IF(TestUIn4!E406=US_UK!$A$162, 3&amp;COUNTIF(TestUIn4!$E$2:$E406,US_UK!$A$162),IF(TestUIn4!E406=US_UK!$A$242, 4&amp;COUNTIF(TestUIn4!$E$2:$E406,US_UK!$A$242),IF(TestUIn4!E406=US_UK!$A$322, 5&amp;COUNTIF(TestUIn4!$E$2:$E406,US_UK!$A$322),IF(TestUIn4!E406=US_UK!$A$402, 6&amp;COUNTIF(TestUIn4!$E$2:$E406,US_UK!$A$402),IF(TestUIn4!E406=US_UK!$A$482, 7&amp;COUNTIF(TestUIn4!$E$2:$E406,US_UK!$A$482),IF(TestUIn4!E406=US_UK!$A$562, 8&amp;COUNTIF(TestUIn4!$E$2:$E406,US_UK!$A$562),IF(TestUIn4!E406=US_UK!$A$642, 9&amp;COUNTIF(TestUIn4!$E$2:$E406,US_UK!$A$642),IF(TestUIn4!E406=US_UK!$A$722, 10&amp;COUNTIF(TestUIn4!$E$2:$E406,US_UK!$A$722),0)))))))))))</f>
        <v>0</v>
      </c>
      <c r="B406" t="str">
        <f>TestUIn4!A406</f>
        <v/>
      </c>
      <c r="C406" t="str">
        <f>TestUIn4!B406</f>
        <v/>
      </c>
      <c r="D406" t="str">
        <f>TestUIn4!C406</f>
        <v/>
      </c>
      <c r="E406" t="str">
        <f>TestUIn4!D406</f>
        <v/>
      </c>
      <c r="F406" s="87" t="str">
        <f>TestUIn4!F406</f>
        <v/>
      </c>
    </row>
    <row r="407">
      <c r="A407" s="86">
        <f>(IF(TestUIn4!E407=US_UK!$A$2,1&amp;COUNTIF(TestUIn4!$E$2:$E407,US_UK!$A$2), IF(TestUIn4!E407=US_UK!$A$82, 2&amp;COUNTIF(TestUIn4!$E$2:$E407,US_UK!$A$82),IF(TestUIn4!E407=US_UK!$A$162, 3&amp;COUNTIF(TestUIn4!$E$2:$E407,US_UK!$A$162),IF(TestUIn4!E407=US_UK!$A$242, 4&amp;COUNTIF(TestUIn4!$E$2:$E407,US_UK!$A$242),IF(TestUIn4!E407=US_UK!$A$322, 5&amp;COUNTIF(TestUIn4!$E$2:$E407,US_UK!$A$322),IF(TestUIn4!E407=US_UK!$A$402, 6&amp;COUNTIF(TestUIn4!$E$2:$E407,US_UK!$A$402),IF(TestUIn4!E407=US_UK!$A$482, 7&amp;COUNTIF(TestUIn4!$E$2:$E407,US_UK!$A$482),IF(TestUIn4!E407=US_UK!$A$562, 8&amp;COUNTIF(TestUIn4!$E$2:$E407,US_UK!$A$562),IF(TestUIn4!E407=US_UK!$A$642, 9&amp;COUNTIF(TestUIn4!$E$2:$E407,US_UK!$A$642),IF(TestUIn4!E407=US_UK!$A$722, 10&amp;COUNTIF(TestUIn4!$E$2:$E407,US_UK!$A$722),0)))))))))))</f>
        <v>0</v>
      </c>
      <c r="B407" t="str">
        <f>TestUIn4!A407</f>
        <v/>
      </c>
      <c r="C407" t="str">
        <f>TestUIn4!B407</f>
        <v/>
      </c>
      <c r="D407" t="str">
        <f>TestUIn4!C407</f>
        <v/>
      </c>
      <c r="E407" t="str">
        <f>TestUIn4!D407</f>
        <v/>
      </c>
      <c r="F407" s="87" t="str">
        <f>TestUIn4!F407</f>
        <v/>
      </c>
    </row>
    <row r="408">
      <c r="A408" s="86">
        <f>(IF(TestUIn4!E408=US_UK!$A$2,1&amp;COUNTIF(TestUIn4!$E$2:$E408,US_UK!$A$2), IF(TestUIn4!E408=US_UK!$A$82, 2&amp;COUNTIF(TestUIn4!$E$2:$E408,US_UK!$A$82),IF(TestUIn4!E408=US_UK!$A$162, 3&amp;COUNTIF(TestUIn4!$E$2:$E408,US_UK!$A$162),IF(TestUIn4!E408=US_UK!$A$242, 4&amp;COUNTIF(TestUIn4!$E$2:$E408,US_UK!$A$242),IF(TestUIn4!E408=US_UK!$A$322, 5&amp;COUNTIF(TestUIn4!$E$2:$E408,US_UK!$A$322),IF(TestUIn4!E408=US_UK!$A$402, 6&amp;COUNTIF(TestUIn4!$E$2:$E408,US_UK!$A$402),IF(TestUIn4!E408=US_UK!$A$482, 7&amp;COUNTIF(TestUIn4!$E$2:$E408,US_UK!$A$482),IF(TestUIn4!E408=US_UK!$A$562, 8&amp;COUNTIF(TestUIn4!$E$2:$E408,US_UK!$A$562),IF(TestUIn4!E408=US_UK!$A$642, 9&amp;COUNTIF(TestUIn4!$E$2:$E408,US_UK!$A$642),IF(TestUIn4!E408=US_UK!$A$722, 10&amp;COUNTIF(TestUIn4!$E$2:$E408,US_UK!$A$722),0)))))))))))</f>
        <v>0</v>
      </c>
      <c r="B408" t="str">
        <f>TestUIn4!A408</f>
        <v/>
      </c>
      <c r="C408" t="str">
        <f>TestUIn4!B408</f>
        <v/>
      </c>
      <c r="D408" t="str">
        <f>TestUIn4!C408</f>
        <v/>
      </c>
      <c r="E408" t="str">
        <f>TestUIn4!D408</f>
        <v/>
      </c>
      <c r="F408" s="87" t="str">
        <f>TestUIn4!F408</f>
        <v/>
      </c>
    </row>
    <row r="409">
      <c r="A409" s="86">
        <f>(IF(TestUIn4!E409=US_UK!$A$2,1&amp;COUNTIF(TestUIn4!$E$2:$E409,US_UK!$A$2), IF(TestUIn4!E409=US_UK!$A$82, 2&amp;COUNTIF(TestUIn4!$E$2:$E409,US_UK!$A$82),IF(TestUIn4!E409=US_UK!$A$162, 3&amp;COUNTIF(TestUIn4!$E$2:$E409,US_UK!$A$162),IF(TestUIn4!E409=US_UK!$A$242, 4&amp;COUNTIF(TestUIn4!$E$2:$E409,US_UK!$A$242),IF(TestUIn4!E409=US_UK!$A$322, 5&amp;COUNTIF(TestUIn4!$E$2:$E409,US_UK!$A$322),IF(TestUIn4!E409=US_UK!$A$402, 6&amp;COUNTIF(TestUIn4!$E$2:$E409,US_UK!$A$402),IF(TestUIn4!E409=US_UK!$A$482, 7&amp;COUNTIF(TestUIn4!$E$2:$E409,US_UK!$A$482),IF(TestUIn4!E409=US_UK!$A$562, 8&amp;COUNTIF(TestUIn4!$E$2:$E409,US_UK!$A$562),IF(TestUIn4!E409=US_UK!$A$642, 9&amp;COUNTIF(TestUIn4!$E$2:$E409,US_UK!$A$642),IF(TestUIn4!E409=US_UK!$A$722, 10&amp;COUNTIF(TestUIn4!$E$2:$E409,US_UK!$A$722),0)))))))))))</f>
        <v>0</v>
      </c>
      <c r="B409" t="str">
        <f>TestUIn4!A409</f>
        <v/>
      </c>
      <c r="C409" t="str">
        <f>TestUIn4!B409</f>
        <v/>
      </c>
      <c r="D409" t="str">
        <f>TestUIn4!C409</f>
        <v/>
      </c>
      <c r="E409" t="str">
        <f>TestUIn4!D409</f>
        <v/>
      </c>
      <c r="F409" s="87" t="str">
        <f>TestUIn4!F409</f>
        <v/>
      </c>
    </row>
    <row r="410">
      <c r="A410" s="86">
        <f>(IF(TestUIn4!E410=US_UK!$A$2,1&amp;COUNTIF(TestUIn4!$E$2:$E410,US_UK!$A$2), IF(TestUIn4!E410=US_UK!$A$82, 2&amp;COUNTIF(TestUIn4!$E$2:$E410,US_UK!$A$82),IF(TestUIn4!E410=US_UK!$A$162, 3&amp;COUNTIF(TestUIn4!$E$2:$E410,US_UK!$A$162),IF(TestUIn4!E410=US_UK!$A$242, 4&amp;COUNTIF(TestUIn4!$E$2:$E410,US_UK!$A$242),IF(TestUIn4!E410=US_UK!$A$322, 5&amp;COUNTIF(TestUIn4!$E$2:$E410,US_UK!$A$322),IF(TestUIn4!E410=US_UK!$A$402, 6&amp;COUNTIF(TestUIn4!$E$2:$E410,US_UK!$A$402),IF(TestUIn4!E410=US_UK!$A$482, 7&amp;COUNTIF(TestUIn4!$E$2:$E410,US_UK!$A$482),IF(TestUIn4!E410=US_UK!$A$562, 8&amp;COUNTIF(TestUIn4!$E$2:$E410,US_UK!$A$562),IF(TestUIn4!E410=US_UK!$A$642, 9&amp;COUNTIF(TestUIn4!$E$2:$E410,US_UK!$A$642),IF(TestUIn4!E410=US_UK!$A$722, 10&amp;COUNTIF(TestUIn4!$E$2:$E410,US_UK!$A$722),0)))))))))))</f>
        <v>0</v>
      </c>
      <c r="B410" t="str">
        <f>TestUIn4!A410</f>
        <v/>
      </c>
      <c r="C410" t="str">
        <f>TestUIn4!B410</f>
        <v/>
      </c>
      <c r="D410" t="str">
        <f>TestUIn4!C410</f>
        <v/>
      </c>
      <c r="E410" t="str">
        <f>TestUIn4!D410</f>
        <v/>
      </c>
      <c r="F410" s="87" t="str">
        <f>TestUIn4!F410</f>
        <v/>
      </c>
    </row>
    <row r="411">
      <c r="A411" s="86">
        <f>(IF(TestUIn4!E411=US_UK!$A$2,1&amp;COUNTIF(TestUIn4!$E$2:$E411,US_UK!$A$2), IF(TestUIn4!E411=US_UK!$A$82, 2&amp;COUNTIF(TestUIn4!$E$2:$E411,US_UK!$A$82),IF(TestUIn4!E411=US_UK!$A$162, 3&amp;COUNTIF(TestUIn4!$E$2:$E411,US_UK!$A$162),IF(TestUIn4!E411=US_UK!$A$242, 4&amp;COUNTIF(TestUIn4!$E$2:$E411,US_UK!$A$242),IF(TestUIn4!E411=US_UK!$A$322, 5&amp;COUNTIF(TestUIn4!$E$2:$E411,US_UK!$A$322),IF(TestUIn4!E411=US_UK!$A$402, 6&amp;COUNTIF(TestUIn4!$E$2:$E411,US_UK!$A$402),IF(TestUIn4!E411=US_UK!$A$482, 7&amp;COUNTIF(TestUIn4!$E$2:$E411,US_UK!$A$482),IF(TestUIn4!E411=US_UK!$A$562, 8&amp;COUNTIF(TestUIn4!$E$2:$E411,US_UK!$A$562),IF(TestUIn4!E411=US_UK!$A$642, 9&amp;COUNTIF(TestUIn4!$E$2:$E411,US_UK!$A$642),IF(TestUIn4!E411=US_UK!$A$722, 10&amp;COUNTIF(TestUIn4!$E$2:$E411,US_UK!$A$722),0)))))))))))</f>
        <v>0</v>
      </c>
      <c r="B411" t="str">
        <f>TestUIn4!A411</f>
        <v/>
      </c>
      <c r="C411" t="str">
        <f>TestUIn4!B411</f>
        <v/>
      </c>
      <c r="D411" t="str">
        <f>TestUIn4!C411</f>
        <v/>
      </c>
      <c r="E411" t="str">
        <f>TestUIn4!D411</f>
        <v/>
      </c>
      <c r="F411" s="87" t="str">
        <f>TestUIn4!F411</f>
        <v/>
      </c>
    </row>
    <row r="412">
      <c r="A412" s="86">
        <f>(IF(TestUIn4!E412=US_UK!$A$2,1&amp;COUNTIF(TestUIn4!$E$2:$E412,US_UK!$A$2), IF(TestUIn4!E412=US_UK!$A$82, 2&amp;COUNTIF(TestUIn4!$E$2:$E412,US_UK!$A$82),IF(TestUIn4!E412=US_UK!$A$162, 3&amp;COUNTIF(TestUIn4!$E$2:$E412,US_UK!$A$162),IF(TestUIn4!E412=US_UK!$A$242, 4&amp;COUNTIF(TestUIn4!$E$2:$E412,US_UK!$A$242),IF(TestUIn4!E412=US_UK!$A$322, 5&amp;COUNTIF(TestUIn4!$E$2:$E412,US_UK!$A$322),IF(TestUIn4!E412=US_UK!$A$402, 6&amp;COUNTIF(TestUIn4!$E$2:$E412,US_UK!$A$402),IF(TestUIn4!E412=US_UK!$A$482, 7&amp;COUNTIF(TestUIn4!$E$2:$E412,US_UK!$A$482),IF(TestUIn4!E412=US_UK!$A$562, 8&amp;COUNTIF(TestUIn4!$E$2:$E412,US_UK!$A$562),IF(TestUIn4!E412=US_UK!$A$642, 9&amp;COUNTIF(TestUIn4!$E$2:$E412,US_UK!$A$642),IF(TestUIn4!E412=US_UK!$A$722, 10&amp;COUNTIF(TestUIn4!$E$2:$E412,US_UK!$A$722),0)))))))))))</f>
        <v>0</v>
      </c>
      <c r="B412" t="str">
        <f>TestUIn4!A412</f>
        <v/>
      </c>
      <c r="C412" t="str">
        <f>TestUIn4!B412</f>
        <v/>
      </c>
      <c r="D412" t="str">
        <f>TestUIn4!C412</f>
        <v/>
      </c>
      <c r="E412" t="str">
        <f>TestUIn4!D412</f>
        <v/>
      </c>
      <c r="F412" s="87" t="str">
        <f>TestUIn4!F412</f>
        <v/>
      </c>
    </row>
    <row r="413">
      <c r="A413" s="86">
        <f>(IF(TestUIn4!E413=US_UK!$A$2,1&amp;COUNTIF(TestUIn4!$E$2:$E413,US_UK!$A$2), IF(TestUIn4!E413=US_UK!$A$82, 2&amp;COUNTIF(TestUIn4!$E$2:$E413,US_UK!$A$82),IF(TestUIn4!E413=US_UK!$A$162, 3&amp;COUNTIF(TestUIn4!$E$2:$E413,US_UK!$A$162),IF(TestUIn4!E413=US_UK!$A$242, 4&amp;COUNTIF(TestUIn4!$E$2:$E413,US_UK!$A$242),IF(TestUIn4!E413=US_UK!$A$322, 5&amp;COUNTIF(TestUIn4!$E$2:$E413,US_UK!$A$322),IF(TestUIn4!E413=US_UK!$A$402, 6&amp;COUNTIF(TestUIn4!$E$2:$E413,US_UK!$A$402),IF(TestUIn4!E413=US_UK!$A$482, 7&amp;COUNTIF(TestUIn4!$E$2:$E413,US_UK!$A$482),IF(TestUIn4!E413=US_UK!$A$562, 8&amp;COUNTIF(TestUIn4!$E$2:$E413,US_UK!$A$562),IF(TestUIn4!E413=US_UK!$A$642, 9&amp;COUNTIF(TestUIn4!$E$2:$E413,US_UK!$A$642),IF(TestUIn4!E413=US_UK!$A$722, 10&amp;COUNTIF(TestUIn4!$E$2:$E413,US_UK!$A$722),0)))))))))))</f>
        <v>0</v>
      </c>
      <c r="B413" t="str">
        <f>TestUIn4!A413</f>
        <v/>
      </c>
      <c r="C413" t="str">
        <f>TestUIn4!B413</f>
        <v/>
      </c>
      <c r="D413" t="str">
        <f>TestUIn4!C413</f>
        <v/>
      </c>
      <c r="E413" t="str">
        <f>TestUIn4!D413</f>
        <v/>
      </c>
      <c r="F413" s="87" t="str">
        <f>TestUIn4!F413</f>
        <v/>
      </c>
    </row>
    <row r="414">
      <c r="A414" s="86">
        <f>(IF(TestUIn4!E414=US_UK!$A$2,1&amp;COUNTIF(TestUIn4!$E$2:$E414,US_UK!$A$2), IF(TestUIn4!E414=US_UK!$A$82, 2&amp;COUNTIF(TestUIn4!$E$2:$E414,US_UK!$A$82),IF(TestUIn4!E414=US_UK!$A$162, 3&amp;COUNTIF(TestUIn4!$E$2:$E414,US_UK!$A$162),IF(TestUIn4!E414=US_UK!$A$242, 4&amp;COUNTIF(TestUIn4!$E$2:$E414,US_UK!$A$242),IF(TestUIn4!E414=US_UK!$A$322, 5&amp;COUNTIF(TestUIn4!$E$2:$E414,US_UK!$A$322),IF(TestUIn4!E414=US_UK!$A$402, 6&amp;COUNTIF(TestUIn4!$E$2:$E414,US_UK!$A$402),IF(TestUIn4!E414=US_UK!$A$482, 7&amp;COUNTIF(TestUIn4!$E$2:$E414,US_UK!$A$482),IF(TestUIn4!E414=US_UK!$A$562, 8&amp;COUNTIF(TestUIn4!$E$2:$E414,US_UK!$A$562),IF(TestUIn4!E414=US_UK!$A$642, 9&amp;COUNTIF(TestUIn4!$E$2:$E414,US_UK!$A$642),IF(TestUIn4!E414=US_UK!$A$722, 10&amp;COUNTIF(TestUIn4!$E$2:$E414,US_UK!$A$722),0)))))))))))</f>
        <v>0</v>
      </c>
      <c r="B414" t="str">
        <f>TestUIn4!A414</f>
        <v/>
      </c>
      <c r="C414" t="str">
        <f>TestUIn4!B414</f>
        <v/>
      </c>
      <c r="D414" t="str">
        <f>TestUIn4!C414</f>
        <v/>
      </c>
      <c r="E414" t="str">
        <f>TestUIn4!D414</f>
        <v/>
      </c>
      <c r="F414" s="87" t="str">
        <f>TestUIn4!F414</f>
        <v/>
      </c>
    </row>
    <row r="415">
      <c r="A415" s="86">
        <f>(IF(TestUIn4!E415=US_UK!$A$2,1&amp;COUNTIF(TestUIn4!$E$2:$E415,US_UK!$A$2), IF(TestUIn4!E415=US_UK!$A$82, 2&amp;COUNTIF(TestUIn4!$E$2:$E415,US_UK!$A$82),IF(TestUIn4!E415=US_UK!$A$162, 3&amp;COUNTIF(TestUIn4!$E$2:$E415,US_UK!$A$162),IF(TestUIn4!E415=US_UK!$A$242, 4&amp;COUNTIF(TestUIn4!$E$2:$E415,US_UK!$A$242),IF(TestUIn4!E415=US_UK!$A$322, 5&amp;COUNTIF(TestUIn4!$E$2:$E415,US_UK!$A$322),IF(TestUIn4!E415=US_UK!$A$402, 6&amp;COUNTIF(TestUIn4!$E$2:$E415,US_UK!$A$402),IF(TestUIn4!E415=US_UK!$A$482, 7&amp;COUNTIF(TestUIn4!$E$2:$E415,US_UK!$A$482),IF(TestUIn4!E415=US_UK!$A$562, 8&amp;COUNTIF(TestUIn4!$E$2:$E415,US_UK!$A$562),IF(TestUIn4!E415=US_UK!$A$642, 9&amp;COUNTIF(TestUIn4!$E$2:$E415,US_UK!$A$642),IF(TestUIn4!E415=US_UK!$A$722, 10&amp;COUNTIF(TestUIn4!$E$2:$E415,US_UK!$A$722),0)))))))))))</f>
        <v>0</v>
      </c>
      <c r="B415" t="str">
        <f>TestUIn4!A415</f>
        <v/>
      </c>
      <c r="C415" t="str">
        <f>TestUIn4!B415</f>
        <v/>
      </c>
      <c r="D415" t="str">
        <f>TestUIn4!C415</f>
        <v/>
      </c>
      <c r="E415" t="str">
        <f>TestUIn4!D415</f>
        <v/>
      </c>
      <c r="F415" s="87" t="str">
        <f>TestUIn4!F415</f>
        <v/>
      </c>
    </row>
    <row r="416">
      <c r="A416" s="86">
        <f>(IF(TestUIn4!E416=US_UK!$A$2,1&amp;COUNTIF(TestUIn4!$E$2:$E416,US_UK!$A$2), IF(TestUIn4!E416=US_UK!$A$82, 2&amp;COUNTIF(TestUIn4!$E$2:$E416,US_UK!$A$82),IF(TestUIn4!E416=US_UK!$A$162, 3&amp;COUNTIF(TestUIn4!$E$2:$E416,US_UK!$A$162),IF(TestUIn4!E416=US_UK!$A$242, 4&amp;COUNTIF(TestUIn4!$E$2:$E416,US_UK!$A$242),IF(TestUIn4!E416=US_UK!$A$322, 5&amp;COUNTIF(TestUIn4!$E$2:$E416,US_UK!$A$322),IF(TestUIn4!E416=US_UK!$A$402, 6&amp;COUNTIF(TestUIn4!$E$2:$E416,US_UK!$A$402),IF(TestUIn4!E416=US_UK!$A$482, 7&amp;COUNTIF(TestUIn4!$E$2:$E416,US_UK!$A$482),IF(TestUIn4!E416=US_UK!$A$562, 8&amp;COUNTIF(TestUIn4!$E$2:$E416,US_UK!$A$562),IF(TestUIn4!E416=US_UK!$A$642, 9&amp;COUNTIF(TestUIn4!$E$2:$E416,US_UK!$A$642),IF(TestUIn4!E416=US_UK!$A$722, 10&amp;COUNTIF(TestUIn4!$E$2:$E416,US_UK!$A$722),0)))))))))))</f>
        <v>0</v>
      </c>
      <c r="B416" t="str">
        <f>TestUIn4!A416</f>
        <v/>
      </c>
      <c r="C416" t="str">
        <f>TestUIn4!B416</f>
        <v/>
      </c>
      <c r="D416" t="str">
        <f>TestUIn4!C416</f>
        <v/>
      </c>
      <c r="E416" t="str">
        <f>TestUIn4!D416</f>
        <v/>
      </c>
      <c r="F416" s="87" t="str">
        <f>TestUIn4!F416</f>
        <v/>
      </c>
    </row>
    <row r="417">
      <c r="A417" s="86">
        <f>(IF(TestUIn4!E417=US_UK!$A$2,1&amp;COUNTIF(TestUIn4!$E$2:$E417,US_UK!$A$2), IF(TestUIn4!E417=US_UK!$A$82, 2&amp;COUNTIF(TestUIn4!$E$2:$E417,US_UK!$A$82),IF(TestUIn4!E417=US_UK!$A$162, 3&amp;COUNTIF(TestUIn4!$E$2:$E417,US_UK!$A$162),IF(TestUIn4!E417=US_UK!$A$242, 4&amp;COUNTIF(TestUIn4!$E$2:$E417,US_UK!$A$242),IF(TestUIn4!E417=US_UK!$A$322, 5&amp;COUNTIF(TestUIn4!$E$2:$E417,US_UK!$A$322),IF(TestUIn4!E417=US_UK!$A$402, 6&amp;COUNTIF(TestUIn4!$E$2:$E417,US_UK!$A$402),IF(TestUIn4!E417=US_UK!$A$482, 7&amp;COUNTIF(TestUIn4!$E$2:$E417,US_UK!$A$482),IF(TestUIn4!E417=US_UK!$A$562, 8&amp;COUNTIF(TestUIn4!$E$2:$E417,US_UK!$A$562),IF(TestUIn4!E417=US_UK!$A$642, 9&amp;COUNTIF(TestUIn4!$E$2:$E417,US_UK!$A$642),IF(TestUIn4!E417=US_UK!$A$722, 10&amp;COUNTIF(TestUIn4!$E$2:$E417,US_UK!$A$722),0)))))))))))</f>
        <v>0</v>
      </c>
      <c r="B417" t="str">
        <f>TestUIn4!A417</f>
        <v/>
      </c>
      <c r="C417" t="str">
        <f>TestUIn4!B417</f>
        <v/>
      </c>
      <c r="D417" t="str">
        <f>TestUIn4!C417</f>
        <v/>
      </c>
      <c r="E417" t="str">
        <f>TestUIn4!D417</f>
        <v/>
      </c>
      <c r="F417" s="87" t="str">
        <f>TestUIn4!F417</f>
        <v/>
      </c>
    </row>
    <row r="418">
      <c r="A418" s="86">
        <f>(IF(TestUIn4!E418=US_UK!$A$2,1&amp;COUNTIF(TestUIn4!$E$2:$E418,US_UK!$A$2), IF(TestUIn4!E418=US_UK!$A$82, 2&amp;COUNTIF(TestUIn4!$E$2:$E418,US_UK!$A$82),IF(TestUIn4!E418=US_UK!$A$162, 3&amp;COUNTIF(TestUIn4!$E$2:$E418,US_UK!$A$162),IF(TestUIn4!E418=US_UK!$A$242, 4&amp;COUNTIF(TestUIn4!$E$2:$E418,US_UK!$A$242),IF(TestUIn4!E418=US_UK!$A$322, 5&amp;COUNTIF(TestUIn4!$E$2:$E418,US_UK!$A$322),IF(TestUIn4!E418=US_UK!$A$402, 6&amp;COUNTIF(TestUIn4!$E$2:$E418,US_UK!$A$402),IF(TestUIn4!E418=US_UK!$A$482, 7&amp;COUNTIF(TestUIn4!$E$2:$E418,US_UK!$A$482),IF(TestUIn4!E418=US_UK!$A$562, 8&amp;COUNTIF(TestUIn4!$E$2:$E418,US_UK!$A$562),IF(TestUIn4!E418=US_UK!$A$642, 9&amp;COUNTIF(TestUIn4!$E$2:$E418,US_UK!$A$642),IF(TestUIn4!E418=US_UK!$A$722, 10&amp;COUNTIF(TestUIn4!$E$2:$E418,US_UK!$A$722),0)))))))))))</f>
        <v>0</v>
      </c>
      <c r="B418" t="str">
        <f>TestUIn4!A418</f>
        <v/>
      </c>
      <c r="C418" t="str">
        <f>TestUIn4!B418</f>
        <v/>
      </c>
      <c r="D418" t="str">
        <f>TestUIn4!C418</f>
        <v/>
      </c>
      <c r="E418" t="str">
        <f>TestUIn4!D418</f>
        <v/>
      </c>
      <c r="F418" s="87" t="str">
        <f>TestUIn4!F418</f>
        <v/>
      </c>
    </row>
    <row r="419">
      <c r="A419" s="86">
        <f>(IF(TestUIn4!E419=US_UK!$A$2,1&amp;COUNTIF(TestUIn4!$E$2:$E419,US_UK!$A$2), IF(TestUIn4!E419=US_UK!$A$82, 2&amp;COUNTIF(TestUIn4!$E$2:$E419,US_UK!$A$82),IF(TestUIn4!E419=US_UK!$A$162, 3&amp;COUNTIF(TestUIn4!$E$2:$E419,US_UK!$A$162),IF(TestUIn4!E419=US_UK!$A$242, 4&amp;COUNTIF(TestUIn4!$E$2:$E419,US_UK!$A$242),IF(TestUIn4!E419=US_UK!$A$322, 5&amp;COUNTIF(TestUIn4!$E$2:$E419,US_UK!$A$322),IF(TestUIn4!E419=US_UK!$A$402, 6&amp;COUNTIF(TestUIn4!$E$2:$E419,US_UK!$A$402),IF(TestUIn4!E419=US_UK!$A$482, 7&amp;COUNTIF(TestUIn4!$E$2:$E419,US_UK!$A$482),IF(TestUIn4!E419=US_UK!$A$562, 8&amp;COUNTIF(TestUIn4!$E$2:$E419,US_UK!$A$562),IF(TestUIn4!E419=US_UK!$A$642, 9&amp;COUNTIF(TestUIn4!$E$2:$E419,US_UK!$A$642),IF(TestUIn4!E419=US_UK!$A$722, 10&amp;COUNTIF(TestUIn4!$E$2:$E419,US_UK!$A$722),0)))))))))))</f>
        <v>0</v>
      </c>
      <c r="B419" t="str">
        <f>TestUIn4!A419</f>
        <v/>
      </c>
      <c r="C419" t="str">
        <f>TestUIn4!B419</f>
        <v/>
      </c>
      <c r="D419" t="str">
        <f>TestUIn4!C419</f>
        <v/>
      </c>
      <c r="E419" t="str">
        <f>TestUIn4!D419</f>
        <v/>
      </c>
      <c r="F419" s="87" t="str">
        <f>TestUIn4!F419</f>
        <v/>
      </c>
    </row>
    <row r="420">
      <c r="A420" s="86">
        <f>(IF(TestUIn4!E420=US_UK!$A$2,1&amp;COUNTIF(TestUIn4!$E$2:$E420,US_UK!$A$2), IF(TestUIn4!E420=US_UK!$A$82, 2&amp;COUNTIF(TestUIn4!$E$2:$E420,US_UK!$A$82),IF(TestUIn4!E420=US_UK!$A$162, 3&amp;COUNTIF(TestUIn4!$E$2:$E420,US_UK!$A$162),IF(TestUIn4!E420=US_UK!$A$242, 4&amp;COUNTIF(TestUIn4!$E$2:$E420,US_UK!$A$242),IF(TestUIn4!E420=US_UK!$A$322, 5&amp;COUNTIF(TestUIn4!$E$2:$E420,US_UK!$A$322),IF(TestUIn4!E420=US_UK!$A$402, 6&amp;COUNTIF(TestUIn4!$E$2:$E420,US_UK!$A$402),IF(TestUIn4!E420=US_UK!$A$482, 7&amp;COUNTIF(TestUIn4!$E$2:$E420,US_UK!$A$482),IF(TestUIn4!E420=US_UK!$A$562, 8&amp;COUNTIF(TestUIn4!$E$2:$E420,US_UK!$A$562),IF(TestUIn4!E420=US_UK!$A$642, 9&amp;COUNTIF(TestUIn4!$E$2:$E420,US_UK!$A$642),IF(TestUIn4!E420=US_UK!$A$722, 10&amp;COUNTIF(TestUIn4!$E$2:$E420,US_UK!$A$722),0)))))))))))</f>
        <v>0</v>
      </c>
      <c r="B420" t="str">
        <f>TestUIn4!A420</f>
        <v/>
      </c>
      <c r="C420" t="str">
        <f>TestUIn4!B420</f>
        <v/>
      </c>
      <c r="D420" t="str">
        <f>TestUIn4!C420</f>
        <v/>
      </c>
      <c r="E420" t="str">
        <f>TestUIn4!D420</f>
        <v/>
      </c>
      <c r="F420" s="87" t="str">
        <f>TestUIn4!F420</f>
        <v/>
      </c>
    </row>
    <row r="421">
      <c r="A421" s="86">
        <f>(IF(TestUIn4!E421=US_UK!$A$2,1&amp;COUNTIF(TestUIn4!$E$2:$E421,US_UK!$A$2), IF(TestUIn4!E421=US_UK!$A$82, 2&amp;COUNTIF(TestUIn4!$E$2:$E421,US_UK!$A$82),IF(TestUIn4!E421=US_UK!$A$162, 3&amp;COUNTIF(TestUIn4!$E$2:$E421,US_UK!$A$162),IF(TestUIn4!E421=US_UK!$A$242, 4&amp;COUNTIF(TestUIn4!$E$2:$E421,US_UK!$A$242),IF(TestUIn4!E421=US_UK!$A$322, 5&amp;COUNTIF(TestUIn4!$E$2:$E421,US_UK!$A$322),IF(TestUIn4!E421=US_UK!$A$402, 6&amp;COUNTIF(TestUIn4!$E$2:$E421,US_UK!$A$402),IF(TestUIn4!E421=US_UK!$A$482, 7&amp;COUNTIF(TestUIn4!$E$2:$E421,US_UK!$A$482),IF(TestUIn4!E421=US_UK!$A$562, 8&amp;COUNTIF(TestUIn4!$E$2:$E421,US_UK!$A$562),IF(TestUIn4!E421=US_UK!$A$642, 9&amp;COUNTIF(TestUIn4!$E$2:$E421,US_UK!$A$642),IF(TestUIn4!E421=US_UK!$A$722, 10&amp;COUNTIF(TestUIn4!$E$2:$E421,US_UK!$A$722),0)))))))))))</f>
        <v>0</v>
      </c>
      <c r="B421" t="str">
        <f>TestUIn4!A421</f>
        <v/>
      </c>
      <c r="C421" t="str">
        <f>TestUIn4!B421</f>
        <v/>
      </c>
      <c r="D421" t="str">
        <f>TestUIn4!C421</f>
        <v/>
      </c>
      <c r="E421" t="str">
        <f>TestUIn4!D421</f>
        <v/>
      </c>
      <c r="F421" s="87" t="str">
        <f>TestUIn4!F421</f>
        <v/>
      </c>
    </row>
    <row r="422">
      <c r="A422" s="86">
        <f>(IF(TestUIn4!E422=US_UK!$A$2,1&amp;COUNTIF(TestUIn4!$E$2:$E422,US_UK!$A$2), IF(TestUIn4!E422=US_UK!$A$82, 2&amp;COUNTIF(TestUIn4!$E$2:$E422,US_UK!$A$82),IF(TestUIn4!E422=US_UK!$A$162, 3&amp;COUNTIF(TestUIn4!$E$2:$E422,US_UK!$A$162),IF(TestUIn4!E422=US_UK!$A$242, 4&amp;COUNTIF(TestUIn4!$E$2:$E422,US_UK!$A$242),IF(TestUIn4!E422=US_UK!$A$322, 5&amp;COUNTIF(TestUIn4!$E$2:$E422,US_UK!$A$322),IF(TestUIn4!E422=US_UK!$A$402, 6&amp;COUNTIF(TestUIn4!$E$2:$E422,US_UK!$A$402),IF(TestUIn4!E422=US_UK!$A$482, 7&amp;COUNTIF(TestUIn4!$E$2:$E422,US_UK!$A$482),IF(TestUIn4!E422=US_UK!$A$562, 8&amp;COUNTIF(TestUIn4!$E$2:$E422,US_UK!$A$562),IF(TestUIn4!E422=US_UK!$A$642, 9&amp;COUNTIF(TestUIn4!$E$2:$E422,US_UK!$A$642),IF(TestUIn4!E422=US_UK!$A$722, 10&amp;COUNTIF(TestUIn4!$E$2:$E422,US_UK!$A$722),0)))))))))))</f>
        <v>0</v>
      </c>
      <c r="B422" t="str">
        <f>TestUIn4!A422</f>
        <v/>
      </c>
      <c r="C422" t="str">
        <f>TestUIn4!B422</f>
        <v/>
      </c>
      <c r="D422" t="str">
        <f>TestUIn4!C422</f>
        <v/>
      </c>
      <c r="E422" t="str">
        <f>TestUIn4!D422</f>
        <v/>
      </c>
      <c r="F422" s="87" t="str">
        <f>TestUIn4!F422</f>
        <v/>
      </c>
    </row>
    <row r="423">
      <c r="A423" s="86">
        <f>(IF(TestUIn4!E423=US_UK!$A$2,1&amp;COUNTIF(TestUIn4!$E$2:$E423,US_UK!$A$2), IF(TestUIn4!E423=US_UK!$A$82, 2&amp;COUNTIF(TestUIn4!$E$2:$E423,US_UK!$A$82),IF(TestUIn4!E423=US_UK!$A$162, 3&amp;COUNTIF(TestUIn4!$E$2:$E423,US_UK!$A$162),IF(TestUIn4!E423=US_UK!$A$242, 4&amp;COUNTIF(TestUIn4!$E$2:$E423,US_UK!$A$242),IF(TestUIn4!E423=US_UK!$A$322, 5&amp;COUNTIF(TestUIn4!$E$2:$E423,US_UK!$A$322),IF(TestUIn4!E423=US_UK!$A$402, 6&amp;COUNTIF(TestUIn4!$E$2:$E423,US_UK!$A$402),IF(TestUIn4!E423=US_UK!$A$482, 7&amp;COUNTIF(TestUIn4!$E$2:$E423,US_UK!$A$482),IF(TestUIn4!E423=US_UK!$A$562, 8&amp;COUNTIF(TestUIn4!$E$2:$E423,US_UK!$A$562),IF(TestUIn4!E423=US_UK!$A$642, 9&amp;COUNTIF(TestUIn4!$E$2:$E423,US_UK!$A$642),IF(TestUIn4!E423=US_UK!$A$722, 10&amp;COUNTIF(TestUIn4!$E$2:$E423,US_UK!$A$722),0)))))))))))</f>
        <v>0</v>
      </c>
      <c r="B423" t="str">
        <f>TestUIn4!A423</f>
        <v/>
      </c>
      <c r="C423" t="str">
        <f>TestUIn4!B423</f>
        <v/>
      </c>
      <c r="D423" t="str">
        <f>TestUIn4!C423</f>
        <v/>
      </c>
      <c r="E423" t="str">
        <f>TestUIn4!D423</f>
        <v/>
      </c>
      <c r="F423" s="87" t="str">
        <f>TestUIn4!F423</f>
        <v/>
      </c>
    </row>
    <row r="424">
      <c r="A424" s="86">
        <f>(IF(TestUIn4!E424=US_UK!$A$2,1&amp;COUNTIF(TestUIn4!$E$2:$E424,US_UK!$A$2), IF(TestUIn4!E424=US_UK!$A$82, 2&amp;COUNTIF(TestUIn4!$E$2:$E424,US_UK!$A$82),IF(TestUIn4!E424=US_UK!$A$162, 3&amp;COUNTIF(TestUIn4!$E$2:$E424,US_UK!$A$162),IF(TestUIn4!E424=US_UK!$A$242, 4&amp;COUNTIF(TestUIn4!$E$2:$E424,US_UK!$A$242),IF(TestUIn4!E424=US_UK!$A$322, 5&amp;COUNTIF(TestUIn4!$E$2:$E424,US_UK!$A$322),IF(TestUIn4!E424=US_UK!$A$402, 6&amp;COUNTIF(TestUIn4!$E$2:$E424,US_UK!$A$402),IF(TestUIn4!E424=US_UK!$A$482, 7&amp;COUNTIF(TestUIn4!$E$2:$E424,US_UK!$A$482),IF(TestUIn4!E424=US_UK!$A$562, 8&amp;COUNTIF(TestUIn4!$E$2:$E424,US_UK!$A$562),IF(TestUIn4!E424=US_UK!$A$642, 9&amp;COUNTIF(TestUIn4!$E$2:$E424,US_UK!$A$642),IF(TestUIn4!E424=US_UK!$A$722, 10&amp;COUNTIF(TestUIn4!$E$2:$E424,US_UK!$A$722),0)))))))))))</f>
        <v>0</v>
      </c>
      <c r="B424" t="str">
        <f>TestUIn4!A424</f>
        <v/>
      </c>
      <c r="C424" t="str">
        <f>TestUIn4!B424</f>
        <v/>
      </c>
      <c r="D424" t="str">
        <f>TestUIn4!C424</f>
        <v/>
      </c>
      <c r="E424" t="str">
        <f>TestUIn4!D424</f>
        <v/>
      </c>
      <c r="F424" s="87" t="str">
        <f>TestUIn4!F424</f>
        <v/>
      </c>
    </row>
    <row r="425">
      <c r="A425" s="86">
        <f>(IF(TestUIn4!E425=US_UK!$A$2,1&amp;COUNTIF(TestUIn4!$E$2:$E425,US_UK!$A$2), IF(TestUIn4!E425=US_UK!$A$82, 2&amp;COUNTIF(TestUIn4!$E$2:$E425,US_UK!$A$82),IF(TestUIn4!E425=US_UK!$A$162, 3&amp;COUNTIF(TestUIn4!$E$2:$E425,US_UK!$A$162),IF(TestUIn4!E425=US_UK!$A$242, 4&amp;COUNTIF(TestUIn4!$E$2:$E425,US_UK!$A$242),IF(TestUIn4!E425=US_UK!$A$322, 5&amp;COUNTIF(TestUIn4!$E$2:$E425,US_UK!$A$322),IF(TestUIn4!E425=US_UK!$A$402, 6&amp;COUNTIF(TestUIn4!$E$2:$E425,US_UK!$A$402),IF(TestUIn4!E425=US_UK!$A$482, 7&amp;COUNTIF(TestUIn4!$E$2:$E425,US_UK!$A$482),IF(TestUIn4!E425=US_UK!$A$562, 8&amp;COUNTIF(TestUIn4!$E$2:$E425,US_UK!$A$562),IF(TestUIn4!E425=US_UK!$A$642, 9&amp;COUNTIF(TestUIn4!$E$2:$E425,US_UK!$A$642),IF(TestUIn4!E425=US_UK!$A$722, 10&amp;COUNTIF(TestUIn4!$E$2:$E425,US_UK!$A$722),0)))))))))))</f>
        <v>0</v>
      </c>
      <c r="B425" t="str">
        <f>TestUIn4!A425</f>
        <v/>
      </c>
      <c r="C425" t="str">
        <f>TestUIn4!B425</f>
        <v/>
      </c>
      <c r="D425" t="str">
        <f>TestUIn4!C425</f>
        <v/>
      </c>
      <c r="E425" t="str">
        <f>TestUIn4!D425</f>
        <v/>
      </c>
      <c r="F425" s="87" t="str">
        <f>TestUIn4!F425</f>
        <v/>
      </c>
    </row>
    <row r="426">
      <c r="A426" s="86">
        <f>(IF(TestUIn4!E426=US_UK!$A$2,1&amp;COUNTIF(TestUIn4!$E$2:$E426,US_UK!$A$2), IF(TestUIn4!E426=US_UK!$A$82, 2&amp;COUNTIF(TestUIn4!$E$2:$E426,US_UK!$A$82),IF(TestUIn4!E426=US_UK!$A$162, 3&amp;COUNTIF(TestUIn4!$E$2:$E426,US_UK!$A$162),IF(TestUIn4!E426=US_UK!$A$242, 4&amp;COUNTIF(TestUIn4!$E$2:$E426,US_UK!$A$242),IF(TestUIn4!E426=US_UK!$A$322, 5&amp;COUNTIF(TestUIn4!$E$2:$E426,US_UK!$A$322),IF(TestUIn4!E426=US_UK!$A$402, 6&amp;COUNTIF(TestUIn4!$E$2:$E426,US_UK!$A$402),IF(TestUIn4!E426=US_UK!$A$482, 7&amp;COUNTIF(TestUIn4!$E$2:$E426,US_UK!$A$482),IF(TestUIn4!E426=US_UK!$A$562, 8&amp;COUNTIF(TestUIn4!$E$2:$E426,US_UK!$A$562),IF(TestUIn4!E426=US_UK!$A$642, 9&amp;COUNTIF(TestUIn4!$E$2:$E426,US_UK!$A$642),IF(TestUIn4!E426=US_UK!$A$722, 10&amp;COUNTIF(TestUIn4!$E$2:$E426,US_UK!$A$722),0)))))))))))</f>
        <v>0</v>
      </c>
      <c r="B426" t="str">
        <f>TestUIn4!A426</f>
        <v/>
      </c>
      <c r="C426" t="str">
        <f>TestUIn4!B426</f>
        <v/>
      </c>
      <c r="D426" t="str">
        <f>TestUIn4!C426</f>
        <v/>
      </c>
      <c r="E426" t="str">
        <f>TestUIn4!D426</f>
        <v/>
      </c>
      <c r="F426" s="87" t="str">
        <f>TestUIn4!F426</f>
        <v/>
      </c>
    </row>
    <row r="427">
      <c r="A427" s="86">
        <f>(IF(TestUIn4!E427=US_UK!$A$2,1&amp;COUNTIF(TestUIn4!$E$2:$E427,US_UK!$A$2), IF(TestUIn4!E427=US_UK!$A$82, 2&amp;COUNTIF(TestUIn4!$E$2:$E427,US_UK!$A$82),IF(TestUIn4!E427=US_UK!$A$162, 3&amp;COUNTIF(TestUIn4!$E$2:$E427,US_UK!$A$162),IF(TestUIn4!E427=US_UK!$A$242, 4&amp;COUNTIF(TestUIn4!$E$2:$E427,US_UK!$A$242),IF(TestUIn4!E427=US_UK!$A$322, 5&amp;COUNTIF(TestUIn4!$E$2:$E427,US_UK!$A$322),IF(TestUIn4!E427=US_UK!$A$402, 6&amp;COUNTIF(TestUIn4!$E$2:$E427,US_UK!$A$402),IF(TestUIn4!E427=US_UK!$A$482, 7&amp;COUNTIF(TestUIn4!$E$2:$E427,US_UK!$A$482),IF(TestUIn4!E427=US_UK!$A$562, 8&amp;COUNTIF(TestUIn4!$E$2:$E427,US_UK!$A$562),IF(TestUIn4!E427=US_UK!$A$642, 9&amp;COUNTIF(TestUIn4!$E$2:$E427,US_UK!$A$642),IF(TestUIn4!E427=US_UK!$A$722, 10&amp;COUNTIF(TestUIn4!$E$2:$E427,US_UK!$A$722),0)))))))))))</f>
        <v>0</v>
      </c>
      <c r="B427" t="str">
        <f>TestUIn4!A427</f>
        <v/>
      </c>
      <c r="C427" t="str">
        <f>TestUIn4!B427</f>
        <v/>
      </c>
      <c r="D427" t="str">
        <f>TestUIn4!C427</f>
        <v/>
      </c>
      <c r="E427" t="str">
        <f>TestUIn4!D427</f>
        <v/>
      </c>
      <c r="F427" s="87" t="str">
        <f>TestUIn4!F427</f>
        <v/>
      </c>
    </row>
    <row r="428">
      <c r="A428" s="86">
        <f>(IF(TestUIn4!E428=US_UK!$A$2,1&amp;COUNTIF(TestUIn4!$E$2:$E428,US_UK!$A$2), IF(TestUIn4!E428=US_UK!$A$82, 2&amp;COUNTIF(TestUIn4!$E$2:$E428,US_UK!$A$82),IF(TestUIn4!E428=US_UK!$A$162, 3&amp;COUNTIF(TestUIn4!$E$2:$E428,US_UK!$A$162),IF(TestUIn4!E428=US_UK!$A$242, 4&amp;COUNTIF(TestUIn4!$E$2:$E428,US_UK!$A$242),IF(TestUIn4!E428=US_UK!$A$322, 5&amp;COUNTIF(TestUIn4!$E$2:$E428,US_UK!$A$322),IF(TestUIn4!E428=US_UK!$A$402, 6&amp;COUNTIF(TestUIn4!$E$2:$E428,US_UK!$A$402),IF(TestUIn4!E428=US_UK!$A$482, 7&amp;COUNTIF(TestUIn4!$E$2:$E428,US_UK!$A$482),IF(TestUIn4!E428=US_UK!$A$562, 8&amp;COUNTIF(TestUIn4!$E$2:$E428,US_UK!$A$562),IF(TestUIn4!E428=US_UK!$A$642, 9&amp;COUNTIF(TestUIn4!$E$2:$E428,US_UK!$A$642),IF(TestUIn4!E428=US_UK!$A$722, 10&amp;COUNTIF(TestUIn4!$E$2:$E428,US_UK!$A$722),0)))))))))))</f>
        <v>0</v>
      </c>
      <c r="B428" t="str">
        <f>TestUIn4!A428</f>
        <v/>
      </c>
      <c r="C428" t="str">
        <f>TestUIn4!B428</f>
        <v/>
      </c>
      <c r="D428" t="str">
        <f>TestUIn4!C428</f>
        <v/>
      </c>
      <c r="E428" t="str">
        <f>TestUIn4!D428</f>
        <v/>
      </c>
      <c r="F428" s="87" t="str">
        <f>TestUIn4!F428</f>
        <v/>
      </c>
    </row>
    <row r="429">
      <c r="A429" s="86">
        <f>(IF(TestUIn4!E429=US_UK!$A$2,1&amp;COUNTIF(TestUIn4!$E$2:$E429,US_UK!$A$2), IF(TestUIn4!E429=US_UK!$A$82, 2&amp;COUNTIF(TestUIn4!$E$2:$E429,US_UK!$A$82),IF(TestUIn4!E429=US_UK!$A$162, 3&amp;COUNTIF(TestUIn4!$E$2:$E429,US_UK!$A$162),IF(TestUIn4!E429=US_UK!$A$242, 4&amp;COUNTIF(TestUIn4!$E$2:$E429,US_UK!$A$242),IF(TestUIn4!E429=US_UK!$A$322, 5&amp;COUNTIF(TestUIn4!$E$2:$E429,US_UK!$A$322),IF(TestUIn4!E429=US_UK!$A$402, 6&amp;COUNTIF(TestUIn4!$E$2:$E429,US_UK!$A$402),IF(TestUIn4!E429=US_UK!$A$482, 7&amp;COUNTIF(TestUIn4!$E$2:$E429,US_UK!$A$482),IF(TestUIn4!E429=US_UK!$A$562, 8&amp;COUNTIF(TestUIn4!$E$2:$E429,US_UK!$A$562),IF(TestUIn4!E429=US_UK!$A$642, 9&amp;COUNTIF(TestUIn4!$E$2:$E429,US_UK!$A$642),IF(TestUIn4!E429=US_UK!$A$722, 10&amp;COUNTIF(TestUIn4!$E$2:$E429,US_UK!$A$722),0)))))))))))</f>
        <v>0</v>
      </c>
      <c r="B429" t="str">
        <f>TestUIn4!A429</f>
        <v/>
      </c>
      <c r="C429" t="str">
        <f>TestUIn4!B429</f>
        <v/>
      </c>
      <c r="D429" t="str">
        <f>TestUIn4!C429</f>
        <v/>
      </c>
      <c r="E429" t="str">
        <f>TestUIn4!D429</f>
        <v/>
      </c>
      <c r="F429" s="87" t="str">
        <f>TestUIn4!F429</f>
        <v/>
      </c>
    </row>
    <row r="430">
      <c r="A430" s="86">
        <f>(IF(TestUIn4!E430=US_UK!$A$2,1&amp;COUNTIF(TestUIn4!$E$2:$E430,US_UK!$A$2), IF(TestUIn4!E430=US_UK!$A$82, 2&amp;COUNTIF(TestUIn4!$E$2:$E430,US_UK!$A$82),IF(TestUIn4!E430=US_UK!$A$162, 3&amp;COUNTIF(TestUIn4!$E$2:$E430,US_UK!$A$162),IF(TestUIn4!E430=US_UK!$A$242, 4&amp;COUNTIF(TestUIn4!$E$2:$E430,US_UK!$A$242),IF(TestUIn4!E430=US_UK!$A$322, 5&amp;COUNTIF(TestUIn4!$E$2:$E430,US_UK!$A$322),IF(TestUIn4!E430=US_UK!$A$402, 6&amp;COUNTIF(TestUIn4!$E$2:$E430,US_UK!$A$402),IF(TestUIn4!E430=US_UK!$A$482, 7&amp;COUNTIF(TestUIn4!$E$2:$E430,US_UK!$A$482),IF(TestUIn4!E430=US_UK!$A$562, 8&amp;COUNTIF(TestUIn4!$E$2:$E430,US_UK!$A$562),IF(TestUIn4!E430=US_UK!$A$642, 9&amp;COUNTIF(TestUIn4!$E$2:$E430,US_UK!$A$642),IF(TestUIn4!E430=US_UK!$A$722, 10&amp;COUNTIF(TestUIn4!$E$2:$E430,US_UK!$A$722),0)))))))))))</f>
        <v>0</v>
      </c>
      <c r="B430" t="str">
        <f>TestUIn4!A430</f>
        <v/>
      </c>
      <c r="C430" t="str">
        <f>TestUIn4!B430</f>
        <v/>
      </c>
      <c r="D430" t="str">
        <f>TestUIn4!C430</f>
        <v/>
      </c>
      <c r="E430" t="str">
        <f>TestUIn4!D430</f>
        <v/>
      </c>
      <c r="F430" s="87" t="str">
        <f>TestUIn4!F430</f>
        <v/>
      </c>
    </row>
    <row r="431">
      <c r="A431" s="86">
        <f>(IF(TestUIn4!E431=US_UK!$A$2,1&amp;COUNTIF(TestUIn4!$E$2:$E431,US_UK!$A$2), IF(TestUIn4!E431=US_UK!$A$82, 2&amp;COUNTIF(TestUIn4!$E$2:$E431,US_UK!$A$82),IF(TestUIn4!E431=US_UK!$A$162, 3&amp;COUNTIF(TestUIn4!$E$2:$E431,US_UK!$A$162),IF(TestUIn4!E431=US_UK!$A$242, 4&amp;COUNTIF(TestUIn4!$E$2:$E431,US_UK!$A$242),IF(TestUIn4!E431=US_UK!$A$322, 5&amp;COUNTIF(TestUIn4!$E$2:$E431,US_UK!$A$322),IF(TestUIn4!E431=US_UK!$A$402, 6&amp;COUNTIF(TestUIn4!$E$2:$E431,US_UK!$A$402),IF(TestUIn4!E431=US_UK!$A$482, 7&amp;COUNTIF(TestUIn4!$E$2:$E431,US_UK!$A$482),IF(TestUIn4!E431=US_UK!$A$562, 8&amp;COUNTIF(TestUIn4!$E$2:$E431,US_UK!$A$562),IF(TestUIn4!E431=US_UK!$A$642, 9&amp;COUNTIF(TestUIn4!$E$2:$E431,US_UK!$A$642),IF(TestUIn4!E431=US_UK!$A$722, 10&amp;COUNTIF(TestUIn4!$E$2:$E431,US_UK!$A$722),0)))))))))))</f>
        <v>0</v>
      </c>
      <c r="B431" t="str">
        <f>TestUIn4!A431</f>
        <v/>
      </c>
      <c r="C431" t="str">
        <f>TestUIn4!B431</f>
        <v/>
      </c>
      <c r="D431" t="str">
        <f>TestUIn4!C431</f>
        <v/>
      </c>
      <c r="E431" t="str">
        <f>TestUIn4!D431</f>
        <v/>
      </c>
      <c r="F431" s="87" t="str">
        <f>TestUIn4!F431</f>
        <v/>
      </c>
    </row>
    <row r="432">
      <c r="A432" s="86">
        <f>(IF(TestUIn4!E432=US_UK!$A$2,1&amp;COUNTIF(TestUIn4!$E$2:$E432,US_UK!$A$2), IF(TestUIn4!E432=US_UK!$A$82, 2&amp;COUNTIF(TestUIn4!$E$2:$E432,US_UK!$A$82),IF(TestUIn4!E432=US_UK!$A$162, 3&amp;COUNTIF(TestUIn4!$E$2:$E432,US_UK!$A$162),IF(TestUIn4!E432=US_UK!$A$242, 4&amp;COUNTIF(TestUIn4!$E$2:$E432,US_UK!$A$242),IF(TestUIn4!E432=US_UK!$A$322, 5&amp;COUNTIF(TestUIn4!$E$2:$E432,US_UK!$A$322),IF(TestUIn4!E432=US_UK!$A$402, 6&amp;COUNTIF(TestUIn4!$E$2:$E432,US_UK!$A$402),IF(TestUIn4!E432=US_UK!$A$482, 7&amp;COUNTIF(TestUIn4!$E$2:$E432,US_UK!$A$482),IF(TestUIn4!E432=US_UK!$A$562, 8&amp;COUNTIF(TestUIn4!$E$2:$E432,US_UK!$A$562),IF(TestUIn4!E432=US_UK!$A$642, 9&amp;COUNTIF(TestUIn4!$E$2:$E432,US_UK!$A$642),IF(TestUIn4!E432=US_UK!$A$722, 10&amp;COUNTIF(TestUIn4!$E$2:$E432,US_UK!$A$722),0)))))))))))</f>
        <v>0</v>
      </c>
      <c r="B432" t="str">
        <f>TestUIn4!A432</f>
        <v/>
      </c>
      <c r="C432" t="str">
        <f>TestUIn4!B432</f>
        <v/>
      </c>
      <c r="D432" t="str">
        <f>TestUIn4!C432</f>
        <v/>
      </c>
      <c r="E432" t="str">
        <f>TestUIn4!D432</f>
        <v/>
      </c>
      <c r="F432" s="87" t="str">
        <f>TestUIn4!F432</f>
        <v/>
      </c>
    </row>
    <row r="433">
      <c r="A433" s="86">
        <f>(IF(TestUIn4!E433=US_UK!$A$2,1&amp;COUNTIF(TestUIn4!$E$2:$E433,US_UK!$A$2), IF(TestUIn4!E433=US_UK!$A$82, 2&amp;COUNTIF(TestUIn4!$E$2:$E433,US_UK!$A$82),IF(TestUIn4!E433=US_UK!$A$162, 3&amp;COUNTIF(TestUIn4!$E$2:$E433,US_UK!$A$162),IF(TestUIn4!E433=US_UK!$A$242, 4&amp;COUNTIF(TestUIn4!$E$2:$E433,US_UK!$A$242),IF(TestUIn4!E433=US_UK!$A$322, 5&amp;COUNTIF(TestUIn4!$E$2:$E433,US_UK!$A$322),IF(TestUIn4!E433=US_UK!$A$402, 6&amp;COUNTIF(TestUIn4!$E$2:$E433,US_UK!$A$402),IF(TestUIn4!E433=US_UK!$A$482, 7&amp;COUNTIF(TestUIn4!$E$2:$E433,US_UK!$A$482),IF(TestUIn4!E433=US_UK!$A$562, 8&amp;COUNTIF(TestUIn4!$E$2:$E433,US_UK!$A$562),IF(TestUIn4!E433=US_UK!$A$642, 9&amp;COUNTIF(TestUIn4!$E$2:$E433,US_UK!$A$642),IF(TestUIn4!E433=US_UK!$A$722, 10&amp;COUNTIF(TestUIn4!$E$2:$E433,US_UK!$A$722),0)))))))))))</f>
        <v>0</v>
      </c>
      <c r="B433" t="str">
        <f>TestUIn4!A433</f>
        <v/>
      </c>
      <c r="C433" t="str">
        <f>TestUIn4!B433</f>
        <v/>
      </c>
      <c r="D433" t="str">
        <f>TestUIn4!C433</f>
        <v/>
      </c>
      <c r="E433" t="str">
        <f>TestUIn4!D433</f>
        <v/>
      </c>
      <c r="F433" s="87" t="str">
        <f>TestUIn4!F433</f>
        <v/>
      </c>
    </row>
    <row r="434">
      <c r="A434" s="86">
        <f>(IF(TestUIn4!E434=US_UK!$A$2,1&amp;COUNTIF(TestUIn4!$E$2:$E434,US_UK!$A$2), IF(TestUIn4!E434=US_UK!$A$82, 2&amp;COUNTIF(TestUIn4!$E$2:$E434,US_UK!$A$82),IF(TestUIn4!E434=US_UK!$A$162, 3&amp;COUNTIF(TestUIn4!$E$2:$E434,US_UK!$A$162),IF(TestUIn4!E434=US_UK!$A$242, 4&amp;COUNTIF(TestUIn4!$E$2:$E434,US_UK!$A$242),IF(TestUIn4!E434=US_UK!$A$322, 5&amp;COUNTIF(TestUIn4!$E$2:$E434,US_UK!$A$322),IF(TestUIn4!E434=US_UK!$A$402, 6&amp;COUNTIF(TestUIn4!$E$2:$E434,US_UK!$A$402),IF(TestUIn4!E434=US_UK!$A$482, 7&amp;COUNTIF(TestUIn4!$E$2:$E434,US_UK!$A$482),IF(TestUIn4!E434=US_UK!$A$562, 8&amp;COUNTIF(TestUIn4!$E$2:$E434,US_UK!$A$562),IF(TestUIn4!E434=US_UK!$A$642, 9&amp;COUNTIF(TestUIn4!$E$2:$E434,US_UK!$A$642),IF(TestUIn4!E434=US_UK!$A$722, 10&amp;COUNTIF(TestUIn4!$E$2:$E434,US_UK!$A$722),0)))))))))))</f>
        <v>0</v>
      </c>
      <c r="B434" t="str">
        <f>TestUIn4!A434</f>
        <v/>
      </c>
      <c r="C434" t="str">
        <f>TestUIn4!B434</f>
        <v/>
      </c>
      <c r="D434" t="str">
        <f>TestUIn4!C434</f>
        <v/>
      </c>
      <c r="E434" t="str">
        <f>TestUIn4!D434</f>
        <v/>
      </c>
      <c r="F434" s="87" t="str">
        <f>TestUIn4!F434</f>
        <v/>
      </c>
    </row>
    <row r="435">
      <c r="A435" s="86">
        <f>(IF(TestUIn4!E435=US_UK!$A$2,1&amp;COUNTIF(TestUIn4!$E$2:$E435,US_UK!$A$2), IF(TestUIn4!E435=US_UK!$A$82, 2&amp;COUNTIF(TestUIn4!$E$2:$E435,US_UK!$A$82),IF(TestUIn4!E435=US_UK!$A$162, 3&amp;COUNTIF(TestUIn4!$E$2:$E435,US_UK!$A$162),IF(TestUIn4!E435=US_UK!$A$242, 4&amp;COUNTIF(TestUIn4!$E$2:$E435,US_UK!$A$242),IF(TestUIn4!E435=US_UK!$A$322, 5&amp;COUNTIF(TestUIn4!$E$2:$E435,US_UK!$A$322),IF(TestUIn4!E435=US_UK!$A$402, 6&amp;COUNTIF(TestUIn4!$E$2:$E435,US_UK!$A$402),IF(TestUIn4!E435=US_UK!$A$482, 7&amp;COUNTIF(TestUIn4!$E$2:$E435,US_UK!$A$482),IF(TestUIn4!E435=US_UK!$A$562, 8&amp;COUNTIF(TestUIn4!$E$2:$E435,US_UK!$A$562),IF(TestUIn4!E435=US_UK!$A$642, 9&amp;COUNTIF(TestUIn4!$E$2:$E435,US_UK!$A$642),IF(TestUIn4!E435=US_UK!$A$722, 10&amp;COUNTIF(TestUIn4!$E$2:$E435,US_UK!$A$722),0)))))))))))</f>
        <v>0</v>
      </c>
      <c r="B435" t="str">
        <f>TestUIn4!A435</f>
        <v/>
      </c>
      <c r="C435" t="str">
        <f>TestUIn4!B435</f>
        <v/>
      </c>
      <c r="D435" t="str">
        <f>TestUIn4!C435</f>
        <v/>
      </c>
      <c r="E435" t="str">
        <f>TestUIn4!D435</f>
        <v/>
      </c>
      <c r="F435" s="87" t="str">
        <f>TestUIn4!F435</f>
        <v/>
      </c>
    </row>
    <row r="436">
      <c r="A436" s="86">
        <f>(IF(TestUIn4!E436=US_UK!$A$2,1&amp;COUNTIF(TestUIn4!$E$2:$E436,US_UK!$A$2), IF(TestUIn4!E436=US_UK!$A$82, 2&amp;COUNTIF(TestUIn4!$E$2:$E436,US_UK!$A$82),IF(TestUIn4!E436=US_UK!$A$162, 3&amp;COUNTIF(TestUIn4!$E$2:$E436,US_UK!$A$162),IF(TestUIn4!E436=US_UK!$A$242, 4&amp;COUNTIF(TestUIn4!$E$2:$E436,US_UK!$A$242),IF(TestUIn4!E436=US_UK!$A$322, 5&amp;COUNTIF(TestUIn4!$E$2:$E436,US_UK!$A$322),IF(TestUIn4!E436=US_UK!$A$402, 6&amp;COUNTIF(TestUIn4!$E$2:$E436,US_UK!$A$402),IF(TestUIn4!E436=US_UK!$A$482, 7&amp;COUNTIF(TestUIn4!$E$2:$E436,US_UK!$A$482),IF(TestUIn4!E436=US_UK!$A$562, 8&amp;COUNTIF(TestUIn4!$E$2:$E436,US_UK!$A$562),IF(TestUIn4!E436=US_UK!$A$642, 9&amp;COUNTIF(TestUIn4!$E$2:$E436,US_UK!$A$642),IF(TestUIn4!E436=US_UK!$A$722, 10&amp;COUNTIF(TestUIn4!$E$2:$E436,US_UK!$A$722),0)))))))))))</f>
        <v>0</v>
      </c>
      <c r="B436" t="str">
        <f>TestUIn4!A436</f>
        <v/>
      </c>
      <c r="C436" t="str">
        <f>TestUIn4!B436</f>
        <v/>
      </c>
      <c r="D436" t="str">
        <f>TestUIn4!C436</f>
        <v/>
      </c>
      <c r="E436" t="str">
        <f>TestUIn4!D436</f>
        <v/>
      </c>
      <c r="F436" s="87" t="str">
        <f>TestUIn4!F436</f>
        <v/>
      </c>
    </row>
    <row r="437">
      <c r="A437" s="86">
        <f>(IF(TestUIn4!E437=US_UK!$A$2,1&amp;COUNTIF(TestUIn4!$E$2:$E437,US_UK!$A$2), IF(TestUIn4!E437=US_UK!$A$82, 2&amp;COUNTIF(TestUIn4!$E$2:$E437,US_UK!$A$82),IF(TestUIn4!E437=US_UK!$A$162, 3&amp;COUNTIF(TestUIn4!$E$2:$E437,US_UK!$A$162),IF(TestUIn4!E437=US_UK!$A$242, 4&amp;COUNTIF(TestUIn4!$E$2:$E437,US_UK!$A$242),IF(TestUIn4!E437=US_UK!$A$322, 5&amp;COUNTIF(TestUIn4!$E$2:$E437,US_UK!$A$322),IF(TestUIn4!E437=US_UK!$A$402, 6&amp;COUNTIF(TestUIn4!$E$2:$E437,US_UK!$A$402),IF(TestUIn4!E437=US_UK!$A$482, 7&amp;COUNTIF(TestUIn4!$E$2:$E437,US_UK!$A$482),IF(TestUIn4!E437=US_UK!$A$562, 8&amp;COUNTIF(TestUIn4!$E$2:$E437,US_UK!$A$562),IF(TestUIn4!E437=US_UK!$A$642, 9&amp;COUNTIF(TestUIn4!$E$2:$E437,US_UK!$A$642),IF(TestUIn4!E437=US_UK!$A$722, 10&amp;COUNTIF(TestUIn4!$E$2:$E437,US_UK!$A$722),0)))))))))))</f>
        <v>0</v>
      </c>
      <c r="B437" t="str">
        <f>TestUIn4!A437</f>
        <v/>
      </c>
      <c r="C437" t="str">
        <f>TestUIn4!B437</f>
        <v/>
      </c>
      <c r="D437" t="str">
        <f>TestUIn4!C437</f>
        <v/>
      </c>
      <c r="E437" t="str">
        <f>TestUIn4!D437</f>
        <v/>
      </c>
      <c r="F437" s="87" t="str">
        <f>TestUIn4!F437</f>
        <v/>
      </c>
    </row>
    <row r="438">
      <c r="A438" s="86">
        <f>(IF(TestUIn4!E438=US_UK!$A$2,1&amp;COUNTIF(TestUIn4!$E$2:$E438,US_UK!$A$2), IF(TestUIn4!E438=US_UK!$A$82, 2&amp;COUNTIF(TestUIn4!$E$2:$E438,US_UK!$A$82),IF(TestUIn4!E438=US_UK!$A$162, 3&amp;COUNTIF(TestUIn4!$E$2:$E438,US_UK!$A$162),IF(TestUIn4!E438=US_UK!$A$242, 4&amp;COUNTIF(TestUIn4!$E$2:$E438,US_UK!$A$242),IF(TestUIn4!E438=US_UK!$A$322, 5&amp;COUNTIF(TestUIn4!$E$2:$E438,US_UK!$A$322),IF(TestUIn4!E438=US_UK!$A$402, 6&amp;COUNTIF(TestUIn4!$E$2:$E438,US_UK!$A$402),IF(TestUIn4!E438=US_UK!$A$482, 7&amp;COUNTIF(TestUIn4!$E$2:$E438,US_UK!$A$482),IF(TestUIn4!E438=US_UK!$A$562, 8&amp;COUNTIF(TestUIn4!$E$2:$E438,US_UK!$A$562),IF(TestUIn4!E438=US_UK!$A$642, 9&amp;COUNTIF(TestUIn4!$E$2:$E438,US_UK!$A$642),IF(TestUIn4!E438=US_UK!$A$722, 10&amp;COUNTIF(TestUIn4!$E$2:$E438,US_UK!$A$722),0)))))))))))</f>
        <v>0</v>
      </c>
      <c r="B438" t="str">
        <f>TestUIn4!A438</f>
        <v/>
      </c>
      <c r="C438" t="str">
        <f>TestUIn4!B438</f>
        <v/>
      </c>
      <c r="D438" t="str">
        <f>TestUIn4!C438</f>
        <v/>
      </c>
      <c r="E438" t="str">
        <f>TestUIn4!D438</f>
        <v/>
      </c>
      <c r="F438" s="87" t="str">
        <f>TestUIn4!F438</f>
        <v/>
      </c>
    </row>
    <row r="439">
      <c r="A439" s="86">
        <f>(IF(TestUIn4!E439=US_UK!$A$2,1&amp;COUNTIF(TestUIn4!$E$2:$E439,US_UK!$A$2), IF(TestUIn4!E439=US_UK!$A$82, 2&amp;COUNTIF(TestUIn4!$E$2:$E439,US_UK!$A$82),IF(TestUIn4!E439=US_UK!$A$162, 3&amp;COUNTIF(TestUIn4!$E$2:$E439,US_UK!$A$162),IF(TestUIn4!E439=US_UK!$A$242, 4&amp;COUNTIF(TestUIn4!$E$2:$E439,US_UK!$A$242),IF(TestUIn4!E439=US_UK!$A$322, 5&amp;COUNTIF(TestUIn4!$E$2:$E439,US_UK!$A$322),IF(TestUIn4!E439=US_UK!$A$402, 6&amp;COUNTIF(TestUIn4!$E$2:$E439,US_UK!$A$402),IF(TestUIn4!E439=US_UK!$A$482, 7&amp;COUNTIF(TestUIn4!$E$2:$E439,US_UK!$A$482),IF(TestUIn4!E439=US_UK!$A$562, 8&amp;COUNTIF(TestUIn4!$E$2:$E439,US_UK!$A$562),IF(TestUIn4!E439=US_UK!$A$642, 9&amp;COUNTIF(TestUIn4!$E$2:$E439,US_UK!$A$642),IF(TestUIn4!E439=US_UK!$A$722, 10&amp;COUNTIF(TestUIn4!$E$2:$E439,US_UK!$A$722),0)))))))))))</f>
        <v>0</v>
      </c>
      <c r="B439" t="str">
        <f>TestUIn4!A439</f>
        <v/>
      </c>
      <c r="C439" t="str">
        <f>TestUIn4!B439</f>
        <v/>
      </c>
      <c r="D439" t="str">
        <f>TestUIn4!C439</f>
        <v/>
      </c>
      <c r="E439" t="str">
        <f>TestUIn4!D439</f>
        <v/>
      </c>
      <c r="F439" s="87" t="str">
        <f>TestUIn4!F439</f>
        <v/>
      </c>
    </row>
    <row r="440">
      <c r="A440" s="86">
        <f>(IF(TestUIn4!E440=US_UK!$A$2,1&amp;COUNTIF(TestUIn4!$E$2:$E440,US_UK!$A$2), IF(TestUIn4!E440=US_UK!$A$82, 2&amp;COUNTIF(TestUIn4!$E$2:$E440,US_UK!$A$82),IF(TestUIn4!E440=US_UK!$A$162, 3&amp;COUNTIF(TestUIn4!$E$2:$E440,US_UK!$A$162),IF(TestUIn4!E440=US_UK!$A$242, 4&amp;COUNTIF(TestUIn4!$E$2:$E440,US_UK!$A$242),IF(TestUIn4!E440=US_UK!$A$322, 5&amp;COUNTIF(TestUIn4!$E$2:$E440,US_UK!$A$322),IF(TestUIn4!E440=US_UK!$A$402, 6&amp;COUNTIF(TestUIn4!$E$2:$E440,US_UK!$A$402),IF(TestUIn4!E440=US_UK!$A$482, 7&amp;COUNTIF(TestUIn4!$E$2:$E440,US_UK!$A$482),IF(TestUIn4!E440=US_UK!$A$562, 8&amp;COUNTIF(TestUIn4!$E$2:$E440,US_UK!$A$562),IF(TestUIn4!E440=US_UK!$A$642, 9&amp;COUNTIF(TestUIn4!$E$2:$E440,US_UK!$A$642),IF(TestUIn4!E440=US_UK!$A$722, 10&amp;COUNTIF(TestUIn4!$E$2:$E440,US_UK!$A$722),0)))))))))))</f>
        <v>0</v>
      </c>
      <c r="B440" t="str">
        <f>TestUIn4!A440</f>
        <v/>
      </c>
      <c r="C440" t="str">
        <f>TestUIn4!B440</f>
        <v/>
      </c>
      <c r="D440" t="str">
        <f>TestUIn4!C440</f>
        <v/>
      </c>
      <c r="E440" t="str">
        <f>TestUIn4!D440</f>
        <v/>
      </c>
      <c r="F440" s="87" t="str">
        <f>TestUIn4!F440</f>
        <v/>
      </c>
    </row>
    <row r="441">
      <c r="A441" s="86">
        <f>(IF(TestUIn4!E441=US_UK!$A$2,1&amp;COUNTIF(TestUIn4!$E$2:$E441,US_UK!$A$2), IF(TestUIn4!E441=US_UK!$A$82, 2&amp;COUNTIF(TestUIn4!$E$2:$E441,US_UK!$A$82),IF(TestUIn4!E441=US_UK!$A$162, 3&amp;COUNTIF(TestUIn4!$E$2:$E441,US_UK!$A$162),IF(TestUIn4!E441=US_UK!$A$242, 4&amp;COUNTIF(TestUIn4!$E$2:$E441,US_UK!$A$242),IF(TestUIn4!E441=US_UK!$A$322, 5&amp;COUNTIF(TestUIn4!$E$2:$E441,US_UK!$A$322),IF(TestUIn4!E441=US_UK!$A$402, 6&amp;COUNTIF(TestUIn4!$E$2:$E441,US_UK!$A$402),IF(TestUIn4!E441=US_UK!$A$482, 7&amp;COUNTIF(TestUIn4!$E$2:$E441,US_UK!$A$482),IF(TestUIn4!E441=US_UK!$A$562, 8&amp;COUNTIF(TestUIn4!$E$2:$E441,US_UK!$A$562),IF(TestUIn4!E441=US_UK!$A$642, 9&amp;COUNTIF(TestUIn4!$E$2:$E441,US_UK!$A$642),IF(TestUIn4!E441=US_UK!$A$722, 10&amp;COUNTIF(TestUIn4!$E$2:$E441,US_UK!$A$722),0)))))))))))</f>
        <v>0</v>
      </c>
      <c r="B441" t="str">
        <f>TestUIn4!A441</f>
        <v/>
      </c>
      <c r="C441" t="str">
        <f>TestUIn4!B441</f>
        <v/>
      </c>
      <c r="D441" t="str">
        <f>TestUIn4!C441</f>
        <v/>
      </c>
      <c r="E441" t="str">
        <f>TestUIn4!D441</f>
        <v/>
      </c>
      <c r="F441" s="87" t="str">
        <f>TestUIn4!F441</f>
        <v/>
      </c>
    </row>
    <row r="442">
      <c r="A442" s="86">
        <f>(IF(TestUIn4!E442=US_UK!$A$2,1&amp;COUNTIF(TestUIn4!$E$2:$E442,US_UK!$A$2), IF(TestUIn4!E442=US_UK!$A$82, 2&amp;COUNTIF(TestUIn4!$E$2:$E442,US_UK!$A$82),IF(TestUIn4!E442=US_UK!$A$162, 3&amp;COUNTIF(TestUIn4!$E$2:$E442,US_UK!$A$162),IF(TestUIn4!E442=US_UK!$A$242, 4&amp;COUNTIF(TestUIn4!$E$2:$E442,US_UK!$A$242),IF(TestUIn4!E442=US_UK!$A$322, 5&amp;COUNTIF(TestUIn4!$E$2:$E442,US_UK!$A$322),IF(TestUIn4!E442=US_UK!$A$402, 6&amp;COUNTIF(TestUIn4!$E$2:$E442,US_UK!$A$402),IF(TestUIn4!E442=US_UK!$A$482, 7&amp;COUNTIF(TestUIn4!$E$2:$E442,US_UK!$A$482),IF(TestUIn4!E442=US_UK!$A$562, 8&amp;COUNTIF(TestUIn4!$E$2:$E442,US_UK!$A$562),IF(TestUIn4!E442=US_UK!$A$642, 9&amp;COUNTIF(TestUIn4!$E$2:$E442,US_UK!$A$642),IF(TestUIn4!E442=US_UK!$A$722, 10&amp;COUNTIF(TestUIn4!$E$2:$E442,US_UK!$A$722),0)))))))))))</f>
        <v>0</v>
      </c>
      <c r="B442" t="str">
        <f>TestUIn4!A442</f>
        <v/>
      </c>
      <c r="C442" t="str">
        <f>TestUIn4!B442</f>
        <v/>
      </c>
      <c r="D442" t="str">
        <f>TestUIn4!C442</f>
        <v/>
      </c>
      <c r="E442" t="str">
        <f>TestUIn4!D442</f>
        <v/>
      </c>
      <c r="F442" s="87" t="str">
        <f>TestUIn4!F442</f>
        <v/>
      </c>
    </row>
    <row r="443">
      <c r="A443" s="86">
        <f>(IF(TestUIn4!E443=US_UK!$A$2,1&amp;COUNTIF(TestUIn4!$E$2:$E443,US_UK!$A$2), IF(TestUIn4!E443=US_UK!$A$82, 2&amp;COUNTIF(TestUIn4!$E$2:$E443,US_UK!$A$82),IF(TestUIn4!E443=US_UK!$A$162, 3&amp;COUNTIF(TestUIn4!$E$2:$E443,US_UK!$A$162),IF(TestUIn4!E443=US_UK!$A$242, 4&amp;COUNTIF(TestUIn4!$E$2:$E443,US_UK!$A$242),IF(TestUIn4!E443=US_UK!$A$322, 5&amp;COUNTIF(TestUIn4!$E$2:$E443,US_UK!$A$322),IF(TestUIn4!E443=US_UK!$A$402, 6&amp;COUNTIF(TestUIn4!$E$2:$E443,US_UK!$A$402),IF(TestUIn4!E443=US_UK!$A$482, 7&amp;COUNTIF(TestUIn4!$E$2:$E443,US_UK!$A$482),IF(TestUIn4!E443=US_UK!$A$562, 8&amp;COUNTIF(TestUIn4!$E$2:$E443,US_UK!$A$562),IF(TestUIn4!E443=US_UK!$A$642, 9&amp;COUNTIF(TestUIn4!$E$2:$E443,US_UK!$A$642),IF(TestUIn4!E443=US_UK!$A$722, 10&amp;COUNTIF(TestUIn4!$E$2:$E443,US_UK!$A$722),0)))))))))))</f>
        <v>0</v>
      </c>
      <c r="B443" t="str">
        <f>TestUIn4!A443</f>
        <v/>
      </c>
      <c r="C443" t="str">
        <f>TestUIn4!B443</f>
        <v/>
      </c>
      <c r="D443" t="str">
        <f>TestUIn4!C443</f>
        <v/>
      </c>
      <c r="E443" t="str">
        <f>TestUIn4!D443</f>
        <v/>
      </c>
      <c r="F443" s="87" t="str">
        <f>TestUIn4!F443</f>
        <v/>
      </c>
    </row>
    <row r="444">
      <c r="A444" s="86">
        <f>(IF(TestUIn4!E444=US_UK!$A$2,1&amp;COUNTIF(TestUIn4!$E$2:$E444,US_UK!$A$2), IF(TestUIn4!E444=US_UK!$A$82, 2&amp;COUNTIF(TestUIn4!$E$2:$E444,US_UK!$A$82),IF(TestUIn4!E444=US_UK!$A$162, 3&amp;COUNTIF(TestUIn4!$E$2:$E444,US_UK!$A$162),IF(TestUIn4!E444=US_UK!$A$242, 4&amp;COUNTIF(TestUIn4!$E$2:$E444,US_UK!$A$242),IF(TestUIn4!E444=US_UK!$A$322, 5&amp;COUNTIF(TestUIn4!$E$2:$E444,US_UK!$A$322),IF(TestUIn4!E444=US_UK!$A$402, 6&amp;COUNTIF(TestUIn4!$E$2:$E444,US_UK!$A$402),IF(TestUIn4!E444=US_UK!$A$482, 7&amp;COUNTIF(TestUIn4!$E$2:$E444,US_UK!$A$482),IF(TestUIn4!E444=US_UK!$A$562, 8&amp;COUNTIF(TestUIn4!$E$2:$E444,US_UK!$A$562),IF(TestUIn4!E444=US_UK!$A$642, 9&amp;COUNTIF(TestUIn4!$E$2:$E444,US_UK!$A$642),IF(TestUIn4!E444=US_UK!$A$722, 10&amp;COUNTIF(TestUIn4!$E$2:$E444,US_UK!$A$722),0)))))))))))</f>
        <v>0</v>
      </c>
      <c r="B444" t="str">
        <f>TestUIn4!A444</f>
        <v/>
      </c>
      <c r="C444" t="str">
        <f>TestUIn4!B444</f>
        <v/>
      </c>
      <c r="D444" t="str">
        <f>TestUIn4!C444</f>
        <v/>
      </c>
      <c r="E444" t="str">
        <f>TestUIn4!D444</f>
        <v/>
      </c>
      <c r="F444" s="87" t="str">
        <f>TestUIn4!F444</f>
        <v/>
      </c>
    </row>
    <row r="445">
      <c r="A445" s="86">
        <f>(IF(TestUIn4!E445=US_UK!$A$2,1&amp;COUNTIF(TestUIn4!$E$2:$E445,US_UK!$A$2), IF(TestUIn4!E445=US_UK!$A$82, 2&amp;COUNTIF(TestUIn4!$E$2:$E445,US_UK!$A$82),IF(TestUIn4!E445=US_UK!$A$162, 3&amp;COUNTIF(TestUIn4!$E$2:$E445,US_UK!$A$162),IF(TestUIn4!E445=US_UK!$A$242, 4&amp;COUNTIF(TestUIn4!$E$2:$E445,US_UK!$A$242),IF(TestUIn4!E445=US_UK!$A$322, 5&amp;COUNTIF(TestUIn4!$E$2:$E445,US_UK!$A$322),IF(TestUIn4!E445=US_UK!$A$402, 6&amp;COUNTIF(TestUIn4!$E$2:$E445,US_UK!$A$402),IF(TestUIn4!E445=US_UK!$A$482, 7&amp;COUNTIF(TestUIn4!$E$2:$E445,US_UK!$A$482),IF(TestUIn4!E445=US_UK!$A$562, 8&amp;COUNTIF(TestUIn4!$E$2:$E445,US_UK!$A$562),IF(TestUIn4!E445=US_UK!$A$642, 9&amp;COUNTIF(TestUIn4!$E$2:$E445,US_UK!$A$642),IF(TestUIn4!E445=US_UK!$A$722, 10&amp;COUNTIF(TestUIn4!$E$2:$E445,US_UK!$A$722),0)))))))))))</f>
        <v>0</v>
      </c>
      <c r="B445" t="str">
        <f>TestUIn4!A445</f>
        <v/>
      </c>
      <c r="C445" t="str">
        <f>TestUIn4!B445</f>
        <v/>
      </c>
      <c r="D445" t="str">
        <f>TestUIn4!C445</f>
        <v/>
      </c>
      <c r="E445" t="str">
        <f>TestUIn4!D445</f>
        <v/>
      </c>
      <c r="F445" s="87" t="str">
        <f>TestUIn4!F445</f>
        <v/>
      </c>
    </row>
    <row r="446">
      <c r="A446" s="86">
        <f>(IF(TestUIn4!E446=US_UK!$A$2,1&amp;COUNTIF(TestUIn4!$E$2:$E446,US_UK!$A$2), IF(TestUIn4!E446=US_UK!$A$82, 2&amp;COUNTIF(TestUIn4!$E$2:$E446,US_UK!$A$82),IF(TestUIn4!E446=US_UK!$A$162, 3&amp;COUNTIF(TestUIn4!$E$2:$E446,US_UK!$A$162),IF(TestUIn4!E446=US_UK!$A$242, 4&amp;COUNTIF(TestUIn4!$E$2:$E446,US_UK!$A$242),IF(TestUIn4!E446=US_UK!$A$322, 5&amp;COUNTIF(TestUIn4!$E$2:$E446,US_UK!$A$322),IF(TestUIn4!E446=US_UK!$A$402, 6&amp;COUNTIF(TestUIn4!$E$2:$E446,US_UK!$A$402),IF(TestUIn4!E446=US_UK!$A$482, 7&amp;COUNTIF(TestUIn4!$E$2:$E446,US_UK!$A$482),IF(TestUIn4!E446=US_UK!$A$562, 8&amp;COUNTIF(TestUIn4!$E$2:$E446,US_UK!$A$562),IF(TestUIn4!E446=US_UK!$A$642, 9&amp;COUNTIF(TestUIn4!$E$2:$E446,US_UK!$A$642),IF(TestUIn4!E446=US_UK!$A$722, 10&amp;COUNTIF(TestUIn4!$E$2:$E446,US_UK!$A$722),0)))))))))))</f>
        <v>0</v>
      </c>
      <c r="B446" t="str">
        <f>TestUIn4!A446</f>
        <v/>
      </c>
      <c r="C446" t="str">
        <f>TestUIn4!B446</f>
        <v/>
      </c>
      <c r="D446" t="str">
        <f>TestUIn4!C446</f>
        <v/>
      </c>
      <c r="E446" t="str">
        <f>TestUIn4!D446</f>
        <v/>
      </c>
      <c r="F446" s="87" t="str">
        <f>TestUIn4!F446</f>
        <v/>
      </c>
    </row>
    <row r="447">
      <c r="A447" s="86">
        <f>(IF(TestUIn4!E447=US_UK!$A$2,1&amp;COUNTIF(TestUIn4!$E$2:$E447,US_UK!$A$2), IF(TestUIn4!E447=US_UK!$A$82, 2&amp;COUNTIF(TestUIn4!$E$2:$E447,US_UK!$A$82),IF(TestUIn4!E447=US_UK!$A$162, 3&amp;COUNTIF(TestUIn4!$E$2:$E447,US_UK!$A$162),IF(TestUIn4!E447=US_UK!$A$242, 4&amp;COUNTIF(TestUIn4!$E$2:$E447,US_UK!$A$242),IF(TestUIn4!E447=US_UK!$A$322, 5&amp;COUNTIF(TestUIn4!$E$2:$E447,US_UK!$A$322),IF(TestUIn4!E447=US_UK!$A$402, 6&amp;COUNTIF(TestUIn4!$E$2:$E447,US_UK!$A$402),IF(TestUIn4!E447=US_UK!$A$482, 7&amp;COUNTIF(TestUIn4!$E$2:$E447,US_UK!$A$482),IF(TestUIn4!E447=US_UK!$A$562, 8&amp;COUNTIF(TestUIn4!$E$2:$E447,US_UK!$A$562),IF(TestUIn4!E447=US_UK!$A$642, 9&amp;COUNTIF(TestUIn4!$E$2:$E447,US_UK!$A$642),IF(TestUIn4!E447=US_UK!$A$722, 10&amp;COUNTIF(TestUIn4!$E$2:$E447,US_UK!$A$722),0)))))))))))</f>
        <v>0</v>
      </c>
      <c r="B447" t="str">
        <f>TestUIn4!A447</f>
        <v/>
      </c>
      <c r="C447" t="str">
        <f>TestUIn4!B447</f>
        <v/>
      </c>
      <c r="D447" t="str">
        <f>TestUIn4!C447</f>
        <v/>
      </c>
      <c r="E447" t="str">
        <f>TestUIn4!D447</f>
        <v/>
      </c>
      <c r="F447" s="87" t="str">
        <f>TestUIn4!F447</f>
        <v/>
      </c>
    </row>
    <row r="448">
      <c r="A448" s="86">
        <f>(IF(TestUIn4!E448=US_UK!$A$2,1&amp;COUNTIF(TestUIn4!$E$2:$E448,US_UK!$A$2), IF(TestUIn4!E448=US_UK!$A$82, 2&amp;COUNTIF(TestUIn4!$E$2:$E448,US_UK!$A$82),IF(TestUIn4!E448=US_UK!$A$162, 3&amp;COUNTIF(TestUIn4!$E$2:$E448,US_UK!$A$162),IF(TestUIn4!E448=US_UK!$A$242, 4&amp;COUNTIF(TestUIn4!$E$2:$E448,US_UK!$A$242),IF(TestUIn4!E448=US_UK!$A$322, 5&amp;COUNTIF(TestUIn4!$E$2:$E448,US_UK!$A$322),IF(TestUIn4!E448=US_UK!$A$402, 6&amp;COUNTIF(TestUIn4!$E$2:$E448,US_UK!$A$402),IF(TestUIn4!E448=US_UK!$A$482, 7&amp;COUNTIF(TestUIn4!$E$2:$E448,US_UK!$A$482),IF(TestUIn4!E448=US_UK!$A$562, 8&amp;COUNTIF(TestUIn4!$E$2:$E448,US_UK!$A$562),IF(TestUIn4!E448=US_UK!$A$642, 9&amp;COUNTIF(TestUIn4!$E$2:$E448,US_UK!$A$642),IF(TestUIn4!E448=US_UK!$A$722, 10&amp;COUNTIF(TestUIn4!$E$2:$E448,US_UK!$A$722),0)))))))))))</f>
        <v>0</v>
      </c>
      <c r="B448" t="str">
        <f>TestUIn4!A448</f>
        <v/>
      </c>
      <c r="C448" t="str">
        <f>TestUIn4!B448</f>
        <v/>
      </c>
      <c r="D448" t="str">
        <f>TestUIn4!C448</f>
        <v/>
      </c>
      <c r="E448" t="str">
        <f>TestUIn4!D448</f>
        <v/>
      </c>
      <c r="F448" s="87" t="str">
        <f>TestUIn4!F448</f>
        <v/>
      </c>
    </row>
    <row r="449">
      <c r="A449" s="86">
        <f>(IF(TestUIn4!E449=US_UK!$A$2,1&amp;COUNTIF(TestUIn4!$E$2:$E449,US_UK!$A$2), IF(TestUIn4!E449=US_UK!$A$82, 2&amp;COUNTIF(TestUIn4!$E$2:$E449,US_UK!$A$82),IF(TestUIn4!E449=US_UK!$A$162, 3&amp;COUNTIF(TestUIn4!$E$2:$E449,US_UK!$A$162),IF(TestUIn4!E449=US_UK!$A$242, 4&amp;COUNTIF(TestUIn4!$E$2:$E449,US_UK!$A$242),IF(TestUIn4!E449=US_UK!$A$322, 5&amp;COUNTIF(TestUIn4!$E$2:$E449,US_UK!$A$322),IF(TestUIn4!E449=US_UK!$A$402, 6&amp;COUNTIF(TestUIn4!$E$2:$E449,US_UK!$A$402),IF(TestUIn4!E449=US_UK!$A$482, 7&amp;COUNTIF(TestUIn4!$E$2:$E449,US_UK!$A$482),IF(TestUIn4!E449=US_UK!$A$562, 8&amp;COUNTIF(TestUIn4!$E$2:$E449,US_UK!$A$562),IF(TestUIn4!E449=US_UK!$A$642, 9&amp;COUNTIF(TestUIn4!$E$2:$E449,US_UK!$A$642),IF(TestUIn4!E449=US_UK!$A$722, 10&amp;COUNTIF(TestUIn4!$E$2:$E449,US_UK!$A$722),0)))))))))))</f>
        <v>0</v>
      </c>
      <c r="B449" t="str">
        <f>TestUIn4!A449</f>
        <v/>
      </c>
      <c r="C449" t="str">
        <f>TestUIn4!B449</f>
        <v/>
      </c>
      <c r="D449" t="str">
        <f>TestUIn4!C449</f>
        <v/>
      </c>
      <c r="E449" t="str">
        <f>TestUIn4!D449</f>
        <v/>
      </c>
      <c r="F449" s="87" t="str">
        <f>TestUIn4!F449</f>
        <v/>
      </c>
    </row>
    <row r="450">
      <c r="A450" s="86">
        <f>(IF(TestUIn4!E450=US_UK!$A$2,1&amp;COUNTIF(TestUIn4!$E$2:$E450,US_UK!$A$2), IF(TestUIn4!E450=US_UK!$A$82, 2&amp;COUNTIF(TestUIn4!$E$2:$E450,US_UK!$A$82),IF(TestUIn4!E450=US_UK!$A$162, 3&amp;COUNTIF(TestUIn4!$E$2:$E450,US_UK!$A$162),IF(TestUIn4!E450=US_UK!$A$242, 4&amp;COUNTIF(TestUIn4!$E$2:$E450,US_UK!$A$242),IF(TestUIn4!E450=US_UK!$A$322, 5&amp;COUNTIF(TestUIn4!$E$2:$E450,US_UK!$A$322),IF(TestUIn4!E450=US_UK!$A$402, 6&amp;COUNTIF(TestUIn4!$E$2:$E450,US_UK!$A$402),IF(TestUIn4!E450=US_UK!$A$482, 7&amp;COUNTIF(TestUIn4!$E$2:$E450,US_UK!$A$482),IF(TestUIn4!E450=US_UK!$A$562, 8&amp;COUNTIF(TestUIn4!$E$2:$E450,US_UK!$A$562),IF(TestUIn4!E450=US_UK!$A$642, 9&amp;COUNTIF(TestUIn4!$E$2:$E450,US_UK!$A$642),IF(TestUIn4!E450=US_UK!$A$722, 10&amp;COUNTIF(TestUIn4!$E$2:$E450,US_UK!$A$722),0)))))))))))</f>
        <v>0</v>
      </c>
      <c r="B450" t="str">
        <f>TestUIn4!A450</f>
        <v/>
      </c>
      <c r="C450" t="str">
        <f>TestUIn4!B450</f>
        <v/>
      </c>
      <c r="D450" t="str">
        <f>TestUIn4!C450</f>
        <v/>
      </c>
      <c r="E450" t="str">
        <f>TestUIn4!D450</f>
        <v/>
      </c>
      <c r="F450" s="87" t="str">
        <f>TestUIn4!F450</f>
        <v/>
      </c>
    </row>
    <row r="451">
      <c r="A451" s="86">
        <f>(IF(TestUIn4!E451=US_UK!$A$2,1&amp;COUNTIF(TestUIn4!$E$2:$E451,US_UK!$A$2), IF(TestUIn4!E451=US_UK!$A$82, 2&amp;COUNTIF(TestUIn4!$E$2:$E451,US_UK!$A$82),IF(TestUIn4!E451=US_UK!$A$162, 3&amp;COUNTIF(TestUIn4!$E$2:$E451,US_UK!$A$162),IF(TestUIn4!E451=US_UK!$A$242, 4&amp;COUNTIF(TestUIn4!$E$2:$E451,US_UK!$A$242),IF(TestUIn4!E451=US_UK!$A$322, 5&amp;COUNTIF(TestUIn4!$E$2:$E451,US_UK!$A$322),IF(TestUIn4!E451=US_UK!$A$402, 6&amp;COUNTIF(TestUIn4!$E$2:$E451,US_UK!$A$402),IF(TestUIn4!E451=US_UK!$A$482, 7&amp;COUNTIF(TestUIn4!$E$2:$E451,US_UK!$A$482),IF(TestUIn4!E451=US_UK!$A$562, 8&amp;COUNTIF(TestUIn4!$E$2:$E451,US_UK!$A$562),IF(TestUIn4!E451=US_UK!$A$642, 9&amp;COUNTIF(TestUIn4!$E$2:$E451,US_UK!$A$642),IF(TestUIn4!E451=US_UK!$A$722, 10&amp;COUNTIF(TestUIn4!$E$2:$E451,US_UK!$A$722),0)))))))))))</f>
        <v>0</v>
      </c>
      <c r="B451" t="str">
        <f>TestUIn4!A451</f>
        <v/>
      </c>
      <c r="C451" t="str">
        <f>TestUIn4!B451</f>
        <v/>
      </c>
      <c r="D451" t="str">
        <f>TestUIn4!C451</f>
        <v/>
      </c>
      <c r="E451" t="str">
        <f>TestUIn4!D451</f>
        <v/>
      </c>
      <c r="F451" s="87" t="str">
        <f>TestUIn4!F451</f>
        <v/>
      </c>
    </row>
    <row r="452">
      <c r="A452" s="86">
        <f>(IF(TestUIn4!E452=US_UK!$A$2,1&amp;COUNTIF(TestUIn4!$E$2:$E452,US_UK!$A$2), IF(TestUIn4!E452=US_UK!$A$82, 2&amp;COUNTIF(TestUIn4!$E$2:$E452,US_UK!$A$82),IF(TestUIn4!E452=US_UK!$A$162, 3&amp;COUNTIF(TestUIn4!$E$2:$E452,US_UK!$A$162),IF(TestUIn4!E452=US_UK!$A$242, 4&amp;COUNTIF(TestUIn4!$E$2:$E452,US_UK!$A$242),IF(TestUIn4!E452=US_UK!$A$322, 5&amp;COUNTIF(TestUIn4!$E$2:$E452,US_UK!$A$322),IF(TestUIn4!E452=US_UK!$A$402, 6&amp;COUNTIF(TestUIn4!$E$2:$E452,US_UK!$A$402),IF(TestUIn4!E452=US_UK!$A$482, 7&amp;COUNTIF(TestUIn4!$E$2:$E452,US_UK!$A$482),IF(TestUIn4!E452=US_UK!$A$562, 8&amp;COUNTIF(TestUIn4!$E$2:$E452,US_UK!$A$562),IF(TestUIn4!E452=US_UK!$A$642, 9&amp;COUNTIF(TestUIn4!$E$2:$E452,US_UK!$A$642),IF(TestUIn4!E452=US_UK!$A$722, 10&amp;COUNTIF(TestUIn4!$E$2:$E452,US_UK!$A$722),0)))))))))))</f>
        <v>0</v>
      </c>
      <c r="B452" t="str">
        <f>TestUIn4!A452</f>
        <v/>
      </c>
      <c r="C452" t="str">
        <f>TestUIn4!B452</f>
        <v/>
      </c>
      <c r="D452" t="str">
        <f>TestUIn4!C452</f>
        <v/>
      </c>
      <c r="E452" t="str">
        <f>TestUIn4!D452</f>
        <v/>
      </c>
      <c r="F452" s="87" t="str">
        <f>TestUIn4!F452</f>
        <v/>
      </c>
    </row>
    <row r="453">
      <c r="A453" s="86">
        <f>(IF(TestUIn4!E453=US_UK!$A$2,1&amp;COUNTIF(TestUIn4!$E$2:$E453,US_UK!$A$2), IF(TestUIn4!E453=US_UK!$A$82, 2&amp;COUNTIF(TestUIn4!$E$2:$E453,US_UK!$A$82),IF(TestUIn4!E453=US_UK!$A$162, 3&amp;COUNTIF(TestUIn4!$E$2:$E453,US_UK!$A$162),IF(TestUIn4!E453=US_UK!$A$242, 4&amp;COUNTIF(TestUIn4!$E$2:$E453,US_UK!$A$242),IF(TestUIn4!E453=US_UK!$A$322, 5&amp;COUNTIF(TestUIn4!$E$2:$E453,US_UK!$A$322),IF(TestUIn4!E453=US_UK!$A$402, 6&amp;COUNTIF(TestUIn4!$E$2:$E453,US_UK!$A$402),IF(TestUIn4!E453=US_UK!$A$482, 7&amp;COUNTIF(TestUIn4!$E$2:$E453,US_UK!$A$482),IF(TestUIn4!E453=US_UK!$A$562, 8&amp;COUNTIF(TestUIn4!$E$2:$E453,US_UK!$A$562),IF(TestUIn4!E453=US_UK!$A$642, 9&amp;COUNTIF(TestUIn4!$E$2:$E453,US_UK!$A$642),IF(TestUIn4!E453=US_UK!$A$722, 10&amp;COUNTIF(TestUIn4!$E$2:$E453,US_UK!$A$722),0)))))))))))</f>
        <v>0</v>
      </c>
      <c r="B453" t="str">
        <f>TestUIn4!A453</f>
        <v/>
      </c>
      <c r="C453" t="str">
        <f>TestUIn4!B453</f>
        <v/>
      </c>
      <c r="D453" t="str">
        <f>TestUIn4!C453</f>
        <v/>
      </c>
      <c r="E453" t="str">
        <f>TestUIn4!D453</f>
        <v/>
      </c>
      <c r="F453" s="87" t="str">
        <f>TestUIn4!F453</f>
        <v/>
      </c>
    </row>
    <row r="454">
      <c r="A454" s="86">
        <f>(IF(TestUIn4!E454=US_UK!$A$2,1&amp;COUNTIF(TestUIn4!$E$2:$E454,US_UK!$A$2), IF(TestUIn4!E454=US_UK!$A$82, 2&amp;COUNTIF(TestUIn4!$E$2:$E454,US_UK!$A$82),IF(TestUIn4!E454=US_UK!$A$162, 3&amp;COUNTIF(TestUIn4!$E$2:$E454,US_UK!$A$162),IF(TestUIn4!E454=US_UK!$A$242, 4&amp;COUNTIF(TestUIn4!$E$2:$E454,US_UK!$A$242),IF(TestUIn4!E454=US_UK!$A$322, 5&amp;COUNTIF(TestUIn4!$E$2:$E454,US_UK!$A$322),IF(TestUIn4!E454=US_UK!$A$402, 6&amp;COUNTIF(TestUIn4!$E$2:$E454,US_UK!$A$402),IF(TestUIn4!E454=US_UK!$A$482, 7&amp;COUNTIF(TestUIn4!$E$2:$E454,US_UK!$A$482),IF(TestUIn4!E454=US_UK!$A$562, 8&amp;COUNTIF(TestUIn4!$E$2:$E454,US_UK!$A$562),IF(TestUIn4!E454=US_UK!$A$642, 9&amp;COUNTIF(TestUIn4!$E$2:$E454,US_UK!$A$642),IF(TestUIn4!E454=US_UK!$A$722, 10&amp;COUNTIF(TestUIn4!$E$2:$E454,US_UK!$A$722),0)))))))))))</f>
        <v>0</v>
      </c>
      <c r="B454" t="str">
        <f>TestUIn4!A454</f>
        <v/>
      </c>
      <c r="C454" t="str">
        <f>TestUIn4!B454</f>
        <v/>
      </c>
      <c r="D454" t="str">
        <f>TestUIn4!C454</f>
        <v/>
      </c>
      <c r="E454" t="str">
        <f>TestUIn4!D454</f>
        <v/>
      </c>
      <c r="F454" s="87" t="str">
        <f>TestUIn4!F454</f>
        <v/>
      </c>
    </row>
    <row r="455">
      <c r="A455" s="86">
        <f>(IF(TestUIn4!E455=US_UK!$A$2,1&amp;COUNTIF(TestUIn4!$E$2:$E455,US_UK!$A$2), IF(TestUIn4!E455=US_UK!$A$82, 2&amp;COUNTIF(TestUIn4!$E$2:$E455,US_UK!$A$82),IF(TestUIn4!E455=US_UK!$A$162, 3&amp;COUNTIF(TestUIn4!$E$2:$E455,US_UK!$A$162),IF(TestUIn4!E455=US_UK!$A$242, 4&amp;COUNTIF(TestUIn4!$E$2:$E455,US_UK!$A$242),IF(TestUIn4!E455=US_UK!$A$322, 5&amp;COUNTIF(TestUIn4!$E$2:$E455,US_UK!$A$322),IF(TestUIn4!E455=US_UK!$A$402, 6&amp;COUNTIF(TestUIn4!$E$2:$E455,US_UK!$A$402),IF(TestUIn4!E455=US_UK!$A$482, 7&amp;COUNTIF(TestUIn4!$E$2:$E455,US_UK!$A$482),IF(TestUIn4!E455=US_UK!$A$562, 8&amp;COUNTIF(TestUIn4!$E$2:$E455,US_UK!$A$562),IF(TestUIn4!E455=US_UK!$A$642, 9&amp;COUNTIF(TestUIn4!$E$2:$E455,US_UK!$A$642),IF(TestUIn4!E455=US_UK!$A$722, 10&amp;COUNTIF(TestUIn4!$E$2:$E455,US_UK!$A$722),0)))))))))))</f>
        <v>0</v>
      </c>
      <c r="B455" t="str">
        <f>TestUIn4!A455</f>
        <v/>
      </c>
      <c r="C455" t="str">
        <f>TestUIn4!B455</f>
        <v/>
      </c>
      <c r="D455" t="str">
        <f>TestUIn4!C455</f>
        <v/>
      </c>
      <c r="E455" t="str">
        <f>TestUIn4!D455</f>
        <v/>
      </c>
      <c r="F455" s="87" t="str">
        <f>TestUIn4!F455</f>
        <v/>
      </c>
    </row>
    <row r="456">
      <c r="A456" s="86">
        <f>(IF(TestUIn4!E456=US_UK!$A$2,1&amp;COUNTIF(TestUIn4!$E$2:$E456,US_UK!$A$2), IF(TestUIn4!E456=US_UK!$A$82, 2&amp;COUNTIF(TestUIn4!$E$2:$E456,US_UK!$A$82),IF(TestUIn4!E456=US_UK!$A$162, 3&amp;COUNTIF(TestUIn4!$E$2:$E456,US_UK!$A$162),IF(TestUIn4!E456=US_UK!$A$242, 4&amp;COUNTIF(TestUIn4!$E$2:$E456,US_UK!$A$242),IF(TestUIn4!E456=US_UK!$A$322, 5&amp;COUNTIF(TestUIn4!$E$2:$E456,US_UK!$A$322),IF(TestUIn4!E456=US_UK!$A$402, 6&amp;COUNTIF(TestUIn4!$E$2:$E456,US_UK!$A$402),IF(TestUIn4!E456=US_UK!$A$482, 7&amp;COUNTIF(TestUIn4!$E$2:$E456,US_UK!$A$482),IF(TestUIn4!E456=US_UK!$A$562, 8&amp;COUNTIF(TestUIn4!$E$2:$E456,US_UK!$A$562),IF(TestUIn4!E456=US_UK!$A$642, 9&amp;COUNTIF(TestUIn4!$E$2:$E456,US_UK!$A$642),IF(TestUIn4!E456=US_UK!$A$722, 10&amp;COUNTIF(TestUIn4!$E$2:$E456,US_UK!$A$722),0)))))))))))</f>
        <v>0</v>
      </c>
      <c r="B456" t="str">
        <f>TestUIn4!A456</f>
        <v/>
      </c>
      <c r="C456" t="str">
        <f>TestUIn4!B456</f>
        <v/>
      </c>
      <c r="D456" t="str">
        <f>TestUIn4!C456</f>
        <v/>
      </c>
      <c r="E456" t="str">
        <f>TestUIn4!D456</f>
        <v/>
      </c>
      <c r="F456" s="87" t="str">
        <f>TestUIn4!F456</f>
        <v/>
      </c>
    </row>
    <row r="457">
      <c r="A457" s="86">
        <f>(IF(TestUIn4!E457=US_UK!$A$2,1&amp;COUNTIF(TestUIn4!$E$2:$E457,US_UK!$A$2), IF(TestUIn4!E457=US_UK!$A$82, 2&amp;COUNTIF(TestUIn4!$E$2:$E457,US_UK!$A$82),IF(TestUIn4!E457=US_UK!$A$162, 3&amp;COUNTIF(TestUIn4!$E$2:$E457,US_UK!$A$162),IF(TestUIn4!E457=US_UK!$A$242, 4&amp;COUNTIF(TestUIn4!$E$2:$E457,US_UK!$A$242),IF(TestUIn4!E457=US_UK!$A$322, 5&amp;COUNTIF(TestUIn4!$E$2:$E457,US_UK!$A$322),IF(TestUIn4!E457=US_UK!$A$402, 6&amp;COUNTIF(TestUIn4!$E$2:$E457,US_UK!$A$402),IF(TestUIn4!E457=US_UK!$A$482, 7&amp;COUNTIF(TestUIn4!$E$2:$E457,US_UK!$A$482),IF(TestUIn4!E457=US_UK!$A$562, 8&amp;COUNTIF(TestUIn4!$E$2:$E457,US_UK!$A$562),IF(TestUIn4!E457=US_UK!$A$642, 9&amp;COUNTIF(TestUIn4!$E$2:$E457,US_UK!$A$642),IF(TestUIn4!E457=US_UK!$A$722, 10&amp;COUNTIF(TestUIn4!$E$2:$E457,US_UK!$A$722),0)))))))))))</f>
        <v>0</v>
      </c>
      <c r="B457" t="str">
        <f>TestUIn4!A457</f>
        <v/>
      </c>
      <c r="C457" t="str">
        <f>TestUIn4!B457</f>
        <v/>
      </c>
      <c r="D457" t="str">
        <f>TestUIn4!C457</f>
        <v/>
      </c>
      <c r="E457" t="str">
        <f>TestUIn4!D457</f>
        <v/>
      </c>
      <c r="F457" s="87" t="str">
        <f>TestUIn4!F457</f>
        <v/>
      </c>
    </row>
    <row r="458">
      <c r="A458" s="86">
        <f>(IF(TestUIn4!E458=US_UK!$A$2,1&amp;COUNTIF(TestUIn4!$E$2:$E458,US_UK!$A$2), IF(TestUIn4!E458=US_UK!$A$82, 2&amp;COUNTIF(TestUIn4!$E$2:$E458,US_UK!$A$82),IF(TestUIn4!E458=US_UK!$A$162, 3&amp;COUNTIF(TestUIn4!$E$2:$E458,US_UK!$A$162),IF(TestUIn4!E458=US_UK!$A$242, 4&amp;COUNTIF(TestUIn4!$E$2:$E458,US_UK!$A$242),IF(TestUIn4!E458=US_UK!$A$322, 5&amp;COUNTIF(TestUIn4!$E$2:$E458,US_UK!$A$322),IF(TestUIn4!E458=US_UK!$A$402, 6&amp;COUNTIF(TestUIn4!$E$2:$E458,US_UK!$A$402),IF(TestUIn4!E458=US_UK!$A$482, 7&amp;COUNTIF(TestUIn4!$E$2:$E458,US_UK!$A$482),IF(TestUIn4!E458=US_UK!$A$562, 8&amp;COUNTIF(TestUIn4!$E$2:$E458,US_UK!$A$562),IF(TestUIn4!E458=US_UK!$A$642, 9&amp;COUNTIF(TestUIn4!$E$2:$E458,US_UK!$A$642),IF(TestUIn4!E458=US_UK!$A$722, 10&amp;COUNTIF(TestUIn4!$E$2:$E458,US_UK!$A$722),0)))))))))))</f>
        <v>0</v>
      </c>
      <c r="B458" t="str">
        <f>TestUIn4!A458</f>
        <v/>
      </c>
      <c r="C458" t="str">
        <f>TestUIn4!B458</f>
        <v/>
      </c>
      <c r="D458" t="str">
        <f>TestUIn4!C458</f>
        <v/>
      </c>
      <c r="E458" t="str">
        <f>TestUIn4!D458</f>
        <v/>
      </c>
      <c r="F458" s="87" t="str">
        <f>TestUIn4!F458</f>
        <v/>
      </c>
    </row>
    <row r="459">
      <c r="A459" s="86">
        <f>(IF(TestUIn4!E459=US_UK!$A$2,1&amp;COUNTIF(TestUIn4!$E$2:$E459,US_UK!$A$2), IF(TestUIn4!E459=US_UK!$A$82, 2&amp;COUNTIF(TestUIn4!$E$2:$E459,US_UK!$A$82),IF(TestUIn4!E459=US_UK!$A$162, 3&amp;COUNTIF(TestUIn4!$E$2:$E459,US_UK!$A$162),IF(TestUIn4!E459=US_UK!$A$242, 4&amp;COUNTIF(TestUIn4!$E$2:$E459,US_UK!$A$242),IF(TestUIn4!E459=US_UK!$A$322, 5&amp;COUNTIF(TestUIn4!$E$2:$E459,US_UK!$A$322),IF(TestUIn4!E459=US_UK!$A$402, 6&amp;COUNTIF(TestUIn4!$E$2:$E459,US_UK!$A$402),IF(TestUIn4!E459=US_UK!$A$482, 7&amp;COUNTIF(TestUIn4!$E$2:$E459,US_UK!$A$482),IF(TestUIn4!E459=US_UK!$A$562, 8&amp;COUNTIF(TestUIn4!$E$2:$E459,US_UK!$A$562),IF(TestUIn4!E459=US_UK!$A$642, 9&amp;COUNTIF(TestUIn4!$E$2:$E459,US_UK!$A$642),IF(TestUIn4!E459=US_UK!$A$722, 10&amp;COUNTIF(TestUIn4!$E$2:$E459,US_UK!$A$722),0)))))))))))</f>
        <v>0</v>
      </c>
      <c r="B459" t="str">
        <f>TestUIn4!A459</f>
        <v/>
      </c>
      <c r="C459" t="str">
        <f>TestUIn4!B459</f>
        <v/>
      </c>
      <c r="D459" t="str">
        <f>TestUIn4!C459</f>
        <v/>
      </c>
      <c r="E459" t="str">
        <f>TestUIn4!D459</f>
        <v/>
      </c>
      <c r="F459" s="87" t="str">
        <f>TestUIn4!F459</f>
        <v/>
      </c>
    </row>
    <row r="460">
      <c r="A460" s="86">
        <f>(IF(TestUIn4!E460=US_UK!$A$2,1&amp;COUNTIF(TestUIn4!$E$2:$E460,US_UK!$A$2), IF(TestUIn4!E460=US_UK!$A$82, 2&amp;COUNTIF(TestUIn4!$E$2:$E460,US_UK!$A$82),IF(TestUIn4!E460=US_UK!$A$162, 3&amp;COUNTIF(TestUIn4!$E$2:$E460,US_UK!$A$162),IF(TestUIn4!E460=US_UK!$A$242, 4&amp;COUNTIF(TestUIn4!$E$2:$E460,US_UK!$A$242),IF(TestUIn4!E460=US_UK!$A$322, 5&amp;COUNTIF(TestUIn4!$E$2:$E460,US_UK!$A$322),IF(TestUIn4!E460=US_UK!$A$402, 6&amp;COUNTIF(TestUIn4!$E$2:$E460,US_UK!$A$402),IF(TestUIn4!E460=US_UK!$A$482, 7&amp;COUNTIF(TestUIn4!$E$2:$E460,US_UK!$A$482),IF(TestUIn4!E460=US_UK!$A$562, 8&amp;COUNTIF(TestUIn4!$E$2:$E460,US_UK!$A$562),IF(TestUIn4!E460=US_UK!$A$642, 9&amp;COUNTIF(TestUIn4!$E$2:$E460,US_UK!$A$642),IF(TestUIn4!E460=US_UK!$A$722, 10&amp;COUNTIF(TestUIn4!$E$2:$E460,US_UK!$A$722),0)))))))))))</f>
        <v>0</v>
      </c>
      <c r="B460" t="str">
        <f>TestUIn4!A460</f>
        <v/>
      </c>
      <c r="C460" t="str">
        <f>TestUIn4!B460</f>
        <v/>
      </c>
      <c r="D460" t="str">
        <f>TestUIn4!C460</f>
        <v/>
      </c>
      <c r="E460" t="str">
        <f>TestUIn4!D460</f>
        <v/>
      </c>
      <c r="F460" s="87" t="str">
        <f>TestUIn4!F460</f>
        <v/>
      </c>
    </row>
    <row r="461">
      <c r="A461" s="86">
        <f>(IF(TestUIn4!E461=US_UK!$A$2,1&amp;COUNTIF(TestUIn4!$E$2:$E461,US_UK!$A$2), IF(TestUIn4!E461=US_UK!$A$82, 2&amp;COUNTIF(TestUIn4!$E$2:$E461,US_UK!$A$82),IF(TestUIn4!E461=US_UK!$A$162, 3&amp;COUNTIF(TestUIn4!$E$2:$E461,US_UK!$A$162),IF(TestUIn4!E461=US_UK!$A$242, 4&amp;COUNTIF(TestUIn4!$E$2:$E461,US_UK!$A$242),IF(TestUIn4!E461=US_UK!$A$322, 5&amp;COUNTIF(TestUIn4!$E$2:$E461,US_UK!$A$322),IF(TestUIn4!E461=US_UK!$A$402, 6&amp;COUNTIF(TestUIn4!$E$2:$E461,US_UK!$A$402),IF(TestUIn4!E461=US_UK!$A$482, 7&amp;COUNTIF(TestUIn4!$E$2:$E461,US_UK!$A$482),IF(TestUIn4!E461=US_UK!$A$562, 8&amp;COUNTIF(TestUIn4!$E$2:$E461,US_UK!$A$562),IF(TestUIn4!E461=US_UK!$A$642, 9&amp;COUNTIF(TestUIn4!$E$2:$E461,US_UK!$A$642),IF(TestUIn4!E461=US_UK!$A$722, 10&amp;COUNTIF(TestUIn4!$E$2:$E461,US_UK!$A$722),0)))))))))))</f>
        <v>0</v>
      </c>
      <c r="B461" t="str">
        <f>TestUIn4!A461</f>
        <v/>
      </c>
      <c r="C461" t="str">
        <f>TestUIn4!B461</f>
        <v/>
      </c>
      <c r="D461" t="str">
        <f>TestUIn4!C461</f>
        <v/>
      </c>
      <c r="E461" t="str">
        <f>TestUIn4!D461</f>
        <v/>
      </c>
      <c r="F461" s="87" t="str">
        <f>TestUIn4!F461</f>
        <v/>
      </c>
    </row>
    <row r="462">
      <c r="A462" s="86">
        <f>(IF(TestUIn4!E462=US_UK!$A$2,1&amp;COUNTIF(TestUIn4!$E$2:$E462,US_UK!$A$2), IF(TestUIn4!E462=US_UK!$A$82, 2&amp;COUNTIF(TestUIn4!$E$2:$E462,US_UK!$A$82),IF(TestUIn4!E462=US_UK!$A$162, 3&amp;COUNTIF(TestUIn4!$E$2:$E462,US_UK!$A$162),IF(TestUIn4!E462=US_UK!$A$242, 4&amp;COUNTIF(TestUIn4!$E$2:$E462,US_UK!$A$242),IF(TestUIn4!E462=US_UK!$A$322, 5&amp;COUNTIF(TestUIn4!$E$2:$E462,US_UK!$A$322),IF(TestUIn4!E462=US_UK!$A$402, 6&amp;COUNTIF(TestUIn4!$E$2:$E462,US_UK!$A$402),IF(TestUIn4!E462=US_UK!$A$482, 7&amp;COUNTIF(TestUIn4!$E$2:$E462,US_UK!$A$482),IF(TestUIn4!E462=US_UK!$A$562, 8&amp;COUNTIF(TestUIn4!$E$2:$E462,US_UK!$A$562),IF(TestUIn4!E462=US_UK!$A$642, 9&amp;COUNTIF(TestUIn4!$E$2:$E462,US_UK!$A$642),IF(TestUIn4!E462=US_UK!$A$722, 10&amp;COUNTIF(TestUIn4!$E$2:$E462,US_UK!$A$722),0)))))))))))</f>
        <v>0</v>
      </c>
      <c r="B462" t="str">
        <f>TestUIn4!A462</f>
        <v/>
      </c>
      <c r="C462" t="str">
        <f>TestUIn4!B462</f>
        <v/>
      </c>
      <c r="D462" t="str">
        <f>TestUIn4!C462</f>
        <v/>
      </c>
      <c r="E462" t="str">
        <f>TestUIn4!D462</f>
        <v/>
      </c>
      <c r="F462" s="87" t="str">
        <f>TestUIn4!F462</f>
        <v/>
      </c>
    </row>
    <row r="463">
      <c r="A463" s="86">
        <f>(IF(TestUIn4!E463=US_UK!$A$2,1&amp;COUNTIF(TestUIn4!$E$2:$E463,US_UK!$A$2), IF(TestUIn4!E463=US_UK!$A$82, 2&amp;COUNTIF(TestUIn4!$E$2:$E463,US_UK!$A$82),IF(TestUIn4!E463=US_UK!$A$162, 3&amp;COUNTIF(TestUIn4!$E$2:$E463,US_UK!$A$162),IF(TestUIn4!E463=US_UK!$A$242, 4&amp;COUNTIF(TestUIn4!$E$2:$E463,US_UK!$A$242),IF(TestUIn4!E463=US_UK!$A$322, 5&amp;COUNTIF(TestUIn4!$E$2:$E463,US_UK!$A$322),IF(TestUIn4!E463=US_UK!$A$402, 6&amp;COUNTIF(TestUIn4!$E$2:$E463,US_UK!$A$402),IF(TestUIn4!E463=US_UK!$A$482, 7&amp;COUNTIF(TestUIn4!$E$2:$E463,US_UK!$A$482),IF(TestUIn4!E463=US_UK!$A$562, 8&amp;COUNTIF(TestUIn4!$E$2:$E463,US_UK!$A$562),IF(TestUIn4!E463=US_UK!$A$642, 9&amp;COUNTIF(TestUIn4!$E$2:$E463,US_UK!$A$642),IF(TestUIn4!E463=US_UK!$A$722, 10&amp;COUNTIF(TestUIn4!$E$2:$E463,US_UK!$A$722),0)))))))))))</f>
        <v>0</v>
      </c>
      <c r="B463" t="str">
        <f>TestUIn4!A463</f>
        <v/>
      </c>
      <c r="C463" t="str">
        <f>TestUIn4!B463</f>
        <v/>
      </c>
      <c r="D463" t="str">
        <f>TestUIn4!C463</f>
        <v/>
      </c>
      <c r="E463" t="str">
        <f>TestUIn4!D463</f>
        <v/>
      </c>
      <c r="F463" s="87" t="str">
        <f>TestUIn4!F463</f>
        <v/>
      </c>
    </row>
    <row r="464">
      <c r="A464" s="86">
        <f>(IF(TestUIn4!E464=US_UK!$A$2,1&amp;COUNTIF(TestUIn4!$E$2:$E464,US_UK!$A$2), IF(TestUIn4!E464=US_UK!$A$82, 2&amp;COUNTIF(TestUIn4!$E$2:$E464,US_UK!$A$82),IF(TestUIn4!E464=US_UK!$A$162, 3&amp;COUNTIF(TestUIn4!$E$2:$E464,US_UK!$A$162),IF(TestUIn4!E464=US_UK!$A$242, 4&amp;COUNTIF(TestUIn4!$E$2:$E464,US_UK!$A$242),IF(TestUIn4!E464=US_UK!$A$322, 5&amp;COUNTIF(TestUIn4!$E$2:$E464,US_UK!$A$322),IF(TestUIn4!E464=US_UK!$A$402, 6&amp;COUNTIF(TestUIn4!$E$2:$E464,US_UK!$A$402),IF(TestUIn4!E464=US_UK!$A$482, 7&amp;COUNTIF(TestUIn4!$E$2:$E464,US_UK!$A$482),IF(TestUIn4!E464=US_UK!$A$562, 8&amp;COUNTIF(TestUIn4!$E$2:$E464,US_UK!$A$562),IF(TestUIn4!E464=US_UK!$A$642, 9&amp;COUNTIF(TestUIn4!$E$2:$E464,US_UK!$A$642),IF(TestUIn4!E464=US_UK!$A$722, 10&amp;COUNTIF(TestUIn4!$E$2:$E464,US_UK!$A$722),0)))))))))))</f>
        <v>0</v>
      </c>
      <c r="B464" t="str">
        <f>TestUIn4!A464</f>
        <v/>
      </c>
      <c r="C464" t="str">
        <f>TestUIn4!B464</f>
        <v/>
      </c>
      <c r="D464" t="str">
        <f>TestUIn4!C464</f>
        <v/>
      </c>
      <c r="E464" t="str">
        <f>TestUIn4!D464</f>
        <v/>
      </c>
      <c r="F464" s="87" t="str">
        <f>TestUIn4!F464</f>
        <v/>
      </c>
    </row>
    <row r="465">
      <c r="A465" s="86">
        <f>(IF(TestUIn4!E465=US_UK!$A$2,1&amp;COUNTIF(TestUIn4!$E$2:$E465,US_UK!$A$2), IF(TestUIn4!E465=US_UK!$A$82, 2&amp;COUNTIF(TestUIn4!$E$2:$E465,US_UK!$A$82),IF(TestUIn4!E465=US_UK!$A$162, 3&amp;COUNTIF(TestUIn4!$E$2:$E465,US_UK!$A$162),IF(TestUIn4!E465=US_UK!$A$242, 4&amp;COUNTIF(TestUIn4!$E$2:$E465,US_UK!$A$242),IF(TestUIn4!E465=US_UK!$A$322, 5&amp;COUNTIF(TestUIn4!$E$2:$E465,US_UK!$A$322),IF(TestUIn4!E465=US_UK!$A$402, 6&amp;COUNTIF(TestUIn4!$E$2:$E465,US_UK!$A$402),IF(TestUIn4!E465=US_UK!$A$482, 7&amp;COUNTIF(TestUIn4!$E$2:$E465,US_UK!$A$482),IF(TestUIn4!E465=US_UK!$A$562, 8&amp;COUNTIF(TestUIn4!$E$2:$E465,US_UK!$A$562),IF(TestUIn4!E465=US_UK!$A$642, 9&amp;COUNTIF(TestUIn4!$E$2:$E465,US_UK!$A$642),IF(TestUIn4!E465=US_UK!$A$722, 10&amp;COUNTIF(TestUIn4!$E$2:$E465,US_UK!$A$722),0)))))))))))</f>
        <v>0</v>
      </c>
      <c r="B465" t="str">
        <f>TestUIn4!A465</f>
        <v/>
      </c>
      <c r="C465" t="str">
        <f>TestUIn4!B465</f>
        <v/>
      </c>
      <c r="D465" t="str">
        <f>TestUIn4!C465</f>
        <v/>
      </c>
      <c r="E465" t="str">
        <f>TestUIn4!D465</f>
        <v/>
      </c>
      <c r="F465" s="87" t="str">
        <f>TestUIn4!F465</f>
        <v/>
      </c>
    </row>
    <row r="466">
      <c r="A466" s="86">
        <f>(IF(TestUIn4!E466=US_UK!$A$2,1&amp;COUNTIF(TestUIn4!$E$2:$E466,US_UK!$A$2), IF(TestUIn4!E466=US_UK!$A$82, 2&amp;COUNTIF(TestUIn4!$E$2:$E466,US_UK!$A$82),IF(TestUIn4!E466=US_UK!$A$162, 3&amp;COUNTIF(TestUIn4!$E$2:$E466,US_UK!$A$162),IF(TestUIn4!E466=US_UK!$A$242, 4&amp;COUNTIF(TestUIn4!$E$2:$E466,US_UK!$A$242),IF(TestUIn4!E466=US_UK!$A$322, 5&amp;COUNTIF(TestUIn4!$E$2:$E466,US_UK!$A$322),IF(TestUIn4!E466=US_UK!$A$402, 6&amp;COUNTIF(TestUIn4!$E$2:$E466,US_UK!$A$402),IF(TestUIn4!E466=US_UK!$A$482, 7&amp;COUNTIF(TestUIn4!$E$2:$E466,US_UK!$A$482),IF(TestUIn4!E466=US_UK!$A$562, 8&amp;COUNTIF(TestUIn4!$E$2:$E466,US_UK!$A$562),IF(TestUIn4!E466=US_UK!$A$642, 9&amp;COUNTIF(TestUIn4!$E$2:$E466,US_UK!$A$642),IF(TestUIn4!E466=US_UK!$A$722, 10&amp;COUNTIF(TestUIn4!$E$2:$E466,US_UK!$A$722),0)))))))))))</f>
        <v>0</v>
      </c>
      <c r="B466" t="str">
        <f>TestUIn4!A466</f>
        <v/>
      </c>
      <c r="C466" t="str">
        <f>TestUIn4!B466</f>
        <v/>
      </c>
      <c r="D466" t="str">
        <f>TestUIn4!C466</f>
        <v/>
      </c>
      <c r="E466" t="str">
        <f>TestUIn4!D466</f>
        <v/>
      </c>
      <c r="F466" s="87" t="str">
        <f>TestUIn4!F466</f>
        <v/>
      </c>
    </row>
    <row r="467">
      <c r="A467" s="86">
        <f>(IF(TestUIn4!E467=US_UK!$A$2,1&amp;COUNTIF(TestUIn4!$E$2:$E467,US_UK!$A$2), IF(TestUIn4!E467=US_UK!$A$82, 2&amp;COUNTIF(TestUIn4!$E$2:$E467,US_UK!$A$82),IF(TestUIn4!E467=US_UK!$A$162, 3&amp;COUNTIF(TestUIn4!$E$2:$E467,US_UK!$A$162),IF(TestUIn4!E467=US_UK!$A$242, 4&amp;COUNTIF(TestUIn4!$E$2:$E467,US_UK!$A$242),IF(TestUIn4!E467=US_UK!$A$322, 5&amp;COUNTIF(TestUIn4!$E$2:$E467,US_UK!$A$322),IF(TestUIn4!E467=US_UK!$A$402, 6&amp;COUNTIF(TestUIn4!$E$2:$E467,US_UK!$A$402),IF(TestUIn4!E467=US_UK!$A$482, 7&amp;COUNTIF(TestUIn4!$E$2:$E467,US_UK!$A$482),IF(TestUIn4!E467=US_UK!$A$562, 8&amp;COUNTIF(TestUIn4!$E$2:$E467,US_UK!$A$562),IF(TestUIn4!E467=US_UK!$A$642, 9&amp;COUNTIF(TestUIn4!$E$2:$E467,US_UK!$A$642),IF(TestUIn4!E467=US_UK!$A$722, 10&amp;COUNTIF(TestUIn4!$E$2:$E467,US_UK!$A$722),0)))))))))))</f>
        <v>0</v>
      </c>
      <c r="B467" t="str">
        <f>TestUIn4!A467</f>
        <v/>
      </c>
      <c r="C467" t="str">
        <f>TestUIn4!B467</f>
        <v/>
      </c>
      <c r="D467" t="str">
        <f>TestUIn4!C467</f>
        <v/>
      </c>
      <c r="E467" t="str">
        <f>TestUIn4!D467</f>
        <v/>
      </c>
      <c r="F467" s="87" t="str">
        <f>TestUIn4!F467</f>
        <v/>
      </c>
    </row>
    <row r="468">
      <c r="A468" s="86">
        <f>(IF(TestUIn4!E468=US_UK!$A$2,1&amp;COUNTIF(TestUIn4!$E$2:$E468,US_UK!$A$2), IF(TestUIn4!E468=US_UK!$A$82, 2&amp;COUNTIF(TestUIn4!$E$2:$E468,US_UK!$A$82),IF(TestUIn4!E468=US_UK!$A$162, 3&amp;COUNTIF(TestUIn4!$E$2:$E468,US_UK!$A$162),IF(TestUIn4!E468=US_UK!$A$242, 4&amp;COUNTIF(TestUIn4!$E$2:$E468,US_UK!$A$242),IF(TestUIn4!E468=US_UK!$A$322, 5&amp;COUNTIF(TestUIn4!$E$2:$E468,US_UK!$A$322),IF(TestUIn4!E468=US_UK!$A$402, 6&amp;COUNTIF(TestUIn4!$E$2:$E468,US_UK!$A$402),IF(TestUIn4!E468=US_UK!$A$482, 7&amp;COUNTIF(TestUIn4!$E$2:$E468,US_UK!$A$482),IF(TestUIn4!E468=US_UK!$A$562, 8&amp;COUNTIF(TestUIn4!$E$2:$E468,US_UK!$A$562),IF(TestUIn4!E468=US_UK!$A$642, 9&amp;COUNTIF(TestUIn4!$E$2:$E468,US_UK!$A$642),IF(TestUIn4!E468=US_UK!$A$722, 10&amp;COUNTIF(TestUIn4!$E$2:$E468,US_UK!$A$722),0)))))))))))</f>
        <v>0</v>
      </c>
      <c r="B468" t="str">
        <f>TestUIn4!A468</f>
        <v/>
      </c>
      <c r="C468" t="str">
        <f>TestUIn4!B468</f>
        <v/>
      </c>
      <c r="D468" t="str">
        <f>TestUIn4!C468</f>
        <v/>
      </c>
      <c r="E468" t="str">
        <f>TestUIn4!D468</f>
        <v/>
      </c>
      <c r="F468" s="87" t="str">
        <f>TestUIn4!F468</f>
        <v/>
      </c>
    </row>
    <row r="469">
      <c r="A469" s="86">
        <f>(IF(TestUIn4!E469=US_UK!$A$2,1&amp;COUNTIF(TestUIn4!$E$2:$E469,US_UK!$A$2), IF(TestUIn4!E469=US_UK!$A$82, 2&amp;COUNTIF(TestUIn4!$E$2:$E469,US_UK!$A$82),IF(TestUIn4!E469=US_UK!$A$162, 3&amp;COUNTIF(TestUIn4!$E$2:$E469,US_UK!$A$162),IF(TestUIn4!E469=US_UK!$A$242, 4&amp;COUNTIF(TestUIn4!$E$2:$E469,US_UK!$A$242),IF(TestUIn4!E469=US_UK!$A$322, 5&amp;COUNTIF(TestUIn4!$E$2:$E469,US_UK!$A$322),IF(TestUIn4!E469=US_UK!$A$402, 6&amp;COUNTIF(TestUIn4!$E$2:$E469,US_UK!$A$402),IF(TestUIn4!E469=US_UK!$A$482, 7&amp;COUNTIF(TestUIn4!$E$2:$E469,US_UK!$A$482),IF(TestUIn4!E469=US_UK!$A$562, 8&amp;COUNTIF(TestUIn4!$E$2:$E469,US_UK!$A$562),IF(TestUIn4!E469=US_UK!$A$642, 9&amp;COUNTIF(TestUIn4!$E$2:$E469,US_UK!$A$642),IF(TestUIn4!E469=US_UK!$A$722, 10&amp;COUNTIF(TestUIn4!$E$2:$E469,US_UK!$A$722),0)))))))))))</f>
        <v>0</v>
      </c>
      <c r="B469" t="str">
        <f>TestUIn4!A469</f>
        <v/>
      </c>
      <c r="C469" t="str">
        <f>TestUIn4!B469</f>
        <v/>
      </c>
      <c r="D469" t="str">
        <f>TestUIn4!C469</f>
        <v/>
      </c>
      <c r="E469" t="str">
        <f>TestUIn4!D469</f>
        <v/>
      </c>
      <c r="F469" s="87" t="str">
        <f>TestUIn4!F469</f>
        <v/>
      </c>
    </row>
    <row r="470">
      <c r="A470" s="86">
        <f>(IF(TestUIn4!E470=US_UK!$A$2,1&amp;COUNTIF(TestUIn4!$E$2:$E470,US_UK!$A$2), IF(TestUIn4!E470=US_UK!$A$82, 2&amp;COUNTIF(TestUIn4!$E$2:$E470,US_UK!$A$82),IF(TestUIn4!E470=US_UK!$A$162, 3&amp;COUNTIF(TestUIn4!$E$2:$E470,US_UK!$A$162),IF(TestUIn4!E470=US_UK!$A$242, 4&amp;COUNTIF(TestUIn4!$E$2:$E470,US_UK!$A$242),IF(TestUIn4!E470=US_UK!$A$322, 5&amp;COUNTIF(TestUIn4!$E$2:$E470,US_UK!$A$322),IF(TestUIn4!E470=US_UK!$A$402, 6&amp;COUNTIF(TestUIn4!$E$2:$E470,US_UK!$A$402),IF(TestUIn4!E470=US_UK!$A$482, 7&amp;COUNTIF(TestUIn4!$E$2:$E470,US_UK!$A$482),IF(TestUIn4!E470=US_UK!$A$562, 8&amp;COUNTIF(TestUIn4!$E$2:$E470,US_UK!$A$562),IF(TestUIn4!E470=US_UK!$A$642, 9&amp;COUNTIF(TestUIn4!$E$2:$E470,US_UK!$A$642),IF(TestUIn4!E470=US_UK!$A$722, 10&amp;COUNTIF(TestUIn4!$E$2:$E470,US_UK!$A$722),0)))))))))))</f>
        <v>0</v>
      </c>
      <c r="B470" t="str">
        <f>TestUIn4!A470</f>
        <v/>
      </c>
      <c r="C470" t="str">
        <f>TestUIn4!B470</f>
        <v/>
      </c>
      <c r="D470" t="str">
        <f>TestUIn4!C470</f>
        <v/>
      </c>
      <c r="E470" t="str">
        <f>TestUIn4!D470</f>
        <v/>
      </c>
      <c r="F470" s="87" t="str">
        <f>TestUIn4!F470</f>
        <v/>
      </c>
    </row>
    <row r="471">
      <c r="A471" s="86">
        <f>(IF(TestUIn4!E471=US_UK!$A$2,1&amp;COUNTIF(TestUIn4!$E$2:$E471,US_UK!$A$2), IF(TestUIn4!E471=US_UK!$A$82, 2&amp;COUNTIF(TestUIn4!$E$2:$E471,US_UK!$A$82),IF(TestUIn4!E471=US_UK!$A$162, 3&amp;COUNTIF(TestUIn4!$E$2:$E471,US_UK!$A$162),IF(TestUIn4!E471=US_UK!$A$242, 4&amp;COUNTIF(TestUIn4!$E$2:$E471,US_UK!$A$242),IF(TestUIn4!E471=US_UK!$A$322, 5&amp;COUNTIF(TestUIn4!$E$2:$E471,US_UK!$A$322),IF(TestUIn4!E471=US_UK!$A$402, 6&amp;COUNTIF(TestUIn4!$E$2:$E471,US_UK!$A$402),IF(TestUIn4!E471=US_UK!$A$482, 7&amp;COUNTIF(TestUIn4!$E$2:$E471,US_UK!$A$482),IF(TestUIn4!E471=US_UK!$A$562, 8&amp;COUNTIF(TestUIn4!$E$2:$E471,US_UK!$A$562),IF(TestUIn4!E471=US_UK!$A$642, 9&amp;COUNTIF(TestUIn4!$E$2:$E471,US_UK!$A$642),IF(TestUIn4!E471=US_UK!$A$722, 10&amp;COUNTIF(TestUIn4!$E$2:$E471,US_UK!$A$722),0)))))))))))</f>
        <v>0</v>
      </c>
      <c r="B471" t="str">
        <f>TestUIn4!A471</f>
        <v/>
      </c>
      <c r="C471" t="str">
        <f>TestUIn4!B471</f>
        <v/>
      </c>
      <c r="D471" t="str">
        <f>TestUIn4!C471</f>
        <v/>
      </c>
      <c r="E471" t="str">
        <f>TestUIn4!D471</f>
        <v/>
      </c>
      <c r="F471" s="87" t="str">
        <f>TestUIn4!F471</f>
        <v/>
      </c>
    </row>
    <row r="472">
      <c r="A472" s="86">
        <f>(IF(TestUIn4!E472=US_UK!$A$2,1&amp;COUNTIF(TestUIn4!$E$2:$E472,US_UK!$A$2), IF(TestUIn4!E472=US_UK!$A$82, 2&amp;COUNTIF(TestUIn4!$E$2:$E472,US_UK!$A$82),IF(TestUIn4!E472=US_UK!$A$162, 3&amp;COUNTIF(TestUIn4!$E$2:$E472,US_UK!$A$162),IF(TestUIn4!E472=US_UK!$A$242, 4&amp;COUNTIF(TestUIn4!$E$2:$E472,US_UK!$A$242),IF(TestUIn4!E472=US_UK!$A$322, 5&amp;COUNTIF(TestUIn4!$E$2:$E472,US_UK!$A$322),IF(TestUIn4!E472=US_UK!$A$402, 6&amp;COUNTIF(TestUIn4!$E$2:$E472,US_UK!$A$402),IF(TestUIn4!E472=US_UK!$A$482, 7&amp;COUNTIF(TestUIn4!$E$2:$E472,US_UK!$A$482),IF(TestUIn4!E472=US_UK!$A$562, 8&amp;COUNTIF(TestUIn4!$E$2:$E472,US_UK!$A$562),IF(TestUIn4!E472=US_UK!$A$642, 9&amp;COUNTIF(TestUIn4!$E$2:$E472,US_UK!$A$642),IF(TestUIn4!E472=US_UK!$A$722, 10&amp;COUNTIF(TestUIn4!$E$2:$E472,US_UK!$A$722),0)))))))))))</f>
        <v>0</v>
      </c>
      <c r="B472" t="str">
        <f>TestUIn4!A472</f>
        <v/>
      </c>
      <c r="C472" t="str">
        <f>TestUIn4!B472</f>
        <v/>
      </c>
      <c r="D472" t="str">
        <f>TestUIn4!C472</f>
        <v/>
      </c>
      <c r="E472" t="str">
        <f>TestUIn4!D472</f>
        <v/>
      </c>
      <c r="F472" s="87" t="str">
        <f>TestUIn4!F472</f>
        <v/>
      </c>
    </row>
    <row r="473">
      <c r="A473" s="86">
        <f>(IF(TestUIn4!E473=US_UK!$A$2,1&amp;COUNTIF(TestUIn4!$E$2:$E473,US_UK!$A$2), IF(TestUIn4!E473=US_UK!$A$82, 2&amp;COUNTIF(TestUIn4!$E$2:$E473,US_UK!$A$82),IF(TestUIn4!E473=US_UK!$A$162, 3&amp;COUNTIF(TestUIn4!$E$2:$E473,US_UK!$A$162),IF(TestUIn4!E473=US_UK!$A$242, 4&amp;COUNTIF(TestUIn4!$E$2:$E473,US_UK!$A$242),IF(TestUIn4!E473=US_UK!$A$322, 5&amp;COUNTIF(TestUIn4!$E$2:$E473,US_UK!$A$322),IF(TestUIn4!E473=US_UK!$A$402, 6&amp;COUNTIF(TestUIn4!$E$2:$E473,US_UK!$A$402),IF(TestUIn4!E473=US_UK!$A$482, 7&amp;COUNTIF(TestUIn4!$E$2:$E473,US_UK!$A$482),IF(TestUIn4!E473=US_UK!$A$562, 8&amp;COUNTIF(TestUIn4!$E$2:$E473,US_UK!$A$562),IF(TestUIn4!E473=US_UK!$A$642, 9&amp;COUNTIF(TestUIn4!$E$2:$E473,US_UK!$A$642),IF(TestUIn4!E473=US_UK!$A$722, 10&amp;COUNTIF(TestUIn4!$E$2:$E473,US_UK!$A$722),0)))))))))))</f>
        <v>0</v>
      </c>
      <c r="B473" t="str">
        <f>TestUIn4!A473</f>
        <v/>
      </c>
      <c r="C473" t="str">
        <f>TestUIn4!B473</f>
        <v/>
      </c>
      <c r="D473" t="str">
        <f>TestUIn4!C473</f>
        <v/>
      </c>
      <c r="E473" t="str">
        <f>TestUIn4!D473</f>
        <v/>
      </c>
      <c r="F473" s="87" t="str">
        <f>TestUIn4!F473</f>
        <v/>
      </c>
    </row>
    <row r="474">
      <c r="A474" s="86">
        <f>(IF(TestUIn4!E474=US_UK!$A$2,1&amp;COUNTIF(TestUIn4!$E$2:$E474,US_UK!$A$2), IF(TestUIn4!E474=US_UK!$A$82, 2&amp;COUNTIF(TestUIn4!$E$2:$E474,US_UK!$A$82),IF(TestUIn4!E474=US_UK!$A$162, 3&amp;COUNTIF(TestUIn4!$E$2:$E474,US_UK!$A$162),IF(TestUIn4!E474=US_UK!$A$242, 4&amp;COUNTIF(TestUIn4!$E$2:$E474,US_UK!$A$242),IF(TestUIn4!E474=US_UK!$A$322, 5&amp;COUNTIF(TestUIn4!$E$2:$E474,US_UK!$A$322),IF(TestUIn4!E474=US_UK!$A$402, 6&amp;COUNTIF(TestUIn4!$E$2:$E474,US_UK!$A$402),IF(TestUIn4!E474=US_UK!$A$482, 7&amp;COUNTIF(TestUIn4!$E$2:$E474,US_UK!$A$482),IF(TestUIn4!E474=US_UK!$A$562, 8&amp;COUNTIF(TestUIn4!$E$2:$E474,US_UK!$A$562),IF(TestUIn4!E474=US_UK!$A$642, 9&amp;COUNTIF(TestUIn4!$E$2:$E474,US_UK!$A$642),IF(TestUIn4!E474=US_UK!$A$722, 10&amp;COUNTIF(TestUIn4!$E$2:$E474,US_UK!$A$722),0)))))))))))</f>
        <v>0</v>
      </c>
      <c r="B474" t="str">
        <f>TestUIn4!A474</f>
        <v/>
      </c>
      <c r="C474" t="str">
        <f>TestUIn4!B474</f>
        <v/>
      </c>
      <c r="D474" t="str">
        <f>TestUIn4!C474</f>
        <v/>
      </c>
      <c r="E474" t="str">
        <f>TestUIn4!D474</f>
        <v/>
      </c>
      <c r="F474" s="87" t="str">
        <f>TestUIn4!F474</f>
        <v/>
      </c>
    </row>
    <row r="475">
      <c r="A475" s="86">
        <f>(IF(TestUIn4!E475=US_UK!$A$2,1&amp;COUNTIF(TestUIn4!$E$2:$E475,US_UK!$A$2), IF(TestUIn4!E475=US_UK!$A$82, 2&amp;COUNTIF(TestUIn4!$E$2:$E475,US_UK!$A$82),IF(TestUIn4!E475=US_UK!$A$162, 3&amp;COUNTIF(TestUIn4!$E$2:$E475,US_UK!$A$162),IF(TestUIn4!E475=US_UK!$A$242, 4&amp;COUNTIF(TestUIn4!$E$2:$E475,US_UK!$A$242),IF(TestUIn4!E475=US_UK!$A$322, 5&amp;COUNTIF(TestUIn4!$E$2:$E475,US_UK!$A$322),IF(TestUIn4!E475=US_UK!$A$402, 6&amp;COUNTIF(TestUIn4!$E$2:$E475,US_UK!$A$402),IF(TestUIn4!E475=US_UK!$A$482, 7&amp;COUNTIF(TestUIn4!$E$2:$E475,US_UK!$A$482),IF(TestUIn4!E475=US_UK!$A$562, 8&amp;COUNTIF(TestUIn4!$E$2:$E475,US_UK!$A$562),IF(TestUIn4!E475=US_UK!$A$642, 9&amp;COUNTIF(TestUIn4!$E$2:$E475,US_UK!$A$642),IF(TestUIn4!E475=US_UK!$A$722, 10&amp;COUNTIF(TestUIn4!$E$2:$E475,US_UK!$A$722),0)))))))))))</f>
        <v>0</v>
      </c>
      <c r="B475" t="str">
        <f>TestUIn4!A475</f>
        <v/>
      </c>
      <c r="C475" t="str">
        <f>TestUIn4!B475</f>
        <v/>
      </c>
      <c r="D475" t="str">
        <f>TestUIn4!C475</f>
        <v/>
      </c>
      <c r="E475" t="str">
        <f>TestUIn4!D475</f>
        <v/>
      </c>
      <c r="F475" s="87" t="str">
        <f>TestUIn4!F475</f>
        <v/>
      </c>
    </row>
    <row r="476">
      <c r="A476" s="86">
        <f>(IF(TestUIn4!E476=US_UK!$A$2,1&amp;COUNTIF(TestUIn4!$E$2:$E476,US_UK!$A$2), IF(TestUIn4!E476=US_UK!$A$82, 2&amp;COUNTIF(TestUIn4!$E$2:$E476,US_UK!$A$82),IF(TestUIn4!E476=US_UK!$A$162, 3&amp;COUNTIF(TestUIn4!$E$2:$E476,US_UK!$A$162),IF(TestUIn4!E476=US_UK!$A$242, 4&amp;COUNTIF(TestUIn4!$E$2:$E476,US_UK!$A$242),IF(TestUIn4!E476=US_UK!$A$322, 5&amp;COUNTIF(TestUIn4!$E$2:$E476,US_UK!$A$322),IF(TestUIn4!E476=US_UK!$A$402, 6&amp;COUNTIF(TestUIn4!$E$2:$E476,US_UK!$A$402),IF(TestUIn4!E476=US_UK!$A$482, 7&amp;COUNTIF(TestUIn4!$E$2:$E476,US_UK!$A$482),IF(TestUIn4!E476=US_UK!$A$562, 8&amp;COUNTIF(TestUIn4!$E$2:$E476,US_UK!$A$562),IF(TestUIn4!E476=US_UK!$A$642, 9&amp;COUNTIF(TestUIn4!$E$2:$E476,US_UK!$A$642),IF(TestUIn4!E476=US_UK!$A$722, 10&amp;COUNTIF(TestUIn4!$E$2:$E476,US_UK!$A$722),0)))))))))))</f>
        <v>0</v>
      </c>
      <c r="B476" t="str">
        <f>TestUIn4!A476</f>
        <v/>
      </c>
      <c r="C476" t="str">
        <f>TestUIn4!B476</f>
        <v/>
      </c>
      <c r="D476" t="str">
        <f>TestUIn4!C476</f>
        <v/>
      </c>
      <c r="E476" t="str">
        <f>TestUIn4!D476</f>
        <v/>
      </c>
      <c r="F476" s="87" t="str">
        <f>TestUIn4!F476</f>
        <v/>
      </c>
    </row>
    <row r="477">
      <c r="A477" s="86">
        <f>(IF(TestUIn4!E477=US_UK!$A$2,1&amp;COUNTIF(TestUIn4!$E$2:$E477,US_UK!$A$2), IF(TestUIn4!E477=US_UK!$A$82, 2&amp;COUNTIF(TestUIn4!$E$2:$E477,US_UK!$A$82),IF(TestUIn4!E477=US_UK!$A$162, 3&amp;COUNTIF(TestUIn4!$E$2:$E477,US_UK!$A$162),IF(TestUIn4!E477=US_UK!$A$242, 4&amp;COUNTIF(TestUIn4!$E$2:$E477,US_UK!$A$242),IF(TestUIn4!E477=US_UK!$A$322, 5&amp;COUNTIF(TestUIn4!$E$2:$E477,US_UK!$A$322),IF(TestUIn4!E477=US_UK!$A$402, 6&amp;COUNTIF(TestUIn4!$E$2:$E477,US_UK!$A$402),IF(TestUIn4!E477=US_UK!$A$482, 7&amp;COUNTIF(TestUIn4!$E$2:$E477,US_UK!$A$482),IF(TestUIn4!E477=US_UK!$A$562, 8&amp;COUNTIF(TestUIn4!$E$2:$E477,US_UK!$A$562),IF(TestUIn4!E477=US_UK!$A$642, 9&amp;COUNTIF(TestUIn4!$E$2:$E477,US_UK!$A$642),IF(TestUIn4!E477=US_UK!$A$722, 10&amp;COUNTIF(TestUIn4!$E$2:$E477,US_UK!$A$722),0)))))))))))</f>
        <v>0</v>
      </c>
      <c r="B477" t="str">
        <f>TestUIn4!A477</f>
        <v/>
      </c>
      <c r="C477" t="str">
        <f>TestUIn4!B477</f>
        <v/>
      </c>
      <c r="D477" t="str">
        <f>TestUIn4!C477</f>
        <v/>
      </c>
      <c r="E477" t="str">
        <f>TestUIn4!D477</f>
        <v/>
      </c>
      <c r="F477" s="87" t="str">
        <f>TestUIn4!F477</f>
        <v/>
      </c>
    </row>
    <row r="478">
      <c r="A478" s="86">
        <f>(IF(TestUIn4!E478=US_UK!$A$2,1&amp;COUNTIF(TestUIn4!$E$2:$E478,US_UK!$A$2), IF(TestUIn4!E478=US_UK!$A$82, 2&amp;COUNTIF(TestUIn4!$E$2:$E478,US_UK!$A$82),IF(TestUIn4!E478=US_UK!$A$162, 3&amp;COUNTIF(TestUIn4!$E$2:$E478,US_UK!$A$162),IF(TestUIn4!E478=US_UK!$A$242, 4&amp;COUNTIF(TestUIn4!$E$2:$E478,US_UK!$A$242),IF(TestUIn4!E478=US_UK!$A$322, 5&amp;COUNTIF(TestUIn4!$E$2:$E478,US_UK!$A$322),IF(TestUIn4!E478=US_UK!$A$402, 6&amp;COUNTIF(TestUIn4!$E$2:$E478,US_UK!$A$402),IF(TestUIn4!E478=US_UK!$A$482, 7&amp;COUNTIF(TestUIn4!$E$2:$E478,US_UK!$A$482),IF(TestUIn4!E478=US_UK!$A$562, 8&amp;COUNTIF(TestUIn4!$E$2:$E478,US_UK!$A$562),IF(TestUIn4!E478=US_UK!$A$642, 9&amp;COUNTIF(TestUIn4!$E$2:$E478,US_UK!$A$642),IF(TestUIn4!E478=US_UK!$A$722, 10&amp;COUNTIF(TestUIn4!$E$2:$E478,US_UK!$A$722),0)))))))))))</f>
        <v>0</v>
      </c>
      <c r="B478" t="str">
        <f>TestUIn4!A478</f>
        <v/>
      </c>
      <c r="C478" t="str">
        <f>TestUIn4!B478</f>
        <v/>
      </c>
      <c r="D478" t="str">
        <f>TestUIn4!C478</f>
        <v/>
      </c>
      <c r="E478" t="str">
        <f>TestUIn4!D478</f>
        <v/>
      </c>
      <c r="F478" s="87" t="str">
        <f>TestUIn4!F478</f>
        <v/>
      </c>
    </row>
    <row r="479">
      <c r="A479" s="86">
        <f>(IF(TestUIn4!E479=US_UK!$A$2,1&amp;COUNTIF(TestUIn4!$E$2:$E479,US_UK!$A$2), IF(TestUIn4!E479=US_UK!$A$82, 2&amp;COUNTIF(TestUIn4!$E$2:$E479,US_UK!$A$82),IF(TestUIn4!E479=US_UK!$A$162, 3&amp;COUNTIF(TestUIn4!$E$2:$E479,US_UK!$A$162),IF(TestUIn4!E479=US_UK!$A$242, 4&amp;COUNTIF(TestUIn4!$E$2:$E479,US_UK!$A$242),IF(TestUIn4!E479=US_UK!$A$322, 5&amp;COUNTIF(TestUIn4!$E$2:$E479,US_UK!$A$322),IF(TestUIn4!E479=US_UK!$A$402, 6&amp;COUNTIF(TestUIn4!$E$2:$E479,US_UK!$A$402),IF(TestUIn4!E479=US_UK!$A$482, 7&amp;COUNTIF(TestUIn4!$E$2:$E479,US_UK!$A$482),IF(TestUIn4!E479=US_UK!$A$562, 8&amp;COUNTIF(TestUIn4!$E$2:$E479,US_UK!$A$562),IF(TestUIn4!E479=US_UK!$A$642, 9&amp;COUNTIF(TestUIn4!$E$2:$E479,US_UK!$A$642),IF(TestUIn4!E479=US_UK!$A$722, 10&amp;COUNTIF(TestUIn4!$E$2:$E479,US_UK!$A$722),0)))))))))))</f>
        <v>0</v>
      </c>
      <c r="B479" t="str">
        <f>TestUIn4!A479</f>
        <v/>
      </c>
      <c r="C479" t="str">
        <f>TestUIn4!B479</f>
        <v/>
      </c>
      <c r="D479" t="str">
        <f>TestUIn4!C479</f>
        <v/>
      </c>
      <c r="E479" t="str">
        <f>TestUIn4!D479</f>
        <v/>
      </c>
      <c r="F479" s="87" t="str">
        <f>TestUIn4!F479</f>
        <v/>
      </c>
    </row>
    <row r="480">
      <c r="A480" s="86">
        <f>(IF(TestUIn4!E480=US_UK!$A$2,1&amp;COUNTIF(TestUIn4!$E$2:$E480,US_UK!$A$2), IF(TestUIn4!E480=US_UK!$A$82, 2&amp;COUNTIF(TestUIn4!$E$2:$E480,US_UK!$A$82),IF(TestUIn4!E480=US_UK!$A$162, 3&amp;COUNTIF(TestUIn4!$E$2:$E480,US_UK!$A$162),IF(TestUIn4!E480=US_UK!$A$242, 4&amp;COUNTIF(TestUIn4!$E$2:$E480,US_UK!$A$242),IF(TestUIn4!E480=US_UK!$A$322, 5&amp;COUNTIF(TestUIn4!$E$2:$E480,US_UK!$A$322),IF(TestUIn4!E480=US_UK!$A$402, 6&amp;COUNTIF(TestUIn4!$E$2:$E480,US_UK!$A$402),IF(TestUIn4!E480=US_UK!$A$482, 7&amp;COUNTIF(TestUIn4!$E$2:$E480,US_UK!$A$482),IF(TestUIn4!E480=US_UK!$A$562, 8&amp;COUNTIF(TestUIn4!$E$2:$E480,US_UK!$A$562),IF(TestUIn4!E480=US_UK!$A$642, 9&amp;COUNTIF(TestUIn4!$E$2:$E480,US_UK!$A$642),IF(TestUIn4!E480=US_UK!$A$722, 10&amp;COUNTIF(TestUIn4!$E$2:$E480,US_UK!$A$722),0)))))))))))</f>
        <v>0</v>
      </c>
      <c r="B480" t="str">
        <f>TestUIn4!A480</f>
        <v/>
      </c>
      <c r="C480" t="str">
        <f>TestUIn4!B480</f>
        <v/>
      </c>
      <c r="D480" t="str">
        <f>TestUIn4!C480</f>
        <v/>
      </c>
      <c r="E480" t="str">
        <f>TestUIn4!D480</f>
        <v/>
      </c>
      <c r="F480" s="87" t="str">
        <f>TestUIn4!F480</f>
        <v/>
      </c>
    </row>
    <row r="481">
      <c r="A481" s="86">
        <f>(IF(TestUIn4!E481=US_UK!$A$2,1&amp;COUNTIF(TestUIn4!$E$2:$E481,US_UK!$A$2), IF(TestUIn4!E481=US_UK!$A$82, 2&amp;COUNTIF(TestUIn4!$E$2:$E481,US_UK!$A$82),IF(TestUIn4!E481=US_UK!$A$162, 3&amp;COUNTIF(TestUIn4!$E$2:$E481,US_UK!$A$162),IF(TestUIn4!E481=US_UK!$A$242, 4&amp;COUNTIF(TestUIn4!$E$2:$E481,US_UK!$A$242),IF(TestUIn4!E481=US_UK!$A$322, 5&amp;COUNTIF(TestUIn4!$E$2:$E481,US_UK!$A$322),IF(TestUIn4!E481=US_UK!$A$402, 6&amp;COUNTIF(TestUIn4!$E$2:$E481,US_UK!$A$402),IF(TestUIn4!E481=US_UK!$A$482, 7&amp;COUNTIF(TestUIn4!$E$2:$E481,US_UK!$A$482),IF(TestUIn4!E481=US_UK!$A$562, 8&amp;COUNTIF(TestUIn4!$E$2:$E481,US_UK!$A$562),IF(TestUIn4!E481=US_UK!$A$642, 9&amp;COUNTIF(TestUIn4!$E$2:$E481,US_UK!$A$642),IF(TestUIn4!E481=US_UK!$A$722, 10&amp;COUNTIF(TestUIn4!$E$2:$E481,US_UK!$A$722),0)))))))))))</f>
        <v>0</v>
      </c>
      <c r="B481" t="str">
        <f>TestUIn4!A481</f>
        <v/>
      </c>
      <c r="C481" t="str">
        <f>TestUIn4!B481</f>
        <v/>
      </c>
      <c r="D481" t="str">
        <f>TestUIn4!C481</f>
        <v/>
      </c>
      <c r="E481" t="str">
        <f>TestUIn4!D481</f>
        <v/>
      </c>
      <c r="F481" s="87" t="str">
        <f>TestUIn4!F481</f>
        <v/>
      </c>
    </row>
    <row r="482">
      <c r="A482" s="86">
        <f>(IF(TestUIn4!E482=US_UK!$A$2,1&amp;COUNTIF(TestUIn4!$E$2:$E482,US_UK!$A$2), IF(TestUIn4!E482=US_UK!$A$82, 2&amp;COUNTIF(TestUIn4!$E$2:$E482,US_UK!$A$82),IF(TestUIn4!E482=US_UK!$A$162, 3&amp;COUNTIF(TestUIn4!$E$2:$E482,US_UK!$A$162),IF(TestUIn4!E482=US_UK!$A$242, 4&amp;COUNTIF(TestUIn4!$E$2:$E482,US_UK!$A$242),IF(TestUIn4!E482=US_UK!$A$322, 5&amp;COUNTIF(TestUIn4!$E$2:$E482,US_UK!$A$322),IF(TestUIn4!E482=US_UK!$A$402, 6&amp;COUNTIF(TestUIn4!$E$2:$E482,US_UK!$A$402),IF(TestUIn4!E482=US_UK!$A$482, 7&amp;COUNTIF(TestUIn4!$E$2:$E482,US_UK!$A$482),IF(TestUIn4!E482=US_UK!$A$562, 8&amp;COUNTIF(TestUIn4!$E$2:$E482,US_UK!$A$562),IF(TestUIn4!E482=US_UK!$A$642, 9&amp;COUNTIF(TestUIn4!$E$2:$E482,US_UK!$A$642),IF(TestUIn4!E482=US_UK!$A$722, 10&amp;COUNTIF(TestUIn4!$E$2:$E482,US_UK!$A$722),0)))))))))))</f>
        <v>0</v>
      </c>
      <c r="B482" t="str">
        <f>TestUIn4!A482</f>
        <v/>
      </c>
      <c r="C482" t="str">
        <f>TestUIn4!B482</f>
        <v/>
      </c>
      <c r="D482" t="str">
        <f>TestUIn4!C482</f>
        <v/>
      </c>
      <c r="E482" t="str">
        <f>TestUIn4!D482</f>
        <v/>
      </c>
      <c r="F482" s="87" t="str">
        <f>TestUIn4!F482</f>
        <v/>
      </c>
    </row>
    <row r="483">
      <c r="A483" s="86">
        <f>(IF(TestUIn4!E483=US_UK!$A$2,1&amp;COUNTIF(TestUIn4!$E$2:$E483,US_UK!$A$2), IF(TestUIn4!E483=US_UK!$A$82, 2&amp;COUNTIF(TestUIn4!$E$2:$E483,US_UK!$A$82),IF(TestUIn4!E483=US_UK!$A$162, 3&amp;COUNTIF(TestUIn4!$E$2:$E483,US_UK!$A$162),IF(TestUIn4!E483=US_UK!$A$242, 4&amp;COUNTIF(TestUIn4!$E$2:$E483,US_UK!$A$242),IF(TestUIn4!E483=US_UK!$A$322, 5&amp;COUNTIF(TestUIn4!$E$2:$E483,US_UK!$A$322),IF(TestUIn4!E483=US_UK!$A$402, 6&amp;COUNTIF(TestUIn4!$E$2:$E483,US_UK!$A$402),IF(TestUIn4!E483=US_UK!$A$482, 7&amp;COUNTIF(TestUIn4!$E$2:$E483,US_UK!$A$482),IF(TestUIn4!E483=US_UK!$A$562, 8&amp;COUNTIF(TestUIn4!$E$2:$E483,US_UK!$A$562),IF(TestUIn4!E483=US_UK!$A$642, 9&amp;COUNTIF(TestUIn4!$E$2:$E483,US_UK!$A$642),IF(TestUIn4!E483=US_UK!$A$722, 10&amp;COUNTIF(TestUIn4!$E$2:$E483,US_UK!$A$722),0)))))))))))</f>
        <v>0</v>
      </c>
      <c r="B483" t="str">
        <f>TestUIn4!A483</f>
        <v/>
      </c>
      <c r="C483" t="str">
        <f>TestUIn4!B483</f>
        <v/>
      </c>
      <c r="D483" t="str">
        <f>TestUIn4!C483</f>
        <v/>
      </c>
      <c r="E483" t="str">
        <f>TestUIn4!D483</f>
        <v/>
      </c>
      <c r="F483" s="87" t="str">
        <f>TestUIn4!F483</f>
        <v/>
      </c>
    </row>
    <row r="484">
      <c r="A484" s="86">
        <f>(IF(TestUIn4!E484=US_UK!$A$2,1&amp;COUNTIF(TestUIn4!$E$2:$E484,US_UK!$A$2), IF(TestUIn4!E484=US_UK!$A$82, 2&amp;COUNTIF(TestUIn4!$E$2:$E484,US_UK!$A$82),IF(TestUIn4!E484=US_UK!$A$162, 3&amp;COUNTIF(TestUIn4!$E$2:$E484,US_UK!$A$162),IF(TestUIn4!E484=US_UK!$A$242, 4&amp;COUNTIF(TestUIn4!$E$2:$E484,US_UK!$A$242),IF(TestUIn4!E484=US_UK!$A$322, 5&amp;COUNTIF(TestUIn4!$E$2:$E484,US_UK!$A$322),IF(TestUIn4!E484=US_UK!$A$402, 6&amp;COUNTIF(TestUIn4!$E$2:$E484,US_UK!$A$402),IF(TestUIn4!E484=US_UK!$A$482, 7&amp;COUNTIF(TestUIn4!$E$2:$E484,US_UK!$A$482),IF(TestUIn4!E484=US_UK!$A$562, 8&amp;COUNTIF(TestUIn4!$E$2:$E484,US_UK!$A$562),IF(TestUIn4!E484=US_UK!$A$642, 9&amp;COUNTIF(TestUIn4!$E$2:$E484,US_UK!$A$642),IF(TestUIn4!E484=US_UK!$A$722, 10&amp;COUNTIF(TestUIn4!$E$2:$E484,US_UK!$A$722),0)))))))))))</f>
        <v>0</v>
      </c>
      <c r="B484" t="str">
        <f>TestUIn4!A484</f>
        <v/>
      </c>
      <c r="C484" t="str">
        <f>TestUIn4!B484</f>
        <v/>
      </c>
      <c r="D484" t="str">
        <f>TestUIn4!C484</f>
        <v/>
      </c>
      <c r="E484" t="str">
        <f>TestUIn4!D484</f>
        <v/>
      </c>
      <c r="F484" s="87" t="str">
        <f>TestUIn4!F484</f>
        <v/>
      </c>
    </row>
    <row r="485">
      <c r="A485" s="86">
        <f>(IF(TestUIn4!E485=US_UK!$A$2,1&amp;COUNTIF(TestUIn4!$E$2:$E485,US_UK!$A$2), IF(TestUIn4!E485=US_UK!$A$82, 2&amp;COUNTIF(TestUIn4!$E$2:$E485,US_UK!$A$82),IF(TestUIn4!E485=US_UK!$A$162, 3&amp;COUNTIF(TestUIn4!$E$2:$E485,US_UK!$A$162),IF(TestUIn4!E485=US_UK!$A$242, 4&amp;COUNTIF(TestUIn4!$E$2:$E485,US_UK!$A$242),IF(TestUIn4!E485=US_UK!$A$322, 5&amp;COUNTIF(TestUIn4!$E$2:$E485,US_UK!$A$322),IF(TestUIn4!E485=US_UK!$A$402, 6&amp;COUNTIF(TestUIn4!$E$2:$E485,US_UK!$A$402),IF(TestUIn4!E485=US_UK!$A$482, 7&amp;COUNTIF(TestUIn4!$E$2:$E485,US_UK!$A$482),IF(TestUIn4!E485=US_UK!$A$562, 8&amp;COUNTIF(TestUIn4!$E$2:$E485,US_UK!$A$562),IF(TestUIn4!E485=US_UK!$A$642, 9&amp;COUNTIF(TestUIn4!$E$2:$E485,US_UK!$A$642),IF(TestUIn4!E485=US_UK!$A$722, 10&amp;COUNTIF(TestUIn4!$E$2:$E485,US_UK!$A$722),0)))))))))))</f>
        <v>0</v>
      </c>
      <c r="B485" t="str">
        <f>TestUIn4!A485</f>
        <v/>
      </c>
      <c r="C485" t="str">
        <f>TestUIn4!B485</f>
        <v/>
      </c>
      <c r="D485" t="str">
        <f>TestUIn4!C485</f>
        <v/>
      </c>
      <c r="E485" t="str">
        <f>TestUIn4!D485</f>
        <v/>
      </c>
      <c r="F485" s="87" t="str">
        <f>TestUIn4!F485</f>
        <v/>
      </c>
    </row>
    <row r="486">
      <c r="A486" s="86">
        <f>(IF(TestUIn4!E486=US_UK!$A$2,1&amp;COUNTIF(TestUIn4!$E$2:$E486,US_UK!$A$2), IF(TestUIn4!E486=US_UK!$A$82, 2&amp;COUNTIF(TestUIn4!$E$2:$E486,US_UK!$A$82),IF(TestUIn4!E486=US_UK!$A$162, 3&amp;COUNTIF(TestUIn4!$E$2:$E486,US_UK!$A$162),IF(TestUIn4!E486=US_UK!$A$242, 4&amp;COUNTIF(TestUIn4!$E$2:$E486,US_UK!$A$242),IF(TestUIn4!E486=US_UK!$A$322, 5&amp;COUNTIF(TestUIn4!$E$2:$E486,US_UK!$A$322),IF(TestUIn4!E486=US_UK!$A$402, 6&amp;COUNTIF(TestUIn4!$E$2:$E486,US_UK!$A$402),IF(TestUIn4!E486=US_UK!$A$482, 7&amp;COUNTIF(TestUIn4!$E$2:$E486,US_UK!$A$482),IF(TestUIn4!E486=US_UK!$A$562, 8&amp;COUNTIF(TestUIn4!$E$2:$E486,US_UK!$A$562),IF(TestUIn4!E486=US_UK!$A$642, 9&amp;COUNTIF(TestUIn4!$E$2:$E486,US_UK!$A$642),IF(TestUIn4!E486=US_UK!$A$722, 10&amp;COUNTIF(TestUIn4!$E$2:$E486,US_UK!$A$722),0)))))))))))</f>
        <v>0</v>
      </c>
      <c r="B486" t="str">
        <f>TestUIn4!A486</f>
        <v/>
      </c>
      <c r="C486" t="str">
        <f>TestUIn4!B486</f>
        <v/>
      </c>
      <c r="D486" t="str">
        <f>TestUIn4!C486</f>
        <v/>
      </c>
      <c r="E486" t="str">
        <f>TestUIn4!D486</f>
        <v/>
      </c>
      <c r="F486" s="87" t="str">
        <f>TestUIn4!F486</f>
        <v/>
      </c>
    </row>
    <row r="487">
      <c r="A487" s="86">
        <f>(IF(TestUIn4!E487=US_UK!$A$2,1&amp;COUNTIF(TestUIn4!$E$2:$E487,US_UK!$A$2), IF(TestUIn4!E487=US_UK!$A$82, 2&amp;COUNTIF(TestUIn4!$E$2:$E487,US_UK!$A$82),IF(TestUIn4!E487=US_UK!$A$162, 3&amp;COUNTIF(TestUIn4!$E$2:$E487,US_UK!$A$162),IF(TestUIn4!E487=US_UK!$A$242, 4&amp;COUNTIF(TestUIn4!$E$2:$E487,US_UK!$A$242),IF(TestUIn4!E487=US_UK!$A$322, 5&amp;COUNTIF(TestUIn4!$E$2:$E487,US_UK!$A$322),IF(TestUIn4!E487=US_UK!$A$402, 6&amp;COUNTIF(TestUIn4!$E$2:$E487,US_UK!$A$402),IF(TestUIn4!E487=US_UK!$A$482, 7&amp;COUNTIF(TestUIn4!$E$2:$E487,US_UK!$A$482),IF(TestUIn4!E487=US_UK!$A$562, 8&amp;COUNTIF(TestUIn4!$E$2:$E487,US_UK!$A$562),IF(TestUIn4!E487=US_UK!$A$642, 9&amp;COUNTIF(TestUIn4!$E$2:$E487,US_UK!$A$642),IF(TestUIn4!E487=US_UK!$A$722, 10&amp;COUNTIF(TestUIn4!$E$2:$E487,US_UK!$A$722),0)))))))))))</f>
        <v>0</v>
      </c>
      <c r="B487" t="str">
        <f>TestUIn4!A487</f>
        <v/>
      </c>
      <c r="C487" t="str">
        <f>TestUIn4!B487</f>
        <v/>
      </c>
      <c r="D487" t="str">
        <f>TestUIn4!C487</f>
        <v/>
      </c>
      <c r="E487" t="str">
        <f>TestUIn4!D487</f>
        <v/>
      </c>
      <c r="F487" s="87" t="str">
        <f>TestUIn4!F487</f>
        <v/>
      </c>
    </row>
    <row r="488">
      <c r="A488" s="86">
        <f>(IF(TestUIn4!E488=US_UK!$A$2,1&amp;COUNTIF(TestUIn4!$E$2:$E488,US_UK!$A$2), IF(TestUIn4!E488=US_UK!$A$82, 2&amp;COUNTIF(TestUIn4!$E$2:$E488,US_UK!$A$82),IF(TestUIn4!E488=US_UK!$A$162, 3&amp;COUNTIF(TestUIn4!$E$2:$E488,US_UK!$A$162),IF(TestUIn4!E488=US_UK!$A$242, 4&amp;COUNTIF(TestUIn4!$E$2:$E488,US_UK!$A$242),IF(TestUIn4!E488=US_UK!$A$322, 5&amp;COUNTIF(TestUIn4!$E$2:$E488,US_UK!$A$322),IF(TestUIn4!E488=US_UK!$A$402, 6&amp;COUNTIF(TestUIn4!$E$2:$E488,US_UK!$A$402),IF(TestUIn4!E488=US_UK!$A$482, 7&amp;COUNTIF(TestUIn4!$E$2:$E488,US_UK!$A$482),IF(TestUIn4!E488=US_UK!$A$562, 8&amp;COUNTIF(TestUIn4!$E$2:$E488,US_UK!$A$562),IF(TestUIn4!E488=US_UK!$A$642, 9&amp;COUNTIF(TestUIn4!$E$2:$E488,US_UK!$A$642),IF(TestUIn4!E488=US_UK!$A$722, 10&amp;COUNTIF(TestUIn4!$E$2:$E488,US_UK!$A$722),0)))))))))))</f>
        <v>0</v>
      </c>
      <c r="B488" t="str">
        <f>TestUIn4!A488</f>
        <v/>
      </c>
      <c r="C488" t="str">
        <f>TestUIn4!B488</f>
        <v/>
      </c>
      <c r="D488" t="str">
        <f>TestUIn4!C488</f>
        <v/>
      </c>
      <c r="E488" t="str">
        <f>TestUIn4!D488</f>
        <v/>
      </c>
      <c r="F488" s="87" t="str">
        <f>TestUIn4!F488</f>
        <v/>
      </c>
    </row>
    <row r="489">
      <c r="A489" s="86">
        <f>(IF(TestUIn4!E489=US_UK!$A$2,1&amp;COUNTIF(TestUIn4!$E$2:$E489,US_UK!$A$2), IF(TestUIn4!E489=US_UK!$A$82, 2&amp;COUNTIF(TestUIn4!$E$2:$E489,US_UK!$A$82),IF(TestUIn4!E489=US_UK!$A$162, 3&amp;COUNTIF(TestUIn4!$E$2:$E489,US_UK!$A$162),IF(TestUIn4!E489=US_UK!$A$242, 4&amp;COUNTIF(TestUIn4!$E$2:$E489,US_UK!$A$242),IF(TestUIn4!E489=US_UK!$A$322, 5&amp;COUNTIF(TestUIn4!$E$2:$E489,US_UK!$A$322),IF(TestUIn4!E489=US_UK!$A$402, 6&amp;COUNTIF(TestUIn4!$E$2:$E489,US_UK!$A$402),IF(TestUIn4!E489=US_UK!$A$482, 7&amp;COUNTIF(TestUIn4!$E$2:$E489,US_UK!$A$482),IF(TestUIn4!E489=US_UK!$A$562, 8&amp;COUNTIF(TestUIn4!$E$2:$E489,US_UK!$A$562),IF(TestUIn4!E489=US_UK!$A$642, 9&amp;COUNTIF(TestUIn4!$E$2:$E489,US_UK!$A$642),IF(TestUIn4!E489=US_UK!$A$722, 10&amp;COUNTIF(TestUIn4!$E$2:$E489,US_UK!$A$722),0)))))))))))</f>
        <v>0</v>
      </c>
      <c r="B489" t="str">
        <f>TestUIn4!A489</f>
        <v/>
      </c>
      <c r="C489" t="str">
        <f>TestUIn4!B489</f>
        <v/>
      </c>
      <c r="D489" t="str">
        <f>TestUIn4!C489</f>
        <v/>
      </c>
      <c r="E489" t="str">
        <f>TestUIn4!D489</f>
        <v/>
      </c>
      <c r="F489" s="87" t="str">
        <f>TestUIn4!F489</f>
        <v/>
      </c>
    </row>
    <row r="490">
      <c r="A490" s="86">
        <f>(IF(TestUIn4!E490=US_UK!$A$2,1&amp;COUNTIF(TestUIn4!$E$2:$E490,US_UK!$A$2), IF(TestUIn4!E490=US_UK!$A$82, 2&amp;COUNTIF(TestUIn4!$E$2:$E490,US_UK!$A$82),IF(TestUIn4!E490=US_UK!$A$162, 3&amp;COUNTIF(TestUIn4!$E$2:$E490,US_UK!$A$162),IF(TestUIn4!E490=US_UK!$A$242, 4&amp;COUNTIF(TestUIn4!$E$2:$E490,US_UK!$A$242),IF(TestUIn4!E490=US_UK!$A$322, 5&amp;COUNTIF(TestUIn4!$E$2:$E490,US_UK!$A$322),IF(TestUIn4!E490=US_UK!$A$402, 6&amp;COUNTIF(TestUIn4!$E$2:$E490,US_UK!$A$402),IF(TestUIn4!E490=US_UK!$A$482, 7&amp;COUNTIF(TestUIn4!$E$2:$E490,US_UK!$A$482),IF(TestUIn4!E490=US_UK!$A$562, 8&amp;COUNTIF(TestUIn4!$E$2:$E490,US_UK!$A$562),IF(TestUIn4!E490=US_UK!$A$642, 9&amp;COUNTIF(TestUIn4!$E$2:$E490,US_UK!$A$642),IF(TestUIn4!E490=US_UK!$A$722, 10&amp;COUNTIF(TestUIn4!$E$2:$E490,US_UK!$A$722),0)))))))))))</f>
        <v>0</v>
      </c>
      <c r="B490" t="str">
        <f>TestUIn4!A490</f>
        <v/>
      </c>
      <c r="C490" t="str">
        <f>TestUIn4!B490</f>
        <v/>
      </c>
      <c r="D490" t="str">
        <f>TestUIn4!C490</f>
        <v/>
      </c>
      <c r="E490" t="str">
        <f>TestUIn4!D490</f>
        <v/>
      </c>
      <c r="F490" s="87" t="str">
        <f>TestUIn4!F490</f>
        <v/>
      </c>
    </row>
    <row r="491">
      <c r="A491" s="86">
        <f>(IF(TestUIn4!E491=US_UK!$A$2,1&amp;COUNTIF(TestUIn4!$E$2:$E491,US_UK!$A$2), IF(TestUIn4!E491=US_UK!$A$82, 2&amp;COUNTIF(TestUIn4!$E$2:$E491,US_UK!$A$82),IF(TestUIn4!E491=US_UK!$A$162, 3&amp;COUNTIF(TestUIn4!$E$2:$E491,US_UK!$A$162),IF(TestUIn4!E491=US_UK!$A$242, 4&amp;COUNTIF(TestUIn4!$E$2:$E491,US_UK!$A$242),IF(TestUIn4!E491=US_UK!$A$322, 5&amp;COUNTIF(TestUIn4!$E$2:$E491,US_UK!$A$322),IF(TestUIn4!E491=US_UK!$A$402, 6&amp;COUNTIF(TestUIn4!$E$2:$E491,US_UK!$A$402),IF(TestUIn4!E491=US_UK!$A$482, 7&amp;COUNTIF(TestUIn4!$E$2:$E491,US_UK!$A$482),IF(TestUIn4!E491=US_UK!$A$562, 8&amp;COUNTIF(TestUIn4!$E$2:$E491,US_UK!$A$562),IF(TestUIn4!E491=US_UK!$A$642, 9&amp;COUNTIF(TestUIn4!$E$2:$E491,US_UK!$A$642),IF(TestUIn4!E491=US_UK!$A$722, 10&amp;COUNTIF(TestUIn4!$E$2:$E491,US_UK!$A$722),0)))))))))))</f>
        <v>0</v>
      </c>
      <c r="B491" t="str">
        <f>TestUIn4!A491</f>
        <v/>
      </c>
      <c r="C491" t="str">
        <f>TestUIn4!B491</f>
        <v/>
      </c>
      <c r="D491" t="str">
        <f>TestUIn4!C491</f>
        <v/>
      </c>
      <c r="E491" t="str">
        <f>TestUIn4!D491</f>
        <v/>
      </c>
      <c r="F491" s="87" t="str">
        <f>TestUIn4!F491</f>
        <v/>
      </c>
    </row>
    <row r="492">
      <c r="A492" s="86">
        <f>(IF(TestUIn4!E492=US_UK!$A$2,1&amp;COUNTIF(TestUIn4!$E$2:$E492,US_UK!$A$2), IF(TestUIn4!E492=US_UK!$A$82, 2&amp;COUNTIF(TestUIn4!$E$2:$E492,US_UK!$A$82),IF(TestUIn4!E492=US_UK!$A$162, 3&amp;COUNTIF(TestUIn4!$E$2:$E492,US_UK!$A$162),IF(TestUIn4!E492=US_UK!$A$242, 4&amp;COUNTIF(TestUIn4!$E$2:$E492,US_UK!$A$242),IF(TestUIn4!E492=US_UK!$A$322, 5&amp;COUNTIF(TestUIn4!$E$2:$E492,US_UK!$A$322),IF(TestUIn4!E492=US_UK!$A$402, 6&amp;COUNTIF(TestUIn4!$E$2:$E492,US_UK!$A$402),IF(TestUIn4!E492=US_UK!$A$482, 7&amp;COUNTIF(TestUIn4!$E$2:$E492,US_UK!$A$482),IF(TestUIn4!E492=US_UK!$A$562, 8&amp;COUNTIF(TestUIn4!$E$2:$E492,US_UK!$A$562),IF(TestUIn4!E492=US_UK!$A$642, 9&amp;COUNTIF(TestUIn4!$E$2:$E492,US_UK!$A$642),IF(TestUIn4!E492=US_UK!$A$722, 10&amp;COUNTIF(TestUIn4!$E$2:$E492,US_UK!$A$722),0)))))))))))</f>
        <v>0</v>
      </c>
      <c r="B492" t="str">
        <f>TestUIn4!A492</f>
        <v/>
      </c>
      <c r="C492" t="str">
        <f>TestUIn4!B492</f>
        <v/>
      </c>
      <c r="D492" t="str">
        <f>TestUIn4!C492</f>
        <v/>
      </c>
      <c r="E492" t="str">
        <f>TestUIn4!D492</f>
        <v/>
      </c>
      <c r="F492" s="87" t="str">
        <f>TestUIn4!F492</f>
        <v/>
      </c>
    </row>
    <row r="493">
      <c r="A493" s="86">
        <f>(IF(TestUIn4!E493=US_UK!$A$2,1&amp;COUNTIF(TestUIn4!$E$2:$E493,US_UK!$A$2), IF(TestUIn4!E493=US_UK!$A$82, 2&amp;COUNTIF(TestUIn4!$E$2:$E493,US_UK!$A$82),IF(TestUIn4!E493=US_UK!$A$162, 3&amp;COUNTIF(TestUIn4!$E$2:$E493,US_UK!$A$162),IF(TestUIn4!E493=US_UK!$A$242, 4&amp;COUNTIF(TestUIn4!$E$2:$E493,US_UK!$A$242),IF(TestUIn4!E493=US_UK!$A$322, 5&amp;COUNTIF(TestUIn4!$E$2:$E493,US_UK!$A$322),IF(TestUIn4!E493=US_UK!$A$402, 6&amp;COUNTIF(TestUIn4!$E$2:$E493,US_UK!$A$402),IF(TestUIn4!E493=US_UK!$A$482, 7&amp;COUNTIF(TestUIn4!$E$2:$E493,US_UK!$A$482),IF(TestUIn4!E493=US_UK!$A$562, 8&amp;COUNTIF(TestUIn4!$E$2:$E493,US_UK!$A$562),IF(TestUIn4!E493=US_UK!$A$642, 9&amp;COUNTIF(TestUIn4!$E$2:$E493,US_UK!$A$642),IF(TestUIn4!E493=US_UK!$A$722, 10&amp;COUNTIF(TestUIn4!$E$2:$E493,US_UK!$A$722),0)))))))))))</f>
        <v>0</v>
      </c>
      <c r="B493" t="str">
        <f>TestUIn4!A493</f>
        <v/>
      </c>
      <c r="C493" t="str">
        <f>TestUIn4!B493</f>
        <v/>
      </c>
      <c r="D493" t="str">
        <f>TestUIn4!C493</f>
        <v/>
      </c>
      <c r="E493" t="str">
        <f>TestUIn4!D493</f>
        <v/>
      </c>
      <c r="F493" s="87" t="str">
        <f>TestUIn4!F493</f>
        <v/>
      </c>
    </row>
    <row r="494">
      <c r="A494" s="86">
        <f>(IF(TestUIn4!E494=US_UK!$A$2,1&amp;COUNTIF(TestUIn4!$E$2:$E494,US_UK!$A$2), IF(TestUIn4!E494=US_UK!$A$82, 2&amp;COUNTIF(TestUIn4!$E$2:$E494,US_UK!$A$82),IF(TestUIn4!E494=US_UK!$A$162, 3&amp;COUNTIF(TestUIn4!$E$2:$E494,US_UK!$A$162),IF(TestUIn4!E494=US_UK!$A$242, 4&amp;COUNTIF(TestUIn4!$E$2:$E494,US_UK!$A$242),IF(TestUIn4!E494=US_UK!$A$322, 5&amp;COUNTIF(TestUIn4!$E$2:$E494,US_UK!$A$322),IF(TestUIn4!E494=US_UK!$A$402, 6&amp;COUNTIF(TestUIn4!$E$2:$E494,US_UK!$A$402),IF(TestUIn4!E494=US_UK!$A$482, 7&amp;COUNTIF(TestUIn4!$E$2:$E494,US_UK!$A$482),IF(TestUIn4!E494=US_UK!$A$562, 8&amp;COUNTIF(TestUIn4!$E$2:$E494,US_UK!$A$562),IF(TestUIn4!E494=US_UK!$A$642, 9&amp;COUNTIF(TestUIn4!$E$2:$E494,US_UK!$A$642),IF(TestUIn4!E494=US_UK!$A$722, 10&amp;COUNTIF(TestUIn4!$E$2:$E494,US_UK!$A$722),0)))))))))))</f>
        <v>0</v>
      </c>
      <c r="B494" t="str">
        <f>TestUIn4!A494</f>
        <v/>
      </c>
      <c r="C494" t="str">
        <f>TestUIn4!B494</f>
        <v/>
      </c>
      <c r="D494" t="str">
        <f>TestUIn4!C494</f>
        <v/>
      </c>
      <c r="E494" t="str">
        <f>TestUIn4!D494</f>
        <v/>
      </c>
      <c r="F494" s="87" t="str">
        <f>TestUIn4!F494</f>
        <v/>
      </c>
    </row>
    <row r="495">
      <c r="A495" s="86">
        <f>(IF(TestUIn4!E495=US_UK!$A$2,1&amp;COUNTIF(TestUIn4!$E$2:$E495,US_UK!$A$2), IF(TestUIn4!E495=US_UK!$A$82, 2&amp;COUNTIF(TestUIn4!$E$2:$E495,US_UK!$A$82),IF(TestUIn4!E495=US_UK!$A$162, 3&amp;COUNTIF(TestUIn4!$E$2:$E495,US_UK!$A$162),IF(TestUIn4!E495=US_UK!$A$242, 4&amp;COUNTIF(TestUIn4!$E$2:$E495,US_UK!$A$242),IF(TestUIn4!E495=US_UK!$A$322, 5&amp;COUNTIF(TestUIn4!$E$2:$E495,US_UK!$A$322),IF(TestUIn4!E495=US_UK!$A$402, 6&amp;COUNTIF(TestUIn4!$E$2:$E495,US_UK!$A$402),IF(TestUIn4!E495=US_UK!$A$482, 7&amp;COUNTIF(TestUIn4!$E$2:$E495,US_UK!$A$482),IF(TestUIn4!E495=US_UK!$A$562, 8&amp;COUNTIF(TestUIn4!$E$2:$E495,US_UK!$A$562),IF(TestUIn4!E495=US_UK!$A$642, 9&amp;COUNTIF(TestUIn4!$E$2:$E495,US_UK!$A$642),IF(TestUIn4!E495=US_UK!$A$722, 10&amp;COUNTIF(TestUIn4!$E$2:$E495,US_UK!$A$722),0)))))))))))</f>
        <v>0</v>
      </c>
      <c r="B495" t="str">
        <f>TestUIn4!A495</f>
        <v/>
      </c>
      <c r="C495" t="str">
        <f>TestUIn4!B495</f>
        <v/>
      </c>
      <c r="D495" t="str">
        <f>TestUIn4!C495</f>
        <v/>
      </c>
      <c r="E495" t="str">
        <f>TestUIn4!D495</f>
        <v/>
      </c>
      <c r="F495" s="87" t="str">
        <f>TestUIn4!F495</f>
        <v/>
      </c>
    </row>
    <row r="496">
      <c r="A496" s="86">
        <f>(IF(TestUIn4!E496=US_UK!$A$2,1&amp;COUNTIF(TestUIn4!$E$2:$E496,US_UK!$A$2), IF(TestUIn4!E496=US_UK!$A$82, 2&amp;COUNTIF(TestUIn4!$E$2:$E496,US_UK!$A$82),IF(TestUIn4!E496=US_UK!$A$162, 3&amp;COUNTIF(TestUIn4!$E$2:$E496,US_UK!$A$162),IF(TestUIn4!E496=US_UK!$A$242, 4&amp;COUNTIF(TestUIn4!$E$2:$E496,US_UK!$A$242),IF(TestUIn4!E496=US_UK!$A$322, 5&amp;COUNTIF(TestUIn4!$E$2:$E496,US_UK!$A$322),IF(TestUIn4!E496=US_UK!$A$402, 6&amp;COUNTIF(TestUIn4!$E$2:$E496,US_UK!$A$402),IF(TestUIn4!E496=US_UK!$A$482, 7&amp;COUNTIF(TestUIn4!$E$2:$E496,US_UK!$A$482),IF(TestUIn4!E496=US_UK!$A$562, 8&amp;COUNTIF(TestUIn4!$E$2:$E496,US_UK!$A$562),IF(TestUIn4!E496=US_UK!$A$642, 9&amp;COUNTIF(TestUIn4!$E$2:$E496,US_UK!$A$642),IF(TestUIn4!E496=US_UK!$A$722, 10&amp;COUNTIF(TestUIn4!$E$2:$E496,US_UK!$A$722),0)))))))))))</f>
        <v>0</v>
      </c>
      <c r="B496" t="str">
        <f>TestUIn4!A496</f>
        <v/>
      </c>
      <c r="C496" t="str">
        <f>TestUIn4!B496</f>
        <v/>
      </c>
      <c r="D496" t="str">
        <f>TestUIn4!C496</f>
        <v/>
      </c>
      <c r="E496" t="str">
        <f>TestUIn4!D496</f>
        <v/>
      </c>
      <c r="F496" s="87" t="str">
        <f>TestUIn4!F496</f>
        <v/>
      </c>
    </row>
    <row r="497">
      <c r="A497" s="86">
        <f>(IF(TestUIn4!E497=US_UK!$A$2,1&amp;COUNTIF(TestUIn4!$E$2:$E497,US_UK!$A$2), IF(TestUIn4!E497=US_UK!$A$82, 2&amp;COUNTIF(TestUIn4!$E$2:$E497,US_UK!$A$82),IF(TestUIn4!E497=US_UK!$A$162, 3&amp;COUNTIF(TestUIn4!$E$2:$E497,US_UK!$A$162),IF(TestUIn4!E497=US_UK!$A$242, 4&amp;COUNTIF(TestUIn4!$E$2:$E497,US_UK!$A$242),IF(TestUIn4!E497=US_UK!$A$322, 5&amp;COUNTIF(TestUIn4!$E$2:$E497,US_UK!$A$322),IF(TestUIn4!E497=US_UK!$A$402, 6&amp;COUNTIF(TestUIn4!$E$2:$E497,US_UK!$A$402),IF(TestUIn4!E497=US_UK!$A$482, 7&amp;COUNTIF(TestUIn4!$E$2:$E497,US_UK!$A$482),IF(TestUIn4!E497=US_UK!$A$562, 8&amp;COUNTIF(TestUIn4!$E$2:$E497,US_UK!$A$562),IF(TestUIn4!E497=US_UK!$A$642, 9&amp;COUNTIF(TestUIn4!$E$2:$E497,US_UK!$A$642),IF(TestUIn4!E497=US_UK!$A$722, 10&amp;COUNTIF(TestUIn4!$E$2:$E497,US_UK!$A$722),0)))))))))))</f>
        <v>0</v>
      </c>
      <c r="B497" t="str">
        <f>TestUIn4!A497</f>
        <v/>
      </c>
      <c r="C497" t="str">
        <f>TestUIn4!B497</f>
        <v/>
      </c>
      <c r="D497" t="str">
        <f>TestUIn4!C497</f>
        <v/>
      </c>
      <c r="E497" t="str">
        <f>TestUIn4!D497</f>
        <v/>
      </c>
      <c r="F497" s="87" t="str">
        <f>TestUIn4!F497</f>
        <v/>
      </c>
    </row>
    <row r="498">
      <c r="A498" s="86">
        <f>(IF(TestUIn4!E498=US_UK!$A$2,1&amp;COUNTIF(TestUIn4!$E$2:$E498,US_UK!$A$2), IF(TestUIn4!E498=US_UK!$A$82, 2&amp;COUNTIF(TestUIn4!$E$2:$E498,US_UK!$A$82),IF(TestUIn4!E498=US_UK!$A$162, 3&amp;COUNTIF(TestUIn4!$E$2:$E498,US_UK!$A$162),IF(TestUIn4!E498=US_UK!$A$242, 4&amp;COUNTIF(TestUIn4!$E$2:$E498,US_UK!$A$242),IF(TestUIn4!E498=US_UK!$A$322, 5&amp;COUNTIF(TestUIn4!$E$2:$E498,US_UK!$A$322),IF(TestUIn4!E498=US_UK!$A$402, 6&amp;COUNTIF(TestUIn4!$E$2:$E498,US_UK!$A$402),IF(TestUIn4!E498=US_UK!$A$482, 7&amp;COUNTIF(TestUIn4!$E$2:$E498,US_UK!$A$482),IF(TestUIn4!E498=US_UK!$A$562, 8&amp;COUNTIF(TestUIn4!$E$2:$E498,US_UK!$A$562),IF(TestUIn4!E498=US_UK!$A$642, 9&amp;COUNTIF(TestUIn4!$E$2:$E498,US_UK!$A$642),IF(TestUIn4!E498=US_UK!$A$722, 10&amp;COUNTIF(TestUIn4!$E$2:$E498,US_UK!$A$722),0)))))))))))</f>
        <v>0</v>
      </c>
      <c r="B498" t="str">
        <f>TestUIn4!A498</f>
        <v/>
      </c>
      <c r="C498" t="str">
        <f>TestUIn4!B498</f>
        <v/>
      </c>
      <c r="D498" t="str">
        <f>TestUIn4!C498</f>
        <v/>
      </c>
      <c r="E498" t="str">
        <f>TestUIn4!D498</f>
        <v/>
      </c>
      <c r="F498" s="87" t="str">
        <f>TestUIn4!F498</f>
        <v/>
      </c>
    </row>
    <row r="499">
      <c r="A499" s="86">
        <f>(IF(TestUIn4!E499=US_UK!$A$2,1&amp;COUNTIF(TestUIn4!$E$2:$E499,US_UK!$A$2), IF(TestUIn4!E499=US_UK!$A$82, 2&amp;COUNTIF(TestUIn4!$E$2:$E499,US_UK!$A$82),IF(TestUIn4!E499=US_UK!$A$162, 3&amp;COUNTIF(TestUIn4!$E$2:$E499,US_UK!$A$162),IF(TestUIn4!E499=US_UK!$A$242, 4&amp;COUNTIF(TestUIn4!$E$2:$E499,US_UK!$A$242),IF(TestUIn4!E499=US_UK!$A$322, 5&amp;COUNTIF(TestUIn4!$E$2:$E499,US_UK!$A$322),IF(TestUIn4!E499=US_UK!$A$402, 6&amp;COUNTIF(TestUIn4!$E$2:$E499,US_UK!$A$402),IF(TestUIn4!E499=US_UK!$A$482, 7&amp;COUNTIF(TestUIn4!$E$2:$E499,US_UK!$A$482),IF(TestUIn4!E499=US_UK!$A$562, 8&amp;COUNTIF(TestUIn4!$E$2:$E499,US_UK!$A$562),IF(TestUIn4!E499=US_UK!$A$642, 9&amp;COUNTIF(TestUIn4!$E$2:$E499,US_UK!$A$642),IF(TestUIn4!E499=US_UK!$A$722, 10&amp;COUNTIF(TestUIn4!$E$2:$E499,US_UK!$A$722),0)))))))))))</f>
        <v>0</v>
      </c>
      <c r="B499" t="str">
        <f>TestUIn4!A499</f>
        <v/>
      </c>
      <c r="C499" t="str">
        <f>TestUIn4!B499</f>
        <v/>
      </c>
      <c r="D499" t="str">
        <f>TestUIn4!C499</f>
        <v/>
      </c>
      <c r="E499" t="str">
        <f>TestUIn4!D499</f>
        <v/>
      </c>
      <c r="F499" s="87" t="str">
        <f>TestUIn4!F499</f>
        <v/>
      </c>
    </row>
    <row r="500">
      <c r="A500" s="86">
        <f>(IF(TestUIn4!E500=US_UK!$A$2,1&amp;COUNTIF(TestUIn4!$E$2:$E500,US_UK!$A$2), IF(TestUIn4!E500=US_UK!$A$82, 2&amp;COUNTIF(TestUIn4!$E$2:$E500,US_UK!$A$82),IF(TestUIn4!E500=US_UK!$A$162, 3&amp;COUNTIF(TestUIn4!$E$2:$E500,US_UK!$A$162),IF(TestUIn4!E500=US_UK!$A$242, 4&amp;COUNTIF(TestUIn4!$E$2:$E500,US_UK!$A$242),IF(TestUIn4!E500=US_UK!$A$322, 5&amp;COUNTIF(TestUIn4!$E$2:$E500,US_UK!$A$322),IF(TestUIn4!E500=US_UK!$A$402, 6&amp;COUNTIF(TestUIn4!$E$2:$E500,US_UK!$A$402),IF(TestUIn4!E500=US_UK!$A$482, 7&amp;COUNTIF(TestUIn4!$E$2:$E500,US_UK!$A$482),IF(TestUIn4!E500=US_UK!$A$562, 8&amp;COUNTIF(TestUIn4!$E$2:$E500,US_UK!$A$562),IF(TestUIn4!E500=US_UK!$A$642, 9&amp;COUNTIF(TestUIn4!$E$2:$E500,US_UK!$A$642),IF(TestUIn4!E500=US_UK!$A$722, 10&amp;COUNTIF(TestUIn4!$E$2:$E500,US_UK!$A$722),0)))))))))))</f>
        <v>0</v>
      </c>
      <c r="B500" t="str">
        <f>TestUIn4!A500</f>
        <v/>
      </c>
      <c r="C500" t="str">
        <f>TestUIn4!B500</f>
        <v/>
      </c>
      <c r="D500" t="str">
        <f>TestUIn4!C500</f>
        <v/>
      </c>
      <c r="E500" t="str">
        <f>TestUIn4!D500</f>
        <v/>
      </c>
      <c r="F500" s="87" t="str">
        <f>TestUIn4!F500</f>
        <v/>
      </c>
    </row>
    <row r="501">
      <c r="A501" s="86">
        <f>(IF(TestUIn4!E501=US_UK!$A$2,1&amp;COUNTIF(TestUIn4!$E$2:$E501,US_UK!$A$2), IF(TestUIn4!E501=US_UK!$A$82, 2&amp;COUNTIF(TestUIn4!$E$2:$E501,US_UK!$A$82),IF(TestUIn4!E501=US_UK!$A$162, 3&amp;COUNTIF(TestUIn4!$E$2:$E501,US_UK!$A$162),IF(TestUIn4!E501=US_UK!$A$242, 4&amp;COUNTIF(TestUIn4!$E$2:$E501,US_UK!$A$242),IF(TestUIn4!E501=US_UK!$A$322, 5&amp;COUNTIF(TestUIn4!$E$2:$E501,US_UK!$A$322),IF(TestUIn4!E501=US_UK!$A$402, 6&amp;COUNTIF(TestUIn4!$E$2:$E501,US_UK!$A$402),IF(TestUIn4!E501=US_UK!$A$482, 7&amp;COUNTIF(TestUIn4!$E$2:$E501,US_UK!$A$482),IF(TestUIn4!E501=US_UK!$A$562, 8&amp;COUNTIF(TestUIn4!$E$2:$E501,US_UK!$A$562),IF(TestUIn4!E501=US_UK!$A$642, 9&amp;COUNTIF(TestUIn4!$E$2:$E501,US_UK!$A$642),IF(TestUIn4!E501=US_UK!$A$722, 10&amp;COUNTIF(TestUIn4!$E$2:$E501,US_UK!$A$722),0)))))))))))</f>
        <v>0</v>
      </c>
      <c r="B501" t="str">
        <f>TestUIn4!A501</f>
        <v/>
      </c>
      <c r="C501" t="str">
        <f>TestUIn4!B501</f>
        <v/>
      </c>
      <c r="D501" t="str">
        <f>TestUIn4!C501</f>
        <v/>
      </c>
      <c r="E501" t="str">
        <f>TestUIn4!D501</f>
        <v/>
      </c>
      <c r="F501" s="87" t="str">
        <f>TestUIn4!F501</f>
        <v/>
      </c>
    </row>
    <row r="502">
      <c r="A502" s="86">
        <f>(IF(TestUIn4!E502=US_UK!$A$2,1&amp;COUNTIF(TestUIn4!$E$2:$E502,US_UK!$A$2), IF(TestUIn4!E502=US_UK!$A$82, 2&amp;COUNTIF(TestUIn4!$E$2:$E502,US_UK!$A$82),IF(TestUIn4!E502=US_UK!$A$162, 3&amp;COUNTIF(TestUIn4!$E$2:$E502,US_UK!$A$162),IF(TestUIn4!E502=US_UK!$A$242, 4&amp;COUNTIF(TestUIn4!$E$2:$E502,US_UK!$A$242),IF(TestUIn4!E502=US_UK!$A$322, 5&amp;COUNTIF(TestUIn4!$E$2:$E502,US_UK!$A$322),IF(TestUIn4!E502=US_UK!$A$402, 6&amp;COUNTIF(TestUIn4!$E$2:$E502,US_UK!$A$402),IF(TestUIn4!E502=US_UK!$A$482, 7&amp;COUNTIF(TestUIn4!$E$2:$E502,US_UK!$A$482),IF(TestUIn4!E502=US_UK!$A$562, 8&amp;COUNTIF(TestUIn4!$E$2:$E502,US_UK!$A$562),IF(TestUIn4!E502=US_UK!$A$642, 9&amp;COUNTIF(TestUIn4!$E$2:$E502,US_UK!$A$642),IF(TestUIn4!E502=US_UK!$A$722, 10&amp;COUNTIF(TestUIn4!$E$2:$E502,US_UK!$A$722),0)))))))))))</f>
        <v>0</v>
      </c>
      <c r="B502" t="str">
        <f>TestUIn4!A502</f>
        <v/>
      </c>
      <c r="C502" t="str">
        <f>TestUIn4!B502</f>
        <v/>
      </c>
      <c r="D502" t="str">
        <f>TestUIn4!C502</f>
        <v/>
      </c>
      <c r="E502" t="str">
        <f>TestUIn4!D502</f>
        <v/>
      </c>
      <c r="F502" s="87" t="str">
        <f>TestUIn4!F502</f>
        <v/>
      </c>
    </row>
    <row r="503">
      <c r="A503" s="86">
        <f>(IF(TestUIn4!E503=US_UK!$A$2,1&amp;COUNTIF(TestUIn4!$E$2:$E503,US_UK!$A$2), IF(TestUIn4!E503=US_UK!$A$82, 2&amp;COUNTIF(TestUIn4!$E$2:$E503,US_UK!$A$82),IF(TestUIn4!E503=US_UK!$A$162, 3&amp;COUNTIF(TestUIn4!$E$2:$E503,US_UK!$A$162),IF(TestUIn4!E503=US_UK!$A$242, 4&amp;COUNTIF(TestUIn4!$E$2:$E503,US_UK!$A$242),IF(TestUIn4!E503=US_UK!$A$322, 5&amp;COUNTIF(TestUIn4!$E$2:$E503,US_UK!$A$322),IF(TestUIn4!E503=US_UK!$A$402, 6&amp;COUNTIF(TestUIn4!$E$2:$E503,US_UK!$A$402),IF(TestUIn4!E503=US_UK!$A$482, 7&amp;COUNTIF(TestUIn4!$E$2:$E503,US_UK!$A$482),IF(TestUIn4!E503=US_UK!$A$562, 8&amp;COUNTIF(TestUIn4!$E$2:$E503,US_UK!$A$562),IF(TestUIn4!E503=US_UK!$A$642, 9&amp;COUNTIF(TestUIn4!$E$2:$E503,US_UK!$A$642),IF(TestUIn4!E503=US_UK!$A$722, 10&amp;COUNTIF(TestUIn4!$E$2:$E503,US_UK!$A$722),0)))))))))))</f>
        <v>0</v>
      </c>
      <c r="B503" t="str">
        <f>TestUIn4!A503</f>
        <v/>
      </c>
      <c r="C503" t="str">
        <f>TestUIn4!B503</f>
        <v/>
      </c>
      <c r="D503" t="str">
        <f>TestUIn4!C503</f>
        <v/>
      </c>
      <c r="E503" t="str">
        <f>TestUIn4!D503</f>
        <v/>
      </c>
      <c r="F503" s="87" t="str">
        <f>TestUIn4!F503</f>
        <v/>
      </c>
    </row>
    <row r="504">
      <c r="A504" s="86">
        <f>(IF(TestUIn4!E504=US_UK!$A$2,1&amp;COUNTIF(TestUIn4!$E$2:$E504,US_UK!$A$2), IF(TestUIn4!E504=US_UK!$A$82, 2&amp;COUNTIF(TestUIn4!$E$2:$E504,US_UK!$A$82),IF(TestUIn4!E504=US_UK!$A$162, 3&amp;COUNTIF(TestUIn4!$E$2:$E504,US_UK!$A$162),IF(TestUIn4!E504=US_UK!$A$242, 4&amp;COUNTIF(TestUIn4!$E$2:$E504,US_UK!$A$242),IF(TestUIn4!E504=US_UK!$A$322, 5&amp;COUNTIF(TestUIn4!$E$2:$E504,US_UK!$A$322),IF(TestUIn4!E504=US_UK!$A$402, 6&amp;COUNTIF(TestUIn4!$E$2:$E504,US_UK!$A$402),IF(TestUIn4!E504=US_UK!$A$482, 7&amp;COUNTIF(TestUIn4!$E$2:$E504,US_UK!$A$482),IF(TestUIn4!E504=US_UK!$A$562, 8&amp;COUNTIF(TestUIn4!$E$2:$E504,US_UK!$A$562),IF(TestUIn4!E504=US_UK!$A$642, 9&amp;COUNTIF(TestUIn4!$E$2:$E504,US_UK!$A$642),IF(TestUIn4!E504=US_UK!$A$722, 10&amp;COUNTIF(TestUIn4!$E$2:$E504,US_UK!$A$722),0)))))))))))</f>
        <v>0</v>
      </c>
      <c r="B504" t="str">
        <f>TestUIn4!A504</f>
        <v/>
      </c>
      <c r="C504" t="str">
        <f>TestUIn4!B504</f>
        <v/>
      </c>
      <c r="D504" t="str">
        <f>TestUIn4!C504</f>
        <v/>
      </c>
      <c r="E504" t="str">
        <f>TestUIn4!D504</f>
        <v/>
      </c>
      <c r="F504" s="87" t="str">
        <f>TestUIn4!F504</f>
        <v/>
      </c>
    </row>
    <row r="505">
      <c r="A505" s="86">
        <f>(IF(TestUIn4!E505=US_UK!$A$2,1&amp;COUNTIF(TestUIn4!$E$2:$E505,US_UK!$A$2), IF(TestUIn4!E505=US_UK!$A$82, 2&amp;COUNTIF(TestUIn4!$E$2:$E505,US_UK!$A$82),IF(TestUIn4!E505=US_UK!$A$162, 3&amp;COUNTIF(TestUIn4!$E$2:$E505,US_UK!$A$162),IF(TestUIn4!E505=US_UK!$A$242, 4&amp;COUNTIF(TestUIn4!$E$2:$E505,US_UK!$A$242),IF(TestUIn4!E505=US_UK!$A$322, 5&amp;COUNTIF(TestUIn4!$E$2:$E505,US_UK!$A$322),IF(TestUIn4!E505=US_UK!$A$402, 6&amp;COUNTIF(TestUIn4!$E$2:$E505,US_UK!$A$402),IF(TestUIn4!E505=US_UK!$A$482, 7&amp;COUNTIF(TestUIn4!$E$2:$E505,US_UK!$A$482),IF(TestUIn4!E505=US_UK!$A$562, 8&amp;COUNTIF(TestUIn4!$E$2:$E505,US_UK!$A$562),IF(TestUIn4!E505=US_UK!$A$642, 9&amp;COUNTIF(TestUIn4!$E$2:$E505,US_UK!$A$642),IF(TestUIn4!E505=US_UK!$A$722, 10&amp;COUNTIF(TestUIn4!$E$2:$E505,US_UK!$A$722),0)))))))))))</f>
        <v>0</v>
      </c>
      <c r="B505" t="str">
        <f>TestUIn4!A505</f>
        <v/>
      </c>
      <c r="C505" t="str">
        <f>TestUIn4!B505</f>
        <v/>
      </c>
      <c r="D505" t="str">
        <f>TestUIn4!C505</f>
        <v/>
      </c>
      <c r="E505" t="str">
        <f>TestUIn4!D505</f>
        <v/>
      </c>
      <c r="F505" s="87" t="str">
        <f>TestUIn4!F505</f>
        <v/>
      </c>
    </row>
    <row r="506">
      <c r="A506" s="86">
        <f>(IF(TestUIn4!E506=US_UK!$A$2,1&amp;COUNTIF(TestUIn4!$E$2:$E506,US_UK!$A$2), IF(TestUIn4!E506=US_UK!$A$82, 2&amp;COUNTIF(TestUIn4!$E$2:$E506,US_UK!$A$82),IF(TestUIn4!E506=US_UK!$A$162, 3&amp;COUNTIF(TestUIn4!$E$2:$E506,US_UK!$A$162),IF(TestUIn4!E506=US_UK!$A$242, 4&amp;COUNTIF(TestUIn4!$E$2:$E506,US_UK!$A$242),IF(TestUIn4!E506=US_UK!$A$322, 5&amp;COUNTIF(TestUIn4!$E$2:$E506,US_UK!$A$322),IF(TestUIn4!E506=US_UK!$A$402, 6&amp;COUNTIF(TestUIn4!$E$2:$E506,US_UK!$A$402),IF(TestUIn4!E506=US_UK!$A$482, 7&amp;COUNTIF(TestUIn4!$E$2:$E506,US_UK!$A$482),IF(TestUIn4!E506=US_UK!$A$562, 8&amp;COUNTIF(TestUIn4!$E$2:$E506,US_UK!$A$562),IF(TestUIn4!E506=US_UK!$A$642, 9&amp;COUNTIF(TestUIn4!$E$2:$E506,US_UK!$A$642),IF(TestUIn4!E506=US_UK!$A$722, 10&amp;COUNTIF(TestUIn4!$E$2:$E506,US_UK!$A$722),0)))))))))))</f>
        <v>0</v>
      </c>
      <c r="B506" t="str">
        <f>TestUIn4!A506</f>
        <v/>
      </c>
      <c r="C506" t="str">
        <f>TestUIn4!B506</f>
        <v/>
      </c>
      <c r="D506" t="str">
        <f>TestUIn4!C506</f>
        <v/>
      </c>
      <c r="E506" t="str">
        <f>TestUIn4!D506</f>
        <v/>
      </c>
      <c r="F506" s="87" t="str">
        <f>TestUIn4!F506</f>
        <v/>
      </c>
    </row>
    <row r="507">
      <c r="A507" s="86">
        <f>(IF(TestUIn4!E507=US_UK!$A$2,1&amp;COUNTIF(TestUIn4!$E$2:$E507,US_UK!$A$2), IF(TestUIn4!E507=US_UK!$A$82, 2&amp;COUNTIF(TestUIn4!$E$2:$E507,US_UK!$A$82),IF(TestUIn4!E507=US_UK!$A$162, 3&amp;COUNTIF(TestUIn4!$E$2:$E507,US_UK!$A$162),IF(TestUIn4!E507=US_UK!$A$242, 4&amp;COUNTIF(TestUIn4!$E$2:$E507,US_UK!$A$242),IF(TestUIn4!E507=US_UK!$A$322, 5&amp;COUNTIF(TestUIn4!$E$2:$E507,US_UK!$A$322),IF(TestUIn4!E507=US_UK!$A$402, 6&amp;COUNTIF(TestUIn4!$E$2:$E507,US_UK!$A$402),IF(TestUIn4!E507=US_UK!$A$482, 7&amp;COUNTIF(TestUIn4!$E$2:$E507,US_UK!$A$482),IF(TestUIn4!E507=US_UK!$A$562, 8&amp;COUNTIF(TestUIn4!$E$2:$E507,US_UK!$A$562),IF(TestUIn4!E507=US_UK!$A$642, 9&amp;COUNTIF(TestUIn4!$E$2:$E507,US_UK!$A$642),IF(TestUIn4!E507=US_UK!$A$722, 10&amp;COUNTIF(TestUIn4!$E$2:$E507,US_UK!$A$722),0)))))))))))</f>
        <v>0</v>
      </c>
      <c r="B507" t="str">
        <f>TestUIn4!A507</f>
        <v/>
      </c>
      <c r="C507" t="str">
        <f>TestUIn4!B507</f>
        <v/>
      </c>
      <c r="D507" t="str">
        <f>TestUIn4!C507</f>
        <v/>
      </c>
      <c r="E507" t="str">
        <f>TestUIn4!D507</f>
        <v/>
      </c>
      <c r="F507" s="87" t="str">
        <f>TestUIn4!F507</f>
        <v/>
      </c>
    </row>
    <row r="508">
      <c r="A508" s="86">
        <f>(IF(TestUIn4!E508=US_UK!$A$2,1&amp;COUNTIF(TestUIn4!$E$2:$E508,US_UK!$A$2), IF(TestUIn4!E508=US_UK!$A$82, 2&amp;COUNTIF(TestUIn4!$E$2:$E508,US_UK!$A$82),IF(TestUIn4!E508=US_UK!$A$162, 3&amp;COUNTIF(TestUIn4!$E$2:$E508,US_UK!$A$162),IF(TestUIn4!E508=US_UK!$A$242, 4&amp;COUNTIF(TestUIn4!$E$2:$E508,US_UK!$A$242),IF(TestUIn4!E508=US_UK!$A$322, 5&amp;COUNTIF(TestUIn4!$E$2:$E508,US_UK!$A$322),IF(TestUIn4!E508=US_UK!$A$402, 6&amp;COUNTIF(TestUIn4!$E$2:$E508,US_UK!$A$402),IF(TestUIn4!E508=US_UK!$A$482, 7&amp;COUNTIF(TestUIn4!$E$2:$E508,US_UK!$A$482),IF(TestUIn4!E508=US_UK!$A$562, 8&amp;COUNTIF(TestUIn4!$E$2:$E508,US_UK!$A$562),IF(TestUIn4!E508=US_UK!$A$642, 9&amp;COUNTIF(TestUIn4!$E$2:$E508,US_UK!$A$642),IF(TestUIn4!E508=US_UK!$A$722, 10&amp;COUNTIF(TestUIn4!$E$2:$E508,US_UK!$A$722),0)))))))))))</f>
        <v>0</v>
      </c>
      <c r="B508" t="str">
        <f>TestUIn4!A508</f>
        <v/>
      </c>
      <c r="C508" t="str">
        <f>TestUIn4!B508</f>
        <v/>
      </c>
      <c r="D508" t="str">
        <f>TestUIn4!C508</f>
        <v/>
      </c>
      <c r="E508" t="str">
        <f>TestUIn4!D508</f>
        <v/>
      </c>
      <c r="F508" s="87" t="str">
        <f>TestUIn4!F508</f>
        <v/>
      </c>
    </row>
    <row r="509">
      <c r="A509" s="86">
        <f>(IF(TestUIn4!E509=US_UK!$A$2,1&amp;COUNTIF(TestUIn4!$E$2:$E509,US_UK!$A$2), IF(TestUIn4!E509=US_UK!$A$82, 2&amp;COUNTIF(TestUIn4!$E$2:$E509,US_UK!$A$82),IF(TestUIn4!E509=US_UK!$A$162, 3&amp;COUNTIF(TestUIn4!$E$2:$E509,US_UK!$A$162),IF(TestUIn4!E509=US_UK!$A$242, 4&amp;COUNTIF(TestUIn4!$E$2:$E509,US_UK!$A$242),IF(TestUIn4!E509=US_UK!$A$322, 5&amp;COUNTIF(TestUIn4!$E$2:$E509,US_UK!$A$322),IF(TestUIn4!E509=US_UK!$A$402, 6&amp;COUNTIF(TestUIn4!$E$2:$E509,US_UK!$A$402),IF(TestUIn4!E509=US_UK!$A$482, 7&amp;COUNTIF(TestUIn4!$E$2:$E509,US_UK!$A$482),IF(TestUIn4!E509=US_UK!$A$562, 8&amp;COUNTIF(TestUIn4!$E$2:$E509,US_UK!$A$562),IF(TestUIn4!E509=US_UK!$A$642, 9&amp;COUNTIF(TestUIn4!$E$2:$E509,US_UK!$A$642),IF(TestUIn4!E509=US_UK!$A$722, 10&amp;COUNTIF(TestUIn4!$E$2:$E509,US_UK!$A$722),0)))))))))))</f>
        <v>0</v>
      </c>
      <c r="B509" t="str">
        <f>TestUIn4!A509</f>
        <v/>
      </c>
      <c r="C509" t="str">
        <f>TestUIn4!B509</f>
        <v/>
      </c>
      <c r="D509" t="str">
        <f>TestUIn4!C509</f>
        <v/>
      </c>
      <c r="E509" t="str">
        <f>TestUIn4!D509</f>
        <v/>
      </c>
      <c r="F509" s="87" t="str">
        <f>TestUIn4!F509</f>
        <v/>
      </c>
    </row>
    <row r="510">
      <c r="A510" s="86">
        <f>(IF(TestUIn4!E510=US_UK!$A$2,1&amp;COUNTIF(TestUIn4!$E$2:$E510,US_UK!$A$2), IF(TestUIn4!E510=US_UK!$A$82, 2&amp;COUNTIF(TestUIn4!$E$2:$E510,US_UK!$A$82),IF(TestUIn4!E510=US_UK!$A$162, 3&amp;COUNTIF(TestUIn4!$E$2:$E510,US_UK!$A$162),IF(TestUIn4!E510=US_UK!$A$242, 4&amp;COUNTIF(TestUIn4!$E$2:$E510,US_UK!$A$242),IF(TestUIn4!E510=US_UK!$A$322, 5&amp;COUNTIF(TestUIn4!$E$2:$E510,US_UK!$A$322),IF(TestUIn4!E510=US_UK!$A$402, 6&amp;COUNTIF(TestUIn4!$E$2:$E510,US_UK!$A$402),IF(TestUIn4!E510=US_UK!$A$482, 7&amp;COUNTIF(TestUIn4!$E$2:$E510,US_UK!$A$482),IF(TestUIn4!E510=US_UK!$A$562, 8&amp;COUNTIF(TestUIn4!$E$2:$E510,US_UK!$A$562),IF(TestUIn4!E510=US_UK!$A$642, 9&amp;COUNTIF(TestUIn4!$E$2:$E510,US_UK!$A$642),IF(TestUIn4!E510=US_UK!$A$722, 10&amp;COUNTIF(TestUIn4!$E$2:$E510,US_UK!$A$722),0)))))))))))</f>
        <v>0</v>
      </c>
      <c r="B510" t="str">
        <f>TestUIn4!A510</f>
        <v/>
      </c>
      <c r="C510" t="str">
        <f>TestUIn4!B510</f>
        <v/>
      </c>
      <c r="D510" t="str">
        <f>TestUIn4!C510</f>
        <v/>
      </c>
      <c r="E510" t="str">
        <f>TestUIn4!D510</f>
        <v/>
      </c>
      <c r="F510" s="87" t="str">
        <f>TestUIn4!F510</f>
        <v/>
      </c>
    </row>
    <row r="511">
      <c r="A511" s="86">
        <f>(IF(TestUIn4!E511=US_UK!$A$2,1&amp;COUNTIF(TestUIn4!$E$2:$E511,US_UK!$A$2), IF(TestUIn4!E511=US_UK!$A$82, 2&amp;COUNTIF(TestUIn4!$E$2:$E511,US_UK!$A$82),IF(TestUIn4!E511=US_UK!$A$162, 3&amp;COUNTIF(TestUIn4!$E$2:$E511,US_UK!$A$162),IF(TestUIn4!E511=US_UK!$A$242, 4&amp;COUNTIF(TestUIn4!$E$2:$E511,US_UK!$A$242),IF(TestUIn4!E511=US_UK!$A$322, 5&amp;COUNTIF(TestUIn4!$E$2:$E511,US_UK!$A$322),IF(TestUIn4!E511=US_UK!$A$402, 6&amp;COUNTIF(TestUIn4!$E$2:$E511,US_UK!$A$402),IF(TestUIn4!E511=US_UK!$A$482, 7&amp;COUNTIF(TestUIn4!$E$2:$E511,US_UK!$A$482),IF(TestUIn4!E511=US_UK!$A$562, 8&amp;COUNTIF(TestUIn4!$E$2:$E511,US_UK!$A$562),IF(TestUIn4!E511=US_UK!$A$642, 9&amp;COUNTIF(TestUIn4!$E$2:$E511,US_UK!$A$642),IF(TestUIn4!E511=US_UK!$A$722, 10&amp;COUNTIF(TestUIn4!$E$2:$E511,US_UK!$A$722),0)))))))))))</f>
        <v>0</v>
      </c>
      <c r="B511" t="str">
        <f>TestUIn4!A511</f>
        <v/>
      </c>
      <c r="C511" t="str">
        <f>TestUIn4!B511</f>
        <v/>
      </c>
      <c r="D511" t="str">
        <f>TestUIn4!C511</f>
        <v/>
      </c>
      <c r="E511" t="str">
        <f>TestUIn4!D511</f>
        <v/>
      </c>
      <c r="F511" s="87" t="str">
        <f>TestUIn4!F511</f>
        <v/>
      </c>
    </row>
    <row r="512">
      <c r="A512" s="86">
        <f>(IF(TestUIn4!E512=US_UK!$A$2,1&amp;COUNTIF(TestUIn4!$E$2:$E512,US_UK!$A$2), IF(TestUIn4!E512=US_UK!$A$82, 2&amp;COUNTIF(TestUIn4!$E$2:$E512,US_UK!$A$82),IF(TestUIn4!E512=US_UK!$A$162, 3&amp;COUNTIF(TestUIn4!$E$2:$E512,US_UK!$A$162),IF(TestUIn4!E512=US_UK!$A$242, 4&amp;COUNTIF(TestUIn4!$E$2:$E512,US_UK!$A$242),IF(TestUIn4!E512=US_UK!$A$322, 5&amp;COUNTIF(TestUIn4!$E$2:$E512,US_UK!$A$322),IF(TestUIn4!E512=US_UK!$A$402, 6&amp;COUNTIF(TestUIn4!$E$2:$E512,US_UK!$A$402),IF(TestUIn4!E512=US_UK!$A$482, 7&amp;COUNTIF(TestUIn4!$E$2:$E512,US_UK!$A$482),IF(TestUIn4!E512=US_UK!$A$562, 8&amp;COUNTIF(TestUIn4!$E$2:$E512,US_UK!$A$562),IF(TestUIn4!E512=US_UK!$A$642, 9&amp;COUNTIF(TestUIn4!$E$2:$E512,US_UK!$A$642),IF(TestUIn4!E512=US_UK!$A$722, 10&amp;COUNTIF(TestUIn4!$E$2:$E512,US_UK!$A$722),0)))))))))))</f>
        <v>0</v>
      </c>
      <c r="B512" t="str">
        <f>TestUIn4!A512</f>
        <v/>
      </c>
      <c r="C512" t="str">
        <f>TestUIn4!B512</f>
        <v/>
      </c>
      <c r="D512" t="str">
        <f>TestUIn4!C512</f>
        <v/>
      </c>
      <c r="E512" t="str">
        <f>TestUIn4!D512</f>
        <v/>
      </c>
      <c r="F512" s="87" t="str">
        <f>TestUIn4!F512</f>
        <v/>
      </c>
    </row>
    <row r="513">
      <c r="A513" s="86">
        <f>(IF(TestUIn4!E513=US_UK!$A$2,1&amp;COUNTIF(TestUIn4!$E$2:$E513,US_UK!$A$2), IF(TestUIn4!E513=US_UK!$A$82, 2&amp;COUNTIF(TestUIn4!$E$2:$E513,US_UK!$A$82),IF(TestUIn4!E513=US_UK!$A$162, 3&amp;COUNTIF(TestUIn4!$E$2:$E513,US_UK!$A$162),IF(TestUIn4!E513=US_UK!$A$242, 4&amp;COUNTIF(TestUIn4!$E$2:$E513,US_UK!$A$242),IF(TestUIn4!E513=US_UK!$A$322, 5&amp;COUNTIF(TestUIn4!$E$2:$E513,US_UK!$A$322),IF(TestUIn4!E513=US_UK!$A$402, 6&amp;COUNTIF(TestUIn4!$E$2:$E513,US_UK!$A$402),IF(TestUIn4!E513=US_UK!$A$482, 7&amp;COUNTIF(TestUIn4!$E$2:$E513,US_UK!$A$482),IF(TestUIn4!E513=US_UK!$A$562, 8&amp;COUNTIF(TestUIn4!$E$2:$E513,US_UK!$A$562),IF(TestUIn4!E513=US_UK!$A$642, 9&amp;COUNTIF(TestUIn4!$E$2:$E513,US_UK!$A$642),IF(TestUIn4!E513=US_UK!$A$722, 10&amp;COUNTIF(TestUIn4!$E$2:$E513,US_UK!$A$722),0)))))))))))</f>
        <v>0</v>
      </c>
      <c r="B513" t="str">
        <f>TestUIn4!A513</f>
        <v/>
      </c>
      <c r="C513" t="str">
        <f>TestUIn4!B513</f>
        <v/>
      </c>
      <c r="D513" t="str">
        <f>TestUIn4!C513</f>
        <v/>
      </c>
      <c r="E513" t="str">
        <f>TestUIn4!D513</f>
        <v/>
      </c>
      <c r="F513" s="87" t="str">
        <f>TestUIn4!F513</f>
        <v/>
      </c>
    </row>
    <row r="514">
      <c r="A514" s="86">
        <f>(IF(TestUIn4!E514=US_UK!$A$2,1&amp;COUNTIF(TestUIn4!$E$2:$E514,US_UK!$A$2), IF(TestUIn4!E514=US_UK!$A$82, 2&amp;COUNTIF(TestUIn4!$E$2:$E514,US_UK!$A$82),IF(TestUIn4!E514=US_UK!$A$162, 3&amp;COUNTIF(TestUIn4!$E$2:$E514,US_UK!$A$162),IF(TestUIn4!E514=US_UK!$A$242, 4&amp;COUNTIF(TestUIn4!$E$2:$E514,US_UK!$A$242),IF(TestUIn4!E514=US_UK!$A$322, 5&amp;COUNTIF(TestUIn4!$E$2:$E514,US_UK!$A$322),IF(TestUIn4!E514=US_UK!$A$402, 6&amp;COUNTIF(TestUIn4!$E$2:$E514,US_UK!$A$402),IF(TestUIn4!E514=US_UK!$A$482, 7&amp;COUNTIF(TestUIn4!$E$2:$E514,US_UK!$A$482),IF(TestUIn4!E514=US_UK!$A$562, 8&amp;COUNTIF(TestUIn4!$E$2:$E514,US_UK!$A$562),IF(TestUIn4!E514=US_UK!$A$642, 9&amp;COUNTIF(TestUIn4!$E$2:$E514,US_UK!$A$642),IF(TestUIn4!E514=US_UK!$A$722, 10&amp;COUNTIF(TestUIn4!$E$2:$E514,US_UK!$A$722),0)))))))))))</f>
        <v>0</v>
      </c>
      <c r="B514" t="str">
        <f>TestUIn4!A514</f>
        <v/>
      </c>
      <c r="C514" t="str">
        <f>TestUIn4!B514</f>
        <v/>
      </c>
      <c r="D514" t="str">
        <f>TestUIn4!C514</f>
        <v/>
      </c>
      <c r="E514" t="str">
        <f>TestUIn4!D514</f>
        <v/>
      </c>
      <c r="F514" s="87" t="str">
        <f>TestUIn4!F514</f>
        <v/>
      </c>
    </row>
    <row r="515">
      <c r="A515" s="86">
        <f>(IF(TestUIn4!E515=US_UK!$A$2,1&amp;COUNTIF(TestUIn4!$E$2:$E515,US_UK!$A$2), IF(TestUIn4!E515=US_UK!$A$82, 2&amp;COUNTIF(TestUIn4!$E$2:$E515,US_UK!$A$82),IF(TestUIn4!E515=US_UK!$A$162, 3&amp;COUNTIF(TestUIn4!$E$2:$E515,US_UK!$A$162),IF(TestUIn4!E515=US_UK!$A$242, 4&amp;COUNTIF(TestUIn4!$E$2:$E515,US_UK!$A$242),IF(TestUIn4!E515=US_UK!$A$322, 5&amp;COUNTIF(TestUIn4!$E$2:$E515,US_UK!$A$322),IF(TestUIn4!E515=US_UK!$A$402, 6&amp;COUNTIF(TestUIn4!$E$2:$E515,US_UK!$A$402),IF(TestUIn4!E515=US_UK!$A$482, 7&amp;COUNTIF(TestUIn4!$E$2:$E515,US_UK!$A$482),IF(TestUIn4!E515=US_UK!$A$562, 8&amp;COUNTIF(TestUIn4!$E$2:$E515,US_UK!$A$562),IF(TestUIn4!E515=US_UK!$A$642, 9&amp;COUNTIF(TestUIn4!$E$2:$E515,US_UK!$A$642),IF(TestUIn4!E515=US_UK!$A$722, 10&amp;COUNTIF(TestUIn4!$E$2:$E515,US_UK!$A$722),0)))))))))))</f>
        <v>0</v>
      </c>
      <c r="B515" t="str">
        <f>TestUIn4!A515</f>
        <v/>
      </c>
      <c r="C515" t="str">
        <f>TestUIn4!B515</f>
        <v/>
      </c>
      <c r="D515" t="str">
        <f>TestUIn4!C515</f>
        <v/>
      </c>
      <c r="E515" t="str">
        <f>TestUIn4!D515</f>
        <v/>
      </c>
      <c r="F515" s="87" t="str">
        <f>TestUIn4!F515</f>
        <v/>
      </c>
    </row>
    <row r="516">
      <c r="A516" s="86">
        <f>(IF(TestUIn4!E516=US_UK!$A$2,1&amp;COUNTIF(TestUIn4!$E$2:$E516,US_UK!$A$2), IF(TestUIn4!E516=US_UK!$A$82, 2&amp;COUNTIF(TestUIn4!$E$2:$E516,US_UK!$A$82),IF(TestUIn4!E516=US_UK!$A$162, 3&amp;COUNTIF(TestUIn4!$E$2:$E516,US_UK!$A$162),IF(TestUIn4!E516=US_UK!$A$242, 4&amp;COUNTIF(TestUIn4!$E$2:$E516,US_UK!$A$242),IF(TestUIn4!E516=US_UK!$A$322, 5&amp;COUNTIF(TestUIn4!$E$2:$E516,US_UK!$A$322),IF(TestUIn4!E516=US_UK!$A$402, 6&amp;COUNTIF(TestUIn4!$E$2:$E516,US_UK!$A$402),IF(TestUIn4!E516=US_UK!$A$482, 7&amp;COUNTIF(TestUIn4!$E$2:$E516,US_UK!$A$482),IF(TestUIn4!E516=US_UK!$A$562, 8&amp;COUNTIF(TestUIn4!$E$2:$E516,US_UK!$A$562),IF(TestUIn4!E516=US_UK!$A$642, 9&amp;COUNTIF(TestUIn4!$E$2:$E516,US_UK!$A$642),IF(TestUIn4!E516=US_UK!$A$722, 10&amp;COUNTIF(TestUIn4!$E$2:$E516,US_UK!$A$722),0)))))))))))</f>
        <v>0</v>
      </c>
      <c r="B516" t="str">
        <f>TestUIn4!A516</f>
        <v/>
      </c>
      <c r="C516" t="str">
        <f>TestUIn4!B516</f>
        <v/>
      </c>
      <c r="D516" t="str">
        <f>TestUIn4!C516</f>
        <v/>
      </c>
      <c r="E516" t="str">
        <f>TestUIn4!D516</f>
        <v/>
      </c>
      <c r="F516" s="87" t="str">
        <f>TestUIn4!F516</f>
        <v/>
      </c>
    </row>
    <row r="517">
      <c r="A517" s="86">
        <f>(IF(TestUIn4!E517=US_UK!$A$2,1&amp;COUNTIF(TestUIn4!$E$2:$E517,US_UK!$A$2), IF(TestUIn4!E517=US_UK!$A$82, 2&amp;COUNTIF(TestUIn4!$E$2:$E517,US_UK!$A$82),IF(TestUIn4!E517=US_UK!$A$162, 3&amp;COUNTIF(TestUIn4!$E$2:$E517,US_UK!$A$162),IF(TestUIn4!E517=US_UK!$A$242, 4&amp;COUNTIF(TestUIn4!$E$2:$E517,US_UK!$A$242),IF(TestUIn4!E517=US_UK!$A$322, 5&amp;COUNTIF(TestUIn4!$E$2:$E517,US_UK!$A$322),IF(TestUIn4!E517=US_UK!$A$402, 6&amp;COUNTIF(TestUIn4!$E$2:$E517,US_UK!$A$402),IF(TestUIn4!E517=US_UK!$A$482, 7&amp;COUNTIF(TestUIn4!$E$2:$E517,US_UK!$A$482),IF(TestUIn4!E517=US_UK!$A$562, 8&amp;COUNTIF(TestUIn4!$E$2:$E517,US_UK!$A$562),IF(TestUIn4!E517=US_UK!$A$642, 9&amp;COUNTIF(TestUIn4!$E$2:$E517,US_UK!$A$642),IF(TestUIn4!E517=US_UK!$A$722, 10&amp;COUNTIF(TestUIn4!$E$2:$E517,US_UK!$A$722),0)))))))))))</f>
        <v>0</v>
      </c>
      <c r="B517" t="str">
        <f>TestUIn4!A517</f>
        <v/>
      </c>
      <c r="C517" t="str">
        <f>TestUIn4!B517</f>
        <v/>
      </c>
      <c r="D517" t="str">
        <f>TestUIn4!C517</f>
        <v/>
      </c>
      <c r="E517" t="str">
        <f>TestUIn4!D517</f>
        <v/>
      </c>
      <c r="F517" s="87" t="str">
        <f>TestUIn4!F517</f>
        <v/>
      </c>
    </row>
    <row r="518">
      <c r="A518" s="86">
        <f>(IF(TestUIn4!E518=US_UK!$A$2,1&amp;COUNTIF(TestUIn4!$E$2:$E518,US_UK!$A$2), IF(TestUIn4!E518=US_UK!$A$82, 2&amp;COUNTIF(TestUIn4!$E$2:$E518,US_UK!$A$82),IF(TestUIn4!E518=US_UK!$A$162, 3&amp;COUNTIF(TestUIn4!$E$2:$E518,US_UK!$A$162),IF(TestUIn4!E518=US_UK!$A$242, 4&amp;COUNTIF(TestUIn4!$E$2:$E518,US_UK!$A$242),IF(TestUIn4!E518=US_UK!$A$322, 5&amp;COUNTIF(TestUIn4!$E$2:$E518,US_UK!$A$322),IF(TestUIn4!E518=US_UK!$A$402, 6&amp;COUNTIF(TestUIn4!$E$2:$E518,US_UK!$A$402),IF(TestUIn4!E518=US_UK!$A$482, 7&amp;COUNTIF(TestUIn4!$E$2:$E518,US_UK!$A$482),IF(TestUIn4!E518=US_UK!$A$562, 8&amp;COUNTIF(TestUIn4!$E$2:$E518,US_UK!$A$562),IF(TestUIn4!E518=US_UK!$A$642, 9&amp;COUNTIF(TestUIn4!$E$2:$E518,US_UK!$A$642),IF(TestUIn4!E518=US_UK!$A$722, 10&amp;COUNTIF(TestUIn4!$E$2:$E518,US_UK!$A$722),0)))))))))))</f>
        <v>0</v>
      </c>
      <c r="B518" t="str">
        <f>TestUIn4!A518</f>
        <v/>
      </c>
      <c r="C518" t="str">
        <f>TestUIn4!B518</f>
        <v/>
      </c>
      <c r="D518" t="str">
        <f>TestUIn4!C518</f>
        <v/>
      </c>
      <c r="E518" t="str">
        <f>TestUIn4!D518</f>
        <v/>
      </c>
      <c r="F518" s="87" t="str">
        <f>TestUIn4!F518</f>
        <v/>
      </c>
    </row>
    <row r="519">
      <c r="A519" s="86">
        <f>(IF(TestUIn4!E519=US_UK!$A$2,1&amp;COUNTIF(TestUIn4!$E$2:$E519,US_UK!$A$2), IF(TestUIn4!E519=US_UK!$A$82, 2&amp;COUNTIF(TestUIn4!$E$2:$E519,US_UK!$A$82),IF(TestUIn4!E519=US_UK!$A$162, 3&amp;COUNTIF(TestUIn4!$E$2:$E519,US_UK!$A$162),IF(TestUIn4!E519=US_UK!$A$242, 4&amp;COUNTIF(TestUIn4!$E$2:$E519,US_UK!$A$242),IF(TestUIn4!E519=US_UK!$A$322, 5&amp;COUNTIF(TestUIn4!$E$2:$E519,US_UK!$A$322),IF(TestUIn4!E519=US_UK!$A$402, 6&amp;COUNTIF(TestUIn4!$E$2:$E519,US_UK!$A$402),IF(TestUIn4!E519=US_UK!$A$482, 7&amp;COUNTIF(TestUIn4!$E$2:$E519,US_UK!$A$482),IF(TestUIn4!E519=US_UK!$A$562, 8&amp;COUNTIF(TestUIn4!$E$2:$E519,US_UK!$A$562),IF(TestUIn4!E519=US_UK!$A$642, 9&amp;COUNTIF(TestUIn4!$E$2:$E519,US_UK!$A$642),IF(TestUIn4!E519=US_UK!$A$722, 10&amp;COUNTIF(TestUIn4!$E$2:$E519,US_UK!$A$722),0)))))))))))</f>
        <v>0</v>
      </c>
      <c r="B519" t="str">
        <f>TestUIn4!A519</f>
        <v/>
      </c>
      <c r="C519" t="str">
        <f>TestUIn4!B519</f>
        <v/>
      </c>
      <c r="D519" t="str">
        <f>TestUIn4!C519</f>
        <v/>
      </c>
      <c r="E519" t="str">
        <f>TestUIn4!D519</f>
        <v/>
      </c>
      <c r="F519" s="87" t="str">
        <f>TestUIn4!F519</f>
        <v/>
      </c>
    </row>
    <row r="520">
      <c r="A520" s="86">
        <f>(IF(TestUIn4!E520=US_UK!$A$2,1&amp;COUNTIF(TestUIn4!$E$2:$E520,US_UK!$A$2), IF(TestUIn4!E520=US_UK!$A$82, 2&amp;COUNTIF(TestUIn4!$E$2:$E520,US_UK!$A$82),IF(TestUIn4!E520=US_UK!$A$162, 3&amp;COUNTIF(TestUIn4!$E$2:$E520,US_UK!$A$162),IF(TestUIn4!E520=US_UK!$A$242, 4&amp;COUNTIF(TestUIn4!$E$2:$E520,US_UK!$A$242),IF(TestUIn4!E520=US_UK!$A$322, 5&amp;COUNTIF(TestUIn4!$E$2:$E520,US_UK!$A$322),IF(TestUIn4!E520=US_UK!$A$402, 6&amp;COUNTIF(TestUIn4!$E$2:$E520,US_UK!$A$402),IF(TestUIn4!E520=US_UK!$A$482, 7&amp;COUNTIF(TestUIn4!$E$2:$E520,US_UK!$A$482),IF(TestUIn4!E520=US_UK!$A$562, 8&amp;COUNTIF(TestUIn4!$E$2:$E520,US_UK!$A$562),IF(TestUIn4!E520=US_UK!$A$642, 9&amp;COUNTIF(TestUIn4!$E$2:$E520,US_UK!$A$642),IF(TestUIn4!E520=US_UK!$A$722, 10&amp;COUNTIF(TestUIn4!$E$2:$E520,US_UK!$A$722),0)))))))))))</f>
        <v>0</v>
      </c>
      <c r="B520" t="str">
        <f>TestUIn4!A520</f>
        <v/>
      </c>
      <c r="C520" t="str">
        <f>TestUIn4!B520</f>
        <v/>
      </c>
      <c r="D520" t="str">
        <f>TestUIn4!C520</f>
        <v/>
      </c>
      <c r="E520" t="str">
        <f>TestUIn4!D520</f>
        <v/>
      </c>
      <c r="F520" s="87" t="str">
        <f>TestUIn4!F520</f>
        <v/>
      </c>
    </row>
    <row r="521">
      <c r="A521" s="86">
        <f>(IF(TestUIn4!E521=US_UK!$A$2,1&amp;COUNTIF(TestUIn4!$E$2:$E521,US_UK!$A$2), IF(TestUIn4!E521=US_UK!$A$82, 2&amp;COUNTIF(TestUIn4!$E$2:$E521,US_UK!$A$82),IF(TestUIn4!E521=US_UK!$A$162, 3&amp;COUNTIF(TestUIn4!$E$2:$E521,US_UK!$A$162),IF(TestUIn4!E521=US_UK!$A$242, 4&amp;COUNTIF(TestUIn4!$E$2:$E521,US_UK!$A$242),IF(TestUIn4!E521=US_UK!$A$322, 5&amp;COUNTIF(TestUIn4!$E$2:$E521,US_UK!$A$322),IF(TestUIn4!E521=US_UK!$A$402, 6&amp;COUNTIF(TestUIn4!$E$2:$E521,US_UK!$A$402),IF(TestUIn4!E521=US_UK!$A$482, 7&amp;COUNTIF(TestUIn4!$E$2:$E521,US_UK!$A$482),IF(TestUIn4!E521=US_UK!$A$562, 8&amp;COUNTIF(TestUIn4!$E$2:$E521,US_UK!$A$562),IF(TestUIn4!E521=US_UK!$A$642, 9&amp;COUNTIF(TestUIn4!$E$2:$E521,US_UK!$A$642),IF(TestUIn4!E521=US_UK!$A$722, 10&amp;COUNTIF(TestUIn4!$E$2:$E521,US_UK!$A$722),0)))))))))))</f>
        <v>0</v>
      </c>
      <c r="B521" t="str">
        <f>TestUIn4!A521</f>
        <v/>
      </c>
      <c r="C521" t="str">
        <f>TestUIn4!B521</f>
        <v/>
      </c>
      <c r="D521" t="str">
        <f>TestUIn4!C521</f>
        <v/>
      </c>
      <c r="E521" t="str">
        <f>TestUIn4!D521</f>
        <v/>
      </c>
      <c r="F521" s="87" t="str">
        <f>TestUIn4!F521</f>
        <v/>
      </c>
    </row>
    <row r="522">
      <c r="A522" s="86">
        <f>(IF(TestUIn4!E522=US_UK!$A$2,1&amp;COUNTIF(TestUIn4!$E$2:$E522,US_UK!$A$2), IF(TestUIn4!E522=US_UK!$A$82, 2&amp;COUNTIF(TestUIn4!$E$2:$E522,US_UK!$A$82),IF(TestUIn4!E522=US_UK!$A$162, 3&amp;COUNTIF(TestUIn4!$E$2:$E522,US_UK!$A$162),IF(TestUIn4!E522=US_UK!$A$242, 4&amp;COUNTIF(TestUIn4!$E$2:$E522,US_UK!$A$242),IF(TestUIn4!E522=US_UK!$A$322, 5&amp;COUNTIF(TestUIn4!$E$2:$E522,US_UK!$A$322),IF(TestUIn4!E522=US_UK!$A$402, 6&amp;COUNTIF(TestUIn4!$E$2:$E522,US_UK!$A$402),IF(TestUIn4!E522=US_UK!$A$482, 7&amp;COUNTIF(TestUIn4!$E$2:$E522,US_UK!$A$482),IF(TestUIn4!E522=US_UK!$A$562, 8&amp;COUNTIF(TestUIn4!$E$2:$E522,US_UK!$A$562),IF(TestUIn4!E522=US_UK!$A$642, 9&amp;COUNTIF(TestUIn4!$E$2:$E522,US_UK!$A$642),IF(TestUIn4!E522=US_UK!$A$722, 10&amp;COUNTIF(TestUIn4!$E$2:$E522,US_UK!$A$722),0)))))))))))</f>
        <v>0</v>
      </c>
      <c r="B522" t="str">
        <f>TestUIn4!A522</f>
        <v/>
      </c>
      <c r="C522" t="str">
        <f>TestUIn4!B522</f>
        <v/>
      </c>
      <c r="D522" t="str">
        <f>TestUIn4!C522</f>
        <v/>
      </c>
      <c r="E522" t="str">
        <f>TestUIn4!D522</f>
        <v/>
      </c>
      <c r="F522" s="87" t="str">
        <f>TestUIn4!F522</f>
        <v/>
      </c>
    </row>
    <row r="523">
      <c r="A523" s="86">
        <f>(IF(TestUIn4!E523=US_UK!$A$2,1&amp;COUNTIF(TestUIn4!$E$2:$E523,US_UK!$A$2), IF(TestUIn4!E523=US_UK!$A$82, 2&amp;COUNTIF(TestUIn4!$E$2:$E523,US_UK!$A$82),IF(TestUIn4!E523=US_UK!$A$162, 3&amp;COUNTIF(TestUIn4!$E$2:$E523,US_UK!$A$162),IF(TestUIn4!E523=US_UK!$A$242, 4&amp;COUNTIF(TestUIn4!$E$2:$E523,US_UK!$A$242),IF(TestUIn4!E523=US_UK!$A$322, 5&amp;COUNTIF(TestUIn4!$E$2:$E523,US_UK!$A$322),IF(TestUIn4!E523=US_UK!$A$402, 6&amp;COUNTIF(TestUIn4!$E$2:$E523,US_UK!$A$402),IF(TestUIn4!E523=US_UK!$A$482, 7&amp;COUNTIF(TestUIn4!$E$2:$E523,US_UK!$A$482),IF(TestUIn4!E523=US_UK!$A$562, 8&amp;COUNTIF(TestUIn4!$E$2:$E523,US_UK!$A$562),IF(TestUIn4!E523=US_UK!$A$642, 9&amp;COUNTIF(TestUIn4!$E$2:$E523,US_UK!$A$642),IF(TestUIn4!E523=US_UK!$A$722, 10&amp;COUNTIF(TestUIn4!$E$2:$E523,US_UK!$A$722),0)))))))))))</f>
        <v>0</v>
      </c>
      <c r="B523" t="str">
        <f>TestUIn4!A523</f>
        <v/>
      </c>
      <c r="C523" t="str">
        <f>TestUIn4!B523</f>
        <v/>
      </c>
      <c r="D523" t="str">
        <f>TestUIn4!C523</f>
        <v/>
      </c>
      <c r="E523" t="str">
        <f>TestUIn4!D523</f>
        <v/>
      </c>
      <c r="F523" s="87" t="str">
        <f>TestUIn4!F523</f>
        <v/>
      </c>
    </row>
    <row r="524">
      <c r="A524" s="86">
        <f>(IF(TestUIn4!E524=US_UK!$A$2,1&amp;COUNTIF(TestUIn4!$E$2:$E524,US_UK!$A$2), IF(TestUIn4!E524=US_UK!$A$82, 2&amp;COUNTIF(TestUIn4!$E$2:$E524,US_UK!$A$82),IF(TestUIn4!E524=US_UK!$A$162, 3&amp;COUNTIF(TestUIn4!$E$2:$E524,US_UK!$A$162),IF(TestUIn4!E524=US_UK!$A$242, 4&amp;COUNTIF(TestUIn4!$E$2:$E524,US_UK!$A$242),IF(TestUIn4!E524=US_UK!$A$322, 5&amp;COUNTIF(TestUIn4!$E$2:$E524,US_UK!$A$322),IF(TestUIn4!E524=US_UK!$A$402, 6&amp;COUNTIF(TestUIn4!$E$2:$E524,US_UK!$A$402),IF(TestUIn4!E524=US_UK!$A$482, 7&amp;COUNTIF(TestUIn4!$E$2:$E524,US_UK!$A$482),IF(TestUIn4!E524=US_UK!$A$562, 8&amp;COUNTIF(TestUIn4!$E$2:$E524,US_UK!$A$562),IF(TestUIn4!E524=US_UK!$A$642, 9&amp;COUNTIF(TestUIn4!$E$2:$E524,US_UK!$A$642),IF(TestUIn4!E524=US_UK!$A$722, 10&amp;COUNTIF(TestUIn4!$E$2:$E524,US_UK!$A$722),0)))))))))))</f>
        <v>0</v>
      </c>
      <c r="B524" t="str">
        <f>TestUIn4!A524</f>
        <v/>
      </c>
      <c r="C524" t="str">
        <f>TestUIn4!B524</f>
        <v/>
      </c>
      <c r="D524" t="str">
        <f>TestUIn4!C524</f>
        <v/>
      </c>
      <c r="E524" t="str">
        <f>TestUIn4!D524</f>
        <v/>
      </c>
      <c r="F524" s="87" t="str">
        <f>TestUIn4!F524</f>
        <v/>
      </c>
    </row>
    <row r="525">
      <c r="A525" s="86">
        <f>(IF(TestUIn4!E525=US_UK!$A$2,1&amp;COUNTIF(TestUIn4!$E$2:$E525,US_UK!$A$2), IF(TestUIn4!E525=US_UK!$A$82, 2&amp;COUNTIF(TestUIn4!$E$2:$E525,US_UK!$A$82),IF(TestUIn4!E525=US_UK!$A$162, 3&amp;COUNTIF(TestUIn4!$E$2:$E525,US_UK!$A$162),IF(TestUIn4!E525=US_UK!$A$242, 4&amp;COUNTIF(TestUIn4!$E$2:$E525,US_UK!$A$242),IF(TestUIn4!E525=US_UK!$A$322, 5&amp;COUNTIF(TestUIn4!$E$2:$E525,US_UK!$A$322),IF(TestUIn4!E525=US_UK!$A$402, 6&amp;COUNTIF(TestUIn4!$E$2:$E525,US_UK!$A$402),IF(TestUIn4!E525=US_UK!$A$482, 7&amp;COUNTIF(TestUIn4!$E$2:$E525,US_UK!$A$482),IF(TestUIn4!E525=US_UK!$A$562, 8&amp;COUNTIF(TestUIn4!$E$2:$E525,US_UK!$A$562),IF(TestUIn4!E525=US_UK!$A$642, 9&amp;COUNTIF(TestUIn4!$E$2:$E525,US_UK!$A$642),IF(TestUIn4!E525=US_UK!$A$722, 10&amp;COUNTIF(TestUIn4!$E$2:$E525,US_UK!$A$722),0)))))))))))</f>
        <v>0</v>
      </c>
      <c r="B525" t="str">
        <f>TestUIn4!A525</f>
        <v/>
      </c>
      <c r="C525" t="str">
        <f>TestUIn4!B525</f>
        <v/>
      </c>
      <c r="D525" t="str">
        <f>TestUIn4!C525</f>
        <v/>
      </c>
      <c r="E525" t="str">
        <f>TestUIn4!D525</f>
        <v/>
      </c>
      <c r="F525" s="87" t="str">
        <f>TestUIn4!F525</f>
        <v/>
      </c>
    </row>
    <row r="526">
      <c r="A526" s="86">
        <f>(IF(TestUIn4!E526=US_UK!$A$2,1&amp;COUNTIF(TestUIn4!$E$2:$E526,US_UK!$A$2), IF(TestUIn4!E526=US_UK!$A$82, 2&amp;COUNTIF(TestUIn4!$E$2:$E526,US_UK!$A$82),IF(TestUIn4!E526=US_UK!$A$162, 3&amp;COUNTIF(TestUIn4!$E$2:$E526,US_UK!$A$162),IF(TestUIn4!E526=US_UK!$A$242, 4&amp;COUNTIF(TestUIn4!$E$2:$E526,US_UK!$A$242),IF(TestUIn4!E526=US_UK!$A$322, 5&amp;COUNTIF(TestUIn4!$E$2:$E526,US_UK!$A$322),IF(TestUIn4!E526=US_UK!$A$402, 6&amp;COUNTIF(TestUIn4!$E$2:$E526,US_UK!$A$402),IF(TestUIn4!E526=US_UK!$A$482, 7&amp;COUNTIF(TestUIn4!$E$2:$E526,US_UK!$A$482),IF(TestUIn4!E526=US_UK!$A$562, 8&amp;COUNTIF(TestUIn4!$E$2:$E526,US_UK!$A$562),IF(TestUIn4!E526=US_UK!$A$642, 9&amp;COUNTIF(TestUIn4!$E$2:$E526,US_UK!$A$642),IF(TestUIn4!E526=US_UK!$A$722, 10&amp;COUNTIF(TestUIn4!$E$2:$E526,US_UK!$A$722),0)))))))))))</f>
        <v>0</v>
      </c>
      <c r="B526" t="str">
        <f>TestUIn4!A526</f>
        <v/>
      </c>
      <c r="C526" t="str">
        <f>TestUIn4!B526</f>
        <v/>
      </c>
      <c r="D526" t="str">
        <f>TestUIn4!C526</f>
        <v/>
      </c>
      <c r="E526" t="str">
        <f>TestUIn4!D526</f>
        <v/>
      </c>
      <c r="F526" s="87" t="str">
        <f>TestUIn4!F526</f>
        <v/>
      </c>
    </row>
    <row r="527">
      <c r="A527" s="86">
        <f>(IF(TestUIn4!E527=US_UK!$A$2,1&amp;COUNTIF(TestUIn4!$E$2:$E527,US_UK!$A$2), IF(TestUIn4!E527=US_UK!$A$82, 2&amp;COUNTIF(TestUIn4!$E$2:$E527,US_UK!$A$82),IF(TestUIn4!E527=US_UK!$A$162, 3&amp;COUNTIF(TestUIn4!$E$2:$E527,US_UK!$A$162),IF(TestUIn4!E527=US_UK!$A$242, 4&amp;COUNTIF(TestUIn4!$E$2:$E527,US_UK!$A$242),IF(TestUIn4!E527=US_UK!$A$322, 5&amp;COUNTIF(TestUIn4!$E$2:$E527,US_UK!$A$322),IF(TestUIn4!E527=US_UK!$A$402, 6&amp;COUNTIF(TestUIn4!$E$2:$E527,US_UK!$A$402),IF(TestUIn4!E527=US_UK!$A$482, 7&amp;COUNTIF(TestUIn4!$E$2:$E527,US_UK!$A$482),IF(TestUIn4!E527=US_UK!$A$562, 8&amp;COUNTIF(TestUIn4!$E$2:$E527,US_UK!$A$562),IF(TestUIn4!E527=US_UK!$A$642, 9&amp;COUNTIF(TestUIn4!$E$2:$E527,US_UK!$A$642),IF(TestUIn4!E527=US_UK!$A$722, 10&amp;COUNTIF(TestUIn4!$E$2:$E527,US_UK!$A$722),0)))))))))))</f>
        <v>0</v>
      </c>
      <c r="B527" t="str">
        <f>TestUIn4!A527</f>
        <v/>
      </c>
      <c r="C527" t="str">
        <f>TestUIn4!B527</f>
        <v/>
      </c>
      <c r="D527" t="str">
        <f>TestUIn4!C527</f>
        <v/>
      </c>
      <c r="E527" t="str">
        <f>TestUIn4!D527</f>
        <v/>
      </c>
      <c r="F527" s="87" t="str">
        <f>TestUIn4!F527</f>
        <v/>
      </c>
    </row>
    <row r="528">
      <c r="A528" s="86">
        <f>(IF(TestUIn4!E528=US_UK!$A$2,1&amp;COUNTIF(TestUIn4!$E$2:$E528,US_UK!$A$2), IF(TestUIn4!E528=US_UK!$A$82, 2&amp;COUNTIF(TestUIn4!$E$2:$E528,US_UK!$A$82),IF(TestUIn4!E528=US_UK!$A$162, 3&amp;COUNTIF(TestUIn4!$E$2:$E528,US_UK!$A$162),IF(TestUIn4!E528=US_UK!$A$242, 4&amp;COUNTIF(TestUIn4!$E$2:$E528,US_UK!$A$242),IF(TestUIn4!E528=US_UK!$A$322, 5&amp;COUNTIF(TestUIn4!$E$2:$E528,US_UK!$A$322),IF(TestUIn4!E528=US_UK!$A$402, 6&amp;COUNTIF(TestUIn4!$E$2:$E528,US_UK!$A$402),IF(TestUIn4!E528=US_UK!$A$482, 7&amp;COUNTIF(TestUIn4!$E$2:$E528,US_UK!$A$482),IF(TestUIn4!E528=US_UK!$A$562, 8&amp;COUNTIF(TestUIn4!$E$2:$E528,US_UK!$A$562),IF(TestUIn4!E528=US_UK!$A$642, 9&amp;COUNTIF(TestUIn4!$E$2:$E528,US_UK!$A$642),IF(TestUIn4!E528=US_UK!$A$722, 10&amp;COUNTIF(TestUIn4!$E$2:$E528,US_UK!$A$722),0)))))))))))</f>
        <v>0</v>
      </c>
      <c r="B528" t="str">
        <f>TestUIn4!A528</f>
        <v/>
      </c>
      <c r="C528" t="str">
        <f>TestUIn4!B528</f>
        <v/>
      </c>
      <c r="D528" t="str">
        <f>TestUIn4!C528</f>
        <v/>
      </c>
      <c r="E528" t="str">
        <f>TestUIn4!D528</f>
        <v/>
      </c>
      <c r="F528" s="87" t="str">
        <f>TestUIn4!F528</f>
        <v/>
      </c>
    </row>
    <row r="529">
      <c r="A529" s="86">
        <f>(IF(TestUIn4!E529=US_UK!$A$2,1&amp;COUNTIF(TestUIn4!$E$2:$E529,US_UK!$A$2), IF(TestUIn4!E529=US_UK!$A$82, 2&amp;COUNTIF(TestUIn4!$E$2:$E529,US_UK!$A$82),IF(TestUIn4!E529=US_UK!$A$162, 3&amp;COUNTIF(TestUIn4!$E$2:$E529,US_UK!$A$162),IF(TestUIn4!E529=US_UK!$A$242, 4&amp;COUNTIF(TestUIn4!$E$2:$E529,US_UK!$A$242),IF(TestUIn4!E529=US_UK!$A$322, 5&amp;COUNTIF(TestUIn4!$E$2:$E529,US_UK!$A$322),IF(TestUIn4!E529=US_UK!$A$402, 6&amp;COUNTIF(TestUIn4!$E$2:$E529,US_UK!$A$402),IF(TestUIn4!E529=US_UK!$A$482, 7&amp;COUNTIF(TestUIn4!$E$2:$E529,US_UK!$A$482),IF(TestUIn4!E529=US_UK!$A$562, 8&amp;COUNTIF(TestUIn4!$E$2:$E529,US_UK!$A$562),IF(TestUIn4!E529=US_UK!$A$642, 9&amp;COUNTIF(TestUIn4!$E$2:$E529,US_UK!$A$642),IF(TestUIn4!E529=US_UK!$A$722, 10&amp;COUNTIF(TestUIn4!$E$2:$E529,US_UK!$A$722),0)))))))))))</f>
        <v>0</v>
      </c>
      <c r="B529" t="str">
        <f>TestUIn4!A529</f>
        <v/>
      </c>
      <c r="C529" t="str">
        <f>TestUIn4!B529</f>
        <v/>
      </c>
      <c r="D529" t="str">
        <f>TestUIn4!C529</f>
        <v/>
      </c>
      <c r="E529" t="str">
        <f>TestUIn4!D529</f>
        <v/>
      </c>
      <c r="F529" s="87" t="str">
        <f>TestUIn4!F529</f>
        <v/>
      </c>
    </row>
    <row r="530">
      <c r="A530" s="86">
        <f>(IF(TestUIn4!E530=US_UK!$A$2,1&amp;COUNTIF(TestUIn4!$E$2:$E530,US_UK!$A$2), IF(TestUIn4!E530=US_UK!$A$82, 2&amp;COUNTIF(TestUIn4!$E$2:$E530,US_UK!$A$82),IF(TestUIn4!E530=US_UK!$A$162, 3&amp;COUNTIF(TestUIn4!$E$2:$E530,US_UK!$A$162),IF(TestUIn4!E530=US_UK!$A$242, 4&amp;COUNTIF(TestUIn4!$E$2:$E530,US_UK!$A$242),IF(TestUIn4!E530=US_UK!$A$322, 5&amp;COUNTIF(TestUIn4!$E$2:$E530,US_UK!$A$322),IF(TestUIn4!E530=US_UK!$A$402, 6&amp;COUNTIF(TestUIn4!$E$2:$E530,US_UK!$A$402),IF(TestUIn4!E530=US_UK!$A$482, 7&amp;COUNTIF(TestUIn4!$E$2:$E530,US_UK!$A$482),IF(TestUIn4!E530=US_UK!$A$562, 8&amp;COUNTIF(TestUIn4!$E$2:$E530,US_UK!$A$562),IF(TestUIn4!E530=US_UK!$A$642, 9&amp;COUNTIF(TestUIn4!$E$2:$E530,US_UK!$A$642),IF(TestUIn4!E530=US_UK!$A$722, 10&amp;COUNTIF(TestUIn4!$E$2:$E530,US_UK!$A$722),0)))))))))))</f>
        <v>0</v>
      </c>
      <c r="B530" t="str">
        <f>TestUIn4!A530</f>
        <v/>
      </c>
      <c r="C530" t="str">
        <f>TestUIn4!B530</f>
        <v/>
      </c>
      <c r="D530" t="str">
        <f>TestUIn4!C530</f>
        <v/>
      </c>
      <c r="E530" t="str">
        <f>TestUIn4!D530</f>
        <v/>
      </c>
      <c r="F530" s="87" t="str">
        <f>TestUIn4!F530</f>
        <v/>
      </c>
    </row>
    <row r="531">
      <c r="A531" s="86">
        <f>(IF(TestUIn4!E531=US_UK!$A$2,1&amp;COUNTIF(TestUIn4!$E$2:$E531,US_UK!$A$2), IF(TestUIn4!E531=US_UK!$A$82, 2&amp;COUNTIF(TestUIn4!$E$2:$E531,US_UK!$A$82),IF(TestUIn4!E531=US_UK!$A$162, 3&amp;COUNTIF(TestUIn4!$E$2:$E531,US_UK!$A$162),IF(TestUIn4!E531=US_UK!$A$242, 4&amp;COUNTIF(TestUIn4!$E$2:$E531,US_UK!$A$242),IF(TestUIn4!E531=US_UK!$A$322, 5&amp;COUNTIF(TestUIn4!$E$2:$E531,US_UK!$A$322),IF(TestUIn4!E531=US_UK!$A$402, 6&amp;COUNTIF(TestUIn4!$E$2:$E531,US_UK!$A$402),IF(TestUIn4!E531=US_UK!$A$482, 7&amp;COUNTIF(TestUIn4!$E$2:$E531,US_UK!$A$482),IF(TestUIn4!E531=US_UK!$A$562, 8&amp;COUNTIF(TestUIn4!$E$2:$E531,US_UK!$A$562),IF(TestUIn4!E531=US_UK!$A$642, 9&amp;COUNTIF(TestUIn4!$E$2:$E531,US_UK!$A$642),IF(TestUIn4!E531=US_UK!$A$722, 10&amp;COUNTIF(TestUIn4!$E$2:$E531,US_UK!$A$722),0)))))))))))</f>
        <v>0</v>
      </c>
      <c r="B531" t="str">
        <f>TestUIn4!A531</f>
        <v/>
      </c>
      <c r="C531" t="str">
        <f>TestUIn4!B531</f>
        <v/>
      </c>
      <c r="D531" t="str">
        <f>TestUIn4!C531</f>
        <v/>
      </c>
      <c r="E531" t="str">
        <f>TestUIn4!D531</f>
        <v/>
      </c>
      <c r="F531" s="87" t="str">
        <f>TestUIn4!F531</f>
        <v/>
      </c>
    </row>
    <row r="532">
      <c r="A532" s="86">
        <f>(IF(TestUIn4!E532=US_UK!$A$2,1&amp;COUNTIF(TestUIn4!$E$2:$E532,US_UK!$A$2), IF(TestUIn4!E532=US_UK!$A$82, 2&amp;COUNTIF(TestUIn4!$E$2:$E532,US_UK!$A$82),IF(TestUIn4!E532=US_UK!$A$162, 3&amp;COUNTIF(TestUIn4!$E$2:$E532,US_UK!$A$162),IF(TestUIn4!E532=US_UK!$A$242, 4&amp;COUNTIF(TestUIn4!$E$2:$E532,US_UK!$A$242),IF(TestUIn4!E532=US_UK!$A$322, 5&amp;COUNTIF(TestUIn4!$E$2:$E532,US_UK!$A$322),IF(TestUIn4!E532=US_UK!$A$402, 6&amp;COUNTIF(TestUIn4!$E$2:$E532,US_UK!$A$402),IF(TestUIn4!E532=US_UK!$A$482, 7&amp;COUNTIF(TestUIn4!$E$2:$E532,US_UK!$A$482),IF(TestUIn4!E532=US_UK!$A$562, 8&amp;COUNTIF(TestUIn4!$E$2:$E532,US_UK!$A$562),IF(TestUIn4!E532=US_UK!$A$642, 9&amp;COUNTIF(TestUIn4!$E$2:$E532,US_UK!$A$642),IF(TestUIn4!E532=US_UK!$A$722, 10&amp;COUNTIF(TestUIn4!$E$2:$E532,US_UK!$A$722),0)))))))))))</f>
        <v>0</v>
      </c>
      <c r="B532" t="str">
        <f>TestUIn4!A532</f>
        <v/>
      </c>
      <c r="C532" t="str">
        <f>TestUIn4!B532</f>
        <v/>
      </c>
      <c r="D532" t="str">
        <f>TestUIn4!C532</f>
        <v/>
      </c>
      <c r="E532" t="str">
        <f>TestUIn4!D532</f>
        <v/>
      </c>
      <c r="F532" s="87" t="str">
        <f>TestUIn4!F532</f>
        <v/>
      </c>
    </row>
    <row r="533">
      <c r="A533" s="86">
        <f>(IF(TestUIn4!E533=US_UK!$A$2,1&amp;COUNTIF(TestUIn4!$E$2:$E533,US_UK!$A$2), IF(TestUIn4!E533=US_UK!$A$82, 2&amp;COUNTIF(TestUIn4!$E$2:$E533,US_UK!$A$82),IF(TestUIn4!E533=US_UK!$A$162, 3&amp;COUNTIF(TestUIn4!$E$2:$E533,US_UK!$A$162),IF(TestUIn4!E533=US_UK!$A$242, 4&amp;COUNTIF(TestUIn4!$E$2:$E533,US_UK!$A$242),IF(TestUIn4!E533=US_UK!$A$322, 5&amp;COUNTIF(TestUIn4!$E$2:$E533,US_UK!$A$322),IF(TestUIn4!E533=US_UK!$A$402, 6&amp;COUNTIF(TestUIn4!$E$2:$E533,US_UK!$A$402),IF(TestUIn4!E533=US_UK!$A$482, 7&amp;COUNTIF(TestUIn4!$E$2:$E533,US_UK!$A$482),IF(TestUIn4!E533=US_UK!$A$562, 8&amp;COUNTIF(TestUIn4!$E$2:$E533,US_UK!$A$562),IF(TestUIn4!E533=US_UK!$A$642, 9&amp;COUNTIF(TestUIn4!$E$2:$E533,US_UK!$A$642),IF(TestUIn4!E533=US_UK!$A$722, 10&amp;COUNTIF(TestUIn4!$E$2:$E533,US_UK!$A$722),0)))))))))))</f>
        <v>0</v>
      </c>
      <c r="B533" t="str">
        <f>TestUIn4!A533</f>
        <v/>
      </c>
      <c r="C533" t="str">
        <f>TestUIn4!B533</f>
        <v/>
      </c>
      <c r="D533" t="str">
        <f>TestUIn4!C533</f>
        <v/>
      </c>
      <c r="E533" t="str">
        <f>TestUIn4!D533</f>
        <v/>
      </c>
      <c r="F533" s="87" t="str">
        <f>TestUIn4!F533</f>
        <v/>
      </c>
    </row>
    <row r="534">
      <c r="A534" s="86">
        <f>(IF(TestUIn4!E534=US_UK!$A$2,1&amp;COUNTIF(TestUIn4!$E$2:$E534,US_UK!$A$2), IF(TestUIn4!E534=US_UK!$A$82, 2&amp;COUNTIF(TestUIn4!$E$2:$E534,US_UK!$A$82),IF(TestUIn4!E534=US_UK!$A$162, 3&amp;COUNTIF(TestUIn4!$E$2:$E534,US_UK!$A$162),IF(TestUIn4!E534=US_UK!$A$242, 4&amp;COUNTIF(TestUIn4!$E$2:$E534,US_UK!$A$242),IF(TestUIn4!E534=US_UK!$A$322, 5&amp;COUNTIF(TestUIn4!$E$2:$E534,US_UK!$A$322),IF(TestUIn4!E534=US_UK!$A$402, 6&amp;COUNTIF(TestUIn4!$E$2:$E534,US_UK!$A$402),IF(TestUIn4!E534=US_UK!$A$482, 7&amp;COUNTIF(TestUIn4!$E$2:$E534,US_UK!$A$482),IF(TestUIn4!E534=US_UK!$A$562, 8&amp;COUNTIF(TestUIn4!$E$2:$E534,US_UK!$A$562),IF(TestUIn4!E534=US_UK!$A$642, 9&amp;COUNTIF(TestUIn4!$E$2:$E534,US_UK!$A$642),IF(TestUIn4!E534=US_UK!$A$722, 10&amp;COUNTIF(TestUIn4!$E$2:$E534,US_UK!$A$722),0)))))))))))</f>
        <v>0</v>
      </c>
      <c r="B534" t="str">
        <f>TestUIn4!A534</f>
        <v/>
      </c>
      <c r="C534" t="str">
        <f>TestUIn4!B534</f>
        <v/>
      </c>
      <c r="D534" t="str">
        <f>TestUIn4!C534</f>
        <v/>
      </c>
      <c r="E534" t="str">
        <f>TestUIn4!D534</f>
        <v/>
      </c>
      <c r="F534" s="87" t="str">
        <f>TestUIn4!F534</f>
        <v/>
      </c>
    </row>
    <row r="535">
      <c r="A535" s="86">
        <f>(IF(TestUIn4!E535=US_UK!$A$2,1&amp;COUNTIF(TestUIn4!$E$2:$E535,US_UK!$A$2), IF(TestUIn4!E535=US_UK!$A$82, 2&amp;COUNTIF(TestUIn4!$E$2:$E535,US_UK!$A$82),IF(TestUIn4!E535=US_UK!$A$162, 3&amp;COUNTIF(TestUIn4!$E$2:$E535,US_UK!$A$162),IF(TestUIn4!E535=US_UK!$A$242, 4&amp;COUNTIF(TestUIn4!$E$2:$E535,US_UK!$A$242),IF(TestUIn4!E535=US_UK!$A$322, 5&amp;COUNTIF(TestUIn4!$E$2:$E535,US_UK!$A$322),IF(TestUIn4!E535=US_UK!$A$402, 6&amp;COUNTIF(TestUIn4!$E$2:$E535,US_UK!$A$402),IF(TestUIn4!E535=US_UK!$A$482, 7&amp;COUNTIF(TestUIn4!$E$2:$E535,US_UK!$A$482),IF(TestUIn4!E535=US_UK!$A$562, 8&amp;COUNTIF(TestUIn4!$E$2:$E535,US_UK!$A$562),IF(TestUIn4!E535=US_UK!$A$642, 9&amp;COUNTIF(TestUIn4!$E$2:$E535,US_UK!$A$642),IF(TestUIn4!E535=US_UK!$A$722, 10&amp;COUNTIF(TestUIn4!$E$2:$E535,US_UK!$A$722),0)))))))))))</f>
        <v>0</v>
      </c>
      <c r="B535" t="str">
        <f>TestUIn4!A535</f>
        <v/>
      </c>
      <c r="C535" t="str">
        <f>TestUIn4!B535</f>
        <v/>
      </c>
      <c r="D535" t="str">
        <f>TestUIn4!C535</f>
        <v/>
      </c>
      <c r="E535" t="str">
        <f>TestUIn4!D535</f>
        <v/>
      </c>
      <c r="F535" s="87" t="str">
        <f>TestUIn4!F535</f>
        <v/>
      </c>
    </row>
    <row r="536">
      <c r="A536" s="86">
        <f>(IF(TestUIn4!E536=US_UK!$A$2,1&amp;COUNTIF(TestUIn4!$E$2:$E536,US_UK!$A$2), IF(TestUIn4!E536=US_UK!$A$82, 2&amp;COUNTIF(TestUIn4!$E$2:$E536,US_UK!$A$82),IF(TestUIn4!E536=US_UK!$A$162, 3&amp;COUNTIF(TestUIn4!$E$2:$E536,US_UK!$A$162),IF(TestUIn4!E536=US_UK!$A$242, 4&amp;COUNTIF(TestUIn4!$E$2:$E536,US_UK!$A$242),IF(TestUIn4!E536=US_UK!$A$322, 5&amp;COUNTIF(TestUIn4!$E$2:$E536,US_UK!$A$322),IF(TestUIn4!E536=US_UK!$A$402, 6&amp;COUNTIF(TestUIn4!$E$2:$E536,US_UK!$A$402),IF(TestUIn4!E536=US_UK!$A$482, 7&amp;COUNTIF(TestUIn4!$E$2:$E536,US_UK!$A$482),IF(TestUIn4!E536=US_UK!$A$562, 8&amp;COUNTIF(TestUIn4!$E$2:$E536,US_UK!$A$562),IF(TestUIn4!E536=US_UK!$A$642, 9&amp;COUNTIF(TestUIn4!$E$2:$E536,US_UK!$A$642),IF(TestUIn4!E536=US_UK!$A$722, 10&amp;COUNTIF(TestUIn4!$E$2:$E536,US_UK!$A$722),0)))))))))))</f>
        <v>0</v>
      </c>
      <c r="B536" t="str">
        <f>TestUIn4!A536</f>
        <v/>
      </c>
      <c r="C536" t="str">
        <f>TestUIn4!B536</f>
        <v/>
      </c>
      <c r="D536" t="str">
        <f>TestUIn4!C536</f>
        <v/>
      </c>
      <c r="E536" t="str">
        <f>TestUIn4!D536</f>
        <v/>
      </c>
      <c r="F536" s="87" t="str">
        <f>TestUIn4!F536</f>
        <v/>
      </c>
    </row>
    <row r="537">
      <c r="A537" s="86">
        <f>(IF(TestUIn4!E537=US_UK!$A$2,1&amp;COUNTIF(TestUIn4!$E$2:$E537,US_UK!$A$2), IF(TestUIn4!E537=US_UK!$A$82, 2&amp;COUNTIF(TestUIn4!$E$2:$E537,US_UK!$A$82),IF(TestUIn4!E537=US_UK!$A$162, 3&amp;COUNTIF(TestUIn4!$E$2:$E537,US_UK!$A$162),IF(TestUIn4!E537=US_UK!$A$242, 4&amp;COUNTIF(TestUIn4!$E$2:$E537,US_UK!$A$242),IF(TestUIn4!E537=US_UK!$A$322, 5&amp;COUNTIF(TestUIn4!$E$2:$E537,US_UK!$A$322),IF(TestUIn4!E537=US_UK!$A$402, 6&amp;COUNTIF(TestUIn4!$E$2:$E537,US_UK!$A$402),IF(TestUIn4!E537=US_UK!$A$482, 7&amp;COUNTIF(TestUIn4!$E$2:$E537,US_UK!$A$482),IF(TestUIn4!E537=US_UK!$A$562, 8&amp;COUNTIF(TestUIn4!$E$2:$E537,US_UK!$A$562),IF(TestUIn4!E537=US_UK!$A$642, 9&amp;COUNTIF(TestUIn4!$E$2:$E537,US_UK!$A$642),IF(TestUIn4!E537=US_UK!$A$722, 10&amp;COUNTIF(TestUIn4!$E$2:$E537,US_UK!$A$722),0)))))))))))</f>
        <v>0</v>
      </c>
      <c r="B537" t="str">
        <f>TestUIn4!A537</f>
        <v/>
      </c>
      <c r="C537" t="str">
        <f>TestUIn4!B537</f>
        <v/>
      </c>
      <c r="D537" t="str">
        <f>TestUIn4!C537</f>
        <v/>
      </c>
      <c r="E537" t="str">
        <f>TestUIn4!D537</f>
        <v/>
      </c>
      <c r="F537" s="87" t="str">
        <f>TestUIn4!F537</f>
        <v/>
      </c>
    </row>
    <row r="538">
      <c r="A538" s="86">
        <f>(IF(TestUIn4!E538=US_UK!$A$2,1&amp;COUNTIF(TestUIn4!$E$2:$E538,US_UK!$A$2), IF(TestUIn4!E538=US_UK!$A$82, 2&amp;COUNTIF(TestUIn4!$E$2:$E538,US_UK!$A$82),IF(TestUIn4!E538=US_UK!$A$162, 3&amp;COUNTIF(TestUIn4!$E$2:$E538,US_UK!$A$162),IF(TestUIn4!E538=US_UK!$A$242, 4&amp;COUNTIF(TestUIn4!$E$2:$E538,US_UK!$A$242),IF(TestUIn4!E538=US_UK!$A$322, 5&amp;COUNTIF(TestUIn4!$E$2:$E538,US_UK!$A$322),IF(TestUIn4!E538=US_UK!$A$402, 6&amp;COUNTIF(TestUIn4!$E$2:$E538,US_UK!$A$402),IF(TestUIn4!E538=US_UK!$A$482, 7&amp;COUNTIF(TestUIn4!$E$2:$E538,US_UK!$A$482),IF(TestUIn4!E538=US_UK!$A$562, 8&amp;COUNTIF(TestUIn4!$E$2:$E538,US_UK!$A$562),IF(TestUIn4!E538=US_UK!$A$642, 9&amp;COUNTIF(TestUIn4!$E$2:$E538,US_UK!$A$642),IF(TestUIn4!E538=US_UK!$A$722, 10&amp;COUNTIF(TestUIn4!$E$2:$E538,US_UK!$A$722),0)))))))))))</f>
        <v>0</v>
      </c>
      <c r="B538" t="str">
        <f>TestUIn4!A538</f>
        <v/>
      </c>
      <c r="C538" t="str">
        <f>TestUIn4!B538</f>
        <v/>
      </c>
      <c r="D538" t="str">
        <f>TestUIn4!C538</f>
        <v/>
      </c>
      <c r="E538" t="str">
        <f>TestUIn4!D538</f>
        <v/>
      </c>
      <c r="F538" s="87" t="str">
        <f>TestUIn4!F538</f>
        <v/>
      </c>
    </row>
    <row r="539">
      <c r="A539" s="86">
        <f>(IF(TestUIn4!E539=US_UK!$A$2,1&amp;COUNTIF(TestUIn4!$E$2:$E539,US_UK!$A$2), IF(TestUIn4!E539=US_UK!$A$82, 2&amp;COUNTIF(TestUIn4!$E$2:$E539,US_UK!$A$82),IF(TestUIn4!E539=US_UK!$A$162, 3&amp;COUNTIF(TestUIn4!$E$2:$E539,US_UK!$A$162),IF(TestUIn4!E539=US_UK!$A$242, 4&amp;COUNTIF(TestUIn4!$E$2:$E539,US_UK!$A$242),IF(TestUIn4!E539=US_UK!$A$322, 5&amp;COUNTIF(TestUIn4!$E$2:$E539,US_UK!$A$322),IF(TestUIn4!E539=US_UK!$A$402, 6&amp;COUNTIF(TestUIn4!$E$2:$E539,US_UK!$A$402),IF(TestUIn4!E539=US_UK!$A$482, 7&amp;COUNTIF(TestUIn4!$E$2:$E539,US_UK!$A$482),IF(TestUIn4!E539=US_UK!$A$562, 8&amp;COUNTIF(TestUIn4!$E$2:$E539,US_UK!$A$562),IF(TestUIn4!E539=US_UK!$A$642, 9&amp;COUNTIF(TestUIn4!$E$2:$E539,US_UK!$A$642),IF(TestUIn4!E539=US_UK!$A$722, 10&amp;COUNTIF(TestUIn4!$E$2:$E539,US_UK!$A$722),0)))))))))))</f>
        <v>0</v>
      </c>
      <c r="B539" t="str">
        <f>TestUIn4!A539</f>
        <v/>
      </c>
      <c r="C539" t="str">
        <f>TestUIn4!B539</f>
        <v/>
      </c>
      <c r="D539" t="str">
        <f>TestUIn4!C539</f>
        <v/>
      </c>
      <c r="E539" t="str">
        <f>TestUIn4!D539</f>
        <v/>
      </c>
      <c r="F539" s="87" t="str">
        <f>TestUIn4!F539</f>
        <v/>
      </c>
    </row>
    <row r="540">
      <c r="A540" s="86">
        <f>(IF(TestUIn4!E540=US_UK!$A$2,1&amp;COUNTIF(TestUIn4!$E$2:$E540,US_UK!$A$2), IF(TestUIn4!E540=US_UK!$A$82, 2&amp;COUNTIF(TestUIn4!$E$2:$E540,US_UK!$A$82),IF(TestUIn4!E540=US_UK!$A$162, 3&amp;COUNTIF(TestUIn4!$E$2:$E540,US_UK!$A$162),IF(TestUIn4!E540=US_UK!$A$242, 4&amp;COUNTIF(TestUIn4!$E$2:$E540,US_UK!$A$242),IF(TestUIn4!E540=US_UK!$A$322, 5&amp;COUNTIF(TestUIn4!$E$2:$E540,US_UK!$A$322),IF(TestUIn4!E540=US_UK!$A$402, 6&amp;COUNTIF(TestUIn4!$E$2:$E540,US_UK!$A$402),IF(TestUIn4!E540=US_UK!$A$482, 7&amp;COUNTIF(TestUIn4!$E$2:$E540,US_UK!$A$482),IF(TestUIn4!E540=US_UK!$A$562, 8&amp;COUNTIF(TestUIn4!$E$2:$E540,US_UK!$A$562),IF(TestUIn4!E540=US_UK!$A$642, 9&amp;COUNTIF(TestUIn4!$E$2:$E540,US_UK!$A$642),IF(TestUIn4!E540=US_UK!$A$722, 10&amp;COUNTIF(TestUIn4!$E$2:$E540,US_UK!$A$722),0)))))))))))</f>
        <v>0</v>
      </c>
      <c r="B540" t="str">
        <f>TestUIn4!A540</f>
        <v/>
      </c>
      <c r="C540" t="str">
        <f>TestUIn4!B540</f>
        <v/>
      </c>
      <c r="D540" t="str">
        <f>TestUIn4!C540</f>
        <v/>
      </c>
      <c r="E540" t="str">
        <f>TestUIn4!D540</f>
        <v/>
      </c>
      <c r="F540" s="87" t="str">
        <f>TestUIn4!F540</f>
        <v/>
      </c>
    </row>
    <row r="541">
      <c r="A541" s="86">
        <f>(IF(TestUIn4!E541=US_UK!$A$2,1&amp;COUNTIF(TestUIn4!$E$2:$E541,US_UK!$A$2), IF(TestUIn4!E541=US_UK!$A$82, 2&amp;COUNTIF(TestUIn4!$E$2:$E541,US_UK!$A$82),IF(TestUIn4!E541=US_UK!$A$162, 3&amp;COUNTIF(TestUIn4!$E$2:$E541,US_UK!$A$162),IF(TestUIn4!E541=US_UK!$A$242, 4&amp;COUNTIF(TestUIn4!$E$2:$E541,US_UK!$A$242),IF(TestUIn4!E541=US_UK!$A$322, 5&amp;COUNTIF(TestUIn4!$E$2:$E541,US_UK!$A$322),IF(TestUIn4!E541=US_UK!$A$402, 6&amp;COUNTIF(TestUIn4!$E$2:$E541,US_UK!$A$402),IF(TestUIn4!E541=US_UK!$A$482, 7&amp;COUNTIF(TestUIn4!$E$2:$E541,US_UK!$A$482),IF(TestUIn4!E541=US_UK!$A$562, 8&amp;COUNTIF(TestUIn4!$E$2:$E541,US_UK!$A$562),IF(TestUIn4!E541=US_UK!$A$642, 9&amp;COUNTIF(TestUIn4!$E$2:$E541,US_UK!$A$642),IF(TestUIn4!E541=US_UK!$A$722, 10&amp;COUNTIF(TestUIn4!$E$2:$E541,US_UK!$A$722),0)))))))))))</f>
        <v>0</v>
      </c>
      <c r="B541" t="str">
        <f>TestUIn4!A541</f>
        <v/>
      </c>
      <c r="C541" t="str">
        <f>TestUIn4!B541</f>
        <v/>
      </c>
      <c r="D541" t="str">
        <f>TestUIn4!C541</f>
        <v/>
      </c>
      <c r="E541" t="str">
        <f>TestUIn4!D541</f>
        <v/>
      </c>
      <c r="F541" s="87" t="str">
        <f>TestUIn4!F541</f>
        <v/>
      </c>
    </row>
    <row r="542">
      <c r="A542" s="86">
        <f>(IF(TestUIn4!E542=US_UK!$A$2,1&amp;COUNTIF(TestUIn4!$E$2:$E542,US_UK!$A$2), IF(TestUIn4!E542=US_UK!$A$82, 2&amp;COUNTIF(TestUIn4!$E$2:$E542,US_UK!$A$82),IF(TestUIn4!E542=US_UK!$A$162, 3&amp;COUNTIF(TestUIn4!$E$2:$E542,US_UK!$A$162),IF(TestUIn4!E542=US_UK!$A$242, 4&amp;COUNTIF(TestUIn4!$E$2:$E542,US_UK!$A$242),IF(TestUIn4!E542=US_UK!$A$322, 5&amp;COUNTIF(TestUIn4!$E$2:$E542,US_UK!$A$322),IF(TestUIn4!E542=US_UK!$A$402, 6&amp;COUNTIF(TestUIn4!$E$2:$E542,US_UK!$A$402),IF(TestUIn4!E542=US_UK!$A$482, 7&amp;COUNTIF(TestUIn4!$E$2:$E542,US_UK!$A$482),IF(TestUIn4!E542=US_UK!$A$562, 8&amp;COUNTIF(TestUIn4!$E$2:$E542,US_UK!$A$562),IF(TestUIn4!E542=US_UK!$A$642, 9&amp;COUNTIF(TestUIn4!$E$2:$E542,US_UK!$A$642),IF(TestUIn4!E542=US_UK!$A$722, 10&amp;COUNTIF(TestUIn4!$E$2:$E542,US_UK!$A$722),0)))))))))))</f>
        <v>0</v>
      </c>
      <c r="B542" t="str">
        <f>TestUIn4!A542</f>
        <v/>
      </c>
      <c r="C542" t="str">
        <f>TestUIn4!B542</f>
        <v/>
      </c>
      <c r="D542" t="str">
        <f>TestUIn4!C542</f>
        <v/>
      </c>
      <c r="E542" t="str">
        <f>TestUIn4!D542</f>
        <v/>
      </c>
      <c r="F542" s="87" t="str">
        <f>TestUIn4!F542</f>
        <v/>
      </c>
    </row>
    <row r="543">
      <c r="A543" s="86">
        <f>(IF(TestUIn4!E543=US_UK!$A$2,1&amp;COUNTIF(TestUIn4!$E$2:$E543,US_UK!$A$2), IF(TestUIn4!E543=US_UK!$A$82, 2&amp;COUNTIF(TestUIn4!$E$2:$E543,US_UK!$A$82),IF(TestUIn4!E543=US_UK!$A$162, 3&amp;COUNTIF(TestUIn4!$E$2:$E543,US_UK!$A$162),IF(TestUIn4!E543=US_UK!$A$242, 4&amp;COUNTIF(TestUIn4!$E$2:$E543,US_UK!$A$242),IF(TestUIn4!E543=US_UK!$A$322, 5&amp;COUNTIF(TestUIn4!$E$2:$E543,US_UK!$A$322),IF(TestUIn4!E543=US_UK!$A$402, 6&amp;COUNTIF(TestUIn4!$E$2:$E543,US_UK!$A$402),IF(TestUIn4!E543=US_UK!$A$482, 7&amp;COUNTIF(TestUIn4!$E$2:$E543,US_UK!$A$482),IF(TestUIn4!E543=US_UK!$A$562, 8&amp;COUNTIF(TestUIn4!$E$2:$E543,US_UK!$A$562),IF(TestUIn4!E543=US_UK!$A$642, 9&amp;COUNTIF(TestUIn4!$E$2:$E543,US_UK!$A$642),IF(TestUIn4!E543=US_UK!$A$722, 10&amp;COUNTIF(TestUIn4!$E$2:$E543,US_UK!$A$722),0)))))))))))</f>
        <v>0</v>
      </c>
      <c r="B543" t="str">
        <f>TestUIn4!A543</f>
        <v/>
      </c>
      <c r="C543" t="str">
        <f>TestUIn4!B543</f>
        <v/>
      </c>
      <c r="D543" t="str">
        <f>TestUIn4!C543</f>
        <v/>
      </c>
      <c r="E543" t="str">
        <f>TestUIn4!D543</f>
        <v/>
      </c>
      <c r="F543" s="87" t="str">
        <f>TestUIn4!F543</f>
        <v/>
      </c>
    </row>
    <row r="544">
      <c r="A544" s="86">
        <f>(IF(TestUIn4!E544=US_UK!$A$2,1&amp;COUNTIF(TestUIn4!$E$2:$E544,US_UK!$A$2), IF(TestUIn4!E544=US_UK!$A$82, 2&amp;COUNTIF(TestUIn4!$E$2:$E544,US_UK!$A$82),IF(TestUIn4!E544=US_UK!$A$162, 3&amp;COUNTIF(TestUIn4!$E$2:$E544,US_UK!$A$162),IF(TestUIn4!E544=US_UK!$A$242, 4&amp;COUNTIF(TestUIn4!$E$2:$E544,US_UK!$A$242),IF(TestUIn4!E544=US_UK!$A$322, 5&amp;COUNTIF(TestUIn4!$E$2:$E544,US_UK!$A$322),IF(TestUIn4!E544=US_UK!$A$402, 6&amp;COUNTIF(TestUIn4!$E$2:$E544,US_UK!$A$402),IF(TestUIn4!E544=US_UK!$A$482, 7&amp;COUNTIF(TestUIn4!$E$2:$E544,US_UK!$A$482),IF(TestUIn4!E544=US_UK!$A$562, 8&amp;COUNTIF(TestUIn4!$E$2:$E544,US_UK!$A$562),IF(TestUIn4!E544=US_UK!$A$642, 9&amp;COUNTIF(TestUIn4!$E$2:$E544,US_UK!$A$642),IF(TestUIn4!E544=US_UK!$A$722, 10&amp;COUNTIF(TestUIn4!$E$2:$E544,US_UK!$A$722),0)))))))))))</f>
        <v>0</v>
      </c>
      <c r="B544" t="str">
        <f>TestUIn4!A544</f>
        <v/>
      </c>
      <c r="C544" t="str">
        <f>TestUIn4!B544</f>
        <v/>
      </c>
      <c r="D544" t="str">
        <f>TestUIn4!C544</f>
        <v/>
      </c>
      <c r="E544" t="str">
        <f>TestUIn4!D544</f>
        <v/>
      </c>
      <c r="F544" s="87" t="str">
        <f>TestUIn4!F544</f>
        <v/>
      </c>
    </row>
    <row r="545">
      <c r="A545" s="86">
        <f>(IF(TestUIn4!E545=US_UK!$A$2,1&amp;COUNTIF(TestUIn4!$E$2:$E545,US_UK!$A$2), IF(TestUIn4!E545=US_UK!$A$82, 2&amp;COUNTIF(TestUIn4!$E$2:$E545,US_UK!$A$82),IF(TestUIn4!E545=US_UK!$A$162, 3&amp;COUNTIF(TestUIn4!$E$2:$E545,US_UK!$A$162),IF(TestUIn4!E545=US_UK!$A$242, 4&amp;COUNTIF(TestUIn4!$E$2:$E545,US_UK!$A$242),IF(TestUIn4!E545=US_UK!$A$322, 5&amp;COUNTIF(TestUIn4!$E$2:$E545,US_UK!$A$322),IF(TestUIn4!E545=US_UK!$A$402, 6&amp;COUNTIF(TestUIn4!$E$2:$E545,US_UK!$A$402),IF(TestUIn4!E545=US_UK!$A$482, 7&amp;COUNTIF(TestUIn4!$E$2:$E545,US_UK!$A$482),IF(TestUIn4!E545=US_UK!$A$562, 8&amp;COUNTIF(TestUIn4!$E$2:$E545,US_UK!$A$562),IF(TestUIn4!E545=US_UK!$A$642, 9&amp;COUNTIF(TestUIn4!$E$2:$E545,US_UK!$A$642),IF(TestUIn4!E545=US_UK!$A$722, 10&amp;COUNTIF(TestUIn4!$E$2:$E545,US_UK!$A$722),0)))))))))))</f>
        <v>0</v>
      </c>
      <c r="B545" t="str">
        <f>TestUIn4!A545</f>
        <v/>
      </c>
      <c r="C545" t="str">
        <f>TestUIn4!B545</f>
        <v/>
      </c>
      <c r="D545" t="str">
        <f>TestUIn4!C545</f>
        <v/>
      </c>
      <c r="E545" t="str">
        <f>TestUIn4!D545</f>
        <v/>
      </c>
      <c r="F545" s="87" t="str">
        <f>TestUIn4!F545</f>
        <v/>
      </c>
    </row>
    <row r="546">
      <c r="A546" s="86">
        <f>(IF(TestUIn4!E546=US_UK!$A$2,1&amp;COUNTIF(TestUIn4!$E$2:$E546,US_UK!$A$2), IF(TestUIn4!E546=US_UK!$A$82, 2&amp;COUNTIF(TestUIn4!$E$2:$E546,US_UK!$A$82),IF(TestUIn4!E546=US_UK!$A$162, 3&amp;COUNTIF(TestUIn4!$E$2:$E546,US_UK!$A$162),IF(TestUIn4!E546=US_UK!$A$242, 4&amp;COUNTIF(TestUIn4!$E$2:$E546,US_UK!$A$242),IF(TestUIn4!E546=US_UK!$A$322, 5&amp;COUNTIF(TestUIn4!$E$2:$E546,US_UK!$A$322),IF(TestUIn4!E546=US_UK!$A$402, 6&amp;COUNTIF(TestUIn4!$E$2:$E546,US_UK!$A$402),IF(TestUIn4!E546=US_UK!$A$482, 7&amp;COUNTIF(TestUIn4!$E$2:$E546,US_UK!$A$482),IF(TestUIn4!E546=US_UK!$A$562, 8&amp;COUNTIF(TestUIn4!$E$2:$E546,US_UK!$A$562),IF(TestUIn4!E546=US_UK!$A$642, 9&amp;COUNTIF(TestUIn4!$E$2:$E546,US_UK!$A$642),IF(TestUIn4!E546=US_UK!$A$722, 10&amp;COUNTIF(TestUIn4!$E$2:$E546,US_UK!$A$722),0)))))))))))</f>
        <v>0</v>
      </c>
      <c r="B546" t="str">
        <f>TestUIn4!A546</f>
        <v/>
      </c>
      <c r="C546" t="str">
        <f>TestUIn4!B546</f>
        <v/>
      </c>
      <c r="D546" t="str">
        <f>TestUIn4!C546</f>
        <v/>
      </c>
      <c r="E546" t="str">
        <f>TestUIn4!D546</f>
        <v/>
      </c>
      <c r="F546" s="87" t="str">
        <f>TestUIn4!F546</f>
        <v/>
      </c>
    </row>
    <row r="547">
      <c r="A547" s="86">
        <f>(IF(TestUIn4!E547=US_UK!$A$2,1&amp;COUNTIF(TestUIn4!$E$2:$E547,US_UK!$A$2), IF(TestUIn4!E547=US_UK!$A$82, 2&amp;COUNTIF(TestUIn4!$E$2:$E547,US_UK!$A$82),IF(TestUIn4!E547=US_UK!$A$162, 3&amp;COUNTIF(TestUIn4!$E$2:$E547,US_UK!$A$162),IF(TestUIn4!E547=US_UK!$A$242, 4&amp;COUNTIF(TestUIn4!$E$2:$E547,US_UK!$A$242),IF(TestUIn4!E547=US_UK!$A$322, 5&amp;COUNTIF(TestUIn4!$E$2:$E547,US_UK!$A$322),IF(TestUIn4!E547=US_UK!$A$402, 6&amp;COUNTIF(TestUIn4!$E$2:$E547,US_UK!$A$402),IF(TestUIn4!E547=US_UK!$A$482, 7&amp;COUNTIF(TestUIn4!$E$2:$E547,US_UK!$A$482),IF(TestUIn4!E547=US_UK!$A$562, 8&amp;COUNTIF(TestUIn4!$E$2:$E547,US_UK!$A$562),IF(TestUIn4!E547=US_UK!$A$642, 9&amp;COUNTIF(TestUIn4!$E$2:$E547,US_UK!$A$642),IF(TestUIn4!E547=US_UK!$A$722, 10&amp;COUNTIF(TestUIn4!$E$2:$E547,US_UK!$A$722),0)))))))))))</f>
        <v>0</v>
      </c>
      <c r="B547" t="str">
        <f>TestUIn4!A547</f>
        <v/>
      </c>
      <c r="C547" t="str">
        <f>TestUIn4!B547</f>
        <v/>
      </c>
      <c r="D547" t="str">
        <f>TestUIn4!C547</f>
        <v/>
      </c>
      <c r="E547" t="str">
        <f>TestUIn4!D547</f>
        <v/>
      </c>
      <c r="F547" s="87" t="str">
        <f>TestUIn4!F547</f>
        <v/>
      </c>
    </row>
    <row r="548">
      <c r="A548" s="86">
        <f>(IF(TestUIn4!E548=US_UK!$A$2,1&amp;COUNTIF(TestUIn4!$E$2:$E548,US_UK!$A$2), IF(TestUIn4!E548=US_UK!$A$82, 2&amp;COUNTIF(TestUIn4!$E$2:$E548,US_UK!$A$82),IF(TestUIn4!E548=US_UK!$A$162, 3&amp;COUNTIF(TestUIn4!$E$2:$E548,US_UK!$A$162),IF(TestUIn4!E548=US_UK!$A$242, 4&amp;COUNTIF(TestUIn4!$E$2:$E548,US_UK!$A$242),IF(TestUIn4!E548=US_UK!$A$322, 5&amp;COUNTIF(TestUIn4!$E$2:$E548,US_UK!$A$322),IF(TestUIn4!E548=US_UK!$A$402, 6&amp;COUNTIF(TestUIn4!$E$2:$E548,US_UK!$A$402),IF(TestUIn4!E548=US_UK!$A$482, 7&amp;COUNTIF(TestUIn4!$E$2:$E548,US_UK!$A$482),IF(TestUIn4!E548=US_UK!$A$562, 8&amp;COUNTIF(TestUIn4!$E$2:$E548,US_UK!$A$562),IF(TestUIn4!E548=US_UK!$A$642, 9&amp;COUNTIF(TestUIn4!$E$2:$E548,US_UK!$A$642),IF(TestUIn4!E548=US_UK!$A$722, 10&amp;COUNTIF(TestUIn4!$E$2:$E548,US_UK!$A$722),0)))))))))))</f>
        <v>0</v>
      </c>
      <c r="B548" t="str">
        <f>TestUIn4!A548</f>
        <v/>
      </c>
      <c r="C548" t="str">
        <f>TestUIn4!B548</f>
        <v/>
      </c>
      <c r="D548" t="str">
        <f>TestUIn4!C548</f>
        <v/>
      </c>
      <c r="E548" t="str">
        <f>TestUIn4!D548</f>
        <v/>
      </c>
      <c r="F548" s="87" t="str">
        <f>TestUIn4!F548</f>
        <v/>
      </c>
    </row>
    <row r="549">
      <c r="A549" s="86">
        <f>(IF(TestUIn4!E549=US_UK!$A$2,1&amp;COUNTIF(TestUIn4!$E$2:$E549,US_UK!$A$2), IF(TestUIn4!E549=US_UK!$A$82, 2&amp;COUNTIF(TestUIn4!$E$2:$E549,US_UK!$A$82),IF(TestUIn4!E549=US_UK!$A$162, 3&amp;COUNTIF(TestUIn4!$E$2:$E549,US_UK!$A$162),IF(TestUIn4!E549=US_UK!$A$242, 4&amp;COUNTIF(TestUIn4!$E$2:$E549,US_UK!$A$242),IF(TestUIn4!E549=US_UK!$A$322, 5&amp;COUNTIF(TestUIn4!$E$2:$E549,US_UK!$A$322),IF(TestUIn4!E549=US_UK!$A$402, 6&amp;COUNTIF(TestUIn4!$E$2:$E549,US_UK!$A$402),IF(TestUIn4!E549=US_UK!$A$482, 7&amp;COUNTIF(TestUIn4!$E$2:$E549,US_UK!$A$482),IF(TestUIn4!E549=US_UK!$A$562, 8&amp;COUNTIF(TestUIn4!$E$2:$E549,US_UK!$A$562),IF(TestUIn4!E549=US_UK!$A$642, 9&amp;COUNTIF(TestUIn4!$E$2:$E549,US_UK!$A$642),IF(TestUIn4!E549=US_UK!$A$722, 10&amp;COUNTIF(TestUIn4!$E$2:$E549,US_UK!$A$722),0)))))))))))</f>
        <v>0</v>
      </c>
      <c r="B549" t="str">
        <f>TestUIn4!A549</f>
        <v/>
      </c>
      <c r="C549" t="str">
        <f>TestUIn4!B549</f>
        <v/>
      </c>
      <c r="D549" t="str">
        <f>TestUIn4!C549</f>
        <v/>
      </c>
      <c r="E549" t="str">
        <f>TestUIn4!D549</f>
        <v/>
      </c>
      <c r="F549" s="87" t="str">
        <f>TestUIn4!F549</f>
        <v/>
      </c>
    </row>
    <row r="550">
      <c r="A550" s="86">
        <f>(IF(TestUIn4!E550=US_UK!$A$2,1&amp;COUNTIF(TestUIn4!$E$2:$E550,US_UK!$A$2), IF(TestUIn4!E550=US_UK!$A$82, 2&amp;COUNTIF(TestUIn4!$E$2:$E550,US_UK!$A$82),IF(TestUIn4!E550=US_UK!$A$162, 3&amp;COUNTIF(TestUIn4!$E$2:$E550,US_UK!$A$162),IF(TestUIn4!E550=US_UK!$A$242, 4&amp;COUNTIF(TestUIn4!$E$2:$E550,US_UK!$A$242),IF(TestUIn4!E550=US_UK!$A$322, 5&amp;COUNTIF(TestUIn4!$E$2:$E550,US_UK!$A$322),IF(TestUIn4!E550=US_UK!$A$402, 6&amp;COUNTIF(TestUIn4!$E$2:$E550,US_UK!$A$402),IF(TestUIn4!E550=US_UK!$A$482, 7&amp;COUNTIF(TestUIn4!$E$2:$E550,US_UK!$A$482),IF(TestUIn4!E550=US_UK!$A$562, 8&amp;COUNTIF(TestUIn4!$E$2:$E550,US_UK!$A$562),IF(TestUIn4!E550=US_UK!$A$642, 9&amp;COUNTIF(TestUIn4!$E$2:$E550,US_UK!$A$642),IF(TestUIn4!E550=US_UK!$A$722, 10&amp;COUNTIF(TestUIn4!$E$2:$E550,US_UK!$A$722),0)))))))))))</f>
        <v>0</v>
      </c>
      <c r="B550" t="str">
        <f>TestUIn4!A550</f>
        <v/>
      </c>
      <c r="C550" t="str">
        <f>TestUIn4!B550</f>
        <v/>
      </c>
      <c r="D550" t="str">
        <f>TestUIn4!C550</f>
        <v/>
      </c>
      <c r="E550" t="str">
        <f>TestUIn4!D550</f>
        <v/>
      </c>
      <c r="F550" s="87" t="str">
        <f>TestUIn4!F550</f>
        <v/>
      </c>
    </row>
    <row r="551">
      <c r="A551" s="86">
        <f>(IF(TestUIn4!E551=US_UK!$A$2,1&amp;COUNTIF(TestUIn4!$E$2:$E551,US_UK!$A$2), IF(TestUIn4!E551=US_UK!$A$82, 2&amp;COUNTIF(TestUIn4!$E$2:$E551,US_UK!$A$82),IF(TestUIn4!E551=US_UK!$A$162, 3&amp;COUNTIF(TestUIn4!$E$2:$E551,US_UK!$A$162),IF(TestUIn4!E551=US_UK!$A$242, 4&amp;COUNTIF(TestUIn4!$E$2:$E551,US_UK!$A$242),IF(TestUIn4!E551=US_UK!$A$322, 5&amp;COUNTIF(TestUIn4!$E$2:$E551,US_UK!$A$322),IF(TestUIn4!E551=US_UK!$A$402, 6&amp;COUNTIF(TestUIn4!$E$2:$E551,US_UK!$A$402),IF(TestUIn4!E551=US_UK!$A$482, 7&amp;COUNTIF(TestUIn4!$E$2:$E551,US_UK!$A$482),IF(TestUIn4!E551=US_UK!$A$562, 8&amp;COUNTIF(TestUIn4!$E$2:$E551,US_UK!$A$562),IF(TestUIn4!E551=US_UK!$A$642, 9&amp;COUNTIF(TestUIn4!$E$2:$E551,US_UK!$A$642),IF(TestUIn4!E551=US_UK!$A$722, 10&amp;COUNTIF(TestUIn4!$E$2:$E551,US_UK!$A$722),0)))))))))))</f>
        <v>0</v>
      </c>
      <c r="B551" t="str">
        <f>TestUIn4!A551</f>
        <v/>
      </c>
      <c r="C551" t="str">
        <f>TestUIn4!B551</f>
        <v/>
      </c>
      <c r="D551" t="str">
        <f>TestUIn4!C551</f>
        <v/>
      </c>
      <c r="E551" t="str">
        <f>TestUIn4!D551</f>
        <v/>
      </c>
      <c r="F551" s="87" t="str">
        <f>TestUIn4!F551</f>
        <v/>
      </c>
    </row>
    <row r="552">
      <c r="A552" s="86">
        <f>(IF(TestUIn4!E552=US_UK!$A$2,1&amp;COUNTIF(TestUIn4!$E$2:$E552,US_UK!$A$2), IF(TestUIn4!E552=US_UK!$A$82, 2&amp;COUNTIF(TestUIn4!$E$2:$E552,US_UK!$A$82),IF(TestUIn4!E552=US_UK!$A$162, 3&amp;COUNTIF(TestUIn4!$E$2:$E552,US_UK!$A$162),IF(TestUIn4!E552=US_UK!$A$242, 4&amp;COUNTIF(TestUIn4!$E$2:$E552,US_UK!$A$242),IF(TestUIn4!E552=US_UK!$A$322, 5&amp;COUNTIF(TestUIn4!$E$2:$E552,US_UK!$A$322),IF(TestUIn4!E552=US_UK!$A$402, 6&amp;COUNTIF(TestUIn4!$E$2:$E552,US_UK!$A$402),IF(TestUIn4!E552=US_UK!$A$482, 7&amp;COUNTIF(TestUIn4!$E$2:$E552,US_UK!$A$482),IF(TestUIn4!E552=US_UK!$A$562, 8&amp;COUNTIF(TestUIn4!$E$2:$E552,US_UK!$A$562),IF(TestUIn4!E552=US_UK!$A$642, 9&amp;COUNTIF(TestUIn4!$E$2:$E552,US_UK!$A$642),IF(TestUIn4!E552=US_UK!$A$722, 10&amp;COUNTIF(TestUIn4!$E$2:$E552,US_UK!$A$722),0)))))))))))</f>
        <v>0</v>
      </c>
      <c r="B552" t="str">
        <f>TestUIn4!A552</f>
        <v/>
      </c>
      <c r="C552" t="str">
        <f>TestUIn4!B552</f>
        <v/>
      </c>
      <c r="D552" t="str">
        <f>TestUIn4!C552</f>
        <v/>
      </c>
      <c r="E552" t="str">
        <f>TestUIn4!D552</f>
        <v/>
      </c>
      <c r="F552" s="87" t="str">
        <f>TestUIn4!F552</f>
        <v/>
      </c>
    </row>
    <row r="553">
      <c r="A553" s="86">
        <f>(IF(TestUIn4!E553=US_UK!$A$2,1&amp;COUNTIF(TestUIn4!$E$2:$E553,US_UK!$A$2), IF(TestUIn4!E553=US_UK!$A$82, 2&amp;COUNTIF(TestUIn4!$E$2:$E553,US_UK!$A$82),IF(TestUIn4!E553=US_UK!$A$162, 3&amp;COUNTIF(TestUIn4!$E$2:$E553,US_UK!$A$162),IF(TestUIn4!E553=US_UK!$A$242, 4&amp;COUNTIF(TestUIn4!$E$2:$E553,US_UK!$A$242),IF(TestUIn4!E553=US_UK!$A$322, 5&amp;COUNTIF(TestUIn4!$E$2:$E553,US_UK!$A$322),IF(TestUIn4!E553=US_UK!$A$402, 6&amp;COUNTIF(TestUIn4!$E$2:$E553,US_UK!$A$402),IF(TestUIn4!E553=US_UK!$A$482, 7&amp;COUNTIF(TestUIn4!$E$2:$E553,US_UK!$A$482),IF(TestUIn4!E553=US_UK!$A$562, 8&amp;COUNTIF(TestUIn4!$E$2:$E553,US_UK!$A$562),IF(TestUIn4!E553=US_UK!$A$642, 9&amp;COUNTIF(TestUIn4!$E$2:$E553,US_UK!$A$642),IF(TestUIn4!E553=US_UK!$A$722, 10&amp;COUNTIF(TestUIn4!$E$2:$E553,US_UK!$A$722),0)))))))))))</f>
        <v>0</v>
      </c>
      <c r="B553" t="str">
        <f>TestUIn4!A553</f>
        <v/>
      </c>
      <c r="C553" t="str">
        <f>TestUIn4!B553</f>
        <v/>
      </c>
      <c r="D553" t="str">
        <f>TestUIn4!C553</f>
        <v/>
      </c>
      <c r="E553" t="str">
        <f>TestUIn4!D553</f>
        <v/>
      </c>
      <c r="F553" s="87" t="str">
        <f>TestUIn4!F553</f>
        <v/>
      </c>
    </row>
    <row r="554">
      <c r="A554" s="86">
        <f>(IF(TestUIn4!E554=US_UK!$A$2,1&amp;COUNTIF(TestUIn4!$E$2:$E554,US_UK!$A$2), IF(TestUIn4!E554=US_UK!$A$82, 2&amp;COUNTIF(TestUIn4!$E$2:$E554,US_UK!$A$82),IF(TestUIn4!E554=US_UK!$A$162, 3&amp;COUNTIF(TestUIn4!$E$2:$E554,US_UK!$A$162),IF(TestUIn4!E554=US_UK!$A$242, 4&amp;COUNTIF(TestUIn4!$E$2:$E554,US_UK!$A$242),IF(TestUIn4!E554=US_UK!$A$322, 5&amp;COUNTIF(TestUIn4!$E$2:$E554,US_UK!$A$322),IF(TestUIn4!E554=US_UK!$A$402, 6&amp;COUNTIF(TestUIn4!$E$2:$E554,US_UK!$A$402),IF(TestUIn4!E554=US_UK!$A$482, 7&amp;COUNTIF(TestUIn4!$E$2:$E554,US_UK!$A$482),IF(TestUIn4!E554=US_UK!$A$562, 8&amp;COUNTIF(TestUIn4!$E$2:$E554,US_UK!$A$562),IF(TestUIn4!E554=US_UK!$A$642, 9&amp;COUNTIF(TestUIn4!$E$2:$E554,US_UK!$A$642),IF(TestUIn4!E554=US_UK!$A$722, 10&amp;COUNTIF(TestUIn4!$E$2:$E554,US_UK!$A$722),0)))))))))))</f>
        <v>0</v>
      </c>
      <c r="B554" t="str">
        <f>TestUIn4!A554</f>
        <v/>
      </c>
      <c r="C554" t="str">
        <f>TestUIn4!B554</f>
        <v/>
      </c>
      <c r="D554" t="str">
        <f>TestUIn4!C554</f>
        <v/>
      </c>
      <c r="E554" t="str">
        <f>TestUIn4!D554</f>
        <v/>
      </c>
      <c r="F554" s="87" t="str">
        <f>TestUIn4!F554</f>
        <v/>
      </c>
    </row>
    <row r="555">
      <c r="A555" s="86">
        <f>(IF(TestUIn4!E555=US_UK!$A$2,1&amp;COUNTIF(TestUIn4!$E$2:$E555,US_UK!$A$2), IF(TestUIn4!E555=US_UK!$A$82, 2&amp;COUNTIF(TestUIn4!$E$2:$E555,US_UK!$A$82),IF(TestUIn4!E555=US_UK!$A$162, 3&amp;COUNTIF(TestUIn4!$E$2:$E555,US_UK!$A$162),IF(TestUIn4!E555=US_UK!$A$242, 4&amp;COUNTIF(TestUIn4!$E$2:$E555,US_UK!$A$242),IF(TestUIn4!E555=US_UK!$A$322, 5&amp;COUNTIF(TestUIn4!$E$2:$E555,US_UK!$A$322),IF(TestUIn4!E555=US_UK!$A$402, 6&amp;COUNTIF(TestUIn4!$E$2:$E555,US_UK!$A$402),IF(TestUIn4!E555=US_UK!$A$482, 7&amp;COUNTIF(TestUIn4!$E$2:$E555,US_UK!$A$482),IF(TestUIn4!E555=US_UK!$A$562, 8&amp;COUNTIF(TestUIn4!$E$2:$E555,US_UK!$A$562),IF(TestUIn4!E555=US_UK!$A$642, 9&amp;COUNTIF(TestUIn4!$E$2:$E555,US_UK!$A$642),IF(TestUIn4!E555=US_UK!$A$722, 10&amp;COUNTIF(TestUIn4!$E$2:$E555,US_UK!$A$722),0)))))))))))</f>
        <v>0</v>
      </c>
      <c r="B555" t="str">
        <f>TestUIn4!A555</f>
        <v/>
      </c>
      <c r="C555" t="str">
        <f>TestUIn4!B555</f>
        <v/>
      </c>
      <c r="D555" t="str">
        <f>TestUIn4!C555</f>
        <v/>
      </c>
      <c r="E555" t="str">
        <f>TestUIn4!D555</f>
        <v/>
      </c>
      <c r="F555" s="87" t="str">
        <f>TestUIn4!F555</f>
        <v/>
      </c>
    </row>
    <row r="556">
      <c r="A556" s="86">
        <f>(IF(TestUIn4!E556=US_UK!$A$2,1&amp;COUNTIF(TestUIn4!$E$2:$E556,US_UK!$A$2), IF(TestUIn4!E556=US_UK!$A$82, 2&amp;COUNTIF(TestUIn4!$E$2:$E556,US_UK!$A$82),IF(TestUIn4!E556=US_UK!$A$162, 3&amp;COUNTIF(TestUIn4!$E$2:$E556,US_UK!$A$162),IF(TestUIn4!E556=US_UK!$A$242, 4&amp;COUNTIF(TestUIn4!$E$2:$E556,US_UK!$A$242),IF(TestUIn4!E556=US_UK!$A$322, 5&amp;COUNTIF(TestUIn4!$E$2:$E556,US_UK!$A$322),IF(TestUIn4!E556=US_UK!$A$402, 6&amp;COUNTIF(TestUIn4!$E$2:$E556,US_UK!$A$402),IF(TestUIn4!E556=US_UK!$A$482, 7&amp;COUNTIF(TestUIn4!$E$2:$E556,US_UK!$A$482),IF(TestUIn4!E556=US_UK!$A$562, 8&amp;COUNTIF(TestUIn4!$E$2:$E556,US_UK!$A$562),IF(TestUIn4!E556=US_UK!$A$642, 9&amp;COUNTIF(TestUIn4!$E$2:$E556,US_UK!$A$642),IF(TestUIn4!E556=US_UK!$A$722, 10&amp;COUNTIF(TestUIn4!$E$2:$E556,US_UK!$A$722),0)))))))))))</f>
        <v>0</v>
      </c>
      <c r="B556" t="str">
        <f>TestUIn4!A556</f>
        <v/>
      </c>
      <c r="C556" t="str">
        <f>TestUIn4!B556</f>
        <v/>
      </c>
      <c r="D556" t="str">
        <f>TestUIn4!C556</f>
        <v/>
      </c>
      <c r="E556" t="str">
        <f>TestUIn4!D556</f>
        <v/>
      </c>
      <c r="F556" s="87" t="str">
        <f>TestUIn4!F556</f>
        <v/>
      </c>
    </row>
    <row r="557">
      <c r="A557" s="86">
        <f>(IF(TestUIn4!E557=US_UK!$A$2,1&amp;COUNTIF(TestUIn4!$E$2:$E557,US_UK!$A$2), IF(TestUIn4!E557=US_UK!$A$82, 2&amp;COUNTIF(TestUIn4!$E$2:$E557,US_UK!$A$82),IF(TestUIn4!E557=US_UK!$A$162, 3&amp;COUNTIF(TestUIn4!$E$2:$E557,US_UK!$A$162),IF(TestUIn4!E557=US_UK!$A$242, 4&amp;COUNTIF(TestUIn4!$E$2:$E557,US_UK!$A$242),IF(TestUIn4!E557=US_UK!$A$322, 5&amp;COUNTIF(TestUIn4!$E$2:$E557,US_UK!$A$322),IF(TestUIn4!E557=US_UK!$A$402, 6&amp;COUNTIF(TestUIn4!$E$2:$E557,US_UK!$A$402),IF(TestUIn4!E557=US_UK!$A$482, 7&amp;COUNTIF(TestUIn4!$E$2:$E557,US_UK!$A$482),IF(TestUIn4!E557=US_UK!$A$562, 8&amp;COUNTIF(TestUIn4!$E$2:$E557,US_UK!$A$562),IF(TestUIn4!E557=US_UK!$A$642, 9&amp;COUNTIF(TestUIn4!$E$2:$E557,US_UK!$A$642),IF(TestUIn4!E557=US_UK!$A$722, 10&amp;COUNTIF(TestUIn4!$E$2:$E557,US_UK!$A$722),0)))))))))))</f>
        <v>0</v>
      </c>
      <c r="B557" t="str">
        <f>TestUIn4!A557</f>
        <v/>
      </c>
      <c r="C557" t="str">
        <f>TestUIn4!B557</f>
        <v/>
      </c>
      <c r="D557" t="str">
        <f>TestUIn4!C557</f>
        <v/>
      </c>
      <c r="E557" t="str">
        <f>TestUIn4!D557</f>
        <v/>
      </c>
      <c r="F557" s="87" t="str">
        <f>TestUIn4!F557</f>
        <v/>
      </c>
    </row>
    <row r="558">
      <c r="A558" s="86">
        <f>(IF(TestUIn4!E558=US_UK!$A$2,1&amp;COUNTIF(TestUIn4!$E$2:$E558,US_UK!$A$2), IF(TestUIn4!E558=US_UK!$A$82, 2&amp;COUNTIF(TestUIn4!$E$2:$E558,US_UK!$A$82),IF(TestUIn4!E558=US_UK!$A$162, 3&amp;COUNTIF(TestUIn4!$E$2:$E558,US_UK!$A$162),IF(TestUIn4!E558=US_UK!$A$242, 4&amp;COUNTIF(TestUIn4!$E$2:$E558,US_UK!$A$242),IF(TestUIn4!E558=US_UK!$A$322, 5&amp;COUNTIF(TestUIn4!$E$2:$E558,US_UK!$A$322),IF(TestUIn4!E558=US_UK!$A$402, 6&amp;COUNTIF(TestUIn4!$E$2:$E558,US_UK!$A$402),IF(TestUIn4!E558=US_UK!$A$482, 7&amp;COUNTIF(TestUIn4!$E$2:$E558,US_UK!$A$482),IF(TestUIn4!E558=US_UK!$A$562, 8&amp;COUNTIF(TestUIn4!$E$2:$E558,US_UK!$A$562),IF(TestUIn4!E558=US_UK!$A$642, 9&amp;COUNTIF(TestUIn4!$E$2:$E558,US_UK!$A$642),IF(TestUIn4!E558=US_UK!$A$722, 10&amp;COUNTIF(TestUIn4!$E$2:$E558,US_UK!$A$722),0)))))))))))</f>
        <v>0</v>
      </c>
      <c r="B558" t="str">
        <f>TestUIn4!A558</f>
        <v/>
      </c>
      <c r="C558" t="str">
        <f>TestUIn4!B558</f>
        <v/>
      </c>
      <c r="D558" t="str">
        <f>TestUIn4!C558</f>
        <v/>
      </c>
      <c r="E558" t="str">
        <f>TestUIn4!D558</f>
        <v/>
      </c>
      <c r="F558" s="87" t="str">
        <f>TestUIn4!F558</f>
        <v/>
      </c>
    </row>
    <row r="559">
      <c r="A559" s="86">
        <f>(IF(TestUIn4!E559=US_UK!$A$2,1&amp;COUNTIF(TestUIn4!$E$2:$E559,US_UK!$A$2), IF(TestUIn4!E559=US_UK!$A$82, 2&amp;COUNTIF(TestUIn4!$E$2:$E559,US_UK!$A$82),IF(TestUIn4!E559=US_UK!$A$162, 3&amp;COUNTIF(TestUIn4!$E$2:$E559,US_UK!$A$162),IF(TestUIn4!E559=US_UK!$A$242, 4&amp;COUNTIF(TestUIn4!$E$2:$E559,US_UK!$A$242),IF(TestUIn4!E559=US_UK!$A$322, 5&amp;COUNTIF(TestUIn4!$E$2:$E559,US_UK!$A$322),IF(TestUIn4!E559=US_UK!$A$402, 6&amp;COUNTIF(TestUIn4!$E$2:$E559,US_UK!$A$402),IF(TestUIn4!E559=US_UK!$A$482, 7&amp;COUNTIF(TestUIn4!$E$2:$E559,US_UK!$A$482),IF(TestUIn4!E559=US_UK!$A$562, 8&amp;COUNTIF(TestUIn4!$E$2:$E559,US_UK!$A$562),IF(TestUIn4!E559=US_UK!$A$642, 9&amp;COUNTIF(TestUIn4!$E$2:$E559,US_UK!$A$642),IF(TestUIn4!E559=US_UK!$A$722, 10&amp;COUNTIF(TestUIn4!$E$2:$E559,US_UK!$A$722),0)))))))))))</f>
        <v>0</v>
      </c>
      <c r="B559" t="str">
        <f>TestUIn4!A559</f>
        <v/>
      </c>
      <c r="C559" t="str">
        <f>TestUIn4!B559</f>
        <v/>
      </c>
      <c r="D559" t="str">
        <f>TestUIn4!C559</f>
        <v/>
      </c>
      <c r="E559" t="str">
        <f>TestUIn4!D559</f>
        <v/>
      </c>
      <c r="F559" s="87" t="str">
        <f>TestUIn4!F559</f>
        <v/>
      </c>
    </row>
    <row r="560">
      <c r="A560" s="86">
        <f>(IF(TestUIn4!E560=US_UK!$A$2,1&amp;COUNTIF(TestUIn4!$E$2:$E560,US_UK!$A$2), IF(TestUIn4!E560=US_UK!$A$82, 2&amp;COUNTIF(TestUIn4!$E$2:$E560,US_UK!$A$82),IF(TestUIn4!E560=US_UK!$A$162, 3&amp;COUNTIF(TestUIn4!$E$2:$E560,US_UK!$A$162),IF(TestUIn4!E560=US_UK!$A$242, 4&amp;COUNTIF(TestUIn4!$E$2:$E560,US_UK!$A$242),IF(TestUIn4!E560=US_UK!$A$322, 5&amp;COUNTIF(TestUIn4!$E$2:$E560,US_UK!$A$322),IF(TestUIn4!E560=US_UK!$A$402, 6&amp;COUNTIF(TestUIn4!$E$2:$E560,US_UK!$A$402),IF(TestUIn4!E560=US_UK!$A$482, 7&amp;COUNTIF(TestUIn4!$E$2:$E560,US_UK!$A$482),IF(TestUIn4!E560=US_UK!$A$562, 8&amp;COUNTIF(TestUIn4!$E$2:$E560,US_UK!$A$562),IF(TestUIn4!E560=US_UK!$A$642, 9&amp;COUNTIF(TestUIn4!$E$2:$E560,US_UK!$A$642),IF(TestUIn4!E560=US_UK!$A$722, 10&amp;COUNTIF(TestUIn4!$E$2:$E560,US_UK!$A$722),0)))))))))))</f>
        <v>0</v>
      </c>
      <c r="B560" t="str">
        <f>TestUIn4!A560</f>
        <v/>
      </c>
      <c r="C560" t="str">
        <f>TestUIn4!B560</f>
        <v/>
      </c>
      <c r="D560" t="str">
        <f>TestUIn4!C560</f>
        <v/>
      </c>
      <c r="E560" t="str">
        <f>TestUIn4!D560</f>
        <v/>
      </c>
      <c r="F560" s="87" t="str">
        <f>TestUIn4!F560</f>
        <v/>
      </c>
    </row>
    <row r="561">
      <c r="A561" s="86">
        <f>(IF(TestUIn4!E561=US_UK!$A$2,1&amp;COUNTIF(TestUIn4!$E$2:$E561,US_UK!$A$2), IF(TestUIn4!E561=US_UK!$A$82, 2&amp;COUNTIF(TestUIn4!$E$2:$E561,US_UK!$A$82),IF(TestUIn4!E561=US_UK!$A$162, 3&amp;COUNTIF(TestUIn4!$E$2:$E561,US_UK!$A$162),IF(TestUIn4!E561=US_UK!$A$242, 4&amp;COUNTIF(TestUIn4!$E$2:$E561,US_UK!$A$242),IF(TestUIn4!E561=US_UK!$A$322, 5&amp;COUNTIF(TestUIn4!$E$2:$E561,US_UK!$A$322),IF(TestUIn4!E561=US_UK!$A$402, 6&amp;COUNTIF(TestUIn4!$E$2:$E561,US_UK!$A$402),IF(TestUIn4!E561=US_UK!$A$482, 7&amp;COUNTIF(TestUIn4!$E$2:$E561,US_UK!$A$482),IF(TestUIn4!E561=US_UK!$A$562, 8&amp;COUNTIF(TestUIn4!$E$2:$E561,US_UK!$A$562),IF(TestUIn4!E561=US_UK!$A$642, 9&amp;COUNTIF(TestUIn4!$E$2:$E561,US_UK!$A$642),IF(TestUIn4!E561=US_UK!$A$722, 10&amp;COUNTIF(TestUIn4!$E$2:$E561,US_UK!$A$722),0)))))))))))</f>
        <v>0</v>
      </c>
      <c r="B561" t="str">
        <f>TestUIn4!A561</f>
        <v/>
      </c>
      <c r="C561" t="str">
        <f>TestUIn4!B561</f>
        <v/>
      </c>
      <c r="D561" t="str">
        <f>TestUIn4!C561</f>
        <v/>
      </c>
      <c r="E561" t="str">
        <f>TestUIn4!D561</f>
        <v/>
      </c>
      <c r="F561" s="87" t="str">
        <f>TestUIn4!F561</f>
        <v/>
      </c>
    </row>
    <row r="562">
      <c r="A562" s="86">
        <f>(IF(TestUIn4!E562=US_UK!$A$2,1&amp;COUNTIF(TestUIn4!$E$2:$E562,US_UK!$A$2), IF(TestUIn4!E562=US_UK!$A$82, 2&amp;COUNTIF(TestUIn4!$E$2:$E562,US_UK!$A$82),IF(TestUIn4!E562=US_UK!$A$162, 3&amp;COUNTIF(TestUIn4!$E$2:$E562,US_UK!$A$162),IF(TestUIn4!E562=US_UK!$A$242, 4&amp;COUNTIF(TestUIn4!$E$2:$E562,US_UK!$A$242),IF(TestUIn4!E562=US_UK!$A$322, 5&amp;COUNTIF(TestUIn4!$E$2:$E562,US_UK!$A$322),IF(TestUIn4!E562=US_UK!$A$402, 6&amp;COUNTIF(TestUIn4!$E$2:$E562,US_UK!$A$402),IF(TestUIn4!E562=US_UK!$A$482, 7&amp;COUNTIF(TestUIn4!$E$2:$E562,US_UK!$A$482),IF(TestUIn4!E562=US_UK!$A$562, 8&amp;COUNTIF(TestUIn4!$E$2:$E562,US_UK!$A$562),IF(TestUIn4!E562=US_UK!$A$642, 9&amp;COUNTIF(TestUIn4!$E$2:$E562,US_UK!$A$642),IF(TestUIn4!E562=US_UK!$A$722, 10&amp;COUNTIF(TestUIn4!$E$2:$E562,US_UK!$A$722),0)))))))))))</f>
        <v>0</v>
      </c>
      <c r="B562" t="str">
        <f>TestUIn4!A562</f>
        <v/>
      </c>
      <c r="C562" t="str">
        <f>TestUIn4!B562</f>
        <v/>
      </c>
      <c r="D562" t="str">
        <f>TestUIn4!C562</f>
        <v/>
      </c>
      <c r="E562" t="str">
        <f>TestUIn4!D562</f>
        <v/>
      </c>
      <c r="F562" s="87" t="str">
        <f>TestUIn4!F562</f>
        <v/>
      </c>
    </row>
    <row r="563">
      <c r="A563" s="86">
        <f>(IF(TestUIn4!E563=US_UK!$A$2,1&amp;COUNTIF(TestUIn4!$E$2:$E563,US_UK!$A$2), IF(TestUIn4!E563=US_UK!$A$82, 2&amp;COUNTIF(TestUIn4!$E$2:$E563,US_UK!$A$82),IF(TestUIn4!E563=US_UK!$A$162, 3&amp;COUNTIF(TestUIn4!$E$2:$E563,US_UK!$A$162),IF(TestUIn4!E563=US_UK!$A$242, 4&amp;COUNTIF(TestUIn4!$E$2:$E563,US_UK!$A$242),IF(TestUIn4!E563=US_UK!$A$322, 5&amp;COUNTIF(TestUIn4!$E$2:$E563,US_UK!$A$322),IF(TestUIn4!E563=US_UK!$A$402, 6&amp;COUNTIF(TestUIn4!$E$2:$E563,US_UK!$A$402),IF(TestUIn4!E563=US_UK!$A$482, 7&amp;COUNTIF(TestUIn4!$E$2:$E563,US_UK!$A$482),IF(TestUIn4!E563=US_UK!$A$562, 8&amp;COUNTIF(TestUIn4!$E$2:$E563,US_UK!$A$562),IF(TestUIn4!E563=US_UK!$A$642, 9&amp;COUNTIF(TestUIn4!$E$2:$E563,US_UK!$A$642),IF(TestUIn4!E563=US_UK!$A$722, 10&amp;COUNTIF(TestUIn4!$E$2:$E563,US_UK!$A$722),0)))))))))))</f>
        <v>0</v>
      </c>
      <c r="B563" t="str">
        <f>TestUIn4!A563</f>
        <v/>
      </c>
      <c r="C563" t="str">
        <f>TestUIn4!B563</f>
        <v/>
      </c>
      <c r="D563" t="str">
        <f>TestUIn4!C563</f>
        <v/>
      </c>
      <c r="E563" t="str">
        <f>TestUIn4!D563</f>
        <v/>
      </c>
      <c r="F563" s="87" t="str">
        <f>TestUIn4!F563</f>
        <v/>
      </c>
    </row>
    <row r="564">
      <c r="A564" s="86">
        <f>(IF(TestUIn4!E564=US_UK!$A$2,1&amp;COUNTIF(TestUIn4!$E$2:$E564,US_UK!$A$2), IF(TestUIn4!E564=US_UK!$A$82, 2&amp;COUNTIF(TestUIn4!$E$2:$E564,US_UK!$A$82),IF(TestUIn4!E564=US_UK!$A$162, 3&amp;COUNTIF(TestUIn4!$E$2:$E564,US_UK!$A$162),IF(TestUIn4!E564=US_UK!$A$242, 4&amp;COUNTIF(TestUIn4!$E$2:$E564,US_UK!$A$242),IF(TestUIn4!E564=US_UK!$A$322, 5&amp;COUNTIF(TestUIn4!$E$2:$E564,US_UK!$A$322),IF(TestUIn4!E564=US_UK!$A$402, 6&amp;COUNTIF(TestUIn4!$E$2:$E564,US_UK!$A$402),IF(TestUIn4!E564=US_UK!$A$482, 7&amp;COUNTIF(TestUIn4!$E$2:$E564,US_UK!$A$482),IF(TestUIn4!E564=US_UK!$A$562, 8&amp;COUNTIF(TestUIn4!$E$2:$E564,US_UK!$A$562),IF(TestUIn4!E564=US_UK!$A$642, 9&amp;COUNTIF(TestUIn4!$E$2:$E564,US_UK!$A$642),IF(TestUIn4!E564=US_UK!$A$722, 10&amp;COUNTIF(TestUIn4!$E$2:$E564,US_UK!$A$722),0)))))))))))</f>
        <v>0</v>
      </c>
      <c r="B564" t="str">
        <f>TestUIn4!A564</f>
        <v/>
      </c>
      <c r="C564" t="str">
        <f>TestUIn4!B564</f>
        <v/>
      </c>
      <c r="D564" t="str">
        <f>TestUIn4!C564</f>
        <v/>
      </c>
      <c r="E564" t="str">
        <f>TestUIn4!D564</f>
        <v/>
      </c>
      <c r="F564" s="87" t="str">
        <f>TestUIn4!F564</f>
        <v/>
      </c>
    </row>
    <row r="565">
      <c r="A565" s="86">
        <f>(IF(TestUIn4!E565=US_UK!$A$2,1&amp;COUNTIF(TestUIn4!$E$2:$E565,US_UK!$A$2), IF(TestUIn4!E565=US_UK!$A$82, 2&amp;COUNTIF(TestUIn4!$E$2:$E565,US_UK!$A$82),IF(TestUIn4!E565=US_UK!$A$162, 3&amp;COUNTIF(TestUIn4!$E$2:$E565,US_UK!$A$162),IF(TestUIn4!E565=US_UK!$A$242, 4&amp;COUNTIF(TestUIn4!$E$2:$E565,US_UK!$A$242),IF(TestUIn4!E565=US_UK!$A$322, 5&amp;COUNTIF(TestUIn4!$E$2:$E565,US_UK!$A$322),IF(TestUIn4!E565=US_UK!$A$402, 6&amp;COUNTIF(TestUIn4!$E$2:$E565,US_UK!$A$402),IF(TestUIn4!E565=US_UK!$A$482, 7&amp;COUNTIF(TestUIn4!$E$2:$E565,US_UK!$A$482),IF(TestUIn4!E565=US_UK!$A$562, 8&amp;COUNTIF(TestUIn4!$E$2:$E565,US_UK!$A$562),IF(TestUIn4!E565=US_UK!$A$642, 9&amp;COUNTIF(TestUIn4!$E$2:$E565,US_UK!$A$642),IF(TestUIn4!E565=US_UK!$A$722, 10&amp;COUNTIF(TestUIn4!$E$2:$E565,US_UK!$A$722),0)))))))))))</f>
        <v>0</v>
      </c>
      <c r="B565" t="str">
        <f>TestUIn4!A565</f>
        <v/>
      </c>
      <c r="C565" t="str">
        <f>TestUIn4!B565</f>
        <v/>
      </c>
      <c r="D565" t="str">
        <f>TestUIn4!C565</f>
        <v/>
      </c>
      <c r="E565" t="str">
        <f>TestUIn4!D565</f>
        <v/>
      </c>
      <c r="F565" s="87" t="str">
        <f>TestUIn4!F565</f>
        <v/>
      </c>
    </row>
    <row r="566">
      <c r="A566" s="86">
        <f>(IF(TestUIn4!E566=US_UK!$A$2,1&amp;COUNTIF(TestUIn4!$E$2:$E566,US_UK!$A$2), IF(TestUIn4!E566=US_UK!$A$82, 2&amp;COUNTIF(TestUIn4!$E$2:$E566,US_UK!$A$82),IF(TestUIn4!E566=US_UK!$A$162, 3&amp;COUNTIF(TestUIn4!$E$2:$E566,US_UK!$A$162),IF(TestUIn4!E566=US_UK!$A$242, 4&amp;COUNTIF(TestUIn4!$E$2:$E566,US_UK!$A$242),IF(TestUIn4!E566=US_UK!$A$322, 5&amp;COUNTIF(TestUIn4!$E$2:$E566,US_UK!$A$322),IF(TestUIn4!E566=US_UK!$A$402, 6&amp;COUNTIF(TestUIn4!$E$2:$E566,US_UK!$A$402),IF(TestUIn4!E566=US_UK!$A$482, 7&amp;COUNTIF(TestUIn4!$E$2:$E566,US_UK!$A$482),IF(TestUIn4!E566=US_UK!$A$562, 8&amp;COUNTIF(TestUIn4!$E$2:$E566,US_UK!$A$562),IF(TestUIn4!E566=US_UK!$A$642, 9&amp;COUNTIF(TestUIn4!$E$2:$E566,US_UK!$A$642),IF(TestUIn4!E566=US_UK!$A$722, 10&amp;COUNTIF(TestUIn4!$E$2:$E566,US_UK!$A$722),0)))))))))))</f>
        <v>0</v>
      </c>
      <c r="B566" t="str">
        <f>TestUIn4!A566</f>
        <v/>
      </c>
      <c r="C566" t="str">
        <f>TestUIn4!B566</f>
        <v/>
      </c>
      <c r="D566" t="str">
        <f>TestUIn4!C566</f>
        <v/>
      </c>
      <c r="E566" t="str">
        <f>TestUIn4!D566</f>
        <v/>
      </c>
      <c r="F566" s="87" t="str">
        <f>TestUIn4!F566</f>
        <v/>
      </c>
    </row>
    <row r="567">
      <c r="A567" s="86">
        <f>(IF(TestUIn4!E567=US_UK!$A$2,1&amp;COUNTIF(TestUIn4!$E$2:$E567,US_UK!$A$2), IF(TestUIn4!E567=US_UK!$A$82, 2&amp;COUNTIF(TestUIn4!$E$2:$E567,US_UK!$A$82),IF(TestUIn4!E567=US_UK!$A$162, 3&amp;COUNTIF(TestUIn4!$E$2:$E567,US_UK!$A$162),IF(TestUIn4!E567=US_UK!$A$242, 4&amp;COUNTIF(TestUIn4!$E$2:$E567,US_UK!$A$242),IF(TestUIn4!E567=US_UK!$A$322, 5&amp;COUNTIF(TestUIn4!$E$2:$E567,US_UK!$A$322),IF(TestUIn4!E567=US_UK!$A$402, 6&amp;COUNTIF(TestUIn4!$E$2:$E567,US_UK!$A$402),IF(TestUIn4!E567=US_UK!$A$482, 7&amp;COUNTIF(TestUIn4!$E$2:$E567,US_UK!$A$482),IF(TestUIn4!E567=US_UK!$A$562, 8&amp;COUNTIF(TestUIn4!$E$2:$E567,US_UK!$A$562),IF(TestUIn4!E567=US_UK!$A$642, 9&amp;COUNTIF(TestUIn4!$E$2:$E567,US_UK!$A$642),IF(TestUIn4!E567=US_UK!$A$722, 10&amp;COUNTIF(TestUIn4!$E$2:$E567,US_UK!$A$722),0)))))))))))</f>
        <v>0</v>
      </c>
      <c r="B567" t="str">
        <f>TestUIn4!A567</f>
        <v/>
      </c>
      <c r="C567" t="str">
        <f>TestUIn4!B567</f>
        <v/>
      </c>
      <c r="D567" t="str">
        <f>TestUIn4!C567</f>
        <v/>
      </c>
      <c r="E567" t="str">
        <f>TestUIn4!D567</f>
        <v/>
      </c>
      <c r="F567" s="87" t="str">
        <f>TestUIn4!F567</f>
        <v/>
      </c>
    </row>
    <row r="568">
      <c r="A568" s="86">
        <f>(IF(TestUIn4!E568=US_UK!$A$2,1&amp;COUNTIF(TestUIn4!$E$2:$E568,US_UK!$A$2), IF(TestUIn4!E568=US_UK!$A$82, 2&amp;COUNTIF(TestUIn4!$E$2:$E568,US_UK!$A$82),IF(TestUIn4!E568=US_UK!$A$162, 3&amp;COUNTIF(TestUIn4!$E$2:$E568,US_UK!$A$162),IF(TestUIn4!E568=US_UK!$A$242, 4&amp;COUNTIF(TestUIn4!$E$2:$E568,US_UK!$A$242),IF(TestUIn4!E568=US_UK!$A$322, 5&amp;COUNTIF(TestUIn4!$E$2:$E568,US_UK!$A$322),IF(TestUIn4!E568=US_UK!$A$402, 6&amp;COUNTIF(TestUIn4!$E$2:$E568,US_UK!$A$402),IF(TestUIn4!E568=US_UK!$A$482, 7&amp;COUNTIF(TestUIn4!$E$2:$E568,US_UK!$A$482),IF(TestUIn4!E568=US_UK!$A$562, 8&amp;COUNTIF(TestUIn4!$E$2:$E568,US_UK!$A$562),IF(TestUIn4!E568=US_UK!$A$642, 9&amp;COUNTIF(TestUIn4!$E$2:$E568,US_UK!$A$642),IF(TestUIn4!E568=US_UK!$A$722, 10&amp;COUNTIF(TestUIn4!$E$2:$E568,US_UK!$A$722),0)))))))))))</f>
        <v>0</v>
      </c>
      <c r="B568" t="str">
        <f>TestUIn4!A568</f>
        <v/>
      </c>
      <c r="C568" t="str">
        <f>TestUIn4!B568</f>
        <v/>
      </c>
      <c r="D568" t="str">
        <f>TestUIn4!C568</f>
        <v/>
      </c>
      <c r="E568" t="str">
        <f>TestUIn4!D568</f>
        <v/>
      </c>
      <c r="F568" s="87" t="str">
        <f>TestUIn4!F568</f>
        <v/>
      </c>
    </row>
    <row r="569">
      <c r="A569" s="86">
        <f>(IF(TestUIn4!E569=US_UK!$A$2,1&amp;COUNTIF(TestUIn4!$E$2:$E569,US_UK!$A$2), IF(TestUIn4!E569=US_UK!$A$82, 2&amp;COUNTIF(TestUIn4!$E$2:$E569,US_UK!$A$82),IF(TestUIn4!E569=US_UK!$A$162, 3&amp;COUNTIF(TestUIn4!$E$2:$E569,US_UK!$A$162),IF(TestUIn4!E569=US_UK!$A$242, 4&amp;COUNTIF(TestUIn4!$E$2:$E569,US_UK!$A$242),IF(TestUIn4!E569=US_UK!$A$322, 5&amp;COUNTIF(TestUIn4!$E$2:$E569,US_UK!$A$322),IF(TestUIn4!E569=US_UK!$A$402, 6&amp;COUNTIF(TestUIn4!$E$2:$E569,US_UK!$A$402),IF(TestUIn4!E569=US_UK!$A$482, 7&amp;COUNTIF(TestUIn4!$E$2:$E569,US_UK!$A$482),IF(TestUIn4!E569=US_UK!$A$562, 8&amp;COUNTIF(TestUIn4!$E$2:$E569,US_UK!$A$562),IF(TestUIn4!E569=US_UK!$A$642, 9&amp;COUNTIF(TestUIn4!$E$2:$E569,US_UK!$A$642),IF(TestUIn4!E569=US_UK!$A$722, 10&amp;COUNTIF(TestUIn4!$E$2:$E569,US_UK!$A$722),0)))))))))))</f>
        <v>0</v>
      </c>
      <c r="B569" t="str">
        <f>TestUIn4!A569</f>
        <v/>
      </c>
      <c r="C569" t="str">
        <f>TestUIn4!B569</f>
        <v/>
      </c>
      <c r="D569" t="str">
        <f>TestUIn4!C569</f>
        <v/>
      </c>
      <c r="E569" t="str">
        <f>TestUIn4!D569</f>
        <v/>
      </c>
      <c r="F569" s="87" t="str">
        <f>TestUIn4!F569</f>
        <v/>
      </c>
    </row>
    <row r="570">
      <c r="A570" s="86">
        <f>(IF(TestUIn4!E570=US_UK!$A$2,1&amp;COUNTIF(TestUIn4!$E$2:$E570,US_UK!$A$2), IF(TestUIn4!E570=US_UK!$A$82, 2&amp;COUNTIF(TestUIn4!$E$2:$E570,US_UK!$A$82),IF(TestUIn4!E570=US_UK!$A$162, 3&amp;COUNTIF(TestUIn4!$E$2:$E570,US_UK!$A$162),IF(TestUIn4!E570=US_UK!$A$242, 4&amp;COUNTIF(TestUIn4!$E$2:$E570,US_UK!$A$242),IF(TestUIn4!E570=US_UK!$A$322, 5&amp;COUNTIF(TestUIn4!$E$2:$E570,US_UK!$A$322),IF(TestUIn4!E570=US_UK!$A$402, 6&amp;COUNTIF(TestUIn4!$E$2:$E570,US_UK!$A$402),IF(TestUIn4!E570=US_UK!$A$482, 7&amp;COUNTIF(TestUIn4!$E$2:$E570,US_UK!$A$482),IF(TestUIn4!E570=US_UK!$A$562, 8&amp;COUNTIF(TestUIn4!$E$2:$E570,US_UK!$A$562),IF(TestUIn4!E570=US_UK!$A$642, 9&amp;COUNTIF(TestUIn4!$E$2:$E570,US_UK!$A$642),IF(TestUIn4!E570=US_UK!$A$722, 10&amp;COUNTIF(TestUIn4!$E$2:$E570,US_UK!$A$722),0)))))))))))</f>
        <v>0</v>
      </c>
      <c r="B570" t="str">
        <f>TestUIn4!A570</f>
        <v/>
      </c>
      <c r="C570" t="str">
        <f>TestUIn4!B570</f>
        <v/>
      </c>
      <c r="D570" t="str">
        <f>TestUIn4!C570</f>
        <v/>
      </c>
      <c r="E570" t="str">
        <f>TestUIn4!D570</f>
        <v/>
      </c>
      <c r="F570" s="87" t="str">
        <f>TestUIn4!F570</f>
        <v/>
      </c>
    </row>
    <row r="571">
      <c r="A571" s="86">
        <f>(IF(TestUIn4!E571=US_UK!$A$2,1&amp;COUNTIF(TestUIn4!$E$2:$E571,US_UK!$A$2), IF(TestUIn4!E571=US_UK!$A$82, 2&amp;COUNTIF(TestUIn4!$E$2:$E571,US_UK!$A$82),IF(TestUIn4!E571=US_UK!$A$162, 3&amp;COUNTIF(TestUIn4!$E$2:$E571,US_UK!$A$162),IF(TestUIn4!E571=US_UK!$A$242, 4&amp;COUNTIF(TestUIn4!$E$2:$E571,US_UK!$A$242),IF(TestUIn4!E571=US_UK!$A$322, 5&amp;COUNTIF(TestUIn4!$E$2:$E571,US_UK!$A$322),IF(TestUIn4!E571=US_UK!$A$402, 6&amp;COUNTIF(TestUIn4!$E$2:$E571,US_UK!$A$402),IF(TestUIn4!E571=US_UK!$A$482, 7&amp;COUNTIF(TestUIn4!$E$2:$E571,US_UK!$A$482),IF(TestUIn4!E571=US_UK!$A$562, 8&amp;COUNTIF(TestUIn4!$E$2:$E571,US_UK!$A$562),IF(TestUIn4!E571=US_UK!$A$642, 9&amp;COUNTIF(TestUIn4!$E$2:$E571,US_UK!$A$642),IF(TestUIn4!E571=US_UK!$A$722, 10&amp;COUNTIF(TestUIn4!$E$2:$E571,US_UK!$A$722),0)))))))))))</f>
        <v>0</v>
      </c>
      <c r="B571" t="str">
        <f>TestUIn4!A571</f>
        <v/>
      </c>
      <c r="C571" t="str">
        <f>TestUIn4!B571</f>
        <v/>
      </c>
      <c r="D571" t="str">
        <f>TestUIn4!C571</f>
        <v/>
      </c>
      <c r="E571" t="str">
        <f>TestUIn4!D571</f>
        <v/>
      </c>
      <c r="F571" s="87" t="str">
        <f>TestUIn4!F571</f>
        <v/>
      </c>
    </row>
    <row r="572">
      <c r="A572" s="86">
        <f>(IF(TestUIn4!E572=US_UK!$A$2,1&amp;COUNTIF(TestUIn4!$E$2:$E572,US_UK!$A$2), IF(TestUIn4!E572=US_UK!$A$82, 2&amp;COUNTIF(TestUIn4!$E$2:$E572,US_UK!$A$82),IF(TestUIn4!E572=US_UK!$A$162, 3&amp;COUNTIF(TestUIn4!$E$2:$E572,US_UK!$A$162),IF(TestUIn4!E572=US_UK!$A$242, 4&amp;COUNTIF(TestUIn4!$E$2:$E572,US_UK!$A$242),IF(TestUIn4!E572=US_UK!$A$322, 5&amp;COUNTIF(TestUIn4!$E$2:$E572,US_UK!$A$322),IF(TestUIn4!E572=US_UK!$A$402, 6&amp;COUNTIF(TestUIn4!$E$2:$E572,US_UK!$A$402),IF(TestUIn4!E572=US_UK!$A$482, 7&amp;COUNTIF(TestUIn4!$E$2:$E572,US_UK!$A$482),IF(TestUIn4!E572=US_UK!$A$562, 8&amp;COUNTIF(TestUIn4!$E$2:$E572,US_UK!$A$562),IF(TestUIn4!E572=US_UK!$A$642, 9&amp;COUNTIF(TestUIn4!$E$2:$E572,US_UK!$A$642),IF(TestUIn4!E572=US_UK!$A$722, 10&amp;COUNTIF(TestUIn4!$E$2:$E572,US_UK!$A$722),0)))))))))))</f>
        <v>0</v>
      </c>
      <c r="B572" t="str">
        <f>TestUIn4!A572</f>
        <v/>
      </c>
      <c r="C572" t="str">
        <f>TestUIn4!B572</f>
        <v/>
      </c>
      <c r="D572" t="str">
        <f>TestUIn4!C572</f>
        <v/>
      </c>
      <c r="E572" t="str">
        <f>TestUIn4!D572</f>
        <v/>
      </c>
      <c r="F572" s="87" t="str">
        <f>TestUIn4!F572</f>
        <v/>
      </c>
    </row>
    <row r="573">
      <c r="A573" s="86">
        <f>(IF(TestUIn4!E573=US_UK!$A$2,1&amp;COUNTIF(TestUIn4!$E$2:$E573,US_UK!$A$2), IF(TestUIn4!E573=US_UK!$A$82, 2&amp;COUNTIF(TestUIn4!$E$2:$E573,US_UK!$A$82),IF(TestUIn4!E573=US_UK!$A$162, 3&amp;COUNTIF(TestUIn4!$E$2:$E573,US_UK!$A$162),IF(TestUIn4!E573=US_UK!$A$242, 4&amp;COUNTIF(TestUIn4!$E$2:$E573,US_UK!$A$242),IF(TestUIn4!E573=US_UK!$A$322, 5&amp;COUNTIF(TestUIn4!$E$2:$E573,US_UK!$A$322),IF(TestUIn4!E573=US_UK!$A$402, 6&amp;COUNTIF(TestUIn4!$E$2:$E573,US_UK!$A$402),IF(TestUIn4!E573=US_UK!$A$482, 7&amp;COUNTIF(TestUIn4!$E$2:$E573,US_UK!$A$482),IF(TestUIn4!E573=US_UK!$A$562, 8&amp;COUNTIF(TestUIn4!$E$2:$E573,US_UK!$A$562),IF(TestUIn4!E573=US_UK!$A$642, 9&amp;COUNTIF(TestUIn4!$E$2:$E573,US_UK!$A$642),IF(TestUIn4!E573=US_UK!$A$722, 10&amp;COUNTIF(TestUIn4!$E$2:$E573,US_UK!$A$722),0)))))))))))</f>
        <v>0</v>
      </c>
      <c r="B573" t="str">
        <f>TestUIn4!A573</f>
        <v/>
      </c>
      <c r="C573" t="str">
        <f>TestUIn4!B573</f>
        <v/>
      </c>
      <c r="D573" t="str">
        <f>TestUIn4!C573</f>
        <v/>
      </c>
      <c r="E573" t="str">
        <f>TestUIn4!D573</f>
        <v/>
      </c>
      <c r="F573" s="87" t="str">
        <f>TestUIn4!F573</f>
        <v/>
      </c>
    </row>
    <row r="574">
      <c r="A574" s="86">
        <f>(IF(TestUIn4!E574=US_UK!$A$2,1&amp;COUNTIF(TestUIn4!$E$2:$E574,US_UK!$A$2), IF(TestUIn4!E574=US_UK!$A$82, 2&amp;COUNTIF(TestUIn4!$E$2:$E574,US_UK!$A$82),IF(TestUIn4!E574=US_UK!$A$162, 3&amp;COUNTIF(TestUIn4!$E$2:$E574,US_UK!$A$162),IF(TestUIn4!E574=US_UK!$A$242, 4&amp;COUNTIF(TestUIn4!$E$2:$E574,US_UK!$A$242),IF(TestUIn4!E574=US_UK!$A$322, 5&amp;COUNTIF(TestUIn4!$E$2:$E574,US_UK!$A$322),IF(TestUIn4!E574=US_UK!$A$402, 6&amp;COUNTIF(TestUIn4!$E$2:$E574,US_UK!$A$402),IF(TestUIn4!E574=US_UK!$A$482, 7&amp;COUNTIF(TestUIn4!$E$2:$E574,US_UK!$A$482),IF(TestUIn4!E574=US_UK!$A$562, 8&amp;COUNTIF(TestUIn4!$E$2:$E574,US_UK!$A$562),IF(TestUIn4!E574=US_UK!$A$642, 9&amp;COUNTIF(TestUIn4!$E$2:$E574,US_UK!$A$642),IF(TestUIn4!E574=US_UK!$A$722, 10&amp;COUNTIF(TestUIn4!$E$2:$E574,US_UK!$A$722),0)))))))))))</f>
        <v>0</v>
      </c>
      <c r="B574" t="str">
        <f>TestUIn4!A574</f>
        <v/>
      </c>
      <c r="C574" t="str">
        <f>TestUIn4!B574</f>
        <v/>
      </c>
      <c r="D574" t="str">
        <f>TestUIn4!C574</f>
        <v/>
      </c>
      <c r="E574" t="str">
        <f>TestUIn4!D574</f>
        <v/>
      </c>
      <c r="F574" s="87" t="str">
        <f>TestUIn4!F574</f>
        <v/>
      </c>
    </row>
    <row r="575">
      <c r="A575" s="86">
        <f>(IF(TestUIn4!E575=US_UK!$A$2,1&amp;COUNTIF(TestUIn4!$E$2:$E575,US_UK!$A$2), IF(TestUIn4!E575=US_UK!$A$82, 2&amp;COUNTIF(TestUIn4!$E$2:$E575,US_UK!$A$82),IF(TestUIn4!E575=US_UK!$A$162, 3&amp;COUNTIF(TestUIn4!$E$2:$E575,US_UK!$A$162),IF(TestUIn4!E575=US_UK!$A$242, 4&amp;COUNTIF(TestUIn4!$E$2:$E575,US_UK!$A$242),IF(TestUIn4!E575=US_UK!$A$322, 5&amp;COUNTIF(TestUIn4!$E$2:$E575,US_UK!$A$322),IF(TestUIn4!E575=US_UK!$A$402, 6&amp;COUNTIF(TestUIn4!$E$2:$E575,US_UK!$A$402),IF(TestUIn4!E575=US_UK!$A$482, 7&amp;COUNTIF(TestUIn4!$E$2:$E575,US_UK!$A$482),IF(TestUIn4!E575=US_UK!$A$562, 8&amp;COUNTIF(TestUIn4!$E$2:$E575,US_UK!$A$562),IF(TestUIn4!E575=US_UK!$A$642, 9&amp;COUNTIF(TestUIn4!$E$2:$E575,US_UK!$A$642),IF(TestUIn4!E575=US_UK!$A$722, 10&amp;COUNTIF(TestUIn4!$E$2:$E575,US_UK!$A$722),0)))))))))))</f>
        <v>0</v>
      </c>
      <c r="B575" t="str">
        <f>TestUIn4!A575</f>
        <v/>
      </c>
      <c r="C575" t="str">
        <f>TestUIn4!B575</f>
        <v/>
      </c>
      <c r="D575" t="str">
        <f>TestUIn4!C575</f>
        <v/>
      </c>
      <c r="E575" t="str">
        <f>TestUIn4!D575</f>
        <v/>
      </c>
      <c r="F575" s="87" t="str">
        <f>TestUIn4!F575</f>
        <v/>
      </c>
    </row>
    <row r="576">
      <c r="A576" s="86">
        <f>(IF(TestUIn4!E576=US_UK!$A$2,1&amp;COUNTIF(TestUIn4!$E$2:$E576,US_UK!$A$2), IF(TestUIn4!E576=US_UK!$A$82, 2&amp;COUNTIF(TestUIn4!$E$2:$E576,US_UK!$A$82),IF(TestUIn4!E576=US_UK!$A$162, 3&amp;COUNTIF(TestUIn4!$E$2:$E576,US_UK!$A$162),IF(TestUIn4!E576=US_UK!$A$242, 4&amp;COUNTIF(TestUIn4!$E$2:$E576,US_UK!$A$242),IF(TestUIn4!E576=US_UK!$A$322, 5&amp;COUNTIF(TestUIn4!$E$2:$E576,US_UK!$A$322),IF(TestUIn4!E576=US_UK!$A$402, 6&amp;COUNTIF(TestUIn4!$E$2:$E576,US_UK!$A$402),IF(TestUIn4!E576=US_UK!$A$482, 7&amp;COUNTIF(TestUIn4!$E$2:$E576,US_UK!$A$482),IF(TestUIn4!E576=US_UK!$A$562, 8&amp;COUNTIF(TestUIn4!$E$2:$E576,US_UK!$A$562),IF(TestUIn4!E576=US_UK!$A$642, 9&amp;COUNTIF(TestUIn4!$E$2:$E576,US_UK!$A$642),IF(TestUIn4!E576=US_UK!$A$722, 10&amp;COUNTIF(TestUIn4!$E$2:$E576,US_UK!$A$722),0)))))))))))</f>
        <v>0</v>
      </c>
      <c r="B576" t="str">
        <f>TestUIn4!A576</f>
        <v/>
      </c>
      <c r="C576" t="str">
        <f>TestUIn4!B576</f>
        <v/>
      </c>
      <c r="D576" t="str">
        <f>TestUIn4!C576</f>
        <v/>
      </c>
      <c r="E576" t="str">
        <f>TestUIn4!D576</f>
        <v/>
      </c>
      <c r="F576" s="87" t="str">
        <f>TestUIn4!F576</f>
        <v/>
      </c>
    </row>
    <row r="577">
      <c r="A577" s="86">
        <f>(IF(TestUIn4!E577=US_UK!$A$2,1&amp;COUNTIF(TestUIn4!$E$2:$E577,US_UK!$A$2), IF(TestUIn4!E577=US_UK!$A$82, 2&amp;COUNTIF(TestUIn4!$E$2:$E577,US_UK!$A$82),IF(TestUIn4!E577=US_UK!$A$162, 3&amp;COUNTIF(TestUIn4!$E$2:$E577,US_UK!$A$162),IF(TestUIn4!E577=US_UK!$A$242, 4&amp;COUNTIF(TestUIn4!$E$2:$E577,US_UK!$A$242),IF(TestUIn4!E577=US_UK!$A$322, 5&amp;COUNTIF(TestUIn4!$E$2:$E577,US_UK!$A$322),IF(TestUIn4!E577=US_UK!$A$402, 6&amp;COUNTIF(TestUIn4!$E$2:$E577,US_UK!$A$402),IF(TestUIn4!E577=US_UK!$A$482, 7&amp;COUNTIF(TestUIn4!$E$2:$E577,US_UK!$A$482),IF(TestUIn4!E577=US_UK!$A$562, 8&amp;COUNTIF(TestUIn4!$E$2:$E577,US_UK!$A$562),IF(TestUIn4!E577=US_UK!$A$642, 9&amp;COUNTIF(TestUIn4!$E$2:$E577,US_UK!$A$642),IF(TestUIn4!E577=US_UK!$A$722, 10&amp;COUNTIF(TestUIn4!$E$2:$E577,US_UK!$A$722),0)))))))))))</f>
        <v>0</v>
      </c>
      <c r="B577" t="str">
        <f>TestUIn4!A577</f>
        <v/>
      </c>
      <c r="C577" t="str">
        <f>TestUIn4!B577</f>
        <v/>
      </c>
      <c r="D577" t="str">
        <f>TestUIn4!C577</f>
        <v/>
      </c>
      <c r="E577" t="str">
        <f>TestUIn4!D577</f>
        <v/>
      </c>
      <c r="F577" s="87" t="str">
        <f>TestUIn4!F577</f>
        <v/>
      </c>
    </row>
    <row r="578">
      <c r="A578" s="86">
        <f>(IF(TestUIn4!E578=US_UK!$A$2,1&amp;COUNTIF(TestUIn4!$E$2:$E578,US_UK!$A$2), IF(TestUIn4!E578=US_UK!$A$82, 2&amp;COUNTIF(TestUIn4!$E$2:$E578,US_UK!$A$82),IF(TestUIn4!E578=US_UK!$A$162, 3&amp;COUNTIF(TestUIn4!$E$2:$E578,US_UK!$A$162),IF(TestUIn4!E578=US_UK!$A$242, 4&amp;COUNTIF(TestUIn4!$E$2:$E578,US_UK!$A$242),IF(TestUIn4!E578=US_UK!$A$322, 5&amp;COUNTIF(TestUIn4!$E$2:$E578,US_UK!$A$322),IF(TestUIn4!E578=US_UK!$A$402, 6&amp;COUNTIF(TestUIn4!$E$2:$E578,US_UK!$A$402),IF(TestUIn4!E578=US_UK!$A$482, 7&amp;COUNTIF(TestUIn4!$E$2:$E578,US_UK!$A$482),IF(TestUIn4!E578=US_UK!$A$562, 8&amp;COUNTIF(TestUIn4!$E$2:$E578,US_UK!$A$562),IF(TestUIn4!E578=US_UK!$A$642, 9&amp;COUNTIF(TestUIn4!$E$2:$E578,US_UK!$A$642),IF(TestUIn4!E578=US_UK!$A$722, 10&amp;COUNTIF(TestUIn4!$E$2:$E578,US_UK!$A$722),0)))))))))))</f>
        <v>0</v>
      </c>
      <c r="B578" t="str">
        <f>TestUIn4!A578</f>
        <v/>
      </c>
      <c r="C578" t="str">
        <f>TestUIn4!B578</f>
        <v/>
      </c>
      <c r="D578" t="str">
        <f>TestUIn4!C578</f>
        <v/>
      </c>
      <c r="E578" t="str">
        <f>TestUIn4!D578</f>
        <v/>
      </c>
      <c r="F578" s="87" t="str">
        <f>TestUIn4!F578</f>
        <v/>
      </c>
    </row>
    <row r="579">
      <c r="A579" s="86">
        <f>(IF(TestUIn4!E579=US_UK!$A$2,1&amp;COUNTIF(TestUIn4!$E$2:$E579,US_UK!$A$2), IF(TestUIn4!E579=US_UK!$A$82, 2&amp;COUNTIF(TestUIn4!$E$2:$E579,US_UK!$A$82),IF(TestUIn4!E579=US_UK!$A$162, 3&amp;COUNTIF(TestUIn4!$E$2:$E579,US_UK!$A$162),IF(TestUIn4!E579=US_UK!$A$242, 4&amp;COUNTIF(TestUIn4!$E$2:$E579,US_UK!$A$242),IF(TestUIn4!E579=US_UK!$A$322, 5&amp;COUNTIF(TestUIn4!$E$2:$E579,US_UK!$A$322),IF(TestUIn4!E579=US_UK!$A$402, 6&amp;COUNTIF(TestUIn4!$E$2:$E579,US_UK!$A$402),IF(TestUIn4!E579=US_UK!$A$482, 7&amp;COUNTIF(TestUIn4!$E$2:$E579,US_UK!$A$482),IF(TestUIn4!E579=US_UK!$A$562, 8&amp;COUNTIF(TestUIn4!$E$2:$E579,US_UK!$A$562),IF(TestUIn4!E579=US_UK!$A$642, 9&amp;COUNTIF(TestUIn4!$E$2:$E579,US_UK!$A$642),IF(TestUIn4!E579=US_UK!$A$722, 10&amp;COUNTIF(TestUIn4!$E$2:$E579,US_UK!$A$722),0)))))))))))</f>
        <v>0</v>
      </c>
      <c r="B579" t="str">
        <f>TestUIn4!A579</f>
        <v/>
      </c>
      <c r="C579" t="str">
        <f>TestUIn4!B579</f>
        <v/>
      </c>
      <c r="D579" t="str">
        <f>TestUIn4!C579</f>
        <v/>
      </c>
      <c r="E579" t="str">
        <f>TestUIn4!D579</f>
        <v/>
      </c>
      <c r="F579" s="87" t="str">
        <f>TestUIn4!F579</f>
        <v/>
      </c>
    </row>
    <row r="580">
      <c r="A580" s="86">
        <f>(IF(TestUIn4!E580=US_UK!$A$2,1&amp;COUNTIF(TestUIn4!$E$2:$E580,US_UK!$A$2), IF(TestUIn4!E580=US_UK!$A$82, 2&amp;COUNTIF(TestUIn4!$E$2:$E580,US_UK!$A$82),IF(TestUIn4!E580=US_UK!$A$162, 3&amp;COUNTIF(TestUIn4!$E$2:$E580,US_UK!$A$162),IF(TestUIn4!E580=US_UK!$A$242, 4&amp;COUNTIF(TestUIn4!$E$2:$E580,US_UK!$A$242),IF(TestUIn4!E580=US_UK!$A$322, 5&amp;COUNTIF(TestUIn4!$E$2:$E580,US_UK!$A$322),IF(TestUIn4!E580=US_UK!$A$402, 6&amp;COUNTIF(TestUIn4!$E$2:$E580,US_UK!$A$402),IF(TestUIn4!E580=US_UK!$A$482, 7&amp;COUNTIF(TestUIn4!$E$2:$E580,US_UK!$A$482),IF(TestUIn4!E580=US_UK!$A$562, 8&amp;COUNTIF(TestUIn4!$E$2:$E580,US_UK!$A$562),IF(TestUIn4!E580=US_UK!$A$642, 9&amp;COUNTIF(TestUIn4!$E$2:$E580,US_UK!$A$642),IF(TestUIn4!E580=US_UK!$A$722, 10&amp;COUNTIF(TestUIn4!$E$2:$E580,US_UK!$A$722),0)))))))))))</f>
        <v>0</v>
      </c>
      <c r="B580" t="str">
        <f>TestUIn4!A580</f>
        <v/>
      </c>
      <c r="C580" t="str">
        <f>TestUIn4!B580</f>
        <v/>
      </c>
      <c r="D580" t="str">
        <f>TestUIn4!C580</f>
        <v/>
      </c>
      <c r="E580" t="str">
        <f>TestUIn4!D580</f>
        <v/>
      </c>
      <c r="F580" s="87" t="str">
        <f>TestUIn4!F580</f>
        <v/>
      </c>
    </row>
    <row r="581">
      <c r="A581" s="86">
        <f>(IF(TestUIn4!E581=US_UK!$A$2,1&amp;COUNTIF(TestUIn4!$E$2:$E581,US_UK!$A$2), IF(TestUIn4!E581=US_UK!$A$82, 2&amp;COUNTIF(TestUIn4!$E$2:$E581,US_UK!$A$82),IF(TestUIn4!E581=US_UK!$A$162, 3&amp;COUNTIF(TestUIn4!$E$2:$E581,US_UK!$A$162),IF(TestUIn4!E581=US_UK!$A$242, 4&amp;COUNTIF(TestUIn4!$E$2:$E581,US_UK!$A$242),IF(TestUIn4!E581=US_UK!$A$322, 5&amp;COUNTIF(TestUIn4!$E$2:$E581,US_UK!$A$322),IF(TestUIn4!E581=US_UK!$A$402, 6&amp;COUNTIF(TestUIn4!$E$2:$E581,US_UK!$A$402),IF(TestUIn4!E581=US_UK!$A$482, 7&amp;COUNTIF(TestUIn4!$E$2:$E581,US_UK!$A$482),IF(TestUIn4!E581=US_UK!$A$562, 8&amp;COUNTIF(TestUIn4!$E$2:$E581,US_UK!$A$562),IF(TestUIn4!E581=US_UK!$A$642, 9&amp;COUNTIF(TestUIn4!$E$2:$E581,US_UK!$A$642),IF(TestUIn4!E581=US_UK!$A$722, 10&amp;COUNTIF(TestUIn4!$E$2:$E581,US_UK!$A$722),0)))))))))))</f>
        <v>0</v>
      </c>
      <c r="B581" t="str">
        <f>TestUIn4!A581</f>
        <v/>
      </c>
      <c r="C581" t="str">
        <f>TestUIn4!B581</f>
        <v/>
      </c>
      <c r="D581" t="str">
        <f>TestUIn4!C581</f>
        <v/>
      </c>
      <c r="E581" t="str">
        <f>TestUIn4!D581</f>
        <v/>
      </c>
      <c r="F581" s="87" t="str">
        <f>TestUIn4!F581</f>
        <v/>
      </c>
    </row>
    <row r="582">
      <c r="A582" s="86">
        <f>(IF(TestUIn4!E582=US_UK!$A$2,1&amp;COUNTIF(TestUIn4!$E$2:$E582,US_UK!$A$2), IF(TestUIn4!E582=US_UK!$A$82, 2&amp;COUNTIF(TestUIn4!$E$2:$E582,US_UK!$A$82),IF(TestUIn4!E582=US_UK!$A$162, 3&amp;COUNTIF(TestUIn4!$E$2:$E582,US_UK!$A$162),IF(TestUIn4!E582=US_UK!$A$242, 4&amp;COUNTIF(TestUIn4!$E$2:$E582,US_UK!$A$242),IF(TestUIn4!E582=US_UK!$A$322, 5&amp;COUNTIF(TestUIn4!$E$2:$E582,US_UK!$A$322),IF(TestUIn4!E582=US_UK!$A$402, 6&amp;COUNTIF(TestUIn4!$E$2:$E582,US_UK!$A$402),IF(TestUIn4!E582=US_UK!$A$482, 7&amp;COUNTIF(TestUIn4!$E$2:$E582,US_UK!$A$482),IF(TestUIn4!E582=US_UK!$A$562, 8&amp;COUNTIF(TestUIn4!$E$2:$E582,US_UK!$A$562),IF(TestUIn4!E582=US_UK!$A$642, 9&amp;COUNTIF(TestUIn4!$E$2:$E582,US_UK!$A$642),IF(TestUIn4!E582=US_UK!$A$722, 10&amp;COUNTIF(TestUIn4!$E$2:$E582,US_UK!$A$722),0)))))))))))</f>
        <v>0</v>
      </c>
      <c r="B582" t="str">
        <f>TestUIn4!A582</f>
        <v/>
      </c>
      <c r="C582" t="str">
        <f>TestUIn4!B582</f>
        <v/>
      </c>
      <c r="D582" t="str">
        <f>TestUIn4!C582</f>
        <v/>
      </c>
      <c r="E582" t="str">
        <f>TestUIn4!D582</f>
        <v/>
      </c>
      <c r="F582" s="87" t="str">
        <f>TestUIn4!F582</f>
        <v/>
      </c>
    </row>
    <row r="583">
      <c r="A583" s="86">
        <f>(IF(TestUIn4!E583=US_UK!$A$2,1&amp;COUNTIF(TestUIn4!$E$2:$E583,US_UK!$A$2), IF(TestUIn4!E583=US_UK!$A$82, 2&amp;COUNTIF(TestUIn4!$E$2:$E583,US_UK!$A$82),IF(TestUIn4!E583=US_UK!$A$162, 3&amp;COUNTIF(TestUIn4!$E$2:$E583,US_UK!$A$162),IF(TestUIn4!E583=US_UK!$A$242, 4&amp;COUNTIF(TestUIn4!$E$2:$E583,US_UK!$A$242),IF(TestUIn4!E583=US_UK!$A$322, 5&amp;COUNTIF(TestUIn4!$E$2:$E583,US_UK!$A$322),IF(TestUIn4!E583=US_UK!$A$402, 6&amp;COUNTIF(TestUIn4!$E$2:$E583,US_UK!$A$402),IF(TestUIn4!E583=US_UK!$A$482, 7&amp;COUNTIF(TestUIn4!$E$2:$E583,US_UK!$A$482),IF(TestUIn4!E583=US_UK!$A$562, 8&amp;COUNTIF(TestUIn4!$E$2:$E583,US_UK!$A$562),IF(TestUIn4!E583=US_UK!$A$642, 9&amp;COUNTIF(TestUIn4!$E$2:$E583,US_UK!$A$642),IF(TestUIn4!E583=US_UK!$A$722, 10&amp;COUNTIF(TestUIn4!$E$2:$E583,US_UK!$A$722),0)))))))))))</f>
        <v>0</v>
      </c>
      <c r="B583" t="str">
        <f>TestUIn4!A583</f>
        <v/>
      </c>
      <c r="C583" t="str">
        <f>TestUIn4!B583</f>
        <v/>
      </c>
      <c r="D583" t="str">
        <f>TestUIn4!C583</f>
        <v/>
      </c>
      <c r="E583" t="str">
        <f>TestUIn4!D583</f>
        <v/>
      </c>
      <c r="F583" s="87" t="str">
        <f>TestUIn4!F583</f>
        <v/>
      </c>
    </row>
    <row r="584">
      <c r="A584" s="86">
        <f>(IF(TestUIn4!E584=US_UK!$A$2,1&amp;COUNTIF(TestUIn4!$E$2:$E584,US_UK!$A$2), IF(TestUIn4!E584=US_UK!$A$82, 2&amp;COUNTIF(TestUIn4!$E$2:$E584,US_UK!$A$82),IF(TestUIn4!E584=US_UK!$A$162, 3&amp;COUNTIF(TestUIn4!$E$2:$E584,US_UK!$A$162),IF(TestUIn4!E584=US_UK!$A$242, 4&amp;COUNTIF(TestUIn4!$E$2:$E584,US_UK!$A$242),IF(TestUIn4!E584=US_UK!$A$322, 5&amp;COUNTIF(TestUIn4!$E$2:$E584,US_UK!$A$322),IF(TestUIn4!E584=US_UK!$A$402, 6&amp;COUNTIF(TestUIn4!$E$2:$E584,US_UK!$A$402),IF(TestUIn4!E584=US_UK!$A$482, 7&amp;COUNTIF(TestUIn4!$E$2:$E584,US_UK!$A$482),IF(TestUIn4!E584=US_UK!$A$562, 8&amp;COUNTIF(TestUIn4!$E$2:$E584,US_UK!$A$562),IF(TestUIn4!E584=US_UK!$A$642, 9&amp;COUNTIF(TestUIn4!$E$2:$E584,US_UK!$A$642),IF(TestUIn4!E584=US_UK!$A$722, 10&amp;COUNTIF(TestUIn4!$E$2:$E584,US_UK!$A$722),0)))))))))))</f>
        <v>0</v>
      </c>
      <c r="B584" t="str">
        <f>TestUIn4!A584</f>
        <v/>
      </c>
      <c r="C584" t="str">
        <f>TestUIn4!B584</f>
        <v/>
      </c>
      <c r="D584" t="str">
        <f>TestUIn4!C584</f>
        <v/>
      </c>
      <c r="E584" t="str">
        <f>TestUIn4!D584</f>
        <v/>
      </c>
      <c r="F584" s="87" t="str">
        <f>TestUIn4!F584</f>
        <v/>
      </c>
    </row>
    <row r="585">
      <c r="A585" s="86">
        <f>(IF(TestUIn4!E585=US_UK!$A$2,1&amp;COUNTIF(TestUIn4!$E$2:$E585,US_UK!$A$2), IF(TestUIn4!E585=US_UK!$A$82, 2&amp;COUNTIF(TestUIn4!$E$2:$E585,US_UK!$A$82),IF(TestUIn4!E585=US_UK!$A$162, 3&amp;COUNTIF(TestUIn4!$E$2:$E585,US_UK!$A$162),IF(TestUIn4!E585=US_UK!$A$242, 4&amp;COUNTIF(TestUIn4!$E$2:$E585,US_UK!$A$242),IF(TestUIn4!E585=US_UK!$A$322, 5&amp;COUNTIF(TestUIn4!$E$2:$E585,US_UK!$A$322),IF(TestUIn4!E585=US_UK!$A$402, 6&amp;COUNTIF(TestUIn4!$E$2:$E585,US_UK!$A$402),IF(TestUIn4!E585=US_UK!$A$482, 7&amp;COUNTIF(TestUIn4!$E$2:$E585,US_UK!$A$482),IF(TestUIn4!E585=US_UK!$A$562, 8&amp;COUNTIF(TestUIn4!$E$2:$E585,US_UK!$A$562),IF(TestUIn4!E585=US_UK!$A$642, 9&amp;COUNTIF(TestUIn4!$E$2:$E585,US_UK!$A$642),IF(TestUIn4!E585=US_UK!$A$722, 10&amp;COUNTIF(TestUIn4!$E$2:$E585,US_UK!$A$722),0)))))))))))</f>
        <v>0</v>
      </c>
      <c r="B585" t="str">
        <f>TestUIn4!A585</f>
        <v/>
      </c>
      <c r="C585" t="str">
        <f>TestUIn4!B585</f>
        <v/>
      </c>
      <c r="D585" t="str">
        <f>TestUIn4!C585</f>
        <v/>
      </c>
      <c r="E585" t="str">
        <f>TestUIn4!D585</f>
        <v/>
      </c>
      <c r="F585" s="87" t="str">
        <f>TestUIn4!F585</f>
        <v/>
      </c>
    </row>
    <row r="586">
      <c r="A586" s="86">
        <f>(IF(TestUIn4!E586=US_UK!$A$2,1&amp;COUNTIF(TestUIn4!$E$2:$E586,US_UK!$A$2), IF(TestUIn4!E586=US_UK!$A$82, 2&amp;COUNTIF(TestUIn4!$E$2:$E586,US_UK!$A$82),IF(TestUIn4!E586=US_UK!$A$162, 3&amp;COUNTIF(TestUIn4!$E$2:$E586,US_UK!$A$162),IF(TestUIn4!E586=US_UK!$A$242, 4&amp;COUNTIF(TestUIn4!$E$2:$E586,US_UK!$A$242),IF(TestUIn4!E586=US_UK!$A$322, 5&amp;COUNTIF(TestUIn4!$E$2:$E586,US_UK!$A$322),IF(TestUIn4!E586=US_UK!$A$402, 6&amp;COUNTIF(TestUIn4!$E$2:$E586,US_UK!$A$402),IF(TestUIn4!E586=US_UK!$A$482, 7&amp;COUNTIF(TestUIn4!$E$2:$E586,US_UK!$A$482),IF(TestUIn4!E586=US_UK!$A$562, 8&amp;COUNTIF(TestUIn4!$E$2:$E586,US_UK!$A$562),IF(TestUIn4!E586=US_UK!$A$642, 9&amp;COUNTIF(TestUIn4!$E$2:$E586,US_UK!$A$642),IF(TestUIn4!E586=US_UK!$A$722, 10&amp;COUNTIF(TestUIn4!$E$2:$E586,US_UK!$A$722),0)))))))))))</f>
        <v>0</v>
      </c>
      <c r="B586" t="str">
        <f>TestUIn4!A586</f>
        <v/>
      </c>
      <c r="C586" t="str">
        <f>TestUIn4!B586</f>
        <v/>
      </c>
      <c r="D586" t="str">
        <f>TestUIn4!C586</f>
        <v/>
      </c>
      <c r="E586" t="str">
        <f>TestUIn4!D586</f>
        <v/>
      </c>
      <c r="F586" s="87" t="str">
        <f>TestUIn4!F586</f>
        <v/>
      </c>
    </row>
    <row r="587">
      <c r="A587" s="86">
        <f>(IF(TestUIn4!E587=US_UK!$A$2,1&amp;COUNTIF(TestUIn4!$E$2:$E587,US_UK!$A$2), IF(TestUIn4!E587=US_UK!$A$82, 2&amp;COUNTIF(TestUIn4!$E$2:$E587,US_UK!$A$82),IF(TestUIn4!E587=US_UK!$A$162, 3&amp;COUNTIF(TestUIn4!$E$2:$E587,US_UK!$A$162),IF(TestUIn4!E587=US_UK!$A$242, 4&amp;COUNTIF(TestUIn4!$E$2:$E587,US_UK!$A$242),IF(TestUIn4!E587=US_UK!$A$322, 5&amp;COUNTIF(TestUIn4!$E$2:$E587,US_UK!$A$322),IF(TestUIn4!E587=US_UK!$A$402, 6&amp;COUNTIF(TestUIn4!$E$2:$E587,US_UK!$A$402),IF(TestUIn4!E587=US_UK!$A$482, 7&amp;COUNTIF(TestUIn4!$E$2:$E587,US_UK!$A$482),IF(TestUIn4!E587=US_UK!$A$562, 8&amp;COUNTIF(TestUIn4!$E$2:$E587,US_UK!$A$562),IF(TestUIn4!E587=US_UK!$A$642, 9&amp;COUNTIF(TestUIn4!$E$2:$E587,US_UK!$A$642),IF(TestUIn4!E587=US_UK!$A$722, 10&amp;COUNTIF(TestUIn4!$E$2:$E587,US_UK!$A$722),0)))))))))))</f>
        <v>0</v>
      </c>
      <c r="B587" t="str">
        <f>TestUIn4!A587</f>
        <v/>
      </c>
      <c r="C587" t="str">
        <f>TestUIn4!B587</f>
        <v/>
      </c>
      <c r="D587" t="str">
        <f>TestUIn4!C587</f>
        <v/>
      </c>
      <c r="E587" t="str">
        <f>TestUIn4!D587</f>
        <v/>
      </c>
      <c r="F587" s="87" t="str">
        <f>TestUIn4!F587</f>
        <v/>
      </c>
    </row>
    <row r="588">
      <c r="A588" s="86">
        <f>(IF(TestUIn4!E588=US_UK!$A$2,1&amp;COUNTIF(TestUIn4!$E$2:$E588,US_UK!$A$2), IF(TestUIn4!E588=US_UK!$A$82, 2&amp;COUNTIF(TestUIn4!$E$2:$E588,US_UK!$A$82),IF(TestUIn4!E588=US_UK!$A$162, 3&amp;COUNTIF(TestUIn4!$E$2:$E588,US_UK!$A$162),IF(TestUIn4!E588=US_UK!$A$242, 4&amp;COUNTIF(TestUIn4!$E$2:$E588,US_UK!$A$242),IF(TestUIn4!E588=US_UK!$A$322, 5&amp;COUNTIF(TestUIn4!$E$2:$E588,US_UK!$A$322),IF(TestUIn4!E588=US_UK!$A$402, 6&amp;COUNTIF(TestUIn4!$E$2:$E588,US_UK!$A$402),IF(TestUIn4!E588=US_UK!$A$482, 7&amp;COUNTIF(TestUIn4!$E$2:$E588,US_UK!$A$482),IF(TestUIn4!E588=US_UK!$A$562, 8&amp;COUNTIF(TestUIn4!$E$2:$E588,US_UK!$A$562),IF(TestUIn4!E588=US_UK!$A$642, 9&amp;COUNTIF(TestUIn4!$E$2:$E588,US_UK!$A$642),IF(TestUIn4!E588=US_UK!$A$722, 10&amp;COUNTIF(TestUIn4!$E$2:$E588,US_UK!$A$722),0)))))))))))</f>
        <v>0</v>
      </c>
      <c r="B588" t="str">
        <f>TestUIn4!A588</f>
        <v/>
      </c>
      <c r="C588" t="str">
        <f>TestUIn4!B588</f>
        <v/>
      </c>
      <c r="D588" t="str">
        <f>TestUIn4!C588</f>
        <v/>
      </c>
      <c r="E588" t="str">
        <f>TestUIn4!D588</f>
        <v/>
      </c>
      <c r="F588" s="87" t="str">
        <f>TestUIn4!F588</f>
        <v/>
      </c>
    </row>
    <row r="589">
      <c r="A589" s="86">
        <f>(IF(TestUIn4!E589=US_UK!$A$2,1&amp;COUNTIF(TestUIn4!$E$2:$E589,US_UK!$A$2), IF(TestUIn4!E589=US_UK!$A$82, 2&amp;COUNTIF(TestUIn4!$E$2:$E589,US_UK!$A$82),IF(TestUIn4!E589=US_UK!$A$162, 3&amp;COUNTIF(TestUIn4!$E$2:$E589,US_UK!$A$162),IF(TestUIn4!E589=US_UK!$A$242, 4&amp;COUNTIF(TestUIn4!$E$2:$E589,US_UK!$A$242),IF(TestUIn4!E589=US_UK!$A$322, 5&amp;COUNTIF(TestUIn4!$E$2:$E589,US_UK!$A$322),IF(TestUIn4!E589=US_UK!$A$402, 6&amp;COUNTIF(TestUIn4!$E$2:$E589,US_UK!$A$402),IF(TestUIn4!E589=US_UK!$A$482, 7&amp;COUNTIF(TestUIn4!$E$2:$E589,US_UK!$A$482),IF(TestUIn4!E589=US_UK!$A$562, 8&amp;COUNTIF(TestUIn4!$E$2:$E589,US_UK!$A$562),IF(TestUIn4!E589=US_UK!$A$642, 9&amp;COUNTIF(TestUIn4!$E$2:$E589,US_UK!$A$642),IF(TestUIn4!E589=US_UK!$A$722, 10&amp;COUNTIF(TestUIn4!$E$2:$E589,US_UK!$A$722),0)))))))))))</f>
        <v>0</v>
      </c>
      <c r="B589" t="str">
        <f>TestUIn4!A589</f>
        <v/>
      </c>
      <c r="C589" t="str">
        <f>TestUIn4!B589</f>
        <v/>
      </c>
      <c r="D589" t="str">
        <f>TestUIn4!C589</f>
        <v/>
      </c>
      <c r="E589" t="str">
        <f>TestUIn4!D589</f>
        <v/>
      </c>
      <c r="F589" s="87" t="str">
        <f>TestUIn4!F589</f>
        <v/>
      </c>
    </row>
    <row r="590">
      <c r="A590" s="86">
        <f>(IF(TestUIn4!E590=US_UK!$A$2,1&amp;COUNTIF(TestUIn4!$E$2:$E590,US_UK!$A$2), IF(TestUIn4!E590=US_UK!$A$82, 2&amp;COUNTIF(TestUIn4!$E$2:$E590,US_UK!$A$82),IF(TestUIn4!E590=US_UK!$A$162, 3&amp;COUNTIF(TestUIn4!$E$2:$E590,US_UK!$A$162),IF(TestUIn4!E590=US_UK!$A$242, 4&amp;COUNTIF(TestUIn4!$E$2:$E590,US_UK!$A$242),IF(TestUIn4!E590=US_UK!$A$322, 5&amp;COUNTIF(TestUIn4!$E$2:$E590,US_UK!$A$322),IF(TestUIn4!E590=US_UK!$A$402, 6&amp;COUNTIF(TestUIn4!$E$2:$E590,US_UK!$A$402),IF(TestUIn4!E590=US_UK!$A$482, 7&amp;COUNTIF(TestUIn4!$E$2:$E590,US_UK!$A$482),IF(TestUIn4!E590=US_UK!$A$562, 8&amp;COUNTIF(TestUIn4!$E$2:$E590,US_UK!$A$562),IF(TestUIn4!E590=US_UK!$A$642, 9&amp;COUNTIF(TestUIn4!$E$2:$E590,US_UK!$A$642),IF(TestUIn4!E590=US_UK!$A$722, 10&amp;COUNTIF(TestUIn4!$E$2:$E590,US_UK!$A$722),0)))))))))))</f>
        <v>0</v>
      </c>
      <c r="B590" t="str">
        <f>TestUIn4!A590</f>
        <v/>
      </c>
      <c r="C590" t="str">
        <f>TestUIn4!B590</f>
        <v/>
      </c>
      <c r="D590" t="str">
        <f>TestUIn4!C590</f>
        <v/>
      </c>
      <c r="E590" t="str">
        <f>TestUIn4!D590</f>
        <v/>
      </c>
      <c r="F590" s="87" t="str">
        <f>TestUIn4!F590</f>
        <v/>
      </c>
    </row>
    <row r="591">
      <c r="A591" s="86">
        <f>(IF(TestUIn4!E591=US_UK!$A$2,1&amp;COUNTIF(TestUIn4!$E$2:$E591,US_UK!$A$2), IF(TestUIn4!E591=US_UK!$A$82, 2&amp;COUNTIF(TestUIn4!$E$2:$E591,US_UK!$A$82),IF(TestUIn4!E591=US_UK!$A$162, 3&amp;COUNTIF(TestUIn4!$E$2:$E591,US_UK!$A$162),IF(TestUIn4!E591=US_UK!$A$242, 4&amp;COUNTIF(TestUIn4!$E$2:$E591,US_UK!$A$242),IF(TestUIn4!E591=US_UK!$A$322, 5&amp;COUNTIF(TestUIn4!$E$2:$E591,US_UK!$A$322),IF(TestUIn4!E591=US_UK!$A$402, 6&amp;COUNTIF(TestUIn4!$E$2:$E591,US_UK!$A$402),IF(TestUIn4!E591=US_UK!$A$482, 7&amp;COUNTIF(TestUIn4!$E$2:$E591,US_UK!$A$482),IF(TestUIn4!E591=US_UK!$A$562, 8&amp;COUNTIF(TestUIn4!$E$2:$E591,US_UK!$A$562),IF(TestUIn4!E591=US_UK!$A$642, 9&amp;COUNTIF(TestUIn4!$E$2:$E591,US_UK!$A$642),IF(TestUIn4!E591=US_UK!$A$722, 10&amp;COUNTIF(TestUIn4!$E$2:$E591,US_UK!$A$722),0)))))))))))</f>
        <v>0</v>
      </c>
      <c r="B591" t="str">
        <f>TestUIn4!A591</f>
        <v/>
      </c>
      <c r="C591" t="str">
        <f>TestUIn4!B591</f>
        <v/>
      </c>
      <c r="D591" t="str">
        <f>TestUIn4!C591</f>
        <v/>
      </c>
      <c r="E591" t="str">
        <f>TestUIn4!D591</f>
        <v/>
      </c>
      <c r="F591" s="87" t="str">
        <f>TestUIn4!F591</f>
        <v/>
      </c>
    </row>
    <row r="592">
      <c r="A592" s="86">
        <f>(IF(TestUIn4!E592=US_UK!$A$2,1&amp;COUNTIF(TestUIn4!$E$2:$E592,US_UK!$A$2), IF(TestUIn4!E592=US_UK!$A$82, 2&amp;COUNTIF(TestUIn4!$E$2:$E592,US_UK!$A$82),IF(TestUIn4!E592=US_UK!$A$162, 3&amp;COUNTIF(TestUIn4!$E$2:$E592,US_UK!$A$162),IF(TestUIn4!E592=US_UK!$A$242, 4&amp;COUNTIF(TestUIn4!$E$2:$E592,US_UK!$A$242),IF(TestUIn4!E592=US_UK!$A$322, 5&amp;COUNTIF(TestUIn4!$E$2:$E592,US_UK!$A$322),IF(TestUIn4!E592=US_UK!$A$402, 6&amp;COUNTIF(TestUIn4!$E$2:$E592,US_UK!$A$402),IF(TestUIn4!E592=US_UK!$A$482, 7&amp;COUNTIF(TestUIn4!$E$2:$E592,US_UK!$A$482),IF(TestUIn4!E592=US_UK!$A$562, 8&amp;COUNTIF(TestUIn4!$E$2:$E592,US_UK!$A$562),IF(TestUIn4!E592=US_UK!$A$642, 9&amp;COUNTIF(TestUIn4!$E$2:$E592,US_UK!$A$642),IF(TestUIn4!E592=US_UK!$A$722, 10&amp;COUNTIF(TestUIn4!$E$2:$E592,US_UK!$A$722),0)))))))))))</f>
        <v>0</v>
      </c>
      <c r="B592" t="str">
        <f>TestUIn4!A592</f>
        <v/>
      </c>
      <c r="C592" t="str">
        <f>TestUIn4!B592</f>
        <v/>
      </c>
      <c r="D592" t="str">
        <f>TestUIn4!C592</f>
        <v/>
      </c>
      <c r="E592" t="str">
        <f>TestUIn4!D592</f>
        <v/>
      </c>
      <c r="F592" s="87" t="str">
        <f>TestUIn4!F592</f>
        <v/>
      </c>
    </row>
    <row r="593">
      <c r="A593" s="86">
        <f>(IF(TestUIn4!E593=US_UK!$A$2,1&amp;COUNTIF(TestUIn4!$E$2:$E593,US_UK!$A$2), IF(TestUIn4!E593=US_UK!$A$82, 2&amp;COUNTIF(TestUIn4!$E$2:$E593,US_UK!$A$82),IF(TestUIn4!E593=US_UK!$A$162, 3&amp;COUNTIF(TestUIn4!$E$2:$E593,US_UK!$A$162),IF(TestUIn4!E593=US_UK!$A$242, 4&amp;COUNTIF(TestUIn4!$E$2:$E593,US_UK!$A$242),IF(TestUIn4!E593=US_UK!$A$322, 5&amp;COUNTIF(TestUIn4!$E$2:$E593,US_UK!$A$322),IF(TestUIn4!E593=US_UK!$A$402, 6&amp;COUNTIF(TestUIn4!$E$2:$E593,US_UK!$A$402),IF(TestUIn4!E593=US_UK!$A$482, 7&amp;COUNTIF(TestUIn4!$E$2:$E593,US_UK!$A$482),IF(TestUIn4!E593=US_UK!$A$562, 8&amp;COUNTIF(TestUIn4!$E$2:$E593,US_UK!$A$562),IF(TestUIn4!E593=US_UK!$A$642, 9&amp;COUNTIF(TestUIn4!$E$2:$E593,US_UK!$A$642),IF(TestUIn4!E593=US_UK!$A$722, 10&amp;COUNTIF(TestUIn4!$E$2:$E593,US_UK!$A$722),0)))))))))))</f>
        <v>0</v>
      </c>
      <c r="B593" t="str">
        <f>TestUIn4!A593</f>
        <v/>
      </c>
      <c r="C593" t="str">
        <f>TestUIn4!B593</f>
        <v/>
      </c>
      <c r="D593" t="str">
        <f>TestUIn4!C593</f>
        <v/>
      </c>
      <c r="E593" t="str">
        <f>TestUIn4!D593</f>
        <v/>
      </c>
      <c r="F593" s="87" t="str">
        <f>TestUIn4!F593</f>
        <v/>
      </c>
    </row>
    <row r="594">
      <c r="A594" s="86">
        <f>(IF(TestUIn4!E594=US_UK!$A$2,1&amp;COUNTIF(TestUIn4!$E$2:$E594,US_UK!$A$2), IF(TestUIn4!E594=US_UK!$A$82, 2&amp;COUNTIF(TestUIn4!$E$2:$E594,US_UK!$A$82),IF(TestUIn4!E594=US_UK!$A$162, 3&amp;COUNTIF(TestUIn4!$E$2:$E594,US_UK!$A$162),IF(TestUIn4!E594=US_UK!$A$242, 4&amp;COUNTIF(TestUIn4!$E$2:$E594,US_UK!$A$242),IF(TestUIn4!E594=US_UK!$A$322, 5&amp;COUNTIF(TestUIn4!$E$2:$E594,US_UK!$A$322),IF(TestUIn4!E594=US_UK!$A$402, 6&amp;COUNTIF(TestUIn4!$E$2:$E594,US_UK!$A$402),IF(TestUIn4!E594=US_UK!$A$482, 7&amp;COUNTIF(TestUIn4!$E$2:$E594,US_UK!$A$482),IF(TestUIn4!E594=US_UK!$A$562, 8&amp;COUNTIF(TestUIn4!$E$2:$E594,US_UK!$A$562),IF(TestUIn4!E594=US_UK!$A$642, 9&amp;COUNTIF(TestUIn4!$E$2:$E594,US_UK!$A$642),IF(TestUIn4!E594=US_UK!$A$722, 10&amp;COUNTIF(TestUIn4!$E$2:$E594,US_UK!$A$722),0)))))))))))</f>
        <v>0</v>
      </c>
      <c r="B594" t="str">
        <f>TestUIn4!A594</f>
        <v/>
      </c>
      <c r="C594" t="str">
        <f>TestUIn4!B594</f>
        <v/>
      </c>
      <c r="D594" t="str">
        <f>TestUIn4!C594</f>
        <v/>
      </c>
      <c r="E594" t="str">
        <f>TestUIn4!D594</f>
        <v/>
      </c>
      <c r="F594" s="87" t="str">
        <f>TestUIn4!F594</f>
        <v/>
      </c>
    </row>
    <row r="595">
      <c r="A595" s="86">
        <f>(IF(TestUIn4!E595=US_UK!$A$2,1&amp;COUNTIF(TestUIn4!$E$2:$E595,US_UK!$A$2), IF(TestUIn4!E595=US_UK!$A$82, 2&amp;COUNTIF(TestUIn4!$E$2:$E595,US_UK!$A$82),IF(TestUIn4!E595=US_UK!$A$162, 3&amp;COUNTIF(TestUIn4!$E$2:$E595,US_UK!$A$162),IF(TestUIn4!E595=US_UK!$A$242, 4&amp;COUNTIF(TestUIn4!$E$2:$E595,US_UK!$A$242),IF(TestUIn4!E595=US_UK!$A$322, 5&amp;COUNTIF(TestUIn4!$E$2:$E595,US_UK!$A$322),IF(TestUIn4!E595=US_UK!$A$402, 6&amp;COUNTIF(TestUIn4!$E$2:$E595,US_UK!$A$402),IF(TestUIn4!E595=US_UK!$A$482, 7&amp;COUNTIF(TestUIn4!$E$2:$E595,US_UK!$A$482),IF(TestUIn4!E595=US_UK!$A$562, 8&amp;COUNTIF(TestUIn4!$E$2:$E595,US_UK!$A$562),IF(TestUIn4!E595=US_UK!$A$642, 9&amp;COUNTIF(TestUIn4!$E$2:$E595,US_UK!$A$642),IF(TestUIn4!E595=US_UK!$A$722, 10&amp;COUNTIF(TestUIn4!$E$2:$E595,US_UK!$A$722),0)))))))))))</f>
        <v>0</v>
      </c>
      <c r="B595" t="str">
        <f>TestUIn4!A595</f>
        <v/>
      </c>
      <c r="C595" t="str">
        <f>TestUIn4!B595</f>
        <v/>
      </c>
      <c r="D595" t="str">
        <f>TestUIn4!C595</f>
        <v/>
      </c>
      <c r="E595" t="str">
        <f>TestUIn4!D595</f>
        <v/>
      </c>
      <c r="F595" s="87" t="str">
        <f>TestUIn4!F595</f>
        <v/>
      </c>
    </row>
    <row r="596">
      <c r="A596" s="86">
        <f>(IF(TestUIn4!E596=US_UK!$A$2,1&amp;COUNTIF(TestUIn4!$E$2:$E596,US_UK!$A$2), IF(TestUIn4!E596=US_UK!$A$82, 2&amp;COUNTIF(TestUIn4!$E$2:$E596,US_UK!$A$82),IF(TestUIn4!E596=US_UK!$A$162, 3&amp;COUNTIF(TestUIn4!$E$2:$E596,US_UK!$A$162),IF(TestUIn4!E596=US_UK!$A$242, 4&amp;COUNTIF(TestUIn4!$E$2:$E596,US_UK!$A$242),IF(TestUIn4!E596=US_UK!$A$322, 5&amp;COUNTIF(TestUIn4!$E$2:$E596,US_UK!$A$322),IF(TestUIn4!E596=US_UK!$A$402, 6&amp;COUNTIF(TestUIn4!$E$2:$E596,US_UK!$A$402),IF(TestUIn4!E596=US_UK!$A$482, 7&amp;COUNTIF(TestUIn4!$E$2:$E596,US_UK!$A$482),IF(TestUIn4!E596=US_UK!$A$562, 8&amp;COUNTIF(TestUIn4!$E$2:$E596,US_UK!$A$562),IF(TestUIn4!E596=US_UK!$A$642, 9&amp;COUNTIF(TestUIn4!$E$2:$E596,US_UK!$A$642),IF(TestUIn4!E596=US_UK!$A$722, 10&amp;COUNTIF(TestUIn4!$E$2:$E596,US_UK!$A$722),0)))))))))))</f>
        <v>0</v>
      </c>
      <c r="B596" t="str">
        <f>TestUIn4!A596</f>
        <v/>
      </c>
      <c r="C596" t="str">
        <f>TestUIn4!B596</f>
        <v/>
      </c>
      <c r="D596" t="str">
        <f>TestUIn4!C596</f>
        <v/>
      </c>
      <c r="E596" t="str">
        <f>TestUIn4!D596</f>
        <v/>
      </c>
      <c r="F596" s="87" t="str">
        <f>TestUIn4!F596</f>
        <v/>
      </c>
    </row>
    <row r="597">
      <c r="A597" s="86">
        <f>(IF(TestUIn4!E597=US_UK!$A$2,1&amp;COUNTIF(TestUIn4!$E$2:$E597,US_UK!$A$2), IF(TestUIn4!E597=US_UK!$A$82, 2&amp;COUNTIF(TestUIn4!$E$2:$E597,US_UK!$A$82),IF(TestUIn4!E597=US_UK!$A$162, 3&amp;COUNTIF(TestUIn4!$E$2:$E597,US_UK!$A$162),IF(TestUIn4!E597=US_UK!$A$242, 4&amp;COUNTIF(TestUIn4!$E$2:$E597,US_UK!$A$242),IF(TestUIn4!E597=US_UK!$A$322, 5&amp;COUNTIF(TestUIn4!$E$2:$E597,US_UK!$A$322),IF(TestUIn4!E597=US_UK!$A$402, 6&amp;COUNTIF(TestUIn4!$E$2:$E597,US_UK!$A$402),IF(TestUIn4!E597=US_UK!$A$482, 7&amp;COUNTIF(TestUIn4!$E$2:$E597,US_UK!$A$482),IF(TestUIn4!E597=US_UK!$A$562, 8&amp;COUNTIF(TestUIn4!$E$2:$E597,US_UK!$A$562),IF(TestUIn4!E597=US_UK!$A$642, 9&amp;COUNTIF(TestUIn4!$E$2:$E597,US_UK!$A$642),IF(TestUIn4!E597=US_UK!$A$722, 10&amp;COUNTIF(TestUIn4!$E$2:$E597,US_UK!$A$722),0)))))))))))</f>
        <v>0</v>
      </c>
      <c r="B597" t="str">
        <f>TestUIn4!A597</f>
        <v/>
      </c>
      <c r="C597" t="str">
        <f>TestUIn4!B597</f>
        <v/>
      </c>
      <c r="D597" t="str">
        <f>TestUIn4!C597</f>
        <v/>
      </c>
      <c r="E597" t="str">
        <f>TestUIn4!D597</f>
        <v/>
      </c>
      <c r="F597" s="87" t="str">
        <f>TestUIn4!F597</f>
        <v/>
      </c>
    </row>
    <row r="598">
      <c r="A598" s="86">
        <f>(IF(TestUIn4!E598=US_UK!$A$2,1&amp;COUNTIF(TestUIn4!$E$2:$E598,US_UK!$A$2), IF(TestUIn4!E598=US_UK!$A$82, 2&amp;COUNTIF(TestUIn4!$E$2:$E598,US_UK!$A$82),IF(TestUIn4!E598=US_UK!$A$162, 3&amp;COUNTIF(TestUIn4!$E$2:$E598,US_UK!$A$162),IF(TestUIn4!E598=US_UK!$A$242, 4&amp;COUNTIF(TestUIn4!$E$2:$E598,US_UK!$A$242),IF(TestUIn4!E598=US_UK!$A$322, 5&amp;COUNTIF(TestUIn4!$E$2:$E598,US_UK!$A$322),IF(TestUIn4!E598=US_UK!$A$402, 6&amp;COUNTIF(TestUIn4!$E$2:$E598,US_UK!$A$402),IF(TestUIn4!E598=US_UK!$A$482, 7&amp;COUNTIF(TestUIn4!$E$2:$E598,US_UK!$A$482),IF(TestUIn4!E598=US_UK!$A$562, 8&amp;COUNTIF(TestUIn4!$E$2:$E598,US_UK!$A$562),IF(TestUIn4!E598=US_UK!$A$642, 9&amp;COUNTIF(TestUIn4!$E$2:$E598,US_UK!$A$642),IF(TestUIn4!E598=US_UK!$A$722, 10&amp;COUNTIF(TestUIn4!$E$2:$E598,US_UK!$A$722),0)))))))))))</f>
        <v>0</v>
      </c>
      <c r="B598" t="str">
        <f>TestUIn4!A598</f>
        <v/>
      </c>
      <c r="C598" t="str">
        <f>TestUIn4!B598</f>
        <v/>
      </c>
      <c r="D598" t="str">
        <f>TestUIn4!C598</f>
        <v/>
      </c>
      <c r="E598" t="str">
        <f>TestUIn4!D598</f>
        <v/>
      </c>
      <c r="F598" s="87" t="str">
        <f>TestUIn4!F598</f>
        <v/>
      </c>
    </row>
    <row r="599">
      <c r="A599" s="86">
        <f>(IF(TestUIn4!E599=US_UK!$A$2,1&amp;COUNTIF(TestUIn4!$E$2:$E599,US_UK!$A$2), IF(TestUIn4!E599=US_UK!$A$82, 2&amp;COUNTIF(TestUIn4!$E$2:$E599,US_UK!$A$82),IF(TestUIn4!E599=US_UK!$A$162, 3&amp;COUNTIF(TestUIn4!$E$2:$E599,US_UK!$A$162),IF(TestUIn4!E599=US_UK!$A$242, 4&amp;COUNTIF(TestUIn4!$E$2:$E599,US_UK!$A$242),IF(TestUIn4!E599=US_UK!$A$322, 5&amp;COUNTIF(TestUIn4!$E$2:$E599,US_UK!$A$322),IF(TestUIn4!E599=US_UK!$A$402, 6&amp;COUNTIF(TestUIn4!$E$2:$E599,US_UK!$A$402),IF(TestUIn4!E599=US_UK!$A$482, 7&amp;COUNTIF(TestUIn4!$E$2:$E599,US_UK!$A$482),IF(TestUIn4!E599=US_UK!$A$562, 8&amp;COUNTIF(TestUIn4!$E$2:$E599,US_UK!$A$562),IF(TestUIn4!E599=US_UK!$A$642, 9&amp;COUNTIF(TestUIn4!$E$2:$E599,US_UK!$A$642),IF(TestUIn4!E599=US_UK!$A$722, 10&amp;COUNTIF(TestUIn4!$E$2:$E599,US_UK!$A$722),0)))))))))))</f>
        <v>0</v>
      </c>
      <c r="B599" t="str">
        <f>TestUIn4!A599</f>
        <v/>
      </c>
      <c r="C599" t="str">
        <f>TestUIn4!B599</f>
        <v/>
      </c>
      <c r="D599" t="str">
        <f>TestUIn4!C599</f>
        <v/>
      </c>
      <c r="E599" t="str">
        <f>TestUIn4!D599</f>
        <v/>
      </c>
      <c r="F599" s="87" t="str">
        <f>TestUIn4!F599</f>
        <v/>
      </c>
    </row>
    <row r="600">
      <c r="A600" s="86">
        <f>(IF(TestUIn4!E600=US_UK!$A$2,1&amp;COUNTIF(TestUIn4!$E$2:$E600,US_UK!$A$2), IF(TestUIn4!E600=US_UK!$A$82, 2&amp;COUNTIF(TestUIn4!$E$2:$E600,US_UK!$A$82),IF(TestUIn4!E600=US_UK!$A$162, 3&amp;COUNTIF(TestUIn4!$E$2:$E600,US_UK!$A$162),IF(TestUIn4!E600=US_UK!$A$242, 4&amp;COUNTIF(TestUIn4!$E$2:$E600,US_UK!$A$242),IF(TestUIn4!E600=US_UK!$A$322, 5&amp;COUNTIF(TestUIn4!$E$2:$E600,US_UK!$A$322),IF(TestUIn4!E600=US_UK!$A$402, 6&amp;COUNTIF(TestUIn4!$E$2:$E600,US_UK!$A$402),IF(TestUIn4!E600=US_UK!$A$482, 7&amp;COUNTIF(TestUIn4!$E$2:$E600,US_UK!$A$482),IF(TestUIn4!E600=US_UK!$A$562, 8&amp;COUNTIF(TestUIn4!$E$2:$E600,US_UK!$A$562),IF(TestUIn4!E600=US_UK!$A$642, 9&amp;COUNTIF(TestUIn4!$E$2:$E600,US_UK!$A$642),IF(TestUIn4!E600=US_UK!$A$722, 10&amp;COUNTIF(TestUIn4!$E$2:$E600,US_UK!$A$722),0)))))))))))</f>
        <v>0</v>
      </c>
      <c r="B600" t="str">
        <f>TestUIn4!A600</f>
        <v/>
      </c>
      <c r="C600" t="str">
        <f>TestUIn4!B600</f>
        <v/>
      </c>
      <c r="D600" t="str">
        <f>TestUIn4!C600</f>
        <v/>
      </c>
      <c r="E600" t="str">
        <f>TestUIn4!D600</f>
        <v/>
      </c>
      <c r="F600" s="87" t="str">
        <f>TestUIn4!F600</f>
        <v/>
      </c>
    </row>
    <row r="601">
      <c r="A601" s="86">
        <f>(IF(TestUIn4!E601=US_UK!$A$2,1&amp;COUNTIF(TestUIn4!$E$2:$E601,US_UK!$A$2), IF(TestUIn4!E601=US_UK!$A$82, 2&amp;COUNTIF(TestUIn4!$E$2:$E601,US_UK!$A$82),IF(TestUIn4!E601=US_UK!$A$162, 3&amp;COUNTIF(TestUIn4!$E$2:$E601,US_UK!$A$162),IF(TestUIn4!E601=US_UK!$A$242, 4&amp;COUNTIF(TestUIn4!$E$2:$E601,US_UK!$A$242),IF(TestUIn4!E601=US_UK!$A$322, 5&amp;COUNTIF(TestUIn4!$E$2:$E601,US_UK!$A$322),IF(TestUIn4!E601=US_UK!$A$402, 6&amp;COUNTIF(TestUIn4!$E$2:$E601,US_UK!$A$402),IF(TestUIn4!E601=US_UK!$A$482, 7&amp;COUNTIF(TestUIn4!$E$2:$E601,US_UK!$A$482),IF(TestUIn4!E601=US_UK!$A$562, 8&amp;COUNTIF(TestUIn4!$E$2:$E601,US_UK!$A$562),IF(TestUIn4!E601=US_UK!$A$642, 9&amp;COUNTIF(TestUIn4!$E$2:$E601,US_UK!$A$642),IF(TestUIn4!E601=US_UK!$A$722, 10&amp;COUNTIF(TestUIn4!$E$2:$E601,US_UK!$A$722),0)))))))))))</f>
        <v>0</v>
      </c>
      <c r="B601" t="str">
        <f>TestUIn4!A601</f>
        <v/>
      </c>
      <c r="C601" t="str">
        <f>TestUIn4!B601</f>
        <v/>
      </c>
      <c r="D601" t="str">
        <f>TestUIn4!C601</f>
        <v/>
      </c>
      <c r="E601" t="str">
        <f>TestUIn4!D601</f>
        <v/>
      </c>
      <c r="F601" s="87" t="str">
        <f>TestUIn4!F601</f>
        <v/>
      </c>
    </row>
    <row r="602">
      <c r="A602" s="86">
        <f>(IF(TestUIn4!E602=US_UK!$A$2,1&amp;COUNTIF(TestUIn4!$E$2:$E602,US_UK!$A$2), IF(TestUIn4!E602=US_UK!$A$82, 2&amp;COUNTIF(TestUIn4!$E$2:$E602,US_UK!$A$82),IF(TestUIn4!E602=US_UK!$A$162, 3&amp;COUNTIF(TestUIn4!$E$2:$E602,US_UK!$A$162),IF(TestUIn4!E602=US_UK!$A$242, 4&amp;COUNTIF(TestUIn4!$E$2:$E602,US_UK!$A$242),IF(TestUIn4!E602=US_UK!$A$322, 5&amp;COUNTIF(TestUIn4!$E$2:$E602,US_UK!$A$322),IF(TestUIn4!E602=US_UK!$A$402, 6&amp;COUNTIF(TestUIn4!$E$2:$E602,US_UK!$A$402),IF(TestUIn4!E602=US_UK!$A$482, 7&amp;COUNTIF(TestUIn4!$E$2:$E602,US_UK!$A$482),IF(TestUIn4!E602=US_UK!$A$562, 8&amp;COUNTIF(TestUIn4!$E$2:$E602,US_UK!$A$562),IF(TestUIn4!E602=US_UK!$A$642, 9&amp;COUNTIF(TestUIn4!$E$2:$E602,US_UK!$A$642),IF(TestUIn4!E602=US_UK!$A$722, 10&amp;COUNTIF(TestUIn4!$E$2:$E602,US_UK!$A$722),0)))))))))))</f>
        <v>0</v>
      </c>
      <c r="B602" t="str">
        <f>TestUIn4!A602</f>
        <v/>
      </c>
      <c r="C602" t="str">
        <f>TestUIn4!B602</f>
        <v/>
      </c>
      <c r="D602" t="str">
        <f>TestUIn4!C602</f>
        <v/>
      </c>
      <c r="E602" t="str">
        <f>TestUIn4!D602</f>
        <v/>
      </c>
      <c r="F602" s="87" t="str">
        <f>TestUIn4!F602</f>
        <v/>
      </c>
    </row>
    <row r="603">
      <c r="A603" s="86">
        <f>(IF(TestUIn4!E603=US_UK!$A$2,1&amp;COUNTIF(TestUIn4!$E$2:$E603,US_UK!$A$2), IF(TestUIn4!E603=US_UK!$A$82, 2&amp;COUNTIF(TestUIn4!$E$2:$E603,US_UK!$A$82),IF(TestUIn4!E603=US_UK!$A$162, 3&amp;COUNTIF(TestUIn4!$E$2:$E603,US_UK!$A$162),IF(TestUIn4!E603=US_UK!$A$242, 4&amp;COUNTIF(TestUIn4!$E$2:$E603,US_UK!$A$242),IF(TestUIn4!E603=US_UK!$A$322, 5&amp;COUNTIF(TestUIn4!$E$2:$E603,US_UK!$A$322),IF(TestUIn4!E603=US_UK!$A$402, 6&amp;COUNTIF(TestUIn4!$E$2:$E603,US_UK!$A$402),IF(TestUIn4!E603=US_UK!$A$482, 7&amp;COUNTIF(TestUIn4!$E$2:$E603,US_UK!$A$482),IF(TestUIn4!E603=US_UK!$A$562, 8&amp;COUNTIF(TestUIn4!$E$2:$E603,US_UK!$A$562),IF(TestUIn4!E603=US_UK!$A$642, 9&amp;COUNTIF(TestUIn4!$E$2:$E603,US_UK!$A$642),IF(TestUIn4!E603=US_UK!$A$722, 10&amp;COUNTIF(TestUIn4!$E$2:$E603,US_UK!$A$722),0)))))))))))</f>
        <v>0</v>
      </c>
      <c r="B603" t="str">
        <f>TestUIn4!A603</f>
        <v/>
      </c>
      <c r="C603" t="str">
        <f>TestUIn4!B603</f>
        <v/>
      </c>
      <c r="D603" t="str">
        <f>TestUIn4!C603</f>
        <v/>
      </c>
      <c r="E603" t="str">
        <f>TestUIn4!D603</f>
        <v/>
      </c>
      <c r="F603" s="87" t="str">
        <f>TestUIn4!F603</f>
        <v/>
      </c>
    </row>
    <row r="604">
      <c r="A604" s="86">
        <f>(IF(TestUIn4!E604=US_UK!$A$2,1&amp;COUNTIF(TestUIn4!$E$2:$E604,US_UK!$A$2), IF(TestUIn4!E604=US_UK!$A$82, 2&amp;COUNTIF(TestUIn4!$E$2:$E604,US_UK!$A$82),IF(TestUIn4!E604=US_UK!$A$162, 3&amp;COUNTIF(TestUIn4!$E$2:$E604,US_UK!$A$162),IF(TestUIn4!E604=US_UK!$A$242, 4&amp;COUNTIF(TestUIn4!$E$2:$E604,US_UK!$A$242),IF(TestUIn4!E604=US_UK!$A$322, 5&amp;COUNTIF(TestUIn4!$E$2:$E604,US_UK!$A$322),IF(TestUIn4!E604=US_UK!$A$402, 6&amp;COUNTIF(TestUIn4!$E$2:$E604,US_UK!$A$402),IF(TestUIn4!E604=US_UK!$A$482, 7&amp;COUNTIF(TestUIn4!$E$2:$E604,US_UK!$A$482),IF(TestUIn4!E604=US_UK!$A$562, 8&amp;COUNTIF(TestUIn4!$E$2:$E604,US_UK!$A$562),IF(TestUIn4!E604=US_UK!$A$642, 9&amp;COUNTIF(TestUIn4!$E$2:$E604,US_UK!$A$642),IF(TestUIn4!E604=US_UK!$A$722, 10&amp;COUNTIF(TestUIn4!$E$2:$E604,US_UK!$A$722),0)))))))))))</f>
        <v>0</v>
      </c>
      <c r="B604" t="str">
        <f>TestUIn4!A604</f>
        <v/>
      </c>
      <c r="C604" t="str">
        <f>TestUIn4!B604</f>
        <v/>
      </c>
      <c r="D604" t="str">
        <f>TestUIn4!C604</f>
        <v/>
      </c>
      <c r="E604" t="str">
        <f>TestUIn4!D604</f>
        <v/>
      </c>
      <c r="F604" s="87" t="str">
        <f>TestUIn4!F604</f>
        <v/>
      </c>
    </row>
    <row r="605">
      <c r="A605" s="86">
        <f>(IF(TestUIn4!E605=US_UK!$A$2,1&amp;COUNTIF(TestUIn4!$E$2:$E605,US_UK!$A$2), IF(TestUIn4!E605=US_UK!$A$82, 2&amp;COUNTIF(TestUIn4!$E$2:$E605,US_UK!$A$82),IF(TestUIn4!E605=US_UK!$A$162, 3&amp;COUNTIF(TestUIn4!$E$2:$E605,US_UK!$A$162),IF(TestUIn4!E605=US_UK!$A$242, 4&amp;COUNTIF(TestUIn4!$E$2:$E605,US_UK!$A$242),IF(TestUIn4!E605=US_UK!$A$322, 5&amp;COUNTIF(TestUIn4!$E$2:$E605,US_UK!$A$322),IF(TestUIn4!E605=US_UK!$A$402, 6&amp;COUNTIF(TestUIn4!$E$2:$E605,US_UK!$A$402),IF(TestUIn4!E605=US_UK!$A$482, 7&amp;COUNTIF(TestUIn4!$E$2:$E605,US_UK!$A$482),IF(TestUIn4!E605=US_UK!$A$562, 8&amp;COUNTIF(TestUIn4!$E$2:$E605,US_UK!$A$562),IF(TestUIn4!E605=US_UK!$A$642, 9&amp;COUNTIF(TestUIn4!$E$2:$E605,US_UK!$A$642),IF(TestUIn4!E605=US_UK!$A$722, 10&amp;COUNTIF(TestUIn4!$E$2:$E605,US_UK!$A$722),0)))))))))))</f>
        <v>0</v>
      </c>
      <c r="B605" t="str">
        <f>TestUIn4!A605</f>
        <v/>
      </c>
      <c r="C605" t="str">
        <f>TestUIn4!B605</f>
        <v/>
      </c>
      <c r="D605" t="str">
        <f>TestUIn4!C605</f>
        <v/>
      </c>
      <c r="E605" t="str">
        <f>TestUIn4!D605</f>
        <v/>
      </c>
      <c r="F605" s="87" t="str">
        <f>TestUIn4!F605</f>
        <v/>
      </c>
    </row>
    <row r="606">
      <c r="A606" s="86">
        <f>(IF(TestUIn4!E606=US_UK!$A$2,1&amp;COUNTIF(TestUIn4!$E$2:$E606,US_UK!$A$2), IF(TestUIn4!E606=US_UK!$A$82, 2&amp;COUNTIF(TestUIn4!$E$2:$E606,US_UK!$A$82),IF(TestUIn4!E606=US_UK!$A$162, 3&amp;COUNTIF(TestUIn4!$E$2:$E606,US_UK!$A$162),IF(TestUIn4!E606=US_UK!$A$242, 4&amp;COUNTIF(TestUIn4!$E$2:$E606,US_UK!$A$242),IF(TestUIn4!E606=US_UK!$A$322, 5&amp;COUNTIF(TestUIn4!$E$2:$E606,US_UK!$A$322),IF(TestUIn4!E606=US_UK!$A$402, 6&amp;COUNTIF(TestUIn4!$E$2:$E606,US_UK!$A$402),IF(TestUIn4!E606=US_UK!$A$482, 7&amp;COUNTIF(TestUIn4!$E$2:$E606,US_UK!$A$482),IF(TestUIn4!E606=US_UK!$A$562, 8&amp;COUNTIF(TestUIn4!$E$2:$E606,US_UK!$A$562),IF(TestUIn4!E606=US_UK!$A$642, 9&amp;COUNTIF(TestUIn4!$E$2:$E606,US_UK!$A$642),IF(TestUIn4!E606=US_UK!$A$722, 10&amp;COUNTIF(TestUIn4!$E$2:$E606,US_UK!$A$722),0)))))))))))</f>
        <v>0</v>
      </c>
      <c r="B606" t="str">
        <f>TestUIn4!A606</f>
        <v/>
      </c>
      <c r="C606" t="str">
        <f>TestUIn4!B606</f>
        <v/>
      </c>
      <c r="D606" t="str">
        <f>TestUIn4!C606</f>
        <v/>
      </c>
      <c r="E606" t="str">
        <f>TestUIn4!D606</f>
        <v/>
      </c>
      <c r="F606" s="87" t="str">
        <f>TestUIn4!F606</f>
        <v/>
      </c>
    </row>
    <row r="607">
      <c r="A607" s="86">
        <f>(IF(TestUIn4!E607=US_UK!$A$2,1&amp;COUNTIF(TestUIn4!$E$2:$E607,US_UK!$A$2), IF(TestUIn4!E607=US_UK!$A$82, 2&amp;COUNTIF(TestUIn4!$E$2:$E607,US_UK!$A$82),IF(TestUIn4!E607=US_UK!$A$162, 3&amp;COUNTIF(TestUIn4!$E$2:$E607,US_UK!$A$162),IF(TestUIn4!E607=US_UK!$A$242, 4&amp;COUNTIF(TestUIn4!$E$2:$E607,US_UK!$A$242),IF(TestUIn4!E607=US_UK!$A$322, 5&amp;COUNTIF(TestUIn4!$E$2:$E607,US_UK!$A$322),IF(TestUIn4!E607=US_UK!$A$402, 6&amp;COUNTIF(TestUIn4!$E$2:$E607,US_UK!$A$402),IF(TestUIn4!E607=US_UK!$A$482, 7&amp;COUNTIF(TestUIn4!$E$2:$E607,US_UK!$A$482),IF(TestUIn4!E607=US_UK!$A$562, 8&amp;COUNTIF(TestUIn4!$E$2:$E607,US_UK!$A$562),IF(TestUIn4!E607=US_UK!$A$642, 9&amp;COUNTIF(TestUIn4!$E$2:$E607,US_UK!$A$642),IF(TestUIn4!E607=US_UK!$A$722, 10&amp;COUNTIF(TestUIn4!$E$2:$E607,US_UK!$A$722),0)))))))))))</f>
        <v>0</v>
      </c>
      <c r="B607" t="str">
        <f>TestUIn4!A607</f>
        <v/>
      </c>
      <c r="C607" t="str">
        <f>TestUIn4!B607</f>
        <v/>
      </c>
      <c r="D607" t="str">
        <f>TestUIn4!C607</f>
        <v/>
      </c>
      <c r="E607" t="str">
        <f>TestUIn4!D607</f>
        <v/>
      </c>
      <c r="F607" s="87" t="str">
        <f>TestUIn4!F607</f>
        <v/>
      </c>
    </row>
    <row r="608">
      <c r="A608" s="86">
        <f>(IF(TestUIn4!E608=US_UK!$A$2,1&amp;COUNTIF(TestUIn4!$E$2:$E608,US_UK!$A$2), IF(TestUIn4!E608=US_UK!$A$82, 2&amp;COUNTIF(TestUIn4!$E$2:$E608,US_UK!$A$82),IF(TestUIn4!E608=US_UK!$A$162, 3&amp;COUNTIF(TestUIn4!$E$2:$E608,US_UK!$A$162),IF(TestUIn4!E608=US_UK!$A$242, 4&amp;COUNTIF(TestUIn4!$E$2:$E608,US_UK!$A$242),IF(TestUIn4!E608=US_UK!$A$322, 5&amp;COUNTIF(TestUIn4!$E$2:$E608,US_UK!$A$322),IF(TestUIn4!E608=US_UK!$A$402, 6&amp;COUNTIF(TestUIn4!$E$2:$E608,US_UK!$A$402),IF(TestUIn4!E608=US_UK!$A$482, 7&amp;COUNTIF(TestUIn4!$E$2:$E608,US_UK!$A$482),IF(TestUIn4!E608=US_UK!$A$562, 8&amp;COUNTIF(TestUIn4!$E$2:$E608,US_UK!$A$562),IF(TestUIn4!E608=US_UK!$A$642, 9&amp;COUNTIF(TestUIn4!$E$2:$E608,US_UK!$A$642),IF(TestUIn4!E608=US_UK!$A$722, 10&amp;COUNTIF(TestUIn4!$E$2:$E608,US_UK!$A$722),0)))))))))))</f>
        <v>0</v>
      </c>
      <c r="B608" t="str">
        <f>TestUIn4!A608</f>
        <v/>
      </c>
      <c r="C608" t="str">
        <f>TestUIn4!B608</f>
        <v/>
      </c>
      <c r="D608" t="str">
        <f>TestUIn4!C608</f>
        <v/>
      </c>
      <c r="E608" t="str">
        <f>TestUIn4!D608</f>
        <v/>
      </c>
      <c r="F608" s="87" t="str">
        <f>TestUIn4!F608</f>
        <v/>
      </c>
    </row>
    <row r="609">
      <c r="A609" s="86">
        <f>(IF(TestUIn4!E609=US_UK!$A$2,1&amp;COUNTIF(TestUIn4!$E$2:$E609,US_UK!$A$2), IF(TestUIn4!E609=US_UK!$A$82, 2&amp;COUNTIF(TestUIn4!$E$2:$E609,US_UK!$A$82),IF(TestUIn4!E609=US_UK!$A$162, 3&amp;COUNTIF(TestUIn4!$E$2:$E609,US_UK!$A$162),IF(TestUIn4!E609=US_UK!$A$242, 4&amp;COUNTIF(TestUIn4!$E$2:$E609,US_UK!$A$242),IF(TestUIn4!E609=US_UK!$A$322, 5&amp;COUNTIF(TestUIn4!$E$2:$E609,US_UK!$A$322),IF(TestUIn4!E609=US_UK!$A$402, 6&amp;COUNTIF(TestUIn4!$E$2:$E609,US_UK!$A$402),IF(TestUIn4!E609=US_UK!$A$482, 7&amp;COUNTIF(TestUIn4!$E$2:$E609,US_UK!$A$482),IF(TestUIn4!E609=US_UK!$A$562, 8&amp;COUNTIF(TestUIn4!$E$2:$E609,US_UK!$A$562),IF(TestUIn4!E609=US_UK!$A$642, 9&amp;COUNTIF(TestUIn4!$E$2:$E609,US_UK!$A$642),IF(TestUIn4!E609=US_UK!$A$722, 10&amp;COUNTIF(TestUIn4!$E$2:$E609,US_UK!$A$722),0)))))))))))</f>
        <v>0</v>
      </c>
      <c r="B609" t="str">
        <f>TestUIn4!A609</f>
        <v/>
      </c>
      <c r="C609" t="str">
        <f>TestUIn4!B609</f>
        <v/>
      </c>
      <c r="D609" t="str">
        <f>TestUIn4!C609</f>
        <v/>
      </c>
      <c r="E609" t="str">
        <f>TestUIn4!D609</f>
        <v/>
      </c>
      <c r="F609" s="87" t="str">
        <f>TestUIn4!F609</f>
        <v/>
      </c>
    </row>
    <row r="610">
      <c r="A610" s="86">
        <f>(IF(TestUIn4!E610=US_UK!$A$2,1&amp;COUNTIF(TestUIn4!$E$2:$E610,US_UK!$A$2), IF(TestUIn4!E610=US_UK!$A$82, 2&amp;COUNTIF(TestUIn4!$E$2:$E610,US_UK!$A$82),IF(TestUIn4!E610=US_UK!$A$162, 3&amp;COUNTIF(TestUIn4!$E$2:$E610,US_UK!$A$162),IF(TestUIn4!E610=US_UK!$A$242, 4&amp;COUNTIF(TestUIn4!$E$2:$E610,US_UK!$A$242),IF(TestUIn4!E610=US_UK!$A$322, 5&amp;COUNTIF(TestUIn4!$E$2:$E610,US_UK!$A$322),IF(TestUIn4!E610=US_UK!$A$402, 6&amp;COUNTIF(TestUIn4!$E$2:$E610,US_UK!$A$402),IF(TestUIn4!E610=US_UK!$A$482, 7&amp;COUNTIF(TestUIn4!$E$2:$E610,US_UK!$A$482),IF(TestUIn4!E610=US_UK!$A$562, 8&amp;COUNTIF(TestUIn4!$E$2:$E610,US_UK!$A$562),IF(TestUIn4!E610=US_UK!$A$642, 9&amp;COUNTIF(TestUIn4!$E$2:$E610,US_UK!$A$642),IF(TestUIn4!E610=US_UK!$A$722, 10&amp;COUNTIF(TestUIn4!$E$2:$E610,US_UK!$A$722),0)))))))))))</f>
        <v>0</v>
      </c>
      <c r="B610" t="str">
        <f>TestUIn4!A610</f>
        <v/>
      </c>
      <c r="C610" t="str">
        <f>TestUIn4!B610</f>
        <v/>
      </c>
      <c r="D610" t="str">
        <f>TestUIn4!C610</f>
        <v/>
      </c>
      <c r="E610" t="str">
        <f>TestUIn4!D610</f>
        <v/>
      </c>
      <c r="F610" s="87" t="str">
        <f>TestUIn4!F610</f>
        <v/>
      </c>
    </row>
    <row r="611">
      <c r="A611" s="86">
        <f>(IF(TestUIn4!E611=US_UK!$A$2,1&amp;COUNTIF(TestUIn4!$E$2:$E611,US_UK!$A$2), IF(TestUIn4!E611=US_UK!$A$82, 2&amp;COUNTIF(TestUIn4!$E$2:$E611,US_UK!$A$82),IF(TestUIn4!E611=US_UK!$A$162, 3&amp;COUNTIF(TestUIn4!$E$2:$E611,US_UK!$A$162),IF(TestUIn4!E611=US_UK!$A$242, 4&amp;COUNTIF(TestUIn4!$E$2:$E611,US_UK!$A$242),IF(TestUIn4!E611=US_UK!$A$322, 5&amp;COUNTIF(TestUIn4!$E$2:$E611,US_UK!$A$322),IF(TestUIn4!E611=US_UK!$A$402, 6&amp;COUNTIF(TestUIn4!$E$2:$E611,US_UK!$A$402),IF(TestUIn4!E611=US_UK!$A$482, 7&amp;COUNTIF(TestUIn4!$E$2:$E611,US_UK!$A$482),IF(TestUIn4!E611=US_UK!$A$562, 8&amp;COUNTIF(TestUIn4!$E$2:$E611,US_UK!$A$562),IF(TestUIn4!E611=US_UK!$A$642, 9&amp;COUNTIF(TestUIn4!$E$2:$E611,US_UK!$A$642),IF(TestUIn4!E611=US_UK!$A$722, 10&amp;COUNTIF(TestUIn4!$E$2:$E611,US_UK!$A$722),0)))))))))))</f>
        <v>0</v>
      </c>
      <c r="B611" t="str">
        <f>TestUIn4!A611</f>
        <v/>
      </c>
      <c r="C611" t="str">
        <f>TestUIn4!B611</f>
        <v/>
      </c>
      <c r="D611" t="str">
        <f>TestUIn4!C611</f>
        <v/>
      </c>
      <c r="E611" t="str">
        <f>TestUIn4!D611</f>
        <v/>
      </c>
      <c r="F611" s="87" t="str">
        <f>TestUIn4!F611</f>
        <v/>
      </c>
    </row>
    <row r="612">
      <c r="A612" s="86">
        <f>(IF(TestUIn4!E612=US_UK!$A$2,1&amp;COUNTIF(TestUIn4!$E$2:$E612,US_UK!$A$2), IF(TestUIn4!E612=US_UK!$A$82, 2&amp;COUNTIF(TestUIn4!$E$2:$E612,US_UK!$A$82),IF(TestUIn4!E612=US_UK!$A$162, 3&amp;COUNTIF(TestUIn4!$E$2:$E612,US_UK!$A$162),IF(TestUIn4!E612=US_UK!$A$242, 4&amp;COUNTIF(TestUIn4!$E$2:$E612,US_UK!$A$242),IF(TestUIn4!E612=US_UK!$A$322, 5&amp;COUNTIF(TestUIn4!$E$2:$E612,US_UK!$A$322),IF(TestUIn4!E612=US_UK!$A$402, 6&amp;COUNTIF(TestUIn4!$E$2:$E612,US_UK!$A$402),IF(TestUIn4!E612=US_UK!$A$482, 7&amp;COUNTIF(TestUIn4!$E$2:$E612,US_UK!$A$482),IF(TestUIn4!E612=US_UK!$A$562, 8&amp;COUNTIF(TestUIn4!$E$2:$E612,US_UK!$A$562),IF(TestUIn4!E612=US_UK!$A$642, 9&amp;COUNTIF(TestUIn4!$E$2:$E612,US_UK!$A$642),IF(TestUIn4!E612=US_UK!$A$722, 10&amp;COUNTIF(TestUIn4!$E$2:$E612,US_UK!$A$722),0)))))))))))</f>
        <v>0</v>
      </c>
      <c r="B612" t="str">
        <f>TestUIn4!A612</f>
        <v/>
      </c>
      <c r="C612" t="str">
        <f>TestUIn4!B612</f>
        <v/>
      </c>
      <c r="D612" t="str">
        <f>TestUIn4!C612</f>
        <v/>
      </c>
      <c r="E612" t="str">
        <f>TestUIn4!D612</f>
        <v/>
      </c>
      <c r="F612" s="87" t="str">
        <f>TestUIn4!F612</f>
        <v/>
      </c>
    </row>
    <row r="613">
      <c r="A613" s="86">
        <f>(IF(TestUIn4!E613=US_UK!$A$2,1&amp;COUNTIF(TestUIn4!$E$2:$E613,US_UK!$A$2), IF(TestUIn4!E613=US_UK!$A$82, 2&amp;COUNTIF(TestUIn4!$E$2:$E613,US_UK!$A$82),IF(TestUIn4!E613=US_UK!$A$162, 3&amp;COUNTIF(TestUIn4!$E$2:$E613,US_UK!$A$162),IF(TestUIn4!E613=US_UK!$A$242, 4&amp;COUNTIF(TestUIn4!$E$2:$E613,US_UK!$A$242),IF(TestUIn4!E613=US_UK!$A$322, 5&amp;COUNTIF(TestUIn4!$E$2:$E613,US_UK!$A$322),IF(TestUIn4!E613=US_UK!$A$402, 6&amp;COUNTIF(TestUIn4!$E$2:$E613,US_UK!$A$402),IF(TestUIn4!E613=US_UK!$A$482, 7&amp;COUNTIF(TestUIn4!$E$2:$E613,US_UK!$A$482),IF(TestUIn4!E613=US_UK!$A$562, 8&amp;COUNTIF(TestUIn4!$E$2:$E613,US_UK!$A$562),IF(TestUIn4!E613=US_UK!$A$642, 9&amp;COUNTIF(TestUIn4!$E$2:$E613,US_UK!$A$642),IF(TestUIn4!E613=US_UK!$A$722, 10&amp;COUNTIF(TestUIn4!$E$2:$E613,US_UK!$A$722),0)))))))))))</f>
        <v>0</v>
      </c>
      <c r="B613" t="str">
        <f>TestUIn4!A613</f>
        <v/>
      </c>
      <c r="C613" t="str">
        <f>TestUIn4!B613</f>
        <v/>
      </c>
      <c r="D613" t="str">
        <f>TestUIn4!C613</f>
        <v/>
      </c>
      <c r="E613" t="str">
        <f>TestUIn4!D613</f>
        <v/>
      </c>
      <c r="F613" s="87" t="str">
        <f>TestUIn4!F613</f>
        <v/>
      </c>
    </row>
    <row r="614">
      <c r="A614" s="86">
        <f>(IF(TestUIn4!E614=US_UK!$A$2,1&amp;COUNTIF(TestUIn4!$E$2:$E614,US_UK!$A$2), IF(TestUIn4!E614=US_UK!$A$82, 2&amp;COUNTIF(TestUIn4!$E$2:$E614,US_UK!$A$82),IF(TestUIn4!E614=US_UK!$A$162, 3&amp;COUNTIF(TestUIn4!$E$2:$E614,US_UK!$A$162),IF(TestUIn4!E614=US_UK!$A$242, 4&amp;COUNTIF(TestUIn4!$E$2:$E614,US_UK!$A$242),IF(TestUIn4!E614=US_UK!$A$322, 5&amp;COUNTIF(TestUIn4!$E$2:$E614,US_UK!$A$322),IF(TestUIn4!E614=US_UK!$A$402, 6&amp;COUNTIF(TestUIn4!$E$2:$E614,US_UK!$A$402),IF(TestUIn4!E614=US_UK!$A$482, 7&amp;COUNTIF(TestUIn4!$E$2:$E614,US_UK!$A$482),IF(TestUIn4!E614=US_UK!$A$562, 8&amp;COUNTIF(TestUIn4!$E$2:$E614,US_UK!$A$562),IF(TestUIn4!E614=US_UK!$A$642, 9&amp;COUNTIF(TestUIn4!$E$2:$E614,US_UK!$A$642),IF(TestUIn4!E614=US_UK!$A$722, 10&amp;COUNTIF(TestUIn4!$E$2:$E614,US_UK!$A$722),0)))))))))))</f>
        <v>0</v>
      </c>
      <c r="B614" t="str">
        <f>TestUIn4!A614</f>
        <v/>
      </c>
      <c r="C614" t="str">
        <f>TestUIn4!B614</f>
        <v/>
      </c>
      <c r="D614" t="str">
        <f>TestUIn4!C614</f>
        <v/>
      </c>
      <c r="E614" t="str">
        <f>TestUIn4!D614</f>
        <v/>
      </c>
      <c r="F614" s="87" t="str">
        <f>TestUIn4!F614</f>
        <v/>
      </c>
    </row>
    <row r="615">
      <c r="A615" s="86">
        <f>(IF(TestUIn4!E615=US_UK!$A$2,1&amp;COUNTIF(TestUIn4!$E$2:$E615,US_UK!$A$2), IF(TestUIn4!E615=US_UK!$A$82, 2&amp;COUNTIF(TestUIn4!$E$2:$E615,US_UK!$A$82),IF(TestUIn4!E615=US_UK!$A$162, 3&amp;COUNTIF(TestUIn4!$E$2:$E615,US_UK!$A$162),IF(TestUIn4!E615=US_UK!$A$242, 4&amp;COUNTIF(TestUIn4!$E$2:$E615,US_UK!$A$242),IF(TestUIn4!E615=US_UK!$A$322, 5&amp;COUNTIF(TestUIn4!$E$2:$E615,US_UK!$A$322),IF(TestUIn4!E615=US_UK!$A$402, 6&amp;COUNTIF(TestUIn4!$E$2:$E615,US_UK!$A$402),IF(TestUIn4!E615=US_UK!$A$482, 7&amp;COUNTIF(TestUIn4!$E$2:$E615,US_UK!$A$482),IF(TestUIn4!E615=US_UK!$A$562, 8&amp;COUNTIF(TestUIn4!$E$2:$E615,US_UK!$A$562),IF(TestUIn4!E615=US_UK!$A$642, 9&amp;COUNTIF(TestUIn4!$E$2:$E615,US_UK!$A$642),IF(TestUIn4!E615=US_UK!$A$722, 10&amp;COUNTIF(TestUIn4!$E$2:$E615,US_UK!$A$722),0)))))))))))</f>
        <v>0</v>
      </c>
      <c r="B615" t="str">
        <f>TestUIn4!A615</f>
        <v/>
      </c>
      <c r="C615" t="str">
        <f>TestUIn4!B615</f>
        <v/>
      </c>
      <c r="D615" t="str">
        <f>TestUIn4!C615</f>
        <v/>
      </c>
      <c r="E615" t="str">
        <f>TestUIn4!D615</f>
        <v/>
      </c>
      <c r="F615" s="87" t="str">
        <f>TestUIn4!F615</f>
        <v/>
      </c>
    </row>
    <row r="616">
      <c r="A616" s="86">
        <f>(IF(TestUIn4!E616=US_UK!$A$2,1&amp;COUNTIF(TestUIn4!$E$2:$E616,US_UK!$A$2), IF(TestUIn4!E616=US_UK!$A$82, 2&amp;COUNTIF(TestUIn4!$E$2:$E616,US_UK!$A$82),IF(TestUIn4!E616=US_UK!$A$162, 3&amp;COUNTIF(TestUIn4!$E$2:$E616,US_UK!$A$162),IF(TestUIn4!E616=US_UK!$A$242, 4&amp;COUNTIF(TestUIn4!$E$2:$E616,US_UK!$A$242),IF(TestUIn4!E616=US_UK!$A$322, 5&amp;COUNTIF(TestUIn4!$E$2:$E616,US_UK!$A$322),IF(TestUIn4!E616=US_UK!$A$402, 6&amp;COUNTIF(TestUIn4!$E$2:$E616,US_UK!$A$402),IF(TestUIn4!E616=US_UK!$A$482, 7&amp;COUNTIF(TestUIn4!$E$2:$E616,US_UK!$A$482),IF(TestUIn4!E616=US_UK!$A$562, 8&amp;COUNTIF(TestUIn4!$E$2:$E616,US_UK!$A$562),IF(TestUIn4!E616=US_UK!$A$642, 9&amp;COUNTIF(TestUIn4!$E$2:$E616,US_UK!$A$642),IF(TestUIn4!E616=US_UK!$A$722, 10&amp;COUNTIF(TestUIn4!$E$2:$E616,US_UK!$A$722),0)))))))))))</f>
        <v>0</v>
      </c>
      <c r="B616" t="str">
        <f>TestUIn4!A616</f>
        <v/>
      </c>
      <c r="C616" t="str">
        <f>TestUIn4!B616</f>
        <v/>
      </c>
      <c r="D616" t="str">
        <f>TestUIn4!C616</f>
        <v/>
      </c>
      <c r="E616" t="str">
        <f>TestUIn4!D616</f>
        <v/>
      </c>
      <c r="F616" s="87" t="str">
        <f>TestUIn4!F616</f>
        <v/>
      </c>
    </row>
    <row r="617">
      <c r="A617" s="86">
        <f>(IF(TestUIn4!E617=US_UK!$A$2,1&amp;COUNTIF(TestUIn4!$E$2:$E617,US_UK!$A$2), IF(TestUIn4!E617=US_UK!$A$82, 2&amp;COUNTIF(TestUIn4!$E$2:$E617,US_UK!$A$82),IF(TestUIn4!E617=US_UK!$A$162, 3&amp;COUNTIF(TestUIn4!$E$2:$E617,US_UK!$A$162),IF(TestUIn4!E617=US_UK!$A$242, 4&amp;COUNTIF(TestUIn4!$E$2:$E617,US_UK!$A$242),IF(TestUIn4!E617=US_UK!$A$322, 5&amp;COUNTIF(TestUIn4!$E$2:$E617,US_UK!$A$322),IF(TestUIn4!E617=US_UK!$A$402, 6&amp;COUNTIF(TestUIn4!$E$2:$E617,US_UK!$A$402),IF(TestUIn4!E617=US_UK!$A$482, 7&amp;COUNTIF(TestUIn4!$E$2:$E617,US_UK!$A$482),IF(TestUIn4!E617=US_UK!$A$562, 8&amp;COUNTIF(TestUIn4!$E$2:$E617,US_UK!$A$562),IF(TestUIn4!E617=US_UK!$A$642, 9&amp;COUNTIF(TestUIn4!$E$2:$E617,US_UK!$A$642),IF(TestUIn4!E617=US_UK!$A$722, 10&amp;COUNTIF(TestUIn4!$E$2:$E617,US_UK!$A$722),0)))))))))))</f>
        <v>0</v>
      </c>
      <c r="B617" t="str">
        <f>TestUIn4!A617</f>
        <v/>
      </c>
      <c r="C617" t="str">
        <f>TestUIn4!B617</f>
        <v/>
      </c>
      <c r="D617" t="str">
        <f>TestUIn4!C617</f>
        <v/>
      </c>
      <c r="E617" t="str">
        <f>TestUIn4!D617</f>
        <v/>
      </c>
      <c r="F617" s="87" t="str">
        <f>TestUIn4!F617</f>
        <v/>
      </c>
    </row>
    <row r="618">
      <c r="A618" s="86">
        <f>(IF(TestUIn4!E618=US_UK!$A$2,1&amp;COUNTIF(TestUIn4!$E$2:$E618,US_UK!$A$2), IF(TestUIn4!E618=US_UK!$A$82, 2&amp;COUNTIF(TestUIn4!$E$2:$E618,US_UK!$A$82),IF(TestUIn4!E618=US_UK!$A$162, 3&amp;COUNTIF(TestUIn4!$E$2:$E618,US_UK!$A$162),IF(TestUIn4!E618=US_UK!$A$242, 4&amp;COUNTIF(TestUIn4!$E$2:$E618,US_UK!$A$242),IF(TestUIn4!E618=US_UK!$A$322, 5&amp;COUNTIF(TestUIn4!$E$2:$E618,US_UK!$A$322),IF(TestUIn4!E618=US_UK!$A$402, 6&amp;COUNTIF(TestUIn4!$E$2:$E618,US_UK!$A$402),IF(TestUIn4!E618=US_UK!$A$482, 7&amp;COUNTIF(TestUIn4!$E$2:$E618,US_UK!$A$482),IF(TestUIn4!E618=US_UK!$A$562, 8&amp;COUNTIF(TestUIn4!$E$2:$E618,US_UK!$A$562),IF(TestUIn4!E618=US_UK!$A$642, 9&amp;COUNTIF(TestUIn4!$E$2:$E618,US_UK!$A$642),IF(TestUIn4!E618=US_UK!$A$722, 10&amp;COUNTIF(TestUIn4!$E$2:$E618,US_UK!$A$722),0)))))))))))</f>
        <v>0</v>
      </c>
      <c r="B618" t="str">
        <f>TestUIn4!A618</f>
        <v/>
      </c>
      <c r="C618" t="str">
        <f>TestUIn4!B618</f>
        <v/>
      </c>
      <c r="D618" t="str">
        <f>TestUIn4!C618</f>
        <v/>
      </c>
      <c r="E618" t="str">
        <f>TestUIn4!D618</f>
        <v/>
      </c>
      <c r="F618" s="87" t="str">
        <f>TestUIn4!F618</f>
        <v/>
      </c>
    </row>
    <row r="619">
      <c r="A619" s="86">
        <f>(IF(TestUIn4!E619=US_UK!$A$2,1&amp;COUNTIF(TestUIn4!$E$2:$E619,US_UK!$A$2), IF(TestUIn4!E619=US_UK!$A$82, 2&amp;COUNTIF(TestUIn4!$E$2:$E619,US_UK!$A$82),IF(TestUIn4!E619=US_UK!$A$162, 3&amp;COUNTIF(TestUIn4!$E$2:$E619,US_UK!$A$162),IF(TestUIn4!E619=US_UK!$A$242, 4&amp;COUNTIF(TestUIn4!$E$2:$E619,US_UK!$A$242),IF(TestUIn4!E619=US_UK!$A$322, 5&amp;COUNTIF(TestUIn4!$E$2:$E619,US_UK!$A$322),IF(TestUIn4!E619=US_UK!$A$402, 6&amp;COUNTIF(TestUIn4!$E$2:$E619,US_UK!$A$402),IF(TestUIn4!E619=US_UK!$A$482, 7&amp;COUNTIF(TestUIn4!$E$2:$E619,US_UK!$A$482),IF(TestUIn4!E619=US_UK!$A$562, 8&amp;COUNTIF(TestUIn4!$E$2:$E619,US_UK!$A$562),IF(TestUIn4!E619=US_UK!$A$642, 9&amp;COUNTIF(TestUIn4!$E$2:$E619,US_UK!$A$642),IF(TestUIn4!E619=US_UK!$A$722, 10&amp;COUNTIF(TestUIn4!$E$2:$E619,US_UK!$A$722),0)))))))))))</f>
        <v>0</v>
      </c>
      <c r="B619" t="str">
        <f>TestUIn4!A619</f>
        <v/>
      </c>
      <c r="C619" t="str">
        <f>TestUIn4!B619</f>
        <v/>
      </c>
      <c r="D619" t="str">
        <f>TestUIn4!C619</f>
        <v/>
      </c>
      <c r="E619" t="str">
        <f>TestUIn4!D619</f>
        <v/>
      </c>
      <c r="F619" s="87" t="str">
        <f>TestUIn4!F619</f>
        <v/>
      </c>
    </row>
    <row r="620">
      <c r="A620" s="86">
        <f>(IF(TestUIn4!E620=US_UK!$A$2,1&amp;COUNTIF(TestUIn4!$E$2:$E620,US_UK!$A$2), IF(TestUIn4!E620=US_UK!$A$82, 2&amp;COUNTIF(TestUIn4!$E$2:$E620,US_UK!$A$82),IF(TestUIn4!E620=US_UK!$A$162, 3&amp;COUNTIF(TestUIn4!$E$2:$E620,US_UK!$A$162),IF(TestUIn4!E620=US_UK!$A$242, 4&amp;COUNTIF(TestUIn4!$E$2:$E620,US_UK!$A$242),IF(TestUIn4!E620=US_UK!$A$322, 5&amp;COUNTIF(TestUIn4!$E$2:$E620,US_UK!$A$322),IF(TestUIn4!E620=US_UK!$A$402, 6&amp;COUNTIF(TestUIn4!$E$2:$E620,US_UK!$A$402),IF(TestUIn4!E620=US_UK!$A$482, 7&amp;COUNTIF(TestUIn4!$E$2:$E620,US_UK!$A$482),IF(TestUIn4!E620=US_UK!$A$562, 8&amp;COUNTIF(TestUIn4!$E$2:$E620,US_UK!$A$562),IF(TestUIn4!E620=US_UK!$A$642, 9&amp;COUNTIF(TestUIn4!$E$2:$E620,US_UK!$A$642),IF(TestUIn4!E620=US_UK!$A$722, 10&amp;COUNTIF(TestUIn4!$E$2:$E620,US_UK!$A$722),0)))))))))))</f>
        <v>0</v>
      </c>
      <c r="B620" t="str">
        <f>TestUIn4!A620</f>
        <v/>
      </c>
      <c r="C620" t="str">
        <f>TestUIn4!B620</f>
        <v/>
      </c>
      <c r="D620" t="str">
        <f>TestUIn4!C620</f>
        <v/>
      </c>
      <c r="E620" t="str">
        <f>TestUIn4!D620</f>
        <v/>
      </c>
      <c r="F620" s="87" t="str">
        <f>TestUIn4!F620</f>
        <v/>
      </c>
    </row>
    <row r="621">
      <c r="A621" s="86">
        <f>(IF(TestUIn4!E621=US_UK!$A$2,1&amp;COUNTIF(TestUIn4!$E$2:$E621,US_UK!$A$2), IF(TestUIn4!E621=US_UK!$A$82, 2&amp;COUNTIF(TestUIn4!$E$2:$E621,US_UK!$A$82),IF(TestUIn4!E621=US_UK!$A$162, 3&amp;COUNTIF(TestUIn4!$E$2:$E621,US_UK!$A$162),IF(TestUIn4!E621=US_UK!$A$242, 4&amp;COUNTIF(TestUIn4!$E$2:$E621,US_UK!$A$242),IF(TestUIn4!E621=US_UK!$A$322, 5&amp;COUNTIF(TestUIn4!$E$2:$E621,US_UK!$A$322),IF(TestUIn4!E621=US_UK!$A$402, 6&amp;COUNTIF(TestUIn4!$E$2:$E621,US_UK!$A$402),IF(TestUIn4!E621=US_UK!$A$482, 7&amp;COUNTIF(TestUIn4!$E$2:$E621,US_UK!$A$482),IF(TestUIn4!E621=US_UK!$A$562, 8&amp;COUNTIF(TestUIn4!$E$2:$E621,US_UK!$A$562),IF(TestUIn4!E621=US_UK!$A$642, 9&amp;COUNTIF(TestUIn4!$E$2:$E621,US_UK!$A$642),IF(TestUIn4!E621=US_UK!$A$722, 10&amp;COUNTIF(TestUIn4!$E$2:$E621,US_UK!$A$722),0)))))))))))</f>
        <v>0</v>
      </c>
      <c r="B621" t="str">
        <f>TestUIn4!A621</f>
        <v/>
      </c>
      <c r="C621" t="str">
        <f>TestUIn4!B621</f>
        <v/>
      </c>
      <c r="D621" t="str">
        <f>TestUIn4!C621</f>
        <v/>
      </c>
      <c r="E621" t="str">
        <f>TestUIn4!D621</f>
        <v/>
      </c>
      <c r="F621" s="87" t="str">
        <f>TestUIn4!F621</f>
        <v/>
      </c>
    </row>
    <row r="622">
      <c r="A622" s="86">
        <f>(IF(TestUIn4!E622=US_UK!$A$2,1&amp;COUNTIF(TestUIn4!$E$2:$E622,US_UK!$A$2), IF(TestUIn4!E622=US_UK!$A$82, 2&amp;COUNTIF(TestUIn4!$E$2:$E622,US_UK!$A$82),IF(TestUIn4!E622=US_UK!$A$162, 3&amp;COUNTIF(TestUIn4!$E$2:$E622,US_UK!$A$162),IF(TestUIn4!E622=US_UK!$A$242, 4&amp;COUNTIF(TestUIn4!$E$2:$E622,US_UK!$A$242),IF(TestUIn4!E622=US_UK!$A$322, 5&amp;COUNTIF(TestUIn4!$E$2:$E622,US_UK!$A$322),IF(TestUIn4!E622=US_UK!$A$402, 6&amp;COUNTIF(TestUIn4!$E$2:$E622,US_UK!$A$402),IF(TestUIn4!E622=US_UK!$A$482, 7&amp;COUNTIF(TestUIn4!$E$2:$E622,US_UK!$A$482),IF(TestUIn4!E622=US_UK!$A$562, 8&amp;COUNTIF(TestUIn4!$E$2:$E622,US_UK!$A$562),IF(TestUIn4!E622=US_UK!$A$642, 9&amp;COUNTIF(TestUIn4!$E$2:$E622,US_UK!$A$642),IF(TestUIn4!E622=US_UK!$A$722, 10&amp;COUNTIF(TestUIn4!$E$2:$E622,US_UK!$A$722),0)))))))))))</f>
        <v>0</v>
      </c>
      <c r="B622" t="str">
        <f>TestUIn4!A622</f>
        <v/>
      </c>
      <c r="C622" t="str">
        <f>TestUIn4!B622</f>
        <v/>
      </c>
      <c r="D622" t="str">
        <f>TestUIn4!C622</f>
        <v/>
      </c>
      <c r="E622" t="str">
        <f>TestUIn4!D622</f>
        <v/>
      </c>
      <c r="F622" s="87" t="str">
        <f>TestUIn4!F622</f>
        <v/>
      </c>
    </row>
    <row r="623">
      <c r="A623" s="86">
        <f>(IF(TestUIn4!E623=US_UK!$A$2,1&amp;COUNTIF(TestUIn4!$E$2:$E623,US_UK!$A$2), IF(TestUIn4!E623=US_UK!$A$82, 2&amp;COUNTIF(TestUIn4!$E$2:$E623,US_UK!$A$82),IF(TestUIn4!E623=US_UK!$A$162, 3&amp;COUNTIF(TestUIn4!$E$2:$E623,US_UK!$A$162),IF(TestUIn4!E623=US_UK!$A$242, 4&amp;COUNTIF(TestUIn4!$E$2:$E623,US_UK!$A$242),IF(TestUIn4!E623=US_UK!$A$322, 5&amp;COUNTIF(TestUIn4!$E$2:$E623,US_UK!$A$322),IF(TestUIn4!E623=US_UK!$A$402, 6&amp;COUNTIF(TestUIn4!$E$2:$E623,US_UK!$A$402),IF(TestUIn4!E623=US_UK!$A$482, 7&amp;COUNTIF(TestUIn4!$E$2:$E623,US_UK!$A$482),IF(TestUIn4!E623=US_UK!$A$562, 8&amp;COUNTIF(TestUIn4!$E$2:$E623,US_UK!$A$562),IF(TestUIn4!E623=US_UK!$A$642, 9&amp;COUNTIF(TestUIn4!$E$2:$E623,US_UK!$A$642),IF(TestUIn4!E623=US_UK!$A$722, 10&amp;COUNTIF(TestUIn4!$E$2:$E623,US_UK!$A$722),0)))))))))))</f>
        <v>0</v>
      </c>
      <c r="B623" t="str">
        <f>TestUIn4!A623</f>
        <v/>
      </c>
      <c r="C623" t="str">
        <f>TestUIn4!B623</f>
        <v/>
      </c>
      <c r="D623" t="str">
        <f>TestUIn4!C623</f>
        <v/>
      </c>
      <c r="E623" t="str">
        <f>TestUIn4!D623</f>
        <v/>
      </c>
      <c r="F623" s="87" t="str">
        <f>TestUIn4!F623</f>
        <v/>
      </c>
    </row>
    <row r="624">
      <c r="A624" s="86">
        <f>(IF(TestUIn4!E624=US_UK!$A$2,1&amp;COUNTIF(TestUIn4!$E$2:$E624,US_UK!$A$2), IF(TestUIn4!E624=US_UK!$A$82, 2&amp;COUNTIF(TestUIn4!$E$2:$E624,US_UK!$A$82),IF(TestUIn4!E624=US_UK!$A$162, 3&amp;COUNTIF(TestUIn4!$E$2:$E624,US_UK!$A$162),IF(TestUIn4!E624=US_UK!$A$242, 4&amp;COUNTIF(TestUIn4!$E$2:$E624,US_UK!$A$242),IF(TestUIn4!E624=US_UK!$A$322, 5&amp;COUNTIF(TestUIn4!$E$2:$E624,US_UK!$A$322),IF(TestUIn4!E624=US_UK!$A$402, 6&amp;COUNTIF(TestUIn4!$E$2:$E624,US_UK!$A$402),IF(TestUIn4!E624=US_UK!$A$482, 7&amp;COUNTIF(TestUIn4!$E$2:$E624,US_UK!$A$482),IF(TestUIn4!E624=US_UK!$A$562, 8&amp;COUNTIF(TestUIn4!$E$2:$E624,US_UK!$A$562),IF(TestUIn4!E624=US_UK!$A$642, 9&amp;COUNTIF(TestUIn4!$E$2:$E624,US_UK!$A$642),IF(TestUIn4!E624=US_UK!$A$722, 10&amp;COUNTIF(TestUIn4!$E$2:$E624,US_UK!$A$722),0)))))))))))</f>
        <v>0</v>
      </c>
      <c r="B624" t="str">
        <f>TestUIn4!A624</f>
        <v/>
      </c>
      <c r="C624" t="str">
        <f>TestUIn4!B624</f>
        <v/>
      </c>
      <c r="D624" t="str">
        <f>TestUIn4!C624</f>
        <v/>
      </c>
      <c r="E624" t="str">
        <f>TestUIn4!D624</f>
        <v/>
      </c>
      <c r="F624" s="87" t="str">
        <f>TestUIn4!F624</f>
        <v/>
      </c>
    </row>
    <row r="625">
      <c r="A625" s="86">
        <f>(IF(TestUIn4!E625=US_UK!$A$2,1&amp;COUNTIF(TestUIn4!$E$2:$E625,US_UK!$A$2), IF(TestUIn4!E625=US_UK!$A$82, 2&amp;COUNTIF(TestUIn4!$E$2:$E625,US_UK!$A$82),IF(TestUIn4!E625=US_UK!$A$162, 3&amp;COUNTIF(TestUIn4!$E$2:$E625,US_UK!$A$162),IF(TestUIn4!E625=US_UK!$A$242, 4&amp;COUNTIF(TestUIn4!$E$2:$E625,US_UK!$A$242),IF(TestUIn4!E625=US_UK!$A$322, 5&amp;COUNTIF(TestUIn4!$E$2:$E625,US_UK!$A$322),IF(TestUIn4!E625=US_UK!$A$402, 6&amp;COUNTIF(TestUIn4!$E$2:$E625,US_UK!$A$402),IF(TestUIn4!E625=US_UK!$A$482, 7&amp;COUNTIF(TestUIn4!$E$2:$E625,US_UK!$A$482),IF(TestUIn4!E625=US_UK!$A$562, 8&amp;COUNTIF(TestUIn4!$E$2:$E625,US_UK!$A$562),IF(TestUIn4!E625=US_UK!$A$642, 9&amp;COUNTIF(TestUIn4!$E$2:$E625,US_UK!$A$642),IF(TestUIn4!E625=US_UK!$A$722, 10&amp;COUNTIF(TestUIn4!$E$2:$E625,US_UK!$A$722),0)))))))))))</f>
        <v>0</v>
      </c>
      <c r="B625" t="str">
        <f>TestUIn4!A625</f>
        <v/>
      </c>
      <c r="C625" t="str">
        <f>TestUIn4!B625</f>
        <v/>
      </c>
      <c r="D625" t="str">
        <f>TestUIn4!C625</f>
        <v/>
      </c>
      <c r="E625" t="str">
        <f>TestUIn4!D625</f>
        <v/>
      </c>
      <c r="F625" s="87" t="str">
        <f>TestUIn4!F625</f>
        <v/>
      </c>
    </row>
    <row r="626">
      <c r="A626" s="86">
        <f>(IF(TestUIn4!E626=US_UK!$A$2,1&amp;COUNTIF(TestUIn4!$E$2:$E626,US_UK!$A$2), IF(TestUIn4!E626=US_UK!$A$82, 2&amp;COUNTIF(TestUIn4!$E$2:$E626,US_UK!$A$82),IF(TestUIn4!E626=US_UK!$A$162, 3&amp;COUNTIF(TestUIn4!$E$2:$E626,US_UK!$A$162),IF(TestUIn4!E626=US_UK!$A$242, 4&amp;COUNTIF(TestUIn4!$E$2:$E626,US_UK!$A$242),IF(TestUIn4!E626=US_UK!$A$322, 5&amp;COUNTIF(TestUIn4!$E$2:$E626,US_UK!$A$322),IF(TestUIn4!E626=US_UK!$A$402, 6&amp;COUNTIF(TestUIn4!$E$2:$E626,US_UK!$A$402),IF(TestUIn4!E626=US_UK!$A$482, 7&amp;COUNTIF(TestUIn4!$E$2:$E626,US_UK!$A$482),IF(TestUIn4!E626=US_UK!$A$562, 8&amp;COUNTIF(TestUIn4!$E$2:$E626,US_UK!$A$562),IF(TestUIn4!E626=US_UK!$A$642, 9&amp;COUNTIF(TestUIn4!$E$2:$E626,US_UK!$A$642),IF(TestUIn4!E626=US_UK!$A$722, 10&amp;COUNTIF(TestUIn4!$E$2:$E626,US_UK!$A$722),0)))))))))))</f>
        <v>0</v>
      </c>
      <c r="B626" t="str">
        <f>TestUIn4!A626</f>
        <v/>
      </c>
      <c r="C626" t="str">
        <f>TestUIn4!B626</f>
        <v/>
      </c>
      <c r="D626" t="str">
        <f>TestUIn4!C626</f>
        <v/>
      </c>
      <c r="E626" t="str">
        <f>TestUIn4!D626</f>
        <v/>
      </c>
      <c r="F626" s="87" t="str">
        <f>TestUIn4!F626</f>
        <v/>
      </c>
    </row>
    <row r="627">
      <c r="A627" s="86">
        <f>(IF(TestUIn4!E627=US_UK!$A$2,1&amp;COUNTIF(TestUIn4!$E$2:$E627,US_UK!$A$2), IF(TestUIn4!E627=US_UK!$A$82, 2&amp;COUNTIF(TestUIn4!$E$2:$E627,US_UK!$A$82),IF(TestUIn4!E627=US_UK!$A$162, 3&amp;COUNTIF(TestUIn4!$E$2:$E627,US_UK!$A$162),IF(TestUIn4!E627=US_UK!$A$242, 4&amp;COUNTIF(TestUIn4!$E$2:$E627,US_UK!$A$242),IF(TestUIn4!E627=US_UK!$A$322, 5&amp;COUNTIF(TestUIn4!$E$2:$E627,US_UK!$A$322),IF(TestUIn4!E627=US_UK!$A$402, 6&amp;COUNTIF(TestUIn4!$E$2:$E627,US_UK!$A$402),IF(TestUIn4!E627=US_UK!$A$482, 7&amp;COUNTIF(TestUIn4!$E$2:$E627,US_UK!$A$482),IF(TestUIn4!E627=US_UK!$A$562, 8&amp;COUNTIF(TestUIn4!$E$2:$E627,US_UK!$A$562),IF(TestUIn4!E627=US_UK!$A$642, 9&amp;COUNTIF(TestUIn4!$E$2:$E627,US_UK!$A$642),IF(TestUIn4!E627=US_UK!$A$722, 10&amp;COUNTIF(TestUIn4!$E$2:$E627,US_UK!$A$722),0)))))))))))</f>
        <v>0</v>
      </c>
      <c r="B627" t="str">
        <f>TestUIn4!A627</f>
        <v/>
      </c>
      <c r="C627" t="str">
        <f>TestUIn4!B627</f>
        <v/>
      </c>
      <c r="D627" t="str">
        <f>TestUIn4!C627</f>
        <v/>
      </c>
      <c r="E627" t="str">
        <f>TestUIn4!D627</f>
        <v/>
      </c>
      <c r="F627" s="87" t="str">
        <f>TestUIn4!F627</f>
        <v/>
      </c>
    </row>
    <row r="628">
      <c r="A628" s="86">
        <f>(IF(TestUIn4!E628=US_UK!$A$2,1&amp;COUNTIF(TestUIn4!$E$2:$E628,US_UK!$A$2), IF(TestUIn4!E628=US_UK!$A$82, 2&amp;COUNTIF(TestUIn4!$E$2:$E628,US_UK!$A$82),IF(TestUIn4!E628=US_UK!$A$162, 3&amp;COUNTIF(TestUIn4!$E$2:$E628,US_UK!$A$162),IF(TestUIn4!E628=US_UK!$A$242, 4&amp;COUNTIF(TestUIn4!$E$2:$E628,US_UK!$A$242),IF(TestUIn4!E628=US_UK!$A$322, 5&amp;COUNTIF(TestUIn4!$E$2:$E628,US_UK!$A$322),IF(TestUIn4!E628=US_UK!$A$402, 6&amp;COUNTIF(TestUIn4!$E$2:$E628,US_UK!$A$402),IF(TestUIn4!E628=US_UK!$A$482, 7&amp;COUNTIF(TestUIn4!$E$2:$E628,US_UK!$A$482),IF(TestUIn4!E628=US_UK!$A$562, 8&amp;COUNTIF(TestUIn4!$E$2:$E628,US_UK!$A$562),IF(TestUIn4!E628=US_UK!$A$642, 9&amp;COUNTIF(TestUIn4!$E$2:$E628,US_UK!$A$642),IF(TestUIn4!E628=US_UK!$A$722, 10&amp;COUNTIF(TestUIn4!$E$2:$E628,US_UK!$A$722),0)))))))))))</f>
        <v>0</v>
      </c>
      <c r="B628" t="str">
        <f>TestUIn4!A628</f>
        <v/>
      </c>
      <c r="C628" t="str">
        <f>TestUIn4!B628</f>
        <v/>
      </c>
      <c r="D628" t="str">
        <f>TestUIn4!C628</f>
        <v/>
      </c>
      <c r="E628" t="str">
        <f>TestUIn4!D628</f>
        <v/>
      </c>
      <c r="F628" s="87" t="str">
        <f>TestUIn4!F628</f>
        <v/>
      </c>
    </row>
    <row r="629">
      <c r="A629" s="86">
        <f>(IF(TestUIn4!E629=US_UK!$A$2,1&amp;COUNTIF(TestUIn4!$E$2:$E629,US_UK!$A$2), IF(TestUIn4!E629=US_UK!$A$82, 2&amp;COUNTIF(TestUIn4!$E$2:$E629,US_UK!$A$82),IF(TestUIn4!E629=US_UK!$A$162, 3&amp;COUNTIF(TestUIn4!$E$2:$E629,US_UK!$A$162),IF(TestUIn4!E629=US_UK!$A$242, 4&amp;COUNTIF(TestUIn4!$E$2:$E629,US_UK!$A$242),IF(TestUIn4!E629=US_UK!$A$322, 5&amp;COUNTIF(TestUIn4!$E$2:$E629,US_UK!$A$322),IF(TestUIn4!E629=US_UK!$A$402, 6&amp;COUNTIF(TestUIn4!$E$2:$E629,US_UK!$A$402),IF(TestUIn4!E629=US_UK!$A$482, 7&amp;COUNTIF(TestUIn4!$E$2:$E629,US_UK!$A$482),IF(TestUIn4!E629=US_UK!$A$562, 8&amp;COUNTIF(TestUIn4!$E$2:$E629,US_UK!$A$562),IF(TestUIn4!E629=US_UK!$A$642, 9&amp;COUNTIF(TestUIn4!$E$2:$E629,US_UK!$A$642),IF(TestUIn4!E629=US_UK!$A$722, 10&amp;COUNTIF(TestUIn4!$E$2:$E629,US_UK!$A$722),0)))))))))))</f>
        <v>0</v>
      </c>
      <c r="B629" t="str">
        <f>TestUIn4!A629</f>
        <v/>
      </c>
      <c r="C629" t="str">
        <f>TestUIn4!B629</f>
        <v/>
      </c>
      <c r="D629" t="str">
        <f>TestUIn4!C629</f>
        <v/>
      </c>
      <c r="E629" t="str">
        <f>TestUIn4!D629</f>
        <v/>
      </c>
      <c r="F629" s="87" t="str">
        <f>TestUIn4!F629</f>
        <v/>
      </c>
    </row>
    <row r="630">
      <c r="A630" s="86">
        <f>(IF(TestUIn4!E630=US_UK!$A$2,1&amp;COUNTIF(TestUIn4!$E$2:$E630,US_UK!$A$2), IF(TestUIn4!E630=US_UK!$A$82, 2&amp;COUNTIF(TestUIn4!$E$2:$E630,US_UK!$A$82),IF(TestUIn4!E630=US_UK!$A$162, 3&amp;COUNTIF(TestUIn4!$E$2:$E630,US_UK!$A$162),IF(TestUIn4!E630=US_UK!$A$242, 4&amp;COUNTIF(TestUIn4!$E$2:$E630,US_UK!$A$242),IF(TestUIn4!E630=US_UK!$A$322, 5&amp;COUNTIF(TestUIn4!$E$2:$E630,US_UK!$A$322),IF(TestUIn4!E630=US_UK!$A$402, 6&amp;COUNTIF(TestUIn4!$E$2:$E630,US_UK!$A$402),IF(TestUIn4!E630=US_UK!$A$482, 7&amp;COUNTIF(TestUIn4!$E$2:$E630,US_UK!$A$482),IF(TestUIn4!E630=US_UK!$A$562, 8&amp;COUNTIF(TestUIn4!$E$2:$E630,US_UK!$A$562),IF(TestUIn4!E630=US_UK!$A$642, 9&amp;COUNTIF(TestUIn4!$E$2:$E630,US_UK!$A$642),IF(TestUIn4!E630=US_UK!$A$722, 10&amp;COUNTIF(TestUIn4!$E$2:$E630,US_UK!$A$722),0)))))))))))</f>
        <v>0</v>
      </c>
      <c r="B630" t="str">
        <f>TestUIn4!A630</f>
        <v/>
      </c>
      <c r="C630" t="str">
        <f>TestUIn4!B630</f>
        <v/>
      </c>
      <c r="D630" t="str">
        <f>TestUIn4!C630</f>
        <v/>
      </c>
      <c r="E630" t="str">
        <f>TestUIn4!D630</f>
        <v/>
      </c>
      <c r="F630" s="87" t="str">
        <f>TestUIn4!F630</f>
        <v/>
      </c>
    </row>
    <row r="631">
      <c r="A631" s="86">
        <f>(IF(TestUIn4!E631=US_UK!$A$2,1&amp;COUNTIF(TestUIn4!$E$2:$E631,US_UK!$A$2), IF(TestUIn4!E631=US_UK!$A$82, 2&amp;COUNTIF(TestUIn4!$E$2:$E631,US_UK!$A$82),IF(TestUIn4!E631=US_UK!$A$162, 3&amp;COUNTIF(TestUIn4!$E$2:$E631,US_UK!$A$162),IF(TestUIn4!E631=US_UK!$A$242, 4&amp;COUNTIF(TestUIn4!$E$2:$E631,US_UK!$A$242),IF(TestUIn4!E631=US_UK!$A$322, 5&amp;COUNTIF(TestUIn4!$E$2:$E631,US_UK!$A$322),IF(TestUIn4!E631=US_UK!$A$402, 6&amp;COUNTIF(TestUIn4!$E$2:$E631,US_UK!$A$402),IF(TestUIn4!E631=US_UK!$A$482, 7&amp;COUNTIF(TestUIn4!$E$2:$E631,US_UK!$A$482),IF(TestUIn4!E631=US_UK!$A$562, 8&amp;COUNTIF(TestUIn4!$E$2:$E631,US_UK!$A$562),IF(TestUIn4!E631=US_UK!$A$642, 9&amp;COUNTIF(TestUIn4!$E$2:$E631,US_UK!$A$642),IF(TestUIn4!E631=US_UK!$A$722, 10&amp;COUNTIF(TestUIn4!$E$2:$E631,US_UK!$A$722),0)))))))))))</f>
        <v>0</v>
      </c>
      <c r="B631" t="str">
        <f>TestUIn4!A631</f>
        <v/>
      </c>
      <c r="C631" t="str">
        <f>TestUIn4!B631</f>
        <v/>
      </c>
      <c r="D631" t="str">
        <f>TestUIn4!C631</f>
        <v/>
      </c>
      <c r="E631" t="str">
        <f>TestUIn4!D631</f>
        <v/>
      </c>
      <c r="F631" s="87" t="str">
        <f>TestUIn4!F631</f>
        <v/>
      </c>
    </row>
    <row r="632">
      <c r="A632" s="86">
        <f>(IF(TestUIn4!E632=US_UK!$A$2,1&amp;COUNTIF(TestUIn4!$E$2:$E632,US_UK!$A$2), IF(TestUIn4!E632=US_UK!$A$82, 2&amp;COUNTIF(TestUIn4!$E$2:$E632,US_UK!$A$82),IF(TestUIn4!E632=US_UK!$A$162, 3&amp;COUNTIF(TestUIn4!$E$2:$E632,US_UK!$A$162),IF(TestUIn4!E632=US_UK!$A$242, 4&amp;COUNTIF(TestUIn4!$E$2:$E632,US_UK!$A$242),IF(TestUIn4!E632=US_UK!$A$322, 5&amp;COUNTIF(TestUIn4!$E$2:$E632,US_UK!$A$322),IF(TestUIn4!E632=US_UK!$A$402, 6&amp;COUNTIF(TestUIn4!$E$2:$E632,US_UK!$A$402),IF(TestUIn4!E632=US_UK!$A$482, 7&amp;COUNTIF(TestUIn4!$E$2:$E632,US_UK!$A$482),IF(TestUIn4!E632=US_UK!$A$562, 8&amp;COUNTIF(TestUIn4!$E$2:$E632,US_UK!$A$562),IF(TestUIn4!E632=US_UK!$A$642, 9&amp;COUNTIF(TestUIn4!$E$2:$E632,US_UK!$A$642),IF(TestUIn4!E632=US_UK!$A$722, 10&amp;COUNTIF(TestUIn4!$E$2:$E632,US_UK!$A$722),0)))))))))))</f>
        <v>0</v>
      </c>
      <c r="B632" t="str">
        <f>TestUIn4!A632</f>
        <v/>
      </c>
      <c r="C632" t="str">
        <f>TestUIn4!B632</f>
        <v/>
      </c>
      <c r="D632" t="str">
        <f>TestUIn4!C632</f>
        <v/>
      </c>
      <c r="E632" t="str">
        <f>TestUIn4!D632</f>
        <v/>
      </c>
      <c r="F632" s="87" t="str">
        <f>TestUIn4!F632</f>
        <v/>
      </c>
    </row>
    <row r="633">
      <c r="A633" s="86">
        <f>(IF(TestUIn4!E633=US_UK!$A$2,1&amp;COUNTIF(TestUIn4!$E$2:$E633,US_UK!$A$2), IF(TestUIn4!E633=US_UK!$A$82, 2&amp;COUNTIF(TestUIn4!$E$2:$E633,US_UK!$A$82),IF(TestUIn4!E633=US_UK!$A$162, 3&amp;COUNTIF(TestUIn4!$E$2:$E633,US_UK!$A$162),IF(TestUIn4!E633=US_UK!$A$242, 4&amp;COUNTIF(TestUIn4!$E$2:$E633,US_UK!$A$242),IF(TestUIn4!E633=US_UK!$A$322, 5&amp;COUNTIF(TestUIn4!$E$2:$E633,US_UK!$A$322),IF(TestUIn4!E633=US_UK!$A$402, 6&amp;COUNTIF(TestUIn4!$E$2:$E633,US_UK!$A$402),IF(TestUIn4!E633=US_UK!$A$482, 7&amp;COUNTIF(TestUIn4!$E$2:$E633,US_UK!$A$482),IF(TestUIn4!E633=US_UK!$A$562, 8&amp;COUNTIF(TestUIn4!$E$2:$E633,US_UK!$A$562),IF(TestUIn4!E633=US_UK!$A$642, 9&amp;COUNTIF(TestUIn4!$E$2:$E633,US_UK!$A$642),IF(TestUIn4!E633=US_UK!$A$722, 10&amp;COUNTIF(TestUIn4!$E$2:$E633,US_UK!$A$722),0)))))))))))</f>
        <v>0</v>
      </c>
      <c r="B633" t="str">
        <f>TestUIn4!A633</f>
        <v/>
      </c>
      <c r="C633" t="str">
        <f>TestUIn4!B633</f>
        <v/>
      </c>
      <c r="D633" t="str">
        <f>TestUIn4!C633</f>
        <v/>
      </c>
      <c r="E633" t="str">
        <f>TestUIn4!D633</f>
        <v/>
      </c>
      <c r="F633" s="87" t="str">
        <f>TestUIn4!F633</f>
        <v/>
      </c>
    </row>
    <row r="634">
      <c r="A634" s="86">
        <f>(IF(TestUIn4!E634=US_UK!$A$2,1&amp;COUNTIF(TestUIn4!$E$2:$E634,US_UK!$A$2), IF(TestUIn4!E634=US_UK!$A$82, 2&amp;COUNTIF(TestUIn4!$E$2:$E634,US_UK!$A$82),IF(TestUIn4!E634=US_UK!$A$162, 3&amp;COUNTIF(TestUIn4!$E$2:$E634,US_UK!$A$162),IF(TestUIn4!E634=US_UK!$A$242, 4&amp;COUNTIF(TestUIn4!$E$2:$E634,US_UK!$A$242),IF(TestUIn4!E634=US_UK!$A$322, 5&amp;COUNTIF(TestUIn4!$E$2:$E634,US_UK!$A$322),IF(TestUIn4!E634=US_UK!$A$402, 6&amp;COUNTIF(TestUIn4!$E$2:$E634,US_UK!$A$402),IF(TestUIn4!E634=US_UK!$A$482, 7&amp;COUNTIF(TestUIn4!$E$2:$E634,US_UK!$A$482),IF(TestUIn4!E634=US_UK!$A$562, 8&amp;COUNTIF(TestUIn4!$E$2:$E634,US_UK!$A$562),IF(TestUIn4!E634=US_UK!$A$642, 9&amp;COUNTIF(TestUIn4!$E$2:$E634,US_UK!$A$642),IF(TestUIn4!E634=US_UK!$A$722, 10&amp;COUNTIF(TestUIn4!$E$2:$E634,US_UK!$A$722),0)))))))))))</f>
        <v>0</v>
      </c>
      <c r="B634" t="str">
        <f>TestUIn4!A634</f>
        <v/>
      </c>
      <c r="C634" t="str">
        <f>TestUIn4!B634</f>
        <v/>
      </c>
      <c r="D634" t="str">
        <f>TestUIn4!C634</f>
        <v/>
      </c>
      <c r="E634" t="str">
        <f>TestUIn4!D634</f>
        <v/>
      </c>
      <c r="F634" s="87" t="str">
        <f>TestUIn4!F634</f>
        <v/>
      </c>
    </row>
    <row r="635">
      <c r="A635" s="86">
        <f>(IF(TestUIn4!E635=US_UK!$A$2,1&amp;COUNTIF(TestUIn4!$E$2:$E635,US_UK!$A$2), IF(TestUIn4!E635=US_UK!$A$82, 2&amp;COUNTIF(TestUIn4!$E$2:$E635,US_UK!$A$82),IF(TestUIn4!E635=US_UK!$A$162, 3&amp;COUNTIF(TestUIn4!$E$2:$E635,US_UK!$A$162),IF(TestUIn4!E635=US_UK!$A$242, 4&amp;COUNTIF(TestUIn4!$E$2:$E635,US_UK!$A$242),IF(TestUIn4!E635=US_UK!$A$322, 5&amp;COUNTIF(TestUIn4!$E$2:$E635,US_UK!$A$322),IF(TestUIn4!E635=US_UK!$A$402, 6&amp;COUNTIF(TestUIn4!$E$2:$E635,US_UK!$A$402),IF(TestUIn4!E635=US_UK!$A$482, 7&amp;COUNTIF(TestUIn4!$E$2:$E635,US_UK!$A$482),IF(TestUIn4!E635=US_UK!$A$562, 8&amp;COUNTIF(TestUIn4!$E$2:$E635,US_UK!$A$562),IF(TestUIn4!E635=US_UK!$A$642, 9&amp;COUNTIF(TestUIn4!$E$2:$E635,US_UK!$A$642),IF(TestUIn4!E635=US_UK!$A$722, 10&amp;COUNTIF(TestUIn4!$E$2:$E635,US_UK!$A$722),0)))))))))))</f>
        <v>0</v>
      </c>
      <c r="B635" t="str">
        <f>TestUIn4!A635</f>
        <v/>
      </c>
      <c r="C635" t="str">
        <f>TestUIn4!B635</f>
        <v/>
      </c>
      <c r="D635" t="str">
        <f>TestUIn4!C635</f>
        <v/>
      </c>
      <c r="E635" t="str">
        <f>TestUIn4!D635</f>
        <v/>
      </c>
      <c r="F635" s="87" t="str">
        <f>TestUIn4!F635</f>
        <v/>
      </c>
    </row>
    <row r="636">
      <c r="A636" s="86">
        <f>(IF(TestUIn4!E636=US_UK!$A$2,1&amp;COUNTIF(TestUIn4!$E$2:$E636,US_UK!$A$2), IF(TestUIn4!E636=US_UK!$A$82, 2&amp;COUNTIF(TestUIn4!$E$2:$E636,US_UK!$A$82),IF(TestUIn4!E636=US_UK!$A$162, 3&amp;COUNTIF(TestUIn4!$E$2:$E636,US_UK!$A$162),IF(TestUIn4!E636=US_UK!$A$242, 4&amp;COUNTIF(TestUIn4!$E$2:$E636,US_UK!$A$242),IF(TestUIn4!E636=US_UK!$A$322, 5&amp;COUNTIF(TestUIn4!$E$2:$E636,US_UK!$A$322),IF(TestUIn4!E636=US_UK!$A$402, 6&amp;COUNTIF(TestUIn4!$E$2:$E636,US_UK!$A$402),IF(TestUIn4!E636=US_UK!$A$482, 7&amp;COUNTIF(TestUIn4!$E$2:$E636,US_UK!$A$482),IF(TestUIn4!E636=US_UK!$A$562, 8&amp;COUNTIF(TestUIn4!$E$2:$E636,US_UK!$A$562),IF(TestUIn4!E636=US_UK!$A$642, 9&amp;COUNTIF(TestUIn4!$E$2:$E636,US_UK!$A$642),IF(TestUIn4!E636=US_UK!$A$722, 10&amp;COUNTIF(TestUIn4!$E$2:$E636,US_UK!$A$722),0)))))))))))</f>
        <v>0</v>
      </c>
      <c r="B636" t="str">
        <f>TestUIn4!A636</f>
        <v/>
      </c>
      <c r="C636" t="str">
        <f>TestUIn4!B636</f>
        <v/>
      </c>
      <c r="D636" t="str">
        <f>TestUIn4!C636</f>
        <v/>
      </c>
      <c r="E636" t="str">
        <f>TestUIn4!D636</f>
        <v/>
      </c>
      <c r="F636" s="87" t="str">
        <f>TestUIn4!F636</f>
        <v/>
      </c>
    </row>
    <row r="637">
      <c r="A637" s="86">
        <f>(IF(TestUIn4!E637=US_UK!$A$2,1&amp;COUNTIF(TestUIn4!$E$2:$E637,US_UK!$A$2), IF(TestUIn4!E637=US_UK!$A$82, 2&amp;COUNTIF(TestUIn4!$E$2:$E637,US_UK!$A$82),IF(TestUIn4!E637=US_UK!$A$162, 3&amp;COUNTIF(TestUIn4!$E$2:$E637,US_UK!$A$162),IF(TestUIn4!E637=US_UK!$A$242, 4&amp;COUNTIF(TestUIn4!$E$2:$E637,US_UK!$A$242),IF(TestUIn4!E637=US_UK!$A$322, 5&amp;COUNTIF(TestUIn4!$E$2:$E637,US_UK!$A$322),IF(TestUIn4!E637=US_UK!$A$402, 6&amp;COUNTIF(TestUIn4!$E$2:$E637,US_UK!$A$402),IF(TestUIn4!E637=US_UK!$A$482, 7&amp;COUNTIF(TestUIn4!$E$2:$E637,US_UK!$A$482),IF(TestUIn4!E637=US_UK!$A$562, 8&amp;COUNTIF(TestUIn4!$E$2:$E637,US_UK!$A$562),IF(TestUIn4!E637=US_UK!$A$642, 9&amp;COUNTIF(TestUIn4!$E$2:$E637,US_UK!$A$642),IF(TestUIn4!E637=US_UK!$A$722, 10&amp;COUNTIF(TestUIn4!$E$2:$E637,US_UK!$A$722),0)))))))))))</f>
        <v>0</v>
      </c>
      <c r="B637" t="str">
        <f>TestUIn4!A637</f>
        <v/>
      </c>
      <c r="C637" t="str">
        <f>TestUIn4!B637</f>
        <v/>
      </c>
      <c r="D637" t="str">
        <f>TestUIn4!C637</f>
        <v/>
      </c>
      <c r="E637" t="str">
        <f>TestUIn4!D637</f>
        <v/>
      </c>
      <c r="F637" s="87" t="str">
        <f>TestUIn4!F637</f>
        <v/>
      </c>
    </row>
    <row r="638">
      <c r="A638" s="86">
        <f>(IF(TestUIn4!E638=US_UK!$A$2,1&amp;COUNTIF(TestUIn4!$E$2:$E638,US_UK!$A$2), IF(TestUIn4!E638=US_UK!$A$82, 2&amp;COUNTIF(TestUIn4!$E$2:$E638,US_UK!$A$82),IF(TestUIn4!E638=US_UK!$A$162, 3&amp;COUNTIF(TestUIn4!$E$2:$E638,US_UK!$A$162),IF(TestUIn4!E638=US_UK!$A$242, 4&amp;COUNTIF(TestUIn4!$E$2:$E638,US_UK!$A$242),IF(TestUIn4!E638=US_UK!$A$322, 5&amp;COUNTIF(TestUIn4!$E$2:$E638,US_UK!$A$322),IF(TestUIn4!E638=US_UK!$A$402, 6&amp;COUNTIF(TestUIn4!$E$2:$E638,US_UK!$A$402),IF(TestUIn4!E638=US_UK!$A$482, 7&amp;COUNTIF(TestUIn4!$E$2:$E638,US_UK!$A$482),IF(TestUIn4!E638=US_UK!$A$562, 8&amp;COUNTIF(TestUIn4!$E$2:$E638,US_UK!$A$562),IF(TestUIn4!E638=US_UK!$A$642, 9&amp;COUNTIF(TestUIn4!$E$2:$E638,US_UK!$A$642),IF(TestUIn4!E638=US_UK!$A$722, 10&amp;COUNTIF(TestUIn4!$E$2:$E638,US_UK!$A$722),0)))))))))))</f>
        <v>0</v>
      </c>
      <c r="B638" t="str">
        <f>TestUIn4!A638</f>
        <v/>
      </c>
      <c r="C638" t="str">
        <f>TestUIn4!B638</f>
        <v/>
      </c>
      <c r="D638" t="str">
        <f>TestUIn4!C638</f>
        <v/>
      </c>
      <c r="E638" t="str">
        <f>TestUIn4!D638</f>
        <v/>
      </c>
      <c r="F638" s="87" t="str">
        <f>TestUIn4!F638</f>
        <v/>
      </c>
    </row>
    <row r="639">
      <c r="A639" s="86">
        <f>(IF(TestUIn4!E639=US_UK!$A$2,1&amp;COUNTIF(TestUIn4!$E$2:$E639,US_UK!$A$2), IF(TestUIn4!E639=US_UK!$A$82, 2&amp;COUNTIF(TestUIn4!$E$2:$E639,US_UK!$A$82),IF(TestUIn4!E639=US_UK!$A$162, 3&amp;COUNTIF(TestUIn4!$E$2:$E639,US_UK!$A$162),IF(TestUIn4!E639=US_UK!$A$242, 4&amp;COUNTIF(TestUIn4!$E$2:$E639,US_UK!$A$242),IF(TestUIn4!E639=US_UK!$A$322, 5&amp;COUNTIF(TestUIn4!$E$2:$E639,US_UK!$A$322),IF(TestUIn4!E639=US_UK!$A$402, 6&amp;COUNTIF(TestUIn4!$E$2:$E639,US_UK!$A$402),IF(TestUIn4!E639=US_UK!$A$482, 7&amp;COUNTIF(TestUIn4!$E$2:$E639,US_UK!$A$482),IF(TestUIn4!E639=US_UK!$A$562, 8&amp;COUNTIF(TestUIn4!$E$2:$E639,US_UK!$A$562),IF(TestUIn4!E639=US_UK!$A$642, 9&amp;COUNTIF(TestUIn4!$E$2:$E639,US_UK!$A$642),IF(TestUIn4!E639=US_UK!$A$722, 10&amp;COUNTIF(TestUIn4!$E$2:$E639,US_UK!$A$722),0)))))))))))</f>
        <v>0</v>
      </c>
      <c r="B639" t="str">
        <f>TestUIn4!A639</f>
        <v/>
      </c>
      <c r="C639" t="str">
        <f>TestUIn4!B639</f>
        <v/>
      </c>
      <c r="D639" t="str">
        <f>TestUIn4!C639</f>
        <v/>
      </c>
      <c r="E639" t="str">
        <f>TestUIn4!D639</f>
        <v/>
      </c>
      <c r="F639" s="87" t="str">
        <f>TestUIn4!F639</f>
        <v/>
      </c>
    </row>
    <row r="640">
      <c r="A640" s="86">
        <f>(IF(TestUIn4!E640=US_UK!$A$2,1&amp;COUNTIF(TestUIn4!$E$2:$E640,US_UK!$A$2), IF(TestUIn4!E640=US_UK!$A$82, 2&amp;COUNTIF(TestUIn4!$E$2:$E640,US_UK!$A$82),IF(TestUIn4!E640=US_UK!$A$162, 3&amp;COUNTIF(TestUIn4!$E$2:$E640,US_UK!$A$162),IF(TestUIn4!E640=US_UK!$A$242, 4&amp;COUNTIF(TestUIn4!$E$2:$E640,US_UK!$A$242),IF(TestUIn4!E640=US_UK!$A$322, 5&amp;COUNTIF(TestUIn4!$E$2:$E640,US_UK!$A$322),IF(TestUIn4!E640=US_UK!$A$402, 6&amp;COUNTIF(TestUIn4!$E$2:$E640,US_UK!$A$402),IF(TestUIn4!E640=US_UK!$A$482, 7&amp;COUNTIF(TestUIn4!$E$2:$E640,US_UK!$A$482),IF(TestUIn4!E640=US_UK!$A$562, 8&amp;COUNTIF(TestUIn4!$E$2:$E640,US_UK!$A$562),IF(TestUIn4!E640=US_UK!$A$642, 9&amp;COUNTIF(TestUIn4!$E$2:$E640,US_UK!$A$642),IF(TestUIn4!E640=US_UK!$A$722, 10&amp;COUNTIF(TestUIn4!$E$2:$E640,US_UK!$A$722),0)))))))))))</f>
        <v>0</v>
      </c>
      <c r="B640" t="str">
        <f>TestUIn4!A640</f>
        <v/>
      </c>
      <c r="C640" t="str">
        <f>TestUIn4!B640</f>
        <v/>
      </c>
      <c r="D640" t="str">
        <f>TestUIn4!C640</f>
        <v/>
      </c>
      <c r="E640" t="str">
        <f>TestUIn4!D640</f>
        <v/>
      </c>
      <c r="F640" s="87" t="str">
        <f>TestUIn4!F640</f>
        <v/>
      </c>
    </row>
    <row r="641">
      <c r="A641" s="86">
        <f>(IF(TestUIn4!E641=US_UK!$A$2,1&amp;COUNTIF(TestUIn4!$E$2:$E641,US_UK!$A$2), IF(TestUIn4!E641=US_UK!$A$82, 2&amp;COUNTIF(TestUIn4!$E$2:$E641,US_UK!$A$82),IF(TestUIn4!E641=US_UK!$A$162, 3&amp;COUNTIF(TestUIn4!$E$2:$E641,US_UK!$A$162),IF(TestUIn4!E641=US_UK!$A$242, 4&amp;COUNTIF(TestUIn4!$E$2:$E641,US_UK!$A$242),IF(TestUIn4!E641=US_UK!$A$322, 5&amp;COUNTIF(TestUIn4!$E$2:$E641,US_UK!$A$322),IF(TestUIn4!E641=US_UK!$A$402, 6&amp;COUNTIF(TestUIn4!$E$2:$E641,US_UK!$A$402),IF(TestUIn4!E641=US_UK!$A$482, 7&amp;COUNTIF(TestUIn4!$E$2:$E641,US_UK!$A$482),IF(TestUIn4!E641=US_UK!$A$562, 8&amp;COUNTIF(TestUIn4!$E$2:$E641,US_UK!$A$562),IF(TestUIn4!E641=US_UK!$A$642, 9&amp;COUNTIF(TestUIn4!$E$2:$E641,US_UK!$A$642),IF(TestUIn4!E641=US_UK!$A$722, 10&amp;COUNTIF(TestUIn4!$E$2:$E641,US_UK!$A$722),0)))))))))))</f>
        <v>0</v>
      </c>
      <c r="B641" t="str">
        <f>TestUIn4!A641</f>
        <v/>
      </c>
      <c r="C641" t="str">
        <f>TestUIn4!B641</f>
        <v/>
      </c>
      <c r="D641" t="str">
        <f>TestUIn4!C641</f>
        <v/>
      </c>
      <c r="E641" t="str">
        <f>TestUIn4!D641</f>
        <v/>
      </c>
      <c r="F641" s="87" t="str">
        <f>TestUIn4!F641</f>
        <v/>
      </c>
    </row>
    <row r="642">
      <c r="A642" s="86">
        <f>(IF(TestUIn4!E642=US_UK!$A$2,1&amp;COUNTIF(TestUIn4!$E$2:$E642,US_UK!$A$2), IF(TestUIn4!E642=US_UK!$A$82, 2&amp;COUNTIF(TestUIn4!$E$2:$E642,US_UK!$A$82),IF(TestUIn4!E642=US_UK!$A$162, 3&amp;COUNTIF(TestUIn4!$E$2:$E642,US_UK!$A$162),IF(TestUIn4!E642=US_UK!$A$242, 4&amp;COUNTIF(TestUIn4!$E$2:$E642,US_UK!$A$242),IF(TestUIn4!E642=US_UK!$A$322, 5&amp;COUNTIF(TestUIn4!$E$2:$E642,US_UK!$A$322),IF(TestUIn4!E642=US_UK!$A$402, 6&amp;COUNTIF(TestUIn4!$E$2:$E642,US_UK!$A$402),IF(TestUIn4!E642=US_UK!$A$482, 7&amp;COUNTIF(TestUIn4!$E$2:$E642,US_UK!$A$482),IF(TestUIn4!E642=US_UK!$A$562, 8&amp;COUNTIF(TestUIn4!$E$2:$E642,US_UK!$A$562),IF(TestUIn4!E642=US_UK!$A$642, 9&amp;COUNTIF(TestUIn4!$E$2:$E642,US_UK!$A$642),IF(TestUIn4!E642=US_UK!$A$722, 10&amp;COUNTIF(TestUIn4!$E$2:$E642,US_UK!$A$722),0)))))))))))</f>
        <v>0</v>
      </c>
      <c r="B642" t="str">
        <f>TestUIn4!A642</f>
        <v/>
      </c>
      <c r="C642" t="str">
        <f>TestUIn4!B642</f>
        <v/>
      </c>
      <c r="D642" t="str">
        <f>TestUIn4!C642</f>
        <v/>
      </c>
      <c r="E642" t="str">
        <f>TestUIn4!D642</f>
        <v/>
      </c>
      <c r="F642" s="87" t="str">
        <f>TestUIn4!F642</f>
        <v/>
      </c>
    </row>
    <row r="643">
      <c r="A643" s="86">
        <f>(IF(TestUIn4!E643=US_UK!$A$2,1&amp;COUNTIF(TestUIn4!$E$2:$E643,US_UK!$A$2), IF(TestUIn4!E643=US_UK!$A$82, 2&amp;COUNTIF(TestUIn4!$E$2:$E643,US_UK!$A$82),IF(TestUIn4!E643=US_UK!$A$162, 3&amp;COUNTIF(TestUIn4!$E$2:$E643,US_UK!$A$162),IF(TestUIn4!E643=US_UK!$A$242, 4&amp;COUNTIF(TestUIn4!$E$2:$E643,US_UK!$A$242),IF(TestUIn4!E643=US_UK!$A$322, 5&amp;COUNTIF(TestUIn4!$E$2:$E643,US_UK!$A$322),IF(TestUIn4!E643=US_UK!$A$402, 6&amp;COUNTIF(TestUIn4!$E$2:$E643,US_UK!$A$402),IF(TestUIn4!E643=US_UK!$A$482, 7&amp;COUNTIF(TestUIn4!$E$2:$E643,US_UK!$A$482),IF(TestUIn4!E643=US_UK!$A$562, 8&amp;COUNTIF(TestUIn4!$E$2:$E643,US_UK!$A$562),IF(TestUIn4!E643=US_UK!$A$642, 9&amp;COUNTIF(TestUIn4!$E$2:$E643,US_UK!$A$642),IF(TestUIn4!E643=US_UK!$A$722, 10&amp;COUNTIF(TestUIn4!$E$2:$E643,US_UK!$A$722),0)))))))))))</f>
        <v>0</v>
      </c>
      <c r="B643" t="str">
        <f>TestUIn4!A643</f>
        <v/>
      </c>
      <c r="C643" t="str">
        <f>TestUIn4!B643</f>
        <v/>
      </c>
      <c r="D643" t="str">
        <f>TestUIn4!C643</f>
        <v/>
      </c>
      <c r="E643" t="str">
        <f>TestUIn4!D643</f>
        <v/>
      </c>
      <c r="F643" s="87" t="str">
        <f>TestUIn4!F643</f>
        <v/>
      </c>
    </row>
    <row r="644">
      <c r="A644" s="86">
        <f>(IF(TestUIn4!E644=US_UK!$A$2,1&amp;COUNTIF(TestUIn4!$E$2:$E644,US_UK!$A$2), IF(TestUIn4!E644=US_UK!$A$82, 2&amp;COUNTIF(TestUIn4!$E$2:$E644,US_UK!$A$82),IF(TestUIn4!E644=US_UK!$A$162, 3&amp;COUNTIF(TestUIn4!$E$2:$E644,US_UK!$A$162),IF(TestUIn4!E644=US_UK!$A$242, 4&amp;COUNTIF(TestUIn4!$E$2:$E644,US_UK!$A$242),IF(TestUIn4!E644=US_UK!$A$322, 5&amp;COUNTIF(TestUIn4!$E$2:$E644,US_UK!$A$322),IF(TestUIn4!E644=US_UK!$A$402, 6&amp;COUNTIF(TestUIn4!$E$2:$E644,US_UK!$A$402),IF(TestUIn4!E644=US_UK!$A$482, 7&amp;COUNTIF(TestUIn4!$E$2:$E644,US_UK!$A$482),IF(TestUIn4!E644=US_UK!$A$562, 8&amp;COUNTIF(TestUIn4!$E$2:$E644,US_UK!$A$562),IF(TestUIn4!E644=US_UK!$A$642, 9&amp;COUNTIF(TestUIn4!$E$2:$E644,US_UK!$A$642),IF(TestUIn4!E644=US_UK!$A$722, 10&amp;COUNTIF(TestUIn4!$E$2:$E644,US_UK!$A$722),0)))))))))))</f>
        <v>0</v>
      </c>
      <c r="B644" t="str">
        <f>TestUIn4!A644</f>
        <v/>
      </c>
      <c r="C644" t="str">
        <f>TestUIn4!B644</f>
        <v/>
      </c>
      <c r="D644" t="str">
        <f>TestUIn4!C644</f>
        <v/>
      </c>
      <c r="E644" t="str">
        <f>TestUIn4!D644</f>
        <v/>
      </c>
      <c r="F644" s="87" t="str">
        <f>TestUIn4!F644</f>
        <v/>
      </c>
    </row>
    <row r="645">
      <c r="A645" s="86">
        <f>(IF(TestUIn4!E645=US_UK!$A$2,1&amp;COUNTIF(TestUIn4!$E$2:$E645,US_UK!$A$2), IF(TestUIn4!E645=US_UK!$A$82, 2&amp;COUNTIF(TestUIn4!$E$2:$E645,US_UK!$A$82),IF(TestUIn4!E645=US_UK!$A$162, 3&amp;COUNTIF(TestUIn4!$E$2:$E645,US_UK!$A$162),IF(TestUIn4!E645=US_UK!$A$242, 4&amp;COUNTIF(TestUIn4!$E$2:$E645,US_UK!$A$242),IF(TestUIn4!E645=US_UK!$A$322, 5&amp;COUNTIF(TestUIn4!$E$2:$E645,US_UK!$A$322),IF(TestUIn4!E645=US_UK!$A$402, 6&amp;COUNTIF(TestUIn4!$E$2:$E645,US_UK!$A$402),IF(TestUIn4!E645=US_UK!$A$482, 7&amp;COUNTIF(TestUIn4!$E$2:$E645,US_UK!$A$482),IF(TestUIn4!E645=US_UK!$A$562, 8&amp;COUNTIF(TestUIn4!$E$2:$E645,US_UK!$A$562),IF(TestUIn4!E645=US_UK!$A$642, 9&amp;COUNTIF(TestUIn4!$E$2:$E645,US_UK!$A$642),IF(TestUIn4!E645=US_UK!$A$722, 10&amp;COUNTIF(TestUIn4!$E$2:$E645,US_UK!$A$722),0)))))))))))</f>
        <v>0</v>
      </c>
      <c r="B645" t="str">
        <f>TestUIn4!A645</f>
        <v/>
      </c>
      <c r="C645" t="str">
        <f>TestUIn4!B645</f>
        <v/>
      </c>
      <c r="D645" t="str">
        <f>TestUIn4!C645</f>
        <v/>
      </c>
      <c r="E645" t="str">
        <f>TestUIn4!D645</f>
        <v/>
      </c>
      <c r="F645" s="87" t="str">
        <f>TestUIn4!F645</f>
        <v/>
      </c>
    </row>
    <row r="646">
      <c r="A646" s="86">
        <f>(IF(TestUIn4!E646=US_UK!$A$2,1&amp;COUNTIF(TestUIn4!$E$2:$E646,US_UK!$A$2), IF(TestUIn4!E646=US_UK!$A$82, 2&amp;COUNTIF(TestUIn4!$E$2:$E646,US_UK!$A$82),IF(TestUIn4!E646=US_UK!$A$162, 3&amp;COUNTIF(TestUIn4!$E$2:$E646,US_UK!$A$162),IF(TestUIn4!E646=US_UK!$A$242, 4&amp;COUNTIF(TestUIn4!$E$2:$E646,US_UK!$A$242),IF(TestUIn4!E646=US_UK!$A$322, 5&amp;COUNTIF(TestUIn4!$E$2:$E646,US_UK!$A$322),IF(TestUIn4!E646=US_UK!$A$402, 6&amp;COUNTIF(TestUIn4!$E$2:$E646,US_UK!$A$402),IF(TestUIn4!E646=US_UK!$A$482, 7&amp;COUNTIF(TestUIn4!$E$2:$E646,US_UK!$A$482),IF(TestUIn4!E646=US_UK!$A$562, 8&amp;COUNTIF(TestUIn4!$E$2:$E646,US_UK!$A$562),IF(TestUIn4!E646=US_UK!$A$642, 9&amp;COUNTIF(TestUIn4!$E$2:$E646,US_UK!$A$642),IF(TestUIn4!E646=US_UK!$A$722, 10&amp;COUNTIF(TestUIn4!$E$2:$E646,US_UK!$A$722),0)))))))))))</f>
        <v>0</v>
      </c>
      <c r="B646" t="str">
        <f>TestUIn4!A646</f>
        <v/>
      </c>
      <c r="C646" t="str">
        <f>TestUIn4!B646</f>
        <v/>
      </c>
      <c r="D646" t="str">
        <f>TestUIn4!C646</f>
        <v/>
      </c>
      <c r="E646" t="str">
        <f>TestUIn4!D646</f>
        <v/>
      </c>
      <c r="F646" s="87" t="str">
        <f>TestUIn4!F646</f>
        <v/>
      </c>
    </row>
    <row r="647">
      <c r="A647" s="86">
        <f>(IF(TestUIn4!E647=US_UK!$A$2,1&amp;COUNTIF(TestUIn4!$E$2:$E647,US_UK!$A$2), IF(TestUIn4!E647=US_UK!$A$82, 2&amp;COUNTIF(TestUIn4!$E$2:$E647,US_UK!$A$82),IF(TestUIn4!E647=US_UK!$A$162, 3&amp;COUNTIF(TestUIn4!$E$2:$E647,US_UK!$A$162),IF(TestUIn4!E647=US_UK!$A$242, 4&amp;COUNTIF(TestUIn4!$E$2:$E647,US_UK!$A$242),IF(TestUIn4!E647=US_UK!$A$322, 5&amp;COUNTIF(TestUIn4!$E$2:$E647,US_UK!$A$322),IF(TestUIn4!E647=US_UK!$A$402, 6&amp;COUNTIF(TestUIn4!$E$2:$E647,US_UK!$A$402),IF(TestUIn4!E647=US_UK!$A$482, 7&amp;COUNTIF(TestUIn4!$E$2:$E647,US_UK!$A$482),IF(TestUIn4!E647=US_UK!$A$562, 8&amp;COUNTIF(TestUIn4!$E$2:$E647,US_UK!$A$562),IF(TestUIn4!E647=US_UK!$A$642, 9&amp;COUNTIF(TestUIn4!$E$2:$E647,US_UK!$A$642),IF(TestUIn4!E647=US_UK!$A$722, 10&amp;COUNTIF(TestUIn4!$E$2:$E647,US_UK!$A$722),0)))))))))))</f>
        <v>0</v>
      </c>
      <c r="B647" t="str">
        <f>TestUIn4!A647</f>
        <v/>
      </c>
      <c r="C647" t="str">
        <f>TestUIn4!B647</f>
        <v/>
      </c>
      <c r="D647" t="str">
        <f>TestUIn4!C647</f>
        <v/>
      </c>
      <c r="E647" t="str">
        <f>TestUIn4!D647</f>
        <v/>
      </c>
      <c r="F647" s="87" t="str">
        <f>TestUIn4!F647</f>
        <v/>
      </c>
    </row>
    <row r="648">
      <c r="A648" s="86">
        <f>(IF(TestUIn4!E648=US_UK!$A$2,1&amp;COUNTIF(TestUIn4!$E$2:$E648,US_UK!$A$2), IF(TestUIn4!E648=US_UK!$A$82, 2&amp;COUNTIF(TestUIn4!$E$2:$E648,US_UK!$A$82),IF(TestUIn4!E648=US_UK!$A$162, 3&amp;COUNTIF(TestUIn4!$E$2:$E648,US_UK!$A$162),IF(TestUIn4!E648=US_UK!$A$242, 4&amp;COUNTIF(TestUIn4!$E$2:$E648,US_UK!$A$242),IF(TestUIn4!E648=US_UK!$A$322, 5&amp;COUNTIF(TestUIn4!$E$2:$E648,US_UK!$A$322),IF(TestUIn4!E648=US_UK!$A$402, 6&amp;COUNTIF(TestUIn4!$E$2:$E648,US_UK!$A$402),IF(TestUIn4!E648=US_UK!$A$482, 7&amp;COUNTIF(TestUIn4!$E$2:$E648,US_UK!$A$482),IF(TestUIn4!E648=US_UK!$A$562, 8&amp;COUNTIF(TestUIn4!$E$2:$E648,US_UK!$A$562),IF(TestUIn4!E648=US_UK!$A$642, 9&amp;COUNTIF(TestUIn4!$E$2:$E648,US_UK!$A$642),IF(TestUIn4!E648=US_UK!$A$722, 10&amp;COUNTIF(TestUIn4!$E$2:$E648,US_UK!$A$722),0)))))))))))</f>
        <v>0</v>
      </c>
      <c r="B648" t="str">
        <f>TestUIn4!A648</f>
        <v/>
      </c>
      <c r="C648" t="str">
        <f>TestUIn4!B648</f>
        <v/>
      </c>
      <c r="D648" t="str">
        <f>TestUIn4!C648</f>
        <v/>
      </c>
      <c r="E648" t="str">
        <f>TestUIn4!D648</f>
        <v/>
      </c>
      <c r="F648" s="87" t="str">
        <f>TestUIn4!F648</f>
        <v/>
      </c>
    </row>
    <row r="649">
      <c r="A649" s="86">
        <f>(IF(TestUIn4!E649=US_UK!$A$2,1&amp;COUNTIF(TestUIn4!$E$2:$E649,US_UK!$A$2), IF(TestUIn4!E649=US_UK!$A$82, 2&amp;COUNTIF(TestUIn4!$E$2:$E649,US_UK!$A$82),IF(TestUIn4!E649=US_UK!$A$162, 3&amp;COUNTIF(TestUIn4!$E$2:$E649,US_UK!$A$162),IF(TestUIn4!E649=US_UK!$A$242, 4&amp;COUNTIF(TestUIn4!$E$2:$E649,US_UK!$A$242),IF(TestUIn4!E649=US_UK!$A$322, 5&amp;COUNTIF(TestUIn4!$E$2:$E649,US_UK!$A$322),IF(TestUIn4!E649=US_UK!$A$402, 6&amp;COUNTIF(TestUIn4!$E$2:$E649,US_UK!$A$402),IF(TestUIn4!E649=US_UK!$A$482, 7&amp;COUNTIF(TestUIn4!$E$2:$E649,US_UK!$A$482),IF(TestUIn4!E649=US_UK!$A$562, 8&amp;COUNTIF(TestUIn4!$E$2:$E649,US_UK!$A$562),IF(TestUIn4!E649=US_UK!$A$642, 9&amp;COUNTIF(TestUIn4!$E$2:$E649,US_UK!$A$642),IF(TestUIn4!E649=US_UK!$A$722, 10&amp;COUNTIF(TestUIn4!$E$2:$E649,US_UK!$A$722),0)))))))))))</f>
        <v>0</v>
      </c>
      <c r="B649" t="str">
        <f>TestUIn4!A649</f>
        <v/>
      </c>
      <c r="C649" t="str">
        <f>TestUIn4!B649</f>
        <v/>
      </c>
      <c r="D649" t="str">
        <f>TestUIn4!C649</f>
        <v/>
      </c>
      <c r="E649" t="str">
        <f>TestUIn4!D649</f>
        <v/>
      </c>
      <c r="F649" s="87" t="str">
        <f>TestUIn4!F649</f>
        <v/>
      </c>
    </row>
    <row r="650">
      <c r="A650" s="86">
        <f>(IF(TestUIn4!E650=US_UK!$A$2,1&amp;COUNTIF(TestUIn4!$E$2:$E650,US_UK!$A$2), IF(TestUIn4!E650=US_UK!$A$82, 2&amp;COUNTIF(TestUIn4!$E$2:$E650,US_UK!$A$82),IF(TestUIn4!E650=US_UK!$A$162, 3&amp;COUNTIF(TestUIn4!$E$2:$E650,US_UK!$A$162),IF(TestUIn4!E650=US_UK!$A$242, 4&amp;COUNTIF(TestUIn4!$E$2:$E650,US_UK!$A$242),IF(TestUIn4!E650=US_UK!$A$322, 5&amp;COUNTIF(TestUIn4!$E$2:$E650,US_UK!$A$322),IF(TestUIn4!E650=US_UK!$A$402, 6&amp;COUNTIF(TestUIn4!$E$2:$E650,US_UK!$A$402),IF(TestUIn4!E650=US_UK!$A$482, 7&amp;COUNTIF(TestUIn4!$E$2:$E650,US_UK!$A$482),IF(TestUIn4!E650=US_UK!$A$562, 8&amp;COUNTIF(TestUIn4!$E$2:$E650,US_UK!$A$562),IF(TestUIn4!E650=US_UK!$A$642, 9&amp;COUNTIF(TestUIn4!$E$2:$E650,US_UK!$A$642),IF(TestUIn4!E650=US_UK!$A$722, 10&amp;COUNTIF(TestUIn4!$E$2:$E650,US_UK!$A$722),0)))))))))))</f>
        <v>0</v>
      </c>
      <c r="B650" t="str">
        <f>TestUIn4!A650</f>
        <v/>
      </c>
      <c r="C650" t="str">
        <f>TestUIn4!B650</f>
        <v/>
      </c>
      <c r="D650" t="str">
        <f>TestUIn4!C650</f>
        <v/>
      </c>
      <c r="E650" t="str">
        <f>TestUIn4!D650</f>
        <v/>
      </c>
      <c r="F650" s="87" t="str">
        <f>TestUIn4!F650</f>
        <v/>
      </c>
    </row>
    <row r="651">
      <c r="A651" s="86">
        <f>(IF(TestUIn4!E651=US_UK!$A$2,1&amp;COUNTIF(TestUIn4!$E$2:$E651,US_UK!$A$2), IF(TestUIn4!E651=US_UK!$A$82, 2&amp;COUNTIF(TestUIn4!$E$2:$E651,US_UK!$A$82),IF(TestUIn4!E651=US_UK!$A$162, 3&amp;COUNTIF(TestUIn4!$E$2:$E651,US_UK!$A$162),IF(TestUIn4!E651=US_UK!$A$242, 4&amp;COUNTIF(TestUIn4!$E$2:$E651,US_UK!$A$242),IF(TestUIn4!E651=US_UK!$A$322, 5&amp;COUNTIF(TestUIn4!$E$2:$E651,US_UK!$A$322),IF(TestUIn4!E651=US_UK!$A$402, 6&amp;COUNTIF(TestUIn4!$E$2:$E651,US_UK!$A$402),IF(TestUIn4!E651=US_UK!$A$482, 7&amp;COUNTIF(TestUIn4!$E$2:$E651,US_UK!$A$482),IF(TestUIn4!E651=US_UK!$A$562, 8&amp;COUNTIF(TestUIn4!$E$2:$E651,US_UK!$A$562),IF(TestUIn4!E651=US_UK!$A$642, 9&amp;COUNTIF(TestUIn4!$E$2:$E651,US_UK!$A$642),IF(TestUIn4!E651=US_UK!$A$722, 10&amp;COUNTIF(TestUIn4!$E$2:$E651,US_UK!$A$722),0)))))))))))</f>
        <v>0</v>
      </c>
      <c r="B651" t="str">
        <f>TestUIn4!A651</f>
        <v/>
      </c>
      <c r="C651" t="str">
        <f>TestUIn4!B651</f>
        <v/>
      </c>
      <c r="D651" t="str">
        <f>TestUIn4!C651</f>
        <v/>
      </c>
      <c r="E651" t="str">
        <f>TestUIn4!D651</f>
        <v/>
      </c>
      <c r="F651" s="87" t="str">
        <f>TestUIn4!F651</f>
        <v/>
      </c>
    </row>
    <row r="652">
      <c r="A652" s="86">
        <f>(IF(TestUIn4!E652=US_UK!$A$2,1&amp;COUNTIF(TestUIn4!$E$2:$E652,US_UK!$A$2), IF(TestUIn4!E652=US_UK!$A$82, 2&amp;COUNTIF(TestUIn4!$E$2:$E652,US_UK!$A$82),IF(TestUIn4!E652=US_UK!$A$162, 3&amp;COUNTIF(TestUIn4!$E$2:$E652,US_UK!$A$162),IF(TestUIn4!E652=US_UK!$A$242, 4&amp;COUNTIF(TestUIn4!$E$2:$E652,US_UK!$A$242),IF(TestUIn4!E652=US_UK!$A$322, 5&amp;COUNTIF(TestUIn4!$E$2:$E652,US_UK!$A$322),IF(TestUIn4!E652=US_UK!$A$402, 6&amp;COUNTIF(TestUIn4!$E$2:$E652,US_UK!$A$402),IF(TestUIn4!E652=US_UK!$A$482, 7&amp;COUNTIF(TestUIn4!$E$2:$E652,US_UK!$A$482),IF(TestUIn4!E652=US_UK!$A$562, 8&amp;COUNTIF(TestUIn4!$E$2:$E652,US_UK!$A$562),IF(TestUIn4!E652=US_UK!$A$642, 9&amp;COUNTIF(TestUIn4!$E$2:$E652,US_UK!$A$642),IF(TestUIn4!E652=US_UK!$A$722, 10&amp;COUNTIF(TestUIn4!$E$2:$E652,US_UK!$A$722),0)))))))))))</f>
        <v>0</v>
      </c>
      <c r="B652" t="str">
        <f>TestUIn4!A652</f>
        <v/>
      </c>
      <c r="C652" t="str">
        <f>TestUIn4!B652</f>
        <v/>
      </c>
      <c r="D652" t="str">
        <f>TestUIn4!C652</f>
        <v/>
      </c>
      <c r="E652" t="str">
        <f>TestUIn4!D652</f>
        <v/>
      </c>
      <c r="F652" s="87" t="str">
        <f>TestUIn4!F652</f>
        <v/>
      </c>
    </row>
    <row r="653">
      <c r="A653" s="86">
        <f>(IF(TestUIn4!E653=US_UK!$A$2,1&amp;COUNTIF(TestUIn4!$E$2:$E653,US_UK!$A$2), IF(TestUIn4!E653=US_UK!$A$82, 2&amp;COUNTIF(TestUIn4!$E$2:$E653,US_UK!$A$82),IF(TestUIn4!E653=US_UK!$A$162, 3&amp;COUNTIF(TestUIn4!$E$2:$E653,US_UK!$A$162),IF(TestUIn4!E653=US_UK!$A$242, 4&amp;COUNTIF(TestUIn4!$E$2:$E653,US_UK!$A$242),IF(TestUIn4!E653=US_UK!$A$322, 5&amp;COUNTIF(TestUIn4!$E$2:$E653,US_UK!$A$322),IF(TestUIn4!E653=US_UK!$A$402, 6&amp;COUNTIF(TestUIn4!$E$2:$E653,US_UK!$A$402),IF(TestUIn4!E653=US_UK!$A$482, 7&amp;COUNTIF(TestUIn4!$E$2:$E653,US_UK!$A$482),IF(TestUIn4!E653=US_UK!$A$562, 8&amp;COUNTIF(TestUIn4!$E$2:$E653,US_UK!$A$562),IF(TestUIn4!E653=US_UK!$A$642, 9&amp;COUNTIF(TestUIn4!$E$2:$E653,US_UK!$A$642),IF(TestUIn4!E653=US_UK!$A$722, 10&amp;COUNTIF(TestUIn4!$E$2:$E653,US_UK!$A$722),0)))))))))))</f>
        <v>0</v>
      </c>
      <c r="B653" t="str">
        <f>TestUIn4!A653</f>
        <v/>
      </c>
      <c r="C653" t="str">
        <f>TestUIn4!B653</f>
        <v/>
      </c>
      <c r="D653" t="str">
        <f>TestUIn4!C653</f>
        <v/>
      </c>
      <c r="E653" t="str">
        <f>TestUIn4!D653</f>
        <v/>
      </c>
      <c r="F653" s="87" t="str">
        <f>TestUIn4!F653</f>
        <v/>
      </c>
    </row>
    <row r="654">
      <c r="A654" s="86">
        <f>(IF(TestUIn4!E654=US_UK!$A$2,1&amp;COUNTIF(TestUIn4!$E$2:$E654,US_UK!$A$2), IF(TestUIn4!E654=US_UK!$A$82, 2&amp;COUNTIF(TestUIn4!$E$2:$E654,US_UK!$A$82),IF(TestUIn4!E654=US_UK!$A$162, 3&amp;COUNTIF(TestUIn4!$E$2:$E654,US_UK!$A$162),IF(TestUIn4!E654=US_UK!$A$242, 4&amp;COUNTIF(TestUIn4!$E$2:$E654,US_UK!$A$242),IF(TestUIn4!E654=US_UK!$A$322, 5&amp;COUNTIF(TestUIn4!$E$2:$E654,US_UK!$A$322),IF(TestUIn4!E654=US_UK!$A$402, 6&amp;COUNTIF(TestUIn4!$E$2:$E654,US_UK!$A$402),IF(TestUIn4!E654=US_UK!$A$482, 7&amp;COUNTIF(TestUIn4!$E$2:$E654,US_UK!$A$482),IF(TestUIn4!E654=US_UK!$A$562, 8&amp;COUNTIF(TestUIn4!$E$2:$E654,US_UK!$A$562),IF(TestUIn4!E654=US_UK!$A$642, 9&amp;COUNTIF(TestUIn4!$E$2:$E654,US_UK!$A$642),IF(TestUIn4!E654=US_UK!$A$722, 10&amp;COUNTIF(TestUIn4!$E$2:$E654,US_UK!$A$722),0)))))))))))</f>
        <v>0</v>
      </c>
      <c r="B654" t="str">
        <f>TestUIn4!A654</f>
        <v/>
      </c>
      <c r="C654" t="str">
        <f>TestUIn4!B654</f>
        <v/>
      </c>
      <c r="D654" t="str">
        <f>TestUIn4!C654</f>
        <v/>
      </c>
      <c r="E654" t="str">
        <f>TestUIn4!D654</f>
        <v/>
      </c>
      <c r="F654" s="87" t="str">
        <f>TestUIn4!F654</f>
        <v/>
      </c>
    </row>
    <row r="655">
      <c r="A655" s="86">
        <f>(IF(TestUIn4!E655=US_UK!$A$2,1&amp;COUNTIF(TestUIn4!$E$2:$E655,US_UK!$A$2), IF(TestUIn4!E655=US_UK!$A$82, 2&amp;COUNTIF(TestUIn4!$E$2:$E655,US_UK!$A$82),IF(TestUIn4!E655=US_UK!$A$162, 3&amp;COUNTIF(TestUIn4!$E$2:$E655,US_UK!$A$162),IF(TestUIn4!E655=US_UK!$A$242, 4&amp;COUNTIF(TestUIn4!$E$2:$E655,US_UK!$A$242),IF(TestUIn4!E655=US_UK!$A$322, 5&amp;COUNTIF(TestUIn4!$E$2:$E655,US_UK!$A$322),IF(TestUIn4!E655=US_UK!$A$402, 6&amp;COUNTIF(TestUIn4!$E$2:$E655,US_UK!$A$402),IF(TestUIn4!E655=US_UK!$A$482, 7&amp;COUNTIF(TestUIn4!$E$2:$E655,US_UK!$A$482),IF(TestUIn4!E655=US_UK!$A$562, 8&amp;COUNTIF(TestUIn4!$E$2:$E655,US_UK!$A$562),IF(TestUIn4!E655=US_UK!$A$642, 9&amp;COUNTIF(TestUIn4!$E$2:$E655,US_UK!$A$642),IF(TestUIn4!E655=US_UK!$A$722, 10&amp;COUNTIF(TestUIn4!$E$2:$E655,US_UK!$A$722),0)))))))))))</f>
        <v>0</v>
      </c>
      <c r="B655" t="str">
        <f>TestUIn4!A655</f>
        <v/>
      </c>
      <c r="C655" t="str">
        <f>TestUIn4!B655</f>
        <v/>
      </c>
      <c r="D655" t="str">
        <f>TestUIn4!C655</f>
        <v/>
      </c>
      <c r="E655" t="str">
        <f>TestUIn4!D655</f>
        <v/>
      </c>
      <c r="F655" s="87" t="str">
        <f>TestUIn4!F655</f>
        <v/>
      </c>
    </row>
    <row r="656">
      <c r="A656" s="86">
        <f>(IF(TestUIn4!E656=US_UK!$A$2,1&amp;COUNTIF(TestUIn4!$E$2:$E656,US_UK!$A$2), IF(TestUIn4!E656=US_UK!$A$82, 2&amp;COUNTIF(TestUIn4!$E$2:$E656,US_UK!$A$82),IF(TestUIn4!E656=US_UK!$A$162, 3&amp;COUNTIF(TestUIn4!$E$2:$E656,US_UK!$A$162),IF(TestUIn4!E656=US_UK!$A$242, 4&amp;COUNTIF(TestUIn4!$E$2:$E656,US_UK!$A$242),IF(TestUIn4!E656=US_UK!$A$322, 5&amp;COUNTIF(TestUIn4!$E$2:$E656,US_UK!$A$322),IF(TestUIn4!E656=US_UK!$A$402, 6&amp;COUNTIF(TestUIn4!$E$2:$E656,US_UK!$A$402),IF(TestUIn4!E656=US_UK!$A$482, 7&amp;COUNTIF(TestUIn4!$E$2:$E656,US_UK!$A$482),IF(TestUIn4!E656=US_UK!$A$562, 8&amp;COUNTIF(TestUIn4!$E$2:$E656,US_UK!$A$562),IF(TestUIn4!E656=US_UK!$A$642, 9&amp;COUNTIF(TestUIn4!$E$2:$E656,US_UK!$A$642),IF(TestUIn4!E656=US_UK!$A$722, 10&amp;COUNTIF(TestUIn4!$E$2:$E656,US_UK!$A$722),0)))))))))))</f>
        <v>0</v>
      </c>
      <c r="B656" t="str">
        <f>TestUIn4!A656</f>
        <v/>
      </c>
      <c r="C656" t="str">
        <f>TestUIn4!B656</f>
        <v/>
      </c>
      <c r="D656" t="str">
        <f>TestUIn4!C656</f>
        <v/>
      </c>
      <c r="E656" t="str">
        <f>TestUIn4!D656</f>
        <v/>
      </c>
      <c r="F656" s="87" t="str">
        <f>TestUIn4!F656</f>
        <v/>
      </c>
    </row>
    <row r="657">
      <c r="A657" s="86">
        <f>(IF(TestUIn4!E657=US_UK!$A$2,1&amp;COUNTIF(TestUIn4!$E$2:$E657,US_UK!$A$2), IF(TestUIn4!E657=US_UK!$A$82, 2&amp;COUNTIF(TestUIn4!$E$2:$E657,US_UK!$A$82),IF(TestUIn4!E657=US_UK!$A$162, 3&amp;COUNTIF(TestUIn4!$E$2:$E657,US_UK!$A$162),IF(TestUIn4!E657=US_UK!$A$242, 4&amp;COUNTIF(TestUIn4!$E$2:$E657,US_UK!$A$242),IF(TestUIn4!E657=US_UK!$A$322, 5&amp;COUNTIF(TestUIn4!$E$2:$E657,US_UK!$A$322),IF(TestUIn4!E657=US_UK!$A$402, 6&amp;COUNTIF(TestUIn4!$E$2:$E657,US_UK!$A$402),IF(TestUIn4!E657=US_UK!$A$482, 7&amp;COUNTIF(TestUIn4!$E$2:$E657,US_UK!$A$482),IF(TestUIn4!E657=US_UK!$A$562, 8&amp;COUNTIF(TestUIn4!$E$2:$E657,US_UK!$A$562),IF(TestUIn4!E657=US_UK!$A$642, 9&amp;COUNTIF(TestUIn4!$E$2:$E657,US_UK!$A$642),IF(TestUIn4!E657=US_UK!$A$722, 10&amp;COUNTIF(TestUIn4!$E$2:$E657,US_UK!$A$722),0)))))))))))</f>
        <v>0</v>
      </c>
      <c r="B657" t="str">
        <f>TestUIn4!A657</f>
        <v/>
      </c>
      <c r="C657" t="str">
        <f>TestUIn4!B657</f>
        <v/>
      </c>
      <c r="D657" t="str">
        <f>TestUIn4!C657</f>
        <v/>
      </c>
      <c r="E657" t="str">
        <f>TestUIn4!D657</f>
        <v/>
      </c>
      <c r="F657" s="87" t="str">
        <f>TestUIn4!F657</f>
        <v/>
      </c>
    </row>
    <row r="658">
      <c r="A658" s="86">
        <f>(IF(TestUIn4!E658=US_UK!$A$2,1&amp;COUNTIF(TestUIn4!$E$2:$E658,US_UK!$A$2), IF(TestUIn4!E658=US_UK!$A$82, 2&amp;COUNTIF(TestUIn4!$E$2:$E658,US_UK!$A$82),IF(TestUIn4!E658=US_UK!$A$162, 3&amp;COUNTIF(TestUIn4!$E$2:$E658,US_UK!$A$162),IF(TestUIn4!E658=US_UK!$A$242, 4&amp;COUNTIF(TestUIn4!$E$2:$E658,US_UK!$A$242),IF(TestUIn4!E658=US_UK!$A$322, 5&amp;COUNTIF(TestUIn4!$E$2:$E658,US_UK!$A$322),IF(TestUIn4!E658=US_UK!$A$402, 6&amp;COUNTIF(TestUIn4!$E$2:$E658,US_UK!$A$402),IF(TestUIn4!E658=US_UK!$A$482, 7&amp;COUNTIF(TestUIn4!$E$2:$E658,US_UK!$A$482),IF(TestUIn4!E658=US_UK!$A$562, 8&amp;COUNTIF(TestUIn4!$E$2:$E658,US_UK!$A$562),IF(TestUIn4!E658=US_UK!$A$642, 9&amp;COUNTIF(TestUIn4!$E$2:$E658,US_UK!$A$642),IF(TestUIn4!E658=US_UK!$A$722, 10&amp;COUNTIF(TestUIn4!$E$2:$E658,US_UK!$A$722),0)))))))))))</f>
        <v>0</v>
      </c>
      <c r="B658" t="str">
        <f>TestUIn4!A658</f>
        <v/>
      </c>
      <c r="C658" t="str">
        <f>TestUIn4!B658</f>
        <v/>
      </c>
      <c r="D658" t="str">
        <f>TestUIn4!C658</f>
        <v/>
      </c>
      <c r="E658" t="str">
        <f>TestUIn4!D658</f>
        <v/>
      </c>
      <c r="F658" s="87" t="str">
        <f>TestUIn4!F658</f>
        <v/>
      </c>
    </row>
    <row r="659">
      <c r="A659" s="86">
        <f>(IF(TestUIn4!E659=US_UK!$A$2,1&amp;COUNTIF(TestUIn4!$E$2:$E659,US_UK!$A$2), IF(TestUIn4!E659=US_UK!$A$82, 2&amp;COUNTIF(TestUIn4!$E$2:$E659,US_UK!$A$82),IF(TestUIn4!E659=US_UK!$A$162, 3&amp;COUNTIF(TestUIn4!$E$2:$E659,US_UK!$A$162),IF(TestUIn4!E659=US_UK!$A$242, 4&amp;COUNTIF(TestUIn4!$E$2:$E659,US_UK!$A$242),IF(TestUIn4!E659=US_UK!$A$322, 5&amp;COUNTIF(TestUIn4!$E$2:$E659,US_UK!$A$322),IF(TestUIn4!E659=US_UK!$A$402, 6&amp;COUNTIF(TestUIn4!$E$2:$E659,US_UK!$A$402),IF(TestUIn4!E659=US_UK!$A$482, 7&amp;COUNTIF(TestUIn4!$E$2:$E659,US_UK!$A$482),IF(TestUIn4!E659=US_UK!$A$562, 8&amp;COUNTIF(TestUIn4!$E$2:$E659,US_UK!$A$562),IF(TestUIn4!E659=US_UK!$A$642, 9&amp;COUNTIF(TestUIn4!$E$2:$E659,US_UK!$A$642),IF(TestUIn4!E659=US_UK!$A$722, 10&amp;COUNTIF(TestUIn4!$E$2:$E659,US_UK!$A$722),0)))))))))))</f>
        <v>0</v>
      </c>
      <c r="B659" t="str">
        <f>TestUIn4!A659</f>
        <v/>
      </c>
      <c r="C659" t="str">
        <f>TestUIn4!B659</f>
        <v/>
      </c>
      <c r="D659" t="str">
        <f>TestUIn4!C659</f>
        <v/>
      </c>
      <c r="E659" t="str">
        <f>TestUIn4!D659</f>
        <v/>
      </c>
      <c r="F659" s="87" t="str">
        <f>TestUIn4!F659</f>
        <v/>
      </c>
    </row>
    <row r="660">
      <c r="A660" s="86">
        <f>(IF(TestUIn4!E660=US_UK!$A$2,1&amp;COUNTIF(TestUIn4!$E$2:$E660,US_UK!$A$2), IF(TestUIn4!E660=US_UK!$A$82, 2&amp;COUNTIF(TestUIn4!$E$2:$E660,US_UK!$A$82),IF(TestUIn4!E660=US_UK!$A$162, 3&amp;COUNTIF(TestUIn4!$E$2:$E660,US_UK!$A$162),IF(TestUIn4!E660=US_UK!$A$242, 4&amp;COUNTIF(TestUIn4!$E$2:$E660,US_UK!$A$242),IF(TestUIn4!E660=US_UK!$A$322, 5&amp;COUNTIF(TestUIn4!$E$2:$E660,US_UK!$A$322),IF(TestUIn4!E660=US_UK!$A$402, 6&amp;COUNTIF(TestUIn4!$E$2:$E660,US_UK!$A$402),IF(TestUIn4!E660=US_UK!$A$482, 7&amp;COUNTIF(TestUIn4!$E$2:$E660,US_UK!$A$482),IF(TestUIn4!E660=US_UK!$A$562, 8&amp;COUNTIF(TestUIn4!$E$2:$E660,US_UK!$A$562),IF(TestUIn4!E660=US_UK!$A$642, 9&amp;COUNTIF(TestUIn4!$E$2:$E660,US_UK!$A$642),IF(TestUIn4!E660=US_UK!$A$722, 10&amp;COUNTIF(TestUIn4!$E$2:$E660,US_UK!$A$722),0)))))))))))</f>
        <v>0</v>
      </c>
      <c r="B660" t="str">
        <f>TestUIn4!A660</f>
        <v/>
      </c>
      <c r="C660" t="str">
        <f>TestUIn4!B660</f>
        <v/>
      </c>
      <c r="D660" t="str">
        <f>TestUIn4!C660</f>
        <v/>
      </c>
      <c r="E660" t="str">
        <f>TestUIn4!D660</f>
        <v/>
      </c>
      <c r="F660" s="87" t="str">
        <f>TestUIn4!F660</f>
        <v/>
      </c>
    </row>
    <row r="661">
      <c r="A661" s="86">
        <f>(IF(TestUIn4!E661=US_UK!$A$2,1&amp;COUNTIF(TestUIn4!$E$2:$E661,US_UK!$A$2), IF(TestUIn4!E661=US_UK!$A$82, 2&amp;COUNTIF(TestUIn4!$E$2:$E661,US_UK!$A$82),IF(TestUIn4!E661=US_UK!$A$162, 3&amp;COUNTIF(TestUIn4!$E$2:$E661,US_UK!$A$162),IF(TestUIn4!E661=US_UK!$A$242, 4&amp;COUNTIF(TestUIn4!$E$2:$E661,US_UK!$A$242),IF(TestUIn4!E661=US_UK!$A$322, 5&amp;COUNTIF(TestUIn4!$E$2:$E661,US_UK!$A$322),IF(TestUIn4!E661=US_UK!$A$402, 6&amp;COUNTIF(TestUIn4!$E$2:$E661,US_UK!$A$402),IF(TestUIn4!E661=US_UK!$A$482, 7&amp;COUNTIF(TestUIn4!$E$2:$E661,US_UK!$A$482),IF(TestUIn4!E661=US_UK!$A$562, 8&amp;COUNTIF(TestUIn4!$E$2:$E661,US_UK!$A$562),IF(TestUIn4!E661=US_UK!$A$642, 9&amp;COUNTIF(TestUIn4!$E$2:$E661,US_UK!$A$642),IF(TestUIn4!E661=US_UK!$A$722, 10&amp;COUNTIF(TestUIn4!$E$2:$E661,US_UK!$A$722),0)))))))))))</f>
        <v>0</v>
      </c>
      <c r="B661" t="str">
        <f>TestUIn4!A661</f>
        <v/>
      </c>
      <c r="C661" t="str">
        <f>TestUIn4!B661</f>
        <v/>
      </c>
      <c r="D661" t="str">
        <f>TestUIn4!C661</f>
        <v/>
      </c>
      <c r="E661" t="str">
        <f>TestUIn4!D661</f>
        <v/>
      </c>
      <c r="F661" s="87" t="str">
        <f>TestUIn4!F661</f>
        <v/>
      </c>
    </row>
    <row r="662">
      <c r="A662" s="86">
        <f>(IF(TestUIn4!E662=US_UK!$A$2,1&amp;COUNTIF(TestUIn4!$E$2:$E662,US_UK!$A$2), IF(TestUIn4!E662=US_UK!$A$82, 2&amp;COUNTIF(TestUIn4!$E$2:$E662,US_UK!$A$82),IF(TestUIn4!E662=US_UK!$A$162, 3&amp;COUNTIF(TestUIn4!$E$2:$E662,US_UK!$A$162),IF(TestUIn4!E662=US_UK!$A$242, 4&amp;COUNTIF(TestUIn4!$E$2:$E662,US_UK!$A$242),IF(TestUIn4!E662=US_UK!$A$322, 5&amp;COUNTIF(TestUIn4!$E$2:$E662,US_UK!$A$322),IF(TestUIn4!E662=US_UK!$A$402, 6&amp;COUNTIF(TestUIn4!$E$2:$E662,US_UK!$A$402),IF(TestUIn4!E662=US_UK!$A$482, 7&amp;COUNTIF(TestUIn4!$E$2:$E662,US_UK!$A$482),IF(TestUIn4!E662=US_UK!$A$562, 8&amp;COUNTIF(TestUIn4!$E$2:$E662,US_UK!$A$562),IF(TestUIn4!E662=US_UK!$A$642, 9&amp;COUNTIF(TestUIn4!$E$2:$E662,US_UK!$A$642),IF(TestUIn4!E662=US_UK!$A$722, 10&amp;COUNTIF(TestUIn4!$E$2:$E662,US_UK!$A$722),0)))))))))))</f>
        <v>0</v>
      </c>
      <c r="B662" t="str">
        <f>TestUIn4!A662</f>
        <v/>
      </c>
      <c r="C662" t="str">
        <f>TestUIn4!B662</f>
        <v/>
      </c>
      <c r="D662" t="str">
        <f>TestUIn4!C662</f>
        <v/>
      </c>
      <c r="E662" t="str">
        <f>TestUIn4!D662</f>
        <v/>
      </c>
      <c r="F662" s="87" t="str">
        <f>TestUIn4!F662</f>
        <v/>
      </c>
    </row>
    <row r="663">
      <c r="A663" s="86">
        <f>(IF(TestUIn4!E663=US_UK!$A$2,1&amp;COUNTIF(TestUIn4!$E$2:$E663,US_UK!$A$2), IF(TestUIn4!E663=US_UK!$A$82, 2&amp;COUNTIF(TestUIn4!$E$2:$E663,US_UK!$A$82),IF(TestUIn4!E663=US_UK!$A$162, 3&amp;COUNTIF(TestUIn4!$E$2:$E663,US_UK!$A$162),IF(TestUIn4!E663=US_UK!$A$242, 4&amp;COUNTIF(TestUIn4!$E$2:$E663,US_UK!$A$242),IF(TestUIn4!E663=US_UK!$A$322, 5&amp;COUNTIF(TestUIn4!$E$2:$E663,US_UK!$A$322),IF(TestUIn4!E663=US_UK!$A$402, 6&amp;COUNTIF(TestUIn4!$E$2:$E663,US_UK!$A$402),IF(TestUIn4!E663=US_UK!$A$482, 7&amp;COUNTIF(TestUIn4!$E$2:$E663,US_UK!$A$482),IF(TestUIn4!E663=US_UK!$A$562, 8&amp;COUNTIF(TestUIn4!$E$2:$E663,US_UK!$A$562),IF(TestUIn4!E663=US_UK!$A$642, 9&amp;COUNTIF(TestUIn4!$E$2:$E663,US_UK!$A$642),IF(TestUIn4!E663=US_UK!$A$722, 10&amp;COUNTIF(TestUIn4!$E$2:$E663,US_UK!$A$722),0)))))))))))</f>
        <v>0</v>
      </c>
      <c r="B663" t="str">
        <f>TestUIn4!A663</f>
        <v/>
      </c>
      <c r="C663" t="str">
        <f>TestUIn4!B663</f>
        <v/>
      </c>
      <c r="D663" t="str">
        <f>TestUIn4!C663</f>
        <v/>
      </c>
      <c r="E663" t="str">
        <f>TestUIn4!D663</f>
        <v/>
      </c>
      <c r="F663" s="87" t="str">
        <f>TestUIn4!F663</f>
        <v/>
      </c>
    </row>
    <row r="664">
      <c r="A664" s="86">
        <f>(IF(TestUIn4!E664=US_UK!$A$2,1&amp;COUNTIF(TestUIn4!$E$2:$E664,US_UK!$A$2), IF(TestUIn4!E664=US_UK!$A$82, 2&amp;COUNTIF(TestUIn4!$E$2:$E664,US_UK!$A$82),IF(TestUIn4!E664=US_UK!$A$162, 3&amp;COUNTIF(TestUIn4!$E$2:$E664,US_UK!$A$162),IF(TestUIn4!E664=US_UK!$A$242, 4&amp;COUNTIF(TestUIn4!$E$2:$E664,US_UK!$A$242),IF(TestUIn4!E664=US_UK!$A$322, 5&amp;COUNTIF(TestUIn4!$E$2:$E664,US_UK!$A$322),IF(TestUIn4!E664=US_UK!$A$402, 6&amp;COUNTIF(TestUIn4!$E$2:$E664,US_UK!$A$402),IF(TestUIn4!E664=US_UK!$A$482, 7&amp;COUNTIF(TestUIn4!$E$2:$E664,US_UK!$A$482),IF(TestUIn4!E664=US_UK!$A$562, 8&amp;COUNTIF(TestUIn4!$E$2:$E664,US_UK!$A$562),IF(TestUIn4!E664=US_UK!$A$642, 9&amp;COUNTIF(TestUIn4!$E$2:$E664,US_UK!$A$642),IF(TestUIn4!E664=US_UK!$A$722, 10&amp;COUNTIF(TestUIn4!$E$2:$E664,US_UK!$A$722),0)))))))))))</f>
        <v>0</v>
      </c>
      <c r="B664" t="str">
        <f>TestUIn4!A664</f>
        <v/>
      </c>
      <c r="C664" t="str">
        <f>TestUIn4!B664</f>
        <v/>
      </c>
      <c r="D664" t="str">
        <f>TestUIn4!C664</f>
        <v/>
      </c>
      <c r="E664" t="str">
        <f>TestUIn4!D664</f>
        <v/>
      </c>
      <c r="F664" s="87" t="str">
        <f>TestUIn4!F664</f>
        <v/>
      </c>
    </row>
    <row r="665">
      <c r="A665" s="86">
        <f>(IF(TestUIn4!E665=US_UK!$A$2,1&amp;COUNTIF(TestUIn4!$E$2:$E665,US_UK!$A$2), IF(TestUIn4!E665=US_UK!$A$82, 2&amp;COUNTIF(TestUIn4!$E$2:$E665,US_UK!$A$82),IF(TestUIn4!E665=US_UK!$A$162, 3&amp;COUNTIF(TestUIn4!$E$2:$E665,US_UK!$A$162),IF(TestUIn4!E665=US_UK!$A$242, 4&amp;COUNTIF(TestUIn4!$E$2:$E665,US_UK!$A$242),IF(TestUIn4!E665=US_UK!$A$322, 5&amp;COUNTIF(TestUIn4!$E$2:$E665,US_UK!$A$322),IF(TestUIn4!E665=US_UK!$A$402, 6&amp;COUNTIF(TestUIn4!$E$2:$E665,US_UK!$A$402),IF(TestUIn4!E665=US_UK!$A$482, 7&amp;COUNTIF(TestUIn4!$E$2:$E665,US_UK!$A$482),IF(TestUIn4!E665=US_UK!$A$562, 8&amp;COUNTIF(TestUIn4!$E$2:$E665,US_UK!$A$562),IF(TestUIn4!E665=US_UK!$A$642, 9&amp;COUNTIF(TestUIn4!$E$2:$E665,US_UK!$A$642),IF(TestUIn4!E665=US_UK!$A$722, 10&amp;COUNTIF(TestUIn4!$E$2:$E665,US_UK!$A$722),0)))))))))))</f>
        <v>0</v>
      </c>
      <c r="B665" t="str">
        <f>TestUIn4!A665</f>
        <v/>
      </c>
      <c r="C665" t="str">
        <f>TestUIn4!B665</f>
        <v/>
      </c>
      <c r="D665" t="str">
        <f>TestUIn4!C665</f>
        <v/>
      </c>
      <c r="E665" t="str">
        <f>TestUIn4!D665</f>
        <v/>
      </c>
      <c r="F665" s="87" t="str">
        <f>TestUIn4!F665</f>
        <v/>
      </c>
    </row>
    <row r="666">
      <c r="A666" s="86">
        <f>(IF(TestUIn4!E666=US_UK!$A$2,1&amp;COUNTIF(TestUIn4!$E$2:$E666,US_UK!$A$2), IF(TestUIn4!E666=US_UK!$A$82, 2&amp;COUNTIF(TestUIn4!$E$2:$E666,US_UK!$A$82),IF(TestUIn4!E666=US_UK!$A$162, 3&amp;COUNTIF(TestUIn4!$E$2:$E666,US_UK!$A$162),IF(TestUIn4!E666=US_UK!$A$242, 4&amp;COUNTIF(TestUIn4!$E$2:$E666,US_UK!$A$242),IF(TestUIn4!E666=US_UK!$A$322, 5&amp;COUNTIF(TestUIn4!$E$2:$E666,US_UK!$A$322),IF(TestUIn4!E666=US_UK!$A$402, 6&amp;COUNTIF(TestUIn4!$E$2:$E666,US_UK!$A$402),IF(TestUIn4!E666=US_UK!$A$482, 7&amp;COUNTIF(TestUIn4!$E$2:$E666,US_UK!$A$482),IF(TestUIn4!E666=US_UK!$A$562, 8&amp;COUNTIF(TestUIn4!$E$2:$E666,US_UK!$A$562),IF(TestUIn4!E666=US_UK!$A$642, 9&amp;COUNTIF(TestUIn4!$E$2:$E666,US_UK!$A$642),IF(TestUIn4!E666=US_UK!$A$722, 10&amp;COUNTIF(TestUIn4!$E$2:$E666,US_UK!$A$722),0)))))))))))</f>
        <v>0</v>
      </c>
      <c r="B666" t="str">
        <f>TestUIn4!A666</f>
        <v/>
      </c>
      <c r="C666" t="str">
        <f>TestUIn4!B666</f>
        <v/>
      </c>
      <c r="D666" t="str">
        <f>TestUIn4!C666</f>
        <v/>
      </c>
      <c r="E666" t="str">
        <f>TestUIn4!D666</f>
        <v/>
      </c>
      <c r="F666" s="87" t="str">
        <f>TestUIn4!F666</f>
        <v/>
      </c>
    </row>
    <row r="667">
      <c r="A667" s="86">
        <f>(IF(TestUIn4!E667=US_UK!$A$2,1&amp;COUNTIF(TestUIn4!$E$2:$E667,US_UK!$A$2), IF(TestUIn4!E667=US_UK!$A$82, 2&amp;COUNTIF(TestUIn4!$E$2:$E667,US_UK!$A$82),IF(TestUIn4!E667=US_UK!$A$162, 3&amp;COUNTIF(TestUIn4!$E$2:$E667,US_UK!$A$162),IF(TestUIn4!E667=US_UK!$A$242, 4&amp;COUNTIF(TestUIn4!$E$2:$E667,US_UK!$A$242),IF(TestUIn4!E667=US_UK!$A$322, 5&amp;COUNTIF(TestUIn4!$E$2:$E667,US_UK!$A$322),IF(TestUIn4!E667=US_UK!$A$402, 6&amp;COUNTIF(TestUIn4!$E$2:$E667,US_UK!$A$402),IF(TestUIn4!E667=US_UK!$A$482, 7&amp;COUNTIF(TestUIn4!$E$2:$E667,US_UK!$A$482),IF(TestUIn4!E667=US_UK!$A$562, 8&amp;COUNTIF(TestUIn4!$E$2:$E667,US_UK!$A$562),IF(TestUIn4!E667=US_UK!$A$642, 9&amp;COUNTIF(TestUIn4!$E$2:$E667,US_UK!$A$642),IF(TestUIn4!E667=US_UK!$A$722, 10&amp;COUNTIF(TestUIn4!$E$2:$E667,US_UK!$A$722),0)))))))))))</f>
        <v>0</v>
      </c>
      <c r="B667" t="str">
        <f>TestUIn4!A667</f>
        <v/>
      </c>
      <c r="C667" t="str">
        <f>TestUIn4!B667</f>
        <v/>
      </c>
      <c r="D667" t="str">
        <f>TestUIn4!C667</f>
        <v/>
      </c>
      <c r="E667" t="str">
        <f>TestUIn4!D667</f>
        <v/>
      </c>
      <c r="F667" s="87" t="str">
        <f>TestUIn4!F667</f>
        <v/>
      </c>
    </row>
    <row r="668">
      <c r="A668" s="86">
        <f>(IF(TestUIn4!E668=US_UK!$A$2,1&amp;COUNTIF(TestUIn4!$E$2:$E668,US_UK!$A$2), IF(TestUIn4!E668=US_UK!$A$82, 2&amp;COUNTIF(TestUIn4!$E$2:$E668,US_UK!$A$82),IF(TestUIn4!E668=US_UK!$A$162, 3&amp;COUNTIF(TestUIn4!$E$2:$E668,US_UK!$A$162),IF(TestUIn4!E668=US_UK!$A$242, 4&amp;COUNTIF(TestUIn4!$E$2:$E668,US_UK!$A$242),IF(TestUIn4!E668=US_UK!$A$322, 5&amp;COUNTIF(TestUIn4!$E$2:$E668,US_UK!$A$322),IF(TestUIn4!E668=US_UK!$A$402, 6&amp;COUNTIF(TestUIn4!$E$2:$E668,US_UK!$A$402),IF(TestUIn4!E668=US_UK!$A$482, 7&amp;COUNTIF(TestUIn4!$E$2:$E668,US_UK!$A$482),IF(TestUIn4!E668=US_UK!$A$562, 8&amp;COUNTIF(TestUIn4!$E$2:$E668,US_UK!$A$562),IF(TestUIn4!E668=US_UK!$A$642, 9&amp;COUNTIF(TestUIn4!$E$2:$E668,US_UK!$A$642),IF(TestUIn4!E668=US_UK!$A$722, 10&amp;COUNTIF(TestUIn4!$E$2:$E668,US_UK!$A$722),0)))))))))))</f>
        <v>0</v>
      </c>
      <c r="B668" t="str">
        <f>TestUIn4!A668</f>
        <v/>
      </c>
      <c r="C668" t="str">
        <f>TestUIn4!B668</f>
        <v/>
      </c>
      <c r="D668" t="str">
        <f>TestUIn4!C668</f>
        <v/>
      </c>
      <c r="E668" t="str">
        <f>TestUIn4!D668</f>
        <v/>
      </c>
      <c r="F668" s="87" t="str">
        <f>TestUIn4!F668</f>
        <v/>
      </c>
    </row>
    <row r="669">
      <c r="A669" s="86">
        <f>(IF(TestUIn4!E669=US_UK!$A$2,1&amp;COUNTIF(TestUIn4!$E$2:$E669,US_UK!$A$2), IF(TestUIn4!E669=US_UK!$A$82, 2&amp;COUNTIF(TestUIn4!$E$2:$E669,US_UK!$A$82),IF(TestUIn4!E669=US_UK!$A$162, 3&amp;COUNTIF(TestUIn4!$E$2:$E669,US_UK!$A$162),IF(TestUIn4!E669=US_UK!$A$242, 4&amp;COUNTIF(TestUIn4!$E$2:$E669,US_UK!$A$242),IF(TestUIn4!E669=US_UK!$A$322, 5&amp;COUNTIF(TestUIn4!$E$2:$E669,US_UK!$A$322),IF(TestUIn4!E669=US_UK!$A$402, 6&amp;COUNTIF(TestUIn4!$E$2:$E669,US_UK!$A$402),IF(TestUIn4!E669=US_UK!$A$482, 7&amp;COUNTIF(TestUIn4!$E$2:$E669,US_UK!$A$482),IF(TestUIn4!E669=US_UK!$A$562, 8&amp;COUNTIF(TestUIn4!$E$2:$E669,US_UK!$A$562),IF(TestUIn4!E669=US_UK!$A$642, 9&amp;COUNTIF(TestUIn4!$E$2:$E669,US_UK!$A$642),IF(TestUIn4!E669=US_UK!$A$722, 10&amp;COUNTIF(TestUIn4!$E$2:$E669,US_UK!$A$722),0)))))))))))</f>
        <v>0</v>
      </c>
      <c r="B669" t="str">
        <f>TestUIn4!A669</f>
        <v/>
      </c>
      <c r="C669" t="str">
        <f>TestUIn4!B669</f>
        <v/>
      </c>
      <c r="D669" t="str">
        <f>TestUIn4!C669</f>
        <v/>
      </c>
      <c r="E669" t="str">
        <f>TestUIn4!D669</f>
        <v/>
      </c>
      <c r="F669" s="87" t="str">
        <f>TestUIn4!F669</f>
        <v/>
      </c>
    </row>
    <row r="670">
      <c r="A670" s="86">
        <f>(IF(TestUIn4!E670=US_UK!$A$2,1&amp;COUNTIF(TestUIn4!$E$2:$E670,US_UK!$A$2), IF(TestUIn4!E670=US_UK!$A$82, 2&amp;COUNTIF(TestUIn4!$E$2:$E670,US_UK!$A$82),IF(TestUIn4!E670=US_UK!$A$162, 3&amp;COUNTIF(TestUIn4!$E$2:$E670,US_UK!$A$162),IF(TestUIn4!E670=US_UK!$A$242, 4&amp;COUNTIF(TestUIn4!$E$2:$E670,US_UK!$A$242),IF(TestUIn4!E670=US_UK!$A$322, 5&amp;COUNTIF(TestUIn4!$E$2:$E670,US_UK!$A$322),IF(TestUIn4!E670=US_UK!$A$402, 6&amp;COUNTIF(TestUIn4!$E$2:$E670,US_UK!$A$402),IF(TestUIn4!E670=US_UK!$A$482, 7&amp;COUNTIF(TestUIn4!$E$2:$E670,US_UK!$A$482),IF(TestUIn4!E670=US_UK!$A$562, 8&amp;COUNTIF(TestUIn4!$E$2:$E670,US_UK!$A$562),IF(TestUIn4!E670=US_UK!$A$642, 9&amp;COUNTIF(TestUIn4!$E$2:$E670,US_UK!$A$642),IF(TestUIn4!E670=US_UK!$A$722, 10&amp;COUNTIF(TestUIn4!$E$2:$E670,US_UK!$A$722),0)))))))))))</f>
        <v>0</v>
      </c>
      <c r="B670" t="str">
        <f>TestUIn4!A670</f>
        <v/>
      </c>
      <c r="C670" t="str">
        <f>TestUIn4!B670</f>
        <v/>
      </c>
      <c r="D670" t="str">
        <f>TestUIn4!C670</f>
        <v/>
      </c>
      <c r="E670" t="str">
        <f>TestUIn4!D670</f>
        <v/>
      </c>
      <c r="F670" s="87" t="str">
        <f>TestUIn4!F670</f>
        <v/>
      </c>
    </row>
    <row r="671">
      <c r="A671" s="86">
        <f>(IF(TestUIn4!E671=US_UK!$A$2,1&amp;COUNTIF(TestUIn4!$E$2:$E671,US_UK!$A$2), IF(TestUIn4!E671=US_UK!$A$82, 2&amp;COUNTIF(TestUIn4!$E$2:$E671,US_UK!$A$82),IF(TestUIn4!E671=US_UK!$A$162, 3&amp;COUNTIF(TestUIn4!$E$2:$E671,US_UK!$A$162),IF(TestUIn4!E671=US_UK!$A$242, 4&amp;COUNTIF(TestUIn4!$E$2:$E671,US_UK!$A$242),IF(TestUIn4!E671=US_UK!$A$322, 5&amp;COUNTIF(TestUIn4!$E$2:$E671,US_UK!$A$322),IF(TestUIn4!E671=US_UK!$A$402, 6&amp;COUNTIF(TestUIn4!$E$2:$E671,US_UK!$A$402),IF(TestUIn4!E671=US_UK!$A$482, 7&amp;COUNTIF(TestUIn4!$E$2:$E671,US_UK!$A$482),IF(TestUIn4!E671=US_UK!$A$562, 8&amp;COUNTIF(TestUIn4!$E$2:$E671,US_UK!$A$562),IF(TestUIn4!E671=US_UK!$A$642, 9&amp;COUNTIF(TestUIn4!$E$2:$E671,US_UK!$A$642),IF(TestUIn4!E671=US_UK!$A$722, 10&amp;COUNTIF(TestUIn4!$E$2:$E671,US_UK!$A$722),0)))))))))))</f>
        <v>0</v>
      </c>
      <c r="B671" t="str">
        <f>TestUIn4!A671</f>
        <v/>
      </c>
      <c r="C671" t="str">
        <f>TestUIn4!B671</f>
        <v/>
      </c>
      <c r="D671" t="str">
        <f>TestUIn4!C671</f>
        <v/>
      </c>
      <c r="E671" t="str">
        <f>TestUIn4!D671</f>
        <v/>
      </c>
      <c r="F671" s="87" t="str">
        <f>TestUIn4!F671</f>
        <v/>
      </c>
    </row>
    <row r="672">
      <c r="A672" s="86">
        <f>(IF(TestUIn4!E672=US_UK!$A$2,1&amp;COUNTIF(TestUIn4!$E$2:$E672,US_UK!$A$2), IF(TestUIn4!E672=US_UK!$A$82, 2&amp;COUNTIF(TestUIn4!$E$2:$E672,US_UK!$A$82),IF(TestUIn4!E672=US_UK!$A$162, 3&amp;COUNTIF(TestUIn4!$E$2:$E672,US_UK!$A$162),IF(TestUIn4!E672=US_UK!$A$242, 4&amp;COUNTIF(TestUIn4!$E$2:$E672,US_UK!$A$242),IF(TestUIn4!E672=US_UK!$A$322, 5&amp;COUNTIF(TestUIn4!$E$2:$E672,US_UK!$A$322),IF(TestUIn4!E672=US_UK!$A$402, 6&amp;COUNTIF(TestUIn4!$E$2:$E672,US_UK!$A$402),IF(TestUIn4!E672=US_UK!$A$482, 7&amp;COUNTIF(TestUIn4!$E$2:$E672,US_UK!$A$482),IF(TestUIn4!E672=US_UK!$A$562, 8&amp;COUNTIF(TestUIn4!$E$2:$E672,US_UK!$A$562),IF(TestUIn4!E672=US_UK!$A$642, 9&amp;COUNTIF(TestUIn4!$E$2:$E672,US_UK!$A$642),IF(TestUIn4!E672=US_UK!$A$722, 10&amp;COUNTIF(TestUIn4!$E$2:$E672,US_UK!$A$722),0)))))))))))</f>
        <v>0</v>
      </c>
      <c r="B672" t="str">
        <f>TestUIn4!A672</f>
        <v/>
      </c>
      <c r="C672" t="str">
        <f>TestUIn4!B672</f>
        <v/>
      </c>
      <c r="D672" t="str">
        <f>TestUIn4!C672</f>
        <v/>
      </c>
      <c r="E672" t="str">
        <f>TestUIn4!D672</f>
        <v/>
      </c>
      <c r="F672" s="87" t="str">
        <f>TestUIn4!F672</f>
        <v/>
      </c>
    </row>
    <row r="673">
      <c r="A673" s="86">
        <f>(IF(TestUIn4!E673=US_UK!$A$2,1&amp;COUNTIF(TestUIn4!$E$2:$E673,US_UK!$A$2), IF(TestUIn4!E673=US_UK!$A$82, 2&amp;COUNTIF(TestUIn4!$E$2:$E673,US_UK!$A$82),IF(TestUIn4!E673=US_UK!$A$162, 3&amp;COUNTIF(TestUIn4!$E$2:$E673,US_UK!$A$162),IF(TestUIn4!E673=US_UK!$A$242, 4&amp;COUNTIF(TestUIn4!$E$2:$E673,US_UK!$A$242),IF(TestUIn4!E673=US_UK!$A$322, 5&amp;COUNTIF(TestUIn4!$E$2:$E673,US_UK!$A$322),IF(TestUIn4!E673=US_UK!$A$402, 6&amp;COUNTIF(TestUIn4!$E$2:$E673,US_UK!$A$402),IF(TestUIn4!E673=US_UK!$A$482, 7&amp;COUNTIF(TestUIn4!$E$2:$E673,US_UK!$A$482),IF(TestUIn4!E673=US_UK!$A$562, 8&amp;COUNTIF(TestUIn4!$E$2:$E673,US_UK!$A$562),IF(TestUIn4!E673=US_UK!$A$642, 9&amp;COUNTIF(TestUIn4!$E$2:$E673,US_UK!$A$642),IF(TestUIn4!E673=US_UK!$A$722, 10&amp;COUNTIF(TestUIn4!$E$2:$E673,US_UK!$A$722),0)))))))))))</f>
        <v>0</v>
      </c>
      <c r="B673" t="str">
        <f>TestUIn4!A673</f>
        <v/>
      </c>
      <c r="C673" t="str">
        <f>TestUIn4!B673</f>
        <v/>
      </c>
      <c r="D673" t="str">
        <f>TestUIn4!C673</f>
        <v/>
      </c>
      <c r="E673" t="str">
        <f>TestUIn4!D673</f>
        <v/>
      </c>
      <c r="F673" s="87" t="str">
        <f>TestUIn4!F673</f>
        <v/>
      </c>
    </row>
    <row r="674">
      <c r="A674" s="86">
        <f>(IF(TestUIn4!E674=US_UK!$A$2,1&amp;COUNTIF(TestUIn4!$E$2:$E674,US_UK!$A$2), IF(TestUIn4!E674=US_UK!$A$82, 2&amp;COUNTIF(TestUIn4!$E$2:$E674,US_UK!$A$82),IF(TestUIn4!E674=US_UK!$A$162, 3&amp;COUNTIF(TestUIn4!$E$2:$E674,US_UK!$A$162),IF(TestUIn4!E674=US_UK!$A$242, 4&amp;COUNTIF(TestUIn4!$E$2:$E674,US_UK!$A$242),IF(TestUIn4!E674=US_UK!$A$322, 5&amp;COUNTIF(TestUIn4!$E$2:$E674,US_UK!$A$322),IF(TestUIn4!E674=US_UK!$A$402, 6&amp;COUNTIF(TestUIn4!$E$2:$E674,US_UK!$A$402),IF(TestUIn4!E674=US_UK!$A$482, 7&amp;COUNTIF(TestUIn4!$E$2:$E674,US_UK!$A$482),IF(TestUIn4!E674=US_UK!$A$562, 8&amp;COUNTIF(TestUIn4!$E$2:$E674,US_UK!$A$562),IF(TestUIn4!E674=US_UK!$A$642, 9&amp;COUNTIF(TestUIn4!$E$2:$E674,US_UK!$A$642),IF(TestUIn4!E674=US_UK!$A$722, 10&amp;COUNTIF(TestUIn4!$E$2:$E674,US_UK!$A$722),0)))))))))))</f>
        <v>0</v>
      </c>
      <c r="B674" t="str">
        <f>TestUIn4!A674</f>
        <v/>
      </c>
      <c r="C674" t="str">
        <f>TestUIn4!B674</f>
        <v/>
      </c>
      <c r="D674" t="str">
        <f>TestUIn4!C674</f>
        <v/>
      </c>
      <c r="E674" t="str">
        <f>TestUIn4!D674</f>
        <v/>
      </c>
      <c r="F674" s="87" t="str">
        <f>TestUIn4!F674</f>
        <v/>
      </c>
    </row>
    <row r="675">
      <c r="A675" s="86">
        <f>(IF(TestUIn4!E675=US_UK!$A$2,1&amp;COUNTIF(TestUIn4!$E$2:$E675,US_UK!$A$2), IF(TestUIn4!E675=US_UK!$A$82, 2&amp;COUNTIF(TestUIn4!$E$2:$E675,US_UK!$A$82),IF(TestUIn4!E675=US_UK!$A$162, 3&amp;COUNTIF(TestUIn4!$E$2:$E675,US_UK!$A$162),IF(TestUIn4!E675=US_UK!$A$242, 4&amp;COUNTIF(TestUIn4!$E$2:$E675,US_UK!$A$242),IF(TestUIn4!E675=US_UK!$A$322, 5&amp;COUNTIF(TestUIn4!$E$2:$E675,US_UK!$A$322),IF(TestUIn4!E675=US_UK!$A$402, 6&amp;COUNTIF(TestUIn4!$E$2:$E675,US_UK!$A$402),IF(TestUIn4!E675=US_UK!$A$482, 7&amp;COUNTIF(TestUIn4!$E$2:$E675,US_UK!$A$482),IF(TestUIn4!E675=US_UK!$A$562, 8&amp;COUNTIF(TestUIn4!$E$2:$E675,US_UK!$A$562),IF(TestUIn4!E675=US_UK!$A$642, 9&amp;COUNTIF(TestUIn4!$E$2:$E675,US_UK!$A$642),IF(TestUIn4!E675=US_UK!$A$722, 10&amp;COUNTIF(TestUIn4!$E$2:$E675,US_UK!$A$722),0)))))))))))</f>
        <v>0</v>
      </c>
      <c r="B675" t="str">
        <f>TestUIn4!A675</f>
        <v/>
      </c>
      <c r="C675" t="str">
        <f>TestUIn4!B675</f>
        <v/>
      </c>
      <c r="D675" t="str">
        <f>TestUIn4!C675</f>
        <v/>
      </c>
      <c r="E675" t="str">
        <f>TestUIn4!D675</f>
        <v/>
      </c>
      <c r="F675" s="87" t="str">
        <f>TestUIn4!F675</f>
        <v/>
      </c>
    </row>
    <row r="676">
      <c r="A676" s="86">
        <f>(IF(TestUIn4!E676=US_UK!$A$2,1&amp;COUNTIF(TestUIn4!$E$2:$E676,US_UK!$A$2), IF(TestUIn4!E676=US_UK!$A$82, 2&amp;COUNTIF(TestUIn4!$E$2:$E676,US_UK!$A$82),IF(TestUIn4!E676=US_UK!$A$162, 3&amp;COUNTIF(TestUIn4!$E$2:$E676,US_UK!$A$162),IF(TestUIn4!E676=US_UK!$A$242, 4&amp;COUNTIF(TestUIn4!$E$2:$E676,US_UK!$A$242),IF(TestUIn4!E676=US_UK!$A$322, 5&amp;COUNTIF(TestUIn4!$E$2:$E676,US_UK!$A$322),IF(TestUIn4!E676=US_UK!$A$402, 6&amp;COUNTIF(TestUIn4!$E$2:$E676,US_UK!$A$402),IF(TestUIn4!E676=US_UK!$A$482, 7&amp;COUNTIF(TestUIn4!$E$2:$E676,US_UK!$A$482),IF(TestUIn4!E676=US_UK!$A$562, 8&amp;COUNTIF(TestUIn4!$E$2:$E676,US_UK!$A$562),IF(TestUIn4!E676=US_UK!$A$642, 9&amp;COUNTIF(TestUIn4!$E$2:$E676,US_UK!$A$642),IF(TestUIn4!E676=US_UK!$A$722, 10&amp;COUNTIF(TestUIn4!$E$2:$E676,US_UK!$A$722),0)))))))))))</f>
        <v>0</v>
      </c>
      <c r="B676" t="str">
        <f>TestUIn4!A676</f>
        <v/>
      </c>
      <c r="C676" t="str">
        <f>TestUIn4!B676</f>
        <v/>
      </c>
      <c r="D676" t="str">
        <f>TestUIn4!C676</f>
        <v/>
      </c>
      <c r="E676" t="str">
        <f>TestUIn4!D676</f>
        <v/>
      </c>
      <c r="F676" s="87" t="str">
        <f>TestUIn4!F676</f>
        <v/>
      </c>
    </row>
    <row r="677">
      <c r="A677" s="86">
        <f>(IF(TestUIn4!E677=US_UK!$A$2,1&amp;COUNTIF(TestUIn4!$E$2:$E677,US_UK!$A$2), IF(TestUIn4!E677=US_UK!$A$82, 2&amp;COUNTIF(TestUIn4!$E$2:$E677,US_UK!$A$82),IF(TestUIn4!E677=US_UK!$A$162, 3&amp;COUNTIF(TestUIn4!$E$2:$E677,US_UK!$A$162),IF(TestUIn4!E677=US_UK!$A$242, 4&amp;COUNTIF(TestUIn4!$E$2:$E677,US_UK!$A$242),IF(TestUIn4!E677=US_UK!$A$322, 5&amp;COUNTIF(TestUIn4!$E$2:$E677,US_UK!$A$322),IF(TestUIn4!E677=US_UK!$A$402, 6&amp;COUNTIF(TestUIn4!$E$2:$E677,US_UK!$A$402),IF(TestUIn4!E677=US_UK!$A$482, 7&amp;COUNTIF(TestUIn4!$E$2:$E677,US_UK!$A$482),IF(TestUIn4!E677=US_UK!$A$562, 8&amp;COUNTIF(TestUIn4!$E$2:$E677,US_UK!$A$562),IF(TestUIn4!E677=US_UK!$A$642, 9&amp;COUNTIF(TestUIn4!$E$2:$E677,US_UK!$A$642),IF(TestUIn4!E677=US_UK!$A$722, 10&amp;COUNTIF(TestUIn4!$E$2:$E677,US_UK!$A$722),0)))))))))))</f>
        <v>0</v>
      </c>
      <c r="B677" t="str">
        <f>TestUIn4!A677</f>
        <v/>
      </c>
      <c r="C677" t="str">
        <f>TestUIn4!B677</f>
        <v/>
      </c>
      <c r="D677" t="str">
        <f>TestUIn4!C677</f>
        <v/>
      </c>
      <c r="E677" t="str">
        <f>TestUIn4!D677</f>
        <v/>
      </c>
      <c r="F677" s="87" t="str">
        <f>TestUIn4!F677</f>
        <v/>
      </c>
    </row>
    <row r="678">
      <c r="A678" s="86">
        <f>(IF(TestUIn4!E678=US_UK!$A$2,1&amp;COUNTIF(TestUIn4!$E$2:$E678,US_UK!$A$2), IF(TestUIn4!E678=US_UK!$A$82, 2&amp;COUNTIF(TestUIn4!$E$2:$E678,US_UK!$A$82),IF(TestUIn4!E678=US_UK!$A$162, 3&amp;COUNTIF(TestUIn4!$E$2:$E678,US_UK!$A$162),IF(TestUIn4!E678=US_UK!$A$242, 4&amp;COUNTIF(TestUIn4!$E$2:$E678,US_UK!$A$242),IF(TestUIn4!E678=US_UK!$A$322, 5&amp;COUNTIF(TestUIn4!$E$2:$E678,US_UK!$A$322),IF(TestUIn4!E678=US_UK!$A$402, 6&amp;COUNTIF(TestUIn4!$E$2:$E678,US_UK!$A$402),IF(TestUIn4!E678=US_UK!$A$482, 7&amp;COUNTIF(TestUIn4!$E$2:$E678,US_UK!$A$482),IF(TestUIn4!E678=US_UK!$A$562, 8&amp;COUNTIF(TestUIn4!$E$2:$E678,US_UK!$A$562),IF(TestUIn4!E678=US_UK!$A$642, 9&amp;COUNTIF(TestUIn4!$E$2:$E678,US_UK!$A$642),IF(TestUIn4!E678=US_UK!$A$722, 10&amp;COUNTIF(TestUIn4!$E$2:$E678,US_UK!$A$722),0)))))))))))</f>
        <v>0</v>
      </c>
      <c r="B678" t="str">
        <f>TestUIn4!A678</f>
        <v/>
      </c>
      <c r="C678" t="str">
        <f>TestUIn4!B678</f>
        <v/>
      </c>
      <c r="D678" t="str">
        <f>TestUIn4!C678</f>
        <v/>
      </c>
      <c r="E678" t="str">
        <f>TestUIn4!D678</f>
        <v/>
      </c>
      <c r="F678" s="87" t="str">
        <f>TestUIn4!F678</f>
        <v/>
      </c>
    </row>
    <row r="679">
      <c r="A679" s="86">
        <f>(IF(TestUIn4!E679=US_UK!$A$2,1&amp;COUNTIF(TestUIn4!$E$2:$E679,US_UK!$A$2), IF(TestUIn4!E679=US_UK!$A$82, 2&amp;COUNTIF(TestUIn4!$E$2:$E679,US_UK!$A$82),IF(TestUIn4!E679=US_UK!$A$162, 3&amp;COUNTIF(TestUIn4!$E$2:$E679,US_UK!$A$162),IF(TestUIn4!E679=US_UK!$A$242, 4&amp;COUNTIF(TestUIn4!$E$2:$E679,US_UK!$A$242),IF(TestUIn4!E679=US_UK!$A$322, 5&amp;COUNTIF(TestUIn4!$E$2:$E679,US_UK!$A$322),IF(TestUIn4!E679=US_UK!$A$402, 6&amp;COUNTIF(TestUIn4!$E$2:$E679,US_UK!$A$402),IF(TestUIn4!E679=US_UK!$A$482, 7&amp;COUNTIF(TestUIn4!$E$2:$E679,US_UK!$A$482),IF(TestUIn4!E679=US_UK!$A$562, 8&amp;COUNTIF(TestUIn4!$E$2:$E679,US_UK!$A$562),IF(TestUIn4!E679=US_UK!$A$642, 9&amp;COUNTIF(TestUIn4!$E$2:$E679,US_UK!$A$642),IF(TestUIn4!E679=US_UK!$A$722, 10&amp;COUNTIF(TestUIn4!$E$2:$E679,US_UK!$A$722),0)))))))))))</f>
        <v>0</v>
      </c>
      <c r="B679" t="str">
        <f>TestUIn4!A679</f>
        <v/>
      </c>
      <c r="C679" t="str">
        <f>TestUIn4!B679</f>
        <v/>
      </c>
      <c r="D679" t="str">
        <f>TestUIn4!C679</f>
        <v/>
      </c>
      <c r="E679" t="str">
        <f>TestUIn4!D679</f>
        <v/>
      </c>
      <c r="F679" s="87" t="str">
        <f>TestUIn4!F679</f>
        <v/>
      </c>
    </row>
    <row r="680">
      <c r="A680" s="86">
        <f>(IF(TestUIn4!E680=US_UK!$A$2,1&amp;COUNTIF(TestUIn4!$E$2:$E680,US_UK!$A$2), IF(TestUIn4!E680=US_UK!$A$82, 2&amp;COUNTIF(TestUIn4!$E$2:$E680,US_UK!$A$82),IF(TestUIn4!E680=US_UK!$A$162, 3&amp;COUNTIF(TestUIn4!$E$2:$E680,US_UK!$A$162),IF(TestUIn4!E680=US_UK!$A$242, 4&amp;COUNTIF(TestUIn4!$E$2:$E680,US_UK!$A$242),IF(TestUIn4!E680=US_UK!$A$322, 5&amp;COUNTIF(TestUIn4!$E$2:$E680,US_UK!$A$322),IF(TestUIn4!E680=US_UK!$A$402, 6&amp;COUNTIF(TestUIn4!$E$2:$E680,US_UK!$A$402),IF(TestUIn4!E680=US_UK!$A$482, 7&amp;COUNTIF(TestUIn4!$E$2:$E680,US_UK!$A$482),IF(TestUIn4!E680=US_UK!$A$562, 8&amp;COUNTIF(TestUIn4!$E$2:$E680,US_UK!$A$562),IF(TestUIn4!E680=US_UK!$A$642, 9&amp;COUNTIF(TestUIn4!$E$2:$E680,US_UK!$A$642),IF(TestUIn4!E680=US_UK!$A$722, 10&amp;COUNTIF(TestUIn4!$E$2:$E680,US_UK!$A$722),0)))))))))))</f>
        <v>0</v>
      </c>
      <c r="B680" t="str">
        <f>TestUIn4!A680</f>
        <v/>
      </c>
      <c r="C680" t="str">
        <f>TestUIn4!B680</f>
        <v/>
      </c>
      <c r="D680" t="str">
        <f>TestUIn4!C680</f>
        <v/>
      </c>
      <c r="E680" t="str">
        <f>TestUIn4!D680</f>
        <v/>
      </c>
      <c r="F680" s="87" t="str">
        <f>TestUIn4!F680</f>
        <v/>
      </c>
    </row>
    <row r="681">
      <c r="A681" s="86">
        <f>(IF(TestUIn4!E681=US_UK!$A$2,1&amp;COUNTIF(TestUIn4!$E$2:$E681,US_UK!$A$2), IF(TestUIn4!E681=US_UK!$A$82, 2&amp;COUNTIF(TestUIn4!$E$2:$E681,US_UK!$A$82),IF(TestUIn4!E681=US_UK!$A$162, 3&amp;COUNTIF(TestUIn4!$E$2:$E681,US_UK!$A$162),IF(TestUIn4!E681=US_UK!$A$242, 4&amp;COUNTIF(TestUIn4!$E$2:$E681,US_UK!$A$242),IF(TestUIn4!E681=US_UK!$A$322, 5&amp;COUNTIF(TestUIn4!$E$2:$E681,US_UK!$A$322),IF(TestUIn4!E681=US_UK!$A$402, 6&amp;COUNTIF(TestUIn4!$E$2:$E681,US_UK!$A$402),IF(TestUIn4!E681=US_UK!$A$482, 7&amp;COUNTIF(TestUIn4!$E$2:$E681,US_UK!$A$482),IF(TestUIn4!E681=US_UK!$A$562, 8&amp;COUNTIF(TestUIn4!$E$2:$E681,US_UK!$A$562),IF(TestUIn4!E681=US_UK!$A$642, 9&amp;COUNTIF(TestUIn4!$E$2:$E681,US_UK!$A$642),IF(TestUIn4!E681=US_UK!$A$722, 10&amp;COUNTIF(TestUIn4!$E$2:$E681,US_UK!$A$722),0)))))))))))</f>
        <v>0</v>
      </c>
      <c r="B681" t="str">
        <f>TestUIn4!A681</f>
        <v/>
      </c>
      <c r="C681" t="str">
        <f>TestUIn4!B681</f>
        <v/>
      </c>
      <c r="D681" t="str">
        <f>TestUIn4!C681</f>
        <v/>
      </c>
      <c r="E681" t="str">
        <f>TestUIn4!D681</f>
        <v/>
      </c>
      <c r="F681" s="87" t="str">
        <f>TestUIn4!F681</f>
        <v/>
      </c>
    </row>
    <row r="682">
      <c r="A682" s="86">
        <f>(IF(TestUIn4!E682=US_UK!$A$2,1&amp;COUNTIF(TestUIn4!$E$2:$E682,US_UK!$A$2), IF(TestUIn4!E682=US_UK!$A$82, 2&amp;COUNTIF(TestUIn4!$E$2:$E682,US_UK!$A$82),IF(TestUIn4!E682=US_UK!$A$162, 3&amp;COUNTIF(TestUIn4!$E$2:$E682,US_UK!$A$162),IF(TestUIn4!E682=US_UK!$A$242, 4&amp;COUNTIF(TestUIn4!$E$2:$E682,US_UK!$A$242),IF(TestUIn4!E682=US_UK!$A$322, 5&amp;COUNTIF(TestUIn4!$E$2:$E682,US_UK!$A$322),IF(TestUIn4!E682=US_UK!$A$402, 6&amp;COUNTIF(TestUIn4!$E$2:$E682,US_UK!$A$402),IF(TestUIn4!E682=US_UK!$A$482, 7&amp;COUNTIF(TestUIn4!$E$2:$E682,US_UK!$A$482),IF(TestUIn4!E682=US_UK!$A$562, 8&amp;COUNTIF(TestUIn4!$E$2:$E682,US_UK!$A$562),IF(TestUIn4!E682=US_UK!$A$642, 9&amp;COUNTIF(TestUIn4!$E$2:$E682,US_UK!$A$642),IF(TestUIn4!E682=US_UK!$A$722, 10&amp;COUNTIF(TestUIn4!$E$2:$E682,US_UK!$A$722),0)))))))))))</f>
        <v>0</v>
      </c>
      <c r="B682" t="str">
        <f>TestUIn4!A682</f>
        <v/>
      </c>
      <c r="C682" t="str">
        <f>TestUIn4!B682</f>
        <v/>
      </c>
      <c r="D682" t="str">
        <f>TestUIn4!C682</f>
        <v/>
      </c>
      <c r="E682" t="str">
        <f>TestUIn4!D682</f>
        <v/>
      </c>
      <c r="F682" s="87" t="str">
        <f>TestUIn4!F682</f>
        <v/>
      </c>
    </row>
    <row r="683">
      <c r="A683" s="86">
        <f>(IF(TestUIn4!E683=US_UK!$A$2,1&amp;COUNTIF(TestUIn4!$E$2:$E683,US_UK!$A$2), IF(TestUIn4!E683=US_UK!$A$82, 2&amp;COUNTIF(TestUIn4!$E$2:$E683,US_UK!$A$82),IF(TestUIn4!E683=US_UK!$A$162, 3&amp;COUNTIF(TestUIn4!$E$2:$E683,US_UK!$A$162),IF(TestUIn4!E683=US_UK!$A$242, 4&amp;COUNTIF(TestUIn4!$E$2:$E683,US_UK!$A$242),IF(TestUIn4!E683=US_UK!$A$322, 5&amp;COUNTIF(TestUIn4!$E$2:$E683,US_UK!$A$322),IF(TestUIn4!E683=US_UK!$A$402, 6&amp;COUNTIF(TestUIn4!$E$2:$E683,US_UK!$A$402),IF(TestUIn4!E683=US_UK!$A$482, 7&amp;COUNTIF(TestUIn4!$E$2:$E683,US_UK!$A$482),IF(TestUIn4!E683=US_UK!$A$562, 8&amp;COUNTIF(TestUIn4!$E$2:$E683,US_UK!$A$562),IF(TestUIn4!E683=US_UK!$A$642, 9&amp;COUNTIF(TestUIn4!$E$2:$E683,US_UK!$A$642),IF(TestUIn4!E683=US_UK!$A$722, 10&amp;COUNTIF(TestUIn4!$E$2:$E683,US_UK!$A$722),0)))))))))))</f>
        <v>0</v>
      </c>
      <c r="B683" t="str">
        <f>TestUIn4!A683</f>
        <v/>
      </c>
      <c r="C683" t="str">
        <f>TestUIn4!B683</f>
        <v/>
      </c>
      <c r="D683" t="str">
        <f>TestUIn4!C683</f>
        <v/>
      </c>
      <c r="E683" t="str">
        <f>TestUIn4!D683</f>
        <v/>
      </c>
      <c r="F683" s="87" t="str">
        <f>TestUIn4!F683</f>
        <v/>
      </c>
    </row>
    <row r="684">
      <c r="A684" s="86">
        <f>(IF(TestUIn4!E684=US_UK!$A$2,1&amp;COUNTIF(TestUIn4!$E$2:$E684,US_UK!$A$2), IF(TestUIn4!E684=US_UK!$A$82, 2&amp;COUNTIF(TestUIn4!$E$2:$E684,US_UK!$A$82),IF(TestUIn4!E684=US_UK!$A$162, 3&amp;COUNTIF(TestUIn4!$E$2:$E684,US_UK!$A$162),IF(TestUIn4!E684=US_UK!$A$242, 4&amp;COUNTIF(TestUIn4!$E$2:$E684,US_UK!$A$242),IF(TestUIn4!E684=US_UK!$A$322, 5&amp;COUNTIF(TestUIn4!$E$2:$E684,US_UK!$A$322),IF(TestUIn4!E684=US_UK!$A$402, 6&amp;COUNTIF(TestUIn4!$E$2:$E684,US_UK!$A$402),IF(TestUIn4!E684=US_UK!$A$482, 7&amp;COUNTIF(TestUIn4!$E$2:$E684,US_UK!$A$482),IF(TestUIn4!E684=US_UK!$A$562, 8&amp;COUNTIF(TestUIn4!$E$2:$E684,US_UK!$A$562),IF(TestUIn4!E684=US_UK!$A$642, 9&amp;COUNTIF(TestUIn4!$E$2:$E684,US_UK!$A$642),IF(TestUIn4!E684=US_UK!$A$722, 10&amp;COUNTIF(TestUIn4!$E$2:$E684,US_UK!$A$722),0)))))))))))</f>
        <v>0</v>
      </c>
      <c r="B684" t="str">
        <f>TestUIn4!A684</f>
        <v/>
      </c>
      <c r="C684" t="str">
        <f>TestUIn4!B684</f>
        <v/>
      </c>
      <c r="D684" t="str">
        <f>TestUIn4!C684</f>
        <v/>
      </c>
      <c r="E684" t="str">
        <f>TestUIn4!D684</f>
        <v/>
      </c>
      <c r="F684" s="87" t="str">
        <f>TestUIn4!F684</f>
        <v/>
      </c>
    </row>
    <row r="685">
      <c r="A685" s="86">
        <f>(IF(TestUIn4!E685=US_UK!$A$2,1&amp;COUNTIF(TestUIn4!$E$2:$E685,US_UK!$A$2), IF(TestUIn4!E685=US_UK!$A$82, 2&amp;COUNTIF(TestUIn4!$E$2:$E685,US_UK!$A$82),IF(TestUIn4!E685=US_UK!$A$162, 3&amp;COUNTIF(TestUIn4!$E$2:$E685,US_UK!$A$162),IF(TestUIn4!E685=US_UK!$A$242, 4&amp;COUNTIF(TestUIn4!$E$2:$E685,US_UK!$A$242),IF(TestUIn4!E685=US_UK!$A$322, 5&amp;COUNTIF(TestUIn4!$E$2:$E685,US_UK!$A$322),IF(TestUIn4!E685=US_UK!$A$402, 6&amp;COUNTIF(TestUIn4!$E$2:$E685,US_UK!$A$402),IF(TestUIn4!E685=US_UK!$A$482, 7&amp;COUNTIF(TestUIn4!$E$2:$E685,US_UK!$A$482),IF(TestUIn4!E685=US_UK!$A$562, 8&amp;COUNTIF(TestUIn4!$E$2:$E685,US_UK!$A$562),IF(TestUIn4!E685=US_UK!$A$642, 9&amp;COUNTIF(TestUIn4!$E$2:$E685,US_UK!$A$642),IF(TestUIn4!E685=US_UK!$A$722, 10&amp;COUNTIF(TestUIn4!$E$2:$E685,US_UK!$A$722),0)))))))))))</f>
        <v>0</v>
      </c>
      <c r="B685" t="str">
        <f>TestUIn4!A685</f>
        <v/>
      </c>
      <c r="C685" t="str">
        <f>TestUIn4!B685</f>
        <v/>
      </c>
      <c r="D685" t="str">
        <f>TestUIn4!C685</f>
        <v/>
      </c>
      <c r="E685" t="str">
        <f>TestUIn4!D685</f>
        <v/>
      </c>
      <c r="F685" s="87" t="str">
        <f>TestUIn4!F685</f>
        <v/>
      </c>
    </row>
    <row r="686">
      <c r="A686" s="86">
        <f>(IF(TestUIn4!E686=US_UK!$A$2,1&amp;COUNTIF(TestUIn4!$E$2:$E686,US_UK!$A$2), IF(TestUIn4!E686=US_UK!$A$82, 2&amp;COUNTIF(TestUIn4!$E$2:$E686,US_UK!$A$82),IF(TestUIn4!E686=US_UK!$A$162, 3&amp;COUNTIF(TestUIn4!$E$2:$E686,US_UK!$A$162),IF(TestUIn4!E686=US_UK!$A$242, 4&amp;COUNTIF(TestUIn4!$E$2:$E686,US_UK!$A$242),IF(TestUIn4!E686=US_UK!$A$322, 5&amp;COUNTIF(TestUIn4!$E$2:$E686,US_UK!$A$322),IF(TestUIn4!E686=US_UK!$A$402, 6&amp;COUNTIF(TestUIn4!$E$2:$E686,US_UK!$A$402),IF(TestUIn4!E686=US_UK!$A$482, 7&amp;COUNTIF(TestUIn4!$E$2:$E686,US_UK!$A$482),IF(TestUIn4!E686=US_UK!$A$562, 8&amp;COUNTIF(TestUIn4!$E$2:$E686,US_UK!$A$562),IF(TestUIn4!E686=US_UK!$A$642, 9&amp;COUNTIF(TestUIn4!$E$2:$E686,US_UK!$A$642),IF(TestUIn4!E686=US_UK!$A$722, 10&amp;COUNTIF(TestUIn4!$E$2:$E686,US_UK!$A$722),0)))))))))))</f>
        <v>0</v>
      </c>
      <c r="B686" t="str">
        <f>TestUIn4!A686</f>
        <v/>
      </c>
      <c r="C686" t="str">
        <f>TestUIn4!B686</f>
        <v/>
      </c>
      <c r="D686" t="str">
        <f>TestUIn4!C686</f>
        <v/>
      </c>
      <c r="E686" t="str">
        <f>TestUIn4!D686</f>
        <v/>
      </c>
      <c r="F686" s="87" t="str">
        <f>TestUIn4!F686</f>
        <v/>
      </c>
    </row>
    <row r="687">
      <c r="A687" s="86">
        <f>(IF(TestUIn4!E687=US_UK!$A$2,1&amp;COUNTIF(TestUIn4!$E$2:$E687,US_UK!$A$2), IF(TestUIn4!E687=US_UK!$A$82, 2&amp;COUNTIF(TestUIn4!$E$2:$E687,US_UK!$A$82),IF(TestUIn4!E687=US_UK!$A$162, 3&amp;COUNTIF(TestUIn4!$E$2:$E687,US_UK!$A$162),IF(TestUIn4!E687=US_UK!$A$242, 4&amp;COUNTIF(TestUIn4!$E$2:$E687,US_UK!$A$242),IF(TestUIn4!E687=US_UK!$A$322, 5&amp;COUNTIF(TestUIn4!$E$2:$E687,US_UK!$A$322),IF(TestUIn4!E687=US_UK!$A$402, 6&amp;COUNTIF(TestUIn4!$E$2:$E687,US_UK!$A$402),IF(TestUIn4!E687=US_UK!$A$482, 7&amp;COUNTIF(TestUIn4!$E$2:$E687,US_UK!$A$482),IF(TestUIn4!E687=US_UK!$A$562, 8&amp;COUNTIF(TestUIn4!$E$2:$E687,US_UK!$A$562),IF(TestUIn4!E687=US_UK!$A$642, 9&amp;COUNTIF(TestUIn4!$E$2:$E687,US_UK!$A$642),IF(TestUIn4!E687=US_UK!$A$722, 10&amp;COUNTIF(TestUIn4!$E$2:$E687,US_UK!$A$722),0)))))))))))</f>
        <v>0</v>
      </c>
      <c r="B687" t="str">
        <f>TestUIn4!A687</f>
        <v/>
      </c>
      <c r="C687" t="str">
        <f>TestUIn4!B687</f>
        <v/>
      </c>
      <c r="D687" t="str">
        <f>TestUIn4!C687</f>
        <v/>
      </c>
      <c r="E687" t="str">
        <f>TestUIn4!D687</f>
        <v/>
      </c>
      <c r="F687" s="87" t="str">
        <f>TestUIn4!F687</f>
        <v/>
      </c>
    </row>
    <row r="688">
      <c r="A688" s="86">
        <f>(IF(TestUIn4!E688=US_UK!$A$2,1&amp;COUNTIF(TestUIn4!$E$2:$E688,US_UK!$A$2), IF(TestUIn4!E688=US_UK!$A$82, 2&amp;COUNTIF(TestUIn4!$E$2:$E688,US_UK!$A$82),IF(TestUIn4!E688=US_UK!$A$162, 3&amp;COUNTIF(TestUIn4!$E$2:$E688,US_UK!$A$162),IF(TestUIn4!E688=US_UK!$A$242, 4&amp;COUNTIF(TestUIn4!$E$2:$E688,US_UK!$A$242),IF(TestUIn4!E688=US_UK!$A$322, 5&amp;COUNTIF(TestUIn4!$E$2:$E688,US_UK!$A$322),IF(TestUIn4!E688=US_UK!$A$402, 6&amp;COUNTIF(TestUIn4!$E$2:$E688,US_UK!$A$402),IF(TestUIn4!E688=US_UK!$A$482, 7&amp;COUNTIF(TestUIn4!$E$2:$E688,US_UK!$A$482),IF(TestUIn4!E688=US_UK!$A$562, 8&amp;COUNTIF(TestUIn4!$E$2:$E688,US_UK!$A$562),IF(TestUIn4!E688=US_UK!$A$642, 9&amp;COUNTIF(TestUIn4!$E$2:$E688,US_UK!$A$642),IF(TestUIn4!E688=US_UK!$A$722, 10&amp;COUNTIF(TestUIn4!$E$2:$E688,US_UK!$A$722),0)))))))))))</f>
        <v>0</v>
      </c>
      <c r="B688" t="str">
        <f>TestUIn4!A688</f>
        <v/>
      </c>
      <c r="C688" t="str">
        <f>TestUIn4!B688</f>
        <v/>
      </c>
      <c r="D688" t="str">
        <f>TestUIn4!C688</f>
        <v/>
      </c>
      <c r="E688" t="str">
        <f>TestUIn4!D688</f>
        <v/>
      </c>
      <c r="F688" s="87" t="str">
        <f>TestUIn4!F688</f>
        <v/>
      </c>
    </row>
    <row r="689">
      <c r="A689" s="86">
        <f>(IF(TestUIn4!E689=US_UK!$A$2,1&amp;COUNTIF(TestUIn4!$E$2:$E689,US_UK!$A$2), IF(TestUIn4!E689=US_UK!$A$82, 2&amp;COUNTIF(TestUIn4!$E$2:$E689,US_UK!$A$82),IF(TestUIn4!E689=US_UK!$A$162, 3&amp;COUNTIF(TestUIn4!$E$2:$E689,US_UK!$A$162),IF(TestUIn4!E689=US_UK!$A$242, 4&amp;COUNTIF(TestUIn4!$E$2:$E689,US_UK!$A$242),IF(TestUIn4!E689=US_UK!$A$322, 5&amp;COUNTIF(TestUIn4!$E$2:$E689,US_UK!$A$322),IF(TestUIn4!E689=US_UK!$A$402, 6&amp;COUNTIF(TestUIn4!$E$2:$E689,US_UK!$A$402),IF(TestUIn4!E689=US_UK!$A$482, 7&amp;COUNTIF(TestUIn4!$E$2:$E689,US_UK!$A$482),IF(TestUIn4!E689=US_UK!$A$562, 8&amp;COUNTIF(TestUIn4!$E$2:$E689,US_UK!$A$562),IF(TestUIn4!E689=US_UK!$A$642, 9&amp;COUNTIF(TestUIn4!$E$2:$E689,US_UK!$A$642),IF(TestUIn4!E689=US_UK!$A$722, 10&amp;COUNTIF(TestUIn4!$E$2:$E689,US_UK!$A$722),0)))))))))))</f>
        <v>0</v>
      </c>
      <c r="B689" t="str">
        <f>TestUIn4!A689</f>
        <v/>
      </c>
      <c r="C689" t="str">
        <f>TestUIn4!B689</f>
        <v/>
      </c>
      <c r="D689" t="str">
        <f>TestUIn4!C689</f>
        <v/>
      </c>
      <c r="E689" t="str">
        <f>TestUIn4!D689</f>
        <v/>
      </c>
      <c r="F689" s="87" t="str">
        <f>TestUIn4!F689</f>
        <v/>
      </c>
    </row>
    <row r="690">
      <c r="A690" s="86">
        <f>(IF(TestUIn4!E690=US_UK!$A$2,1&amp;COUNTIF(TestUIn4!$E$2:$E690,US_UK!$A$2), IF(TestUIn4!E690=US_UK!$A$82, 2&amp;COUNTIF(TestUIn4!$E$2:$E690,US_UK!$A$82),IF(TestUIn4!E690=US_UK!$A$162, 3&amp;COUNTIF(TestUIn4!$E$2:$E690,US_UK!$A$162),IF(TestUIn4!E690=US_UK!$A$242, 4&amp;COUNTIF(TestUIn4!$E$2:$E690,US_UK!$A$242),IF(TestUIn4!E690=US_UK!$A$322, 5&amp;COUNTIF(TestUIn4!$E$2:$E690,US_UK!$A$322),IF(TestUIn4!E690=US_UK!$A$402, 6&amp;COUNTIF(TestUIn4!$E$2:$E690,US_UK!$A$402),IF(TestUIn4!E690=US_UK!$A$482, 7&amp;COUNTIF(TestUIn4!$E$2:$E690,US_UK!$A$482),IF(TestUIn4!E690=US_UK!$A$562, 8&amp;COUNTIF(TestUIn4!$E$2:$E690,US_UK!$A$562),IF(TestUIn4!E690=US_UK!$A$642, 9&amp;COUNTIF(TestUIn4!$E$2:$E690,US_UK!$A$642),IF(TestUIn4!E690=US_UK!$A$722, 10&amp;COUNTIF(TestUIn4!$E$2:$E690,US_UK!$A$722),0)))))))))))</f>
        <v>0</v>
      </c>
      <c r="B690" t="str">
        <f>TestUIn4!A690</f>
        <v/>
      </c>
      <c r="C690" t="str">
        <f>TestUIn4!B690</f>
        <v/>
      </c>
      <c r="D690" t="str">
        <f>TestUIn4!C690</f>
        <v/>
      </c>
      <c r="E690" t="str">
        <f>TestUIn4!D690</f>
        <v/>
      </c>
      <c r="F690" s="87" t="str">
        <f>TestUIn4!F690</f>
        <v/>
      </c>
    </row>
    <row r="691">
      <c r="A691" s="86">
        <f>(IF(TestUIn4!E691=US_UK!$A$2,1&amp;COUNTIF(TestUIn4!$E$2:$E691,US_UK!$A$2), IF(TestUIn4!E691=US_UK!$A$82, 2&amp;COUNTIF(TestUIn4!$E$2:$E691,US_UK!$A$82),IF(TestUIn4!E691=US_UK!$A$162, 3&amp;COUNTIF(TestUIn4!$E$2:$E691,US_UK!$A$162),IF(TestUIn4!E691=US_UK!$A$242, 4&amp;COUNTIF(TestUIn4!$E$2:$E691,US_UK!$A$242),IF(TestUIn4!E691=US_UK!$A$322, 5&amp;COUNTIF(TestUIn4!$E$2:$E691,US_UK!$A$322),IF(TestUIn4!E691=US_UK!$A$402, 6&amp;COUNTIF(TestUIn4!$E$2:$E691,US_UK!$A$402),IF(TestUIn4!E691=US_UK!$A$482, 7&amp;COUNTIF(TestUIn4!$E$2:$E691,US_UK!$A$482),IF(TestUIn4!E691=US_UK!$A$562, 8&amp;COUNTIF(TestUIn4!$E$2:$E691,US_UK!$A$562),IF(TestUIn4!E691=US_UK!$A$642, 9&amp;COUNTIF(TestUIn4!$E$2:$E691,US_UK!$A$642),IF(TestUIn4!E691=US_UK!$A$722, 10&amp;COUNTIF(TestUIn4!$E$2:$E691,US_UK!$A$722),0)))))))))))</f>
        <v>0</v>
      </c>
      <c r="B691" t="str">
        <f>TestUIn4!A691</f>
        <v/>
      </c>
      <c r="C691" t="str">
        <f>TestUIn4!B691</f>
        <v/>
      </c>
      <c r="D691" t="str">
        <f>TestUIn4!C691</f>
        <v/>
      </c>
      <c r="E691" t="str">
        <f>TestUIn4!D691</f>
        <v/>
      </c>
      <c r="F691" s="87" t="str">
        <f>TestUIn4!F691</f>
        <v/>
      </c>
    </row>
    <row r="692">
      <c r="A692" s="86">
        <f>(IF(TestUIn4!E692=US_UK!$A$2,1&amp;COUNTIF(TestUIn4!$E$2:$E692,US_UK!$A$2), IF(TestUIn4!E692=US_UK!$A$82, 2&amp;COUNTIF(TestUIn4!$E$2:$E692,US_UK!$A$82),IF(TestUIn4!E692=US_UK!$A$162, 3&amp;COUNTIF(TestUIn4!$E$2:$E692,US_UK!$A$162),IF(TestUIn4!E692=US_UK!$A$242, 4&amp;COUNTIF(TestUIn4!$E$2:$E692,US_UK!$A$242),IF(TestUIn4!E692=US_UK!$A$322, 5&amp;COUNTIF(TestUIn4!$E$2:$E692,US_UK!$A$322),IF(TestUIn4!E692=US_UK!$A$402, 6&amp;COUNTIF(TestUIn4!$E$2:$E692,US_UK!$A$402),IF(TestUIn4!E692=US_UK!$A$482, 7&amp;COUNTIF(TestUIn4!$E$2:$E692,US_UK!$A$482),IF(TestUIn4!E692=US_UK!$A$562, 8&amp;COUNTIF(TestUIn4!$E$2:$E692,US_UK!$A$562),IF(TestUIn4!E692=US_UK!$A$642, 9&amp;COUNTIF(TestUIn4!$E$2:$E692,US_UK!$A$642),IF(TestUIn4!E692=US_UK!$A$722, 10&amp;COUNTIF(TestUIn4!$E$2:$E692,US_UK!$A$722),0)))))))))))</f>
        <v>0</v>
      </c>
      <c r="B692" t="str">
        <f>TestUIn4!A692</f>
        <v/>
      </c>
      <c r="C692" t="str">
        <f>TestUIn4!B692</f>
        <v/>
      </c>
      <c r="D692" t="str">
        <f>TestUIn4!C692</f>
        <v/>
      </c>
      <c r="E692" t="str">
        <f>TestUIn4!D692</f>
        <v/>
      </c>
      <c r="F692" s="87" t="str">
        <f>TestUIn4!F692</f>
        <v/>
      </c>
    </row>
    <row r="693">
      <c r="A693" s="86">
        <f>(IF(TestUIn4!E693=US_UK!$A$2,1&amp;COUNTIF(TestUIn4!$E$2:$E693,US_UK!$A$2), IF(TestUIn4!E693=US_UK!$A$82, 2&amp;COUNTIF(TestUIn4!$E$2:$E693,US_UK!$A$82),IF(TestUIn4!E693=US_UK!$A$162, 3&amp;COUNTIF(TestUIn4!$E$2:$E693,US_UK!$A$162),IF(TestUIn4!E693=US_UK!$A$242, 4&amp;COUNTIF(TestUIn4!$E$2:$E693,US_UK!$A$242),IF(TestUIn4!E693=US_UK!$A$322, 5&amp;COUNTIF(TestUIn4!$E$2:$E693,US_UK!$A$322),IF(TestUIn4!E693=US_UK!$A$402, 6&amp;COUNTIF(TestUIn4!$E$2:$E693,US_UK!$A$402),IF(TestUIn4!E693=US_UK!$A$482, 7&amp;COUNTIF(TestUIn4!$E$2:$E693,US_UK!$A$482),IF(TestUIn4!E693=US_UK!$A$562, 8&amp;COUNTIF(TestUIn4!$E$2:$E693,US_UK!$A$562),IF(TestUIn4!E693=US_UK!$A$642, 9&amp;COUNTIF(TestUIn4!$E$2:$E693,US_UK!$A$642),IF(TestUIn4!E693=US_UK!$A$722, 10&amp;COUNTIF(TestUIn4!$E$2:$E693,US_UK!$A$722),0)))))))))))</f>
        <v>0</v>
      </c>
      <c r="B693" t="str">
        <f>TestUIn4!A693</f>
        <v/>
      </c>
      <c r="C693" t="str">
        <f>TestUIn4!B693</f>
        <v/>
      </c>
      <c r="D693" t="str">
        <f>TestUIn4!C693</f>
        <v/>
      </c>
      <c r="E693" t="str">
        <f>TestUIn4!D693</f>
        <v/>
      </c>
      <c r="F693" s="87" t="str">
        <f>TestUIn4!F693</f>
        <v/>
      </c>
    </row>
    <row r="694">
      <c r="A694" s="86">
        <f>(IF(TestUIn4!E694=US_UK!$A$2,1&amp;COUNTIF(TestUIn4!$E$2:$E694,US_UK!$A$2), IF(TestUIn4!E694=US_UK!$A$82, 2&amp;COUNTIF(TestUIn4!$E$2:$E694,US_UK!$A$82),IF(TestUIn4!E694=US_UK!$A$162, 3&amp;COUNTIF(TestUIn4!$E$2:$E694,US_UK!$A$162),IF(TestUIn4!E694=US_UK!$A$242, 4&amp;COUNTIF(TestUIn4!$E$2:$E694,US_UK!$A$242),IF(TestUIn4!E694=US_UK!$A$322, 5&amp;COUNTIF(TestUIn4!$E$2:$E694,US_UK!$A$322),IF(TestUIn4!E694=US_UK!$A$402, 6&amp;COUNTIF(TestUIn4!$E$2:$E694,US_UK!$A$402),IF(TestUIn4!E694=US_UK!$A$482, 7&amp;COUNTIF(TestUIn4!$E$2:$E694,US_UK!$A$482),IF(TestUIn4!E694=US_UK!$A$562, 8&amp;COUNTIF(TestUIn4!$E$2:$E694,US_UK!$A$562),IF(TestUIn4!E694=US_UK!$A$642, 9&amp;COUNTIF(TestUIn4!$E$2:$E694,US_UK!$A$642),IF(TestUIn4!E694=US_UK!$A$722, 10&amp;COUNTIF(TestUIn4!$E$2:$E694,US_UK!$A$722),0)))))))))))</f>
        <v>0</v>
      </c>
      <c r="B694" t="str">
        <f>TestUIn4!A694</f>
        <v/>
      </c>
      <c r="C694" t="str">
        <f>TestUIn4!B694</f>
        <v/>
      </c>
      <c r="D694" t="str">
        <f>TestUIn4!C694</f>
        <v/>
      </c>
      <c r="E694" t="str">
        <f>TestUIn4!D694</f>
        <v/>
      </c>
      <c r="F694" s="87" t="str">
        <f>TestUIn4!F694</f>
        <v/>
      </c>
    </row>
    <row r="695">
      <c r="A695" s="86">
        <f>(IF(TestUIn4!E695=US_UK!$A$2,1&amp;COUNTIF(TestUIn4!$E$2:$E695,US_UK!$A$2), IF(TestUIn4!E695=US_UK!$A$82, 2&amp;COUNTIF(TestUIn4!$E$2:$E695,US_UK!$A$82),IF(TestUIn4!E695=US_UK!$A$162, 3&amp;COUNTIF(TestUIn4!$E$2:$E695,US_UK!$A$162),IF(TestUIn4!E695=US_UK!$A$242, 4&amp;COUNTIF(TestUIn4!$E$2:$E695,US_UK!$A$242),IF(TestUIn4!E695=US_UK!$A$322, 5&amp;COUNTIF(TestUIn4!$E$2:$E695,US_UK!$A$322),IF(TestUIn4!E695=US_UK!$A$402, 6&amp;COUNTIF(TestUIn4!$E$2:$E695,US_UK!$A$402),IF(TestUIn4!E695=US_UK!$A$482, 7&amp;COUNTIF(TestUIn4!$E$2:$E695,US_UK!$A$482),IF(TestUIn4!E695=US_UK!$A$562, 8&amp;COUNTIF(TestUIn4!$E$2:$E695,US_UK!$A$562),IF(TestUIn4!E695=US_UK!$A$642, 9&amp;COUNTIF(TestUIn4!$E$2:$E695,US_UK!$A$642),IF(TestUIn4!E695=US_UK!$A$722, 10&amp;COUNTIF(TestUIn4!$E$2:$E695,US_UK!$A$722),0)))))))))))</f>
        <v>0</v>
      </c>
      <c r="B695" t="str">
        <f>TestUIn4!A695</f>
        <v/>
      </c>
      <c r="C695" t="str">
        <f>TestUIn4!B695</f>
        <v/>
      </c>
      <c r="D695" t="str">
        <f>TestUIn4!C695</f>
        <v/>
      </c>
      <c r="E695" t="str">
        <f>TestUIn4!D695</f>
        <v/>
      </c>
      <c r="F695" s="87" t="str">
        <f>TestUIn4!F695</f>
        <v/>
      </c>
    </row>
    <row r="696">
      <c r="A696" s="86">
        <f>(IF(TestUIn4!E696=US_UK!$A$2,1&amp;COUNTIF(TestUIn4!$E$2:$E696,US_UK!$A$2), IF(TestUIn4!E696=US_UK!$A$82, 2&amp;COUNTIF(TestUIn4!$E$2:$E696,US_UK!$A$82),IF(TestUIn4!E696=US_UK!$A$162, 3&amp;COUNTIF(TestUIn4!$E$2:$E696,US_UK!$A$162),IF(TestUIn4!E696=US_UK!$A$242, 4&amp;COUNTIF(TestUIn4!$E$2:$E696,US_UK!$A$242),IF(TestUIn4!E696=US_UK!$A$322, 5&amp;COUNTIF(TestUIn4!$E$2:$E696,US_UK!$A$322),IF(TestUIn4!E696=US_UK!$A$402, 6&amp;COUNTIF(TestUIn4!$E$2:$E696,US_UK!$A$402),IF(TestUIn4!E696=US_UK!$A$482, 7&amp;COUNTIF(TestUIn4!$E$2:$E696,US_UK!$A$482),IF(TestUIn4!E696=US_UK!$A$562, 8&amp;COUNTIF(TestUIn4!$E$2:$E696,US_UK!$A$562),IF(TestUIn4!E696=US_UK!$A$642, 9&amp;COUNTIF(TestUIn4!$E$2:$E696,US_UK!$A$642),IF(TestUIn4!E696=US_UK!$A$722, 10&amp;COUNTIF(TestUIn4!$E$2:$E696,US_UK!$A$722),0)))))))))))</f>
        <v>0</v>
      </c>
      <c r="B696" t="str">
        <f>TestUIn4!A696</f>
        <v/>
      </c>
      <c r="C696" t="str">
        <f>TestUIn4!B696</f>
        <v/>
      </c>
      <c r="D696" t="str">
        <f>TestUIn4!C696</f>
        <v/>
      </c>
      <c r="E696" t="str">
        <f>TestUIn4!D696</f>
        <v/>
      </c>
      <c r="F696" s="87" t="str">
        <f>TestUIn4!F696</f>
        <v/>
      </c>
    </row>
    <row r="697">
      <c r="A697" s="86">
        <f>(IF(TestUIn4!E697=US_UK!$A$2,1&amp;COUNTIF(TestUIn4!$E$2:$E697,US_UK!$A$2), IF(TestUIn4!E697=US_UK!$A$82, 2&amp;COUNTIF(TestUIn4!$E$2:$E697,US_UK!$A$82),IF(TestUIn4!E697=US_UK!$A$162, 3&amp;COUNTIF(TestUIn4!$E$2:$E697,US_UK!$A$162),IF(TestUIn4!E697=US_UK!$A$242, 4&amp;COUNTIF(TestUIn4!$E$2:$E697,US_UK!$A$242),IF(TestUIn4!E697=US_UK!$A$322, 5&amp;COUNTIF(TestUIn4!$E$2:$E697,US_UK!$A$322),IF(TestUIn4!E697=US_UK!$A$402, 6&amp;COUNTIF(TestUIn4!$E$2:$E697,US_UK!$A$402),IF(TestUIn4!E697=US_UK!$A$482, 7&amp;COUNTIF(TestUIn4!$E$2:$E697,US_UK!$A$482),IF(TestUIn4!E697=US_UK!$A$562, 8&amp;COUNTIF(TestUIn4!$E$2:$E697,US_UK!$A$562),IF(TestUIn4!E697=US_UK!$A$642, 9&amp;COUNTIF(TestUIn4!$E$2:$E697,US_UK!$A$642),IF(TestUIn4!E697=US_UK!$A$722, 10&amp;COUNTIF(TestUIn4!$E$2:$E697,US_UK!$A$722),0)))))))))))</f>
        <v>0</v>
      </c>
      <c r="B697" t="str">
        <f>TestUIn4!A697</f>
        <v/>
      </c>
      <c r="C697" t="str">
        <f>TestUIn4!B697</f>
        <v/>
      </c>
      <c r="D697" t="str">
        <f>TestUIn4!C697</f>
        <v/>
      </c>
      <c r="E697" t="str">
        <f>TestUIn4!D697</f>
        <v/>
      </c>
      <c r="F697" s="87" t="str">
        <f>TestUIn4!F697</f>
        <v/>
      </c>
    </row>
    <row r="698">
      <c r="A698" s="86">
        <f>(IF(TestUIn4!E698=US_UK!$A$2,1&amp;COUNTIF(TestUIn4!$E$2:$E698,US_UK!$A$2), IF(TestUIn4!E698=US_UK!$A$82, 2&amp;COUNTIF(TestUIn4!$E$2:$E698,US_UK!$A$82),IF(TestUIn4!E698=US_UK!$A$162, 3&amp;COUNTIF(TestUIn4!$E$2:$E698,US_UK!$A$162),IF(TestUIn4!E698=US_UK!$A$242, 4&amp;COUNTIF(TestUIn4!$E$2:$E698,US_UK!$A$242),IF(TestUIn4!E698=US_UK!$A$322, 5&amp;COUNTIF(TestUIn4!$E$2:$E698,US_UK!$A$322),IF(TestUIn4!E698=US_UK!$A$402, 6&amp;COUNTIF(TestUIn4!$E$2:$E698,US_UK!$A$402),IF(TestUIn4!E698=US_UK!$A$482, 7&amp;COUNTIF(TestUIn4!$E$2:$E698,US_UK!$A$482),IF(TestUIn4!E698=US_UK!$A$562, 8&amp;COUNTIF(TestUIn4!$E$2:$E698,US_UK!$A$562),IF(TestUIn4!E698=US_UK!$A$642, 9&amp;COUNTIF(TestUIn4!$E$2:$E698,US_UK!$A$642),IF(TestUIn4!E698=US_UK!$A$722, 10&amp;COUNTIF(TestUIn4!$E$2:$E698,US_UK!$A$722),0)))))))))))</f>
        <v>0</v>
      </c>
      <c r="B698" t="str">
        <f>TestUIn4!A698</f>
        <v/>
      </c>
      <c r="C698" t="str">
        <f>TestUIn4!B698</f>
        <v/>
      </c>
      <c r="D698" t="str">
        <f>TestUIn4!C698</f>
        <v/>
      </c>
      <c r="E698" t="str">
        <f>TestUIn4!D698</f>
        <v/>
      </c>
      <c r="F698" s="87" t="str">
        <f>TestUIn4!F698</f>
        <v/>
      </c>
    </row>
    <row r="699">
      <c r="A699" s="86">
        <f>(IF(TestUIn4!E699=US_UK!$A$2,1&amp;COUNTIF(TestUIn4!$E$2:$E699,US_UK!$A$2), IF(TestUIn4!E699=US_UK!$A$82, 2&amp;COUNTIF(TestUIn4!$E$2:$E699,US_UK!$A$82),IF(TestUIn4!E699=US_UK!$A$162, 3&amp;COUNTIF(TestUIn4!$E$2:$E699,US_UK!$A$162),IF(TestUIn4!E699=US_UK!$A$242, 4&amp;COUNTIF(TestUIn4!$E$2:$E699,US_UK!$A$242),IF(TestUIn4!E699=US_UK!$A$322, 5&amp;COUNTIF(TestUIn4!$E$2:$E699,US_UK!$A$322),IF(TestUIn4!E699=US_UK!$A$402, 6&amp;COUNTIF(TestUIn4!$E$2:$E699,US_UK!$A$402),IF(TestUIn4!E699=US_UK!$A$482, 7&amp;COUNTIF(TestUIn4!$E$2:$E699,US_UK!$A$482),IF(TestUIn4!E699=US_UK!$A$562, 8&amp;COUNTIF(TestUIn4!$E$2:$E699,US_UK!$A$562),IF(TestUIn4!E699=US_UK!$A$642, 9&amp;COUNTIF(TestUIn4!$E$2:$E699,US_UK!$A$642),IF(TestUIn4!E699=US_UK!$A$722, 10&amp;COUNTIF(TestUIn4!$E$2:$E699,US_UK!$A$722),0)))))))))))</f>
        <v>0</v>
      </c>
      <c r="B699" t="str">
        <f>TestUIn4!A699</f>
        <v/>
      </c>
      <c r="C699" t="str">
        <f>TestUIn4!B699</f>
        <v/>
      </c>
      <c r="D699" t="str">
        <f>TestUIn4!C699</f>
        <v/>
      </c>
      <c r="E699" t="str">
        <f>TestUIn4!D699</f>
        <v/>
      </c>
      <c r="F699" s="87" t="str">
        <f>TestUIn4!F699</f>
        <v/>
      </c>
    </row>
    <row r="700">
      <c r="A700" s="86">
        <f>(IF(TestUIn4!E700=US_UK!$A$2,1&amp;COUNTIF(TestUIn4!$E$2:$E700,US_UK!$A$2), IF(TestUIn4!E700=US_UK!$A$82, 2&amp;COUNTIF(TestUIn4!$E$2:$E700,US_UK!$A$82),IF(TestUIn4!E700=US_UK!$A$162, 3&amp;COUNTIF(TestUIn4!$E$2:$E700,US_UK!$A$162),IF(TestUIn4!E700=US_UK!$A$242, 4&amp;COUNTIF(TestUIn4!$E$2:$E700,US_UK!$A$242),IF(TestUIn4!E700=US_UK!$A$322, 5&amp;COUNTIF(TestUIn4!$E$2:$E700,US_UK!$A$322),IF(TestUIn4!E700=US_UK!$A$402, 6&amp;COUNTIF(TestUIn4!$E$2:$E700,US_UK!$A$402),IF(TestUIn4!E700=US_UK!$A$482, 7&amp;COUNTIF(TestUIn4!$E$2:$E700,US_UK!$A$482),IF(TestUIn4!E700=US_UK!$A$562, 8&amp;COUNTIF(TestUIn4!$E$2:$E700,US_UK!$A$562),IF(TestUIn4!E700=US_UK!$A$642, 9&amp;COUNTIF(TestUIn4!$E$2:$E700,US_UK!$A$642),IF(TestUIn4!E700=US_UK!$A$722, 10&amp;COUNTIF(TestUIn4!$E$2:$E700,US_UK!$A$722),0)))))))))))</f>
        <v>0</v>
      </c>
      <c r="B700" t="str">
        <f>TestUIn4!A700</f>
        <v/>
      </c>
      <c r="C700" t="str">
        <f>TestUIn4!B700</f>
        <v/>
      </c>
      <c r="D700" t="str">
        <f>TestUIn4!C700</f>
        <v/>
      </c>
      <c r="E700" t="str">
        <f>TestUIn4!D700</f>
        <v/>
      </c>
      <c r="F700" s="87" t="str">
        <f>TestUIn4!F700</f>
        <v/>
      </c>
    </row>
    <row r="701">
      <c r="A701" s="86">
        <f>(IF(TestUIn4!E701=US_UK!$A$2,1&amp;COUNTIF(TestUIn4!$E$2:$E701,US_UK!$A$2), IF(TestUIn4!E701=US_UK!$A$82, 2&amp;COUNTIF(TestUIn4!$E$2:$E701,US_UK!$A$82),IF(TestUIn4!E701=US_UK!$A$162, 3&amp;COUNTIF(TestUIn4!$E$2:$E701,US_UK!$A$162),IF(TestUIn4!E701=US_UK!$A$242, 4&amp;COUNTIF(TestUIn4!$E$2:$E701,US_UK!$A$242),IF(TestUIn4!E701=US_UK!$A$322, 5&amp;COUNTIF(TestUIn4!$E$2:$E701,US_UK!$A$322),IF(TestUIn4!E701=US_UK!$A$402, 6&amp;COUNTIF(TestUIn4!$E$2:$E701,US_UK!$A$402),IF(TestUIn4!E701=US_UK!$A$482, 7&amp;COUNTIF(TestUIn4!$E$2:$E701,US_UK!$A$482),IF(TestUIn4!E701=US_UK!$A$562, 8&amp;COUNTIF(TestUIn4!$E$2:$E701,US_UK!$A$562),IF(TestUIn4!E701=US_UK!$A$642, 9&amp;COUNTIF(TestUIn4!$E$2:$E701,US_UK!$A$642),IF(TestUIn4!E701=US_UK!$A$722, 10&amp;COUNTIF(TestUIn4!$E$2:$E701,US_UK!$A$722),0)))))))))))</f>
        <v>0</v>
      </c>
      <c r="B701" t="str">
        <f>TestUIn4!A701</f>
        <v/>
      </c>
      <c r="C701" t="str">
        <f>TestUIn4!B701</f>
        <v/>
      </c>
      <c r="D701" t="str">
        <f>TestUIn4!C701</f>
        <v/>
      </c>
      <c r="E701" t="str">
        <f>TestUIn4!D701</f>
        <v/>
      </c>
      <c r="F701" s="87" t="str">
        <f>TestUIn4!F701</f>
        <v/>
      </c>
    </row>
    <row r="702">
      <c r="A702" s="86">
        <f>(IF(TestUIn4!E702=US_UK!$A$2,1&amp;COUNTIF(TestUIn4!$E$2:$E702,US_UK!$A$2), IF(TestUIn4!E702=US_UK!$A$82, 2&amp;COUNTIF(TestUIn4!$E$2:$E702,US_UK!$A$82),IF(TestUIn4!E702=US_UK!$A$162, 3&amp;COUNTIF(TestUIn4!$E$2:$E702,US_UK!$A$162),IF(TestUIn4!E702=US_UK!$A$242, 4&amp;COUNTIF(TestUIn4!$E$2:$E702,US_UK!$A$242),IF(TestUIn4!E702=US_UK!$A$322, 5&amp;COUNTIF(TestUIn4!$E$2:$E702,US_UK!$A$322),IF(TestUIn4!E702=US_UK!$A$402, 6&amp;COUNTIF(TestUIn4!$E$2:$E702,US_UK!$A$402),IF(TestUIn4!E702=US_UK!$A$482, 7&amp;COUNTIF(TestUIn4!$E$2:$E702,US_UK!$A$482),IF(TestUIn4!E702=US_UK!$A$562, 8&amp;COUNTIF(TestUIn4!$E$2:$E702,US_UK!$A$562),IF(TestUIn4!E702=US_UK!$A$642, 9&amp;COUNTIF(TestUIn4!$E$2:$E702,US_UK!$A$642),IF(TestUIn4!E702=US_UK!$A$722, 10&amp;COUNTIF(TestUIn4!$E$2:$E702,US_UK!$A$722),0)))))))))))</f>
        <v>0</v>
      </c>
      <c r="B702" t="str">
        <f>TestUIn4!A702</f>
        <v/>
      </c>
      <c r="C702" t="str">
        <f>TestUIn4!B702</f>
        <v/>
      </c>
      <c r="D702" t="str">
        <f>TestUIn4!C702</f>
        <v/>
      </c>
      <c r="E702" t="str">
        <f>TestUIn4!D702</f>
        <v/>
      </c>
      <c r="F702" s="87" t="str">
        <f>TestUIn4!F702</f>
        <v/>
      </c>
    </row>
    <row r="703">
      <c r="A703" s="86">
        <f>(IF(TestUIn4!E703=US_UK!$A$2,1&amp;COUNTIF(TestUIn4!$E$2:$E703,US_UK!$A$2), IF(TestUIn4!E703=US_UK!$A$82, 2&amp;COUNTIF(TestUIn4!$E$2:$E703,US_UK!$A$82),IF(TestUIn4!E703=US_UK!$A$162, 3&amp;COUNTIF(TestUIn4!$E$2:$E703,US_UK!$A$162),IF(TestUIn4!E703=US_UK!$A$242, 4&amp;COUNTIF(TestUIn4!$E$2:$E703,US_UK!$A$242),IF(TestUIn4!E703=US_UK!$A$322, 5&amp;COUNTIF(TestUIn4!$E$2:$E703,US_UK!$A$322),IF(TestUIn4!E703=US_UK!$A$402, 6&amp;COUNTIF(TestUIn4!$E$2:$E703,US_UK!$A$402),IF(TestUIn4!E703=US_UK!$A$482, 7&amp;COUNTIF(TestUIn4!$E$2:$E703,US_UK!$A$482),IF(TestUIn4!E703=US_UK!$A$562, 8&amp;COUNTIF(TestUIn4!$E$2:$E703,US_UK!$A$562),IF(TestUIn4!E703=US_UK!$A$642, 9&amp;COUNTIF(TestUIn4!$E$2:$E703,US_UK!$A$642),IF(TestUIn4!E703=US_UK!$A$722, 10&amp;COUNTIF(TestUIn4!$E$2:$E703,US_UK!$A$722),0)))))))))))</f>
        <v>0</v>
      </c>
      <c r="B703" t="str">
        <f>TestUIn4!A703</f>
        <v/>
      </c>
      <c r="C703" t="str">
        <f>TestUIn4!B703</f>
        <v/>
      </c>
      <c r="D703" t="str">
        <f>TestUIn4!C703</f>
        <v/>
      </c>
      <c r="E703" t="str">
        <f>TestUIn4!D703</f>
        <v/>
      </c>
      <c r="F703" s="87" t="str">
        <f>TestUIn4!F703</f>
        <v/>
      </c>
    </row>
    <row r="704">
      <c r="A704" s="86">
        <f>(IF(TestUIn4!E704=US_UK!$A$2,1&amp;COUNTIF(TestUIn4!$E$2:$E704,US_UK!$A$2), IF(TestUIn4!E704=US_UK!$A$82, 2&amp;COUNTIF(TestUIn4!$E$2:$E704,US_UK!$A$82),IF(TestUIn4!E704=US_UK!$A$162, 3&amp;COUNTIF(TestUIn4!$E$2:$E704,US_UK!$A$162),IF(TestUIn4!E704=US_UK!$A$242, 4&amp;COUNTIF(TestUIn4!$E$2:$E704,US_UK!$A$242),IF(TestUIn4!E704=US_UK!$A$322, 5&amp;COUNTIF(TestUIn4!$E$2:$E704,US_UK!$A$322),IF(TestUIn4!E704=US_UK!$A$402, 6&amp;COUNTIF(TestUIn4!$E$2:$E704,US_UK!$A$402),IF(TestUIn4!E704=US_UK!$A$482, 7&amp;COUNTIF(TestUIn4!$E$2:$E704,US_UK!$A$482),IF(TestUIn4!E704=US_UK!$A$562, 8&amp;COUNTIF(TestUIn4!$E$2:$E704,US_UK!$A$562),IF(TestUIn4!E704=US_UK!$A$642, 9&amp;COUNTIF(TestUIn4!$E$2:$E704,US_UK!$A$642),IF(TestUIn4!E704=US_UK!$A$722, 10&amp;COUNTIF(TestUIn4!$E$2:$E704,US_UK!$A$722),0)))))))))))</f>
        <v>0</v>
      </c>
      <c r="B704" t="str">
        <f>TestUIn4!A704</f>
        <v/>
      </c>
      <c r="C704" t="str">
        <f>TestUIn4!B704</f>
        <v/>
      </c>
      <c r="D704" t="str">
        <f>TestUIn4!C704</f>
        <v/>
      </c>
      <c r="E704" t="str">
        <f>TestUIn4!D704</f>
        <v/>
      </c>
      <c r="F704" s="87" t="str">
        <f>TestUIn4!F704</f>
        <v/>
      </c>
    </row>
    <row r="705">
      <c r="A705" s="86">
        <f>(IF(TestUIn4!E705=US_UK!$A$2,1&amp;COUNTIF(TestUIn4!$E$2:$E705,US_UK!$A$2), IF(TestUIn4!E705=US_UK!$A$82, 2&amp;COUNTIF(TestUIn4!$E$2:$E705,US_UK!$A$82),IF(TestUIn4!E705=US_UK!$A$162, 3&amp;COUNTIF(TestUIn4!$E$2:$E705,US_UK!$A$162),IF(TestUIn4!E705=US_UK!$A$242, 4&amp;COUNTIF(TestUIn4!$E$2:$E705,US_UK!$A$242),IF(TestUIn4!E705=US_UK!$A$322, 5&amp;COUNTIF(TestUIn4!$E$2:$E705,US_UK!$A$322),IF(TestUIn4!E705=US_UK!$A$402, 6&amp;COUNTIF(TestUIn4!$E$2:$E705,US_UK!$A$402),IF(TestUIn4!E705=US_UK!$A$482, 7&amp;COUNTIF(TestUIn4!$E$2:$E705,US_UK!$A$482),IF(TestUIn4!E705=US_UK!$A$562, 8&amp;COUNTIF(TestUIn4!$E$2:$E705,US_UK!$A$562),IF(TestUIn4!E705=US_UK!$A$642, 9&amp;COUNTIF(TestUIn4!$E$2:$E705,US_UK!$A$642),IF(TestUIn4!E705=US_UK!$A$722, 10&amp;COUNTIF(TestUIn4!$E$2:$E705,US_UK!$A$722),0)))))))))))</f>
        <v>0</v>
      </c>
      <c r="B705" t="str">
        <f>TestUIn4!A705</f>
        <v/>
      </c>
      <c r="C705" t="str">
        <f>TestUIn4!B705</f>
        <v/>
      </c>
      <c r="D705" t="str">
        <f>TestUIn4!C705</f>
        <v/>
      </c>
      <c r="E705" t="str">
        <f>TestUIn4!D705</f>
        <v/>
      </c>
      <c r="F705" s="87" t="str">
        <f>TestUIn4!F705</f>
        <v/>
      </c>
    </row>
    <row r="706">
      <c r="A706" s="86">
        <f>(IF(TestUIn4!E706=US_UK!$A$2,1&amp;COUNTIF(TestUIn4!$E$2:$E706,US_UK!$A$2), IF(TestUIn4!E706=US_UK!$A$82, 2&amp;COUNTIF(TestUIn4!$E$2:$E706,US_UK!$A$82),IF(TestUIn4!E706=US_UK!$A$162, 3&amp;COUNTIF(TestUIn4!$E$2:$E706,US_UK!$A$162),IF(TestUIn4!E706=US_UK!$A$242, 4&amp;COUNTIF(TestUIn4!$E$2:$E706,US_UK!$A$242),IF(TestUIn4!E706=US_UK!$A$322, 5&amp;COUNTIF(TestUIn4!$E$2:$E706,US_UK!$A$322),IF(TestUIn4!E706=US_UK!$A$402, 6&amp;COUNTIF(TestUIn4!$E$2:$E706,US_UK!$A$402),IF(TestUIn4!E706=US_UK!$A$482, 7&amp;COUNTIF(TestUIn4!$E$2:$E706,US_UK!$A$482),IF(TestUIn4!E706=US_UK!$A$562, 8&amp;COUNTIF(TestUIn4!$E$2:$E706,US_UK!$A$562),IF(TestUIn4!E706=US_UK!$A$642, 9&amp;COUNTIF(TestUIn4!$E$2:$E706,US_UK!$A$642),IF(TestUIn4!E706=US_UK!$A$722, 10&amp;COUNTIF(TestUIn4!$E$2:$E706,US_UK!$A$722),0)))))))))))</f>
        <v>0</v>
      </c>
      <c r="B706" t="str">
        <f>TestUIn4!A706</f>
        <v/>
      </c>
      <c r="C706" t="str">
        <f>TestUIn4!B706</f>
        <v/>
      </c>
      <c r="D706" t="str">
        <f>TestUIn4!C706</f>
        <v/>
      </c>
      <c r="E706" t="str">
        <f>TestUIn4!D706</f>
        <v/>
      </c>
      <c r="F706" s="87" t="str">
        <f>TestUIn4!F706</f>
        <v/>
      </c>
    </row>
    <row r="707">
      <c r="A707" s="86">
        <f>(IF(TestUIn4!E707=US_UK!$A$2,1&amp;COUNTIF(TestUIn4!$E$2:$E707,US_UK!$A$2), IF(TestUIn4!E707=US_UK!$A$82, 2&amp;COUNTIF(TestUIn4!$E$2:$E707,US_UK!$A$82),IF(TestUIn4!E707=US_UK!$A$162, 3&amp;COUNTIF(TestUIn4!$E$2:$E707,US_UK!$A$162),IF(TestUIn4!E707=US_UK!$A$242, 4&amp;COUNTIF(TestUIn4!$E$2:$E707,US_UK!$A$242),IF(TestUIn4!E707=US_UK!$A$322, 5&amp;COUNTIF(TestUIn4!$E$2:$E707,US_UK!$A$322),IF(TestUIn4!E707=US_UK!$A$402, 6&amp;COUNTIF(TestUIn4!$E$2:$E707,US_UK!$A$402),IF(TestUIn4!E707=US_UK!$A$482, 7&amp;COUNTIF(TestUIn4!$E$2:$E707,US_UK!$A$482),IF(TestUIn4!E707=US_UK!$A$562, 8&amp;COUNTIF(TestUIn4!$E$2:$E707,US_UK!$A$562),IF(TestUIn4!E707=US_UK!$A$642, 9&amp;COUNTIF(TestUIn4!$E$2:$E707,US_UK!$A$642),IF(TestUIn4!E707=US_UK!$A$722, 10&amp;COUNTIF(TestUIn4!$E$2:$E707,US_UK!$A$722),0)))))))))))</f>
        <v>0</v>
      </c>
      <c r="B707" t="str">
        <f>TestUIn4!A707</f>
        <v/>
      </c>
      <c r="C707" t="str">
        <f>TestUIn4!B707</f>
        <v/>
      </c>
      <c r="D707" t="str">
        <f>TestUIn4!C707</f>
        <v/>
      </c>
      <c r="E707" t="str">
        <f>TestUIn4!D707</f>
        <v/>
      </c>
      <c r="F707" s="87" t="str">
        <f>TestUIn4!F707</f>
        <v/>
      </c>
    </row>
    <row r="708">
      <c r="A708" s="86">
        <f>(IF(TestUIn4!E708=US_UK!$A$2,1&amp;COUNTIF(TestUIn4!$E$2:$E708,US_UK!$A$2), IF(TestUIn4!E708=US_UK!$A$82, 2&amp;COUNTIF(TestUIn4!$E$2:$E708,US_UK!$A$82),IF(TestUIn4!E708=US_UK!$A$162, 3&amp;COUNTIF(TestUIn4!$E$2:$E708,US_UK!$A$162),IF(TestUIn4!E708=US_UK!$A$242, 4&amp;COUNTIF(TestUIn4!$E$2:$E708,US_UK!$A$242),IF(TestUIn4!E708=US_UK!$A$322, 5&amp;COUNTIF(TestUIn4!$E$2:$E708,US_UK!$A$322),IF(TestUIn4!E708=US_UK!$A$402, 6&amp;COUNTIF(TestUIn4!$E$2:$E708,US_UK!$A$402),IF(TestUIn4!E708=US_UK!$A$482, 7&amp;COUNTIF(TestUIn4!$E$2:$E708,US_UK!$A$482),IF(TestUIn4!E708=US_UK!$A$562, 8&amp;COUNTIF(TestUIn4!$E$2:$E708,US_UK!$A$562),IF(TestUIn4!E708=US_UK!$A$642, 9&amp;COUNTIF(TestUIn4!$E$2:$E708,US_UK!$A$642),IF(TestUIn4!E708=US_UK!$A$722, 10&amp;COUNTIF(TestUIn4!$E$2:$E708,US_UK!$A$722),0)))))))))))</f>
        <v>0</v>
      </c>
      <c r="B708" t="str">
        <f>TestUIn4!A708</f>
        <v/>
      </c>
      <c r="C708" t="str">
        <f>TestUIn4!B708</f>
        <v/>
      </c>
      <c r="D708" t="str">
        <f>TestUIn4!C708</f>
        <v/>
      </c>
      <c r="E708" t="str">
        <f>TestUIn4!D708</f>
        <v/>
      </c>
      <c r="F708" s="87" t="str">
        <f>TestUIn4!F708</f>
        <v/>
      </c>
    </row>
    <row r="709">
      <c r="A709" s="86">
        <f>(IF(TestUIn4!E709=US_UK!$A$2,1&amp;COUNTIF(TestUIn4!$E$2:$E709,US_UK!$A$2), IF(TestUIn4!E709=US_UK!$A$82, 2&amp;COUNTIF(TestUIn4!$E$2:$E709,US_UK!$A$82),IF(TestUIn4!E709=US_UK!$A$162, 3&amp;COUNTIF(TestUIn4!$E$2:$E709,US_UK!$A$162),IF(TestUIn4!E709=US_UK!$A$242, 4&amp;COUNTIF(TestUIn4!$E$2:$E709,US_UK!$A$242),IF(TestUIn4!E709=US_UK!$A$322, 5&amp;COUNTIF(TestUIn4!$E$2:$E709,US_UK!$A$322),IF(TestUIn4!E709=US_UK!$A$402, 6&amp;COUNTIF(TestUIn4!$E$2:$E709,US_UK!$A$402),IF(TestUIn4!E709=US_UK!$A$482, 7&amp;COUNTIF(TestUIn4!$E$2:$E709,US_UK!$A$482),IF(TestUIn4!E709=US_UK!$A$562, 8&amp;COUNTIF(TestUIn4!$E$2:$E709,US_UK!$A$562),IF(TestUIn4!E709=US_UK!$A$642, 9&amp;COUNTIF(TestUIn4!$E$2:$E709,US_UK!$A$642),IF(TestUIn4!E709=US_UK!$A$722, 10&amp;COUNTIF(TestUIn4!$E$2:$E709,US_UK!$A$722),0)))))))))))</f>
        <v>0</v>
      </c>
      <c r="B709" t="str">
        <f>TestUIn4!A709</f>
        <v/>
      </c>
      <c r="C709" t="str">
        <f>TestUIn4!B709</f>
        <v/>
      </c>
      <c r="D709" t="str">
        <f>TestUIn4!C709</f>
        <v/>
      </c>
      <c r="E709" t="str">
        <f>TestUIn4!D709</f>
        <v/>
      </c>
      <c r="F709" s="87" t="str">
        <f>TestUIn4!F709</f>
        <v/>
      </c>
    </row>
    <row r="710">
      <c r="A710" s="86">
        <f>(IF(TestUIn4!E710=US_UK!$A$2,1&amp;COUNTIF(TestUIn4!$E$2:$E710,US_UK!$A$2), IF(TestUIn4!E710=US_UK!$A$82, 2&amp;COUNTIF(TestUIn4!$E$2:$E710,US_UK!$A$82),IF(TestUIn4!E710=US_UK!$A$162, 3&amp;COUNTIF(TestUIn4!$E$2:$E710,US_UK!$A$162),IF(TestUIn4!E710=US_UK!$A$242, 4&amp;COUNTIF(TestUIn4!$E$2:$E710,US_UK!$A$242),IF(TestUIn4!E710=US_UK!$A$322, 5&amp;COUNTIF(TestUIn4!$E$2:$E710,US_UK!$A$322),IF(TestUIn4!E710=US_UK!$A$402, 6&amp;COUNTIF(TestUIn4!$E$2:$E710,US_UK!$A$402),IF(TestUIn4!E710=US_UK!$A$482, 7&amp;COUNTIF(TestUIn4!$E$2:$E710,US_UK!$A$482),IF(TestUIn4!E710=US_UK!$A$562, 8&amp;COUNTIF(TestUIn4!$E$2:$E710,US_UK!$A$562),IF(TestUIn4!E710=US_UK!$A$642, 9&amp;COUNTIF(TestUIn4!$E$2:$E710,US_UK!$A$642),IF(TestUIn4!E710=US_UK!$A$722, 10&amp;COUNTIF(TestUIn4!$E$2:$E710,US_UK!$A$722),0)))))))))))</f>
        <v>0</v>
      </c>
      <c r="B710" t="str">
        <f>TestUIn4!A710</f>
        <v/>
      </c>
      <c r="C710" t="str">
        <f>TestUIn4!B710</f>
        <v/>
      </c>
      <c r="D710" t="str">
        <f>TestUIn4!C710</f>
        <v/>
      </c>
      <c r="E710" t="str">
        <f>TestUIn4!D710</f>
        <v/>
      </c>
      <c r="F710" s="87" t="str">
        <f>TestUIn4!F710</f>
        <v/>
      </c>
    </row>
    <row r="711">
      <c r="A711" s="86">
        <f>(IF(TestUIn4!E711=US_UK!$A$2,1&amp;COUNTIF(TestUIn4!$E$2:$E711,US_UK!$A$2), IF(TestUIn4!E711=US_UK!$A$82, 2&amp;COUNTIF(TestUIn4!$E$2:$E711,US_UK!$A$82),IF(TestUIn4!E711=US_UK!$A$162, 3&amp;COUNTIF(TestUIn4!$E$2:$E711,US_UK!$A$162),IF(TestUIn4!E711=US_UK!$A$242, 4&amp;COUNTIF(TestUIn4!$E$2:$E711,US_UK!$A$242),IF(TestUIn4!E711=US_UK!$A$322, 5&amp;COUNTIF(TestUIn4!$E$2:$E711,US_UK!$A$322),IF(TestUIn4!E711=US_UK!$A$402, 6&amp;COUNTIF(TestUIn4!$E$2:$E711,US_UK!$A$402),IF(TestUIn4!E711=US_UK!$A$482, 7&amp;COUNTIF(TestUIn4!$E$2:$E711,US_UK!$A$482),IF(TestUIn4!E711=US_UK!$A$562, 8&amp;COUNTIF(TestUIn4!$E$2:$E711,US_UK!$A$562),IF(TestUIn4!E711=US_UK!$A$642, 9&amp;COUNTIF(TestUIn4!$E$2:$E711,US_UK!$A$642),IF(TestUIn4!E711=US_UK!$A$722, 10&amp;COUNTIF(TestUIn4!$E$2:$E711,US_UK!$A$722),0)))))))))))</f>
        <v>0</v>
      </c>
      <c r="B711" t="str">
        <f>TestUIn4!A711</f>
        <v/>
      </c>
      <c r="C711" t="str">
        <f>TestUIn4!B711</f>
        <v/>
      </c>
      <c r="D711" t="str">
        <f>TestUIn4!C711</f>
        <v/>
      </c>
      <c r="E711" t="str">
        <f>TestUIn4!D711</f>
        <v/>
      </c>
      <c r="F711" s="87" t="str">
        <f>TestUIn4!F711</f>
        <v/>
      </c>
    </row>
    <row r="712">
      <c r="A712" s="86">
        <f>(IF(TestUIn4!E712=US_UK!$A$2,1&amp;COUNTIF(TestUIn4!$E$2:$E712,US_UK!$A$2), IF(TestUIn4!E712=US_UK!$A$82, 2&amp;COUNTIF(TestUIn4!$E$2:$E712,US_UK!$A$82),IF(TestUIn4!E712=US_UK!$A$162, 3&amp;COUNTIF(TestUIn4!$E$2:$E712,US_UK!$A$162),IF(TestUIn4!E712=US_UK!$A$242, 4&amp;COUNTIF(TestUIn4!$E$2:$E712,US_UK!$A$242),IF(TestUIn4!E712=US_UK!$A$322, 5&amp;COUNTIF(TestUIn4!$E$2:$E712,US_UK!$A$322),IF(TestUIn4!E712=US_UK!$A$402, 6&amp;COUNTIF(TestUIn4!$E$2:$E712,US_UK!$A$402),IF(TestUIn4!E712=US_UK!$A$482, 7&amp;COUNTIF(TestUIn4!$E$2:$E712,US_UK!$A$482),IF(TestUIn4!E712=US_UK!$A$562, 8&amp;COUNTIF(TestUIn4!$E$2:$E712,US_UK!$A$562),IF(TestUIn4!E712=US_UK!$A$642, 9&amp;COUNTIF(TestUIn4!$E$2:$E712,US_UK!$A$642),IF(TestUIn4!E712=US_UK!$A$722, 10&amp;COUNTIF(TestUIn4!$E$2:$E712,US_UK!$A$722),0)))))))))))</f>
        <v>0</v>
      </c>
      <c r="B712" t="str">
        <f>TestUIn4!A712</f>
        <v/>
      </c>
      <c r="C712" t="str">
        <f>TestUIn4!B712</f>
        <v/>
      </c>
      <c r="D712" t="str">
        <f>TestUIn4!C712</f>
        <v/>
      </c>
      <c r="E712" t="str">
        <f>TestUIn4!D712</f>
        <v/>
      </c>
      <c r="F712" s="87" t="str">
        <f>TestUIn4!F712</f>
        <v/>
      </c>
    </row>
    <row r="713">
      <c r="A713" s="86">
        <f>(IF(TestUIn4!E713=US_UK!$A$2,1&amp;COUNTIF(TestUIn4!$E$2:$E713,US_UK!$A$2), IF(TestUIn4!E713=US_UK!$A$82, 2&amp;COUNTIF(TestUIn4!$E$2:$E713,US_UK!$A$82),IF(TestUIn4!E713=US_UK!$A$162, 3&amp;COUNTIF(TestUIn4!$E$2:$E713,US_UK!$A$162),IF(TestUIn4!E713=US_UK!$A$242, 4&amp;COUNTIF(TestUIn4!$E$2:$E713,US_UK!$A$242),IF(TestUIn4!E713=US_UK!$A$322, 5&amp;COUNTIF(TestUIn4!$E$2:$E713,US_UK!$A$322),IF(TestUIn4!E713=US_UK!$A$402, 6&amp;COUNTIF(TestUIn4!$E$2:$E713,US_UK!$A$402),IF(TestUIn4!E713=US_UK!$A$482, 7&amp;COUNTIF(TestUIn4!$E$2:$E713,US_UK!$A$482),IF(TestUIn4!E713=US_UK!$A$562, 8&amp;COUNTIF(TestUIn4!$E$2:$E713,US_UK!$A$562),IF(TestUIn4!E713=US_UK!$A$642, 9&amp;COUNTIF(TestUIn4!$E$2:$E713,US_UK!$A$642),IF(TestUIn4!E713=US_UK!$A$722, 10&amp;COUNTIF(TestUIn4!$E$2:$E713,US_UK!$A$722),0)))))))))))</f>
        <v>0</v>
      </c>
      <c r="B713" t="str">
        <f>TestUIn4!A713</f>
        <v/>
      </c>
      <c r="C713" t="str">
        <f>TestUIn4!B713</f>
        <v/>
      </c>
      <c r="D713" t="str">
        <f>TestUIn4!C713</f>
        <v/>
      </c>
      <c r="E713" t="str">
        <f>TestUIn4!D713</f>
        <v/>
      </c>
      <c r="F713" s="87" t="str">
        <f>TestUIn4!F713</f>
        <v/>
      </c>
    </row>
    <row r="714">
      <c r="A714" s="86">
        <f>(IF(TestUIn4!E714=US_UK!$A$2,1&amp;COUNTIF(TestUIn4!$E$2:$E714,US_UK!$A$2), IF(TestUIn4!E714=US_UK!$A$82, 2&amp;COUNTIF(TestUIn4!$E$2:$E714,US_UK!$A$82),IF(TestUIn4!E714=US_UK!$A$162, 3&amp;COUNTIF(TestUIn4!$E$2:$E714,US_UK!$A$162),IF(TestUIn4!E714=US_UK!$A$242, 4&amp;COUNTIF(TestUIn4!$E$2:$E714,US_UK!$A$242),IF(TestUIn4!E714=US_UK!$A$322, 5&amp;COUNTIF(TestUIn4!$E$2:$E714,US_UK!$A$322),IF(TestUIn4!E714=US_UK!$A$402, 6&amp;COUNTIF(TestUIn4!$E$2:$E714,US_UK!$A$402),IF(TestUIn4!E714=US_UK!$A$482, 7&amp;COUNTIF(TestUIn4!$E$2:$E714,US_UK!$A$482),IF(TestUIn4!E714=US_UK!$A$562, 8&amp;COUNTIF(TestUIn4!$E$2:$E714,US_UK!$A$562),IF(TestUIn4!E714=US_UK!$A$642, 9&amp;COUNTIF(TestUIn4!$E$2:$E714,US_UK!$A$642),IF(TestUIn4!E714=US_UK!$A$722, 10&amp;COUNTIF(TestUIn4!$E$2:$E714,US_UK!$A$722),0)))))))))))</f>
        <v>0</v>
      </c>
      <c r="B714" t="str">
        <f>TestUIn4!A714</f>
        <v/>
      </c>
      <c r="C714" t="str">
        <f>TestUIn4!B714</f>
        <v/>
      </c>
      <c r="D714" t="str">
        <f>TestUIn4!C714</f>
        <v/>
      </c>
      <c r="E714" t="str">
        <f>TestUIn4!D714</f>
        <v/>
      </c>
      <c r="F714" s="87" t="str">
        <f>TestUIn4!F714</f>
        <v/>
      </c>
    </row>
    <row r="715">
      <c r="A715" s="86">
        <f>(IF(TestUIn4!E715=US_UK!$A$2,1&amp;COUNTIF(TestUIn4!$E$2:$E715,US_UK!$A$2), IF(TestUIn4!E715=US_UK!$A$82, 2&amp;COUNTIF(TestUIn4!$E$2:$E715,US_UK!$A$82),IF(TestUIn4!E715=US_UK!$A$162, 3&amp;COUNTIF(TestUIn4!$E$2:$E715,US_UK!$A$162),IF(TestUIn4!E715=US_UK!$A$242, 4&amp;COUNTIF(TestUIn4!$E$2:$E715,US_UK!$A$242),IF(TestUIn4!E715=US_UK!$A$322, 5&amp;COUNTIF(TestUIn4!$E$2:$E715,US_UK!$A$322),IF(TestUIn4!E715=US_UK!$A$402, 6&amp;COUNTIF(TestUIn4!$E$2:$E715,US_UK!$A$402),IF(TestUIn4!E715=US_UK!$A$482, 7&amp;COUNTIF(TestUIn4!$E$2:$E715,US_UK!$A$482),IF(TestUIn4!E715=US_UK!$A$562, 8&amp;COUNTIF(TestUIn4!$E$2:$E715,US_UK!$A$562),IF(TestUIn4!E715=US_UK!$A$642, 9&amp;COUNTIF(TestUIn4!$E$2:$E715,US_UK!$A$642),IF(TestUIn4!E715=US_UK!$A$722, 10&amp;COUNTIF(TestUIn4!$E$2:$E715,US_UK!$A$722),0)))))))))))</f>
        <v>0</v>
      </c>
      <c r="B715" t="str">
        <f>TestUIn4!A715</f>
        <v/>
      </c>
      <c r="C715" t="str">
        <f>TestUIn4!B715</f>
        <v/>
      </c>
      <c r="D715" t="str">
        <f>TestUIn4!C715</f>
        <v/>
      </c>
      <c r="E715" t="str">
        <f>TestUIn4!D715</f>
        <v/>
      </c>
      <c r="F715" s="87" t="str">
        <f>TestUIn4!F715</f>
        <v/>
      </c>
    </row>
    <row r="716">
      <c r="A716" s="86">
        <f>(IF(TestUIn4!E716=US_UK!$A$2,1&amp;COUNTIF(TestUIn4!$E$2:$E716,US_UK!$A$2), IF(TestUIn4!E716=US_UK!$A$82, 2&amp;COUNTIF(TestUIn4!$E$2:$E716,US_UK!$A$82),IF(TestUIn4!E716=US_UK!$A$162, 3&amp;COUNTIF(TestUIn4!$E$2:$E716,US_UK!$A$162),IF(TestUIn4!E716=US_UK!$A$242, 4&amp;COUNTIF(TestUIn4!$E$2:$E716,US_UK!$A$242),IF(TestUIn4!E716=US_UK!$A$322, 5&amp;COUNTIF(TestUIn4!$E$2:$E716,US_UK!$A$322),IF(TestUIn4!E716=US_UK!$A$402, 6&amp;COUNTIF(TestUIn4!$E$2:$E716,US_UK!$A$402),IF(TestUIn4!E716=US_UK!$A$482, 7&amp;COUNTIF(TestUIn4!$E$2:$E716,US_UK!$A$482),IF(TestUIn4!E716=US_UK!$A$562, 8&amp;COUNTIF(TestUIn4!$E$2:$E716,US_UK!$A$562),IF(TestUIn4!E716=US_UK!$A$642, 9&amp;COUNTIF(TestUIn4!$E$2:$E716,US_UK!$A$642),IF(TestUIn4!E716=US_UK!$A$722, 10&amp;COUNTIF(TestUIn4!$E$2:$E716,US_UK!$A$722),0)))))))))))</f>
        <v>0</v>
      </c>
      <c r="B716" t="str">
        <f>TestUIn4!A716</f>
        <v/>
      </c>
      <c r="C716" t="str">
        <f>TestUIn4!B716</f>
        <v/>
      </c>
      <c r="D716" t="str">
        <f>TestUIn4!C716</f>
        <v/>
      </c>
      <c r="E716" t="str">
        <f>TestUIn4!D716</f>
        <v/>
      </c>
      <c r="F716" s="87" t="str">
        <f>TestUIn4!F716</f>
        <v/>
      </c>
    </row>
    <row r="717">
      <c r="A717" s="86">
        <f>(IF(TestUIn4!E717=US_UK!$A$2,1&amp;COUNTIF(TestUIn4!$E$2:$E717,US_UK!$A$2), IF(TestUIn4!E717=US_UK!$A$82, 2&amp;COUNTIF(TestUIn4!$E$2:$E717,US_UK!$A$82),IF(TestUIn4!E717=US_UK!$A$162, 3&amp;COUNTIF(TestUIn4!$E$2:$E717,US_UK!$A$162),IF(TestUIn4!E717=US_UK!$A$242, 4&amp;COUNTIF(TestUIn4!$E$2:$E717,US_UK!$A$242),IF(TestUIn4!E717=US_UK!$A$322, 5&amp;COUNTIF(TestUIn4!$E$2:$E717,US_UK!$A$322),IF(TestUIn4!E717=US_UK!$A$402, 6&amp;COUNTIF(TestUIn4!$E$2:$E717,US_UK!$A$402),IF(TestUIn4!E717=US_UK!$A$482, 7&amp;COUNTIF(TestUIn4!$E$2:$E717,US_UK!$A$482),IF(TestUIn4!E717=US_UK!$A$562, 8&amp;COUNTIF(TestUIn4!$E$2:$E717,US_UK!$A$562),IF(TestUIn4!E717=US_UK!$A$642, 9&amp;COUNTIF(TestUIn4!$E$2:$E717,US_UK!$A$642),IF(TestUIn4!E717=US_UK!$A$722, 10&amp;COUNTIF(TestUIn4!$E$2:$E717,US_UK!$A$722),0)))))))))))</f>
        <v>0</v>
      </c>
      <c r="B717" t="str">
        <f>TestUIn4!A717</f>
        <v/>
      </c>
      <c r="C717" t="str">
        <f>TestUIn4!B717</f>
        <v/>
      </c>
      <c r="D717" t="str">
        <f>TestUIn4!C717</f>
        <v/>
      </c>
      <c r="E717" t="str">
        <f>TestUIn4!D717</f>
        <v/>
      </c>
      <c r="F717" s="87" t="str">
        <f>TestUIn4!F717</f>
        <v/>
      </c>
    </row>
    <row r="718">
      <c r="A718" s="86">
        <f>(IF(TestUIn4!E718=US_UK!$A$2,1&amp;COUNTIF(TestUIn4!$E$2:$E718,US_UK!$A$2), IF(TestUIn4!E718=US_UK!$A$82, 2&amp;COUNTIF(TestUIn4!$E$2:$E718,US_UK!$A$82),IF(TestUIn4!E718=US_UK!$A$162, 3&amp;COUNTIF(TestUIn4!$E$2:$E718,US_UK!$A$162),IF(TestUIn4!E718=US_UK!$A$242, 4&amp;COUNTIF(TestUIn4!$E$2:$E718,US_UK!$A$242),IF(TestUIn4!E718=US_UK!$A$322, 5&amp;COUNTIF(TestUIn4!$E$2:$E718,US_UK!$A$322),IF(TestUIn4!E718=US_UK!$A$402, 6&amp;COUNTIF(TestUIn4!$E$2:$E718,US_UK!$A$402),IF(TestUIn4!E718=US_UK!$A$482, 7&amp;COUNTIF(TestUIn4!$E$2:$E718,US_UK!$A$482),IF(TestUIn4!E718=US_UK!$A$562, 8&amp;COUNTIF(TestUIn4!$E$2:$E718,US_UK!$A$562),IF(TestUIn4!E718=US_UK!$A$642, 9&amp;COUNTIF(TestUIn4!$E$2:$E718,US_UK!$A$642),IF(TestUIn4!E718=US_UK!$A$722, 10&amp;COUNTIF(TestUIn4!$E$2:$E718,US_UK!$A$722),0)))))))))))</f>
        <v>0</v>
      </c>
      <c r="B718" t="str">
        <f>TestUIn4!A718</f>
        <v/>
      </c>
      <c r="C718" t="str">
        <f>TestUIn4!B718</f>
        <v/>
      </c>
      <c r="D718" t="str">
        <f>TestUIn4!C718</f>
        <v/>
      </c>
      <c r="E718" t="str">
        <f>TestUIn4!D718</f>
        <v/>
      </c>
      <c r="F718" s="87" t="str">
        <f>TestUIn4!F718</f>
        <v/>
      </c>
    </row>
    <row r="719">
      <c r="A719" s="86">
        <f>(IF(TestUIn4!E719=US_UK!$A$2,1&amp;COUNTIF(TestUIn4!$E$2:$E719,US_UK!$A$2), IF(TestUIn4!E719=US_UK!$A$82, 2&amp;COUNTIF(TestUIn4!$E$2:$E719,US_UK!$A$82),IF(TestUIn4!E719=US_UK!$A$162, 3&amp;COUNTIF(TestUIn4!$E$2:$E719,US_UK!$A$162),IF(TestUIn4!E719=US_UK!$A$242, 4&amp;COUNTIF(TestUIn4!$E$2:$E719,US_UK!$A$242),IF(TestUIn4!E719=US_UK!$A$322, 5&amp;COUNTIF(TestUIn4!$E$2:$E719,US_UK!$A$322),IF(TestUIn4!E719=US_UK!$A$402, 6&amp;COUNTIF(TestUIn4!$E$2:$E719,US_UK!$A$402),IF(TestUIn4!E719=US_UK!$A$482, 7&amp;COUNTIF(TestUIn4!$E$2:$E719,US_UK!$A$482),IF(TestUIn4!E719=US_UK!$A$562, 8&amp;COUNTIF(TestUIn4!$E$2:$E719,US_UK!$A$562),IF(TestUIn4!E719=US_UK!$A$642, 9&amp;COUNTIF(TestUIn4!$E$2:$E719,US_UK!$A$642),IF(TestUIn4!E719=US_UK!$A$722, 10&amp;COUNTIF(TestUIn4!$E$2:$E719,US_UK!$A$722),0)))))))))))</f>
        <v>0</v>
      </c>
      <c r="B719" t="str">
        <f>TestUIn4!A719</f>
        <v/>
      </c>
      <c r="C719" t="str">
        <f>TestUIn4!B719</f>
        <v/>
      </c>
      <c r="D719" t="str">
        <f>TestUIn4!C719</f>
        <v/>
      </c>
      <c r="E719" t="str">
        <f>TestUIn4!D719</f>
        <v/>
      </c>
      <c r="F719" s="87" t="str">
        <f>TestUIn4!F719</f>
        <v/>
      </c>
    </row>
    <row r="720">
      <c r="A720" s="86">
        <f>(IF(TestUIn4!E720=US_UK!$A$2,1&amp;COUNTIF(TestUIn4!$E$2:$E720,US_UK!$A$2), IF(TestUIn4!E720=US_UK!$A$82, 2&amp;COUNTIF(TestUIn4!$E$2:$E720,US_UK!$A$82),IF(TestUIn4!E720=US_UK!$A$162, 3&amp;COUNTIF(TestUIn4!$E$2:$E720,US_UK!$A$162),IF(TestUIn4!E720=US_UK!$A$242, 4&amp;COUNTIF(TestUIn4!$E$2:$E720,US_UK!$A$242),IF(TestUIn4!E720=US_UK!$A$322, 5&amp;COUNTIF(TestUIn4!$E$2:$E720,US_UK!$A$322),IF(TestUIn4!E720=US_UK!$A$402, 6&amp;COUNTIF(TestUIn4!$E$2:$E720,US_UK!$A$402),IF(TestUIn4!E720=US_UK!$A$482, 7&amp;COUNTIF(TestUIn4!$E$2:$E720,US_UK!$A$482),IF(TestUIn4!E720=US_UK!$A$562, 8&amp;COUNTIF(TestUIn4!$E$2:$E720,US_UK!$A$562),IF(TestUIn4!E720=US_UK!$A$642, 9&amp;COUNTIF(TestUIn4!$E$2:$E720,US_UK!$A$642),IF(TestUIn4!E720=US_UK!$A$722, 10&amp;COUNTIF(TestUIn4!$E$2:$E720,US_UK!$A$722),0)))))))))))</f>
        <v>0</v>
      </c>
      <c r="B720" t="str">
        <f>TestUIn4!A720</f>
        <v/>
      </c>
      <c r="C720" t="str">
        <f>TestUIn4!B720</f>
        <v/>
      </c>
      <c r="D720" t="str">
        <f>TestUIn4!C720</f>
        <v/>
      </c>
      <c r="E720" t="str">
        <f>TestUIn4!D720</f>
        <v/>
      </c>
      <c r="F720" s="87" t="str">
        <f>TestUIn4!F720</f>
        <v/>
      </c>
    </row>
    <row r="721">
      <c r="A721" s="86">
        <f>(IF(TestUIn4!E721=US_UK!$A$2,1&amp;COUNTIF(TestUIn4!$E$2:$E721,US_UK!$A$2), IF(TestUIn4!E721=US_UK!$A$82, 2&amp;COUNTIF(TestUIn4!$E$2:$E721,US_UK!$A$82),IF(TestUIn4!E721=US_UK!$A$162, 3&amp;COUNTIF(TestUIn4!$E$2:$E721,US_UK!$A$162),IF(TestUIn4!E721=US_UK!$A$242, 4&amp;COUNTIF(TestUIn4!$E$2:$E721,US_UK!$A$242),IF(TestUIn4!E721=US_UK!$A$322, 5&amp;COUNTIF(TestUIn4!$E$2:$E721,US_UK!$A$322),IF(TestUIn4!E721=US_UK!$A$402, 6&amp;COUNTIF(TestUIn4!$E$2:$E721,US_UK!$A$402),IF(TestUIn4!E721=US_UK!$A$482, 7&amp;COUNTIF(TestUIn4!$E$2:$E721,US_UK!$A$482),IF(TestUIn4!E721=US_UK!$A$562, 8&amp;COUNTIF(TestUIn4!$E$2:$E721,US_UK!$A$562),IF(TestUIn4!E721=US_UK!$A$642, 9&amp;COUNTIF(TestUIn4!$E$2:$E721,US_UK!$A$642),IF(TestUIn4!E721=US_UK!$A$722, 10&amp;COUNTIF(TestUIn4!$E$2:$E721,US_UK!$A$722),0)))))))))))</f>
        <v>0</v>
      </c>
      <c r="B721" t="str">
        <f>TestUIn4!A721</f>
        <v/>
      </c>
      <c r="C721" t="str">
        <f>TestUIn4!B721</f>
        <v/>
      </c>
      <c r="D721" t="str">
        <f>TestUIn4!C721</f>
        <v/>
      </c>
      <c r="E721" t="str">
        <f>TestUIn4!D721</f>
        <v/>
      </c>
      <c r="F721" s="87" t="str">
        <f>TestUIn4!F721</f>
        <v/>
      </c>
    </row>
    <row r="722">
      <c r="A722" s="86">
        <f>(IF(TestUIn4!E722=US_UK!$A$2,1&amp;COUNTIF(TestUIn4!$E$2:$E722,US_UK!$A$2), IF(TestUIn4!E722=US_UK!$A$82, 2&amp;COUNTIF(TestUIn4!$E$2:$E722,US_UK!$A$82),IF(TestUIn4!E722=US_UK!$A$162, 3&amp;COUNTIF(TestUIn4!$E$2:$E722,US_UK!$A$162),IF(TestUIn4!E722=US_UK!$A$242, 4&amp;COUNTIF(TestUIn4!$E$2:$E722,US_UK!$A$242),IF(TestUIn4!E722=US_UK!$A$322, 5&amp;COUNTIF(TestUIn4!$E$2:$E722,US_UK!$A$322),IF(TestUIn4!E722=US_UK!$A$402, 6&amp;COUNTIF(TestUIn4!$E$2:$E722,US_UK!$A$402),IF(TestUIn4!E722=US_UK!$A$482, 7&amp;COUNTIF(TestUIn4!$E$2:$E722,US_UK!$A$482),IF(TestUIn4!E722=US_UK!$A$562, 8&amp;COUNTIF(TestUIn4!$E$2:$E722,US_UK!$A$562),IF(TestUIn4!E722=US_UK!$A$642, 9&amp;COUNTIF(TestUIn4!$E$2:$E722,US_UK!$A$642),IF(TestUIn4!E722=US_UK!$A$722, 10&amp;COUNTIF(TestUIn4!$E$2:$E722,US_UK!$A$722),0)))))))))))</f>
        <v>0</v>
      </c>
      <c r="B722" t="str">
        <f>TestUIn4!A722</f>
        <v/>
      </c>
      <c r="C722" t="str">
        <f>TestUIn4!B722</f>
        <v/>
      </c>
      <c r="D722" t="str">
        <f>TestUIn4!C722</f>
        <v/>
      </c>
      <c r="E722" t="str">
        <f>TestUIn4!D722</f>
        <v/>
      </c>
      <c r="F722" s="87" t="str">
        <f>TestUIn4!F722</f>
        <v/>
      </c>
    </row>
    <row r="723">
      <c r="A723" s="86">
        <f>(IF(TestUIn4!E723=US_UK!$A$2,1&amp;COUNTIF(TestUIn4!$E$2:$E723,US_UK!$A$2), IF(TestUIn4!E723=US_UK!$A$82, 2&amp;COUNTIF(TestUIn4!$E$2:$E723,US_UK!$A$82),IF(TestUIn4!E723=US_UK!$A$162, 3&amp;COUNTIF(TestUIn4!$E$2:$E723,US_UK!$A$162),IF(TestUIn4!E723=US_UK!$A$242, 4&amp;COUNTIF(TestUIn4!$E$2:$E723,US_UK!$A$242),IF(TestUIn4!E723=US_UK!$A$322, 5&amp;COUNTIF(TestUIn4!$E$2:$E723,US_UK!$A$322),IF(TestUIn4!E723=US_UK!$A$402, 6&amp;COUNTIF(TestUIn4!$E$2:$E723,US_UK!$A$402),IF(TestUIn4!E723=US_UK!$A$482, 7&amp;COUNTIF(TestUIn4!$E$2:$E723,US_UK!$A$482),IF(TestUIn4!E723=US_UK!$A$562, 8&amp;COUNTIF(TestUIn4!$E$2:$E723,US_UK!$A$562),IF(TestUIn4!E723=US_UK!$A$642, 9&amp;COUNTIF(TestUIn4!$E$2:$E723,US_UK!$A$642),IF(TestUIn4!E723=US_UK!$A$722, 10&amp;COUNTIF(TestUIn4!$E$2:$E723,US_UK!$A$722),0)))))))))))</f>
        <v>0</v>
      </c>
      <c r="B723" t="str">
        <f>TestUIn4!A723</f>
        <v/>
      </c>
      <c r="C723" t="str">
        <f>TestUIn4!B723</f>
        <v/>
      </c>
      <c r="D723" t="str">
        <f>TestUIn4!C723</f>
        <v/>
      </c>
      <c r="E723" t="str">
        <f>TestUIn4!D723</f>
        <v/>
      </c>
      <c r="F723" s="87" t="str">
        <f>TestUIn4!F723</f>
        <v/>
      </c>
    </row>
    <row r="724">
      <c r="A724" s="86">
        <f>(IF(TestUIn4!E724=US_UK!$A$2,1&amp;COUNTIF(TestUIn4!$E$2:$E724,US_UK!$A$2), IF(TestUIn4!E724=US_UK!$A$82, 2&amp;COUNTIF(TestUIn4!$E$2:$E724,US_UK!$A$82),IF(TestUIn4!E724=US_UK!$A$162, 3&amp;COUNTIF(TestUIn4!$E$2:$E724,US_UK!$A$162),IF(TestUIn4!E724=US_UK!$A$242, 4&amp;COUNTIF(TestUIn4!$E$2:$E724,US_UK!$A$242),IF(TestUIn4!E724=US_UK!$A$322, 5&amp;COUNTIF(TestUIn4!$E$2:$E724,US_UK!$A$322),IF(TestUIn4!E724=US_UK!$A$402, 6&amp;COUNTIF(TestUIn4!$E$2:$E724,US_UK!$A$402),IF(TestUIn4!E724=US_UK!$A$482, 7&amp;COUNTIF(TestUIn4!$E$2:$E724,US_UK!$A$482),IF(TestUIn4!E724=US_UK!$A$562, 8&amp;COUNTIF(TestUIn4!$E$2:$E724,US_UK!$A$562),IF(TestUIn4!E724=US_UK!$A$642, 9&amp;COUNTIF(TestUIn4!$E$2:$E724,US_UK!$A$642),IF(TestUIn4!E724=US_UK!$A$722, 10&amp;COUNTIF(TestUIn4!$E$2:$E724,US_UK!$A$722),0)))))))))))</f>
        <v>0</v>
      </c>
      <c r="B724" t="str">
        <f>TestUIn4!A724</f>
        <v/>
      </c>
      <c r="C724" t="str">
        <f>TestUIn4!B724</f>
        <v/>
      </c>
      <c r="D724" t="str">
        <f>TestUIn4!C724</f>
        <v/>
      </c>
      <c r="E724" t="str">
        <f>TestUIn4!D724</f>
        <v/>
      </c>
      <c r="F724" s="87" t="str">
        <f>TestUIn4!F724</f>
        <v/>
      </c>
    </row>
    <row r="725">
      <c r="A725" s="86">
        <f>(IF(TestUIn4!E725=US_UK!$A$2,1&amp;COUNTIF(TestUIn4!$E$2:$E725,US_UK!$A$2), IF(TestUIn4!E725=US_UK!$A$82, 2&amp;COUNTIF(TestUIn4!$E$2:$E725,US_UK!$A$82),IF(TestUIn4!E725=US_UK!$A$162, 3&amp;COUNTIF(TestUIn4!$E$2:$E725,US_UK!$A$162),IF(TestUIn4!E725=US_UK!$A$242, 4&amp;COUNTIF(TestUIn4!$E$2:$E725,US_UK!$A$242),IF(TestUIn4!E725=US_UK!$A$322, 5&amp;COUNTIF(TestUIn4!$E$2:$E725,US_UK!$A$322),IF(TestUIn4!E725=US_UK!$A$402, 6&amp;COUNTIF(TestUIn4!$E$2:$E725,US_UK!$A$402),IF(TestUIn4!E725=US_UK!$A$482, 7&amp;COUNTIF(TestUIn4!$E$2:$E725,US_UK!$A$482),IF(TestUIn4!E725=US_UK!$A$562, 8&amp;COUNTIF(TestUIn4!$E$2:$E725,US_UK!$A$562),IF(TestUIn4!E725=US_UK!$A$642, 9&amp;COUNTIF(TestUIn4!$E$2:$E725,US_UK!$A$642),IF(TestUIn4!E725=US_UK!$A$722, 10&amp;COUNTIF(TestUIn4!$E$2:$E725,US_UK!$A$722),0)))))))))))</f>
        <v>0</v>
      </c>
      <c r="B725" t="str">
        <f>TestUIn4!A725</f>
        <v/>
      </c>
      <c r="C725" t="str">
        <f>TestUIn4!B725</f>
        <v/>
      </c>
      <c r="D725" t="str">
        <f>TestUIn4!C725</f>
        <v/>
      </c>
      <c r="E725" t="str">
        <f>TestUIn4!D725</f>
        <v/>
      </c>
      <c r="F725" s="87" t="str">
        <f>TestUIn4!F725</f>
        <v/>
      </c>
    </row>
    <row r="726">
      <c r="A726" s="86">
        <f>(IF(TestUIn4!E726=US_UK!$A$2,1&amp;COUNTIF(TestUIn4!$E$2:$E726,US_UK!$A$2), IF(TestUIn4!E726=US_UK!$A$82, 2&amp;COUNTIF(TestUIn4!$E$2:$E726,US_UK!$A$82),IF(TestUIn4!E726=US_UK!$A$162, 3&amp;COUNTIF(TestUIn4!$E$2:$E726,US_UK!$A$162),IF(TestUIn4!E726=US_UK!$A$242, 4&amp;COUNTIF(TestUIn4!$E$2:$E726,US_UK!$A$242),IF(TestUIn4!E726=US_UK!$A$322, 5&amp;COUNTIF(TestUIn4!$E$2:$E726,US_UK!$A$322),IF(TestUIn4!E726=US_UK!$A$402, 6&amp;COUNTIF(TestUIn4!$E$2:$E726,US_UK!$A$402),IF(TestUIn4!E726=US_UK!$A$482, 7&amp;COUNTIF(TestUIn4!$E$2:$E726,US_UK!$A$482),IF(TestUIn4!E726=US_UK!$A$562, 8&amp;COUNTIF(TestUIn4!$E$2:$E726,US_UK!$A$562),IF(TestUIn4!E726=US_UK!$A$642, 9&amp;COUNTIF(TestUIn4!$E$2:$E726,US_UK!$A$642),IF(TestUIn4!E726=US_UK!$A$722, 10&amp;COUNTIF(TestUIn4!$E$2:$E726,US_UK!$A$722),0)))))))))))</f>
        <v>0</v>
      </c>
      <c r="B726" t="str">
        <f>TestUIn4!A726</f>
        <v/>
      </c>
      <c r="C726" t="str">
        <f>TestUIn4!B726</f>
        <v/>
      </c>
      <c r="D726" t="str">
        <f>TestUIn4!C726</f>
        <v/>
      </c>
      <c r="E726" t="str">
        <f>TestUIn4!D726</f>
        <v/>
      </c>
      <c r="F726" s="87" t="str">
        <f>TestUIn4!F726</f>
        <v/>
      </c>
    </row>
    <row r="727">
      <c r="A727" s="86">
        <f>(IF(TestUIn4!E727=US_UK!$A$2,1&amp;COUNTIF(TestUIn4!$E$2:$E727,US_UK!$A$2), IF(TestUIn4!E727=US_UK!$A$82, 2&amp;COUNTIF(TestUIn4!$E$2:$E727,US_UK!$A$82),IF(TestUIn4!E727=US_UK!$A$162, 3&amp;COUNTIF(TestUIn4!$E$2:$E727,US_UK!$A$162),IF(TestUIn4!E727=US_UK!$A$242, 4&amp;COUNTIF(TestUIn4!$E$2:$E727,US_UK!$A$242),IF(TestUIn4!E727=US_UK!$A$322, 5&amp;COUNTIF(TestUIn4!$E$2:$E727,US_UK!$A$322),IF(TestUIn4!E727=US_UK!$A$402, 6&amp;COUNTIF(TestUIn4!$E$2:$E727,US_UK!$A$402),IF(TestUIn4!E727=US_UK!$A$482, 7&amp;COUNTIF(TestUIn4!$E$2:$E727,US_UK!$A$482),IF(TestUIn4!E727=US_UK!$A$562, 8&amp;COUNTIF(TestUIn4!$E$2:$E727,US_UK!$A$562),IF(TestUIn4!E727=US_UK!$A$642, 9&amp;COUNTIF(TestUIn4!$E$2:$E727,US_UK!$A$642),IF(TestUIn4!E727=US_UK!$A$722, 10&amp;COUNTIF(TestUIn4!$E$2:$E727,US_UK!$A$722),0)))))))))))</f>
        <v>0</v>
      </c>
      <c r="B727" t="str">
        <f>TestUIn4!A727</f>
        <v/>
      </c>
      <c r="C727" t="str">
        <f>TestUIn4!B727</f>
        <v/>
      </c>
      <c r="D727" t="str">
        <f>TestUIn4!C727</f>
        <v/>
      </c>
      <c r="E727" t="str">
        <f>TestUIn4!D727</f>
        <v/>
      </c>
      <c r="F727" s="87" t="str">
        <f>TestUIn4!F727</f>
        <v/>
      </c>
    </row>
    <row r="728">
      <c r="A728" s="86">
        <f>(IF(TestUIn4!E728=US_UK!$A$2,1&amp;COUNTIF(TestUIn4!$E$2:$E728,US_UK!$A$2), IF(TestUIn4!E728=US_UK!$A$82, 2&amp;COUNTIF(TestUIn4!$E$2:$E728,US_UK!$A$82),IF(TestUIn4!E728=US_UK!$A$162, 3&amp;COUNTIF(TestUIn4!$E$2:$E728,US_UK!$A$162),IF(TestUIn4!E728=US_UK!$A$242, 4&amp;COUNTIF(TestUIn4!$E$2:$E728,US_UK!$A$242),IF(TestUIn4!E728=US_UK!$A$322, 5&amp;COUNTIF(TestUIn4!$E$2:$E728,US_UK!$A$322),IF(TestUIn4!E728=US_UK!$A$402, 6&amp;COUNTIF(TestUIn4!$E$2:$E728,US_UK!$A$402),IF(TestUIn4!E728=US_UK!$A$482, 7&amp;COUNTIF(TestUIn4!$E$2:$E728,US_UK!$A$482),IF(TestUIn4!E728=US_UK!$A$562, 8&amp;COUNTIF(TestUIn4!$E$2:$E728,US_UK!$A$562),IF(TestUIn4!E728=US_UK!$A$642, 9&amp;COUNTIF(TestUIn4!$E$2:$E728,US_UK!$A$642),IF(TestUIn4!E728=US_UK!$A$722, 10&amp;COUNTIF(TestUIn4!$E$2:$E728,US_UK!$A$722),0)))))))))))</f>
        <v>0</v>
      </c>
      <c r="B728" t="str">
        <f>TestUIn4!A728</f>
        <v/>
      </c>
      <c r="C728" t="str">
        <f>TestUIn4!B728</f>
        <v/>
      </c>
      <c r="D728" t="str">
        <f>TestUIn4!C728</f>
        <v/>
      </c>
      <c r="E728" t="str">
        <f>TestUIn4!D728</f>
        <v/>
      </c>
      <c r="F728" s="87" t="str">
        <f>TestUIn4!F728</f>
        <v/>
      </c>
    </row>
    <row r="729">
      <c r="A729" s="86">
        <f>(IF(TestUIn4!E729=US_UK!$A$2,1&amp;COUNTIF(TestUIn4!$E$2:$E729,US_UK!$A$2), IF(TestUIn4!E729=US_UK!$A$82, 2&amp;COUNTIF(TestUIn4!$E$2:$E729,US_UK!$A$82),IF(TestUIn4!E729=US_UK!$A$162, 3&amp;COUNTIF(TestUIn4!$E$2:$E729,US_UK!$A$162),IF(TestUIn4!E729=US_UK!$A$242, 4&amp;COUNTIF(TestUIn4!$E$2:$E729,US_UK!$A$242),IF(TestUIn4!E729=US_UK!$A$322, 5&amp;COUNTIF(TestUIn4!$E$2:$E729,US_UK!$A$322),IF(TestUIn4!E729=US_UK!$A$402, 6&amp;COUNTIF(TestUIn4!$E$2:$E729,US_UK!$A$402),IF(TestUIn4!E729=US_UK!$A$482, 7&amp;COUNTIF(TestUIn4!$E$2:$E729,US_UK!$A$482),IF(TestUIn4!E729=US_UK!$A$562, 8&amp;COUNTIF(TestUIn4!$E$2:$E729,US_UK!$A$562),IF(TestUIn4!E729=US_UK!$A$642, 9&amp;COUNTIF(TestUIn4!$E$2:$E729,US_UK!$A$642),IF(TestUIn4!E729=US_UK!$A$722, 10&amp;COUNTIF(TestUIn4!$E$2:$E729,US_UK!$A$722),0)))))))))))</f>
        <v>0</v>
      </c>
      <c r="B729" t="str">
        <f>TestUIn4!A729</f>
        <v/>
      </c>
      <c r="C729" t="str">
        <f>TestUIn4!B729</f>
        <v/>
      </c>
      <c r="D729" t="str">
        <f>TestUIn4!C729</f>
        <v/>
      </c>
      <c r="E729" t="str">
        <f>TestUIn4!D729</f>
        <v/>
      </c>
      <c r="F729" s="87" t="str">
        <f>TestUIn4!F729</f>
        <v/>
      </c>
    </row>
    <row r="730">
      <c r="A730" s="86">
        <f>(IF(TestUIn4!E730=US_UK!$A$2,1&amp;COUNTIF(TestUIn4!$E$2:$E730,US_UK!$A$2), IF(TestUIn4!E730=US_UK!$A$82, 2&amp;COUNTIF(TestUIn4!$E$2:$E730,US_UK!$A$82),IF(TestUIn4!E730=US_UK!$A$162, 3&amp;COUNTIF(TestUIn4!$E$2:$E730,US_UK!$A$162),IF(TestUIn4!E730=US_UK!$A$242, 4&amp;COUNTIF(TestUIn4!$E$2:$E730,US_UK!$A$242),IF(TestUIn4!E730=US_UK!$A$322, 5&amp;COUNTIF(TestUIn4!$E$2:$E730,US_UK!$A$322),IF(TestUIn4!E730=US_UK!$A$402, 6&amp;COUNTIF(TestUIn4!$E$2:$E730,US_UK!$A$402),IF(TestUIn4!E730=US_UK!$A$482, 7&amp;COUNTIF(TestUIn4!$E$2:$E730,US_UK!$A$482),IF(TestUIn4!E730=US_UK!$A$562, 8&amp;COUNTIF(TestUIn4!$E$2:$E730,US_UK!$A$562),IF(TestUIn4!E730=US_UK!$A$642, 9&amp;COUNTIF(TestUIn4!$E$2:$E730,US_UK!$A$642),IF(TestUIn4!E730=US_UK!$A$722, 10&amp;COUNTIF(TestUIn4!$E$2:$E730,US_UK!$A$722),0)))))))))))</f>
        <v>0</v>
      </c>
      <c r="B730" t="str">
        <f>TestUIn4!A730</f>
        <v/>
      </c>
      <c r="C730" t="str">
        <f>TestUIn4!B730</f>
        <v/>
      </c>
      <c r="D730" t="str">
        <f>TestUIn4!C730</f>
        <v/>
      </c>
      <c r="E730" t="str">
        <f>TestUIn4!D730</f>
        <v/>
      </c>
      <c r="F730" s="87" t="str">
        <f>TestUIn4!F730</f>
        <v/>
      </c>
    </row>
    <row r="731">
      <c r="A731" s="86">
        <f>(IF(TestUIn4!E731=US_UK!$A$2,1&amp;COUNTIF(TestUIn4!$E$2:$E731,US_UK!$A$2), IF(TestUIn4!E731=US_UK!$A$82, 2&amp;COUNTIF(TestUIn4!$E$2:$E731,US_UK!$A$82),IF(TestUIn4!E731=US_UK!$A$162, 3&amp;COUNTIF(TestUIn4!$E$2:$E731,US_UK!$A$162),IF(TestUIn4!E731=US_UK!$A$242, 4&amp;COUNTIF(TestUIn4!$E$2:$E731,US_UK!$A$242),IF(TestUIn4!E731=US_UK!$A$322, 5&amp;COUNTIF(TestUIn4!$E$2:$E731,US_UK!$A$322),IF(TestUIn4!E731=US_UK!$A$402, 6&amp;COUNTIF(TestUIn4!$E$2:$E731,US_UK!$A$402),IF(TestUIn4!E731=US_UK!$A$482, 7&amp;COUNTIF(TestUIn4!$E$2:$E731,US_UK!$A$482),IF(TestUIn4!E731=US_UK!$A$562, 8&amp;COUNTIF(TestUIn4!$E$2:$E731,US_UK!$A$562),IF(TestUIn4!E731=US_UK!$A$642, 9&amp;COUNTIF(TestUIn4!$E$2:$E731,US_UK!$A$642),IF(TestUIn4!E731=US_UK!$A$722, 10&amp;COUNTIF(TestUIn4!$E$2:$E731,US_UK!$A$722),0)))))))))))</f>
        <v>0</v>
      </c>
      <c r="B731" t="str">
        <f>TestUIn4!A731</f>
        <v/>
      </c>
      <c r="C731" t="str">
        <f>TestUIn4!B731</f>
        <v/>
      </c>
      <c r="D731" t="str">
        <f>TestUIn4!C731</f>
        <v/>
      </c>
      <c r="E731" t="str">
        <f>TestUIn4!D731</f>
        <v/>
      </c>
      <c r="F731" s="87" t="str">
        <f>TestUIn4!F731</f>
        <v/>
      </c>
    </row>
    <row r="732">
      <c r="A732" s="86">
        <f>(IF(TestUIn4!E732=US_UK!$A$2,1&amp;COUNTIF(TestUIn4!$E$2:$E732,US_UK!$A$2), IF(TestUIn4!E732=US_UK!$A$82, 2&amp;COUNTIF(TestUIn4!$E$2:$E732,US_UK!$A$82),IF(TestUIn4!E732=US_UK!$A$162, 3&amp;COUNTIF(TestUIn4!$E$2:$E732,US_UK!$A$162),IF(TestUIn4!E732=US_UK!$A$242, 4&amp;COUNTIF(TestUIn4!$E$2:$E732,US_UK!$A$242),IF(TestUIn4!E732=US_UK!$A$322, 5&amp;COUNTIF(TestUIn4!$E$2:$E732,US_UK!$A$322),IF(TestUIn4!E732=US_UK!$A$402, 6&amp;COUNTIF(TestUIn4!$E$2:$E732,US_UK!$A$402),IF(TestUIn4!E732=US_UK!$A$482, 7&amp;COUNTIF(TestUIn4!$E$2:$E732,US_UK!$A$482),IF(TestUIn4!E732=US_UK!$A$562, 8&amp;COUNTIF(TestUIn4!$E$2:$E732,US_UK!$A$562),IF(TestUIn4!E732=US_UK!$A$642, 9&amp;COUNTIF(TestUIn4!$E$2:$E732,US_UK!$A$642),IF(TestUIn4!E732=US_UK!$A$722, 10&amp;COUNTIF(TestUIn4!$E$2:$E732,US_UK!$A$722),0)))))))))))</f>
        <v>0</v>
      </c>
      <c r="B732" t="str">
        <f>TestUIn4!A732</f>
        <v/>
      </c>
      <c r="C732" t="str">
        <f>TestUIn4!B732</f>
        <v/>
      </c>
      <c r="D732" t="str">
        <f>TestUIn4!C732</f>
        <v/>
      </c>
      <c r="E732" t="str">
        <f>TestUIn4!D732</f>
        <v/>
      </c>
      <c r="F732" s="87" t="str">
        <f>TestUIn4!F732</f>
        <v/>
      </c>
    </row>
    <row r="733">
      <c r="A733" s="86">
        <f>(IF(TestUIn4!E733=US_UK!$A$2,1&amp;COUNTIF(TestUIn4!$E$2:$E733,US_UK!$A$2), IF(TestUIn4!E733=US_UK!$A$82, 2&amp;COUNTIF(TestUIn4!$E$2:$E733,US_UK!$A$82),IF(TestUIn4!E733=US_UK!$A$162, 3&amp;COUNTIF(TestUIn4!$E$2:$E733,US_UK!$A$162),IF(TestUIn4!E733=US_UK!$A$242, 4&amp;COUNTIF(TestUIn4!$E$2:$E733,US_UK!$A$242),IF(TestUIn4!E733=US_UK!$A$322, 5&amp;COUNTIF(TestUIn4!$E$2:$E733,US_UK!$A$322),IF(TestUIn4!E733=US_UK!$A$402, 6&amp;COUNTIF(TestUIn4!$E$2:$E733,US_UK!$A$402),IF(TestUIn4!E733=US_UK!$A$482, 7&amp;COUNTIF(TestUIn4!$E$2:$E733,US_UK!$A$482),IF(TestUIn4!E733=US_UK!$A$562, 8&amp;COUNTIF(TestUIn4!$E$2:$E733,US_UK!$A$562),IF(TestUIn4!E733=US_UK!$A$642, 9&amp;COUNTIF(TestUIn4!$E$2:$E733,US_UK!$A$642),IF(TestUIn4!E733=US_UK!$A$722, 10&amp;COUNTIF(TestUIn4!$E$2:$E733,US_UK!$A$722),0)))))))))))</f>
        <v>0</v>
      </c>
      <c r="B733" t="str">
        <f>TestUIn4!A733</f>
        <v/>
      </c>
      <c r="C733" t="str">
        <f>TestUIn4!B733</f>
        <v/>
      </c>
      <c r="D733" t="str">
        <f>TestUIn4!C733</f>
        <v/>
      </c>
      <c r="E733" t="str">
        <f>TestUIn4!D733</f>
        <v/>
      </c>
      <c r="F733" s="87" t="str">
        <f>TestUIn4!F733</f>
        <v/>
      </c>
    </row>
    <row r="734">
      <c r="A734" s="86">
        <f>(IF(TestUIn4!E734=US_UK!$A$2,1&amp;COUNTIF(TestUIn4!$E$2:$E734,US_UK!$A$2), IF(TestUIn4!E734=US_UK!$A$82, 2&amp;COUNTIF(TestUIn4!$E$2:$E734,US_UK!$A$82),IF(TestUIn4!E734=US_UK!$A$162, 3&amp;COUNTIF(TestUIn4!$E$2:$E734,US_UK!$A$162),IF(TestUIn4!E734=US_UK!$A$242, 4&amp;COUNTIF(TestUIn4!$E$2:$E734,US_UK!$A$242),IF(TestUIn4!E734=US_UK!$A$322, 5&amp;COUNTIF(TestUIn4!$E$2:$E734,US_UK!$A$322),IF(TestUIn4!E734=US_UK!$A$402, 6&amp;COUNTIF(TestUIn4!$E$2:$E734,US_UK!$A$402),IF(TestUIn4!E734=US_UK!$A$482, 7&amp;COUNTIF(TestUIn4!$E$2:$E734,US_UK!$A$482),IF(TestUIn4!E734=US_UK!$A$562, 8&amp;COUNTIF(TestUIn4!$E$2:$E734,US_UK!$A$562),IF(TestUIn4!E734=US_UK!$A$642, 9&amp;COUNTIF(TestUIn4!$E$2:$E734,US_UK!$A$642),IF(TestUIn4!E734=US_UK!$A$722, 10&amp;COUNTIF(TestUIn4!$E$2:$E734,US_UK!$A$722),0)))))))))))</f>
        <v>0</v>
      </c>
      <c r="B734" t="str">
        <f>TestUIn4!A734</f>
        <v/>
      </c>
      <c r="C734" t="str">
        <f>TestUIn4!B734</f>
        <v/>
      </c>
      <c r="D734" t="str">
        <f>TestUIn4!C734</f>
        <v/>
      </c>
      <c r="E734" t="str">
        <f>TestUIn4!D734</f>
        <v/>
      </c>
      <c r="F734" s="87" t="str">
        <f>TestUIn4!F734</f>
        <v/>
      </c>
    </row>
    <row r="735">
      <c r="A735" s="86">
        <f>(IF(TestUIn4!E735=US_UK!$A$2,1&amp;COUNTIF(TestUIn4!$E$2:$E735,US_UK!$A$2), IF(TestUIn4!E735=US_UK!$A$82, 2&amp;COUNTIF(TestUIn4!$E$2:$E735,US_UK!$A$82),IF(TestUIn4!E735=US_UK!$A$162, 3&amp;COUNTIF(TestUIn4!$E$2:$E735,US_UK!$A$162),IF(TestUIn4!E735=US_UK!$A$242, 4&amp;COUNTIF(TestUIn4!$E$2:$E735,US_UK!$A$242),IF(TestUIn4!E735=US_UK!$A$322, 5&amp;COUNTIF(TestUIn4!$E$2:$E735,US_UK!$A$322),IF(TestUIn4!E735=US_UK!$A$402, 6&amp;COUNTIF(TestUIn4!$E$2:$E735,US_UK!$A$402),IF(TestUIn4!E735=US_UK!$A$482, 7&amp;COUNTIF(TestUIn4!$E$2:$E735,US_UK!$A$482),IF(TestUIn4!E735=US_UK!$A$562, 8&amp;COUNTIF(TestUIn4!$E$2:$E735,US_UK!$A$562),IF(TestUIn4!E735=US_UK!$A$642, 9&amp;COUNTIF(TestUIn4!$E$2:$E735,US_UK!$A$642),IF(TestUIn4!E735=US_UK!$A$722, 10&amp;COUNTIF(TestUIn4!$E$2:$E735,US_UK!$A$722),0)))))))))))</f>
        <v>0</v>
      </c>
      <c r="B735" t="str">
        <f>TestUIn4!A735</f>
        <v/>
      </c>
      <c r="C735" t="str">
        <f>TestUIn4!B735</f>
        <v/>
      </c>
      <c r="D735" t="str">
        <f>TestUIn4!C735</f>
        <v/>
      </c>
      <c r="E735" t="str">
        <f>TestUIn4!D735</f>
        <v/>
      </c>
      <c r="F735" s="87" t="str">
        <f>TestUIn4!F735</f>
        <v/>
      </c>
    </row>
    <row r="736">
      <c r="A736" s="86">
        <f>(IF(TestUIn4!E736=US_UK!$A$2,1&amp;COUNTIF(TestUIn4!$E$2:$E736,US_UK!$A$2), IF(TestUIn4!E736=US_UK!$A$82, 2&amp;COUNTIF(TestUIn4!$E$2:$E736,US_UK!$A$82),IF(TestUIn4!E736=US_UK!$A$162, 3&amp;COUNTIF(TestUIn4!$E$2:$E736,US_UK!$A$162),IF(TestUIn4!E736=US_UK!$A$242, 4&amp;COUNTIF(TestUIn4!$E$2:$E736,US_UK!$A$242),IF(TestUIn4!E736=US_UK!$A$322, 5&amp;COUNTIF(TestUIn4!$E$2:$E736,US_UK!$A$322),IF(TestUIn4!E736=US_UK!$A$402, 6&amp;COUNTIF(TestUIn4!$E$2:$E736,US_UK!$A$402),IF(TestUIn4!E736=US_UK!$A$482, 7&amp;COUNTIF(TestUIn4!$E$2:$E736,US_UK!$A$482),IF(TestUIn4!E736=US_UK!$A$562, 8&amp;COUNTIF(TestUIn4!$E$2:$E736,US_UK!$A$562),IF(TestUIn4!E736=US_UK!$A$642, 9&amp;COUNTIF(TestUIn4!$E$2:$E736,US_UK!$A$642),IF(TestUIn4!E736=US_UK!$A$722, 10&amp;COUNTIF(TestUIn4!$E$2:$E736,US_UK!$A$722),0)))))))))))</f>
        <v>0</v>
      </c>
      <c r="B736" t="str">
        <f>TestUIn4!A736</f>
        <v/>
      </c>
      <c r="C736" t="str">
        <f>TestUIn4!B736</f>
        <v/>
      </c>
      <c r="D736" t="str">
        <f>TestUIn4!C736</f>
        <v/>
      </c>
      <c r="E736" t="str">
        <f>TestUIn4!D736</f>
        <v/>
      </c>
      <c r="F736" s="87" t="str">
        <f>TestUIn4!F736</f>
        <v/>
      </c>
    </row>
    <row r="737">
      <c r="A737" s="86">
        <f>(IF(TestUIn4!E737=US_UK!$A$2,1&amp;COUNTIF(TestUIn4!$E$2:$E737,US_UK!$A$2), IF(TestUIn4!E737=US_UK!$A$82, 2&amp;COUNTIF(TestUIn4!$E$2:$E737,US_UK!$A$82),IF(TestUIn4!E737=US_UK!$A$162, 3&amp;COUNTIF(TestUIn4!$E$2:$E737,US_UK!$A$162),IF(TestUIn4!E737=US_UK!$A$242, 4&amp;COUNTIF(TestUIn4!$E$2:$E737,US_UK!$A$242),IF(TestUIn4!E737=US_UK!$A$322, 5&amp;COUNTIF(TestUIn4!$E$2:$E737,US_UK!$A$322),IF(TestUIn4!E737=US_UK!$A$402, 6&amp;COUNTIF(TestUIn4!$E$2:$E737,US_UK!$A$402),IF(TestUIn4!E737=US_UK!$A$482, 7&amp;COUNTIF(TestUIn4!$E$2:$E737,US_UK!$A$482),IF(TestUIn4!E737=US_UK!$A$562, 8&amp;COUNTIF(TestUIn4!$E$2:$E737,US_UK!$A$562),IF(TestUIn4!E737=US_UK!$A$642, 9&amp;COUNTIF(TestUIn4!$E$2:$E737,US_UK!$A$642),IF(TestUIn4!E737=US_UK!$A$722, 10&amp;COUNTIF(TestUIn4!$E$2:$E737,US_UK!$A$722),0)))))))))))</f>
        <v>0</v>
      </c>
      <c r="B737" t="str">
        <f>TestUIn4!A737</f>
        <v/>
      </c>
      <c r="C737" t="str">
        <f>TestUIn4!B737</f>
        <v/>
      </c>
      <c r="D737" t="str">
        <f>TestUIn4!C737</f>
        <v/>
      </c>
      <c r="E737" t="str">
        <f>TestUIn4!D737</f>
        <v/>
      </c>
      <c r="F737" s="87" t="str">
        <f>TestUIn4!F737</f>
        <v/>
      </c>
    </row>
    <row r="738">
      <c r="A738" s="86">
        <f>(IF(TestUIn4!E738=US_UK!$A$2,1&amp;COUNTIF(TestUIn4!$E$2:$E738,US_UK!$A$2), IF(TestUIn4!E738=US_UK!$A$82, 2&amp;COUNTIF(TestUIn4!$E$2:$E738,US_UK!$A$82),IF(TestUIn4!E738=US_UK!$A$162, 3&amp;COUNTIF(TestUIn4!$E$2:$E738,US_UK!$A$162),IF(TestUIn4!E738=US_UK!$A$242, 4&amp;COUNTIF(TestUIn4!$E$2:$E738,US_UK!$A$242),IF(TestUIn4!E738=US_UK!$A$322, 5&amp;COUNTIF(TestUIn4!$E$2:$E738,US_UK!$A$322),IF(TestUIn4!E738=US_UK!$A$402, 6&amp;COUNTIF(TestUIn4!$E$2:$E738,US_UK!$A$402),IF(TestUIn4!E738=US_UK!$A$482, 7&amp;COUNTIF(TestUIn4!$E$2:$E738,US_UK!$A$482),IF(TestUIn4!E738=US_UK!$A$562, 8&amp;COUNTIF(TestUIn4!$E$2:$E738,US_UK!$A$562),IF(TestUIn4!E738=US_UK!$A$642, 9&amp;COUNTIF(TestUIn4!$E$2:$E738,US_UK!$A$642),IF(TestUIn4!E738=US_UK!$A$722, 10&amp;COUNTIF(TestUIn4!$E$2:$E738,US_UK!$A$722),0)))))))))))</f>
        <v>0</v>
      </c>
      <c r="B738" t="str">
        <f>TestUIn4!A738</f>
        <v/>
      </c>
      <c r="C738" t="str">
        <f>TestUIn4!B738</f>
        <v/>
      </c>
      <c r="D738" t="str">
        <f>TestUIn4!C738</f>
        <v/>
      </c>
      <c r="E738" t="str">
        <f>TestUIn4!D738</f>
        <v/>
      </c>
      <c r="F738" s="87" t="str">
        <f>TestUIn4!F738</f>
        <v/>
      </c>
    </row>
    <row r="739">
      <c r="A739" s="86">
        <f>(IF(TestUIn4!E739=US_UK!$A$2,1&amp;COUNTIF(TestUIn4!$E$2:$E739,US_UK!$A$2), IF(TestUIn4!E739=US_UK!$A$82, 2&amp;COUNTIF(TestUIn4!$E$2:$E739,US_UK!$A$82),IF(TestUIn4!E739=US_UK!$A$162, 3&amp;COUNTIF(TestUIn4!$E$2:$E739,US_UK!$A$162),IF(TestUIn4!E739=US_UK!$A$242, 4&amp;COUNTIF(TestUIn4!$E$2:$E739,US_UK!$A$242),IF(TestUIn4!E739=US_UK!$A$322, 5&amp;COUNTIF(TestUIn4!$E$2:$E739,US_UK!$A$322),IF(TestUIn4!E739=US_UK!$A$402, 6&amp;COUNTIF(TestUIn4!$E$2:$E739,US_UK!$A$402),IF(TestUIn4!E739=US_UK!$A$482, 7&amp;COUNTIF(TestUIn4!$E$2:$E739,US_UK!$A$482),IF(TestUIn4!E739=US_UK!$A$562, 8&amp;COUNTIF(TestUIn4!$E$2:$E739,US_UK!$A$562),IF(TestUIn4!E739=US_UK!$A$642, 9&amp;COUNTIF(TestUIn4!$E$2:$E739,US_UK!$A$642),IF(TestUIn4!E739=US_UK!$A$722, 10&amp;COUNTIF(TestUIn4!$E$2:$E739,US_UK!$A$722),0)))))))))))</f>
        <v>0</v>
      </c>
      <c r="B739" t="str">
        <f>TestUIn4!A739</f>
        <v/>
      </c>
      <c r="C739" t="str">
        <f>TestUIn4!B739</f>
        <v/>
      </c>
      <c r="D739" t="str">
        <f>TestUIn4!C739</f>
        <v/>
      </c>
      <c r="E739" t="str">
        <f>TestUIn4!D739</f>
        <v/>
      </c>
      <c r="F739" s="87" t="str">
        <f>TestUIn4!F739</f>
        <v/>
      </c>
    </row>
    <row r="740">
      <c r="A740" s="86">
        <f>(IF(TestUIn4!E740=US_UK!$A$2,1&amp;COUNTIF(TestUIn4!$E$2:$E740,US_UK!$A$2), IF(TestUIn4!E740=US_UK!$A$82, 2&amp;COUNTIF(TestUIn4!$E$2:$E740,US_UK!$A$82),IF(TestUIn4!E740=US_UK!$A$162, 3&amp;COUNTIF(TestUIn4!$E$2:$E740,US_UK!$A$162),IF(TestUIn4!E740=US_UK!$A$242, 4&amp;COUNTIF(TestUIn4!$E$2:$E740,US_UK!$A$242),IF(TestUIn4!E740=US_UK!$A$322, 5&amp;COUNTIF(TestUIn4!$E$2:$E740,US_UK!$A$322),IF(TestUIn4!E740=US_UK!$A$402, 6&amp;COUNTIF(TestUIn4!$E$2:$E740,US_UK!$A$402),IF(TestUIn4!E740=US_UK!$A$482, 7&amp;COUNTIF(TestUIn4!$E$2:$E740,US_UK!$A$482),IF(TestUIn4!E740=US_UK!$A$562, 8&amp;COUNTIF(TestUIn4!$E$2:$E740,US_UK!$A$562),IF(TestUIn4!E740=US_UK!$A$642, 9&amp;COUNTIF(TestUIn4!$E$2:$E740,US_UK!$A$642),IF(TestUIn4!E740=US_UK!$A$722, 10&amp;COUNTIF(TestUIn4!$E$2:$E740,US_UK!$A$722),0)))))))))))</f>
        <v>0</v>
      </c>
      <c r="B740" t="str">
        <f>TestUIn4!A740</f>
        <v/>
      </c>
      <c r="C740" t="str">
        <f>TestUIn4!B740</f>
        <v/>
      </c>
      <c r="D740" t="str">
        <f>TestUIn4!C740</f>
        <v/>
      </c>
      <c r="E740" t="str">
        <f>TestUIn4!D740</f>
        <v/>
      </c>
      <c r="F740" s="87" t="str">
        <f>TestUIn4!F740</f>
        <v/>
      </c>
    </row>
    <row r="741">
      <c r="A741" s="86">
        <f>(IF(TestUIn4!E741=US_UK!$A$2,1&amp;COUNTIF(TestUIn4!$E$2:$E741,US_UK!$A$2), IF(TestUIn4!E741=US_UK!$A$82, 2&amp;COUNTIF(TestUIn4!$E$2:$E741,US_UK!$A$82),IF(TestUIn4!E741=US_UK!$A$162, 3&amp;COUNTIF(TestUIn4!$E$2:$E741,US_UK!$A$162),IF(TestUIn4!E741=US_UK!$A$242, 4&amp;COUNTIF(TestUIn4!$E$2:$E741,US_UK!$A$242),IF(TestUIn4!E741=US_UK!$A$322, 5&amp;COUNTIF(TestUIn4!$E$2:$E741,US_UK!$A$322),IF(TestUIn4!E741=US_UK!$A$402, 6&amp;COUNTIF(TestUIn4!$E$2:$E741,US_UK!$A$402),IF(TestUIn4!E741=US_UK!$A$482, 7&amp;COUNTIF(TestUIn4!$E$2:$E741,US_UK!$A$482),IF(TestUIn4!E741=US_UK!$A$562, 8&amp;COUNTIF(TestUIn4!$E$2:$E741,US_UK!$A$562),IF(TestUIn4!E741=US_UK!$A$642, 9&amp;COUNTIF(TestUIn4!$E$2:$E741,US_UK!$A$642),IF(TestUIn4!E741=US_UK!$A$722, 10&amp;COUNTIF(TestUIn4!$E$2:$E741,US_UK!$A$722),0)))))))))))</f>
        <v>0</v>
      </c>
      <c r="B741" t="str">
        <f>TestUIn4!A741</f>
        <v/>
      </c>
      <c r="C741" t="str">
        <f>TestUIn4!B741</f>
        <v/>
      </c>
      <c r="D741" t="str">
        <f>TestUIn4!C741</f>
        <v/>
      </c>
      <c r="E741" t="str">
        <f>TestUIn4!D741</f>
        <v/>
      </c>
      <c r="F741" s="87" t="str">
        <f>TestUIn4!F741</f>
        <v/>
      </c>
    </row>
    <row r="742">
      <c r="A742" s="86">
        <f>(IF(TestUIn4!E742=US_UK!$A$2,1&amp;COUNTIF(TestUIn4!$E$2:$E742,US_UK!$A$2), IF(TestUIn4!E742=US_UK!$A$82, 2&amp;COUNTIF(TestUIn4!$E$2:$E742,US_UK!$A$82),IF(TestUIn4!E742=US_UK!$A$162, 3&amp;COUNTIF(TestUIn4!$E$2:$E742,US_UK!$A$162),IF(TestUIn4!E742=US_UK!$A$242, 4&amp;COUNTIF(TestUIn4!$E$2:$E742,US_UK!$A$242),IF(TestUIn4!E742=US_UK!$A$322, 5&amp;COUNTIF(TestUIn4!$E$2:$E742,US_UK!$A$322),IF(TestUIn4!E742=US_UK!$A$402, 6&amp;COUNTIF(TestUIn4!$E$2:$E742,US_UK!$A$402),IF(TestUIn4!E742=US_UK!$A$482, 7&amp;COUNTIF(TestUIn4!$E$2:$E742,US_UK!$A$482),IF(TestUIn4!E742=US_UK!$A$562, 8&amp;COUNTIF(TestUIn4!$E$2:$E742,US_UK!$A$562),IF(TestUIn4!E742=US_UK!$A$642, 9&amp;COUNTIF(TestUIn4!$E$2:$E742,US_UK!$A$642),IF(TestUIn4!E742=US_UK!$A$722, 10&amp;COUNTIF(TestUIn4!$E$2:$E742,US_UK!$A$722),0)))))))))))</f>
        <v>0</v>
      </c>
      <c r="B742" t="str">
        <f>TestUIn4!A742</f>
        <v/>
      </c>
      <c r="C742" t="str">
        <f>TestUIn4!B742</f>
        <v/>
      </c>
      <c r="D742" t="str">
        <f>TestUIn4!C742</f>
        <v/>
      </c>
      <c r="E742" t="str">
        <f>TestUIn4!D742</f>
        <v/>
      </c>
      <c r="F742" s="87" t="str">
        <f>TestUIn4!F742</f>
        <v/>
      </c>
    </row>
    <row r="743">
      <c r="A743" s="86">
        <f>(IF(TestUIn4!E743=US_UK!$A$2,1&amp;COUNTIF(TestUIn4!$E$2:$E743,US_UK!$A$2), IF(TestUIn4!E743=US_UK!$A$82, 2&amp;COUNTIF(TestUIn4!$E$2:$E743,US_UK!$A$82),IF(TestUIn4!E743=US_UK!$A$162, 3&amp;COUNTIF(TestUIn4!$E$2:$E743,US_UK!$A$162),IF(TestUIn4!E743=US_UK!$A$242, 4&amp;COUNTIF(TestUIn4!$E$2:$E743,US_UK!$A$242),IF(TestUIn4!E743=US_UK!$A$322, 5&amp;COUNTIF(TestUIn4!$E$2:$E743,US_UK!$A$322),IF(TestUIn4!E743=US_UK!$A$402, 6&amp;COUNTIF(TestUIn4!$E$2:$E743,US_UK!$A$402),IF(TestUIn4!E743=US_UK!$A$482, 7&amp;COUNTIF(TestUIn4!$E$2:$E743,US_UK!$A$482),IF(TestUIn4!E743=US_UK!$A$562, 8&amp;COUNTIF(TestUIn4!$E$2:$E743,US_UK!$A$562),IF(TestUIn4!E743=US_UK!$A$642, 9&amp;COUNTIF(TestUIn4!$E$2:$E743,US_UK!$A$642),IF(TestUIn4!E743=US_UK!$A$722, 10&amp;COUNTIF(TestUIn4!$E$2:$E743,US_UK!$A$722),0)))))))))))</f>
        <v>0</v>
      </c>
      <c r="B743" t="str">
        <f>TestUIn4!A743</f>
        <v/>
      </c>
      <c r="C743" t="str">
        <f>TestUIn4!B743</f>
        <v/>
      </c>
      <c r="D743" t="str">
        <f>TestUIn4!C743</f>
        <v/>
      </c>
      <c r="E743" t="str">
        <f>TestUIn4!D743</f>
        <v/>
      </c>
      <c r="F743" s="87" t="str">
        <f>TestUIn4!F743</f>
        <v/>
      </c>
    </row>
    <row r="744">
      <c r="A744" s="86">
        <f>(IF(TestUIn4!E744=US_UK!$A$2,1&amp;COUNTIF(TestUIn4!$E$2:$E744,US_UK!$A$2), IF(TestUIn4!E744=US_UK!$A$82, 2&amp;COUNTIF(TestUIn4!$E$2:$E744,US_UK!$A$82),IF(TestUIn4!E744=US_UK!$A$162, 3&amp;COUNTIF(TestUIn4!$E$2:$E744,US_UK!$A$162),IF(TestUIn4!E744=US_UK!$A$242, 4&amp;COUNTIF(TestUIn4!$E$2:$E744,US_UK!$A$242),IF(TestUIn4!E744=US_UK!$A$322, 5&amp;COUNTIF(TestUIn4!$E$2:$E744,US_UK!$A$322),IF(TestUIn4!E744=US_UK!$A$402, 6&amp;COUNTIF(TestUIn4!$E$2:$E744,US_UK!$A$402),IF(TestUIn4!E744=US_UK!$A$482, 7&amp;COUNTIF(TestUIn4!$E$2:$E744,US_UK!$A$482),IF(TestUIn4!E744=US_UK!$A$562, 8&amp;COUNTIF(TestUIn4!$E$2:$E744,US_UK!$A$562),IF(TestUIn4!E744=US_UK!$A$642, 9&amp;COUNTIF(TestUIn4!$E$2:$E744,US_UK!$A$642),IF(TestUIn4!E744=US_UK!$A$722, 10&amp;COUNTIF(TestUIn4!$E$2:$E744,US_UK!$A$722),0)))))))))))</f>
        <v>0</v>
      </c>
      <c r="B744" t="str">
        <f>TestUIn4!A744</f>
        <v/>
      </c>
      <c r="C744" t="str">
        <f>TestUIn4!B744</f>
        <v/>
      </c>
      <c r="D744" t="str">
        <f>TestUIn4!C744</f>
        <v/>
      </c>
      <c r="E744" t="str">
        <f>TestUIn4!D744</f>
        <v/>
      </c>
      <c r="F744" s="87" t="str">
        <f>TestUIn4!F744</f>
        <v/>
      </c>
    </row>
    <row r="745">
      <c r="A745" s="86">
        <f>(IF(TestUIn4!E745=US_UK!$A$2,1&amp;COUNTIF(TestUIn4!$E$2:$E745,US_UK!$A$2), IF(TestUIn4!E745=US_UK!$A$82, 2&amp;COUNTIF(TestUIn4!$E$2:$E745,US_UK!$A$82),IF(TestUIn4!E745=US_UK!$A$162, 3&amp;COUNTIF(TestUIn4!$E$2:$E745,US_UK!$A$162),IF(TestUIn4!E745=US_UK!$A$242, 4&amp;COUNTIF(TestUIn4!$E$2:$E745,US_UK!$A$242),IF(TestUIn4!E745=US_UK!$A$322, 5&amp;COUNTIF(TestUIn4!$E$2:$E745,US_UK!$A$322),IF(TestUIn4!E745=US_UK!$A$402, 6&amp;COUNTIF(TestUIn4!$E$2:$E745,US_UK!$A$402),IF(TestUIn4!E745=US_UK!$A$482, 7&amp;COUNTIF(TestUIn4!$E$2:$E745,US_UK!$A$482),IF(TestUIn4!E745=US_UK!$A$562, 8&amp;COUNTIF(TestUIn4!$E$2:$E745,US_UK!$A$562),IF(TestUIn4!E745=US_UK!$A$642, 9&amp;COUNTIF(TestUIn4!$E$2:$E745,US_UK!$A$642),IF(TestUIn4!E745=US_UK!$A$722, 10&amp;COUNTIF(TestUIn4!$E$2:$E745,US_UK!$A$722),0)))))))))))</f>
        <v>0</v>
      </c>
      <c r="B745" t="str">
        <f>TestUIn4!A745</f>
        <v/>
      </c>
      <c r="C745" t="str">
        <f>TestUIn4!B745</f>
        <v/>
      </c>
      <c r="D745" t="str">
        <f>TestUIn4!C745</f>
        <v/>
      </c>
      <c r="E745" t="str">
        <f>TestUIn4!D745</f>
        <v/>
      </c>
      <c r="F745" s="87" t="str">
        <f>TestUIn4!F745</f>
        <v/>
      </c>
    </row>
    <row r="746">
      <c r="A746" s="86">
        <f>(IF(TestUIn4!E746=US_UK!$A$2,1&amp;COUNTIF(TestUIn4!$E$2:$E746,US_UK!$A$2), IF(TestUIn4!E746=US_UK!$A$82, 2&amp;COUNTIF(TestUIn4!$E$2:$E746,US_UK!$A$82),IF(TestUIn4!E746=US_UK!$A$162, 3&amp;COUNTIF(TestUIn4!$E$2:$E746,US_UK!$A$162),IF(TestUIn4!E746=US_UK!$A$242, 4&amp;COUNTIF(TestUIn4!$E$2:$E746,US_UK!$A$242),IF(TestUIn4!E746=US_UK!$A$322, 5&amp;COUNTIF(TestUIn4!$E$2:$E746,US_UK!$A$322),IF(TestUIn4!E746=US_UK!$A$402, 6&amp;COUNTIF(TestUIn4!$E$2:$E746,US_UK!$A$402),IF(TestUIn4!E746=US_UK!$A$482, 7&amp;COUNTIF(TestUIn4!$E$2:$E746,US_UK!$A$482),IF(TestUIn4!E746=US_UK!$A$562, 8&amp;COUNTIF(TestUIn4!$E$2:$E746,US_UK!$A$562),IF(TestUIn4!E746=US_UK!$A$642, 9&amp;COUNTIF(TestUIn4!$E$2:$E746,US_UK!$A$642),IF(TestUIn4!E746=US_UK!$A$722, 10&amp;COUNTIF(TestUIn4!$E$2:$E746,US_UK!$A$722),0)))))))))))</f>
        <v>0</v>
      </c>
      <c r="B746" t="str">
        <f>TestUIn4!A746</f>
        <v/>
      </c>
      <c r="C746" t="str">
        <f>TestUIn4!B746</f>
        <v/>
      </c>
      <c r="D746" t="str">
        <f>TestUIn4!C746</f>
        <v/>
      </c>
      <c r="E746" t="str">
        <f>TestUIn4!D746</f>
        <v/>
      </c>
      <c r="F746" s="87" t="str">
        <f>TestUIn4!F746</f>
        <v/>
      </c>
    </row>
    <row r="747">
      <c r="A747" s="86">
        <f>(IF(TestUIn4!E747=US_UK!$A$2,1&amp;COUNTIF(TestUIn4!$E$2:$E747,US_UK!$A$2), IF(TestUIn4!E747=US_UK!$A$82, 2&amp;COUNTIF(TestUIn4!$E$2:$E747,US_UK!$A$82),IF(TestUIn4!E747=US_UK!$A$162, 3&amp;COUNTIF(TestUIn4!$E$2:$E747,US_UK!$A$162),IF(TestUIn4!E747=US_UK!$A$242, 4&amp;COUNTIF(TestUIn4!$E$2:$E747,US_UK!$A$242),IF(TestUIn4!E747=US_UK!$A$322, 5&amp;COUNTIF(TestUIn4!$E$2:$E747,US_UK!$A$322),IF(TestUIn4!E747=US_UK!$A$402, 6&amp;COUNTIF(TestUIn4!$E$2:$E747,US_UK!$A$402),IF(TestUIn4!E747=US_UK!$A$482, 7&amp;COUNTIF(TestUIn4!$E$2:$E747,US_UK!$A$482),IF(TestUIn4!E747=US_UK!$A$562, 8&amp;COUNTIF(TestUIn4!$E$2:$E747,US_UK!$A$562),IF(TestUIn4!E747=US_UK!$A$642, 9&amp;COUNTIF(TestUIn4!$E$2:$E747,US_UK!$A$642),IF(TestUIn4!E747=US_UK!$A$722, 10&amp;COUNTIF(TestUIn4!$E$2:$E747,US_UK!$A$722),0)))))))))))</f>
        <v>0</v>
      </c>
      <c r="B747" t="str">
        <f>TestUIn4!A747</f>
        <v/>
      </c>
      <c r="C747" t="str">
        <f>TestUIn4!B747</f>
        <v/>
      </c>
      <c r="D747" t="str">
        <f>TestUIn4!C747</f>
        <v/>
      </c>
      <c r="E747" t="str">
        <f>TestUIn4!D747</f>
        <v/>
      </c>
      <c r="F747" s="87" t="str">
        <f>TestUIn4!F747</f>
        <v/>
      </c>
    </row>
    <row r="748">
      <c r="A748" s="86">
        <f>(IF(TestUIn4!E748=US_UK!$A$2,1&amp;COUNTIF(TestUIn4!$E$2:$E748,US_UK!$A$2), IF(TestUIn4!E748=US_UK!$A$82, 2&amp;COUNTIF(TestUIn4!$E$2:$E748,US_UK!$A$82),IF(TestUIn4!E748=US_UK!$A$162, 3&amp;COUNTIF(TestUIn4!$E$2:$E748,US_UK!$A$162),IF(TestUIn4!E748=US_UK!$A$242, 4&amp;COUNTIF(TestUIn4!$E$2:$E748,US_UK!$A$242),IF(TestUIn4!E748=US_UK!$A$322, 5&amp;COUNTIF(TestUIn4!$E$2:$E748,US_UK!$A$322),IF(TestUIn4!E748=US_UK!$A$402, 6&amp;COUNTIF(TestUIn4!$E$2:$E748,US_UK!$A$402),IF(TestUIn4!E748=US_UK!$A$482, 7&amp;COUNTIF(TestUIn4!$E$2:$E748,US_UK!$A$482),IF(TestUIn4!E748=US_UK!$A$562, 8&amp;COUNTIF(TestUIn4!$E$2:$E748,US_UK!$A$562),IF(TestUIn4!E748=US_UK!$A$642, 9&amp;COUNTIF(TestUIn4!$E$2:$E748,US_UK!$A$642),IF(TestUIn4!E748=US_UK!$A$722, 10&amp;COUNTIF(TestUIn4!$E$2:$E748,US_UK!$A$722),0)))))))))))</f>
        <v>0</v>
      </c>
      <c r="B748" t="str">
        <f>TestUIn4!A748</f>
        <v/>
      </c>
      <c r="C748" t="str">
        <f>TestUIn4!B748</f>
        <v/>
      </c>
      <c r="D748" t="str">
        <f>TestUIn4!C748</f>
        <v/>
      </c>
      <c r="E748" t="str">
        <f>TestUIn4!D748</f>
        <v/>
      </c>
      <c r="F748" s="87" t="str">
        <f>TestUIn4!F748</f>
        <v/>
      </c>
    </row>
    <row r="749">
      <c r="A749" s="86">
        <f>(IF(TestUIn4!E749=US_UK!$A$2,1&amp;COUNTIF(TestUIn4!$E$2:$E749,US_UK!$A$2), IF(TestUIn4!E749=US_UK!$A$82, 2&amp;COUNTIF(TestUIn4!$E$2:$E749,US_UK!$A$82),IF(TestUIn4!E749=US_UK!$A$162, 3&amp;COUNTIF(TestUIn4!$E$2:$E749,US_UK!$A$162),IF(TestUIn4!E749=US_UK!$A$242, 4&amp;COUNTIF(TestUIn4!$E$2:$E749,US_UK!$A$242),IF(TestUIn4!E749=US_UK!$A$322, 5&amp;COUNTIF(TestUIn4!$E$2:$E749,US_UK!$A$322),IF(TestUIn4!E749=US_UK!$A$402, 6&amp;COUNTIF(TestUIn4!$E$2:$E749,US_UK!$A$402),IF(TestUIn4!E749=US_UK!$A$482, 7&amp;COUNTIF(TestUIn4!$E$2:$E749,US_UK!$A$482),IF(TestUIn4!E749=US_UK!$A$562, 8&amp;COUNTIF(TestUIn4!$E$2:$E749,US_UK!$A$562),IF(TestUIn4!E749=US_UK!$A$642, 9&amp;COUNTIF(TestUIn4!$E$2:$E749,US_UK!$A$642),IF(TestUIn4!E749=US_UK!$A$722, 10&amp;COUNTIF(TestUIn4!$E$2:$E749,US_UK!$A$722),0)))))))))))</f>
        <v>0</v>
      </c>
      <c r="B749" t="str">
        <f>TestUIn4!A749</f>
        <v/>
      </c>
      <c r="C749" t="str">
        <f>TestUIn4!B749</f>
        <v/>
      </c>
      <c r="D749" t="str">
        <f>TestUIn4!C749</f>
        <v/>
      </c>
      <c r="E749" t="str">
        <f>TestUIn4!D749</f>
        <v/>
      </c>
      <c r="F749" s="87" t="str">
        <f>TestUIn4!F749</f>
        <v/>
      </c>
    </row>
    <row r="750">
      <c r="A750" s="86">
        <f>(IF(TestUIn4!E750=US_UK!$A$2,1&amp;COUNTIF(TestUIn4!$E$2:$E750,US_UK!$A$2), IF(TestUIn4!E750=US_UK!$A$82, 2&amp;COUNTIF(TestUIn4!$E$2:$E750,US_UK!$A$82),IF(TestUIn4!E750=US_UK!$A$162, 3&amp;COUNTIF(TestUIn4!$E$2:$E750,US_UK!$A$162),IF(TestUIn4!E750=US_UK!$A$242, 4&amp;COUNTIF(TestUIn4!$E$2:$E750,US_UK!$A$242),IF(TestUIn4!E750=US_UK!$A$322, 5&amp;COUNTIF(TestUIn4!$E$2:$E750,US_UK!$A$322),IF(TestUIn4!E750=US_UK!$A$402, 6&amp;COUNTIF(TestUIn4!$E$2:$E750,US_UK!$A$402),IF(TestUIn4!E750=US_UK!$A$482, 7&amp;COUNTIF(TestUIn4!$E$2:$E750,US_UK!$A$482),IF(TestUIn4!E750=US_UK!$A$562, 8&amp;COUNTIF(TestUIn4!$E$2:$E750,US_UK!$A$562),IF(TestUIn4!E750=US_UK!$A$642, 9&amp;COUNTIF(TestUIn4!$E$2:$E750,US_UK!$A$642),IF(TestUIn4!E750=US_UK!$A$722, 10&amp;COUNTIF(TestUIn4!$E$2:$E750,US_UK!$A$722),0)))))))))))</f>
        <v>0</v>
      </c>
      <c r="B750" t="str">
        <f>TestUIn4!A750</f>
        <v/>
      </c>
      <c r="C750" t="str">
        <f>TestUIn4!B750</f>
        <v/>
      </c>
      <c r="D750" t="str">
        <f>TestUIn4!C750</f>
        <v/>
      </c>
      <c r="E750" t="str">
        <f>TestUIn4!D750</f>
        <v/>
      </c>
      <c r="F750" s="87" t="str">
        <f>TestUIn4!F750</f>
        <v/>
      </c>
    </row>
    <row r="751">
      <c r="A751" s="86">
        <f>(IF(TestUIn4!E751=US_UK!$A$2,1&amp;COUNTIF(TestUIn4!$E$2:$E751,US_UK!$A$2), IF(TestUIn4!E751=US_UK!$A$82, 2&amp;COUNTIF(TestUIn4!$E$2:$E751,US_UK!$A$82),IF(TestUIn4!E751=US_UK!$A$162, 3&amp;COUNTIF(TestUIn4!$E$2:$E751,US_UK!$A$162),IF(TestUIn4!E751=US_UK!$A$242, 4&amp;COUNTIF(TestUIn4!$E$2:$E751,US_UK!$A$242),IF(TestUIn4!E751=US_UK!$A$322, 5&amp;COUNTIF(TestUIn4!$E$2:$E751,US_UK!$A$322),IF(TestUIn4!E751=US_UK!$A$402, 6&amp;COUNTIF(TestUIn4!$E$2:$E751,US_UK!$A$402),IF(TestUIn4!E751=US_UK!$A$482, 7&amp;COUNTIF(TestUIn4!$E$2:$E751,US_UK!$A$482),IF(TestUIn4!E751=US_UK!$A$562, 8&amp;COUNTIF(TestUIn4!$E$2:$E751,US_UK!$A$562),IF(TestUIn4!E751=US_UK!$A$642, 9&amp;COUNTIF(TestUIn4!$E$2:$E751,US_UK!$A$642),IF(TestUIn4!E751=US_UK!$A$722, 10&amp;COUNTIF(TestUIn4!$E$2:$E751,US_UK!$A$722),0)))))))))))</f>
        <v>0</v>
      </c>
      <c r="B751" t="str">
        <f>TestUIn4!A751</f>
        <v/>
      </c>
      <c r="C751" t="str">
        <f>TestUIn4!B751</f>
        <v/>
      </c>
      <c r="D751" t="str">
        <f>TestUIn4!C751</f>
        <v/>
      </c>
      <c r="E751" t="str">
        <f>TestUIn4!D751</f>
        <v/>
      </c>
      <c r="F751" s="87" t="str">
        <f>TestUIn4!F751</f>
        <v/>
      </c>
    </row>
    <row r="752">
      <c r="A752" s="86">
        <f>(IF(TestUIn4!E752=US_UK!$A$2,1&amp;COUNTIF(TestUIn4!$E$2:$E752,US_UK!$A$2), IF(TestUIn4!E752=US_UK!$A$82, 2&amp;COUNTIF(TestUIn4!$E$2:$E752,US_UK!$A$82),IF(TestUIn4!E752=US_UK!$A$162, 3&amp;COUNTIF(TestUIn4!$E$2:$E752,US_UK!$A$162),IF(TestUIn4!E752=US_UK!$A$242, 4&amp;COUNTIF(TestUIn4!$E$2:$E752,US_UK!$A$242),IF(TestUIn4!E752=US_UK!$A$322, 5&amp;COUNTIF(TestUIn4!$E$2:$E752,US_UK!$A$322),IF(TestUIn4!E752=US_UK!$A$402, 6&amp;COUNTIF(TestUIn4!$E$2:$E752,US_UK!$A$402),IF(TestUIn4!E752=US_UK!$A$482, 7&amp;COUNTIF(TestUIn4!$E$2:$E752,US_UK!$A$482),IF(TestUIn4!E752=US_UK!$A$562, 8&amp;COUNTIF(TestUIn4!$E$2:$E752,US_UK!$A$562),IF(TestUIn4!E752=US_UK!$A$642, 9&amp;COUNTIF(TestUIn4!$E$2:$E752,US_UK!$A$642),IF(TestUIn4!E752=US_UK!$A$722, 10&amp;COUNTIF(TestUIn4!$E$2:$E752,US_UK!$A$722),0)))))))))))</f>
        <v>0</v>
      </c>
      <c r="B752" t="str">
        <f>TestUIn4!A752</f>
        <v/>
      </c>
      <c r="C752" t="str">
        <f>TestUIn4!B752</f>
        <v/>
      </c>
      <c r="D752" t="str">
        <f>TestUIn4!C752</f>
        <v/>
      </c>
      <c r="E752" t="str">
        <f>TestUIn4!D752</f>
        <v/>
      </c>
      <c r="F752" s="87" t="str">
        <f>TestUIn4!F752</f>
        <v/>
      </c>
    </row>
    <row r="753">
      <c r="A753" s="86">
        <f>(IF(TestUIn4!E753=US_UK!$A$2,1&amp;COUNTIF(TestUIn4!$E$2:$E753,US_UK!$A$2), IF(TestUIn4!E753=US_UK!$A$82, 2&amp;COUNTIF(TestUIn4!$E$2:$E753,US_UK!$A$82),IF(TestUIn4!E753=US_UK!$A$162, 3&amp;COUNTIF(TestUIn4!$E$2:$E753,US_UK!$A$162),IF(TestUIn4!E753=US_UK!$A$242, 4&amp;COUNTIF(TestUIn4!$E$2:$E753,US_UK!$A$242),IF(TestUIn4!E753=US_UK!$A$322, 5&amp;COUNTIF(TestUIn4!$E$2:$E753,US_UK!$A$322),IF(TestUIn4!E753=US_UK!$A$402, 6&amp;COUNTIF(TestUIn4!$E$2:$E753,US_UK!$A$402),IF(TestUIn4!E753=US_UK!$A$482, 7&amp;COUNTIF(TestUIn4!$E$2:$E753,US_UK!$A$482),IF(TestUIn4!E753=US_UK!$A$562, 8&amp;COUNTIF(TestUIn4!$E$2:$E753,US_UK!$A$562),IF(TestUIn4!E753=US_UK!$A$642, 9&amp;COUNTIF(TestUIn4!$E$2:$E753,US_UK!$A$642),IF(TestUIn4!E753=US_UK!$A$722, 10&amp;COUNTIF(TestUIn4!$E$2:$E753,US_UK!$A$722),0)))))))))))</f>
        <v>0</v>
      </c>
      <c r="B753" t="str">
        <f>TestUIn4!A753</f>
        <v/>
      </c>
      <c r="C753" t="str">
        <f>TestUIn4!B753</f>
        <v/>
      </c>
      <c r="D753" t="str">
        <f>TestUIn4!C753</f>
        <v/>
      </c>
      <c r="E753" t="str">
        <f>TestUIn4!D753</f>
        <v/>
      </c>
      <c r="F753" s="87" t="str">
        <f>TestUIn4!F753</f>
        <v/>
      </c>
    </row>
    <row r="754">
      <c r="A754" s="86">
        <f>(IF(TestUIn4!E754=US_UK!$A$2,1&amp;COUNTIF(TestUIn4!$E$2:$E754,US_UK!$A$2), IF(TestUIn4!E754=US_UK!$A$82, 2&amp;COUNTIF(TestUIn4!$E$2:$E754,US_UK!$A$82),IF(TestUIn4!E754=US_UK!$A$162, 3&amp;COUNTIF(TestUIn4!$E$2:$E754,US_UK!$A$162),IF(TestUIn4!E754=US_UK!$A$242, 4&amp;COUNTIF(TestUIn4!$E$2:$E754,US_UK!$A$242),IF(TestUIn4!E754=US_UK!$A$322, 5&amp;COUNTIF(TestUIn4!$E$2:$E754,US_UK!$A$322),IF(TestUIn4!E754=US_UK!$A$402, 6&amp;COUNTIF(TestUIn4!$E$2:$E754,US_UK!$A$402),IF(TestUIn4!E754=US_UK!$A$482, 7&amp;COUNTIF(TestUIn4!$E$2:$E754,US_UK!$A$482),IF(TestUIn4!E754=US_UK!$A$562, 8&amp;COUNTIF(TestUIn4!$E$2:$E754,US_UK!$A$562),IF(TestUIn4!E754=US_UK!$A$642, 9&amp;COUNTIF(TestUIn4!$E$2:$E754,US_UK!$A$642),IF(TestUIn4!E754=US_UK!$A$722, 10&amp;COUNTIF(TestUIn4!$E$2:$E754,US_UK!$A$722),0)))))))))))</f>
        <v>0</v>
      </c>
      <c r="B754" t="str">
        <f>TestUIn4!A754</f>
        <v/>
      </c>
      <c r="C754" t="str">
        <f>TestUIn4!B754</f>
        <v/>
      </c>
      <c r="D754" t="str">
        <f>TestUIn4!C754</f>
        <v/>
      </c>
      <c r="E754" t="str">
        <f>TestUIn4!D754</f>
        <v/>
      </c>
      <c r="F754" s="87" t="str">
        <f>TestUIn4!F754</f>
        <v/>
      </c>
    </row>
    <row r="755">
      <c r="A755" s="86">
        <f>(IF(TestUIn4!E755=US_UK!$A$2,1&amp;COUNTIF(TestUIn4!$E$2:$E755,US_UK!$A$2), IF(TestUIn4!E755=US_UK!$A$82, 2&amp;COUNTIF(TestUIn4!$E$2:$E755,US_UK!$A$82),IF(TestUIn4!E755=US_UK!$A$162, 3&amp;COUNTIF(TestUIn4!$E$2:$E755,US_UK!$A$162),IF(TestUIn4!E755=US_UK!$A$242, 4&amp;COUNTIF(TestUIn4!$E$2:$E755,US_UK!$A$242),IF(TestUIn4!E755=US_UK!$A$322, 5&amp;COUNTIF(TestUIn4!$E$2:$E755,US_UK!$A$322),IF(TestUIn4!E755=US_UK!$A$402, 6&amp;COUNTIF(TestUIn4!$E$2:$E755,US_UK!$A$402),IF(TestUIn4!E755=US_UK!$A$482, 7&amp;COUNTIF(TestUIn4!$E$2:$E755,US_UK!$A$482),IF(TestUIn4!E755=US_UK!$A$562, 8&amp;COUNTIF(TestUIn4!$E$2:$E755,US_UK!$A$562),IF(TestUIn4!E755=US_UK!$A$642, 9&amp;COUNTIF(TestUIn4!$E$2:$E755,US_UK!$A$642),IF(TestUIn4!E755=US_UK!$A$722, 10&amp;COUNTIF(TestUIn4!$E$2:$E755,US_UK!$A$722),0)))))))))))</f>
        <v>0</v>
      </c>
      <c r="B755" t="str">
        <f>TestUIn4!A755</f>
        <v/>
      </c>
      <c r="C755" t="str">
        <f>TestUIn4!B755</f>
        <v/>
      </c>
      <c r="D755" t="str">
        <f>TestUIn4!C755</f>
        <v/>
      </c>
      <c r="E755" t="str">
        <f>TestUIn4!D755</f>
        <v/>
      </c>
      <c r="F755" s="87" t="str">
        <f>TestUIn4!F755</f>
        <v/>
      </c>
    </row>
    <row r="756">
      <c r="A756" s="86">
        <f>(IF(TestUIn4!E756=US_UK!$A$2,1&amp;COUNTIF(TestUIn4!$E$2:$E756,US_UK!$A$2), IF(TestUIn4!E756=US_UK!$A$82, 2&amp;COUNTIF(TestUIn4!$E$2:$E756,US_UK!$A$82),IF(TestUIn4!E756=US_UK!$A$162, 3&amp;COUNTIF(TestUIn4!$E$2:$E756,US_UK!$A$162),IF(TestUIn4!E756=US_UK!$A$242, 4&amp;COUNTIF(TestUIn4!$E$2:$E756,US_UK!$A$242),IF(TestUIn4!E756=US_UK!$A$322, 5&amp;COUNTIF(TestUIn4!$E$2:$E756,US_UK!$A$322),IF(TestUIn4!E756=US_UK!$A$402, 6&amp;COUNTIF(TestUIn4!$E$2:$E756,US_UK!$A$402),IF(TestUIn4!E756=US_UK!$A$482, 7&amp;COUNTIF(TestUIn4!$E$2:$E756,US_UK!$A$482),IF(TestUIn4!E756=US_UK!$A$562, 8&amp;COUNTIF(TestUIn4!$E$2:$E756,US_UK!$A$562),IF(TestUIn4!E756=US_UK!$A$642, 9&amp;COUNTIF(TestUIn4!$E$2:$E756,US_UK!$A$642),IF(TestUIn4!E756=US_UK!$A$722, 10&amp;COUNTIF(TestUIn4!$E$2:$E756,US_UK!$A$722),0)))))))))))</f>
        <v>0</v>
      </c>
      <c r="B756" t="str">
        <f>TestUIn4!A756</f>
        <v/>
      </c>
      <c r="C756" t="str">
        <f>TestUIn4!B756</f>
        <v/>
      </c>
      <c r="D756" t="str">
        <f>TestUIn4!C756</f>
        <v/>
      </c>
      <c r="E756" t="str">
        <f>TestUIn4!D756</f>
        <v/>
      </c>
      <c r="F756" s="87" t="str">
        <f>TestUIn4!F756</f>
        <v/>
      </c>
    </row>
    <row r="757">
      <c r="A757" s="86">
        <f>(IF(TestUIn4!E757=US_UK!$A$2,1&amp;COUNTIF(TestUIn4!$E$2:$E757,US_UK!$A$2), IF(TestUIn4!E757=US_UK!$A$82, 2&amp;COUNTIF(TestUIn4!$E$2:$E757,US_UK!$A$82),IF(TestUIn4!E757=US_UK!$A$162, 3&amp;COUNTIF(TestUIn4!$E$2:$E757,US_UK!$A$162),IF(TestUIn4!E757=US_UK!$A$242, 4&amp;COUNTIF(TestUIn4!$E$2:$E757,US_UK!$A$242),IF(TestUIn4!E757=US_UK!$A$322, 5&amp;COUNTIF(TestUIn4!$E$2:$E757,US_UK!$A$322),IF(TestUIn4!E757=US_UK!$A$402, 6&amp;COUNTIF(TestUIn4!$E$2:$E757,US_UK!$A$402),IF(TestUIn4!E757=US_UK!$A$482, 7&amp;COUNTIF(TestUIn4!$E$2:$E757,US_UK!$A$482),IF(TestUIn4!E757=US_UK!$A$562, 8&amp;COUNTIF(TestUIn4!$E$2:$E757,US_UK!$A$562),IF(TestUIn4!E757=US_UK!$A$642, 9&amp;COUNTIF(TestUIn4!$E$2:$E757,US_UK!$A$642),IF(TestUIn4!E757=US_UK!$A$722, 10&amp;COUNTIF(TestUIn4!$E$2:$E757,US_UK!$A$722),0)))))))))))</f>
        <v>0</v>
      </c>
      <c r="B757" t="str">
        <f>TestUIn4!A757</f>
        <v/>
      </c>
      <c r="C757" t="str">
        <f>TestUIn4!B757</f>
        <v/>
      </c>
      <c r="D757" t="str">
        <f>TestUIn4!C757</f>
        <v/>
      </c>
      <c r="E757" t="str">
        <f>TestUIn4!D757</f>
        <v/>
      </c>
      <c r="F757" s="87" t="str">
        <f>TestUIn4!F757</f>
        <v/>
      </c>
    </row>
    <row r="758">
      <c r="A758" s="86">
        <f>(IF(TestUIn4!E758=US_UK!$A$2,1&amp;COUNTIF(TestUIn4!$E$2:$E758,US_UK!$A$2), IF(TestUIn4!E758=US_UK!$A$82, 2&amp;COUNTIF(TestUIn4!$E$2:$E758,US_UK!$A$82),IF(TestUIn4!E758=US_UK!$A$162, 3&amp;COUNTIF(TestUIn4!$E$2:$E758,US_UK!$A$162),IF(TestUIn4!E758=US_UK!$A$242, 4&amp;COUNTIF(TestUIn4!$E$2:$E758,US_UK!$A$242),IF(TestUIn4!E758=US_UK!$A$322, 5&amp;COUNTIF(TestUIn4!$E$2:$E758,US_UK!$A$322),IF(TestUIn4!E758=US_UK!$A$402, 6&amp;COUNTIF(TestUIn4!$E$2:$E758,US_UK!$A$402),IF(TestUIn4!E758=US_UK!$A$482, 7&amp;COUNTIF(TestUIn4!$E$2:$E758,US_UK!$A$482),IF(TestUIn4!E758=US_UK!$A$562, 8&amp;COUNTIF(TestUIn4!$E$2:$E758,US_UK!$A$562),IF(TestUIn4!E758=US_UK!$A$642, 9&amp;COUNTIF(TestUIn4!$E$2:$E758,US_UK!$A$642),IF(TestUIn4!E758=US_UK!$A$722, 10&amp;COUNTIF(TestUIn4!$E$2:$E758,US_UK!$A$722),0)))))))))))</f>
        <v>0</v>
      </c>
      <c r="B758" t="str">
        <f>TestUIn4!A758</f>
        <v/>
      </c>
      <c r="C758" t="str">
        <f>TestUIn4!B758</f>
        <v/>
      </c>
      <c r="D758" t="str">
        <f>TestUIn4!C758</f>
        <v/>
      </c>
      <c r="E758" t="str">
        <f>TestUIn4!D758</f>
        <v/>
      </c>
      <c r="F758" s="87" t="str">
        <f>TestUIn4!F758</f>
        <v/>
      </c>
    </row>
    <row r="759">
      <c r="A759" s="86">
        <f>(IF(TestUIn4!E759=US_UK!$A$2,1&amp;COUNTIF(TestUIn4!$E$2:$E759,US_UK!$A$2), IF(TestUIn4!E759=US_UK!$A$82, 2&amp;COUNTIF(TestUIn4!$E$2:$E759,US_UK!$A$82),IF(TestUIn4!E759=US_UK!$A$162, 3&amp;COUNTIF(TestUIn4!$E$2:$E759,US_UK!$A$162),IF(TestUIn4!E759=US_UK!$A$242, 4&amp;COUNTIF(TestUIn4!$E$2:$E759,US_UK!$A$242),IF(TestUIn4!E759=US_UK!$A$322, 5&amp;COUNTIF(TestUIn4!$E$2:$E759,US_UK!$A$322),IF(TestUIn4!E759=US_UK!$A$402, 6&amp;COUNTIF(TestUIn4!$E$2:$E759,US_UK!$A$402),IF(TestUIn4!E759=US_UK!$A$482, 7&amp;COUNTIF(TestUIn4!$E$2:$E759,US_UK!$A$482),IF(TestUIn4!E759=US_UK!$A$562, 8&amp;COUNTIF(TestUIn4!$E$2:$E759,US_UK!$A$562),IF(TestUIn4!E759=US_UK!$A$642, 9&amp;COUNTIF(TestUIn4!$E$2:$E759,US_UK!$A$642),IF(TestUIn4!E759=US_UK!$A$722, 10&amp;COUNTIF(TestUIn4!$E$2:$E759,US_UK!$A$722),0)))))))))))</f>
        <v>0</v>
      </c>
      <c r="B759" t="str">
        <f>TestUIn4!A759</f>
        <v/>
      </c>
      <c r="C759" t="str">
        <f>TestUIn4!B759</f>
        <v/>
      </c>
      <c r="D759" t="str">
        <f>TestUIn4!C759</f>
        <v/>
      </c>
      <c r="E759" t="str">
        <f>TestUIn4!D759</f>
        <v/>
      </c>
      <c r="F759" s="87" t="str">
        <f>TestUIn4!F759</f>
        <v/>
      </c>
    </row>
    <row r="760">
      <c r="A760" s="86">
        <f>(IF(TestUIn4!E760=US_UK!$A$2,1&amp;COUNTIF(TestUIn4!$E$2:$E760,US_UK!$A$2), IF(TestUIn4!E760=US_UK!$A$82, 2&amp;COUNTIF(TestUIn4!$E$2:$E760,US_UK!$A$82),IF(TestUIn4!E760=US_UK!$A$162, 3&amp;COUNTIF(TestUIn4!$E$2:$E760,US_UK!$A$162),IF(TestUIn4!E760=US_UK!$A$242, 4&amp;COUNTIF(TestUIn4!$E$2:$E760,US_UK!$A$242),IF(TestUIn4!E760=US_UK!$A$322, 5&amp;COUNTIF(TestUIn4!$E$2:$E760,US_UK!$A$322),IF(TestUIn4!E760=US_UK!$A$402, 6&amp;COUNTIF(TestUIn4!$E$2:$E760,US_UK!$A$402),IF(TestUIn4!E760=US_UK!$A$482, 7&amp;COUNTIF(TestUIn4!$E$2:$E760,US_UK!$A$482),IF(TestUIn4!E760=US_UK!$A$562, 8&amp;COUNTIF(TestUIn4!$E$2:$E760,US_UK!$A$562),IF(TestUIn4!E760=US_UK!$A$642, 9&amp;COUNTIF(TestUIn4!$E$2:$E760,US_UK!$A$642),IF(TestUIn4!E760=US_UK!$A$722, 10&amp;COUNTIF(TestUIn4!$E$2:$E760,US_UK!$A$722),0)))))))))))</f>
        <v>0</v>
      </c>
      <c r="B760" t="str">
        <f>TestUIn4!A760</f>
        <v/>
      </c>
      <c r="C760" t="str">
        <f>TestUIn4!B760</f>
        <v/>
      </c>
      <c r="D760" t="str">
        <f>TestUIn4!C760</f>
        <v/>
      </c>
      <c r="E760" t="str">
        <f>TestUIn4!D760</f>
        <v/>
      </c>
      <c r="F760" s="87" t="str">
        <f>TestUIn4!F760</f>
        <v/>
      </c>
    </row>
    <row r="761">
      <c r="A761" s="86">
        <f>(IF(TestUIn4!E761=US_UK!$A$2,1&amp;COUNTIF(TestUIn4!$E$2:$E761,US_UK!$A$2), IF(TestUIn4!E761=US_UK!$A$82, 2&amp;COUNTIF(TestUIn4!$E$2:$E761,US_UK!$A$82),IF(TestUIn4!E761=US_UK!$A$162, 3&amp;COUNTIF(TestUIn4!$E$2:$E761,US_UK!$A$162),IF(TestUIn4!E761=US_UK!$A$242, 4&amp;COUNTIF(TestUIn4!$E$2:$E761,US_UK!$A$242),IF(TestUIn4!E761=US_UK!$A$322, 5&amp;COUNTIF(TestUIn4!$E$2:$E761,US_UK!$A$322),IF(TestUIn4!E761=US_UK!$A$402, 6&amp;COUNTIF(TestUIn4!$E$2:$E761,US_UK!$A$402),IF(TestUIn4!E761=US_UK!$A$482, 7&amp;COUNTIF(TestUIn4!$E$2:$E761,US_UK!$A$482),IF(TestUIn4!E761=US_UK!$A$562, 8&amp;COUNTIF(TestUIn4!$E$2:$E761,US_UK!$A$562),IF(TestUIn4!E761=US_UK!$A$642, 9&amp;COUNTIF(TestUIn4!$E$2:$E761,US_UK!$A$642),IF(TestUIn4!E761=US_UK!$A$722, 10&amp;COUNTIF(TestUIn4!$E$2:$E761,US_UK!$A$722),0)))))))))))</f>
        <v>0</v>
      </c>
      <c r="B761" t="str">
        <f>TestUIn4!A761</f>
        <v/>
      </c>
      <c r="C761" t="str">
        <f>TestUIn4!B761</f>
        <v/>
      </c>
      <c r="D761" t="str">
        <f>TestUIn4!C761</f>
        <v/>
      </c>
      <c r="E761" t="str">
        <f>TestUIn4!D761</f>
        <v/>
      </c>
      <c r="F761" s="87" t="str">
        <f>TestUIn4!F761</f>
        <v/>
      </c>
    </row>
    <row r="762">
      <c r="A762" s="86">
        <f>(IF(TestUIn4!E762=US_UK!$A$2,1&amp;COUNTIF(TestUIn4!$E$2:$E762,US_UK!$A$2), IF(TestUIn4!E762=US_UK!$A$82, 2&amp;COUNTIF(TestUIn4!$E$2:$E762,US_UK!$A$82),IF(TestUIn4!E762=US_UK!$A$162, 3&amp;COUNTIF(TestUIn4!$E$2:$E762,US_UK!$A$162),IF(TestUIn4!E762=US_UK!$A$242, 4&amp;COUNTIF(TestUIn4!$E$2:$E762,US_UK!$A$242),IF(TestUIn4!E762=US_UK!$A$322, 5&amp;COUNTIF(TestUIn4!$E$2:$E762,US_UK!$A$322),IF(TestUIn4!E762=US_UK!$A$402, 6&amp;COUNTIF(TestUIn4!$E$2:$E762,US_UK!$A$402),IF(TestUIn4!E762=US_UK!$A$482, 7&amp;COUNTIF(TestUIn4!$E$2:$E762,US_UK!$A$482),IF(TestUIn4!E762=US_UK!$A$562, 8&amp;COUNTIF(TestUIn4!$E$2:$E762,US_UK!$A$562),IF(TestUIn4!E762=US_UK!$A$642, 9&amp;COUNTIF(TestUIn4!$E$2:$E762,US_UK!$A$642),IF(TestUIn4!E762=US_UK!$A$722, 10&amp;COUNTIF(TestUIn4!$E$2:$E762,US_UK!$A$722),0)))))))))))</f>
        <v>0</v>
      </c>
      <c r="B762" t="str">
        <f>TestUIn4!A762</f>
        <v/>
      </c>
      <c r="C762" t="str">
        <f>TestUIn4!B762</f>
        <v/>
      </c>
      <c r="D762" t="str">
        <f>TestUIn4!C762</f>
        <v/>
      </c>
      <c r="E762" t="str">
        <f>TestUIn4!D762</f>
        <v/>
      </c>
      <c r="F762" s="87" t="str">
        <f>TestUIn4!F762</f>
        <v/>
      </c>
    </row>
    <row r="763">
      <c r="A763" s="86">
        <f>(IF(TestUIn4!E763=US_UK!$A$2,1&amp;COUNTIF(TestUIn4!$E$2:$E763,US_UK!$A$2), IF(TestUIn4!E763=US_UK!$A$82, 2&amp;COUNTIF(TestUIn4!$E$2:$E763,US_UK!$A$82),IF(TestUIn4!E763=US_UK!$A$162, 3&amp;COUNTIF(TestUIn4!$E$2:$E763,US_UK!$A$162),IF(TestUIn4!E763=US_UK!$A$242, 4&amp;COUNTIF(TestUIn4!$E$2:$E763,US_UK!$A$242),IF(TestUIn4!E763=US_UK!$A$322, 5&amp;COUNTIF(TestUIn4!$E$2:$E763,US_UK!$A$322),IF(TestUIn4!E763=US_UK!$A$402, 6&amp;COUNTIF(TestUIn4!$E$2:$E763,US_UK!$A$402),IF(TestUIn4!E763=US_UK!$A$482, 7&amp;COUNTIF(TestUIn4!$E$2:$E763,US_UK!$A$482),IF(TestUIn4!E763=US_UK!$A$562, 8&amp;COUNTIF(TestUIn4!$E$2:$E763,US_UK!$A$562),IF(TestUIn4!E763=US_UK!$A$642, 9&amp;COUNTIF(TestUIn4!$E$2:$E763,US_UK!$A$642),IF(TestUIn4!E763=US_UK!$A$722, 10&amp;COUNTIF(TestUIn4!$E$2:$E763,US_UK!$A$722),0)))))))))))</f>
        <v>0</v>
      </c>
      <c r="B763" t="str">
        <f>TestUIn4!A763</f>
        <v/>
      </c>
      <c r="C763" t="str">
        <f>TestUIn4!B763</f>
        <v/>
      </c>
      <c r="D763" t="str">
        <f>TestUIn4!C763</f>
        <v/>
      </c>
      <c r="E763" t="str">
        <f>TestUIn4!D763</f>
        <v/>
      </c>
      <c r="F763" s="87" t="str">
        <f>TestUIn4!F763</f>
        <v/>
      </c>
    </row>
    <row r="764">
      <c r="A764" s="86">
        <f>(IF(TestUIn4!E764=US_UK!$A$2,1&amp;COUNTIF(TestUIn4!$E$2:$E764,US_UK!$A$2), IF(TestUIn4!E764=US_UK!$A$82, 2&amp;COUNTIF(TestUIn4!$E$2:$E764,US_UK!$A$82),IF(TestUIn4!E764=US_UK!$A$162, 3&amp;COUNTIF(TestUIn4!$E$2:$E764,US_UK!$A$162),IF(TestUIn4!E764=US_UK!$A$242, 4&amp;COUNTIF(TestUIn4!$E$2:$E764,US_UK!$A$242),IF(TestUIn4!E764=US_UK!$A$322, 5&amp;COUNTIF(TestUIn4!$E$2:$E764,US_UK!$A$322),IF(TestUIn4!E764=US_UK!$A$402, 6&amp;COUNTIF(TestUIn4!$E$2:$E764,US_UK!$A$402),IF(TestUIn4!E764=US_UK!$A$482, 7&amp;COUNTIF(TestUIn4!$E$2:$E764,US_UK!$A$482),IF(TestUIn4!E764=US_UK!$A$562, 8&amp;COUNTIF(TestUIn4!$E$2:$E764,US_UK!$A$562),IF(TestUIn4!E764=US_UK!$A$642, 9&amp;COUNTIF(TestUIn4!$E$2:$E764,US_UK!$A$642),IF(TestUIn4!E764=US_UK!$A$722, 10&amp;COUNTIF(TestUIn4!$E$2:$E764,US_UK!$A$722),0)))))))))))</f>
        <v>0</v>
      </c>
      <c r="B764" t="str">
        <f>TestUIn4!A764</f>
        <v/>
      </c>
      <c r="C764" t="str">
        <f>TestUIn4!B764</f>
        <v/>
      </c>
      <c r="D764" t="str">
        <f>TestUIn4!C764</f>
        <v/>
      </c>
      <c r="E764" t="str">
        <f>TestUIn4!D764</f>
        <v/>
      </c>
      <c r="F764" s="87" t="str">
        <f>TestUIn4!F764</f>
        <v/>
      </c>
    </row>
    <row r="765">
      <c r="A765" s="86">
        <f>(IF(TestUIn4!E765=US_UK!$A$2,1&amp;COUNTIF(TestUIn4!$E$2:$E765,US_UK!$A$2), IF(TestUIn4!E765=US_UK!$A$82, 2&amp;COUNTIF(TestUIn4!$E$2:$E765,US_UK!$A$82),IF(TestUIn4!E765=US_UK!$A$162, 3&amp;COUNTIF(TestUIn4!$E$2:$E765,US_UK!$A$162),IF(TestUIn4!E765=US_UK!$A$242, 4&amp;COUNTIF(TestUIn4!$E$2:$E765,US_UK!$A$242),IF(TestUIn4!E765=US_UK!$A$322, 5&amp;COUNTIF(TestUIn4!$E$2:$E765,US_UK!$A$322),IF(TestUIn4!E765=US_UK!$A$402, 6&amp;COUNTIF(TestUIn4!$E$2:$E765,US_UK!$A$402),IF(TestUIn4!E765=US_UK!$A$482, 7&amp;COUNTIF(TestUIn4!$E$2:$E765,US_UK!$A$482),IF(TestUIn4!E765=US_UK!$A$562, 8&amp;COUNTIF(TestUIn4!$E$2:$E765,US_UK!$A$562),IF(TestUIn4!E765=US_UK!$A$642, 9&amp;COUNTIF(TestUIn4!$E$2:$E765,US_UK!$A$642),IF(TestUIn4!E765=US_UK!$A$722, 10&amp;COUNTIF(TestUIn4!$E$2:$E765,US_UK!$A$722),0)))))))))))</f>
        <v>0</v>
      </c>
      <c r="B765" t="str">
        <f>TestUIn4!A765</f>
        <v/>
      </c>
      <c r="C765" t="str">
        <f>TestUIn4!B765</f>
        <v/>
      </c>
      <c r="D765" t="str">
        <f>TestUIn4!C765</f>
        <v/>
      </c>
      <c r="E765" t="str">
        <f>TestUIn4!D765</f>
        <v/>
      </c>
      <c r="F765" s="87" t="str">
        <f>TestUIn4!F765</f>
        <v/>
      </c>
    </row>
    <row r="766">
      <c r="A766" s="86">
        <f>(IF(TestUIn4!E766=US_UK!$A$2,1&amp;COUNTIF(TestUIn4!$E$2:$E766,US_UK!$A$2), IF(TestUIn4!E766=US_UK!$A$82, 2&amp;COUNTIF(TestUIn4!$E$2:$E766,US_UK!$A$82),IF(TestUIn4!E766=US_UK!$A$162, 3&amp;COUNTIF(TestUIn4!$E$2:$E766,US_UK!$A$162),IF(TestUIn4!E766=US_UK!$A$242, 4&amp;COUNTIF(TestUIn4!$E$2:$E766,US_UK!$A$242),IF(TestUIn4!E766=US_UK!$A$322, 5&amp;COUNTIF(TestUIn4!$E$2:$E766,US_UK!$A$322),IF(TestUIn4!E766=US_UK!$A$402, 6&amp;COUNTIF(TestUIn4!$E$2:$E766,US_UK!$A$402),IF(TestUIn4!E766=US_UK!$A$482, 7&amp;COUNTIF(TestUIn4!$E$2:$E766,US_UK!$A$482),IF(TestUIn4!E766=US_UK!$A$562, 8&amp;COUNTIF(TestUIn4!$E$2:$E766,US_UK!$A$562),IF(TestUIn4!E766=US_UK!$A$642, 9&amp;COUNTIF(TestUIn4!$E$2:$E766,US_UK!$A$642),IF(TestUIn4!E766=US_UK!$A$722, 10&amp;COUNTIF(TestUIn4!$E$2:$E766,US_UK!$A$722),0)))))))))))</f>
        <v>0</v>
      </c>
      <c r="B766" t="str">
        <f>TestUIn4!A766</f>
        <v/>
      </c>
      <c r="C766" t="str">
        <f>TestUIn4!B766</f>
        <v/>
      </c>
      <c r="D766" t="str">
        <f>TestUIn4!C766</f>
        <v/>
      </c>
      <c r="E766" t="str">
        <f>TestUIn4!D766</f>
        <v/>
      </c>
      <c r="F766" s="87" t="str">
        <f>TestUIn4!F766</f>
        <v/>
      </c>
    </row>
    <row r="767">
      <c r="A767" s="86">
        <f>(IF(TestUIn4!E767=US_UK!$A$2,1&amp;COUNTIF(TestUIn4!$E$2:$E767,US_UK!$A$2), IF(TestUIn4!E767=US_UK!$A$82, 2&amp;COUNTIF(TestUIn4!$E$2:$E767,US_UK!$A$82),IF(TestUIn4!E767=US_UK!$A$162, 3&amp;COUNTIF(TestUIn4!$E$2:$E767,US_UK!$A$162),IF(TestUIn4!E767=US_UK!$A$242, 4&amp;COUNTIF(TestUIn4!$E$2:$E767,US_UK!$A$242),IF(TestUIn4!E767=US_UK!$A$322, 5&amp;COUNTIF(TestUIn4!$E$2:$E767,US_UK!$A$322),IF(TestUIn4!E767=US_UK!$A$402, 6&amp;COUNTIF(TestUIn4!$E$2:$E767,US_UK!$A$402),IF(TestUIn4!E767=US_UK!$A$482, 7&amp;COUNTIF(TestUIn4!$E$2:$E767,US_UK!$A$482),IF(TestUIn4!E767=US_UK!$A$562, 8&amp;COUNTIF(TestUIn4!$E$2:$E767,US_UK!$A$562),IF(TestUIn4!E767=US_UK!$A$642, 9&amp;COUNTIF(TestUIn4!$E$2:$E767,US_UK!$A$642),IF(TestUIn4!E767=US_UK!$A$722, 10&amp;COUNTIF(TestUIn4!$E$2:$E767,US_UK!$A$722),0)))))))))))</f>
        <v>0</v>
      </c>
      <c r="B767" t="str">
        <f>TestUIn4!A767</f>
        <v/>
      </c>
      <c r="C767" t="str">
        <f>TestUIn4!B767</f>
        <v/>
      </c>
      <c r="D767" t="str">
        <f>TestUIn4!C767</f>
        <v/>
      </c>
      <c r="E767" t="str">
        <f>TestUIn4!D767</f>
        <v/>
      </c>
      <c r="F767" s="87" t="str">
        <f>TestUIn4!F767</f>
        <v/>
      </c>
    </row>
    <row r="768">
      <c r="A768" s="86">
        <f>(IF(TestUIn4!E768=US_UK!$A$2,1&amp;COUNTIF(TestUIn4!$E$2:$E768,US_UK!$A$2), IF(TestUIn4!E768=US_UK!$A$82, 2&amp;COUNTIF(TestUIn4!$E$2:$E768,US_UK!$A$82),IF(TestUIn4!E768=US_UK!$A$162, 3&amp;COUNTIF(TestUIn4!$E$2:$E768,US_UK!$A$162),IF(TestUIn4!E768=US_UK!$A$242, 4&amp;COUNTIF(TestUIn4!$E$2:$E768,US_UK!$A$242),IF(TestUIn4!E768=US_UK!$A$322, 5&amp;COUNTIF(TestUIn4!$E$2:$E768,US_UK!$A$322),IF(TestUIn4!E768=US_UK!$A$402, 6&amp;COUNTIF(TestUIn4!$E$2:$E768,US_UK!$A$402),IF(TestUIn4!E768=US_UK!$A$482, 7&amp;COUNTIF(TestUIn4!$E$2:$E768,US_UK!$A$482),IF(TestUIn4!E768=US_UK!$A$562, 8&amp;COUNTIF(TestUIn4!$E$2:$E768,US_UK!$A$562),IF(TestUIn4!E768=US_UK!$A$642, 9&amp;COUNTIF(TestUIn4!$E$2:$E768,US_UK!$A$642),IF(TestUIn4!E768=US_UK!$A$722, 10&amp;COUNTIF(TestUIn4!$E$2:$E768,US_UK!$A$722),0)))))))))))</f>
        <v>0</v>
      </c>
      <c r="B768" t="str">
        <f>TestUIn4!A768</f>
        <v/>
      </c>
      <c r="C768" t="str">
        <f>TestUIn4!B768</f>
        <v/>
      </c>
      <c r="D768" t="str">
        <f>TestUIn4!C768</f>
        <v/>
      </c>
      <c r="E768" t="str">
        <f>TestUIn4!D768</f>
        <v/>
      </c>
      <c r="F768" s="87" t="str">
        <f>TestUIn4!F768</f>
        <v/>
      </c>
    </row>
    <row r="769">
      <c r="A769" s="86">
        <f>(IF(TestUIn4!E769=US_UK!$A$2,1&amp;COUNTIF(TestUIn4!$E$2:$E769,US_UK!$A$2), IF(TestUIn4!E769=US_UK!$A$82, 2&amp;COUNTIF(TestUIn4!$E$2:$E769,US_UK!$A$82),IF(TestUIn4!E769=US_UK!$A$162, 3&amp;COUNTIF(TestUIn4!$E$2:$E769,US_UK!$A$162),IF(TestUIn4!E769=US_UK!$A$242, 4&amp;COUNTIF(TestUIn4!$E$2:$E769,US_UK!$A$242),IF(TestUIn4!E769=US_UK!$A$322, 5&amp;COUNTIF(TestUIn4!$E$2:$E769,US_UK!$A$322),IF(TestUIn4!E769=US_UK!$A$402, 6&amp;COUNTIF(TestUIn4!$E$2:$E769,US_UK!$A$402),IF(TestUIn4!E769=US_UK!$A$482, 7&amp;COUNTIF(TestUIn4!$E$2:$E769,US_UK!$A$482),IF(TestUIn4!E769=US_UK!$A$562, 8&amp;COUNTIF(TestUIn4!$E$2:$E769,US_UK!$A$562),IF(TestUIn4!E769=US_UK!$A$642, 9&amp;COUNTIF(TestUIn4!$E$2:$E769,US_UK!$A$642),IF(TestUIn4!E769=US_UK!$A$722, 10&amp;COUNTIF(TestUIn4!$E$2:$E769,US_UK!$A$722),0)))))))))))</f>
        <v>0</v>
      </c>
      <c r="B769" t="str">
        <f>TestUIn4!A769</f>
        <v/>
      </c>
      <c r="C769" t="str">
        <f>TestUIn4!B769</f>
        <v/>
      </c>
      <c r="D769" t="str">
        <f>TestUIn4!C769</f>
        <v/>
      </c>
      <c r="E769" t="str">
        <f>TestUIn4!D769</f>
        <v/>
      </c>
      <c r="F769" s="87" t="str">
        <f>TestUIn4!F769</f>
        <v/>
      </c>
    </row>
    <row r="770">
      <c r="A770" s="86">
        <f>(IF(TestUIn4!E770=US_UK!$A$2,1&amp;COUNTIF(TestUIn4!$E$2:$E770,US_UK!$A$2), IF(TestUIn4!E770=US_UK!$A$82, 2&amp;COUNTIF(TestUIn4!$E$2:$E770,US_UK!$A$82),IF(TestUIn4!E770=US_UK!$A$162, 3&amp;COUNTIF(TestUIn4!$E$2:$E770,US_UK!$A$162),IF(TestUIn4!E770=US_UK!$A$242, 4&amp;COUNTIF(TestUIn4!$E$2:$E770,US_UK!$A$242),IF(TestUIn4!E770=US_UK!$A$322, 5&amp;COUNTIF(TestUIn4!$E$2:$E770,US_UK!$A$322),IF(TestUIn4!E770=US_UK!$A$402, 6&amp;COUNTIF(TestUIn4!$E$2:$E770,US_UK!$A$402),IF(TestUIn4!E770=US_UK!$A$482, 7&amp;COUNTIF(TestUIn4!$E$2:$E770,US_UK!$A$482),IF(TestUIn4!E770=US_UK!$A$562, 8&amp;COUNTIF(TestUIn4!$E$2:$E770,US_UK!$A$562),IF(TestUIn4!E770=US_UK!$A$642, 9&amp;COUNTIF(TestUIn4!$E$2:$E770,US_UK!$A$642),IF(TestUIn4!E770=US_UK!$A$722, 10&amp;COUNTIF(TestUIn4!$E$2:$E770,US_UK!$A$722),0)))))))))))</f>
        <v>0</v>
      </c>
      <c r="B770" t="str">
        <f>TestUIn4!A770</f>
        <v/>
      </c>
      <c r="C770" t="str">
        <f>TestUIn4!B770</f>
        <v/>
      </c>
      <c r="D770" t="str">
        <f>TestUIn4!C770</f>
        <v/>
      </c>
      <c r="E770" t="str">
        <f>TestUIn4!D770</f>
        <v/>
      </c>
      <c r="F770" s="87" t="str">
        <f>TestUIn4!F770</f>
        <v/>
      </c>
    </row>
    <row r="771">
      <c r="A771" s="86">
        <f>(IF(TestUIn4!E771=US_UK!$A$2,1&amp;COUNTIF(TestUIn4!$E$2:$E771,US_UK!$A$2), IF(TestUIn4!E771=US_UK!$A$82, 2&amp;COUNTIF(TestUIn4!$E$2:$E771,US_UK!$A$82),IF(TestUIn4!E771=US_UK!$A$162, 3&amp;COUNTIF(TestUIn4!$E$2:$E771,US_UK!$A$162),IF(TestUIn4!E771=US_UK!$A$242, 4&amp;COUNTIF(TestUIn4!$E$2:$E771,US_UK!$A$242),IF(TestUIn4!E771=US_UK!$A$322, 5&amp;COUNTIF(TestUIn4!$E$2:$E771,US_UK!$A$322),IF(TestUIn4!E771=US_UK!$A$402, 6&amp;COUNTIF(TestUIn4!$E$2:$E771,US_UK!$A$402),IF(TestUIn4!E771=US_UK!$A$482, 7&amp;COUNTIF(TestUIn4!$E$2:$E771,US_UK!$A$482),IF(TestUIn4!E771=US_UK!$A$562, 8&amp;COUNTIF(TestUIn4!$E$2:$E771,US_UK!$A$562),IF(TestUIn4!E771=US_UK!$A$642, 9&amp;COUNTIF(TestUIn4!$E$2:$E771,US_UK!$A$642),IF(TestUIn4!E771=US_UK!$A$722, 10&amp;COUNTIF(TestUIn4!$E$2:$E771,US_UK!$A$722),0)))))))))))</f>
        <v>0</v>
      </c>
      <c r="B771" t="str">
        <f>TestUIn4!A771</f>
        <v/>
      </c>
      <c r="C771" t="str">
        <f>TestUIn4!B771</f>
        <v/>
      </c>
      <c r="D771" t="str">
        <f>TestUIn4!C771</f>
        <v/>
      </c>
      <c r="E771" t="str">
        <f>TestUIn4!D771</f>
        <v/>
      </c>
      <c r="F771" s="87" t="str">
        <f>TestUIn4!F771</f>
        <v/>
      </c>
    </row>
    <row r="772">
      <c r="A772" s="86">
        <f>(IF(TestUIn4!E772=US_UK!$A$2,1&amp;COUNTIF(TestUIn4!$E$2:$E772,US_UK!$A$2), IF(TestUIn4!E772=US_UK!$A$82, 2&amp;COUNTIF(TestUIn4!$E$2:$E772,US_UK!$A$82),IF(TestUIn4!E772=US_UK!$A$162, 3&amp;COUNTIF(TestUIn4!$E$2:$E772,US_UK!$A$162),IF(TestUIn4!E772=US_UK!$A$242, 4&amp;COUNTIF(TestUIn4!$E$2:$E772,US_UK!$A$242),IF(TestUIn4!E772=US_UK!$A$322, 5&amp;COUNTIF(TestUIn4!$E$2:$E772,US_UK!$A$322),IF(TestUIn4!E772=US_UK!$A$402, 6&amp;COUNTIF(TestUIn4!$E$2:$E772,US_UK!$A$402),IF(TestUIn4!E772=US_UK!$A$482, 7&amp;COUNTIF(TestUIn4!$E$2:$E772,US_UK!$A$482),IF(TestUIn4!E772=US_UK!$A$562, 8&amp;COUNTIF(TestUIn4!$E$2:$E772,US_UK!$A$562),IF(TestUIn4!E772=US_UK!$A$642, 9&amp;COUNTIF(TestUIn4!$E$2:$E772,US_UK!$A$642),IF(TestUIn4!E772=US_UK!$A$722, 10&amp;COUNTIF(TestUIn4!$E$2:$E772,US_UK!$A$722),0)))))))))))</f>
        <v>0</v>
      </c>
      <c r="B772" t="str">
        <f>TestUIn4!A772</f>
        <v/>
      </c>
      <c r="C772" t="str">
        <f>TestUIn4!B772</f>
        <v/>
      </c>
      <c r="D772" t="str">
        <f>TestUIn4!C772</f>
        <v/>
      </c>
      <c r="E772" t="str">
        <f>TestUIn4!D772</f>
        <v/>
      </c>
      <c r="F772" s="87" t="str">
        <f>TestUIn4!F772</f>
        <v/>
      </c>
    </row>
    <row r="773">
      <c r="A773" s="86">
        <f>(IF(TestUIn4!E773=US_UK!$A$2,1&amp;COUNTIF(TestUIn4!$E$2:$E773,US_UK!$A$2), IF(TestUIn4!E773=US_UK!$A$82, 2&amp;COUNTIF(TestUIn4!$E$2:$E773,US_UK!$A$82),IF(TestUIn4!E773=US_UK!$A$162, 3&amp;COUNTIF(TestUIn4!$E$2:$E773,US_UK!$A$162),IF(TestUIn4!E773=US_UK!$A$242, 4&amp;COUNTIF(TestUIn4!$E$2:$E773,US_UK!$A$242),IF(TestUIn4!E773=US_UK!$A$322, 5&amp;COUNTIF(TestUIn4!$E$2:$E773,US_UK!$A$322),IF(TestUIn4!E773=US_UK!$A$402, 6&amp;COUNTIF(TestUIn4!$E$2:$E773,US_UK!$A$402),IF(TestUIn4!E773=US_UK!$A$482, 7&amp;COUNTIF(TestUIn4!$E$2:$E773,US_UK!$A$482),IF(TestUIn4!E773=US_UK!$A$562, 8&amp;COUNTIF(TestUIn4!$E$2:$E773,US_UK!$A$562),IF(TestUIn4!E773=US_UK!$A$642, 9&amp;COUNTIF(TestUIn4!$E$2:$E773,US_UK!$A$642),IF(TestUIn4!E773=US_UK!$A$722, 10&amp;COUNTIF(TestUIn4!$E$2:$E773,US_UK!$A$722),0)))))))))))</f>
        <v>0</v>
      </c>
      <c r="B773" t="str">
        <f>TestUIn4!A773</f>
        <v/>
      </c>
      <c r="C773" t="str">
        <f>TestUIn4!B773</f>
        <v/>
      </c>
      <c r="D773" t="str">
        <f>TestUIn4!C773</f>
        <v/>
      </c>
      <c r="E773" t="str">
        <f>TestUIn4!D773</f>
        <v/>
      </c>
      <c r="F773" s="87" t="str">
        <f>TestUIn4!F773</f>
        <v/>
      </c>
    </row>
    <row r="774">
      <c r="A774" s="86">
        <f>(IF(TestUIn4!E774=US_UK!$A$2,1&amp;COUNTIF(TestUIn4!$E$2:$E774,US_UK!$A$2), IF(TestUIn4!E774=US_UK!$A$82, 2&amp;COUNTIF(TestUIn4!$E$2:$E774,US_UK!$A$82),IF(TestUIn4!E774=US_UK!$A$162, 3&amp;COUNTIF(TestUIn4!$E$2:$E774,US_UK!$A$162),IF(TestUIn4!E774=US_UK!$A$242, 4&amp;COUNTIF(TestUIn4!$E$2:$E774,US_UK!$A$242),IF(TestUIn4!E774=US_UK!$A$322, 5&amp;COUNTIF(TestUIn4!$E$2:$E774,US_UK!$A$322),IF(TestUIn4!E774=US_UK!$A$402, 6&amp;COUNTIF(TestUIn4!$E$2:$E774,US_UK!$A$402),IF(TestUIn4!E774=US_UK!$A$482, 7&amp;COUNTIF(TestUIn4!$E$2:$E774,US_UK!$A$482),IF(TestUIn4!E774=US_UK!$A$562, 8&amp;COUNTIF(TestUIn4!$E$2:$E774,US_UK!$A$562),IF(TestUIn4!E774=US_UK!$A$642, 9&amp;COUNTIF(TestUIn4!$E$2:$E774,US_UK!$A$642),IF(TestUIn4!E774=US_UK!$A$722, 10&amp;COUNTIF(TestUIn4!$E$2:$E774,US_UK!$A$722),0)))))))))))</f>
        <v>0</v>
      </c>
      <c r="B774" t="str">
        <f>TestUIn4!A774</f>
        <v/>
      </c>
      <c r="C774" t="str">
        <f>TestUIn4!B774</f>
        <v/>
      </c>
      <c r="D774" t="str">
        <f>TestUIn4!C774</f>
        <v/>
      </c>
      <c r="E774" t="str">
        <f>TestUIn4!D774</f>
        <v/>
      </c>
      <c r="F774" s="87" t="str">
        <f>TestUIn4!F774</f>
        <v/>
      </c>
    </row>
    <row r="775">
      <c r="A775" s="86">
        <f>(IF(TestUIn4!E775=US_UK!$A$2,1&amp;COUNTIF(TestUIn4!$E$2:$E775,US_UK!$A$2), IF(TestUIn4!E775=US_UK!$A$82, 2&amp;COUNTIF(TestUIn4!$E$2:$E775,US_UK!$A$82),IF(TestUIn4!E775=US_UK!$A$162, 3&amp;COUNTIF(TestUIn4!$E$2:$E775,US_UK!$A$162),IF(TestUIn4!E775=US_UK!$A$242, 4&amp;COUNTIF(TestUIn4!$E$2:$E775,US_UK!$A$242),IF(TestUIn4!E775=US_UK!$A$322, 5&amp;COUNTIF(TestUIn4!$E$2:$E775,US_UK!$A$322),IF(TestUIn4!E775=US_UK!$A$402, 6&amp;COUNTIF(TestUIn4!$E$2:$E775,US_UK!$A$402),IF(TestUIn4!E775=US_UK!$A$482, 7&amp;COUNTIF(TestUIn4!$E$2:$E775,US_UK!$A$482),IF(TestUIn4!E775=US_UK!$A$562, 8&amp;COUNTIF(TestUIn4!$E$2:$E775,US_UK!$A$562),IF(TestUIn4!E775=US_UK!$A$642, 9&amp;COUNTIF(TestUIn4!$E$2:$E775,US_UK!$A$642),IF(TestUIn4!E775=US_UK!$A$722, 10&amp;COUNTIF(TestUIn4!$E$2:$E775,US_UK!$A$722),0)))))))))))</f>
        <v>0</v>
      </c>
      <c r="B775" t="str">
        <f>TestUIn4!A775</f>
        <v/>
      </c>
      <c r="C775" t="str">
        <f>TestUIn4!B775</f>
        <v/>
      </c>
      <c r="D775" t="str">
        <f>TestUIn4!C775</f>
        <v/>
      </c>
      <c r="E775" t="str">
        <f>TestUIn4!D775</f>
        <v/>
      </c>
      <c r="F775" s="87" t="str">
        <f>TestUIn4!F775</f>
        <v/>
      </c>
    </row>
    <row r="776">
      <c r="A776" s="86">
        <f>(IF(TestUIn4!E776=US_UK!$A$2,1&amp;COUNTIF(TestUIn4!$E$2:$E776,US_UK!$A$2), IF(TestUIn4!E776=US_UK!$A$82, 2&amp;COUNTIF(TestUIn4!$E$2:$E776,US_UK!$A$82),IF(TestUIn4!E776=US_UK!$A$162, 3&amp;COUNTIF(TestUIn4!$E$2:$E776,US_UK!$A$162),IF(TestUIn4!E776=US_UK!$A$242, 4&amp;COUNTIF(TestUIn4!$E$2:$E776,US_UK!$A$242),IF(TestUIn4!E776=US_UK!$A$322, 5&amp;COUNTIF(TestUIn4!$E$2:$E776,US_UK!$A$322),IF(TestUIn4!E776=US_UK!$A$402, 6&amp;COUNTIF(TestUIn4!$E$2:$E776,US_UK!$A$402),IF(TestUIn4!E776=US_UK!$A$482, 7&amp;COUNTIF(TestUIn4!$E$2:$E776,US_UK!$A$482),IF(TestUIn4!E776=US_UK!$A$562, 8&amp;COUNTIF(TestUIn4!$E$2:$E776,US_UK!$A$562),IF(TestUIn4!E776=US_UK!$A$642, 9&amp;COUNTIF(TestUIn4!$E$2:$E776,US_UK!$A$642),IF(TestUIn4!E776=US_UK!$A$722, 10&amp;COUNTIF(TestUIn4!$E$2:$E776,US_UK!$A$722),0)))))))))))</f>
        <v>0</v>
      </c>
      <c r="B776" t="str">
        <f>TestUIn4!A776</f>
        <v/>
      </c>
      <c r="C776" t="str">
        <f>TestUIn4!B776</f>
        <v/>
      </c>
      <c r="D776" t="str">
        <f>TestUIn4!C776</f>
        <v/>
      </c>
      <c r="E776" t="str">
        <f>TestUIn4!D776</f>
        <v/>
      </c>
      <c r="F776" s="87" t="str">
        <f>TestUIn4!F776</f>
        <v/>
      </c>
    </row>
    <row r="777">
      <c r="A777" s="86">
        <f>(IF(TestUIn4!E777=US_UK!$A$2,1&amp;COUNTIF(TestUIn4!$E$2:$E777,US_UK!$A$2), IF(TestUIn4!E777=US_UK!$A$82, 2&amp;COUNTIF(TestUIn4!$E$2:$E777,US_UK!$A$82),IF(TestUIn4!E777=US_UK!$A$162, 3&amp;COUNTIF(TestUIn4!$E$2:$E777,US_UK!$A$162),IF(TestUIn4!E777=US_UK!$A$242, 4&amp;COUNTIF(TestUIn4!$E$2:$E777,US_UK!$A$242),IF(TestUIn4!E777=US_UK!$A$322, 5&amp;COUNTIF(TestUIn4!$E$2:$E777,US_UK!$A$322),IF(TestUIn4!E777=US_UK!$A$402, 6&amp;COUNTIF(TestUIn4!$E$2:$E777,US_UK!$A$402),IF(TestUIn4!E777=US_UK!$A$482, 7&amp;COUNTIF(TestUIn4!$E$2:$E777,US_UK!$A$482),IF(TestUIn4!E777=US_UK!$A$562, 8&amp;COUNTIF(TestUIn4!$E$2:$E777,US_UK!$A$562),IF(TestUIn4!E777=US_UK!$A$642, 9&amp;COUNTIF(TestUIn4!$E$2:$E777,US_UK!$A$642),IF(TestUIn4!E777=US_UK!$A$722, 10&amp;COUNTIF(TestUIn4!$E$2:$E777,US_UK!$A$722),0)))))))))))</f>
        <v>0</v>
      </c>
      <c r="B777" t="str">
        <f>TestUIn4!A777</f>
        <v/>
      </c>
      <c r="C777" t="str">
        <f>TestUIn4!B777</f>
        <v/>
      </c>
      <c r="D777" t="str">
        <f>TestUIn4!C777</f>
        <v/>
      </c>
      <c r="E777" t="str">
        <f>TestUIn4!D777</f>
        <v/>
      </c>
      <c r="F777" s="87" t="str">
        <f>TestUIn4!F777</f>
        <v/>
      </c>
    </row>
    <row r="778">
      <c r="A778" s="86">
        <f>(IF(TestUIn4!E778=US_UK!$A$2,1&amp;COUNTIF(TestUIn4!$E$2:$E778,US_UK!$A$2), IF(TestUIn4!E778=US_UK!$A$82, 2&amp;COUNTIF(TestUIn4!$E$2:$E778,US_UK!$A$82),IF(TestUIn4!E778=US_UK!$A$162, 3&amp;COUNTIF(TestUIn4!$E$2:$E778,US_UK!$A$162),IF(TestUIn4!E778=US_UK!$A$242, 4&amp;COUNTIF(TestUIn4!$E$2:$E778,US_UK!$A$242),IF(TestUIn4!E778=US_UK!$A$322, 5&amp;COUNTIF(TestUIn4!$E$2:$E778,US_UK!$A$322),IF(TestUIn4!E778=US_UK!$A$402, 6&amp;COUNTIF(TestUIn4!$E$2:$E778,US_UK!$A$402),IF(TestUIn4!E778=US_UK!$A$482, 7&amp;COUNTIF(TestUIn4!$E$2:$E778,US_UK!$A$482),IF(TestUIn4!E778=US_UK!$A$562, 8&amp;COUNTIF(TestUIn4!$E$2:$E778,US_UK!$A$562),IF(TestUIn4!E778=US_UK!$A$642, 9&amp;COUNTIF(TestUIn4!$E$2:$E778,US_UK!$A$642),IF(TestUIn4!E778=US_UK!$A$722, 10&amp;COUNTIF(TestUIn4!$E$2:$E778,US_UK!$A$722),0)))))))))))</f>
        <v>0</v>
      </c>
      <c r="B778" t="str">
        <f>TestUIn4!A778</f>
        <v/>
      </c>
      <c r="C778" t="str">
        <f>TestUIn4!B778</f>
        <v/>
      </c>
      <c r="D778" t="str">
        <f>TestUIn4!C778</f>
        <v/>
      </c>
      <c r="E778" t="str">
        <f>TestUIn4!D778</f>
        <v/>
      </c>
      <c r="F778" s="87" t="str">
        <f>TestUIn4!F778</f>
        <v/>
      </c>
    </row>
    <row r="779">
      <c r="A779" s="86">
        <f>(IF(TestUIn4!E779=US_UK!$A$2,1&amp;COUNTIF(TestUIn4!$E$2:$E779,US_UK!$A$2), IF(TestUIn4!E779=US_UK!$A$82, 2&amp;COUNTIF(TestUIn4!$E$2:$E779,US_UK!$A$82),IF(TestUIn4!E779=US_UK!$A$162, 3&amp;COUNTIF(TestUIn4!$E$2:$E779,US_UK!$A$162),IF(TestUIn4!E779=US_UK!$A$242, 4&amp;COUNTIF(TestUIn4!$E$2:$E779,US_UK!$A$242),IF(TestUIn4!E779=US_UK!$A$322, 5&amp;COUNTIF(TestUIn4!$E$2:$E779,US_UK!$A$322),IF(TestUIn4!E779=US_UK!$A$402, 6&amp;COUNTIF(TestUIn4!$E$2:$E779,US_UK!$A$402),IF(TestUIn4!E779=US_UK!$A$482, 7&amp;COUNTIF(TestUIn4!$E$2:$E779,US_UK!$A$482),IF(TestUIn4!E779=US_UK!$A$562, 8&amp;COUNTIF(TestUIn4!$E$2:$E779,US_UK!$A$562),IF(TestUIn4!E779=US_UK!$A$642, 9&amp;COUNTIF(TestUIn4!$E$2:$E779,US_UK!$A$642),IF(TestUIn4!E779=US_UK!$A$722, 10&amp;COUNTIF(TestUIn4!$E$2:$E779,US_UK!$A$722),0)))))))))))</f>
        <v>0</v>
      </c>
      <c r="B779" t="str">
        <f>TestUIn4!A779</f>
        <v/>
      </c>
      <c r="C779" t="str">
        <f>TestUIn4!B779</f>
        <v/>
      </c>
      <c r="D779" t="str">
        <f>TestUIn4!C779</f>
        <v/>
      </c>
      <c r="E779" t="str">
        <f>TestUIn4!D779</f>
        <v/>
      </c>
      <c r="F779" s="87" t="str">
        <f>TestUIn4!F779</f>
        <v/>
      </c>
    </row>
    <row r="780">
      <c r="A780" s="86">
        <f>(IF(TestUIn4!E780=US_UK!$A$2,1&amp;COUNTIF(TestUIn4!$E$2:$E780,US_UK!$A$2), IF(TestUIn4!E780=US_UK!$A$82, 2&amp;COUNTIF(TestUIn4!$E$2:$E780,US_UK!$A$82),IF(TestUIn4!E780=US_UK!$A$162, 3&amp;COUNTIF(TestUIn4!$E$2:$E780,US_UK!$A$162),IF(TestUIn4!E780=US_UK!$A$242, 4&amp;COUNTIF(TestUIn4!$E$2:$E780,US_UK!$A$242),IF(TestUIn4!E780=US_UK!$A$322, 5&amp;COUNTIF(TestUIn4!$E$2:$E780,US_UK!$A$322),IF(TestUIn4!E780=US_UK!$A$402, 6&amp;COUNTIF(TestUIn4!$E$2:$E780,US_UK!$A$402),IF(TestUIn4!E780=US_UK!$A$482, 7&amp;COUNTIF(TestUIn4!$E$2:$E780,US_UK!$A$482),IF(TestUIn4!E780=US_UK!$A$562, 8&amp;COUNTIF(TestUIn4!$E$2:$E780,US_UK!$A$562),IF(TestUIn4!E780=US_UK!$A$642, 9&amp;COUNTIF(TestUIn4!$E$2:$E780,US_UK!$A$642),IF(TestUIn4!E780=US_UK!$A$722, 10&amp;COUNTIF(TestUIn4!$E$2:$E780,US_UK!$A$722),0)))))))))))</f>
        <v>0</v>
      </c>
      <c r="B780" t="str">
        <f>TestUIn4!A780</f>
        <v/>
      </c>
      <c r="C780" t="str">
        <f>TestUIn4!B780</f>
        <v/>
      </c>
      <c r="D780" t="str">
        <f>TestUIn4!C780</f>
        <v/>
      </c>
      <c r="E780" t="str">
        <f>TestUIn4!D780</f>
        <v/>
      </c>
      <c r="F780" s="87" t="str">
        <f>TestUIn4!F780</f>
        <v/>
      </c>
    </row>
    <row r="781">
      <c r="A781" s="86">
        <f>(IF(TestUIn4!E781=US_UK!$A$2,1&amp;COUNTIF(TestUIn4!$E$2:$E781,US_UK!$A$2), IF(TestUIn4!E781=US_UK!$A$82, 2&amp;COUNTIF(TestUIn4!$E$2:$E781,US_UK!$A$82),IF(TestUIn4!E781=US_UK!$A$162, 3&amp;COUNTIF(TestUIn4!$E$2:$E781,US_UK!$A$162),IF(TestUIn4!E781=US_UK!$A$242, 4&amp;COUNTIF(TestUIn4!$E$2:$E781,US_UK!$A$242),IF(TestUIn4!E781=US_UK!$A$322, 5&amp;COUNTIF(TestUIn4!$E$2:$E781,US_UK!$A$322),IF(TestUIn4!E781=US_UK!$A$402, 6&amp;COUNTIF(TestUIn4!$E$2:$E781,US_UK!$A$402),IF(TestUIn4!E781=US_UK!$A$482, 7&amp;COUNTIF(TestUIn4!$E$2:$E781,US_UK!$A$482),IF(TestUIn4!E781=US_UK!$A$562, 8&amp;COUNTIF(TestUIn4!$E$2:$E781,US_UK!$A$562),IF(TestUIn4!E781=US_UK!$A$642, 9&amp;COUNTIF(TestUIn4!$E$2:$E781,US_UK!$A$642),IF(TestUIn4!E781=US_UK!$A$722, 10&amp;COUNTIF(TestUIn4!$E$2:$E781,US_UK!$A$722),0)))))))))))</f>
        <v>0</v>
      </c>
      <c r="B781" t="str">
        <f>TestUIn4!A781</f>
        <v/>
      </c>
      <c r="C781" t="str">
        <f>TestUIn4!B781</f>
        <v/>
      </c>
      <c r="D781" t="str">
        <f>TestUIn4!C781</f>
        <v/>
      </c>
      <c r="E781" t="str">
        <f>TestUIn4!D781</f>
        <v/>
      </c>
      <c r="F781" s="87" t="str">
        <f>TestUIn4!F781</f>
        <v/>
      </c>
    </row>
    <row r="782">
      <c r="A782" s="86">
        <f>(IF(TestUIn4!E782=US_UK!$A$2,1&amp;COUNTIF(TestUIn4!$E$2:$E782,US_UK!$A$2), IF(TestUIn4!E782=US_UK!$A$82, 2&amp;COUNTIF(TestUIn4!$E$2:$E782,US_UK!$A$82),IF(TestUIn4!E782=US_UK!$A$162, 3&amp;COUNTIF(TestUIn4!$E$2:$E782,US_UK!$A$162),IF(TestUIn4!E782=US_UK!$A$242, 4&amp;COUNTIF(TestUIn4!$E$2:$E782,US_UK!$A$242),IF(TestUIn4!E782=US_UK!$A$322, 5&amp;COUNTIF(TestUIn4!$E$2:$E782,US_UK!$A$322),IF(TestUIn4!E782=US_UK!$A$402, 6&amp;COUNTIF(TestUIn4!$E$2:$E782,US_UK!$A$402),IF(TestUIn4!E782=US_UK!$A$482, 7&amp;COUNTIF(TestUIn4!$E$2:$E782,US_UK!$A$482),IF(TestUIn4!E782=US_UK!$A$562, 8&amp;COUNTIF(TestUIn4!$E$2:$E782,US_UK!$A$562),IF(TestUIn4!E782=US_UK!$A$642, 9&amp;COUNTIF(TestUIn4!$E$2:$E782,US_UK!$A$642),IF(TestUIn4!E782=US_UK!$A$722, 10&amp;COUNTIF(TestUIn4!$E$2:$E782,US_UK!$A$722),0)))))))))))</f>
        <v>0</v>
      </c>
      <c r="B782" t="str">
        <f>TestUIn4!A782</f>
        <v/>
      </c>
      <c r="C782" t="str">
        <f>TestUIn4!B782</f>
        <v/>
      </c>
      <c r="D782" t="str">
        <f>TestUIn4!C782</f>
        <v/>
      </c>
      <c r="E782" t="str">
        <f>TestUIn4!D782</f>
        <v/>
      </c>
      <c r="F782" s="87" t="str">
        <f>TestUIn4!F782</f>
        <v/>
      </c>
    </row>
    <row r="783">
      <c r="A783" s="86">
        <f>(IF(TestUIn4!E783=US_UK!$A$2,1&amp;COUNTIF(TestUIn4!$E$2:$E783,US_UK!$A$2), IF(TestUIn4!E783=US_UK!$A$82, 2&amp;COUNTIF(TestUIn4!$E$2:$E783,US_UK!$A$82),IF(TestUIn4!E783=US_UK!$A$162, 3&amp;COUNTIF(TestUIn4!$E$2:$E783,US_UK!$A$162),IF(TestUIn4!E783=US_UK!$A$242, 4&amp;COUNTIF(TestUIn4!$E$2:$E783,US_UK!$A$242),IF(TestUIn4!E783=US_UK!$A$322, 5&amp;COUNTIF(TestUIn4!$E$2:$E783,US_UK!$A$322),IF(TestUIn4!E783=US_UK!$A$402, 6&amp;COUNTIF(TestUIn4!$E$2:$E783,US_UK!$A$402),IF(TestUIn4!E783=US_UK!$A$482, 7&amp;COUNTIF(TestUIn4!$E$2:$E783,US_UK!$A$482),IF(TestUIn4!E783=US_UK!$A$562, 8&amp;COUNTIF(TestUIn4!$E$2:$E783,US_UK!$A$562),IF(TestUIn4!E783=US_UK!$A$642, 9&amp;COUNTIF(TestUIn4!$E$2:$E783,US_UK!$A$642),IF(TestUIn4!E783=US_UK!$A$722, 10&amp;COUNTIF(TestUIn4!$E$2:$E783,US_UK!$A$722),0)))))))))))</f>
        <v>0</v>
      </c>
      <c r="B783" t="str">
        <f>TestUIn4!A783</f>
        <v/>
      </c>
      <c r="C783" t="str">
        <f>TestUIn4!B783</f>
        <v/>
      </c>
      <c r="D783" t="str">
        <f>TestUIn4!C783</f>
        <v/>
      </c>
      <c r="E783" t="str">
        <f>TestUIn4!D783</f>
        <v/>
      </c>
      <c r="F783" s="87" t="str">
        <f>TestUIn4!F783</f>
        <v/>
      </c>
    </row>
    <row r="784">
      <c r="A784" s="86">
        <f>(IF(TestUIn4!E784=US_UK!$A$2,1&amp;COUNTIF(TestUIn4!$E$2:$E784,US_UK!$A$2), IF(TestUIn4!E784=US_UK!$A$82, 2&amp;COUNTIF(TestUIn4!$E$2:$E784,US_UK!$A$82),IF(TestUIn4!E784=US_UK!$A$162, 3&amp;COUNTIF(TestUIn4!$E$2:$E784,US_UK!$A$162),IF(TestUIn4!E784=US_UK!$A$242, 4&amp;COUNTIF(TestUIn4!$E$2:$E784,US_UK!$A$242),IF(TestUIn4!E784=US_UK!$A$322, 5&amp;COUNTIF(TestUIn4!$E$2:$E784,US_UK!$A$322),IF(TestUIn4!E784=US_UK!$A$402, 6&amp;COUNTIF(TestUIn4!$E$2:$E784,US_UK!$A$402),IF(TestUIn4!E784=US_UK!$A$482, 7&amp;COUNTIF(TestUIn4!$E$2:$E784,US_UK!$A$482),IF(TestUIn4!E784=US_UK!$A$562, 8&amp;COUNTIF(TestUIn4!$E$2:$E784,US_UK!$A$562),IF(TestUIn4!E784=US_UK!$A$642, 9&amp;COUNTIF(TestUIn4!$E$2:$E784,US_UK!$A$642),IF(TestUIn4!E784=US_UK!$A$722, 10&amp;COUNTIF(TestUIn4!$E$2:$E784,US_UK!$A$722),0)))))))))))</f>
        <v>0</v>
      </c>
      <c r="B784" t="str">
        <f>TestUIn4!A784</f>
        <v/>
      </c>
      <c r="C784" t="str">
        <f>TestUIn4!B784</f>
        <v/>
      </c>
      <c r="D784" t="str">
        <f>TestUIn4!C784</f>
        <v/>
      </c>
      <c r="E784" t="str">
        <f>TestUIn4!D784</f>
        <v/>
      </c>
      <c r="F784" s="87" t="str">
        <f>TestUIn4!F784</f>
        <v/>
      </c>
    </row>
    <row r="785">
      <c r="A785" s="86">
        <f>(IF(TestUIn4!E785=US_UK!$A$2,1&amp;COUNTIF(TestUIn4!$E$2:$E785,US_UK!$A$2), IF(TestUIn4!E785=US_UK!$A$82, 2&amp;COUNTIF(TestUIn4!$E$2:$E785,US_UK!$A$82),IF(TestUIn4!E785=US_UK!$A$162, 3&amp;COUNTIF(TestUIn4!$E$2:$E785,US_UK!$A$162),IF(TestUIn4!E785=US_UK!$A$242, 4&amp;COUNTIF(TestUIn4!$E$2:$E785,US_UK!$A$242),IF(TestUIn4!E785=US_UK!$A$322, 5&amp;COUNTIF(TestUIn4!$E$2:$E785,US_UK!$A$322),IF(TestUIn4!E785=US_UK!$A$402, 6&amp;COUNTIF(TestUIn4!$E$2:$E785,US_UK!$A$402),IF(TestUIn4!E785=US_UK!$A$482, 7&amp;COUNTIF(TestUIn4!$E$2:$E785,US_UK!$A$482),IF(TestUIn4!E785=US_UK!$A$562, 8&amp;COUNTIF(TestUIn4!$E$2:$E785,US_UK!$A$562),IF(TestUIn4!E785=US_UK!$A$642, 9&amp;COUNTIF(TestUIn4!$E$2:$E785,US_UK!$A$642),IF(TestUIn4!E785=US_UK!$A$722, 10&amp;COUNTIF(TestUIn4!$E$2:$E785,US_UK!$A$722),0)))))))))))</f>
        <v>0</v>
      </c>
      <c r="B785" t="str">
        <f>TestUIn4!A785</f>
        <v/>
      </c>
      <c r="C785" t="str">
        <f>TestUIn4!B785</f>
        <v/>
      </c>
      <c r="D785" t="str">
        <f>TestUIn4!C785</f>
        <v/>
      </c>
      <c r="E785" t="str">
        <f>TestUIn4!D785</f>
        <v/>
      </c>
      <c r="F785" s="87" t="str">
        <f>TestUIn4!F785</f>
        <v/>
      </c>
    </row>
    <row r="786">
      <c r="A786" s="86">
        <f>(IF(TestUIn4!E786=US_UK!$A$2,1&amp;COUNTIF(TestUIn4!$E$2:$E786,US_UK!$A$2), IF(TestUIn4!E786=US_UK!$A$82, 2&amp;COUNTIF(TestUIn4!$E$2:$E786,US_UK!$A$82),IF(TestUIn4!E786=US_UK!$A$162, 3&amp;COUNTIF(TestUIn4!$E$2:$E786,US_UK!$A$162),IF(TestUIn4!E786=US_UK!$A$242, 4&amp;COUNTIF(TestUIn4!$E$2:$E786,US_UK!$A$242),IF(TestUIn4!E786=US_UK!$A$322, 5&amp;COUNTIF(TestUIn4!$E$2:$E786,US_UK!$A$322),IF(TestUIn4!E786=US_UK!$A$402, 6&amp;COUNTIF(TestUIn4!$E$2:$E786,US_UK!$A$402),IF(TestUIn4!E786=US_UK!$A$482, 7&amp;COUNTIF(TestUIn4!$E$2:$E786,US_UK!$A$482),IF(TestUIn4!E786=US_UK!$A$562, 8&amp;COUNTIF(TestUIn4!$E$2:$E786,US_UK!$A$562),IF(TestUIn4!E786=US_UK!$A$642, 9&amp;COUNTIF(TestUIn4!$E$2:$E786,US_UK!$A$642),IF(TestUIn4!E786=US_UK!$A$722, 10&amp;COUNTIF(TestUIn4!$E$2:$E786,US_UK!$A$722),0)))))))))))</f>
        <v>0</v>
      </c>
      <c r="B786" t="str">
        <f>TestUIn4!A786</f>
        <v/>
      </c>
      <c r="C786" t="str">
        <f>TestUIn4!B786</f>
        <v/>
      </c>
      <c r="D786" t="str">
        <f>TestUIn4!C786</f>
        <v/>
      </c>
      <c r="E786" t="str">
        <f>TestUIn4!D786</f>
        <v/>
      </c>
      <c r="F786" s="87" t="str">
        <f>TestUIn4!F786</f>
        <v/>
      </c>
    </row>
    <row r="787">
      <c r="A787" s="86">
        <f>(IF(TestUIn4!E787=US_UK!$A$2,1&amp;COUNTIF(TestUIn4!$E$2:$E787,US_UK!$A$2), IF(TestUIn4!E787=US_UK!$A$82, 2&amp;COUNTIF(TestUIn4!$E$2:$E787,US_UK!$A$82),IF(TestUIn4!E787=US_UK!$A$162, 3&amp;COUNTIF(TestUIn4!$E$2:$E787,US_UK!$A$162),IF(TestUIn4!E787=US_UK!$A$242, 4&amp;COUNTIF(TestUIn4!$E$2:$E787,US_UK!$A$242),IF(TestUIn4!E787=US_UK!$A$322, 5&amp;COUNTIF(TestUIn4!$E$2:$E787,US_UK!$A$322),IF(TestUIn4!E787=US_UK!$A$402, 6&amp;COUNTIF(TestUIn4!$E$2:$E787,US_UK!$A$402),IF(TestUIn4!E787=US_UK!$A$482, 7&amp;COUNTIF(TestUIn4!$E$2:$E787,US_UK!$A$482),IF(TestUIn4!E787=US_UK!$A$562, 8&amp;COUNTIF(TestUIn4!$E$2:$E787,US_UK!$A$562),IF(TestUIn4!E787=US_UK!$A$642, 9&amp;COUNTIF(TestUIn4!$E$2:$E787,US_UK!$A$642),IF(TestUIn4!E787=US_UK!$A$722, 10&amp;COUNTIF(TestUIn4!$E$2:$E787,US_UK!$A$722),0)))))))))))</f>
        <v>0</v>
      </c>
      <c r="B787" t="str">
        <f>TestUIn4!A787</f>
        <v/>
      </c>
      <c r="C787" t="str">
        <f>TestUIn4!B787</f>
        <v/>
      </c>
      <c r="D787" t="str">
        <f>TestUIn4!C787</f>
        <v/>
      </c>
      <c r="E787" t="str">
        <f>TestUIn4!D787</f>
        <v/>
      </c>
      <c r="F787" s="87" t="str">
        <f>TestUIn4!F787</f>
        <v/>
      </c>
    </row>
    <row r="788">
      <c r="A788" s="86">
        <f>(IF(TestUIn4!E788=US_UK!$A$2,1&amp;COUNTIF(TestUIn4!$E$2:$E788,US_UK!$A$2), IF(TestUIn4!E788=US_UK!$A$82, 2&amp;COUNTIF(TestUIn4!$E$2:$E788,US_UK!$A$82),IF(TestUIn4!E788=US_UK!$A$162, 3&amp;COUNTIF(TestUIn4!$E$2:$E788,US_UK!$A$162),IF(TestUIn4!E788=US_UK!$A$242, 4&amp;COUNTIF(TestUIn4!$E$2:$E788,US_UK!$A$242),IF(TestUIn4!E788=US_UK!$A$322, 5&amp;COUNTIF(TestUIn4!$E$2:$E788,US_UK!$A$322),IF(TestUIn4!E788=US_UK!$A$402, 6&amp;COUNTIF(TestUIn4!$E$2:$E788,US_UK!$A$402),IF(TestUIn4!E788=US_UK!$A$482, 7&amp;COUNTIF(TestUIn4!$E$2:$E788,US_UK!$A$482),IF(TestUIn4!E788=US_UK!$A$562, 8&amp;COUNTIF(TestUIn4!$E$2:$E788,US_UK!$A$562),IF(TestUIn4!E788=US_UK!$A$642, 9&amp;COUNTIF(TestUIn4!$E$2:$E788,US_UK!$A$642),IF(TestUIn4!E788=US_UK!$A$722, 10&amp;COUNTIF(TestUIn4!$E$2:$E788,US_UK!$A$722),0)))))))))))</f>
        <v>0</v>
      </c>
      <c r="B788" t="str">
        <f>TestUIn4!A788</f>
        <v/>
      </c>
      <c r="C788" t="str">
        <f>TestUIn4!B788</f>
        <v/>
      </c>
      <c r="D788" t="str">
        <f>TestUIn4!C788</f>
        <v/>
      </c>
      <c r="E788" t="str">
        <f>TestUIn4!D788</f>
        <v/>
      </c>
      <c r="F788" s="87" t="str">
        <f>TestUIn4!F788</f>
        <v/>
      </c>
    </row>
    <row r="789">
      <c r="A789" s="86">
        <f>(IF(TestUIn4!E789=US_UK!$A$2,1&amp;COUNTIF(TestUIn4!$E$2:$E789,US_UK!$A$2), IF(TestUIn4!E789=US_UK!$A$82, 2&amp;COUNTIF(TestUIn4!$E$2:$E789,US_UK!$A$82),IF(TestUIn4!E789=US_UK!$A$162, 3&amp;COUNTIF(TestUIn4!$E$2:$E789,US_UK!$A$162),IF(TestUIn4!E789=US_UK!$A$242, 4&amp;COUNTIF(TestUIn4!$E$2:$E789,US_UK!$A$242),IF(TestUIn4!E789=US_UK!$A$322, 5&amp;COUNTIF(TestUIn4!$E$2:$E789,US_UK!$A$322),IF(TestUIn4!E789=US_UK!$A$402, 6&amp;COUNTIF(TestUIn4!$E$2:$E789,US_UK!$A$402),IF(TestUIn4!E789=US_UK!$A$482, 7&amp;COUNTIF(TestUIn4!$E$2:$E789,US_UK!$A$482),IF(TestUIn4!E789=US_UK!$A$562, 8&amp;COUNTIF(TestUIn4!$E$2:$E789,US_UK!$A$562),IF(TestUIn4!E789=US_UK!$A$642, 9&amp;COUNTIF(TestUIn4!$E$2:$E789,US_UK!$A$642),IF(TestUIn4!E789=US_UK!$A$722, 10&amp;COUNTIF(TestUIn4!$E$2:$E789,US_UK!$A$722),0)))))))))))</f>
        <v>0</v>
      </c>
      <c r="B789" t="str">
        <f>TestUIn4!A789</f>
        <v/>
      </c>
      <c r="C789" t="str">
        <f>TestUIn4!B789</f>
        <v/>
      </c>
      <c r="D789" t="str">
        <f>TestUIn4!C789</f>
        <v/>
      </c>
      <c r="E789" t="str">
        <f>TestUIn4!D789</f>
        <v/>
      </c>
      <c r="F789" s="87" t="str">
        <f>TestUIn4!F789</f>
        <v/>
      </c>
    </row>
    <row r="790">
      <c r="A790" s="86">
        <f>(IF(TestUIn4!E790=US_UK!$A$2,1&amp;COUNTIF(TestUIn4!$E$2:$E790,US_UK!$A$2), IF(TestUIn4!E790=US_UK!$A$82, 2&amp;COUNTIF(TestUIn4!$E$2:$E790,US_UK!$A$82),IF(TestUIn4!E790=US_UK!$A$162, 3&amp;COUNTIF(TestUIn4!$E$2:$E790,US_UK!$A$162),IF(TestUIn4!E790=US_UK!$A$242, 4&amp;COUNTIF(TestUIn4!$E$2:$E790,US_UK!$A$242),IF(TestUIn4!E790=US_UK!$A$322, 5&amp;COUNTIF(TestUIn4!$E$2:$E790,US_UK!$A$322),IF(TestUIn4!E790=US_UK!$A$402, 6&amp;COUNTIF(TestUIn4!$E$2:$E790,US_UK!$A$402),IF(TestUIn4!E790=US_UK!$A$482, 7&amp;COUNTIF(TestUIn4!$E$2:$E790,US_UK!$A$482),IF(TestUIn4!E790=US_UK!$A$562, 8&amp;COUNTIF(TestUIn4!$E$2:$E790,US_UK!$A$562),IF(TestUIn4!E790=US_UK!$A$642, 9&amp;COUNTIF(TestUIn4!$E$2:$E790,US_UK!$A$642),IF(TestUIn4!E790=US_UK!$A$722, 10&amp;COUNTIF(TestUIn4!$E$2:$E790,US_UK!$A$722),0)))))))))))</f>
        <v>0</v>
      </c>
      <c r="B790" t="str">
        <f>TestUIn4!A790</f>
        <v/>
      </c>
      <c r="C790" t="str">
        <f>TestUIn4!B790</f>
        <v/>
      </c>
      <c r="D790" t="str">
        <f>TestUIn4!C790</f>
        <v/>
      </c>
      <c r="E790" t="str">
        <f>TestUIn4!D790</f>
        <v/>
      </c>
      <c r="F790" s="87" t="str">
        <f>TestUIn4!F790</f>
        <v/>
      </c>
    </row>
    <row r="791">
      <c r="A791" s="86">
        <f>(IF(TestUIn4!E791=US_UK!$A$2,1&amp;COUNTIF(TestUIn4!$E$2:$E791,US_UK!$A$2), IF(TestUIn4!E791=US_UK!$A$82, 2&amp;COUNTIF(TestUIn4!$E$2:$E791,US_UK!$A$82),IF(TestUIn4!E791=US_UK!$A$162, 3&amp;COUNTIF(TestUIn4!$E$2:$E791,US_UK!$A$162),IF(TestUIn4!E791=US_UK!$A$242, 4&amp;COUNTIF(TestUIn4!$E$2:$E791,US_UK!$A$242),IF(TestUIn4!E791=US_UK!$A$322, 5&amp;COUNTIF(TestUIn4!$E$2:$E791,US_UK!$A$322),IF(TestUIn4!E791=US_UK!$A$402, 6&amp;COUNTIF(TestUIn4!$E$2:$E791,US_UK!$A$402),IF(TestUIn4!E791=US_UK!$A$482, 7&amp;COUNTIF(TestUIn4!$E$2:$E791,US_UK!$A$482),IF(TestUIn4!E791=US_UK!$A$562, 8&amp;COUNTIF(TestUIn4!$E$2:$E791,US_UK!$A$562),IF(TestUIn4!E791=US_UK!$A$642, 9&amp;COUNTIF(TestUIn4!$E$2:$E791,US_UK!$A$642),IF(TestUIn4!E791=US_UK!$A$722, 10&amp;COUNTIF(TestUIn4!$E$2:$E791,US_UK!$A$722),0)))))))))))</f>
        <v>0</v>
      </c>
      <c r="B791" t="str">
        <f>TestUIn4!A791</f>
        <v/>
      </c>
      <c r="C791" t="str">
        <f>TestUIn4!B791</f>
        <v/>
      </c>
      <c r="D791" t="str">
        <f>TestUIn4!C791</f>
        <v/>
      </c>
      <c r="E791" t="str">
        <f>TestUIn4!D791</f>
        <v/>
      </c>
      <c r="F791" s="87" t="str">
        <f>TestUIn4!F791</f>
        <v/>
      </c>
    </row>
    <row r="792">
      <c r="A792" s="86">
        <f>(IF(TestUIn4!E792=US_UK!$A$2,1&amp;COUNTIF(TestUIn4!$E$2:$E792,US_UK!$A$2), IF(TestUIn4!E792=US_UK!$A$82, 2&amp;COUNTIF(TestUIn4!$E$2:$E792,US_UK!$A$82),IF(TestUIn4!E792=US_UK!$A$162, 3&amp;COUNTIF(TestUIn4!$E$2:$E792,US_UK!$A$162),IF(TestUIn4!E792=US_UK!$A$242, 4&amp;COUNTIF(TestUIn4!$E$2:$E792,US_UK!$A$242),IF(TestUIn4!E792=US_UK!$A$322, 5&amp;COUNTIF(TestUIn4!$E$2:$E792,US_UK!$A$322),IF(TestUIn4!E792=US_UK!$A$402, 6&amp;COUNTIF(TestUIn4!$E$2:$E792,US_UK!$A$402),IF(TestUIn4!E792=US_UK!$A$482, 7&amp;COUNTIF(TestUIn4!$E$2:$E792,US_UK!$A$482),IF(TestUIn4!E792=US_UK!$A$562, 8&amp;COUNTIF(TestUIn4!$E$2:$E792,US_UK!$A$562),IF(TestUIn4!E792=US_UK!$A$642, 9&amp;COUNTIF(TestUIn4!$E$2:$E792,US_UK!$A$642),IF(TestUIn4!E792=US_UK!$A$722, 10&amp;COUNTIF(TestUIn4!$E$2:$E792,US_UK!$A$722),0)))))))))))</f>
        <v>0</v>
      </c>
      <c r="B792" t="str">
        <f>TestUIn4!A792</f>
        <v/>
      </c>
      <c r="C792" t="str">
        <f>TestUIn4!B792</f>
        <v/>
      </c>
      <c r="D792" t="str">
        <f>TestUIn4!C792</f>
        <v/>
      </c>
      <c r="E792" t="str">
        <f>TestUIn4!D792</f>
        <v/>
      </c>
      <c r="F792" s="87" t="str">
        <f>TestUIn4!F792</f>
        <v/>
      </c>
    </row>
    <row r="793">
      <c r="A793" s="86">
        <f>(IF(TestUIn4!E793=US_UK!$A$2,1&amp;COUNTIF(TestUIn4!$E$2:$E793,US_UK!$A$2), IF(TestUIn4!E793=US_UK!$A$82, 2&amp;COUNTIF(TestUIn4!$E$2:$E793,US_UK!$A$82),IF(TestUIn4!E793=US_UK!$A$162, 3&amp;COUNTIF(TestUIn4!$E$2:$E793,US_UK!$A$162),IF(TestUIn4!E793=US_UK!$A$242, 4&amp;COUNTIF(TestUIn4!$E$2:$E793,US_UK!$A$242),IF(TestUIn4!E793=US_UK!$A$322, 5&amp;COUNTIF(TestUIn4!$E$2:$E793,US_UK!$A$322),IF(TestUIn4!E793=US_UK!$A$402, 6&amp;COUNTIF(TestUIn4!$E$2:$E793,US_UK!$A$402),IF(TestUIn4!E793=US_UK!$A$482, 7&amp;COUNTIF(TestUIn4!$E$2:$E793,US_UK!$A$482),IF(TestUIn4!E793=US_UK!$A$562, 8&amp;COUNTIF(TestUIn4!$E$2:$E793,US_UK!$A$562),IF(TestUIn4!E793=US_UK!$A$642, 9&amp;COUNTIF(TestUIn4!$E$2:$E793,US_UK!$A$642),IF(TestUIn4!E793=US_UK!$A$722, 10&amp;COUNTIF(TestUIn4!$E$2:$E793,US_UK!$A$722),0)))))))))))</f>
        <v>0</v>
      </c>
      <c r="B793" t="str">
        <f>TestUIn4!A793</f>
        <v/>
      </c>
      <c r="C793" t="str">
        <f>TestUIn4!B793</f>
        <v/>
      </c>
      <c r="D793" t="str">
        <f>TestUIn4!C793</f>
        <v/>
      </c>
      <c r="E793" t="str">
        <f>TestUIn4!D793</f>
        <v/>
      </c>
      <c r="F793" s="87" t="str">
        <f>TestUIn4!F793</f>
        <v/>
      </c>
    </row>
    <row r="794">
      <c r="A794" s="86">
        <f>(IF(TestUIn4!E794=US_UK!$A$2,1&amp;COUNTIF(TestUIn4!$E$2:$E794,US_UK!$A$2), IF(TestUIn4!E794=US_UK!$A$82, 2&amp;COUNTIF(TestUIn4!$E$2:$E794,US_UK!$A$82),IF(TestUIn4!E794=US_UK!$A$162, 3&amp;COUNTIF(TestUIn4!$E$2:$E794,US_UK!$A$162),IF(TestUIn4!E794=US_UK!$A$242, 4&amp;COUNTIF(TestUIn4!$E$2:$E794,US_UK!$A$242),IF(TestUIn4!E794=US_UK!$A$322, 5&amp;COUNTIF(TestUIn4!$E$2:$E794,US_UK!$A$322),IF(TestUIn4!E794=US_UK!$A$402, 6&amp;COUNTIF(TestUIn4!$E$2:$E794,US_UK!$A$402),IF(TestUIn4!E794=US_UK!$A$482, 7&amp;COUNTIF(TestUIn4!$E$2:$E794,US_UK!$A$482),IF(TestUIn4!E794=US_UK!$A$562, 8&amp;COUNTIF(TestUIn4!$E$2:$E794,US_UK!$A$562),IF(TestUIn4!E794=US_UK!$A$642, 9&amp;COUNTIF(TestUIn4!$E$2:$E794,US_UK!$A$642),IF(TestUIn4!E794=US_UK!$A$722, 10&amp;COUNTIF(TestUIn4!$E$2:$E794,US_UK!$A$722),0)))))))))))</f>
        <v>0</v>
      </c>
      <c r="B794" t="str">
        <f>TestUIn4!A794</f>
        <v/>
      </c>
      <c r="C794" t="str">
        <f>TestUIn4!B794</f>
        <v/>
      </c>
      <c r="D794" t="str">
        <f>TestUIn4!C794</f>
        <v/>
      </c>
      <c r="E794" t="str">
        <f>TestUIn4!D794</f>
        <v/>
      </c>
      <c r="F794" s="87" t="str">
        <f>TestUIn4!F794</f>
        <v/>
      </c>
    </row>
    <row r="795">
      <c r="A795" s="86">
        <f>(IF(TestUIn4!E795=US_UK!$A$2,1&amp;COUNTIF(TestUIn4!$E$2:$E795,US_UK!$A$2), IF(TestUIn4!E795=US_UK!$A$82, 2&amp;COUNTIF(TestUIn4!$E$2:$E795,US_UK!$A$82),IF(TestUIn4!E795=US_UK!$A$162, 3&amp;COUNTIF(TestUIn4!$E$2:$E795,US_UK!$A$162),IF(TestUIn4!E795=US_UK!$A$242, 4&amp;COUNTIF(TestUIn4!$E$2:$E795,US_UK!$A$242),IF(TestUIn4!E795=US_UK!$A$322, 5&amp;COUNTIF(TestUIn4!$E$2:$E795,US_UK!$A$322),IF(TestUIn4!E795=US_UK!$A$402, 6&amp;COUNTIF(TestUIn4!$E$2:$E795,US_UK!$A$402),IF(TestUIn4!E795=US_UK!$A$482, 7&amp;COUNTIF(TestUIn4!$E$2:$E795,US_UK!$A$482),IF(TestUIn4!E795=US_UK!$A$562, 8&amp;COUNTIF(TestUIn4!$E$2:$E795,US_UK!$A$562),IF(TestUIn4!E795=US_UK!$A$642, 9&amp;COUNTIF(TestUIn4!$E$2:$E795,US_UK!$A$642),IF(TestUIn4!E795=US_UK!$A$722, 10&amp;COUNTIF(TestUIn4!$E$2:$E795,US_UK!$A$722),0)))))))))))</f>
        <v>0</v>
      </c>
      <c r="B795" t="str">
        <f>TestUIn4!A795</f>
        <v/>
      </c>
      <c r="C795" t="str">
        <f>TestUIn4!B795</f>
        <v/>
      </c>
      <c r="D795" t="str">
        <f>TestUIn4!C795</f>
        <v/>
      </c>
      <c r="E795" t="str">
        <f>TestUIn4!D795</f>
        <v/>
      </c>
      <c r="F795" s="87" t="str">
        <f>TestUIn4!F795</f>
        <v/>
      </c>
    </row>
    <row r="796">
      <c r="A796" s="86">
        <f>(IF(TestUIn4!E796=US_UK!$A$2,1&amp;COUNTIF(TestUIn4!$E$2:$E796,US_UK!$A$2), IF(TestUIn4!E796=US_UK!$A$82, 2&amp;COUNTIF(TestUIn4!$E$2:$E796,US_UK!$A$82),IF(TestUIn4!E796=US_UK!$A$162, 3&amp;COUNTIF(TestUIn4!$E$2:$E796,US_UK!$A$162),IF(TestUIn4!E796=US_UK!$A$242, 4&amp;COUNTIF(TestUIn4!$E$2:$E796,US_UK!$A$242),IF(TestUIn4!E796=US_UK!$A$322, 5&amp;COUNTIF(TestUIn4!$E$2:$E796,US_UK!$A$322),IF(TestUIn4!E796=US_UK!$A$402, 6&amp;COUNTIF(TestUIn4!$E$2:$E796,US_UK!$A$402),IF(TestUIn4!E796=US_UK!$A$482, 7&amp;COUNTIF(TestUIn4!$E$2:$E796,US_UK!$A$482),IF(TestUIn4!E796=US_UK!$A$562, 8&amp;COUNTIF(TestUIn4!$E$2:$E796,US_UK!$A$562),IF(TestUIn4!E796=US_UK!$A$642, 9&amp;COUNTIF(TestUIn4!$E$2:$E796,US_UK!$A$642),IF(TestUIn4!E796=US_UK!$A$722, 10&amp;COUNTIF(TestUIn4!$E$2:$E796,US_UK!$A$722),0)))))))))))</f>
        <v>0</v>
      </c>
      <c r="B796" t="str">
        <f>TestUIn4!A796</f>
        <v/>
      </c>
      <c r="C796" t="str">
        <f>TestUIn4!B796</f>
        <v/>
      </c>
      <c r="D796" t="str">
        <f>TestUIn4!C796</f>
        <v/>
      </c>
      <c r="E796" t="str">
        <f>TestUIn4!D796</f>
        <v/>
      </c>
      <c r="F796" s="87" t="str">
        <f>TestUIn4!F796</f>
        <v/>
      </c>
    </row>
    <row r="797">
      <c r="A797" s="86">
        <f>(IF(TestUIn4!E797=US_UK!$A$2,1&amp;COUNTIF(TestUIn4!$E$2:$E797,US_UK!$A$2), IF(TestUIn4!E797=US_UK!$A$82, 2&amp;COUNTIF(TestUIn4!$E$2:$E797,US_UK!$A$82),IF(TestUIn4!E797=US_UK!$A$162, 3&amp;COUNTIF(TestUIn4!$E$2:$E797,US_UK!$A$162),IF(TestUIn4!E797=US_UK!$A$242, 4&amp;COUNTIF(TestUIn4!$E$2:$E797,US_UK!$A$242),IF(TestUIn4!E797=US_UK!$A$322, 5&amp;COUNTIF(TestUIn4!$E$2:$E797,US_UK!$A$322),IF(TestUIn4!E797=US_UK!$A$402, 6&amp;COUNTIF(TestUIn4!$E$2:$E797,US_UK!$A$402),IF(TestUIn4!E797=US_UK!$A$482, 7&amp;COUNTIF(TestUIn4!$E$2:$E797,US_UK!$A$482),IF(TestUIn4!E797=US_UK!$A$562, 8&amp;COUNTIF(TestUIn4!$E$2:$E797,US_UK!$A$562),IF(TestUIn4!E797=US_UK!$A$642, 9&amp;COUNTIF(TestUIn4!$E$2:$E797,US_UK!$A$642),IF(TestUIn4!E797=US_UK!$A$722, 10&amp;COUNTIF(TestUIn4!$E$2:$E797,US_UK!$A$722),0)))))))))))</f>
        <v>0</v>
      </c>
      <c r="B797" t="str">
        <f>TestUIn4!A797</f>
        <v/>
      </c>
      <c r="C797" t="str">
        <f>TestUIn4!B797</f>
        <v/>
      </c>
      <c r="D797" t="str">
        <f>TestUIn4!C797</f>
        <v/>
      </c>
      <c r="E797" t="str">
        <f>TestUIn4!D797</f>
        <v/>
      </c>
      <c r="F797" s="87" t="str">
        <f>TestUIn4!F797</f>
        <v/>
      </c>
    </row>
    <row r="798">
      <c r="A798" s="86">
        <f>(IF(TestUIn4!E798=US_UK!$A$2,1&amp;COUNTIF(TestUIn4!$E$2:$E798,US_UK!$A$2), IF(TestUIn4!E798=US_UK!$A$82, 2&amp;COUNTIF(TestUIn4!$E$2:$E798,US_UK!$A$82),IF(TestUIn4!E798=US_UK!$A$162, 3&amp;COUNTIF(TestUIn4!$E$2:$E798,US_UK!$A$162),IF(TestUIn4!E798=US_UK!$A$242, 4&amp;COUNTIF(TestUIn4!$E$2:$E798,US_UK!$A$242),IF(TestUIn4!E798=US_UK!$A$322, 5&amp;COUNTIF(TestUIn4!$E$2:$E798,US_UK!$A$322),IF(TestUIn4!E798=US_UK!$A$402, 6&amp;COUNTIF(TestUIn4!$E$2:$E798,US_UK!$A$402),IF(TestUIn4!E798=US_UK!$A$482, 7&amp;COUNTIF(TestUIn4!$E$2:$E798,US_UK!$A$482),IF(TestUIn4!E798=US_UK!$A$562, 8&amp;COUNTIF(TestUIn4!$E$2:$E798,US_UK!$A$562),IF(TestUIn4!E798=US_UK!$A$642, 9&amp;COUNTIF(TestUIn4!$E$2:$E798,US_UK!$A$642),IF(TestUIn4!E798=US_UK!$A$722, 10&amp;COUNTIF(TestUIn4!$E$2:$E798,US_UK!$A$722),0)))))))))))</f>
        <v>0</v>
      </c>
      <c r="B798" t="str">
        <f>TestUIn4!A798</f>
        <v/>
      </c>
      <c r="C798" t="str">
        <f>TestUIn4!B798</f>
        <v/>
      </c>
      <c r="D798" t="str">
        <f>TestUIn4!C798</f>
        <v/>
      </c>
      <c r="E798" t="str">
        <f>TestUIn4!D798</f>
        <v/>
      </c>
      <c r="F798" s="87" t="str">
        <f>TestUIn4!F798</f>
        <v/>
      </c>
    </row>
    <row r="799">
      <c r="A799" s="86">
        <f>(IF(TestUIn4!E799=US_UK!$A$2,1&amp;COUNTIF(TestUIn4!$E$2:$E799,US_UK!$A$2), IF(TestUIn4!E799=US_UK!$A$82, 2&amp;COUNTIF(TestUIn4!$E$2:$E799,US_UK!$A$82),IF(TestUIn4!E799=US_UK!$A$162, 3&amp;COUNTIF(TestUIn4!$E$2:$E799,US_UK!$A$162),IF(TestUIn4!E799=US_UK!$A$242, 4&amp;COUNTIF(TestUIn4!$E$2:$E799,US_UK!$A$242),IF(TestUIn4!E799=US_UK!$A$322, 5&amp;COUNTIF(TestUIn4!$E$2:$E799,US_UK!$A$322),IF(TestUIn4!E799=US_UK!$A$402, 6&amp;COUNTIF(TestUIn4!$E$2:$E799,US_UK!$A$402),IF(TestUIn4!E799=US_UK!$A$482, 7&amp;COUNTIF(TestUIn4!$E$2:$E799,US_UK!$A$482),IF(TestUIn4!E799=US_UK!$A$562, 8&amp;COUNTIF(TestUIn4!$E$2:$E799,US_UK!$A$562),IF(TestUIn4!E799=US_UK!$A$642, 9&amp;COUNTIF(TestUIn4!$E$2:$E799,US_UK!$A$642),IF(TestUIn4!E799=US_UK!$A$722, 10&amp;COUNTIF(TestUIn4!$E$2:$E799,US_UK!$A$722),0)))))))))))</f>
        <v>0</v>
      </c>
      <c r="B799" t="str">
        <f>TestUIn4!A799</f>
        <v/>
      </c>
      <c r="C799" t="str">
        <f>TestUIn4!B799</f>
        <v/>
      </c>
      <c r="D799" t="str">
        <f>TestUIn4!C799</f>
        <v/>
      </c>
      <c r="E799" t="str">
        <f>TestUIn4!D799</f>
        <v/>
      </c>
      <c r="F799" s="87" t="str">
        <f>TestUIn4!F799</f>
        <v/>
      </c>
    </row>
    <row r="800">
      <c r="A800" s="86">
        <f>(IF(TestUIn4!E800=US_UK!$A$2,1&amp;COUNTIF(TestUIn4!$E$2:$E800,US_UK!$A$2), IF(TestUIn4!E800=US_UK!$A$82, 2&amp;COUNTIF(TestUIn4!$E$2:$E800,US_UK!$A$82),IF(TestUIn4!E800=US_UK!$A$162, 3&amp;COUNTIF(TestUIn4!$E$2:$E800,US_UK!$A$162),IF(TestUIn4!E800=US_UK!$A$242, 4&amp;COUNTIF(TestUIn4!$E$2:$E800,US_UK!$A$242),IF(TestUIn4!E800=US_UK!$A$322, 5&amp;COUNTIF(TestUIn4!$E$2:$E800,US_UK!$A$322),IF(TestUIn4!E800=US_UK!$A$402, 6&amp;COUNTIF(TestUIn4!$E$2:$E800,US_UK!$A$402),IF(TestUIn4!E800=US_UK!$A$482, 7&amp;COUNTIF(TestUIn4!$E$2:$E800,US_UK!$A$482),IF(TestUIn4!E800=US_UK!$A$562, 8&amp;COUNTIF(TestUIn4!$E$2:$E800,US_UK!$A$562),IF(TestUIn4!E800=US_UK!$A$642, 9&amp;COUNTIF(TestUIn4!$E$2:$E800,US_UK!$A$642),IF(TestUIn4!E800=US_UK!$A$722, 10&amp;COUNTIF(TestUIn4!$E$2:$E800,US_UK!$A$722),0)))))))))))</f>
        <v>0</v>
      </c>
      <c r="B800" t="str">
        <f>TestUIn4!A800</f>
        <v/>
      </c>
      <c r="C800" t="str">
        <f>TestUIn4!B800</f>
        <v/>
      </c>
      <c r="D800" t="str">
        <f>TestUIn4!C800</f>
        <v/>
      </c>
      <c r="E800" t="str">
        <f>TestUIn4!D800</f>
        <v/>
      </c>
      <c r="F800" s="87" t="str">
        <f>TestUIn4!F800</f>
        <v/>
      </c>
    </row>
    <row r="801">
      <c r="A801" s="86">
        <f>(IF(TestUIn4!E801=US_UK!$A$2,1&amp;COUNTIF(TestUIn4!$E$2:$E801,US_UK!$A$2), IF(TestUIn4!E801=US_UK!$A$82, 2&amp;COUNTIF(TestUIn4!$E$2:$E801,US_UK!$A$82),IF(TestUIn4!E801=US_UK!$A$162, 3&amp;COUNTIF(TestUIn4!$E$2:$E801,US_UK!$A$162),IF(TestUIn4!E801=US_UK!$A$242, 4&amp;COUNTIF(TestUIn4!$E$2:$E801,US_UK!$A$242),IF(TestUIn4!E801=US_UK!$A$322, 5&amp;COUNTIF(TestUIn4!$E$2:$E801,US_UK!$A$322),IF(TestUIn4!E801=US_UK!$A$402, 6&amp;COUNTIF(TestUIn4!$E$2:$E801,US_UK!$A$402),IF(TestUIn4!E801=US_UK!$A$482, 7&amp;COUNTIF(TestUIn4!$E$2:$E801,US_UK!$A$482),IF(TestUIn4!E801=US_UK!$A$562, 8&amp;COUNTIF(TestUIn4!$E$2:$E801,US_UK!$A$562),IF(TestUIn4!E801=US_UK!$A$642, 9&amp;COUNTIF(TestUIn4!$E$2:$E801,US_UK!$A$642),IF(TestUIn4!E801=US_UK!$A$722, 10&amp;COUNTIF(TestUIn4!$E$2:$E801,US_UK!$A$722),0)))))))))))</f>
        <v>0</v>
      </c>
      <c r="B801" t="str">
        <f>TestUIn4!A801</f>
        <v/>
      </c>
      <c r="C801" t="str">
        <f>TestUIn4!B801</f>
        <v/>
      </c>
      <c r="D801" t="str">
        <f>TestUIn4!C801</f>
        <v/>
      </c>
      <c r="E801" t="str">
        <f>TestUIn4!D801</f>
        <v/>
      </c>
      <c r="F801" s="87" t="str">
        <f>TestUIn4!F801</f>
        <v/>
      </c>
    </row>
    <row r="802">
      <c r="A802" s="86">
        <f>(IF(TestUIn4!E802=US_UK!$A$2,1&amp;COUNTIF(TestUIn4!$E$2:$E802,US_UK!$A$2), IF(TestUIn4!E802=US_UK!$A$82, 2&amp;COUNTIF(TestUIn4!$E$2:$E802,US_UK!$A$82),IF(TestUIn4!E802=US_UK!$A$162, 3&amp;COUNTIF(TestUIn4!$E$2:$E802,US_UK!$A$162),IF(TestUIn4!E802=US_UK!$A$242, 4&amp;COUNTIF(TestUIn4!$E$2:$E802,US_UK!$A$242),IF(TestUIn4!E802=US_UK!$A$322, 5&amp;COUNTIF(TestUIn4!$E$2:$E802,US_UK!$A$322),IF(TestUIn4!E802=US_UK!$A$402, 6&amp;COUNTIF(TestUIn4!$E$2:$E802,US_UK!$A$402),IF(TestUIn4!E802=US_UK!$A$482, 7&amp;COUNTIF(TestUIn4!$E$2:$E802,US_UK!$A$482),IF(TestUIn4!E802=US_UK!$A$562, 8&amp;COUNTIF(TestUIn4!$E$2:$E802,US_UK!$A$562),IF(TestUIn4!E802=US_UK!$A$642, 9&amp;COUNTIF(TestUIn4!$E$2:$E802,US_UK!$A$642),IF(TestUIn4!E802=US_UK!$A$722, 10&amp;COUNTIF(TestUIn4!$E$2:$E802,US_UK!$A$722),0)))))))))))</f>
        <v>0</v>
      </c>
      <c r="B802" t="str">
        <f>TestUIn4!A802</f>
        <v/>
      </c>
      <c r="C802" t="str">
        <f>TestUIn4!B802</f>
        <v/>
      </c>
      <c r="D802" t="str">
        <f>TestUIn4!C802</f>
        <v/>
      </c>
      <c r="E802" t="str">
        <f>TestUIn4!D802</f>
        <v/>
      </c>
      <c r="F802" s="87" t="str">
        <f>TestUIn4!F802</f>
        <v/>
      </c>
    </row>
    <row r="803">
      <c r="A803" s="86">
        <f>(IF(TestUIn4!E803=US_UK!$A$2,1&amp;COUNTIF(TestUIn4!$E$2:$E803,US_UK!$A$2), IF(TestUIn4!E803=US_UK!$A$82, 2&amp;COUNTIF(TestUIn4!$E$2:$E803,US_UK!$A$82),IF(TestUIn4!E803=US_UK!$A$162, 3&amp;COUNTIF(TestUIn4!$E$2:$E803,US_UK!$A$162),IF(TestUIn4!E803=US_UK!$A$242, 4&amp;COUNTIF(TestUIn4!$E$2:$E803,US_UK!$A$242),IF(TestUIn4!E803=US_UK!$A$322, 5&amp;COUNTIF(TestUIn4!$E$2:$E803,US_UK!$A$322),IF(TestUIn4!E803=US_UK!$A$402, 6&amp;COUNTIF(TestUIn4!$E$2:$E803,US_UK!$A$402),IF(TestUIn4!E803=US_UK!$A$482, 7&amp;COUNTIF(TestUIn4!$E$2:$E803,US_UK!$A$482),IF(TestUIn4!E803=US_UK!$A$562, 8&amp;COUNTIF(TestUIn4!$E$2:$E803,US_UK!$A$562),IF(TestUIn4!E803=US_UK!$A$642, 9&amp;COUNTIF(TestUIn4!$E$2:$E803,US_UK!$A$642),IF(TestUIn4!E803=US_UK!$A$722, 10&amp;COUNTIF(TestUIn4!$E$2:$E803,US_UK!$A$722),0)))))))))))</f>
        <v>0</v>
      </c>
      <c r="B803" t="str">
        <f>TestUIn4!A803</f>
        <v/>
      </c>
      <c r="C803" t="str">
        <f>TestUIn4!B803</f>
        <v/>
      </c>
      <c r="D803" t="str">
        <f>TestUIn4!C803</f>
        <v/>
      </c>
      <c r="E803" t="str">
        <f>TestUIn4!D803</f>
        <v/>
      </c>
      <c r="F803" s="87" t="str">
        <f>TestUIn4!F803</f>
        <v/>
      </c>
    </row>
    <row r="804">
      <c r="A804" s="86">
        <f>(IF(TestUIn4!E804=US_UK!$A$2,1&amp;COUNTIF(TestUIn4!$E$2:$E804,US_UK!$A$2), IF(TestUIn4!E804=US_UK!$A$82, 2&amp;COUNTIF(TestUIn4!$E$2:$E804,US_UK!$A$82),IF(TestUIn4!E804=US_UK!$A$162, 3&amp;COUNTIF(TestUIn4!$E$2:$E804,US_UK!$A$162),IF(TestUIn4!E804=US_UK!$A$242, 4&amp;COUNTIF(TestUIn4!$E$2:$E804,US_UK!$A$242),IF(TestUIn4!E804=US_UK!$A$322, 5&amp;COUNTIF(TestUIn4!$E$2:$E804,US_UK!$A$322),IF(TestUIn4!E804=US_UK!$A$402, 6&amp;COUNTIF(TestUIn4!$E$2:$E804,US_UK!$A$402),IF(TestUIn4!E804=US_UK!$A$482, 7&amp;COUNTIF(TestUIn4!$E$2:$E804,US_UK!$A$482),IF(TestUIn4!E804=US_UK!$A$562, 8&amp;COUNTIF(TestUIn4!$E$2:$E804,US_UK!$A$562),IF(TestUIn4!E804=US_UK!$A$642, 9&amp;COUNTIF(TestUIn4!$E$2:$E804,US_UK!$A$642),IF(TestUIn4!E804=US_UK!$A$722, 10&amp;COUNTIF(TestUIn4!$E$2:$E804,US_UK!$A$722),0)))))))))))</f>
        <v>0</v>
      </c>
      <c r="B804" t="str">
        <f>TestUIn4!A804</f>
        <v/>
      </c>
      <c r="C804" t="str">
        <f>TestUIn4!B804</f>
        <v/>
      </c>
      <c r="D804" t="str">
        <f>TestUIn4!C804</f>
        <v/>
      </c>
      <c r="E804" t="str">
        <f>TestUIn4!D804</f>
        <v/>
      </c>
      <c r="F804" s="87" t="str">
        <f>TestUIn4!F804</f>
        <v/>
      </c>
    </row>
    <row r="805">
      <c r="A805" s="86">
        <f>(IF(TestUIn4!E805=US_UK!$A$2,1&amp;COUNTIF(TestUIn4!$E$2:$E805,US_UK!$A$2), IF(TestUIn4!E805=US_UK!$A$82, 2&amp;COUNTIF(TestUIn4!$E$2:$E805,US_UK!$A$82),IF(TestUIn4!E805=US_UK!$A$162, 3&amp;COUNTIF(TestUIn4!$E$2:$E805,US_UK!$A$162),IF(TestUIn4!E805=US_UK!$A$242, 4&amp;COUNTIF(TestUIn4!$E$2:$E805,US_UK!$A$242),IF(TestUIn4!E805=US_UK!$A$322, 5&amp;COUNTIF(TestUIn4!$E$2:$E805,US_UK!$A$322),IF(TestUIn4!E805=US_UK!$A$402, 6&amp;COUNTIF(TestUIn4!$E$2:$E805,US_UK!$A$402),IF(TestUIn4!E805=US_UK!$A$482, 7&amp;COUNTIF(TestUIn4!$E$2:$E805,US_UK!$A$482),IF(TestUIn4!E805=US_UK!$A$562, 8&amp;COUNTIF(TestUIn4!$E$2:$E805,US_UK!$A$562),IF(TestUIn4!E805=US_UK!$A$642, 9&amp;COUNTIF(TestUIn4!$E$2:$E805,US_UK!$A$642),IF(TestUIn4!E805=US_UK!$A$722, 10&amp;COUNTIF(TestUIn4!$E$2:$E805,US_UK!$A$722),0)))))))))))</f>
        <v>0</v>
      </c>
      <c r="B805" t="str">
        <f>TestUIn4!A805</f>
        <v/>
      </c>
      <c r="C805" t="str">
        <f>TestUIn4!B805</f>
        <v/>
      </c>
      <c r="D805" t="str">
        <f>TestUIn4!C805</f>
        <v/>
      </c>
      <c r="E805" t="str">
        <f>TestUIn4!D805</f>
        <v/>
      </c>
      <c r="F805" s="87" t="str">
        <f>TestUIn4!F805</f>
        <v/>
      </c>
    </row>
    <row r="806">
      <c r="A806" s="86">
        <f>(IF(TestUIn4!E806=US_UK!$A$2,1&amp;COUNTIF(TestUIn4!$E$2:$E806,US_UK!$A$2), IF(TestUIn4!E806=US_UK!$A$82, 2&amp;COUNTIF(TestUIn4!$E$2:$E806,US_UK!$A$82),IF(TestUIn4!E806=US_UK!$A$162, 3&amp;COUNTIF(TestUIn4!$E$2:$E806,US_UK!$A$162),IF(TestUIn4!E806=US_UK!$A$242, 4&amp;COUNTIF(TestUIn4!$E$2:$E806,US_UK!$A$242),IF(TestUIn4!E806=US_UK!$A$322, 5&amp;COUNTIF(TestUIn4!$E$2:$E806,US_UK!$A$322),IF(TestUIn4!E806=US_UK!$A$402, 6&amp;COUNTIF(TestUIn4!$E$2:$E806,US_UK!$A$402),IF(TestUIn4!E806=US_UK!$A$482, 7&amp;COUNTIF(TestUIn4!$E$2:$E806,US_UK!$A$482),IF(TestUIn4!E806=US_UK!$A$562, 8&amp;COUNTIF(TestUIn4!$E$2:$E806,US_UK!$A$562),IF(TestUIn4!E806=US_UK!$A$642, 9&amp;COUNTIF(TestUIn4!$E$2:$E806,US_UK!$A$642),IF(TestUIn4!E806=US_UK!$A$722, 10&amp;COUNTIF(TestUIn4!$E$2:$E806,US_UK!$A$722),0)))))))))))</f>
        <v>0</v>
      </c>
      <c r="B806" t="str">
        <f>TestUIn4!A806</f>
        <v/>
      </c>
      <c r="C806" t="str">
        <f>TestUIn4!B806</f>
        <v/>
      </c>
      <c r="D806" t="str">
        <f>TestUIn4!C806</f>
        <v/>
      </c>
      <c r="E806" t="str">
        <f>TestUIn4!D806</f>
        <v/>
      </c>
      <c r="F806" s="87" t="str">
        <f>TestUIn4!F806</f>
        <v/>
      </c>
    </row>
    <row r="807">
      <c r="A807" s="125"/>
      <c r="B807" t="str">
        <f>TestUIn4!A807</f>
        <v/>
      </c>
      <c r="C807" t="str">
        <f>TestUIn4!B807</f>
        <v/>
      </c>
      <c r="D807" t="str">
        <f>TestUIn4!C807</f>
        <v/>
      </c>
      <c r="E807" t="str">
        <f>TestUIn4!D807</f>
        <v/>
      </c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</row>
    <row r="808">
      <c r="B808" t="str">
        <f>TestUIn4!A808</f>
        <v/>
      </c>
      <c r="C808" t="str">
        <f>TestUIn4!B808</f>
        <v/>
      </c>
      <c r="D808" t="str">
        <f>TestUIn4!C808</f>
        <v/>
      </c>
      <c r="E808" t="str">
        <f>TestUIn4!D808</f>
        <v/>
      </c>
    </row>
    <row r="809">
      <c r="B809" t="str">
        <f>TestUIn4!A809</f>
        <v/>
      </c>
      <c r="C809" t="str">
        <f>TestUIn4!B809</f>
        <v/>
      </c>
      <c r="D809" t="str">
        <f>TestUIn4!C809</f>
        <v/>
      </c>
      <c r="E809" t="str">
        <f>TestUIn4!D809</f>
        <v/>
      </c>
    </row>
    <row r="810">
      <c r="B810" t="str">
        <f>TestUIn4!A810</f>
        <v/>
      </c>
      <c r="C810" t="str">
        <f>TestUIn4!B810</f>
        <v/>
      </c>
      <c r="D810" t="str">
        <f>TestUIn4!C810</f>
        <v/>
      </c>
      <c r="E810" t="str">
        <f>TestUIn4!D810</f>
        <v/>
      </c>
    </row>
    <row r="811">
      <c r="B811" t="str">
        <f>TestUIn4!A811</f>
        <v/>
      </c>
      <c r="C811" t="str">
        <f>TestUIn4!B811</f>
        <v/>
      </c>
      <c r="D811" t="str">
        <f>TestUIn4!C811</f>
        <v/>
      </c>
      <c r="E811" t="str">
        <f>TestUIn4!D811</f>
        <v/>
      </c>
    </row>
    <row r="812">
      <c r="B812" t="str">
        <f>TestUIn4!A812</f>
        <v/>
      </c>
      <c r="C812" t="str">
        <f>TestUIn4!B812</f>
        <v/>
      </c>
      <c r="D812" t="str">
        <f>TestUIn4!C812</f>
        <v/>
      </c>
      <c r="E812" t="str">
        <f>TestUIn4!D812</f>
        <v/>
      </c>
    </row>
    <row r="813">
      <c r="B813" t="str">
        <f>TestUIn4!A813</f>
        <v/>
      </c>
      <c r="C813" t="str">
        <f>TestUIn4!B813</f>
        <v/>
      </c>
      <c r="D813" t="str">
        <f>TestUIn4!C813</f>
        <v/>
      </c>
      <c r="E813" t="str">
        <f>TestUIn4!D813</f>
        <v/>
      </c>
    </row>
    <row r="814">
      <c r="B814" t="str">
        <f>TestUIn4!A814</f>
        <v/>
      </c>
      <c r="C814" t="str">
        <f>TestUIn4!B814</f>
        <v/>
      </c>
      <c r="D814" t="str">
        <f>TestUIn4!C814</f>
        <v/>
      </c>
      <c r="E814" t="str">
        <f>TestUIn4!D814</f>
        <v/>
      </c>
    </row>
    <row r="815">
      <c r="B815" t="str">
        <f>TestUIn4!A815</f>
        <v/>
      </c>
      <c r="C815" t="str">
        <f>TestUIn4!B815</f>
        <v/>
      </c>
      <c r="D815" t="str">
        <f>TestUIn4!C815</f>
        <v/>
      </c>
      <c r="E815" t="str">
        <f>TestUIn4!D815</f>
        <v/>
      </c>
    </row>
    <row r="816">
      <c r="B816" t="str">
        <f>TestUIn4!A816</f>
        <v/>
      </c>
      <c r="C816" t="str">
        <f>TestUIn4!B816</f>
        <v/>
      </c>
      <c r="D816" t="str">
        <f>TestUIn4!C816</f>
        <v/>
      </c>
      <c r="E816" t="str">
        <f>TestUIn4!D816</f>
        <v/>
      </c>
    </row>
    <row r="817">
      <c r="B817" t="str">
        <f>TestUIn4!A817</f>
        <v/>
      </c>
      <c r="C817" t="str">
        <f>TestUIn4!B817</f>
        <v/>
      </c>
      <c r="D817" t="str">
        <f>TestUIn4!C817</f>
        <v/>
      </c>
      <c r="E817" t="str">
        <f>TestUIn4!D817</f>
        <v/>
      </c>
    </row>
    <row r="818">
      <c r="B818" t="str">
        <f>TestUIn4!A818</f>
        <v/>
      </c>
      <c r="C818" t="str">
        <f>TestUIn4!B818</f>
        <v/>
      </c>
      <c r="D818" t="str">
        <f>TestUIn4!C818</f>
        <v/>
      </c>
      <c r="E818" t="str">
        <f>TestUIn4!D818</f>
        <v/>
      </c>
    </row>
    <row r="819">
      <c r="B819" t="str">
        <f>TestUIn4!A819</f>
        <v/>
      </c>
      <c r="C819" t="str">
        <f>TestUIn4!B819</f>
        <v/>
      </c>
      <c r="D819" t="str">
        <f>TestUIn4!C819</f>
        <v/>
      </c>
      <c r="E819" t="str">
        <f>TestUIn4!D819</f>
        <v/>
      </c>
    </row>
    <row r="820">
      <c r="B820" t="str">
        <f>TestUIn4!A820</f>
        <v/>
      </c>
      <c r="C820" t="str">
        <f>TestUIn4!B820</f>
        <v/>
      </c>
      <c r="D820" t="str">
        <f>TestUIn4!C820</f>
        <v/>
      </c>
      <c r="E820" t="str">
        <f>TestUIn4!D820</f>
        <v/>
      </c>
    </row>
    <row r="821">
      <c r="B821" t="str">
        <f>TestUIn4!A821</f>
        <v/>
      </c>
      <c r="C821" t="str">
        <f>TestUIn4!B821</f>
        <v/>
      </c>
      <c r="D821" t="str">
        <f>TestUIn4!C821</f>
        <v/>
      </c>
      <c r="E821" t="str">
        <f>TestUIn4!D821</f>
        <v/>
      </c>
    </row>
    <row r="822">
      <c r="B822" t="str">
        <f>TestUIn4!A822</f>
        <v/>
      </c>
      <c r="C822" t="str">
        <f>TestUIn4!B822</f>
        <v/>
      </c>
      <c r="D822" t="str">
        <f>TestUIn4!C822</f>
        <v/>
      </c>
      <c r="E822" t="str">
        <f>TestUIn4!D822</f>
        <v/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2" t="s">
        <v>72</v>
      </c>
      <c r="B1" s="42" t="s">
        <v>73</v>
      </c>
      <c r="C1" s="42" t="s">
        <v>74</v>
      </c>
      <c r="D1" s="42" t="s">
        <v>75</v>
      </c>
      <c r="E1" s="42" t="s">
        <v>76</v>
      </c>
      <c r="F1" s="42" t="s">
        <v>77</v>
      </c>
      <c r="G1" s="42" t="s">
        <v>78</v>
      </c>
      <c r="H1" s="42" t="s">
        <v>79</v>
      </c>
      <c r="I1" s="42" t="s">
        <v>80</v>
      </c>
    </row>
    <row r="2">
      <c r="A2" s="14">
        <v>1.0</v>
      </c>
      <c r="B2" s="14" t="str">
        <f>TeamScoresR1!B2</f>
        <v>ABXCVBJNKB</v>
      </c>
      <c r="C2" s="45">
        <f>PortfolioR4!H3+I2</f>
        <v>1291120</v>
      </c>
      <c r="D2" s="45">
        <f>TeamScoresR3!C2</f>
        <v>914220</v>
      </c>
      <c r="E2" s="14">
        <v>10.0</v>
      </c>
      <c r="F2" s="14">
        <v>10000.0</v>
      </c>
      <c r="G2" s="89">
        <f t="shared" ref="G2:G13" si="1">D2+E2*F2</f>
        <v>1014220</v>
      </c>
      <c r="H2">
        <f>IFERROR(__xludf.DUMMYFUNCTION("INDEX( FILTER(US_UK!$N$2:$N$800, NOT( ISBLANK( US_UK!$N$2:$N$800 ) ) ) , ROWS( FILTER( US_UK!$N$2:$N$800 , NOT( ISBLANK( US_UK!$N$2:$N$800) ) ) ) )
"),0.0)</f>
        <v>0</v>
      </c>
      <c r="I2" s="89">
        <f t="shared" ref="I2:I13" si="2">G2+H2</f>
        <v>1014220</v>
      </c>
    </row>
    <row r="3">
      <c r="A3" s="14">
        <v>2.0</v>
      </c>
      <c r="B3" s="14" t="str">
        <f>TeamScoresR1!B3</f>
        <v>CDYUIOUYUI</v>
      </c>
      <c r="C3" s="45">
        <f>PortfolioR4!H14+I3</f>
        <v>1291120</v>
      </c>
      <c r="D3" s="45">
        <f>TeamScoresR3!C3</f>
        <v>914220</v>
      </c>
      <c r="E3" s="14">
        <v>10.0</v>
      </c>
      <c r="F3" s="14">
        <v>10000.0</v>
      </c>
      <c r="G3" s="89">
        <f t="shared" si="1"/>
        <v>1014220</v>
      </c>
      <c r="H3">
        <f>IFERROR(__xludf.DUMMYFUNCTION("INDEX( FILTER(US_UK!$O$2:$O$800 , NOT( ISBLANK( US_UK!$O$2:$O$800 ) ) ) , ROWS( FILTER( US_UK!$O$2:$O$800 , NOT( ISBLANK( US_UK!$O$2:$O$800 ) ) ) ) )
"),0.0)</f>
        <v>0</v>
      </c>
      <c r="I3" s="89">
        <f t="shared" si="2"/>
        <v>1014220</v>
      </c>
    </row>
    <row r="4">
      <c r="A4" s="14">
        <v>3.0</v>
      </c>
      <c r="B4" s="14" t="str">
        <f>TeamScoresR1!B4</f>
        <v>EFERTYUIOOIUYT</v>
      </c>
      <c r="C4" s="45">
        <f>PortfolioR4!H25+I4</f>
        <v>1291120</v>
      </c>
      <c r="D4" s="45">
        <f>TeamScoresR3!C4</f>
        <v>914220</v>
      </c>
      <c r="E4" s="14">
        <v>10.0</v>
      </c>
      <c r="F4" s="14">
        <v>10000.0</v>
      </c>
      <c r="G4" s="89">
        <f t="shared" si="1"/>
        <v>1014220</v>
      </c>
      <c r="H4">
        <f>IFERROR(__xludf.DUMMYFUNCTION("INDEX( FILTER(US_UK!$P$2:$P$800 , NOT( ISBLANK( US_UK!$P$2:$P$800 ) ) ) , ROWS( FILTER( US_UK!$P$2:$P$800 , NOT( ISBLANK( US_UK!$P$2:$P$800 ) ) ) ) )
"),0.0)</f>
        <v>0</v>
      </c>
      <c r="I4" s="89">
        <f t="shared" si="2"/>
        <v>1014220</v>
      </c>
    </row>
    <row r="5">
      <c r="A5" s="14">
        <v>4.0</v>
      </c>
      <c r="B5" s="14" t="str">
        <f>TeamScoresR1!B5</f>
        <v>HI</v>
      </c>
      <c r="C5" s="45">
        <f>PortfolioR4!H36+I5</f>
        <v>1291120</v>
      </c>
      <c r="D5" s="45">
        <f>TeamScoresR3!C5</f>
        <v>914220</v>
      </c>
      <c r="E5" s="14">
        <v>10.0</v>
      </c>
      <c r="F5" s="14">
        <v>10000.0</v>
      </c>
      <c r="G5" s="89">
        <f t="shared" si="1"/>
        <v>1014220</v>
      </c>
      <c r="H5">
        <f>IFERROR(__xludf.DUMMYFUNCTION("INDEX( FILTER(US_UK!$Q$2:$Q$800 , NOT( ISBLANK( US_UK!$Q$2:$Q$800 ) ) ) , ROWS( FILTER( US_UK!$Q$2:$Q$800 , NOT( ISBLANK( US_UK!$Q$2:$Q$800 ) ) ) ) )
"),0.0)</f>
        <v>0</v>
      </c>
      <c r="I5" s="89">
        <f t="shared" si="2"/>
        <v>1014220</v>
      </c>
    </row>
    <row r="6">
      <c r="A6" s="14">
        <v>5.0</v>
      </c>
      <c r="B6" s="14" t="str">
        <f>TeamScoresR1!B6</f>
        <v>JK</v>
      </c>
      <c r="C6" s="45">
        <f>PortfolioR4!H47+I6</f>
        <v>1291120</v>
      </c>
      <c r="D6" s="45">
        <f>TeamScoresR3!C6</f>
        <v>914220</v>
      </c>
      <c r="E6" s="14">
        <v>10.0</v>
      </c>
      <c r="F6" s="14">
        <v>10000.0</v>
      </c>
      <c r="G6" s="89">
        <f t="shared" si="1"/>
        <v>1014220</v>
      </c>
      <c r="H6">
        <f>IFERROR(__xludf.DUMMYFUNCTION("INDEX( FILTER(US_UK!R$2:R$800, NOT( ISBLANK( US_UK!R$2:R$800 ) ) ) , ROWS( FILTER( US_UK!R$2:R$800 , NOT( ISBLANK( US_UK!R$2:R$800) ) ) ) )
"),0.0)</f>
        <v>0</v>
      </c>
      <c r="I6" s="89">
        <f t="shared" si="2"/>
        <v>1014220</v>
      </c>
    </row>
    <row r="7">
      <c r="A7" s="14">
        <v>6.0</v>
      </c>
      <c r="B7" s="14" t="str">
        <f>TeamScoresR1!B7</f>
        <v>LM</v>
      </c>
      <c r="C7" s="45">
        <f>PortfolioR4!H58+I7</f>
        <v>1291120</v>
      </c>
      <c r="D7" s="45">
        <f>TeamScoresR3!C7</f>
        <v>914220</v>
      </c>
      <c r="E7" s="14">
        <v>10.0</v>
      </c>
      <c r="F7" s="14">
        <v>10000.0</v>
      </c>
      <c r="G7" s="89">
        <f t="shared" si="1"/>
        <v>1014220</v>
      </c>
      <c r="H7">
        <f>IFERROR(__xludf.DUMMYFUNCTION("INDEX( FILTER(US_UK!S$2:S$800 , NOT( ISBLANK( US_UK!S$2:S$800 ) ) ) , ROWS( FILTER( US_UK!S$2:S$800 , NOT( ISBLANK( US_UK!S$2:S$800 ) ) ) ) )
"),0.0)</f>
        <v>0</v>
      </c>
      <c r="I7" s="89">
        <f t="shared" si="2"/>
        <v>1014220</v>
      </c>
    </row>
    <row r="8">
      <c r="A8" s="14">
        <v>7.0</v>
      </c>
      <c r="B8" s="14" t="str">
        <f>TeamScoresR1!B8</f>
        <v>NO</v>
      </c>
      <c r="C8" s="45">
        <f>PortfolioR4!H69+I8</f>
        <v>1291120</v>
      </c>
      <c r="D8" s="45">
        <f>TeamScoresR3!C8</f>
        <v>914220</v>
      </c>
      <c r="E8" s="14">
        <v>10.0</v>
      </c>
      <c r="F8" s="14">
        <v>10000.0</v>
      </c>
      <c r="G8" s="89">
        <f t="shared" si="1"/>
        <v>1014220</v>
      </c>
      <c r="H8">
        <f>IFERROR(__xludf.DUMMYFUNCTION("INDEX( FILTER(US_UK!T$2:T$800, NOT( ISBLANK( US_UK!T$2:T$800 ) ) ) , ROWS( FILTER( US_UK!T$2:T$800 , NOT( ISBLANK( US_UK!T$2:T$800) ) ) ) )
"),0.0)</f>
        <v>0</v>
      </c>
      <c r="I8" s="89">
        <f t="shared" si="2"/>
        <v>1014220</v>
      </c>
    </row>
    <row r="9">
      <c r="A9" s="14">
        <v>8.0</v>
      </c>
      <c r="B9" s="14" t="str">
        <f>TeamScoresR1!B9</f>
        <v>PQ</v>
      </c>
      <c r="C9" s="45">
        <f>PortfolioR4!H80+I9</f>
        <v>1291120</v>
      </c>
      <c r="D9" s="45">
        <f>TeamScoresR3!C9</f>
        <v>914220</v>
      </c>
      <c r="E9" s="14">
        <v>10.0</v>
      </c>
      <c r="F9" s="14">
        <v>10000.0</v>
      </c>
      <c r="G9" s="89">
        <f t="shared" si="1"/>
        <v>1014220</v>
      </c>
      <c r="H9">
        <f>IFERROR(__xludf.DUMMYFUNCTION("INDEX( FILTER(US_UK!U$2:U$800 , NOT( ISBLANK( US_UK!U$2:U$800 ) ) ) , ROWS( FILTER( US_UK!U$2:U$800 , NOT( ISBLANK( US_UK!U$2:U$800 ) ) ) ) )
"),0.0)</f>
        <v>0</v>
      </c>
      <c r="I9" s="89">
        <f t="shared" si="2"/>
        <v>1014220</v>
      </c>
    </row>
    <row r="10">
      <c r="A10" s="14">
        <v>9.0</v>
      </c>
      <c r="B10" s="14" t="str">
        <f>TeamScoresR1!B10</f>
        <v>RS</v>
      </c>
      <c r="C10" s="45">
        <f>PortfolioR4!H91+I10</f>
        <v>1291120</v>
      </c>
      <c r="D10" s="45">
        <f>TeamScoresR3!C10</f>
        <v>914220</v>
      </c>
      <c r="E10" s="14">
        <v>10.0</v>
      </c>
      <c r="F10" s="14">
        <v>10000.0</v>
      </c>
      <c r="G10" s="89">
        <f t="shared" si="1"/>
        <v>1014220</v>
      </c>
      <c r="H10">
        <f>IFERROR(__xludf.DUMMYFUNCTION("INDEX( FILTER(US_UK!V$2:V$800 , NOT( ISBLANK( US_UK!V$2:V$800 ) ) ) , ROWS( FILTER( US_UK!V$2:V$800 , NOT( ISBLANK( US_UK!V$2:V$800 ) ) ) ) )
"),0.0)</f>
        <v>0</v>
      </c>
      <c r="I10" s="89">
        <f t="shared" si="2"/>
        <v>1014220</v>
      </c>
    </row>
    <row r="11">
      <c r="A11" s="14">
        <v>10.0</v>
      </c>
      <c r="B11" s="14" t="str">
        <f>TeamScoresR1!B11</f>
        <v>TU</v>
      </c>
      <c r="C11" s="45">
        <f>PortfolioR4!H102+I11</f>
        <v>1291120</v>
      </c>
      <c r="D11" s="45">
        <f>TeamScoresR3!C11</f>
        <v>914220</v>
      </c>
      <c r="E11" s="14">
        <v>10.0</v>
      </c>
      <c r="F11" s="14">
        <v>10000.0</v>
      </c>
      <c r="G11" s="89">
        <f t="shared" si="1"/>
        <v>1014220</v>
      </c>
      <c r="H11">
        <f>IFERROR(__xludf.DUMMYFUNCTION("INDEX( FILTER(US_UK!W$2:W$800 , NOT( ISBLANK( US_UK!W$2:W$800 ) ) ) , ROWS( FILTER( US_UK!W$2:W$800 , NOT( ISBLANK( US_UK!W$2:W$800 ) ) ) ) )
"),0.0)</f>
        <v>0</v>
      </c>
      <c r="I11" s="89">
        <f t="shared" si="2"/>
        <v>1014220</v>
      </c>
    </row>
    <row r="12">
      <c r="A12" s="14">
        <v>11.0</v>
      </c>
      <c r="B12" s="14" t="str">
        <f>TeamScoresR1!B12</f>
        <v>VW</v>
      </c>
      <c r="C12" s="45">
        <f>PortfolioR4!H113+I12</f>
        <v>1291120</v>
      </c>
      <c r="D12" s="45">
        <f>TeamScoresR3!C12</f>
        <v>914220</v>
      </c>
      <c r="E12" s="14">
        <v>10.0</v>
      </c>
      <c r="F12" s="14">
        <v>10000.0</v>
      </c>
      <c r="G12" s="89">
        <f t="shared" si="1"/>
        <v>1014220</v>
      </c>
      <c r="H12">
        <f>IFERROR(__xludf.DUMMYFUNCTION("INDEX( FILTER(US_UK!X$2:X$800 , NOT( ISBLANK( US_UK!X$2:X$800 ) ) ) , ROWS( FILTER( US_UK!X$2:X$800 , NOT( ISBLANK( US_UK!X$2:X$800 ) ) ) ) )
"),0.0)</f>
        <v>0</v>
      </c>
      <c r="I12" s="89">
        <f t="shared" si="2"/>
        <v>1014220</v>
      </c>
    </row>
    <row r="13">
      <c r="A13" s="14">
        <v>12.0</v>
      </c>
      <c r="B13" s="14" t="str">
        <f>TeamScoresR1!B13</f>
        <v>YZ</v>
      </c>
      <c r="C13" s="45">
        <f>PortfolioR4!H124+I13</f>
        <v>1291120</v>
      </c>
      <c r="D13" s="45">
        <f>TeamScoresR3!C13</f>
        <v>914220</v>
      </c>
      <c r="E13" s="14">
        <v>10.0</v>
      </c>
      <c r="F13" s="14">
        <v>10000.0</v>
      </c>
      <c r="G13" s="89">
        <f t="shared" si="1"/>
        <v>1014220</v>
      </c>
      <c r="H13">
        <f>IFERROR(__xludf.DUMMYFUNCTION("INDEX( FILTER(US_UK!Y$2:Y$800 , NOT( ISBLANK( US_UK!Y$2:Y$800 ) ) ) , ROWS( FILTER( US_UK!Y$2:Y$800 , NOT( ISBLANK( US_UK!Y$2:Y$800 ) ) ) ) )
"),0.0)</f>
        <v>0</v>
      </c>
      <c r="I13" s="89">
        <f t="shared" si="2"/>
        <v>1014220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0" max="10" width="15.57"/>
  </cols>
  <sheetData>
    <row r="1">
      <c r="A1" s="9" t="s">
        <v>35</v>
      </c>
      <c r="B1" s="9" t="s">
        <v>38</v>
      </c>
      <c r="C1" s="8" t="s">
        <v>42</v>
      </c>
      <c r="D1" s="8" t="s">
        <v>41</v>
      </c>
      <c r="E1" s="8" t="s">
        <v>173</v>
      </c>
      <c r="F1" s="101" t="s">
        <v>37</v>
      </c>
      <c r="G1" s="75" t="s">
        <v>174</v>
      </c>
      <c r="H1" s="8" t="s">
        <v>167</v>
      </c>
      <c r="I1" s="12" t="s">
        <v>168</v>
      </c>
      <c r="J1" s="8" t="s">
        <v>169</v>
      </c>
      <c r="K1" s="12" t="s">
        <v>170</v>
      </c>
      <c r="L1" s="8" t="s">
        <v>34</v>
      </c>
      <c r="M1" s="8" t="s">
        <v>43</v>
      </c>
      <c r="N1" s="8" t="s">
        <v>175</v>
      </c>
      <c r="O1" s="8" t="s">
        <v>176</v>
      </c>
      <c r="P1" s="8" t="s">
        <v>177</v>
      </c>
      <c r="Q1" s="8" t="s">
        <v>178</v>
      </c>
      <c r="R1" s="8" t="s">
        <v>179</v>
      </c>
      <c r="S1" s="8" t="s">
        <v>180</v>
      </c>
      <c r="T1" s="8" t="s">
        <v>181</v>
      </c>
      <c r="U1" s="8" t="s">
        <v>182</v>
      </c>
      <c r="V1" s="8" t="s">
        <v>183</v>
      </c>
      <c r="W1" s="8" t="s">
        <v>184</v>
      </c>
      <c r="X1" s="8" t="s">
        <v>185</v>
      </c>
      <c r="Y1" s="8" t="s">
        <v>186</v>
      </c>
      <c r="Z1" s="8" t="s">
        <v>187</v>
      </c>
      <c r="AA1" s="8" t="s">
        <v>188</v>
      </c>
      <c r="AB1" s="8" t="s">
        <v>189</v>
      </c>
      <c r="AC1" s="8" t="s">
        <v>190</v>
      </c>
      <c r="AD1" s="8" t="s">
        <v>191</v>
      </c>
      <c r="AE1" s="8" t="s">
        <v>192</v>
      </c>
      <c r="AF1" s="8" t="s">
        <v>193</v>
      </c>
      <c r="AG1" s="8" t="s">
        <v>194</v>
      </c>
      <c r="AH1" s="8" t="s">
        <v>195</v>
      </c>
      <c r="AI1" s="8" t="s">
        <v>196</v>
      </c>
      <c r="AJ1" s="8" t="s">
        <v>197</v>
      </c>
      <c r="AK1" s="8" t="s">
        <v>198</v>
      </c>
      <c r="AL1" s="14"/>
      <c r="AM1" s="14"/>
      <c r="AN1" s="14"/>
      <c r="AO1" s="14"/>
      <c r="AP1" s="14"/>
    </row>
    <row r="2">
      <c r="A2" s="102" t="str">
        <f>Stock_Prices!A27</f>
        <v>GOOG</v>
      </c>
      <c r="B2" s="102" t="str">
        <f>Stock_Prices!B27</f>
        <v>Google</v>
      </c>
      <c r="C2" s="103">
        <f>Stock_Prices!C27-D2</f>
        <v>100000</v>
      </c>
      <c r="D2" s="104">
        <f>SUM(H2:H80)-SUM(J2:J80)</f>
        <v>0</v>
      </c>
      <c r="E2" s="105">
        <f>Stock_Prices!I27</f>
        <v>0.3</v>
      </c>
      <c r="F2" s="106">
        <f>Stock_Prices!J27</f>
        <v>8875</v>
      </c>
      <c r="G2" s="85" t="s">
        <v>199</v>
      </c>
      <c r="H2" s="14">
        <f>IF(ISNA(VLOOKUP(G2,Round4_Transactions!$A$2:$F$800,2,FALSE)), 0,VLOOKUP(G2,Round4_Transactions!$A$2:$F$800,2,FALSE))</f>
        <v>0</v>
      </c>
      <c r="I2" s="60">
        <f>IF(ISNA(VLOOKUP(G2,Round4_Transactions!$A$2:$F$800,3,FALSE)), 0,VLOOKUP(G2,Round4_Transactions!$A$2:$F$800,3,FALSE))</f>
        <v>0</v>
      </c>
      <c r="J2" s="60">
        <f>IF(ISNA(VLOOKUP(G2,Round4_Transactions!$A$2:$F$800,4,FALSE)), 0,VLOOKUP(G2,Round4_Transactions!$A$2:$F$800,4,FALSE))</f>
        <v>0</v>
      </c>
      <c r="K2" s="60">
        <f>IF(ISNA(VLOOKUP(G2,Round4_Transactions!$A$2:$F$800,5,FALSE)), 0,VLOOKUP(G2,Round4_Transactions!$A$2:$F$800,5,FALSE))</f>
        <v>0</v>
      </c>
      <c r="L2" s="86">
        <f>IF(ISNA(VLOOKUP(G2,Round4_Transactions!$A$2:$F$800,6,FALSE)), 0,VLOOKUP(G2,Round4_Transactions!$A$2:$F$800,6,FALSE))</f>
        <v>0</v>
      </c>
      <c r="M2" s="107">
        <f t="shared" ref="M2:M400" si="1">-I2*H2+J2*K2</f>
        <v>0</v>
      </c>
      <c r="N2" s="107">
        <f>if($L2=1,$M2,0)</f>
        <v>0</v>
      </c>
      <c r="O2" s="107">
        <f>if($L2=2,$M2,0)</f>
        <v>0</v>
      </c>
      <c r="P2" s="107">
        <f>if($L2=3,$M2,0)</f>
        <v>0</v>
      </c>
      <c r="Q2" s="107">
        <f>if($L2=4,$M2,0)</f>
        <v>0</v>
      </c>
      <c r="R2" s="107">
        <f>if($L2=5,$M2,0)</f>
        <v>0</v>
      </c>
      <c r="S2" s="107">
        <f>if($L2=6,$M2,0)</f>
        <v>0</v>
      </c>
      <c r="T2" s="107">
        <f>if($L2=7,$M2,0)</f>
        <v>0</v>
      </c>
      <c r="U2" s="107">
        <f>if($L2=8,$M2,0)</f>
        <v>0</v>
      </c>
      <c r="V2" s="107">
        <f>if($L2=9,$M2,0)</f>
        <v>0</v>
      </c>
      <c r="W2" s="107">
        <f>if($L2=10,$M2,0)</f>
        <v>0</v>
      </c>
      <c r="X2" s="107">
        <f>if($L2=11,$M2,0)</f>
        <v>0</v>
      </c>
      <c r="Y2" s="107">
        <f>if($L2=12,$M2,0)</f>
        <v>0</v>
      </c>
      <c r="Z2" s="107">
        <f>if($L2=1,$H2-$J2,0)</f>
        <v>0</v>
      </c>
      <c r="AA2" s="107">
        <f>if($L2=2,$H2-$J2,0)</f>
        <v>0</v>
      </c>
      <c r="AB2" s="107">
        <f>if($L2=3,$H2-$J2,0)</f>
        <v>0</v>
      </c>
      <c r="AC2" s="107">
        <f>if($L2=4,$H2-$J2,0)</f>
        <v>0</v>
      </c>
      <c r="AD2" s="107">
        <f>if($L2=5,$H2-$J2,0)</f>
        <v>0</v>
      </c>
      <c r="AE2" s="107">
        <f>if($L2=6,$H2-$J2,0)</f>
        <v>0</v>
      </c>
      <c r="AF2" s="107">
        <f>if($L2=7,$H2-$J2,0)</f>
        <v>0</v>
      </c>
      <c r="AG2" s="107">
        <f>if($L2=8,$H2-$J2,0)</f>
        <v>0</v>
      </c>
      <c r="AH2" s="107">
        <f>if($L2=9,$H2-$J2,0)</f>
        <v>0</v>
      </c>
      <c r="AI2" s="107">
        <f>if($L2=10,$H2-$J2,0)</f>
        <v>0</v>
      </c>
      <c r="AJ2" s="107">
        <f>if($L2=11,$H2-$J2,0)</f>
        <v>0</v>
      </c>
      <c r="AK2" s="107">
        <f>if($L2=12,$H2-$J2,0)</f>
        <v>0</v>
      </c>
    </row>
    <row r="3">
      <c r="A3" s="107"/>
      <c r="B3" s="107"/>
      <c r="C3" s="107"/>
      <c r="D3" s="107"/>
      <c r="E3" s="107"/>
      <c r="F3" s="108">
        <f t="shared" ref="F3:F80" si="2">if(H2&gt;0,I2+$E$2*(I2-F2)+$E$2,if(J2&gt;0,K2+$E$2*(K2-F2)-$E$2,F2))</f>
        <v>8875</v>
      </c>
      <c r="G3" s="90" t="s">
        <v>201</v>
      </c>
      <c r="H3" s="14">
        <f>IF(ISNA(VLOOKUP(G3,Round4_Transactions!$A$2:$F$800,2,FALSE)), 0,VLOOKUP(G3,Round4_Transactions!$A$2:$F$800,2,FALSE))</f>
        <v>0</v>
      </c>
      <c r="I3" s="60">
        <f>IF(ISNA(VLOOKUP(G3,Round4_Transactions!$A$2:$F$800,3,FALSE)), 0,VLOOKUP(G3,Round4_Transactions!$A$2:$F$800,3,FALSE))</f>
        <v>0</v>
      </c>
      <c r="J3" s="60">
        <f>IF(ISNA(VLOOKUP(G3,Round4_Transactions!$A$2:$F$800,4,FALSE)), 0,VLOOKUP(G3,Round4_Transactions!$A$2:$F$800,4,FALSE))</f>
        <v>0</v>
      </c>
      <c r="K3" s="60">
        <f>IF(ISNA(VLOOKUP(G3,Round4_Transactions!$A$2:$F$800,5,FALSE)), 0,VLOOKUP(G3,Round4_Transactions!$A$2:$F$800,5,FALSE))</f>
        <v>0</v>
      </c>
      <c r="L3" s="86">
        <f>IF(ISNA(VLOOKUP(G3,Round4_Transactions!$A$2:$F$800,6,FALSE)), 0,VLOOKUP(G3,Round4_Transactions!$A$2:$F$800,6,FALSE))</f>
        <v>0</v>
      </c>
      <c r="M3" s="107">
        <f t="shared" si="1"/>
        <v>0</v>
      </c>
      <c r="N3" s="107">
        <f t="shared" ref="N3:N400" si="3">if($L3=1,$M3+N2,N2)</f>
        <v>0</v>
      </c>
      <c r="O3" s="107">
        <f t="shared" ref="O3:O400" si="4">if($L3=2,$M3+O2,O2)</f>
        <v>0</v>
      </c>
      <c r="P3" s="107">
        <f t="shared" ref="P3:P400" si="5">if($L3=3,$M3+P2,P2)</f>
        <v>0</v>
      </c>
      <c r="Q3" s="107">
        <f t="shared" ref="Q3:Q400" si="6">if($L3=4,$M3+Q2,Q2)</f>
        <v>0</v>
      </c>
      <c r="R3" s="107">
        <f t="shared" ref="R3:R400" si="7">if($L3=5,$M3+R2,R2)</f>
        <v>0</v>
      </c>
      <c r="S3" s="107">
        <f t="shared" ref="S3:S400" si="8">if($L3=6,$M3+S2,S2)</f>
        <v>0</v>
      </c>
      <c r="T3" s="107">
        <f t="shared" ref="T3:T400" si="9">if($L3=7,$M3+T2,T2)</f>
        <v>0</v>
      </c>
      <c r="U3" s="107">
        <f t="shared" ref="U3:U400" si="10">if($L3=8,$M3+U2,U2)</f>
        <v>0</v>
      </c>
      <c r="V3" s="107">
        <f t="shared" ref="V3:V400" si="11">if($L3=9,$M3+V2,V2)</f>
        <v>0</v>
      </c>
      <c r="W3" s="107">
        <f t="shared" ref="W3:W400" si="12">if($L3=10,$M3+W2,W2)</f>
        <v>0</v>
      </c>
      <c r="X3" s="107">
        <f t="shared" ref="X3:X400" si="13">if($L3=11,$M3+X2,X2)</f>
        <v>0</v>
      </c>
      <c r="Y3" s="107">
        <f t="shared" ref="Y3:Y400" si="14">if($L3=12,$M3+Y2,Y2)</f>
        <v>0</v>
      </c>
      <c r="Z3" s="107">
        <f t="shared" ref="Z3:Z80" si="15">if($L3=1,$H3-$J3+Z2,Z2)</f>
        <v>0</v>
      </c>
      <c r="AA3" s="107">
        <f t="shared" ref="AA3:AA80" si="16">if($L3=2,$H3-$J3+AA2,AA2)</f>
        <v>0</v>
      </c>
      <c r="AB3" s="107">
        <f t="shared" ref="AB3:AB80" si="17">if($L3=3,$H3-$J3+AB2,AB2)</f>
        <v>0</v>
      </c>
      <c r="AC3" s="107">
        <f t="shared" ref="AC3:AC80" si="18">if($L3=4,$H3-$J3+AC2,AC2)</f>
        <v>0</v>
      </c>
      <c r="AD3" s="107">
        <f t="shared" ref="AD3:AD80" si="19">if($L3=5,$H3-$J3+AD2,AD2)</f>
        <v>0</v>
      </c>
      <c r="AE3" s="107">
        <f t="shared" ref="AE3:AE80" si="20">if($L3=6,$H3-$J3+AE2,AE2)</f>
        <v>0</v>
      </c>
      <c r="AF3" s="107">
        <f t="shared" ref="AF3:AF80" si="21">if($L3=7,$H3-$J3+AF2,AF2)</f>
        <v>0</v>
      </c>
      <c r="AG3" s="107">
        <f t="shared" ref="AG3:AG80" si="22">if($L3=8,$H3-$J3+AG2,AG2)</f>
        <v>0</v>
      </c>
      <c r="AH3" s="107">
        <f t="shared" ref="AH3:AH80" si="23">if($L3=9,$H3-$J3+AH2,AH2)</f>
        <v>0</v>
      </c>
      <c r="AI3" s="107">
        <f t="shared" ref="AI3:AI80" si="24">if($L3=10,$H3-$J3+AI2,AI2)</f>
        <v>0</v>
      </c>
      <c r="AJ3" s="107">
        <f t="shared" ref="AJ3:AJ80" si="25">if($L3=11,$H3-$J3+AJ2,AJ2)</f>
        <v>0</v>
      </c>
      <c r="AK3" s="107">
        <f t="shared" ref="AK3:AK80" si="26">if($L3=12,$H3-$J3+AK2,AK2)</f>
        <v>0</v>
      </c>
    </row>
    <row r="4">
      <c r="A4" s="107"/>
      <c r="B4" s="107"/>
      <c r="C4" s="107"/>
      <c r="D4" s="107"/>
      <c r="E4" s="107"/>
      <c r="F4" s="108">
        <f t="shared" si="2"/>
        <v>8875</v>
      </c>
      <c r="G4" s="90" t="s">
        <v>202</v>
      </c>
      <c r="H4" s="14">
        <f>IF(ISNA(VLOOKUP(G4,Round4_Transactions!$A$2:$F$800,2,FALSE)), 0,VLOOKUP(G4,Round4_Transactions!$A$2:$F$800,2,FALSE))</f>
        <v>0</v>
      </c>
      <c r="I4" s="60">
        <f>IF(ISNA(VLOOKUP(G4,Round4_Transactions!$A$2:$F$800,3,FALSE)), 0,VLOOKUP(G4,Round4_Transactions!$A$2:$F$800,3,FALSE))</f>
        <v>0</v>
      </c>
      <c r="J4" s="60">
        <f>IF(ISNA(VLOOKUP(G4,Round4_Transactions!$A$2:$F$800,4,FALSE)), 0,VLOOKUP(G4,Round4_Transactions!$A$2:$F$800,4,FALSE))</f>
        <v>0</v>
      </c>
      <c r="K4" s="60">
        <f>IF(ISNA(VLOOKUP(G4,Round4_Transactions!$A$2:$F$800,5,FALSE)), 0,VLOOKUP(G4,Round4_Transactions!$A$2:$F$800,5,FALSE))</f>
        <v>0</v>
      </c>
      <c r="L4" s="86">
        <f>IF(ISNA(VLOOKUP(G4,Round4_Transactions!$A$2:$F$800,6,FALSE)), 0,VLOOKUP(G4,Round4_Transactions!$A$2:$F$800,6,FALSE))</f>
        <v>0</v>
      </c>
      <c r="M4" s="107">
        <f t="shared" si="1"/>
        <v>0</v>
      </c>
      <c r="N4" s="107">
        <f t="shared" si="3"/>
        <v>0</v>
      </c>
      <c r="O4" s="107">
        <f t="shared" si="4"/>
        <v>0</v>
      </c>
      <c r="P4" s="107">
        <f t="shared" si="5"/>
        <v>0</v>
      </c>
      <c r="Q4" s="107">
        <f t="shared" si="6"/>
        <v>0</v>
      </c>
      <c r="R4" s="107">
        <f t="shared" si="7"/>
        <v>0</v>
      </c>
      <c r="S4" s="107">
        <f t="shared" si="8"/>
        <v>0</v>
      </c>
      <c r="T4" s="107">
        <f t="shared" si="9"/>
        <v>0</v>
      </c>
      <c r="U4" s="107">
        <f t="shared" si="10"/>
        <v>0</v>
      </c>
      <c r="V4" s="107">
        <f t="shared" si="11"/>
        <v>0</v>
      </c>
      <c r="W4" s="107">
        <f t="shared" si="12"/>
        <v>0</v>
      </c>
      <c r="X4" s="107">
        <f t="shared" si="13"/>
        <v>0</v>
      </c>
      <c r="Y4" s="107">
        <f t="shared" si="14"/>
        <v>0</v>
      </c>
      <c r="Z4" s="107">
        <f t="shared" si="15"/>
        <v>0</v>
      </c>
      <c r="AA4" s="107">
        <f t="shared" si="16"/>
        <v>0</v>
      </c>
      <c r="AB4" s="107">
        <f t="shared" si="17"/>
        <v>0</v>
      </c>
      <c r="AC4" s="107">
        <f t="shared" si="18"/>
        <v>0</v>
      </c>
      <c r="AD4" s="107">
        <f t="shared" si="19"/>
        <v>0</v>
      </c>
      <c r="AE4" s="107">
        <f t="shared" si="20"/>
        <v>0</v>
      </c>
      <c r="AF4" s="107">
        <f t="shared" si="21"/>
        <v>0</v>
      </c>
      <c r="AG4" s="107">
        <f t="shared" si="22"/>
        <v>0</v>
      </c>
      <c r="AH4" s="107">
        <f t="shared" si="23"/>
        <v>0</v>
      </c>
      <c r="AI4" s="107">
        <f t="shared" si="24"/>
        <v>0</v>
      </c>
      <c r="AJ4" s="107">
        <f t="shared" si="25"/>
        <v>0</v>
      </c>
      <c r="AK4" s="107">
        <f t="shared" si="26"/>
        <v>0</v>
      </c>
    </row>
    <row r="5">
      <c r="A5" s="107"/>
      <c r="B5" s="107"/>
      <c r="C5" s="107"/>
      <c r="D5" s="107"/>
      <c r="E5" s="107"/>
      <c r="F5" s="108">
        <f t="shared" si="2"/>
        <v>8875</v>
      </c>
      <c r="G5" s="90" t="s">
        <v>203</v>
      </c>
      <c r="H5" s="14">
        <f>IF(ISNA(VLOOKUP(G5,Round4_Transactions!$A$2:$F$800,2,FALSE)), 0,VLOOKUP(G5,Round4_Transactions!$A$2:$F$800,2,FALSE))</f>
        <v>0</v>
      </c>
      <c r="I5" s="60">
        <f>IF(ISNA(VLOOKUP(G5,Round4_Transactions!$A$2:$F$800,3,FALSE)), 0,VLOOKUP(G5,Round4_Transactions!$A$2:$F$800,3,FALSE))</f>
        <v>0</v>
      </c>
      <c r="J5" s="60">
        <f>IF(ISNA(VLOOKUP(G5,Round4_Transactions!$A$2:$F$800,4,FALSE)), 0,VLOOKUP(G5,Round4_Transactions!$A$2:$F$800,4,FALSE))</f>
        <v>0</v>
      </c>
      <c r="K5" s="60">
        <f>IF(ISNA(VLOOKUP(G5,Round4_Transactions!$A$2:$F$800,5,FALSE)), 0,VLOOKUP(G5,Round4_Transactions!$A$2:$F$800,5,FALSE))</f>
        <v>0</v>
      </c>
      <c r="L5" s="86">
        <f>IF(ISNA(VLOOKUP(G5,Round4_Transactions!$A$2:$F$800,6,FALSE)), 0,VLOOKUP(G5,Round4_Transactions!$A$2:$F$800,6,FALSE))</f>
        <v>0</v>
      </c>
      <c r="M5" s="107">
        <f t="shared" si="1"/>
        <v>0</v>
      </c>
      <c r="N5" s="107">
        <f t="shared" si="3"/>
        <v>0</v>
      </c>
      <c r="O5" s="107">
        <f t="shared" si="4"/>
        <v>0</v>
      </c>
      <c r="P5" s="107">
        <f t="shared" si="5"/>
        <v>0</v>
      </c>
      <c r="Q5" s="107">
        <f t="shared" si="6"/>
        <v>0</v>
      </c>
      <c r="R5" s="107">
        <f t="shared" si="7"/>
        <v>0</v>
      </c>
      <c r="S5" s="107">
        <f t="shared" si="8"/>
        <v>0</v>
      </c>
      <c r="T5" s="107">
        <f t="shared" si="9"/>
        <v>0</v>
      </c>
      <c r="U5" s="107">
        <f t="shared" si="10"/>
        <v>0</v>
      </c>
      <c r="V5" s="107">
        <f t="shared" si="11"/>
        <v>0</v>
      </c>
      <c r="W5" s="107">
        <f t="shared" si="12"/>
        <v>0</v>
      </c>
      <c r="X5" s="107">
        <f t="shared" si="13"/>
        <v>0</v>
      </c>
      <c r="Y5" s="107">
        <f t="shared" si="14"/>
        <v>0</v>
      </c>
      <c r="Z5" s="107">
        <f t="shared" si="15"/>
        <v>0</v>
      </c>
      <c r="AA5" s="107">
        <f t="shared" si="16"/>
        <v>0</v>
      </c>
      <c r="AB5" s="107">
        <f t="shared" si="17"/>
        <v>0</v>
      </c>
      <c r="AC5" s="107">
        <f t="shared" si="18"/>
        <v>0</v>
      </c>
      <c r="AD5" s="107">
        <f t="shared" si="19"/>
        <v>0</v>
      </c>
      <c r="AE5" s="107">
        <f t="shared" si="20"/>
        <v>0</v>
      </c>
      <c r="AF5" s="107">
        <f t="shared" si="21"/>
        <v>0</v>
      </c>
      <c r="AG5" s="107">
        <f t="shared" si="22"/>
        <v>0</v>
      </c>
      <c r="AH5" s="107">
        <f t="shared" si="23"/>
        <v>0</v>
      </c>
      <c r="AI5" s="107">
        <f t="shared" si="24"/>
        <v>0</v>
      </c>
      <c r="AJ5" s="107">
        <f t="shared" si="25"/>
        <v>0</v>
      </c>
      <c r="AK5" s="107">
        <f t="shared" si="26"/>
        <v>0</v>
      </c>
    </row>
    <row r="6">
      <c r="A6" s="107"/>
      <c r="B6" s="107"/>
      <c r="C6" s="107"/>
      <c r="D6" s="107"/>
      <c r="E6" s="107"/>
      <c r="F6" s="108">
        <f t="shared" si="2"/>
        <v>8875</v>
      </c>
      <c r="G6" s="90" t="s">
        <v>204</v>
      </c>
      <c r="H6" s="14">
        <f>IF(ISNA(VLOOKUP(G6,Round4_Transactions!$A$2:$F$800,2,FALSE)), 0,VLOOKUP(G6,Round4_Transactions!$A$2:$F$800,2,FALSE))</f>
        <v>0</v>
      </c>
      <c r="I6" s="60">
        <f>IF(ISNA(VLOOKUP(G6,Round4_Transactions!$A$2:$F$800,3,FALSE)), 0,VLOOKUP(G6,Round4_Transactions!$A$2:$F$800,3,FALSE))</f>
        <v>0</v>
      </c>
      <c r="J6" s="60">
        <f>IF(ISNA(VLOOKUP(G6,Round4_Transactions!$A$2:$F$800,4,FALSE)), 0,VLOOKUP(G6,Round4_Transactions!$A$2:$F$800,4,FALSE))</f>
        <v>0</v>
      </c>
      <c r="K6" s="60">
        <f>IF(ISNA(VLOOKUP(G6,Round4_Transactions!$A$2:$F$800,5,FALSE)), 0,VLOOKUP(G6,Round4_Transactions!$A$2:$F$800,5,FALSE))</f>
        <v>0</v>
      </c>
      <c r="L6" s="86">
        <f>IF(ISNA(VLOOKUP(G6,Round4_Transactions!$A$2:$F$800,6,FALSE)), 0,VLOOKUP(G6,Round4_Transactions!$A$2:$F$800,6,FALSE))</f>
        <v>0</v>
      </c>
      <c r="M6" s="107">
        <f t="shared" si="1"/>
        <v>0</v>
      </c>
      <c r="N6" s="107">
        <f t="shared" si="3"/>
        <v>0</v>
      </c>
      <c r="O6" s="107">
        <f t="shared" si="4"/>
        <v>0</v>
      </c>
      <c r="P6" s="107">
        <f t="shared" si="5"/>
        <v>0</v>
      </c>
      <c r="Q6" s="107">
        <f t="shared" si="6"/>
        <v>0</v>
      </c>
      <c r="R6" s="107">
        <f t="shared" si="7"/>
        <v>0</v>
      </c>
      <c r="S6" s="107">
        <f t="shared" si="8"/>
        <v>0</v>
      </c>
      <c r="T6" s="107">
        <f t="shared" si="9"/>
        <v>0</v>
      </c>
      <c r="U6" s="107">
        <f t="shared" si="10"/>
        <v>0</v>
      </c>
      <c r="V6" s="107">
        <f t="shared" si="11"/>
        <v>0</v>
      </c>
      <c r="W6" s="107">
        <f t="shared" si="12"/>
        <v>0</v>
      </c>
      <c r="X6" s="107">
        <f t="shared" si="13"/>
        <v>0</v>
      </c>
      <c r="Y6" s="107">
        <f t="shared" si="14"/>
        <v>0</v>
      </c>
      <c r="Z6" s="107">
        <f t="shared" si="15"/>
        <v>0</v>
      </c>
      <c r="AA6" s="107">
        <f t="shared" si="16"/>
        <v>0</v>
      </c>
      <c r="AB6" s="107">
        <f t="shared" si="17"/>
        <v>0</v>
      </c>
      <c r="AC6" s="107">
        <f t="shared" si="18"/>
        <v>0</v>
      </c>
      <c r="AD6" s="107">
        <f t="shared" si="19"/>
        <v>0</v>
      </c>
      <c r="AE6" s="107">
        <f t="shared" si="20"/>
        <v>0</v>
      </c>
      <c r="AF6" s="107">
        <f t="shared" si="21"/>
        <v>0</v>
      </c>
      <c r="AG6" s="107">
        <f t="shared" si="22"/>
        <v>0</v>
      </c>
      <c r="AH6" s="107">
        <f t="shared" si="23"/>
        <v>0</v>
      </c>
      <c r="AI6" s="107">
        <f t="shared" si="24"/>
        <v>0</v>
      </c>
      <c r="AJ6" s="107">
        <f t="shared" si="25"/>
        <v>0</v>
      </c>
      <c r="AK6" s="107">
        <f t="shared" si="26"/>
        <v>0</v>
      </c>
    </row>
    <row r="7">
      <c r="A7" s="107"/>
      <c r="B7" s="107"/>
      <c r="C7" s="107"/>
      <c r="D7" s="107"/>
      <c r="E7" s="107"/>
      <c r="F7" s="108">
        <f t="shared" si="2"/>
        <v>8875</v>
      </c>
      <c r="G7" s="90" t="s">
        <v>205</v>
      </c>
      <c r="H7" s="14">
        <f>IF(ISNA(VLOOKUP(G7,Round4_Transactions!$A$2:$F$800,2,FALSE)), 0,VLOOKUP(G7,Round4_Transactions!$A$2:$F$800,2,FALSE))</f>
        <v>0</v>
      </c>
      <c r="I7" s="60">
        <f>IF(ISNA(VLOOKUP(G7,Round4_Transactions!$A$2:$F$800,3,FALSE)), 0,VLOOKUP(G7,Round4_Transactions!$A$2:$F$800,3,FALSE))</f>
        <v>0</v>
      </c>
      <c r="J7" s="60">
        <f>IF(ISNA(VLOOKUP(G7,Round4_Transactions!$A$2:$F$800,4,FALSE)), 0,VLOOKUP(G7,Round4_Transactions!$A$2:$F$800,4,FALSE))</f>
        <v>0</v>
      </c>
      <c r="K7" s="60">
        <f>IF(ISNA(VLOOKUP(G7,Round4_Transactions!$A$2:$F$800,5,FALSE)), 0,VLOOKUP(G7,Round4_Transactions!$A$2:$F$800,5,FALSE))</f>
        <v>0</v>
      </c>
      <c r="L7" s="86">
        <f>IF(ISNA(VLOOKUP(G7,Round4_Transactions!$A$2:$F$800,6,FALSE)), 0,VLOOKUP(G7,Round4_Transactions!$A$2:$F$800,6,FALSE))</f>
        <v>0</v>
      </c>
      <c r="M7" s="107">
        <f t="shared" si="1"/>
        <v>0</v>
      </c>
      <c r="N7" s="107">
        <f t="shared" si="3"/>
        <v>0</v>
      </c>
      <c r="O7" s="107">
        <f t="shared" si="4"/>
        <v>0</v>
      </c>
      <c r="P7" s="107">
        <f t="shared" si="5"/>
        <v>0</v>
      </c>
      <c r="Q7" s="107">
        <f t="shared" si="6"/>
        <v>0</v>
      </c>
      <c r="R7" s="107">
        <f t="shared" si="7"/>
        <v>0</v>
      </c>
      <c r="S7" s="107">
        <f t="shared" si="8"/>
        <v>0</v>
      </c>
      <c r="T7" s="107">
        <f t="shared" si="9"/>
        <v>0</v>
      </c>
      <c r="U7" s="107">
        <f t="shared" si="10"/>
        <v>0</v>
      </c>
      <c r="V7" s="107">
        <f t="shared" si="11"/>
        <v>0</v>
      </c>
      <c r="W7" s="107">
        <f t="shared" si="12"/>
        <v>0</v>
      </c>
      <c r="X7" s="107">
        <f t="shared" si="13"/>
        <v>0</v>
      </c>
      <c r="Y7" s="107">
        <f t="shared" si="14"/>
        <v>0</v>
      </c>
      <c r="Z7" s="107">
        <f t="shared" si="15"/>
        <v>0</v>
      </c>
      <c r="AA7" s="107">
        <f t="shared" si="16"/>
        <v>0</v>
      </c>
      <c r="AB7" s="107">
        <f t="shared" si="17"/>
        <v>0</v>
      </c>
      <c r="AC7" s="107">
        <f t="shared" si="18"/>
        <v>0</v>
      </c>
      <c r="AD7" s="107">
        <f t="shared" si="19"/>
        <v>0</v>
      </c>
      <c r="AE7" s="107">
        <f t="shared" si="20"/>
        <v>0</v>
      </c>
      <c r="AF7" s="107">
        <f t="shared" si="21"/>
        <v>0</v>
      </c>
      <c r="AG7" s="107">
        <f t="shared" si="22"/>
        <v>0</v>
      </c>
      <c r="AH7" s="107">
        <f t="shared" si="23"/>
        <v>0</v>
      </c>
      <c r="AI7" s="107">
        <f t="shared" si="24"/>
        <v>0</v>
      </c>
      <c r="AJ7" s="107">
        <f t="shared" si="25"/>
        <v>0</v>
      </c>
      <c r="AK7" s="107">
        <f t="shared" si="26"/>
        <v>0</v>
      </c>
    </row>
    <row r="8">
      <c r="A8" s="107"/>
      <c r="B8" s="107"/>
      <c r="C8" s="107"/>
      <c r="D8" s="107"/>
      <c r="E8" s="107"/>
      <c r="F8" s="108">
        <f t="shared" si="2"/>
        <v>8875</v>
      </c>
      <c r="G8" s="90" t="s">
        <v>206</v>
      </c>
      <c r="H8" s="14">
        <f>IF(ISNA(VLOOKUP(G8,Round4_Transactions!$A$2:$F$800,2,FALSE)), 0,VLOOKUP(G8,Round4_Transactions!$A$2:$F$800,2,FALSE))</f>
        <v>0</v>
      </c>
      <c r="I8" s="60">
        <f>IF(ISNA(VLOOKUP(G8,Round4_Transactions!$A$2:$F$800,3,FALSE)), 0,VLOOKUP(G8,Round4_Transactions!$A$2:$F$800,3,FALSE))</f>
        <v>0</v>
      </c>
      <c r="J8" s="60">
        <f>IF(ISNA(VLOOKUP(G8,Round4_Transactions!$A$2:$F$800,4,FALSE)), 0,VLOOKUP(G8,Round4_Transactions!$A$2:$F$800,4,FALSE))</f>
        <v>0</v>
      </c>
      <c r="K8" s="60">
        <f>IF(ISNA(VLOOKUP(G8,Round4_Transactions!$A$2:$F$800,5,FALSE)), 0,VLOOKUP(G8,Round4_Transactions!$A$2:$F$800,5,FALSE))</f>
        <v>0</v>
      </c>
      <c r="L8" s="86">
        <f>IF(ISNA(VLOOKUP(G8,Round4_Transactions!$A$2:$F$800,6,FALSE)), 0,VLOOKUP(G8,Round4_Transactions!$A$2:$F$800,6,FALSE))</f>
        <v>0</v>
      </c>
      <c r="M8" s="107">
        <f t="shared" si="1"/>
        <v>0</v>
      </c>
      <c r="N8" s="107">
        <f t="shared" si="3"/>
        <v>0</v>
      </c>
      <c r="O8" s="107">
        <f t="shared" si="4"/>
        <v>0</v>
      </c>
      <c r="P8" s="107">
        <f t="shared" si="5"/>
        <v>0</v>
      </c>
      <c r="Q8" s="107">
        <f t="shared" si="6"/>
        <v>0</v>
      </c>
      <c r="R8" s="107">
        <f t="shared" si="7"/>
        <v>0</v>
      </c>
      <c r="S8" s="107">
        <f t="shared" si="8"/>
        <v>0</v>
      </c>
      <c r="T8" s="107">
        <f t="shared" si="9"/>
        <v>0</v>
      </c>
      <c r="U8" s="107">
        <f t="shared" si="10"/>
        <v>0</v>
      </c>
      <c r="V8" s="107">
        <f t="shared" si="11"/>
        <v>0</v>
      </c>
      <c r="W8" s="107">
        <f t="shared" si="12"/>
        <v>0</v>
      </c>
      <c r="X8" s="107">
        <f t="shared" si="13"/>
        <v>0</v>
      </c>
      <c r="Y8" s="107">
        <f t="shared" si="14"/>
        <v>0</v>
      </c>
      <c r="Z8" s="107">
        <f t="shared" si="15"/>
        <v>0</v>
      </c>
      <c r="AA8" s="107">
        <f t="shared" si="16"/>
        <v>0</v>
      </c>
      <c r="AB8" s="107">
        <f t="shared" si="17"/>
        <v>0</v>
      </c>
      <c r="AC8" s="107">
        <f t="shared" si="18"/>
        <v>0</v>
      </c>
      <c r="AD8" s="107">
        <f t="shared" si="19"/>
        <v>0</v>
      </c>
      <c r="AE8" s="107">
        <f t="shared" si="20"/>
        <v>0</v>
      </c>
      <c r="AF8" s="107">
        <f t="shared" si="21"/>
        <v>0</v>
      </c>
      <c r="AG8" s="107">
        <f t="shared" si="22"/>
        <v>0</v>
      </c>
      <c r="AH8" s="107">
        <f t="shared" si="23"/>
        <v>0</v>
      </c>
      <c r="AI8" s="107">
        <f t="shared" si="24"/>
        <v>0</v>
      </c>
      <c r="AJ8" s="107">
        <f t="shared" si="25"/>
        <v>0</v>
      </c>
      <c r="AK8" s="107">
        <f t="shared" si="26"/>
        <v>0</v>
      </c>
    </row>
    <row r="9">
      <c r="A9" s="107"/>
      <c r="B9" s="107"/>
      <c r="C9" s="107"/>
      <c r="D9" s="107"/>
      <c r="E9" s="107"/>
      <c r="F9" s="108">
        <f t="shared" si="2"/>
        <v>8875</v>
      </c>
      <c r="G9" s="90" t="s">
        <v>207</v>
      </c>
      <c r="H9" s="14">
        <f>IF(ISNA(VLOOKUP(G9,Round4_Transactions!$A$2:$F$800,2,FALSE)), 0,VLOOKUP(G9,Round4_Transactions!$A$2:$F$800,2,FALSE))</f>
        <v>0</v>
      </c>
      <c r="I9" s="60">
        <f>IF(ISNA(VLOOKUP(G9,Round4_Transactions!$A$2:$F$800,3,FALSE)), 0,VLOOKUP(G9,Round4_Transactions!$A$2:$F$800,3,FALSE))</f>
        <v>0</v>
      </c>
      <c r="J9" s="60">
        <f>IF(ISNA(VLOOKUP(G9,Round4_Transactions!$A$2:$F$800,4,FALSE)), 0,VLOOKUP(G9,Round4_Transactions!$A$2:$F$800,4,FALSE))</f>
        <v>0</v>
      </c>
      <c r="K9" s="60">
        <f>IF(ISNA(VLOOKUP(G9,Round4_Transactions!$A$2:$F$800,5,FALSE)), 0,VLOOKUP(G9,Round4_Transactions!$A$2:$F$800,5,FALSE))</f>
        <v>0</v>
      </c>
      <c r="L9" s="86">
        <f>IF(ISNA(VLOOKUP(G9,Round4_Transactions!$A$2:$F$800,6,FALSE)), 0,VLOOKUP(G9,Round4_Transactions!$A$2:$F$800,6,FALSE))</f>
        <v>0</v>
      </c>
      <c r="M9" s="107">
        <f t="shared" si="1"/>
        <v>0</v>
      </c>
      <c r="N9" s="107">
        <f t="shared" si="3"/>
        <v>0</v>
      </c>
      <c r="O9" s="107">
        <f t="shared" si="4"/>
        <v>0</v>
      </c>
      <c r="P9" s="107">
        <f t="shared" si="5"/>
        <v>0</v>
      </c>
      <c r="Q9" s="107">
        <f t="shared" si="6"/>
        <v>0</v>
      </c>
      <c r="R9" s="107">
        <f t="shared" si="7"/>
        <v>0</v>
      </c>
      <c r="S9" s="107">
        <f t="shared" si="8"/>
        <v>0</v>
      </c>
      <c r="T9" s="107">
        <f t="shared" si="9"/>
        <v>0</v>
      </c>
      <c r="U9" s="107">
        <f t="shared" si="10"/>
        <v>0</v>
      </c>
      <c r="V9" s="107">
        <f t="shared" si="11"/>
        <v>0</v>
      </c>
      <c r="W9" s="107">
        <f t="shared" si="12"/>
        <v>0</v>
      </c>
      <c r="X9" s="107">
        <f t="shared" si="13"/>
        <v>0</v>
      </c>
      <c r="Y9" s="107">
        <f t="shared" si="14"/>
        <v>0</v>
      </c>
      <c r="Z9" s="107">
        <f t="shared" si="15"/>
        <v>0</v>
      </c>
      <c r="AA9" s="107">
        <f t="shared" si="16"/>
        <v>0</v>
      </c>
      <c r="AB9" s="107">
        <f t="shared" si="17"/>
        <v>0</v>
      </c>
      <c r="AC9" s="107">
        <f t="shared" si="18"/>
        <v>0</v>
      </c>
      <c r="AD9" s="107">
        <f t="shared" si="19"/>
        <v>0</v>
      </c>
      <c r="AE9" s="107">
        <f t="shared" si="20"/>
        <v>0</v>
      </c>
      <c r="AF9" s="107">
        <f t="shared" si="21"/>
        <v>0</v>
      </c>
      <c r="AG9" s="107">
        <f t="shared" si="22"/>
        <v>0</v>
      </c>
      <c r="AH9" s="107">
        <f t="shared" si="23"/>
        <v>0</v>
      </c>
      <c r="AI9" s="107">
        <f t="shared" si="24"/>
        <v>0</v>
      </c>
      <c r="AJ9" s="107">
        <f t="shared" si="25"/>
        <v>0</v>
      </c>
      <c r="AK9" s="107">
        <f t="shared" si="26"/>
        <v>0</v>
      </c>
    </row>
    <row r="10">
      <c r="A10" s="107"/>
      <c r="B10" s="107"/>
      <c r="C10" s="107"/>
      <c r="D10" s="107"/>
      <c r="E10" s="107"/>
      <c r="F10" s="108">
        <f t="shared" si="2"/>
        <v>8875</v>
      </c>
      <c r="G10" s="90" t="s">
        <v>208</v>
      </c>
      <c r="H10" s="14">
        <f>IF(ISNA(VLOOKUP(G10,Round4_Transactions!$A$2:$F$800,2,FALSE)), 0,VLOOKUP(G10,Round4_Transactions!$A$2:$F$800,2,FALSE))</f>
        <v>0</v>
      </c>
      <c r="I10" s="60">
        <f>IF(ISNA(VLOOKUP(G10,Round4_Transactions!$A$2:$F$800,3,FALSE)), 0,VLOOKUP(G10,Round4_Transactions!$A$2:$F$800,3,FALSE))</f>
        <v>0</v>
      </c>
      <c r="J10" s="60">
        <f>IF(ISNA(VLOOKUP(G10,Round4_Transactions!$A$2:$F$800,4,FALSE)), 0,VLOOKUP(G10,Round4_Transactions!$A$2:$F$800,4,FALSE))</f>
        <v>0</v>
      </c>
      <c r="K10" s="60">
        <f>IF(ISNA(VLOOKUP(G10,Round4_Transactions!$A$2:$F$800,5,FALSE)), 0,VLOOKUP(G10,Round4_Transactions!$A$2:$F$800,5,FALSE))</f>
        <v>0</v>
      </c>
      <c r="L10" s="86">
        <f>IF(ISNA(VLOOKUP(G10,Round4_Transactions!$A$2:$F$800,6,FALSE)), 0,VLOOKUP(G10,Round4_Transactions!$A$2:$F$800,6,FALSE))</f>
        <v>0</v>
      </c>
      <c r="M10" s="107">
        <f t="shared" si="1"/>
        <v>0</v>
      </c>
      <c r="N10" s="107">
        <f t="shared" si="3"/>
        <v>0</v>
      </c>
      <c r="O10" s="107">
        <f t="shared" si="4"/>
        <v>0</v>
      </c>
      <c r="P10" s="107">
        <f t="shared" si="5"/>
        <v>0</v>
      </c>
      <c r="Q10" s="107">
        <f t="shared" si="6"/>
        <v>0</v>
      </c>
      <c r="R10" s="107">
        <f t="shared" si="7"/>
        <v>0</v>
      </c>
      <c r="S10" s="107">
        <f t="shared" si="8"/>
        <v>0</v>
      </c>
      <c r="T10" s="107">
        <f t="shared" si="9"/>
        <v>0</v>
      </c>
      <c r="U10" s="107">
        <f t="shared" si="10"/>
        <v>0</v>
      </c>
      <c r="V10" s="107">
        <f t="shared" si="11"/>
        <v>0</v>
      </c>
      <c r="W10" s="107">
        <f t="shared" si="12"/>
        <v>0</v>
      </c>
      <c r="X10" s="107">
        <f t="shared" si="13"/>
        <v>0</v>
      </c>
      <c r="Y10" s="107">
        <f t="shared" si="14"/>
        <v>0</v>
      </c>
      <c r="Z10" s="107">
        <f t="shared" si="15"/>
        <v>0</v>
      </c>
      <c r="AA10" s="107">
        <f t="shared" si="16"/>
        <v>0</v>
      </c>
      <c r="AB10" s="107">
        <f t="shared" si="17"/>
        <v>0</v>
      </c>
      <c r="AC10" s="107">
        <f t="shared" si="18"/>
        <v>0</v>
      </c>
      <c r="AD10" s="107">
        <f t="shared" si="19"/>
        <v>0</v>
      </c>
      <c r="AE10" s="107">
        <f t="shared" si="20"/>
        <v>0</v>
      </c>
      <c r="AF10" s="107">
        <f t="shared" si="21"/>
        <v>0</v>
      </c>
      <c r="AG10" s="107">
        <f t="shared" si="22"/>
        <v>0</v>
      </c>
      <c r="AH10" s="107">
        <f t="shared" si="23"/>
        <v>0</v>
      </c>
      <c r="AI10" s="107">
        <f t="shared" si="24"/>
        <v>0</v>
      </c>
      <c r="AJ10" s="107">
        <f t="shared" si="25"/>
        <v>0</v>
      </c>
      <c r="AK10" s="107">
        <f t="shared" si="26"/>
        <v>0</v>
      </c>
    </row>
    <row r="11">
      <c r="A11" s="107"/>
      <c r="B11" s="107"/>
      <c r="C11" s="107"/>
      <c r="D11" s="109"/>
      <c r="E11" s="107"/>
      <c r="F11" s="108">
        <f t="shared" si="2"/>
        <v>8875</v>
      </c>
      <c r="G11" s="90" t="s">
        <v>209</v>
      </c>
      <c r="H11" s="14">
        <f>IF(ISNA(VLOOKUP(G11,Round4_Transactions!$A$2:$F$800,2,FALSE)), 0,VLOOKUP(G11,Round4_Transactions!$A$2:$F$800,2,FALSE))</f>
        <v>0</v>
      </c>
      <c r="I11" s="60">
        <f>IF(ISNA(VLOOKUP(G11,Round4_Transactions!$A$2:$F$800,3,FALSE)), 0,VLOOKUP(G11,Round4_Transactions!$A$2:$F$800,3,FALSE))</f>
        <v>0</v>
      </c>
      <c r="J11" s="60">
        <f>IF(ISNA(VLOOKUP(G11,Round4_Transactions!$A$2:$F$800,4,FALSE)), 0,VLOOKUP(G11,Round4_Transactions!$A$2:$F$800,4,FALSE))</f>
        <v>0</v>
      </c>
      <c r="K11" s="60">
        <f>IF(ISNA(VLOOKUP(G11,Round4_Transactions!$A$2:$F$800,5,FALSE)), 0,VLOOKUP(G11,Round4_Transactions!$A$2:$F$800,5,FALSE))</f>
        <v>0</v>
      </c>
      <c r="L11" s="86">
        <f>IF(ISNA(VLOOKUP(G11,Round4_Transactions!$A$2:$F$800,6,FALSE)), 0,VLOOKUP(G11,Round4_Transactions!$A$2:$F$800,6,FALSE))</f>
        <v>0</v>
      </c>
      <c r="M11" s="107">
        <f t="shared" si="1"/>
        <v>0</v>
      </c>
      <c r="N11" s="107">
        <f t="shared" si="3"/>
        <v>0</v>
      </c>
      <c r="O11" s="107">
        <f t="shared" si="4"/>
        <v>0</v>
      </c>
      <c r="P11" s="107">
        <f t="shared" si="5"/>
        <v>0</v>
      </c>
      <c r="Q11" s="107">
        <f t="shared" si="6"/>
        <v>0</v>
      </c>
      <c r="R11" s="107">
        <f t="shared" si="7"/>
        <v>0</v>
      </c>
      <c r="S11" s="107">
        <f t="shared" si="8"/>
        <v>0</v>
      </c>
      <c r="T11" s="107">
        <f t="shared" si="9"/>
        <v>0</v>
      </c>
      <c r="U11" s="107">
        <f t="shared" si="10"/>
        <v>0</v>
      </c>
      <c r="V11" s="107">
        <f t="shared" si="11"/>
        <v>0</v>
      </c>
      <c r="W11" s="107">
        <f t="shared" si="12"/>
        <v>0</v>
      </c>
      <c r="X11" s="107">
        <f t="shared" si="13"/>
        <v>0</v>
      </c>
      <c r="Y11" s="107">
        <f t="shared" si="14"/>
        <v>0</v>
      </c>
      <c r="Z11" s="107">
        <f t="shared" si="15"/>
        <v>0</v>
      </c>
      <c r="AA11" s="107">
        <f t="shared" si="16"/>
        <v>0</v>
      </c>
      <c r="AB11" s="107">
        <f t="shared" si="17"/>
        <v>0</v>
      </c>
      <c r="AC11" s="107">
        <f t="shared" si="18"/>
        <v>0</v>
      </c>
      <c r="AD11" s="107">
        <f t="shared" si="19"/>
        <v>0</v>
      </c>
      <c r="AE11" s="107">
        <f t="shared" si="20"/>
        <v>0</v>
      </c>
      <c r="AF11" s="107">
        <f t="shared" si="21"/>
        <v>0</v>
      </c>
      <c r="AG11" s="107">
        <f t="shared" si="22"/>
        <v>0</v>
      </c>
      <c r="AH11" s="107">
        <f t="shared" si="23"/>
        <v>0</v>
      </c>
      <c r="AI11" s="107">
        <f t="shared" si="24"/>
        <v>0</v>
      </c>
      <c r="AJ11" s="107">
        <f t="shared" si="25"/>
        <v>0</v>
      </c>
      <c r="AK11" s="107">
        <f t="shared" si="26"/>
        <v>0</v>
      </c>
    </row>
    <row r="12">
      <c r="A12" s="107"/>
      <c r="B12" s="107"/>
      <c r="C12" s="107"/>
      <c r="D12" s="107"/>
      <c r="E12" s="107"/>
      <c r="F12" s="108">
        <f t="shared" si="2"/>
        <v>8875</v>
      </c>
      <c r="G12" s="90" t="s">
        <v>210</v>
      </c>
      <c r="H12" s="14">
        <f>IF(ISNA(VLOOKUP(G12,Round4_Transactions!$A$2:$F$800,2,FALSE)), 0,VLOOKUP(G12,Round4_Transactions!$A$2:$F$800,2,FALSE))</f>
        <v>0</v>
      </c>
      <c r="I12" s="60">
        <f>IF(ISNA(VLOOKUP(G12,Round4_Transactions!$A$2:$F$800,3,FALSE)), 0,VLOOKUP(G12,Round4_Transactions!$A$2:$F$800,3,FALSE))</f>
        <v>0</v>
      </c>
      <c r="J12" s="60">
        <f>IF(ISNA(VLOOKUP(G12,Round4_Transactions!$A$2:$F$800,4,FALSE)), 0,VLOOKUP(G12,Round4_Transactions!$A$2:$F$800,4,FALSE))</f>
        <v>0</v>
      </c>
      <c r="K12" s="60">
        <f>IF(ISNA(VLOOKUP(G12,Round4_Transactions!$A$2:$F$800,5,FALSE)), 0,VLOOKUP(G12,Round4_Transactions!$A$2:$F$800,5,FALSE))</f>
        <v>0</v>
      </c>
      <c r="L12" s="86">
        <f>IF(ISNA(VLOOKUP(G12,Round4_Transactions!$A$2:$F$800,6,FALSE)), 0,VLOOKUP(G12,Round4_Transactions!$A$2:$F$800,6,FALSE))</f>
        <v>0</v>
      </c>
      <c r="M12" s="107">
        <f t="shared" si="1"/>
        <v>0</v>
      </c>
      <c r="N12" s="107">
        <f t="shared" si="3"/>
        <v>0</v>
      </c>
      <c r="O12" s="107">
        <f t="shared" si="4"/>
        <v>0</v>
      </c>
      <c r="P12" s="107">
        <f t="shared" si="5"/>
        <v>0</v>
      </c>
      <c r="Q12" s="107">
        <f t="shared" si="6"/>
        <v>0</v>
      </c>
      <c r="R12" s="107">
        <f t="shared" si="7"/>
        <v>0</v>
      </c>
      <c r="S12" s="107">
        <f t="shared" si="8"/>
        <v>0</v>
      </c>
      <c r="T12" s="107">
        <f t="shared" si="9"/>
        <v>0</v>
      </c>
      <c r="U12" s="107">
        <f t="shared" si="10"/>
        <v>0</v>
      </c>
      <c r="V12" s="107">
        <f t="shared" si="11"/>
        <v>0</v>
      </c>
      <c r="W12" s="107">
        <f t="shared" si="12"/>
        <v>0</v>
      </c>
      <c r="X12" s="107">
        <f t="shared" si="13"/>
        <v>0</v>
      </c>
      <c r="Y12" s="107">
        <f t="shared" si="14"/>
        <v>0</v>
      </c>
      <c r="Z12" s="107">
        <f t="shared" si="15"/>
        <v>0</v>
      </c>
      <c r="AA12" s="107">
        <f t="shared" si="16"/>
        <v>0</v>
      </c>
      <c r="AB12" s="107">
        <f t="shared" si="17"/>
        <v>0</v>
      </c>
      <c r="AC12" s="107">
        <f t="shared" si="18"/>
        <v>0</v>
      </c>
      <c r="AD12" s="107">
        <f t="shared" si="19"/>
        <v>0</v>
      </c>
      <c r="AE12" s="107">
        <f t="shared" si="20"/>
        <v>0</v>
      </c>
      <c r="AF12" s="107">
        <f t="shared" si="21"/>
        <v>0</v>
      </c>
      <c r="AG12" s="107">
        <f t="shared" si="22"/>
        <v>0</v>
      </c>
      <c r="AH12" s="107">
        <f t="shared" si="23"/>
        <v>0</v>
      </c>
      <c r="AI12" s="107">
        <f t="shared" si="24"/>
        <v>0</v>
      </c>
      <c r="AJ12" s="107">
        <f t="shared" si="25"/>
        <v>0</v>
      </c>
      <c r="AK12" s="107">
        <f t="shared" si="26"/>
        <v>0</v>
      </c>
    </row>
    <row r="13">
      <c r="A13" s="107"/>
      <c r="B13" s="107"/>
      <c r="C13" s="107"/>
      <c r="D13" s="107"/>
      <c r="E13" s="107"/>
      <c r="F13" s="108">
        <f t="shared" si="2"/>
        <v>8875</v>
      </c>
      <c r="G13" s="90" t="s">
        <v>211</v>
      </c>
      <c r="H13" s="14">
        <f>IF(ISNA(VLOOKUP(G13,Round4_Transactions!$A$2:$F$800,2,FALSE)), 0,VLOOKUP(G13,Round4_Transactions!$A$2:$F$800,2,FALSE))</f>
        <v>0</v>
      </c>
      <c r="I13" s="60">
        <f>IF(ISNA(VLOOKUP(G13,Round4_Transactions!$A$2:$F$800,3,FALSE)), 0,VLOOKUP(G13,Round4_Transactions!$A$2:$F$800,3,FALSE))</f>
        <v>0</v>
      </c>
      <c r="J13" s="60">
        <f>IF(ISNA(VLOOKUP(G13,Round4_Transactions!$A$2:$F$800,4,FALSE)), 0,VLOOKUP(G13,Round4_Transactions!$A$2:$F$800,4,FALSE))</f>
        <v>0</v>
      </c>
      <c r="K13" s="60">
        <f>IF(ISNA(VLOOKUP(G13,Round4_Transactions!$A$2:$F$800,5,FALSE)), 0,VLOOKUP(G13,Round4_Transactions!$A$2:$F$800,5,FALSE))</f>
        <v>0</v>
      </c>
      <c r="L13" s="86">
        <f>IF(ISNA(VLOOKUP(G13,Round4_Transactions!$A$2:$F$800,6,FALSE)), 0,VLOOKUP(G13,Round4_Transactions!$A$2:$F$800,6,FALSE))</f>
        <v>0</v>
      </c>
      <c r="M13" s="107">
        <f t="shared" si="1"/>
        <v>0</v>
      </c>
      <c r="N13" s="107">
        <f t="shared" si="3"/>
        <v>0</v>
      </c>
      <c r="O13" s="107">
        <f t="shared" si="4"/>
        <v>0</v>
      </c>
      <c r="P13" s="107">
        <f t="shared" si="5"/>
        <v>0</v>
      </c>
      <c r="Q13" s="107">
        <f t="shared" si="6"/>
        <v>0</v>
      </c>
      <c r="R13" s="107">
        <f t="shared" si="7"/>
        <v>0</v>
      </c>
      <c r="S13" s="107">
        <f t="shared" si="8"/>
        <v>0</v>
      </c>
      <c r="T13" s="107">
        <f t="shared" si="9"/>
        <v>0</v>
      </c>
      <c r="U13" s="107">
        <f t="shared" si="10"/>
        <v>0</v>
      </c>
      <c r="V13" s="107">
        <f t="shared" si="11"/>
        <v>0</v>
      </c>
      <c r="W13" s="107">
        <f t="shared" si="12"/>
        <v>0</v>
      </c>
      <c r="X13" s="107">
        <f t="shared" si="13"/>
        <v>0</v>
      </c>
      <c r="Y13" s="107">
        <f t="shared" si="14"/>
        <v>0</v>
      </c>
      <c r="Z13" s="107">
        <f t="shared" si="15"/>
        <v>0</v>
      </c>
      <c r="AA13" s="107">
        <f t="shared" si="16"/>
        <v>0</v>
      </c>
      <c r="AB13" s="107">
        <f t="shared" si="17"/>
        <v>0</v>
      </c>
      <c r="AC13" s="107">
        <f t="shared" si="18"/>
        <v>0</v>
      </c>
      <c r="AD13" s="107">
        <f t="shared" si="19"/>
        <v>0</v>
      </c>
      <c r="AE13" s="107">
        <f t="shared" si="20"/>
        <v>0</v>
      </c>
      <c r="AF13" s="107">
        <f t="shared" si="21"/>
        <v>0</v>
      </c>
      <c r="AG13" s="107">
        <f t="shared" si="22"/>
        <v>0</v>
      </c>
      <c r="AH13" s="107">
        <f t="shared" si="23"/>
        <v>0</v>
      </c>
      <c r="AI13" s="107">
        <f t="shared" si="24"/>
        <v>0</v>
      </c>
      <c r="AJ13" s="107">
        <f t="shared" si="25"/>
        <v>0</v>
      </c>
      <c r="AK13" s="107">
        <f t="shared" si="26"/>
        <v>0</v>
      </c>
    </row>
    <row r="14">
      <c r="A14" s="107"/>
      <c r="B14" s="107"/>
      <c r="C14" s="107"/>
      <c r="D14" s="107"/>
      <c r="E14" s="107"/>
      <c r="F14" s="108">
        <f t="shared" si="2"/>
        <v>8875</v>
      </c>
      <c r="G14" s="90" t="s">
        <v>212</v>
      </c>
      <c r="H14" s="14">
        <f>IF(ISNA(VLOOKUP(G14,Round4_Transactions!$A$2:$F$800,2,FALSE)), 0,VLOOKUP(G14,Round4_Transactions!$A$2:$F$800,2,FALSE))</f>
        <v>0</v>
      </c>
      <c r="I14" s="60">
        <f>IF(ISNA(VLOOKUP(G14,Round4_Transactions!$A$2:$F$800,3,FALSE)), 0,VLOOKUP(G14,Round4_Transactions!$A$2:$F$800,3,FALSE))</f>
        <v>0</v>
      </c>
      <c r="J14" s="60">
        <f>IF(ISNA(VLOOKUP(G14,Round4_Transactions!$A$2:$F$800,4,FALSE)), 0,VLOOKUP(G14,Round4_Transactions!$A$2:$F$800,4,FALSE))</f>
        <v>0</v>
      </c>
      <c r="K14" s="60">
        <f>IF(ISNA(VLOOKUP(G14,Round4_Transactions!$A$2:$F$800,5,FALSE)), 0,VLOOKUP(G14,Round4_Transactions!$A$2:$F$800,5,FALSE))</f>
        <v>0</v>
      </c>
      <c r="L14" s="86">
        <f>IF(ISNA(VLOOKUP(G14,Round4_Transactions!$A$2:$F$800,6,FALSE)), 0,VLOOKUP(G14,Round4_Transactions!$A$2:$F$800,6,FALSE))</f>
        <v>0</v>
      </c>
      <c r="M14" s="107">
        <f t="shared" si="1"/>
        <v>0</v>
      </c>
      <c r="N14" s="107">
        <f t="shared" si="3"/>
        <v>0</v>
      </c>
      <c r="O14" s="107">
        <f t="shared" si="4"/>
        <v>0</v>
      </c>
      <c r="P14" s="107">
        <f t="shared" si="5"/>
        <v>0</v>
      </c>
      <c r="Q14" s="107">
        <f t="shared" si="6"/>
        <v>0</v>
      </c>
      <c r="R14" s="107">
        <f t="shared" si="7"/>
        <v>0</v>
      </c>
      <c r="S14" s="107">
        <f t="shared" si="8"/>
        <v>0</v>
      </c>
      <c r="T14" s="107">
        <f t="shared" si="9"/>
        <v>0</v>
      </c>
      <c r="U14" s="107">
        <f t="shared" si="10"/>
        <v>0</v>
      </c>
      <c r="V14" s="107">
        <f t="shared" si="11"/>
        <v>0</v>
      </c>
      <c r="W14" s="107">
        <f t="shared" si="12"/>
        <v>0</v>
      </c>
      <c r="X14" s="107">
        <f t="shared" si="13"/>
        <v>0</v>
      </c>
      <c r="Y14" s="107">
        <f t="shared" si="14"/>
        <v>0</v>
      </c>
      <c r="Z14" s="107">
        <f t="shared" si="15"/>
        <v>0</v>
      </c>
      <c r="AA14" s="107">
        <f t="shared" si="16"/>
        <v>0</v>
      </c>
      <c r="AB14" s="107">
        <f t="shared" si="17"/>
        <v>0</v>
      </c>
      <c r="AC14" s="107">
        <f t="shared" si="18"/>
        <v>0</v>
      </c>
      <c r="AD14" s="107">
        <f t="shared" si="19"/>
        <v>0</v>
      </c>
      <c r="AE14" s="107">
        <f t="shared" si="20"/>
        <v>0</v>
      </c>
      <c r="AF14" s="107">
        <f t="shared" si="21"/>
        <v>0</v>
      </c>
      <c r="AG14" s="107">
        <f t="shared" si="22"/>
        <v>0</v>
      </c>
      <c r="AH14" s="107">
        <f t="shared" si="23"/>
        <v>0</v>
      </c>
      <c r="AI14" s="107">
        <f t="shared" si="24"/>
        <v>0</v>
      </c>
      <c r="AJ14" s="107">
        <f t="shared" si="25"/>
        <v>0</v>
      </c>
      <c r="AK14" s="107">
        <f t="shared" si="26"/>
        <v>0</v>
      </c>
    </row>
    <row r="15">
      <c r="A15" s="107"/>
      <c r="B15" s="107"/>
      <c r="C15" s="107"/>
      <c r="D15" s="107"/>
      <c r="E15" s="107"/>
      <c r="F15" s="108">
        <f t="shared" si="2"/>
        <v>8875</v>
      </c>
      <c r="G15" s="90" t="s">
        <v>213</v>
      </c>
      <c r="H15" s="14">
        <f>IF(ISNA(VLOOKUP(G15,Round4_Transactions!$A$2:$F$800,2,FALSE)), 0,VLOOKUP(G15,Round4_Transactions!$A$2:$F$800,2,FALSE))</f>
        <v>0</v>
      </c>
      <c r="I15" s="60">
        <f>IF(ISNA(VLOOKUP(G15,Round4_Transactions!$A$2:$F$800,3,FALSE)), 0,VLOOKUP(G15,Round4_Transactions!$A$2:$F$800,3,FALSE))</f>
        <v>0</v>
      </c>
      <c r="J15" s="60">
        <f>IF(ISNA(VLOOKUP(G15,Round4_Transactions!$A$2:$F$800,4,FALSE)), 0,VLOOKUP(G15,Round4_Transactions!$A$2:$F$800,4,FALSE))</f>
        <v>0</v>
      </c>
      <c r="K15" s="60">
        <f>IF(ISNA(VLOOKUP(G15,Round4_Transactions!$A$2:$F$800,5,FALSE)), 0,VLOOKUP(G15,Round4_Transactions!$A$2:$F$800,5,FALSE))</f>
        <v>0</v>
      </c>
      <c r="L15" s="86">
        <f>IF(ISNA(VLOOKUP(G15,Round4_Transactions!$A$2:$F$800,6,FALSE)), 0,VLOOKUP(G15,Round4_Transactions!$A$2:$F$800,6,FALSE))</f>
        <v>0</v>
      </c>
      <c r="M15" s="107">
        <f t="shared" si="1"/>
        <v>0</v>
      </c>
      <c r="N15" s="107">
        <f t="shared" si="3"/>
        <v>0</v>
      </c>
      <c r="O15" s="107">
        <f t="shared" si="4"/>
        <v>0</v>
      </c>
      <c r="P15" s="107">
        <f t="shared" si="5"/>
        <v>0</v>
      </c>
      <c r="Q15" s="107">
        <f t="shared" si="6"/>
        <v>0</v>
      </c>
      <c r="R15" s="107">
        <f t="shared" si="7"/>
        <v>0</v>
      </c>
      <c r="S15" s="107">
        <f t="shared" si="8"/>
        <v>0</v>
      </c>
      <c r="T15" s="107">
        <f t="shared" si="9"/>
        <v>0</v>
      </c>
      <c r="U15" s="107">
        <f t="shared" si="10"/>
        <v>0</v>
      </c>
      <c r="V15" s="107">
        <f t="shared" si="11"/>
        <v>0</v>
      </c>
      <c r="W15" s="107">
        <f t="shared" si="12"/>
        <v>0</v>
      </c>
      <c r="X15" s="107">
        <f t="shared" si="13"/>
        <v>0</v>
      </c>
      <c r="Y15" s="107">
        <f t="shared" si="14"/>
        <v>0</v>
      </c>
      <c r="Z15" s="107">
        <f t="shared" si="15"/>
        <v>0</v>
      </c>
      <c r="AA15" s="107">
        <f t="shared" si="16"/>
        <v>0</v>
      </c>
      <c r="AB15" s="107">
        <f t="shared" si="17"/>
        <v>0</v>
      </c>
      <c r="AC15" s="107">
        <f t="shared" si="18"/>
        <v>0</v>
      </c>
      <c r="AD15" s="107">
        <f t="shared" si="19"/>
        <v>0</v>
      </c>
      <c r="AE15" s="107">
        <f t="shared" si="20"/>
        <v>0</v>
      </c>
      <c r="AF15" s="107">
        <f t="shared" si="21"/>
        <v>0</v>
      </c>
      <c r="AG15" s="107">
        <f t="shared" si="22"/>
        <v>0</v>
      </c>
      <c r="AH15" s="107">
        <f t="shared" si="23"/>
        <v>0</v>
      </c>
      <c r="AI15" s="107">
        <f t="shared" si="24"/>
        <v>0</v>
      </c>
      <c r="AJ15" s="107">
        <f t="shared" si="25"/>
        <v>0</v>
      </c>
      <c r="AK15" s="107">
        <f t="shared" si="26"/>
        <v>0</v>
      </c>
    </row>
    <row r="16">
      <c r="A16" s="107"/>
      <c r="B16" s="107"/>
      <c r="C16" s="107"/>
      <c r="D16" s="107"/>
      <c r="E16" s="107"/>
      <c r="F16" s="108">
        <f t="shared" si="2"/>
        <v>8875</v>
      </c>
      <c r="G16" s="90" t="s">
        <v>214</v>
      </c>
      <c r="H16" s="14">
        <f>IF(ISNA(VLOOKUP(G16,Round4_Transactions!$A$2:$F$800,2,FALSE)), 0,VLOOKUP(G16,Round4_Transactions!$A$2:$F$800,2,FALSE))</f>
        <v>0</v>
      </c>
      <c r="I16" s="60">
        <f>IF(ISNA(VLOOKUP(G16,Round4_Transactions!$A$2:$F$800,3,FALSE)), 0,VLOOKUP(G16,Round4_Transactions!$A$2:$F$800,3,FALSE))</f>
        <v>0</v>
      </c>
      <c r="J16" s="60">
        <f>IF(ISNA(VLOOKUP(G16,Round4_Transactions!$A$2:$F$800,4,FALSE)), 0,VLOOKUP(G16,Round4_Transactions!$A$2:$F$800,4,FALSE))</f>
        <v>0</v>
      </c>
      <c r="K16" s="60">
        <f>IF(ISNA(VLOOKUP(G16,Round4_Transactions!$A$2:$F$800,5,FALSE)), 0,VLOOKUP(G16,Round4_Transactions!$A$2:$F$800,5,FALSE))</f>
        <v>0</v>
      </c>
      <c r="L16" s="86">
        <f>IF(ISNA(VLOOKUP(G16,Round4_Transactions!$A$2:$F$800,6,FALSE)), 0,VLOOKUP(G16,Round4_Transactions!$A$2:$F$800,6,FALSE))</f>
        <v>0</v>
      </c>
      <c r="M16" s="107">
        <f t="shared" si="1"/>
        <v>0</v>
      </c>
      <c r="N16" s="107">
        <f t="shared" si="3"/>
        <v>0</v>
      </c>
      <c r="O16" s="107">
        <f t="shared" si="4"/>
        <v>0</v>
      </c>
      <c r="P16" s="107">
        <f t="shared" si="5"/>
        <v>0</v>
      </c>
      <c r="Q16" s="107">
        <f t="shared" si="6"/>
        <v>0</v>
      </c>
      <c r="R16" s="107">
        <f t="shared" si="7"/>
        <v>0</v>
      </c>
      <c r="S16" s="107">
        <f t="shared" si="8"/>
        <v>0</v>
      </c>
      <c r="T16" s="107">
        <f t="shared" si="9"/>
        <v>0</v>
      </c>
      <c r="U16" s="107">
        <f t="shared" si="10"/>
        <v>0</v>
      </c>
      <c r="V16" s="107">
        <f t="shared" si="11"/>
        <v>0</v>
      </c>
      <c r="W16" s="107">
        <f t="shared" si="12"/>
        <v>0</v>
      </c>
      <c r="X16" s="107">
        <f t="shared" si="13"/>
        <v>0</v>
      </c>
      <c r="Y16" s="107">
        <f t="shared" si="14"/>
        <v>0</v>
      </c>
      <c r="Z16" s="107">
        <f t="shared" si="15"/>
        <v>0</v>
      </c>
      <c r="AA16" s="107">
        <f t="shared" si="16"/>
        <v>0</v>
      </c>
      <c r="AB16" s="107">
        <f t="shared" si="17"/>
        <v>0</v>
      </c>
      <c r="AC16" s="107">
        <f t="shared" si="18"/>
        <v>0</v>
      </c>
      <c r="AD16" s="107">
        <f t="shared" si="19"/>
        <v>0</v>
      </c>
      <c r="AE16" s="107">
        <f t="shared" si="20"/>
        <v>0</v>
      </c>
      <c r="AF16" s="107">
        <f t="shared" si="21"/>
        <v>0</v>
      </c>
      <c r="AG16" s="107">
        <f t="shared" si="22"/>
        <v>0</v>
      </c>
      <c r="AH16" s="107">
        <f t="shared" si="23"/>
        <v>0</v>
      </c>
      <c r="AI16" s="107">
        <f t="shared" si="24"/>
        <v>0</v>
      </c>
      <c r="AJ16" s="107">
        <f t="shared" si="25"/>
        <v>0</v>
      </c>
      <c r="AK16" s="107">
        <f t="shared" si="26"/>
        <v>0</v>
      </c>
    </row>
    <row r="17">
      <c r="A17" s="107"/>
      <c r="B17" s="107"/>
      <c r="C17" s="107"/>
      <c r="D17" s="107"/>
      <c r="E17" s="107"/>
      <c r="F17" s="108">
        <f t="shared" si="2"/>
        <v>8875</v>
      </c>
      <c r="G17" s="90" t="s">
        <v>215</v>
      </c>
      <c r="H17" s="14">
        <f>IF(ISNA(VLOOKUP(G17,Round4_Transactions!$A$2:$F$800,2,FALSE)), 0,VLOOKUP(G17,Round4_Transactions!$A$2:$F$800,2,FALSE))</f>
        <v>0</v>
      </c>
      <c r="I17" s="60">
        <f>IF(ISNA(VLOOKUP(G17,Round4_Transactions!$A$2:$F$800,3,FALSE)), 0,VLOOKUP(G17,Round4_Transactions!$A$2:$F$800,3,FALSE))</f>
        <v>0</v>
      </c>
      <c r="J17" s="60">
        <f>IF(ISNA(VLOOKUP(G17,Round4_Transactions!$A$2:$F$800,4,FALSE)), 0,VLOOKUP(G17,Round4_Transactions!$A$2:$F$800,4,FALSE))</f>
        <v>0</v>
      </c>
      <c r="K17" s="60">
        <f>IF(ISNA(VLOOKUP(G17,Round4_Transactions!$A$2:$F$800,5,FALSE)), 0,VLOOKUP(G17,Round4_Transactions!$A$2:$F$800,5,FALSE))</f>
        <v>0</v>
      </c>
      <c r="L17" s="86">
        <f>IF(ISNA(VLOOKUP(G17,Round4_Transactions!$A$2:$F$800,6,FALSE)), 0,VLOOKUP(G17,Round4_Transactions!$A$2:$F$800,6,FALSE))</f>
        <v>0</v>
      </c>
      <c r="M17" s="107">
        <f t="shared" si="1"/>
        <v>0</v>
      </c>
      <c r="N17" s="107">
        <f t="shared" si="3"/>
        <v>0</v>
      </c>
      <c r="O17" s="107">
        <f t="shared" si="4"/>
        <v>0</v>
      </c>
      <c r="P17" s="107">
        <f t="shared" si="5"/>
        <v>0</v>
      </c>
      <c r="Q17" s="107">
        <f t="shared" si="6"/>
        <v>0</v>
      </c>
      <c r="R17" s="107">
        <f t="shared" si="7"/>
        <v>0</v>
      </c>
      <c r="S17" s="107">
        <f t="shared" si="8"/>
        <v>0</v>
      </c>
      <c r="T17" s="107">
        <f t="shared" si="9"/>
        <v>0</v>
      </c>
      <c r="U17" s="107">
        <f t="shared" si="10"/>
        <v>0</v>
      </c>
      <c r="V17" s="107">
        <f t="shared" si="11"/>
        <v>0</v>
      </c>
      <c r="W17" s="107">
        <f t="shared" si="12"/>
        <v>0</v>
      </c>
      <c r="X17" s="107">
        <f t="shared" si="13"/>
        <v>0</v>
      </c>
      <c r="Y17" s="107">
        <f t="shared" si="14"/>
        <v>0</v>
      </c>
      <c r="Z17" s="107">
        <f t="shared" si="15"/>
        <v>0</v>
      </c>
      <c r="AA17" s="107">
        <f t="shared" si="16"/>
        <v>0</v>
      </c>
      <c r="AB17" s="107">
        <f t="shared" si="17"/>
        <v>0</v>
      </c>
      <c r="AC17" s="107">
        <f t="shared" si="18"/>
        <v>0</v>
      </c>
      <c r="AD17" s="107">
        <f t="shared" si="19"/>
        <v>0</v>
      </c>
      <c r="AE17" s="107">
        <f t="shared" si="20"/>
        <v>0</v>
      </c>
      <c r="AF17" s="107">
        <f t="shared" si="21"/>
        <v>0</v>
      </c>
      <c r="AG17" s="107">
        <f t="shared" si="22"/>
        <v>0</v>
      </c>
      <c r="AH17" s="107">
        <f t="shared" si="23"/>
        <v>0</v>
      </c>
      <c r="AI17" s="107">
        <f t="shared" si="24"/>
        <v>0</v>
      </c>
      <c r="AJ17" s="107">
        <f t="shared" si="25"/>
        <v>0</v>
      </c>
      <c r="AK17" s="107">
        <f t="shared" si="26"/>
        <v>0</v>
      </c>
    </row>
    <row r="18">
      <c r="A18" s="107"/>
      <c r="B18" s="107"/>
      <c r="C18" s="107"/>
      <c r="D18" s="107"/>
      <c r="E18" s="107"/>
      <c r="F18" s="108">
        <f t="shared" si="2"/>
        <v>8875</v>
      </c>
      <c r="G18" s="90" t="s">
        <v>216</v>
      </c>
      <c r="H18" s="14">
        <f>IF(ISNA(VLOOKUP(G18,Round4_Transactions!$A$2:$F$800,2,FALSE)), 0,VLOOKUP(G18,Round4_Transactions!$A$2:$F$800,2,FALSE))</f>
        <v>0</v>
      </c>
      <c r="I18" s="60">
        <f>IF(ISNA(VLOOKUP(G18,Round4_Transactions!$A$2:$F$800,3,FALSE)), 0,VLOOKUP(G18,Round4_Transactions!$A$2:$F$800,3,FALSE))</f>
        <v>0</v>
      </c>
      <c r="J18" s="60">
        <f>IF(ISNA(VLOOKUP(G18,Round4_Transactions!$A$2:$F$800,4,FALSE)), 0,VLOOKUP(G18,Round4_Transactions!$A$2:$F$800,4,FALSE))</f>
        <v>0</v>
      </c>
      <c r="K18" s="60">
        <f>IF(ISNA(VLOOKUP(G18,Round4_Transactions!$A$2:$F$800,5,FALSE)), 0,VLOOKUP(G18,Round4_Transactions!$A$2:$F$800,5,FALSE))</f>
        <v>0</v>
      </c>
      <c r="L18" s="86">
        <f>IF(ISNA(VLOOKUP(G18,Round4_Transactions!$A$2:$F$800,6,FALSE)), 0,VLOOKUP(G18,Round4_Transactions!$A$2:$F$800,6,FALSE))</f>
        <v>0</v>
      </c>
      <c r="M18" s="107">
        <f t="shared" si="1"/>
        <v>0</v>
      </c>
      <c r="N18" s="107">
        <f t="shared" si="3"/>
        <v>0</v>
      </c>
      <c r="O18" s="107">
        <f t="shared" si="4"/>
        <v>0</v>
      </c>
      <c r="P18" s="107">
        <f t="shared" si="5"/>
        <v>0</v>
      </c>
      <c r="Q18" s="107">
        <f t="shared" si="6"/>
        <v>0</v>
      </c>
      <c r="R18" s="107">
        <f t="shared" si="7"/>
        <v>0</v>
      </c>
      <c r="S18" s="107">
        <f t="shared" si="8"/>
        <v>0</v>
      </c>
      <c r="T18" s="107">
        <f t="shared" si="9"/>
        <v>0</v>
      </c>
      <c r="U18" s="107">
        <f t="shared" si="10"/>
        <v>0</v>
      </c>
      <c r="V18" s="107">
        <f t="shared" si="11"/>
        <v>0</v>
      </c>
      <c r="W18" s="107">
        <f t="shared" si="12"/>
        <v>0</v>
      </c>
      <c r="X18" s="107">
        <f t="shared" si="13"/>
        <v>0</v>
      </c>
      <c r="Y18" s="107">
        <f t="shared" si="14"/>
        <v>0</v>
      </c>
      <c r="Z18" s="107">
        <f t="shared" si="15"/>
        <v>0</v>
      </c>
      <c r="AA18" s="107">
        <f t="shared" si="16"/>
        <v>0</v>
      </c>
      <c r="AB18" s="107">
        <f t="shared" si="17"/>
        <v>0</v>
      </c>
      <c r="AC18" s="107">
        <f t="shared" si="18"/>
        <v>0</v>
      </c>
      <c r="AD18" s="107">
        <f t="shared" si="19"/>
        <v>0</v>
      </c>
      <c r="AE18" s="107">
        <f t="shared" si="20"/>
        <v>0</v>
      </c>
      <c r="AF18" s="107">
        <f t="shared" si="21"/>
        <v>0</v>
      </c>
      <c r="AG18" s="107">
        <f t="shared" si="22"/>
        <v>0</v>
      </c>
      <c r="AH18" s="107">
        <f t="shared" si="23"/>
        <v>0</v>
      </c>
      <c r="AI18" s="107">
        <f t="shared" si="24"/>
        <v>0</v>
      </c>
      <c r="AJ18" s="107">
        <f t="shared" si="25"/>
        <v>0</v>
      </c>
      <c r="AK18" s="107">
        <f t="shared" si="26"/>
        <v>0</v>
      </c>
    </row>
    <row r="19">
      <c r="A19" s="107"/>
      <c r="B19" s="107"/>
      <c r="C19" s="107"/>
      <c r="D19" s="107"/>
      <c r="E19" s="107"/>
      <c r="F19" s="108">
        <f t="shared" si="2"/>
        <v>8875</v>
      </c>
      <c r="G19" s="90" t="s">
        <v>217</v>
      </c>
      <c r="H19" s="14">
        <f>IF(ISNA(VLOOKUP(G19,Round4_Transactions!$A$2:$F$800,2,FALSE)), 0,VLOOKUP(G19,Round4_Transactions!$A$2:$F$800,2,FALSE))</f>
        <v>0</v>
      </c>
      <c r="I19" s="60">
        <f>IF(ISNA(VLOOKUP(G19,Round4_Transactions!$A$2:$F$800,3,FALSE)), 0,VLOOKUP(G19,Round4_Transactions!$A$2:$F$800,3,FALSE))</f>
        <v>0</v>
      </c>
      <c r="J19" s="60">
        <f>IF(ISNA(VLOOKUP(G19,Round4_Transactions!$A$2:$F$800,4,FALSE)), 0,VLOOKUP(G19,Round4_Transactions!$A$2:$F$800,4,FALSE))</f>
        <v>0</v>
      </c>
      <c r="K19" s="60">
        <f>IF(ISNA(VLOOKUP(G19,Round4_Transactions!$A$2:$F$800,5,FALSE)), 0,VLOOKUP(G19,Round4_Transactions!$A$2:$F$800,5,FALSE))</f>
        <v>0</v>
      </c>
      <c r="L19" s="86">
        <f>IF(ISNA(VLOOKUP(G19,Round4_Transactions!$A$2:$F$800,6,FALSE)), 0,VLOOKUP(G19,Round4_Transactions!$A$2:$F$800,6,FALSE))</f>
        <v>0</v>
      </c>
      <c r="M19" s="107">
        <f t="shared" si="1"/>
        <v>0</v>
      </c>
      <c r="N19" s="107">
        <f t="shared" si="3"/>
        <v>0</v>
      </c>
      <c r="O19" s="107">
        <f t="shared" si="4"/>
        <v>0</v>
      </c>
      <c r="P19" s="107">
        <f t="shared" si="5"/>
        <v>0</v>
      </c>
      <c r="Q19" s="107">
        <f t="shared" si="6"/>
        <v>0</v>
      </c>
      <c r="R19" s="107">
        <f t="shared" si="7"/>
        <v>0</v>
      </c>
      <c r="S19" s="107">
        <f t="shared" si="8"/>
        <v>0</v>
      </c>
      <c r="T19" s="107">
        <f t="shared" si="9"/>
        <v>0</v>
      </c>
      <c r="U19" s="107">
        <f t="shared" si="10"/>
        <v>0</v>
      </c>
      <c r="V19" s="107">
        <f t="shared" si="11"/>
        <v>0</v>
      </c>
      <c r="W19" s="107">
        <f t="shared" si="12"/>
        <v>0</v>
      </c>
      <c r="X19" s="107">
        <f t="shared" si="13"/>
        <v>0</v>
      </c>
      <c r="Y19" s="107">
        <f t="shared" si="14"/>
        <v>0</v>
      </c>
      <c r="Z19" s="107">
        <f t="shared" si="15"/>
        <v>0</v>
      </c>
      <c r="AA19" s="107">
        <f t="shared" si="16"/>
        <v>0</v>
      </c>
      <c r="AB19" s="107">
        <f t="shared" si="17"/>
        <v>0</v>
      </c>
      <c r="AC19" s="107">
        <f t="shared" si="18"/>
        <v>0</v>
      </c>
      <c r="AD19" s="107">
        <f t="shared" si="19"/>
        <v>0</v>
      </c>
      <c r="AE19" s="107">
        <f t="shared" si="20"/>
        <v>0</v>
      </c>
      <c r="AF19" s="107">
        <f t="shared" si="21"/>
        <v>0</v>
      </c>
      <c r="AG19" s="107">
        <f t="shared" si="22"/>
        <v>0</v>
      </c>
      <c r="AH19" s="107">
        <f t="shared" si="23"/>
        <v>0</v>
      </c>
      <c r="AI19" s="107">
        <f t="shared" si="24"/>
        <v>0</v>
      </c>
      <c r="AJ19" s="107">
        <f t="shared" si="25"/>
        <v>0</v>
      </c>
      <c r="AK19" s="107">
        <f t="shared" si="26"/>
        <v>0</v>
      </c>
    </row>
    <row r="20">
      <c r="A20" s="107"/>
      <c r="B20" s="107"/>
      <c r="C20" s="107"/>
      <c r="D20" s="107"/>
      <c r="E20" s="107"/>
      <c r="F20" s="108">
        <f t="shared" si="2"/>
        <v>8875</v>
      </c>
      <c r="G20" s="90" t="s">
        <v>218</v>
      </c>
      <c r="H20" s="14">
        <f>IF(ISNA(VLOOKUP(G20,Round4_Transactions!$A$2:$F$800,2,FALSE)), 0,VLOOKUP(G20,Round4_Transactions!$A$2:$F$800,2,FALSE))</f>
        <v>0</v>
      </c>
      <c r="I20" s="60">
        <f>IF(ISNA(VLOOKUP(G20,Round4_Transactions!$A$2:$F$800,3,FALSE)), 0,VLOOKUP(G20,Round4_Transactions!$A$2:$F$800,3,FALSE))</f>
        <v>0</v>
      </c>
      <c r="J20" s="60">
        <f>IF(ISNA(VLOOKUP(G20,Round4_Transactions!$A$2:$F$800,4,FALSE)), 0,VLOOKUP(G20,Round4_Transactions!$A$2:$F$800,4,FALSE))</f>
        <v>0</v>
      </c>
      <c r="K20" s="60">
        <f>IF(ISNA(VLOOKUP(G20,Round4_Transactions!$A$2:$F$800,5,FALSE)), 0,VLOOKUP(G20,Round4_Transactions!$A$2:$F$800,5,FALSE))</f>
        <v>0</v>
      </c>
      <c r="L20" s="86">
        <f>IF(ISNA(VLOOKUP(G20,Round4_Transactions!$A$2:$F$800,6,FALSE)), 0,VLOOKUP(G20,Round4_Transactions!$A$2:$F$800,6,FALSE))</f>
        <v>0</v>
      </c>
      <c r="M20" s="107">
        <f t="shared" si="1"/>
        <v>0</v>
      </c>
      <c r="N20" s="107">
        <f t="shared" si="3"/>
        <v>0</v>
      </c>
      <c r="O20" s="107">
        <f t="shared" si="4"/>
        <v>0</v>
      </c>
      <c r="P20" s="107">
        <f t="shared" si="5"/>
        <v>0</v>
      </c>
      <c r="Q20" s="107">
        <f t="shared" si="6"/>
        <v>0</v>
      </c>
      <c r="R20" s="107">
        <f t="shared" si="7"/>
        <v>0</v>
      </c>
      <c r="S20" s="107">
        <f t="shared" si="8"/>
        <v>0</v>
      </c>
      <c r="T20" s="107">
        <f t="shared" si="9"/>
        <v>0</v>
      </c>
      <c r="U20" s="107">
        <f t="shared" si="10"/>
        <v>0</v>
      </c>
      <c r="V20" s="107">
        <f t="shared" si="11"/>
        <v>0</v>
      </c>
      <c r="W20" s="107">
        <f t="shared" si="12"/>
        <v>0</v>
      </c>
      <c r="X20" s="107">
        <f t="shared" si="13"/>
        <v>0</v>
      </c>
      <c r="Y20" s="107">
        <f t="shared" si="14"/>
        <v>0</v>
      </c>
      <c r="Z20" s="107">
        <f t="shared" si="15"/>
        <v>0</v>
      </c>
      <c r="AA20" s="107">
        <f t="shared" si="16"/>
        <v>0</v>
      </c>
      <c r="AB20" s="107">
        <f t="shared" si="17"/>
        <v>0</v>
      </c>
      <c r="AC20" s="107">
        <f t="shared" si="18"/>
        <v>0</v>
      </c>
      <c r="AD20" s="107">
        <f t="shared" si="19"/>
        <v>0</v>
      </c>
      <c r="AE20" s="107">
        <f t="shared" si="20"/>
        <v>0</v>
      </c>
      <c r="AF20" s="107">
        <f t="shared" si="21"/>
        <v>0</v>
      </c>
      <c r="AG20" s="107">
        <f t="shared" si="22"/>
        <v>0</v>
      </c>
      <c r="AH20" s="107">
        <f t="shared" si="23"/>
        <v>0</v>
      </c>
      <c r="AI20" s="107">
        <f t="shared" si="24"/>
        <v>0</v>
      </c>
      <c r="AJ20" s="107">
        <f t="shared" si="25"/>
        <v>0</v>
      </c>
      <c r="AK20" s="107">
        <f t="shared" si="26"/>
        <v>0</v>
      </c>
    </row>
    <row r="21">
      <c r="A21" s="107"/>
      <c r="B21" s="107"/>
      <c r="C21" s="107"/>
      <c r="D21" s="107"/>
      <c r="E21" s="107"/>
      <c r="F21" s="108">
        <f t="shared" si="2"/>
        <v>8875</v>
      </c>
      <c r="G21" s="90" t="s">
        <v>219</v>
      </c>
      <c r="H21" s="14">
        <f>IF(ISNA(VLOOKUP(G21,Round4_Transactions!$A$2:$F$800,2,FALSE)), 0,VLOOKUP(G21,Round4_Transactions!$A$2:$F$800,2,FALSE))</f>
        <v>0</v>
      </c>
      <c r="I21" s="60">
        <f>IF(ISNA(VLOOKUP(G21,Round4_Transactions!$A$2:$F$800,3,FALSE)), 0,VLOOKUP(G21,Round4_Transactions!$A$2:$F$800,3,FALSE))</f>
        <v>0</v>
      </c>
      <c r="J21" s="60">
        <f>IF(ISNA(VLOOKUP(G21,Round4_Transactions!$A$2:$F$800,4,FALSE)), 0,VLOOKUP(G21,Round4_Transactions!$A$2:$F$800,4,FALSE))</f>
        <v>0</v>
      </c>
      <c r="K21" s="60">
        <f>IF(ISNA(VLOOKUP(G21,Round4_Transactions!$A$2:$F$800,5,FALSE)), 0,VLOOKUP(G21,Round4_Transactions!$A$2:$F$800,5,FALSE))</f>
        <v>0</v>
      </c>
      <c r="L21" s="86">
        <f>IF(ISNA(VLOOKUP(G21,Round4_Transactions!$A$2:$F$800,6,FALSE)), 0,VLOOKUP(G21,Round4_Transactions!$A$2:$F$800,6,FALSE))</f>
        <v>0</v>
      </c>
      <c r="M21" s="107">
        <f t="shared" si="1"/>
        <v>0</v>
      </c>
      <c r="N21" s="107">
        <f t="shared" si="3"/>
        <v>0</v>
      </c>
      <c r="O21" s="107">
        <f t="shared" si="4"/>
        <v>0</v>
      </c>
      <c r="P21" s="107">
        <f t="shared" si="5"/>
        <v>0</v>
      </c>
      <c r="Q21" s="107">
        <f t="shared" si="6"/>
        <v>0</v>
      </c>
      <c r="R21" s="107">
        <f t="shared" si="7"/>
        <v>0</v>
      </c>
      <c r="S21" s="107">
        <f t="shared" si="8"/>
        <v>0</v>
      </c>
      <c r="T21" s="107">
        <f t="shared" si="9"/>
        <v>0</v>
      </c>
      <c r="U21" s="107">
        <f t="shared" si="10"/>
        <v>0</v>
      </c>
      <c r="V21" s="107">
        <f t="shared" si="11"/>
        <v>0</v>
      </c>
      <c r="W21" s="107">
        <f t="shared" si="12"/>
        <v>0</v>
      </c>
      <c r="X21" s="107">
        <f t="shared" si="13"/>
        <v>0</v>
      </c>
      <c r="Y21" s="107">
        <f t="shared" si="14"/>
        <v>0</v>
      </c>
      <c r="Z21" s="107">
        <f t="shared" si="15"/>
        <v>0</v>
      </c>
      <c r="AA21" s="107">
        <f t="shared" si="16"/>
        <v>0</v>
      </c>
      <c r="AB21" s="107">
        <f t="shared" si="17"/>
        <v>0</v>
      </c>
      <c r="AC21" s="107">
        <f t="shared" si="18"/>
        <v>0</v>
      </c>
      <c r="AD21" s="107">
        <f t="shared" si="19"/>
        <v>0</v>
      </c>
      <c r="AE21" s="107">
        <f t="shared" si="20"/>
        <v>0</v>
      </c>
      <c r="AF21" s="107">
        <f t="shared" si="21"/>
        <v>0</v>
      </c>
      <c r="AG21" s="107">
        <f t="shared" si="22"/>
        <v>0</v>
      </c>
      <c r="AH21" s="107">
        <f t="shared" si="23"/>
        <v>0</v>
      </c>
      <c r="AI21" s="107">
        <f t="shared" si="24"/>
        <v>0</v>
      </c>
      <c r="AJ21" s="107">
        <f t="shared" si="25"/>
        <v>0</v>
      </c>
      <c r="AK21" s="107">
        <f t="shared" si="26"/>
        <v>0</v>
      </c>
    </row>
    <row r="22">
      <c r="A22" s="107"/>
      <c r="B22" s="107"/>
      <c r="C22" s="107"/>
      <c r="D22" s="107"/>
      <c r="E22" s="107"/>
      <c r="F22" s="108">
        <f t="shared" si="2"/>
        <v>8875</v>
      </c>
      <c r="G22" s="90" t="s">
        <v>220</v>
      </c>
      <c r="H22" s="14">
        <f>IF(ISNA(VLOOKUP(G22,Round4_Transactions!$A$2:$F$800,2,FALSE)), 0,VLOOKUP(G22,Round4_Transactions!$A$2:$F$800,2,FALSE))</f>
        <v>0</v>
      </c>
      <c r="I22" s="60">
        <f>IF(ISNA(VLOOKUP(G22,Round4_Transactions!$A$2:$F$800,3,FALSE)), 0,VLOOKUP(G22,Round4_Transactions!$A$2:$F$800,3,FALSE))</f>
        <v>0</v>
      </c>
      <c r="J22" s="60">
        <f>IF(ISNA(VLOOKUP(G22,Round4_Transactions!$A$2:$F$800,4,FALSE)), 0,VLOOKUP(G22,Round4_Transactions!$A$2:$F$800,4,FALSE))</f>
        <v>0</v>
      </c>
      <c r="K22" s="60">
        <f>IF(ISNA(VLOOKUP(G22,Round4_Transactions!$A$2:$F$800,5,FALSE)), 0,VLOOKUP(G22,Round4_Transactions!$A$2:$F$800,5,FALSE))</f>
        <v>0</v>
      </c>
      <c r="L22" s="86">
        <f>IF(ISNA(VLOOKUP(G22,Round4_Transactions!$A$2:$F$800,6,FALSE)), 0,VLOOKUP(G22,Round4_Transactions!$A$2:$F$800,6,FALSE))</f>
        <v>0</v>
      </c>
      <c r="M22" s="107">
        <f t="shared" si="1"/>
        <v>0</v>
      </c>
      <c r="N22" s="107">
        <f t="shared" si="3"/>
        <v>0</v>
      </c>
      <c r="O22" s="107">
        <f t="shared" si="4"/>
        <v>0</v>
      </c>
      <c r="P22" s="107">
        <f t="shared" si="5"/>
        <v>0</v>
      </c>
      <c r="Q22" s="107">
        <f t="shared" si="6"/>
        <v>0</v>
      </c>
      <c r="R22" s="107">
        <f t="shared" si="7"/>
        <v>0</v>
      </c>
      <c r="S22" s="107">
        <f t="shared" si="8"/>
        <v>0</v>
      </c>
      <c r="T22" s="107">
        <f t="shared" si="9"/>
        <v>0</v>
      </c>
      <c r="U22" s="107">
        <f t="shared" si="10"/>
        <v>0</v>
      </c>
      <c r="V22" s="107">
        <f t="shared" si="11"/>
        <v>0</v>
      </c>
      <c r="W22" s="107">
        <f t="shared" si="12"/>
        <v>0</v>
      </c>
      <c r="X22" s="107">
        <f t="shared" si="13"/>
        <v>0</v>
      </c>
      <c r="Y22" s="107">
        <f t="shared" si="14"/>
        <v>0</v>
      </c>
      <c r="Z22" s="107">
        <f t="shared" si="15"/>
        <v>0</v>
      </c>
      <c r="AA22" s="107">
        <f t="shared" si="16"/>
        <v>0</v>
      </c>
      <c r="AB22" s="107">
        <f t="shared" si="17"/>
        <v>0</v>
      </c>
      <c r="AC22" s="107">
        <f t="shared" si="18"/>
        <v>0</v>
      </c>
      <c r="AD22" s="107">
        <f t="shared" si="19"/>
        <v>0</v>
      </c>
      <c r="AE22" s="107">
        <f t="shared" si="20"/>
        <v>0</v>
      </c>
      <c r="AF22" s="107">
        <f t="shared" si="21"/>
        <v>0</v>
      </c>
      <c r="AG22" s="107">
        <f t="shared" si="22"/>
        <v>0</v>
      </c>
      <c r="AH22" s="107">
        <f t="shared" si="23"/>
        <v>0</v>
      </c>
      <c r="AI22" s="107">
        <f t="shared" si="24"/>
        <v>0</v>
      </c>
      <c r="AJ22" s="107">
        <f t="shared" si="25"/>
        <v>0</v>
      </c>
      <c r="AK22" s="107">
        <f t="shared" si="26"/>
        <v>0</v>
      </c>
    </row>
    <row r="23">
      <c r="A23" s="107"/>
      <c r="B23" s="107"/>
      <c r="C23" s="107"/>
      <c r="D23" s="107"/>
      <c r="E23" s="107"/>
      <c r="F23" s="108">
        <f t="shared" si="2"/>
        <v>8875</v>
      </c>
      <c r="G23" s="90" t="s">
        <v>221</v>
      </c>
      <c r="H23" s="14">
        <f>IF(ISNA(VLOOKUP(G23,Round4_Transactions!$A$2:$F$800,2,FALSE)), 0,VLOOKUP(G23,Round4_Transactions!$A$2:$F$800,2,FALSE))</f>
        <v>0</v>
      </c>
      <c r="I23" s="60">
        <f>IF(ISNA(VLOOKUP(G23,Round4_Transactions!$A$2:$F$800,3,FALSE)), 0,VLOOKUP(G23,Round4_Transactions!$A$2:$F$800,3,FALSE))</f>
        <v>0</v>
      </c>
      <c r="J23" s="60">
        <f>IF(ISNA(VLOOKUP(G23,Round4_Transactions!$A$2:$F$800,4,FALSE)), 0,VLOOKUP(G23,Round4_Transactions!$A$2:$F$800,4,FALSE))</f>
        <v>0</v>
      </c>
      <c r="K23" s="60">
        <f>IF(ISNA(VLOOKUP(G23,Round4_Transactions!$A$2:$F$800,5,FALSE)), 0,VLOOKUP(G23,Round4_Transactions!$A$2:$F$800,5,FALSE))</f>
        <v>0</v>
      </c>
      <c r="L23" s="86">
        <f>IF(ISNA(VLOOKUP(G23,Round4_Transactions!$A$2:$F$800,6,FALSE)), 0,VLOOKUP(G23,Round4_Transactions!$A$2:$F$800,6,FALSE))</f>
        <v>0</v>
      </c>
      <c r="M23" s="107">
        <f t="shared" si="1"/>
        <v>0</v>
      </c>
      <c r="N23" s="107">
        <f t="shared" si="3"/>
        <v>0</v>
      </c>
      <c r="O23" s="107">
        <f t="shared" si="4"/>
        <v>0</v>
      </c>
      <c r="P23" s="107">
        <f t="shared" si="5"/>
        <v>0</v>
      </c>
      <c r="Q23" s="107">
        <f t="shared" si="6"/>
        <v>0</v>
      </c>
      <c r="R23" s="107">
        <f t="shared" si="7"/>
        <v>0</v>
      </c>
      <c r="S23" s="107">
        <f t="shared" si="8"/>
        <v>0</v>
      </c>
      <c r="T23" s="107">
        <f t="shared" si="9"/>
        <v>0</v>
      </c>
      <c r="U23" s="107">
        <f t="shared" si="10"/>
        <v>0</v>
      </c>
      <c r="V23" s="107">
        <f t="shared" si="11"/>
        <v>0</v>
      </c>
      <c r="W23" s="107">
        <f t="shared" si="12"/>
        <v>0</v>
      </c>
      <c r="X23" s="107">
        <f t="shared" si="13"/>
        <v>0</v>
      </c>
      <c r="Y23" s="107">
        <f t="shared" si="14"/>
        <v>0</v>
      </c>
      <c r="Z23" s="107">
        <f t="shared" si="15"/>
        <v>0</v>
      </c>
      <c r="AA23" s="107">
        <f t="shared" si="16"/>
        <v>0</v>
      </c>
      <c r="AB23" s="107">
        <f t="shared" si="17"/>
        <v>0</v>
      </c>
      <c r="AC23" s="107">
        <f t="shared" si="18"/>
        <v>0</v>
      </c>
      <c r="AD23" s="107">
        <f t="shared" si="19"/>
        <v>0</v>
      </c>
      <c r="AE23" s="107">
        <f t="shared" si="20"/>
        <v>0</v>
      </c>
      <c r="AF23" s="107">
        <f t="shared" si="21"/>
        <v>0</v>
      </c>
      <c r="AG23" s="107">
        <f t="shared" si="22"/>
        <v>0</v>
      </c>
      <c r="AH23" s="107">
        <f t="shared" si="23"/>
        <v>0</v>
      </c>
      <c r="AI23" s="107">
        <f t="shared" si="24"/>
        <v>0</v>
      </c>
      <c r="AJ23" s="107">
        <f t="shared" si="25"/>
        <v>0</v>
      </c>
      <c r="AK23" s="107">
        <f t="shared" si="26"/>
        <v>0</v>
      </c>
    </row>
    <row r="24">
      <c r="A24" s="107"/>
      <c r="B24" s="107"/>
      <c r="C24" s="107"/>
      <c r="D24" s="107"/>
      <c r="E24" s="107"/>
      <c r="F24" s="108">
        <f t="shared" si="2"/>
        <v>8875</v>
      </c>
      <c r="G24" s="90" t="s">
        <v>222</v>
      </c>
      <c r="H24" s="14">
        <f>IF(ISNA(VLOOKUP(G24,Round4_Transactions!$A$2:$F$800,2,FALSE)), 0,VLOOKUP(G24,Round4_Transactions!$A$2:$F$800,2,FALSE))</f>
        <v>0</v>
      </c>
      <c r="I24" s="60">
        <f>IF(ISNA(VLOOKUP(G24,Round4_Transactions!$A$2:$F$800,3,FALSE)), 0,VLOOKUP(G24,Round4_Transactions!$A$2:$F$800,3,FALSE))</f>
        <v>0</v>
      </c>
      <c r="J24" s="60">
        <f>IF(ISNA(VLOOKUP(G24,Round4_Transactions!$A$2:$F$800,4,FALSE)), 0,VLOOKUP(G24,Round4_Transactions!$A$2:$F$800,4,FALSE))</f>
        <v>0</v>
      </c>
      <c r="K24" s="60">
        <f>IF(ISNA(VLOOKUP(G24,Round4_Transactions!$A$2:$F$800,5,FALSE)), 0,VLOOKUP(G24,Round4_Transactions!$A$2:$F$800,5,FALSE))</f>
        <v>0</v>
      </c>
      <c r="L24" s="86">
        <f>IF(ISNA(VLOOKUP(G24,Round4_Transactions!$A$2:$F$800,6,FALSE)), 0,VLOOKUP(G24,Round4_Transactions!$A$2:$F$800,6,FALSE))</f>
        <v>0</v>
      </c>
      <c r="M24" s="107">
        <f t="shared" si="1"/>
        <v>0</v>
      </c>
      <c r="N24" s="107">
        <f t="shared" si="3"/>
        <v>0</v>
      </c>
      <c r="O24" s="107">
        <f t="shared" si="4"/>
        <v>0</v>
      </c>
      <c r="P24" s="107">
        <f t="shared" si="5"/>
        <v>0</v>
      </c>
      <c r="Q24" s="107">
        <f t="shared" si="6"/>
        <v>0</v>
      </c>
      <c r="R24" s="107">
        <f t="shared" si="7"/>
        <v>0</v>
      </c>
      <c r="S24" s="107">
        <f t="shared" si="8"/>
        <v>0</v>
      </c>
      <c r="T24" s="107">
        <f t="shared" si="9"/>
        <v>0</v>
      </c>
      <c r="U24" s="107">
        <f t="shared" si="10"/>
        <v>0</v>
      </c>
      <c r="V24" s="107">
        <f t="shared" si="11"/>
        <v>0</v>
      </c>
      <c r="W24" s="107">
        <f t="shared" si="12"/>
        <v>0</v>
      </c>
      <c r="X24" s="107">
        <f t="shared" si="13"/>
        <v>0</v>
      </c>
      <c r="Y24" s="107">
        <f t="shared" si="14"/>
        <v>0</v>
      </c>
      <c r="Z24" s="107">
        <f t="shared" si="15"/>
        <v>0</v>
      </c>
      <c r="AA24" s="107">
        <f t="shared" si="16"/>
        <v>0</v>
      </c>
      <c r="AB24" s="107">
        <f t="shared" si="17"/>
        <v>0</v>
      </c>
      <c r="AC24" s="107">
        <f t="shared" si="18"/>
        <v>0</v>
      </c>
      <c r="AD24" s="107">
        <f t="shared" si="19"/>
        <v>0</v>
      </c>
      <c r="AE24" s="107">
        <f t="shared" si="20"/>
        <v>0</v>
      </c>
      <c r="AF24" s="107">
        <f t="shared" si="21"/>
        <v>0</v>
      </c>
      <c r="AG24" s="107">
        <f t="shared" si="22"/>
        <v>0</v>
      </c>
      <c r="AH24" s="107">
        <f t="shared" si="23"/>
        <v>0</v>
      </c>
      <c r="AI24" s="107">
        <f t="shared" si="24"/>
        <v>0</v>
      </c>
      <c r="AJ24" s="107">
        <f t="shared" si="25"/>
        <v>0</v>
      </c>
      <c r="AK24" s="107">
        <f t="shared" si="26"/>
        <v>0</v>
      </c>
    </row>
    <row r="25">
      <c r="A25" s="107"/>
      <c r="B25" s="107"/>
      <c r="C25" s="107"/>
      <c r="D25" s="107"/>
      <c r="E25" s="107"/>
      <c r="F25" s="108">
        <f t="shared" si="2"/>
        <v>8875</v>
      </c>
      <c r="G25" s="90" t="s">
        <v>223</v>
      </c>
      <c r="H25" s="14">
        <f>IF(ISNA(VLOOKUP(G25,Round4_Transactions!$A$2:$F$800,2,FALSE)), 0,VLOOKUP(G25,Round4_Transactions!$A$2:$F$800,2,FALSE))</f>
        <v>0</v>
      </c>
      <c r="I25" s="60">
        <f>IF(ISNA(VLOOKUP(G25,Round4_Transactions!$A$2:$F$800,3,FALSE)), 0,VLOOKUP(G25,Round4_Transactions!$A$2:$F$800,3,FALSE))</f>
        <v>0</v>
      </c>
      <c r="J25" s="60">
        <f>IF(ISNA(VLOOKUP(G25,Round4_Transactions!$A$2:$F$800,4,FALSE)), 0,VLOOKUP(G25,Round4_Transactions!$A$2:$F$800,4,FALSE))</f>
        <v>0</v>
      </c>
      <c r="K25" s="60">
        <f>IF(ISNA(VLOOKUP(G25,Round4_Transactions!$A$2:$F$800,5,FALSE)), 0,VLOOKUP(G25,Round4_Transactions!$A$2:$F$800,5,FALSE))</f>
        <v>0</v>
      </c>
      <c r="L25" s="86">
        <f>IF(ISNA(VLOOKUP(G25,Round4_Transactions!$A$2:$F$800,6,FALSE)), 0,VLOOKUP(G25,Round4_Transactions!$A$2:$F$800,6,FALSE))</f>
        <v>0</v>
      </c>
      <c r="M25" s="107">
        <f t="shared" si="1"/>
        <v>0</v>
      </c>
      <c r="N25" s="107">
        <f t="shared" si="3"/>
        <v>0</v>
      </c>
      <c r="O25" s="107">
        <f t="shared" si="4"/>
        <v>0</v>
      </c>
      <c r="P25" s="107">
        <f t="shared" si="5"/>
        <v>0</v>
      </c>
      <c r="Q25" s="107">
        <f t="shared" si="6"/>
        <v>0</v>
      </c>
      <c r="R25" s="107">
        <f t="shared" si="7"/>
        <v>0</v>
      </c>
      <c r="S25" s="107">
        <f t="shared" si="8"/>
        <v>0</v>
      </c>
      <c r="T25" s="107">
        <f t="shared" si="9"/>
        <v>0</v>
      </c>
      <c r="U25" s="107">
        <f t="shared" si="10"/>
        <v>0</v>
      </c>
      <c r="V25" s="107">
        <f t="shared" si="11"/>
        <v>0</v>
      </c>
      <c r="W25" s="107">
        <f t="shared" si="12"/>
        <v>0</v>
      </c>
      <c r="X25" s="107">
        <f t="shared" si="13"/>
        <v>0</v>
      </c>
      <c r="Y25" s="107">
        <f t="shared" si="14"/>
        <v>0</v>
      </c>
      <c r="Z25" s="107">
        <f t="shared" si="15"/>
        <v>0</v>
      </c>
      <c r="AA25" s="107">
        <f t="shared" si="16"/>
        <v>0</v>
      </c>
      <c r="AB25" s="107">
        <f t="shared" si="17"/>
        <v>0</v>
      </c>
      <c r="AC25" s="107">
        <f t="shared" si="18"/>
        <v>0</v>
      </c>
      <c r="AD25" s="107">
        <f t="shared" si="19"/>
        <v>0</v>
      </c>
      <c r="AE25" s="107">
        <f t="shared" si="20"/>
        <v>0</v>
      </c>
      <c r="AF25" s="107">
        <f t="shared" si="21"/>
        <v>0</v>
      </c>
      <c r="AG25" s="107">
        <f t="shared" si="22"/>
        <v>0</v>
      </c>
      <c r="AH25" s="107">
        <f t="shared" si="23"/>
        <v>0</v>
      </c>
      <c r="AI25" s="107">
        <f t="shared" si="24"/>
        <v>0</v>
      </c>
      <c r="AJ25" s="107">
        <f t="shared" si="25"/>
        <v>0</v>
      </c>
      <c r="AK25" s="107">
        <f t="shared" si="26"/>
        <v>0</v>
      </c>
    </row>
    <row r="26">
      <c r="A26" s="107"/>
      <c r="B26" s="107"/>
      <c r="C26" s="107"/>
      <c r="D26" s="107"/>
      <c r="E26" s="107"/>
      <c r="F26" s="108">
        <f t="shared" si="2"/>
        <v>8875</v>
      </c>
      <c r="G26" s="90" t="s">
        <v>224</v>
      </c>
      <c r="H26" s="14">
        <f>IF(ISNA(VLOOKUP(G26,Round4_Transactions!$A$2:$F$800,2,FALSE)), 0,VLOOKUP(G26,Round4_Transactions!$A$2:$F$800,2,FALSE))</f>
        <v>0</v>
      </c>
      <c r="I26" s="60">
        <f>IF(ISNA(VLOOKUP(G26,Round4_Transactions!$A$2:$F$800,3,FALSE)), 0,VLOOKUP(G26,Round4_Transactions!$A$2:$F$800,3,FALSE))</f>
        <v>0</v>
      </c>
      <c r="J26" s="60">
        <f>IF(ISNA(VLOOKUP(G26,Round4_Transactions!$A$2:$F$800,4,FALSE)), 0,VLOOKUP(G26,Round4_Transactions!$A$2:$F$800,4,FALSE))</f>
        <v>0</v>
      </c>
      <c r="K26" s="60">
        <f>IF(ISNA(VLOOKUP(G26,Round4_Transactions!$A$2:$F$800,5,FALSE)), 0,VLOOKUP(G26,Round4_Transactions!$A$2:$F$800,5,FALSE))</f>
        <v>0</v>
      </c>
      <c r="L26" s="86">
        <f>IF(ISNA(VLOOKUP(G26,Round4_Transactions!$A$2:$F$800,6,FALSE)), 0,VLOOKUP(G26,Round4_Transactions!$A$2:$F$800,6,FALSE))</f>
        <v>0</v>
      </c>
      <c r="M26" s="107">
        <f t="shared" si="1"/>
        <v>0</v>
      </c>
      <c r="N26" s="107">
        <f t="shared" si="3"/>
        <v>0</v>
      </c>
      <c r="O26" s="107">
        <f t="shared" si="4"/>
        <v>0</v>
      </c>
      <c r="P26" s="107">
        <f t="shared" si="5"/>
        <v>0</v>
      </c>
      <c r="Q26" s="107">
        <f t="shared" si="6"/>
        <v>0</v>
      </c>
      <c r="R26" s="107">
        <f t="shared" si="7"/>
        <v>0</v>
      </c>
      <c r="S26" s="107">
        <f t="shared" si="8"/>
        <v>0</v>
      </c>
      <c r="T26" s="107">
        <f t="shared" si="9"/>
        <v>0</v>
      </c>
      <c r="U26" s="107">
        <f t="shared" si="10"/>
        <v>0</v>
      </c>
      <c r="V26" s="107">
        <f t="shared" si="11"/>
        <v>0</v>
      </c>
      <c r="W26" s="107">
        <f t="shared" si="12"/>
        <v>0</v>
      </c>
      <c r="X26" s="107">
        <f t="shared" si="13"/>
        <v>0</v>
      </c>
      <c r="Y26" s="107">
        <f t="shared" si="14"/>
        <v>0</v>
      </c>
      <c r="Z26" s="107">
        <f t="shared" si="15"/>
        <v>0</v>
      </c>
      <c r="AA26" s="107">
        <f t="shared" si="16"/>
        <v>0</v>
      </c>
      <c r="AB26" s="107">
        <f t="shared" si="17"/>
        <v>0</v>
      </c>
      <c r="AC26" s="107">
        <f t="shared" si="18"/>
        <v>0</v>
      </c>
      <c r="AD26" s="107">
        <f t="shared" si="19"/>
        <v>0</v>
      </c>
      <c r="AE26" s="107">
        <f t="shared" si="20"/>
        <v>0</v>
      </c>
      <c r="AF26" s="107">
        <f t="shared" si="21"/>
        <v>0</v>
      </c>
      <c r="AG26" s="107">
        <f t="shared" si="22"/>
        <v>0</v>
      </c>
      <c r="AH26" s="107">
        <f t="shared" si="23"/>
        <v>0</v>
      </c>
      <c r="AI26" s="107">
        <f t="shared" si="24"/>
        <v>0</v>
      </c>
      <c r="AJ26" s="107">
        <f t="shared" si="25"/>
        <v>0</v>
      </c>
      <c r="AK26" s="107">
        <f t="shared" si="26"/>
        <v>0</v>
      </c>
    </row>
    <row r="27">
      <c r="A27" s="107"/>
      <c r="B27" s="107"/>
      <c r="C27" s="107"/>
      <c r="D27" s="107"/>
      <c r="E27" s="107"/>
      <c r="F27" s="108">
        <f t="shared" si="2"/>
        <v>8875</v>
      </c>
      <c r="G27" s="90" t="s">
        <v>225</v>
      </c>
      <c r="H27" s="14">
        <f>IF(ISNA(VLOOKUP(G27,Round4_Transactions!$A$2:$F$800,2,FALSE)), 0,VLOOKUP(G27,Round4_Transactions!$A$2:$F$800,2,FALSE))</f>
        <v>0</v>
      </c>
      <c r="I27" s="60">
        <f>IF(ISNA(VLOOKUP(G27,Round4_Transactions!$A$2:$F$800,3,FALSE)), 0,VLOOKUP(G27,Round4_Transactions!$A$2:$F$800,3,FALSE))</f>
        <v>0</v>
      </c>
      <c r="J27" s="60">
        <f>IF(ISNA(VLOOKUP(G27,Round4_Transactions!$A$2:$F$800,4,FALSE)), 0,VLOOKUP(G27,Round4_Transactions!$A$2:$F$800,4,FALSE))</f>
        <v>0</v>
      </c>
      <c r="K27" s="60">
        <f>IF(ISNA(VLOOKUP(G27,Round4_Transactions!$A$2:$F$800,5,FALSE)), 0,VLOOKUP(G27,Round4_Transactions!$A$2:$F$800,5,FALSE))</f>
        <v>0</v>
      </c>
      <c r="L27" s="86">
        <f>IF(ISNA(VLOOKUP(G27,Round4_Transactions!$A$2:$F$800,6,FALSE)), 0,VLOOKUP(G27,Round4_Transactions!$A$2:$F$800,6,FALSE))</f>
        <v>0</v>
      </c>
      <c r="M27" s="107">
        <f t="shared" si="1"/>
        <v>0</v>
      </c>
      <c r="N27" s="107">
        <f t="shared" si="3"/>
        <v>0</v>
      </c>
      <c r="O27" s="107">
        <f t="shared" si="4"/>
        <v>0</v>
      </c>
      <c r="P27" s="107">
        <f t="shared" si="5"/>
        <v>0</v>
      </c>
      <c r="Q27" s="107">
        <f t="shared" si="6"/>
        <v>0</v>
      </c>
      <c r="R27" s="107">
        <f t="shared" si="7"/>
        <v>0</v>
      </c>
      <c r="S27" s="107">
        <f t="shared" si="8"/>
        <v>0</v>
      </c>
      <c r="T27" s="107">
        <f t="shared" si="9"/>
        <v>0</v>
      </c>
      <c r="U27" s="107">
        <f t="shared" si="10"/>
        <v>0</v>
      </c>
      <c r="V27" s="107">
        <f t="shared" si="11"/>
        <v>0</v>
      </c>
      <c r="W27" s="107">
        <f t="shared" si="12"/>
        <v>0</v>
      </c>
      <c r="X27" s="107">
        <f t="shared" si="13"/>
        <v>0</v>
      </c>
      <c r="Y27" s="107">
        <f t="shared" si="14"/>
        <v>0</v>
      </c>
      <c r="Z27" s="107">
        <f t="shared" si="15"/>
        <v>0</v>
      </c>
      <c r="AA27" s="107">
        <f t="shared" si="16"/>
        <v>0</v>
      </c>
      <c r="AB27" s="107">
        <f t="shared" si="17"/>
        <v>0</v>
      </c>
      <c r="AC27" s="107">
        <f t="shared" si="18"/>
        <v>0</v>
      </c>
      <c r="AD27" s="107">
        <f t="shared" si="19"/>
        <v>0</v>
      </c>
      <c r="AE27" s="107">
        <f t="shared" si="20"/>
        <v>0</v>
      </c>
      <c r="AF27" s="107">
        <f t="shared" si="21"/>
        <v>0</v>
      </c>
      <c r="AG27" s="107">
        <f t="shared" si="22"/>
        <v>0</v>
      </c>
      <c r="AH27" s="107">
        <f t="shared" si="23"/>
        <v>0</v>
      </c>
      <c r="AI27" s="107">
        <f t="shared" si="24"/>
        <v>0</v>
      </c>
      <c r="AJ27" s="107">
        <f t="shared" si="25"/>
        <v>0</v>
      </c>
      <c r="AK27" s="107">
        <f t="shared" si="26"/>
        <v>0</v>
      </c>
    </row>
    <row r="28">
      <c r="A28" s="107"/>
      <c r="B28" s="107"/>
      <c r="C28" s="107"/>
      <c r="D28" s="107"/>
      <c r="E28" s="107"/>
      <c r="F28" s="108">
        <f t="shared" si="2"/>
        <v>8875</v>
      </c>
      <c r="G28" s="90" t="s">
        <v>226</v>
      </c>
      <c r="H28" s="14">
        <f>IF(ISNA(VLOOKUP(G28,Round4_Transactions!$A$2:$F$800,2,FALSE)), 0,VLOOKUP(G28,Round4_Transactions!$A$2:$F$800,2,FALSE))</f>
        <v>0</v>
      </c>
      <c r="I28" s="60">
        <f>IF(ISNA(VLOOKUP(G28,Round4_Transactions!$A$2:$F$800,3,FALSE)), 0,VLOOKUP(G28,Round4_Transactions!$A$2:$F$800,3,FALSE))</f>
        <v>0</v>
      </c>
      <c r="J28" s="60">
        <f>IF(ISNA(VLOOKUP(G28,Round4_Transactions!$A$2:$F$800,4,FALSE)), 0,VLOOKUP(G28,Round4_Transactions!$A$2:$F$800,4,FALSE))</f>
        <v>0</v>
      </c>
      <c r="K28" s="60">
        <f>IF(ISNA(VLOOKUP(G28,Round4_Transactions!$A$2:$F$800,5,FALSE)), 0,VLOOKUP(G28,Round4_Transactions!$A$2:$F$800,5,FALSE))</f>
        <v>0</v>
      </c>
      <c r="L28" s="86">
        <f>IF(ISNA(VLOOKUP(G28,Round4_Transactions!$A$2:$F$800,6,FALSE)), 0,VLOOKUP(G28,Round4_Transactions!$A$2:$F$800,6,FALSE))</f>
        <v>0</v>
      </c>
      <c r="M28" s="107">
        <f t="shared" si="1"/>
        <v>0</v>
      </c>
      <c r="N28" s="107">
        <f t="shared" si="3"/>
        <v>0</v>
      </c>
      <c r="O28" s="107">
        <f t="shared" si="4"/>
        <v>0</v>
      </c>
      <c r="P28" s="107">
        <f t="shared" si="5"/>
        <v>0</v>
      </c>
      <c r="Q28" s="107">
        <f t="shared" si="6"/>
        <v>0</v>
      </c>
      <c r="R28" s="107">
        <f t="shared" si="7"/>
        <v>0</v>
      </c>
      <c r="S28" s="107">
        <f t="shared" si="8"/>
        <v>0</v>
      </c>
      <c r="T28" s="107">
        <f t="shared" si="9"/>
        <v>0</v>
      </c>
      <c r="U28" s="107">
        <f t="shared" si="10"/>
        <v>0</v>
      </c>
      <c r="V28" s="107">
        <f t="shared" si="11"/>
        <v>0</v>
      </c>
      <c r="W28" s="107">
        <f t="shared" si="12"/>
        <v>0</v>
      </c>
      <c r="X28" s="107">
        <f t="shared" si="13"/>
        <v>0</v>
      </c>
      <c r="Y28" s="107">
        <f t="shared" si="14"/>
        <v>0</v>
      </c>
      <c r="Z28" s="107">
        <f t="shared" si="15"/>
        <v>0</v>
      </c>
      <c r="AA28" s="107">
        <f t="shared" si="16"/>
        <v>0</v>
      </c>
      <c r="AB28" s="107">
        <f t="shared" si="17"/>
        <v>0</v>
      </c>
      <c r="AC28" s="107">
        <f t="shared" si="18"/>
        <v>0</v>
      </c>
      <c r="AD28" s="107">
        <f t="shared" si="19"/>
        <v>0</v>
      </c>
      <c r="AE28" s="107">
        <f t="shared" si="20"/>
        <v>0</v>
      </c>
      <c r="AF28" s="107">
        <f t="shared" si="21"/>
        <v>0</v>
      </c>
      <c r="AG28" s="107">
        <f t="shared" si="22"/>
        <v>0</v>
      </c>
      <c r="AH28" s="107">
        <f t="shared" si="23"/>
        <v>0</v>
      </c>
      <c r="AI28" s="107">
        <f t="shared" si="24"/>
        <v>0</v>
      </c>
      <c r="AJ28" s="107">
        <f t="shared" si="25"/>
        <v>0</v>
      </c>
      <c r="AK28" s="107">
        <f t="shared" si="26"/>
        <v>0</v>
      </c>
    </row>
    <row r="29">
      <c r="A29" s="107"/>
      <c r="B29" s="107"/>
      <c r="C29" s="107"/>
      <c r="D29" s="107"/>
      <c r="E29" s="107"/>
      <c r="F29" s="108">
        <f t="shared" si="2"/>
        <v>8875</v>
      </c>
      <c r="G29" s="90" t="s">
        <v>227</v>
      </c>
      <c r="H29" s="14">
        <f>IF(ISNA(VLOOKUP(G29,Round4_Transactions!$A$2:$F$800,2,FALSE)), 0,VLOOKUP(G29,Round4_Transactions!$A$2:$F$800,2,FALSE))</f>
        <v>0</v>
      </c>
      <c r="I29" s="60">
        <f>IF(ISNA(VLOOKUP(G29,Round4_Transactions!$A$2:$F$800,3,FALSE)), 0,VLOOKUP(G29,Round4_Transactions!$A$2:$F$800,3,FALSE))</f>
        <v>0</v>
      </c>
      <c r="J29" s="60">
        <f>IF(ISNA(VLOOKUP(G29,Round4_Transactions!$A$2:$F$800,4,FALSE)), 0,VLOOKUP(G29,Round4_Transactions!$A$2:$F$800,4,FALSE))</f>
        <v>0</v>
      </c>
      <c r="K29" s="60">
        <f>IF(ISNA(VLOOKUP(G29,Round4_Transactions!$A$2:$F$800,5,FALSE)), 0,VLOOKUP(G29,Round4_Transactions!$A$2:$F$800,5,FALSE))</f>
        <v>0</v>
      </c>
      <c r="L29" s="86">
        <f>IF(ISNA(VLOOKUP(G29,Round4_Transactions!$A$2:$F$800,6,FALSE)), 0,VLOOKUP(G29,Round4_Transactions!$A$2:$F$800,6,FALSE))</f>
        <v>0</v>
      </c>
      <c r="M29" s="107">
        <f t="shared" si="1"/>
        <v>0</v>
      </c>
      <c r="N29" s="107">
        <f t="shared" si="3"/>
        <v>0</v>
      </c>
      <c r="O29" s="107">
        <f t="shared" si="4"/>
        <v>0</v>
      </c>
      <c r="P29" s="107">
        <f t="shared" si="5"/>
        <v>0</v>
      </c>
      <c r="Q29" s="107">
        <f t="shared" si="6"/>
        <v>0</v>
      </c>
      <c r="R29" s="107">
        <f t="shared" si="7"/>
        <v>0</v>
      </c>
      <c r="S29" s="107">
        <f t="shared" si="8"/>
        <v>0</v>
      </c>
      <c r="T29" s="107">
        <f t="shared" si="9"/>
        <v>0</v>
      </c>
      <c r="U29" s="107">
        <f t="shared" si="10"/>
        <v>0</v>
      </c>
      <c r="V29" s="107">
        <f t="shared" si="11"/>
        <v>0</v>
      </c>
      <c r="W29" s="107">
        <f t="shared" si="12"/>
        <v>0</v>
      </c>
      <c r="X29" s="107">
        <f t="shared" si="13"/>
        <v>0</v>
      </c>
      <c r="Y29" s="107">
        <f t="shared" si="14"/>
        <v>0</v>
      </c>
      <c r="Z29" s="107">
        <f t="shared" si="15"/>
        <v>0</v>
      </c>
      <c r="AA29" s="107">
        <f t="shared" si="16"/>
        <v>0</v>
      </c>
      <c r="AB29" s="107">
        <f t="shared" si="17"/>
        <v>0</v>
      </c>
      <c r="AC29" s="107">
        <f t="shared" si="18"/>
        <v>0</v>
      </c>
      <c r="AD29" s="107">
        <f t="shared" si="19"/>
        <v>0</v>
      </c>
      <c r="AE29" s="107">
        <f t="shared" si="20"/>
        <v>0</v>
      </c>
      <c r="AF29" s="107">
        <f t="shared" si="21"/>
        <v>0</v>
      </c>
      <c r="AG29" s="107">
        <f t="shared" si="22"/>
        <v>0</v>
      </c>
      <c r="AH29" s="107">
        <f t="shared" si="23"/>
        <v>0</v>
      </c>
      <c r="AI29" s="107">
        <f t="shared" si="24"/>
        <v>0</v>
      </c>
      <c r="AJ29" s="107">
        <f t="shared" si="25"/>
        <v>0</v>
      </c>
      <c r="AK29" s="107">
        <f t="shared" si="26"/>
        <v>0</v>
      </c>
    </row>
    <row r="30">
      <c r="A30" s="107"/>
      <c r="B30" s="107"/>
      <c r="C30" s="107"/>
      <c r="D30" s="107"/>
      <c r="E30" s="107"/>
      <c r="F30" s="108">
        <f t="shared" si="2"/>
        <v>8875</v>
      </c>
      <c r="G30" s="90" t="s">
        <v>228</v>
      </c>
      <c r="H30" s="14">
        <f>IF(ISNA(VLOOKUP(G30,Round4_Transactions!$A$2:$F$800,2,FALSE)), 0,VLOOKUP(G30,Round4_Transactions!$A$2:$F$800,2,FALSE))</f>
        <v>0</v>
      </c>
      <c r="I30" s="60">
        <f>IF(ISNA(VLOOKUP(G30,Round4_Transactions!$A$2:$F$800,3,FALSE)), 0,VLOOKUP(G30,Round4_Transactions!$A$2:$F$800,3,FALSE))</f>
        <v>0</v>
      </c>
      <c r="J30" s="60">
        <f>IF(ISNA(VLOOKUP(G30,Round4_Transactions!$A$2:$F$800,4,FALSE)), 0,VLOOKUP(G30,Round4_Transactions!$A$2:$F$800,4,FALSE))</f>
        <v>0</v>
      </c>
      <c r="K30" s="60">
        <f>IF(ISNA(VLOOKUP(G30,Round4_Transactions!$A$2:$F$800,5,FALSE)), 0,VLOOKUP(G30,Round4_Transactions!$A$2:$F$800,5,FALSE))</f>
        <v>0</v>
      </c>
      <c r="L30" s="86">
        <f>IF(ISNA(VLOOKUP(G30,Round4_Transactions!$A$2:$F$800,6,FALSE)), 0,VLOOKUP(G30,Round4_Transactions!$A$2:$F$800,6,FALSE))</f>
        <v>0</v>
      </c>
      <c r="M30" s="107">
        <f t="shared" si="1"/>
        <v>0</v>
      </c>
      <c r="N30" s="107">
        <f t="shared" si="3"/>
        <v>0</v>
      </c>
      <c r="O30" s="107">
        <f t="shared" si="4"/>
        <v>0</v>
      </c>
      <c r="P30" s="107">
        <f t="shared" si="5"/>
        <v>0</v>
      </c>
      <c r="Q30" s="107">
        <f t="shared" si="6"/>
        <v>0</v>
      </c>
      <c r="R30" s="107">
        <f t="shared" si="7"/>
        <v>0</v>
      </c>
      <c r="S30" s="107">
        <f t="shared" si="8"/>
        <v>0</v>
      </c>
      <c r="T30" s="107">
        <f t="shared" si="9"/>
        <v>0</v>
      </c>
      <c r="U30" s="107">
        <f t="shared" si="10"/>
        <v>0</v>
      </c>
      <c r="V30" s="107">
        <f t="shared" si="11"/>
        <v>0</v>
      </c>
      <c r="W30" s="107">
        <f t="shared" si="12"/>
        <v>0</v>
      </c>
      <c r="X30" s="107">
        <f t="shared" si="13"/>
        <v>0</v>
      </c>
      <c r="Y30" s="107">
        <f t="shared" si="14"/>
        <v>0</v>
      </c>
      <c r="Z30" s="107">
        <f t="shared" si="15"/>
        <v>0</v>
      </c>
      <c r="AA30" s="107">
        <f t="shared" si="16"/>
        <v>0</v>
      </c>
      <c r="AB30" s="107">
        <f t="shared" si="17"/>
        <v>0</v>
      </c>
      <c r="AC30" s="107">
        <f t="shared" si="18"/>
        <v>0</v>
      </c>
      <c r="AD30" s="107">
        <f t="shared" si="19"/>
        <v>0</v>
      </c>
      <c r="AE30" s="107">
        <f t="shared" si="20"/>
        <v>0</v>
      </c>
      <c r="AF30" s="107">
        <f t="shared" si="21"/>
        <v>0</v>
      </c>
      <c r="AG30" s="107">
        <f t="shared" si="22"/>
        <v>0</v>
      </c>
      <c r="AH30" s="107">
        <f t="shared" si="23"/>
        <v>0</v>
      </c>
      <c r="AI30" s="107">
        <f t="shared" si="24"/>
        <v>0</v>
      </c>
      <c r="AJ30" s="107">
        <f t="shared" si="25"/>
        <v>0</v>
      </c>
      <c r="AK30" s="107">
        <f t="shared" si="26"/>
        <v>0</v>
      </c>
    </row>
    <row r="31">
      <c r="A31" s="107"/>
      <c r="B31" s="107"/>
      <c r="C31" s="107"/>
      <c r="D31" s="107"/>
      <c r="E31" s="107"/>
      <c r="F31" s="108">
        <f t="shared" si="2"/>
        <v>8875</v>
      </c>
      <c r="G31" s="90" t="s">
        <v>229</v>
      </c>
      <c r="H31" s="14">
        <f>IF(ISNA(VLOOKUP(G31,Round4_Transactions!$A$2:$F$800,2,FALSE)), 0,VLOOKUP(G31,Round4_Transactions!$A$2:$F$800,2,FALSE))</f>
        <v>0</v>
      </c>
      <c r="I31" s="60">
        <f>IF(ISNA(VLOOKUP(G31,Round4_Transactions!$A$2:$F$800,3,FALSE)), 0,VLOOKUP(G31,Round4_Transactions!$A$2:$F$800,3,FALSE))</f>
        <v>0</v>
      </c>
      <c r="J31" s="60">
        <f>IF(ISNA(VLOOKUP(G31,Round4_Transactions!$A$2:$F$800,4,FALSE)), 0,VLOOKUP(G31,Round4_Transactions!$A$2:$F$800,4,FALSE))</f>
        <v>0</v>
      </c>
      <c r="K31" s="60">
        <f>IF(ISNA(VLOOKUP(G31,Round4_Transactions!$A$2:$F$800,5,FALSE)), 0,VLOOKUP(G31,Round4_Transactions!$A$2:$F$800,5,FALSE))</f>
        <v>0</v>
      </c>
      <c r="L31" s="86">
        <f>IF(ISNA(VLOOKUP(G31,Round4_Transactions!$A$2:$F$800,6,FALSE)), 0,VLOOKUP(G31,Round4_Transactions!$A$2:$F$800,6,FALSE))</f>
        <v>0</v>
      </c>
      <c r="M31" s="107">
        <f t="shared" si="1"/>
        <v>0</v>
      </c>
      <c r="N31" s="107">
        <f t="shared" si="3"/>
        <v>0</v>
      </c>
      <c r="O31" s="107">
        <f t="shared" si="4"/>
        <v>0</v>
      </c>
      <c r="P31" s="107">
        <f t="shared" si="5"/>
        <v>0</v>
      </c>
      <c r="Q31" s="107">
        <f t="shared" si="6"/>
        <v>0</v>
      </c>
      <c r="R31" s="107">
        <f t="shared" si="7"/>
        <v>0</v>
      </c>
      <c r="S31" s="107">
        <f t="shared" si="8"/>
        <v>0</v>
      </c>
      <c r="T31" s="107">
        <f t="shared" si="9"/>
        <v>0</v>
      </c>
      <c r="U31" s="107">
        <f t="shared" si="10"/>
        <v>0</v>
      </c>
      <c r="V31" s="107">
        <f t="shared" si="11"/>
        <v>0</v>
      </c>
      <c r="W31" s="107">
        <f t="shared" si="12"/>
        <v>0</v>
      </c>
      <c r="X31" s="107">
        <f t="shared" si="13"/>
        <v>0</v>
      </c>
      <c r="Y31" s="107">
        <f t="shared" si="14"/>
        <v>0</v>
      </c>
      <c r="Z31" s="107">
        <f t="shared" si="15"/>
        <v>0</v>
      </c>
      <c r="AA31" s="107">
        <f t="shared" si="16"/>
        <v>0</v>
      </c>
      <c r="AB31" s="107">
        <f t="shared" si="17"/>
        <v>0</v>
      </c>
      <c r="AC31" s="107">
        <f t="shared" si="18"/>
        <v>0</v>
      </c>
      <c r="AD31" s="107">
        <f t="shared" si="19"/>
        <v>0</v>
      </c>
      <c r="AE31" s="107">
        <f t="shared" si="20"/>
        <v>0</v>
      </c>
      <c r="AF31" s="107">
        <f t="shared" si="21"/>
        <v>0</v>
      </c>
      <c r="AG31" s="107">
        <f t="shared" si="22"/>
        <v>0</v>
      </c>
      <c r="AH31" s="107">
        <f t="shared" si="23"/>
        <v>0</v>
      </c>
      <c r="AI31" s="107">
        <f t="shared" si="24"/>
        <v>0</v>
      </c>
      <c r="AJ31" s="107">
        <f t="shared" si="25"/>
        <v>0</v>
      </c>
      <c r="AK31" s="107">
        <f t="shared" si="26"/>
        <v>0</v>
      </c>
    </row>
    <row r="32">
      <c r="A32" s="107"/>
      <c r="B32" s="107"/>
      <c r="C32" s="107"/>
      <c r="D32" s="107"/>
      <c r="E32" s="107"/>
      <c r="F32" s="108">
        <f t="shared" si="2"/>
        <v>8875</v>
      </c>
      <c r="G32" s="90" t="s">
        <v>230</v>
      </c>
      <c r="H32" s="14">
        <f>IF(ISNA(VLOOKUP(G32,Round4_Transactions!$A$2:$F$800,2,FALSE)), 0,VLOOKUP(G32,Round4_Transactions!$A$2:$F$800,2,FALSE))</f>
        <v>0</v>
      </c>
      <c r="I32" s="60">
        <f>IF(ISNA(VLOOKUP(G32,Round4_Transactions!$A$2:$F$800,3,FALSE)), 0,VLOOKUP(G32,Round4_Transactions!$A$2:$F$800,3,FALSE))</f>
        <v>0</v>
      </c>
      <c r="J32" s="60">
        <f>IF(ISNA(VLOOKUP(G32,Round4_Transactions!$A$2:$F$800,4,FALSE)), 0,VLOOKUP(G32,Round4_Transactions!$A$2:$F$800,4,FALSE))</f>
        <v>0</v>
      </c>
      <c r="K32" s="60">
        <f>IF(ISNA(VLOOKUP(G32,Round4_Transactions!$A$2:$F$800,5,FALSE)), 0,VLOOKUP(G32,Round4_Transactions!$A$2:$F$800,5,FALSE))</f>
        <v>0</v>
      </c>
      <c r="L32" s="86">
        <f>IF(ISNA(VLOOKUP(G32,Round4_Transactions!$A$2:$F$800,6,FALSE)), 0,VLOOKUP(G32,Round4_Transactions!$A$2:$F$800,6,FALSE))</f>
        <v>0</v>
      </c>
      <c r="M32" s="107">
        <f t="shared" si="1"/>
        <v>0</v>
      </c>
      <c r="N32" s="107">
        <f t="shared" si="3"/>
        <v>0</v>
      </c>
      <c r="O32" s="107">
        <f t="shared" si="4"/>
        <v>0</v>
      </c>
      <c r="P32" s="107">
        <f t="shared" si="5"/>
        <v>0</v>
      </c>
      <c r="Q32" s="107">
        <f t="shared" si="6"/>
        <v>0</v>
      </c>
      <c r="R32" s="107">
        <f t="shared" si="7"/>
        <v>0</v>
      </c>
      <c r="S32" s="107">
        <f t="shared" si="8"/>
        <v>0</v>
      </c>
      <c r="T32" s="107">
        <f t="shared" si="9"/>
        <v>0</v>
      </c>
      <c r="U32" s="107">
        <f t="shared" si="10"/>
        <v>0</v>
      </c>
      <c r="V32" s="107">
        <f t="shared" si="11"/>
        <v>0</v>
      </c>
      <c r="W32" s="107">
        <f t="shared" si="12"/>
        <v>0</v>
      </c>
      <c r="X32" s="107">
        <f t="shared" si="13"/>
        <v>0</v>
      </c>
      <c r="Y32" s="107">
        <f t="shared" si="14"/>
        <v>0</v>
      </c>
      <c r="Z32" s="107">
        <f t="shared" si="15"/>
        <v>0</v>
      </c>
      <c r="AA32" s="107">
        <f t="shared" si="16"/>
        <v>0</v>
      </c>
      <c r="AB32" s="107">
        <f t="shared" si="17"/>
        <v>0</v>
      </c>
      <c r="AC32" s="107">
        <f t="shared" si="18"/>
        <v>0</v>
      </c>
      <c r="AD32" s="107">
        <f t="shared" si="19"/>
        <v>0</v>
      </c>
      <c r="AE32" s="107">
        <f t="shared" si="20"/>
        <v>0</v>
      </c>
      <c r="AF32" s="107">
        <f t="shared" si="21"/>
        <v>0</v>
      </c>
      <c r="AG32" s="107">
        <f t="shared" si="22"/>
        <v>0</v>
      </c>
      <c r="AH32" s="107">
        <f t="shared" si="23"/>
        <v>0</v>
      </c>
      <c r="AI32" s="107">
        <f t="shared" si="24"/>
        <v>0</v>
      </c>
      <c r="AJ32" s="107">
        <f t="shared" si="25"/>
        <v>0</v>
      </c>
      <c r="AK32" s="107">
        <f t="shared" si="26"/>
        <v>0</v>
      </c>
    </row>
    <row r="33">
      <c r="A33" s="107"/>
      <c r="B33" s="107"/>
      <c r="C33" s="107"/>
      <c r="D33" s="107"/>
      <c r="E33" s="107"/>
      <c r="F33" s="108">
        <f t="shared" si="2"/>
        <v>8875</v>
      </c>
      <c r="G33" s="90" t="s">
        <v>231</v>
      </c>
      <c r="H33" s="14">
        <f>IF(ISNA(VLOOKUP(G33,Round4_Transactions!$A$2:$F$800,2,FALSE)), 0,VLOOKUP(G33,Round4_Transactions!$A$2:$F$800,2,FALSE))</f>
        <v>0</v>
      </c>
      <c r="I33" s="60">
        <f>IF(ISNA(VLOOKUP(G33,Round4_Transactions!$A$2:$F$800,3,FALSE)), 0,VLOOKUP(G33,Round4_Transactions!$A$2:$F$800,3,FALSE))</f>
        <v>0</v>
      </c>
      <c r="J33" s="60">
        <f>IF(ISNA(VLOOKUP(G33,Round4_Transactions!$A$2:$F$800,4,FALSE)), 0,VLOOKUP(G33,Round4_Transactions!$A$2:$F$800,4,FALSE))</f>
        <v>0</v>
      </c>
      <c r="K33" s="60">
        <f>IF(ISNA(VLOOKUP(G33,Round4_Transactions!$A$2:$F$800,5,FALSE)), 0,VLOOKUP(G33,Round4_Transactions!$A$2:$F$800,5,FALSE))</f>
        <v>0</v>
      </c>
      <c r="L33" s="86">
        <f>IF(ISNA(VLOOKUP(G33,Round4_Transactions!$A$2:$F$800,6,FALSE)), 0,VLOOKUP(G33,Round4_Transactions!$A$2:$F$800,6,FALSE))</f>
        <v>0</v>
      </c>
      <c r="M33" s="107">
        <f t="shared" si="1"/>
        <v>0</v>
      </c>
      <c r="N33" s="107">
        <f t="shared" si="3"/>
        <v>0</v>
      </c>
      <c r="O33" s="107">
        <f t="shared" si="4"/>
        <v>0</v>
      </c>
      <c r="P33" s="107">
        <f t="shared" si="5"/>
        <v>0</v>
      </c>
      <c r="Q33" s="107">
        <f t="shared" si="6"/>
        <v>0</v>
      </c>
      <c r="R33" s="107">
        <f t="shared" si="7"/>
        <v>0</v>
      </c>
      <c r="S33" s="107">
        <f t="shared" si="8"/>
        <v>0</v>
      </c>
      <c r="T33" s="107">
        <f t="shared" si="9"/>
        <v>0</v>
      </c>
      <c r="U33" s="107">
        <f t="shared" si="10"/>
        <v>0</v>
      </c>
      <c r="V33" s="107">
        <f t="shared" si="11"/>
        <v>0</v>
      </c>
      <c r="W33" s="107">
        <f t="shared" si="12"/>
        <v>0</v>
      </c>
      <c r="X33" s="107">
        <f t="shared" si="13"/>
        <v>0</v>
      </c>
      <c r="Y33" s="107">
        <f t="shared" si="14"/>
        <v>0</v>
      </c>
      <c r="Z33" s="107">
        <f t="shared" si="15"/>
        <v>0</v>
      </c>
      <c r="AA33" s="107">
        <f t="shared" si="16"/>
        <v>0</v>
      </c>
      <c r="AB33" s="107">
        <f t="shared" si="17"/>
        <v>0</v>
      </c>
      <c r="AC33" s="107">
        <f t="shared" si="18"/>
        <v>0</v>
      </c>
      <c r="AD33" s="107">
        <f t="shared" si="19"/>
        <v>0</v>
      </c>
      <c r="AE33" s="107">
        <f t="shared" si="20"/>
        <v>0</v>
      </c>
      <c r="AF33" s="107">
        <f t="shared" si="21"/>
        <v>0</v>
      </c>
      <c r="AG33" s="107">
        <f t="shared" si="22"/>
        <v>0</v>
      </c>
      <c r="AH33" s="107">
        <f t="shared" si="23"/>
        <v>0</v>
      </c>
      <c r="AI33" s="107">
        <f t="shared" si="24"/>
        <v>0</v>
      </c>
      <c r="AJ33" s="107">
        <f t="shared" si="25"/>
        <v>0</v>
      </c>
      <c r="AK33" s="107">
        <f t="shared" si="26"/>
        <v>0</v>
      </c>
    </row>
    <row r="34">
      <c r="A34" s="107"/>
      <c r="B34" s="107"/>
      <c r="C34" s="107"/>
      <c r="D34" s="107"/>
      <c r="E34" s="107"/>
      <c r="F34" s="108">
        <f t="shared" si="2"/>
        <v>8875</v>
      </c>
      <c r="G34" s="90" t="s">
        <v>232</v>
      </c>
      <c r="H34" s="14">
        <f>IF(ISNA(VLOOKUP(G34,Round4_Transactions!$A$2:$F$800,2,FALSE)), 0,VLOOKUP(G34,Round4_Transactions!$A$2:$F$800,2,FALSE))</f>
        <v>0</v>
      </c>
      <c r="I34" s="60">
        <f>IF(ISNA(VLOOKUP(G34,Round4_Transactions!$A$2:$F$800,3,FALSE)), 0,VLOOKUP(G34,Round4_Transactions!$A$2:$F$800,3,FALSE))</f>
        <v>0</v>
      </c>
      <c r="J34" s="60">
        <f>IF(ISNA(VLOOKUP(G34,Round4_Transactions!$A$2:$F$800,4,FALSE)), 0,VLOOKUP(G34,Round4_Transactions!$A$2:$F$800,4,FALSE))</f>
        <v>0</v>
      </c>
      <c r="K34" s="60">
        <f>IF(ISNA(VLOOKUP(G34,Round4_Transactions!$A$2:$F$800,5,FALSE)), 0,VLOOKUP(G34,Round4_Transactions!$A$2:$F$800,5,FALSE))</f>
        <v>0</v>
      </c>
      <c r="L34" s="86">
        <f>IF(ISNA(VLOOKUP(G34,Round4_Transactions!$A$2:$F$800,6,FALSE)), 0,VLOOKUP(G34,Round4_Transactions!$A$2:$F$800,6,FALSE))</f>
        <v>0</v>
      </c>
      <c r="M34" s="107">
        <f t="shared" si="1"/>
        <v>0</v>
      </c>
      <c r="N34" s="107">
        <f t="shared" si="3"/>
        <v>0</v>
      </c>
      <c r="O34" s="107">
        <f t="shared" si="4"/>
        <v>0</v>
      </c>
      <c r="P34" s="107">
        <f t="shared" si="5"/>
        <v>0</v>
      </c>
      <c r="Q34" s="107">
        <f t="shared" si="6"/>
        <v>0</v>
      </c>
      <c r="R34" s="107">
        <f t="shared" si="7"/>
        <v>0</v>
      </c>
      <c r="S34" s="107">
        <f t="shared" si="8"/>
        <v>0</v>
      </c>
      <c r="T34" s="107">
        <f t="shared" si="9"/>
        <v>0</v>
      </c>
      <c r="U34" s="107">
        <f t="shared" si="10"/>
        <v>0</v>
      </c>
      <c r="V34" s="107">
        <f t="shared" si="11"/>
        <v>0</v>
      </c>
      <c r="W34" s="107">
        <f t="shared" si="12"/>
        <v>0</v>
      </c>
      <c r="X34" s="107">
        <f t="shared" si="13"/>
        <v>0</v>
      </c>
      <c r="Y34" s="107">
        <f t="shared" si="14"/>
        <v>0</v>
      </c>
      <c r="Z34" s="107">
        <f t="shared" si="15"/>
        <v>0</v>
      </c>
      <c r="AA34" s="107">
        <f t="shared" si="16"/>
        <v>0</v>
      </c>
      <c r="AB34" s="107">
        <f t="shared" si="17"/>
        <v>0</v>
      </c>
      <c r="AC34" s="107">
        <f t="shared" si="18"/>
        <v>0</v>
      </c>
      <c r="AD34" s="107">
        <f t="shared" si="19"/>
        <v>0</v>
      </c>
      <c r="AE34" s="107">
        <f t="shared" si="20"/>
        <v>0</v>
      </c>
      <c r="AF34" s="107">
        <f t="shared" si="21"/>
        <v>0</v>
      </c>
      <c r="AG34" s="107">
        <f t="shared" si="22"/>
        <v>0</v>
      </c>
      <c r="AH34" s="107">
        <f t="shared" si="23"/>
        <v>0</v>
      </c>
      <c r="AI34" s="107">
        <f t="shared" si="24"/>
        <v>0</v>
      </c>
      <c r="AJ34" s="107">
        <f t="shared" si="25"/>
        <v>0</v>
      </c>
      <c r="AK34" s="107">
        <f t="shared" si="26"/>
        <v>0</v>
      </c>
    </row>
    <row r="35">
      <c r="A35" s="107"/>
      <c r="B35" s="107"/>
      <c r="C35" s="107"/>
      <c r="D35" s="107"/>
      <c r="E35" s="107"/>
      <c r="F35" s="108">
        <f t="shared" si="2"/>
        <v>8875</v>
      </c>
      <c r="G35" s="90" t="s">
        <v>233</v>
      </c>
      <c r="H35" s="14">
        <f>IF(ISNA(VLOOKUP(G35,Round4_Transactions!$A$2:$F$800,2,FALSE)), 0,VLOOKUP(G35,Round4_Transactions!$A$2:$F$800,2,FALSE))</f>
        <v>0</v>
      </c>
      <c r="I35" s="60">
        <f>IF(ISNA(VLOOKUP(G35,Round4_Transactions!$A$2:$F$800,3,FALSE)), 0,VLOOKUP(G35,Round4_Transactions!$A$2:$F$800,3,FALSE))</f>
        <v>0</v>
      </c>
      <c r="J35" s="60">
        <f>IF(ISNA(VLOOKUP(G35,Round4_Transactions!$A$2:$F$800,4,FALSE)), 0,VLOOKUP(G35,Round4_Transactions!$A$2:$F$800,4,FALSE))</f>
        <v>0</v>
      </c>
      <c r="K35" s="60">
        <f>IF(ISNA(VLOOKUP(G35,Round4_Transactions!$A$2:$F$800,5,FALSE)), 0,VLOOKUP(G35,Round4_Transactions!$A$2:$F$800,5,FALSE))</f>
        <v>0</v>
      </c>
      <c r="L35" s="86">
        <f>IF(ISNA(VLOOKUP(G35,Round4_Transactions!$A$2:$F$800,6,FALSE)), 0,VLOOKUP(G35,Round4_Transactions!$A$2:$F$800,6,FALSE))</f>
        <v>0</v>
      </c>
      <c r="M35" s="107">
        <f t="shared" si="1"/>
        <v>0</v>
      </c>
      <c r="N35" s="107">
        <f t="shared" si="3"/>
        <v>0</v>
      </c>
      <c r="O35" s="107">
        <f t="shared" si="4"/>
        <v>0</v>
      </c>
      <c r="P35" s="107">
        <f t="shared" si="5"/>
        <v>0</v>
      </c>
      <c r="Q35" s="107">
        <f t="shared" si="6"/>
        <v>0</v>
      </c>
      <c r="R35" s="107">
        <f t="shared" si="7"/>
        <v>0</v>
      </c>
      <c r="S35" s="107">
        <f t="shared" si="8"/>
        <v>0</v>
      </c>
      <c r="T35" s="107">
        <f t="shared" si="9"/>
        <v>0</v>
      </c>
      <c r="U35" s="107">
        <f t="shared" si="10"/>
        <v>0</v>
      </c>
      <c r="V35" s="107">
        <f t="shared" si="11"/>
        <v>0</v>
      </c>
      <c r="W35" s="107">
        <f t="shared" si="12"/>
        <v>0</v>
      </c>
      <c r="X35" s="107">
        <f t="shared" si="13"/>
        <v>0</v>
      </c>
      <c r="Y35" s="107">
        <f t="shared" si="14"/>
        <v>0</v>
      </c>
      <c r="Z35" s="107">
        <f t="shared" si="15"/>
        <v>0</v>
      </c>
      <c r="AA35" s="107">
        <f t="shared" si="16"/>
        <v>0</v>
      </c>
      <c r="AB35" s="107">
        <f t="shared" si="17"/>
        <v>0</v>
      </c>
      <c r="AC35" s="107">
        <f t="shared" si="18"/>
        <v>0</v>
      </c>
      <c r="AD35" s="107">
        <f t="shared" si="19"/>
        <v>0</v>
      </c>
      <c r="AE35" s="107">
        <f t="shared" si="20"/>
        <v>0</v>
      </c>
      <c r="AF35" s="107">
        <f t="shared" si="21"/>
        <v>0</v>
      </c>
      <c r="AG35" s="107">
        <f t="shared" si="22"/>
        <v>0</v>
      </c>
      <c r="AH35" s="107">
        <f t="shared" si="23"/>
        <v>0</v>
      </c>
      <c r="AI35" s="107">
        <f t="shared" si="24"/>
        <v>0</v>
      </c>
      <c r="AJ35" s="107">
        <f t="shared" si="25"/>
        <v>0</v>
      </c>
      <c r="AK35" s="107">
        <f t="shared" si="26"/>
        <v>0</v>
      </c>
    </row>
    <row r="36">
      <c r="A36" s="107"/>
      <c r="B36" s="107"/>
      <c r="C36" s="107"/>
      <c r="D36" s="107"/>
      <c r="E36" s="107"/>
      <c r="F36" s="108">
        <f t="shared" si="2"/>
        <v>8875</v>
      </c>
      <c r="G36" s="90" t="s">
        <v>234</v>
      </c>
      <c r="H36" s="14">
        <f>IF(ISNA(VLOOKUP(G36,Round4_Transactions!$A$2:$F$800,2,FALSE)), 0,VLOOKUP(G36,Round4_Transactions!$A$2:$F$800,2,FALSE))</f>
        <v>0</v>
      </c>
      <c r="I36" s="60">
        <f>IF(ISNA(VLOOKUP(G36,Round4_Transactions!$A$2:$F$800,3,FALSE)), 0,VLOOKUP(G36,Round4_Transactions!$A$2:$F$800,3,FALSE))</f>
        <v>0</v>
      </c>
      <c r="J36" s="60">
        <f>IF(ISNA(VLOOKUP(G36,Round4_Transactions!$A$2:$F$800,4,FALSE)), 0,VLOOKUP(G36,Round4_Transactions!$A$2:$F$800,4,FALSE))</f>
        <v>0</v>
      </c>
      <c r="K36" s="60">
        <f>IF(ISNA(VLOOKUP(G36,Round4_Transactions!$A$2:$F$800,5,FALSE)), 0,VLOOKUP(G36,Round4_Transactions!$A$2:$F$800,5,FALSE))</f>
        <v>0</v>
      </c>
      <c r="L36" s="86">
        <f>IF(ISNA(VLOOKUP(G36,Round4_Transactions!$A$2:$F$800,6,FALSE)), 0,VLOOKUP(G36,Round4_Transactions!$A$2:$F$800,6,FALSE))</f>
        <v>0</v>
      </c>
      <c r="M36" s="107">
        <f t="shared" si="1"/>
        <v>0</v>
      </c>
      <c r="N36" s="107">
        <f t="shared" si="3"/>
        <v>0</v>
      </c>
      <c r="O36" s="107">
        <f t="shared" si="4"/>
        <v>0</v>
      </c>
      <c r="P36" s="107">
        <f t="shared" si="5"/>
        <v>0</v>
      </c>
      <c r="Q36" s="107">
        <f t="shared" si="6"/>
        <v>0</v>
      </c>
      <c r="R36" s="107">
        <f t="shared" si="7"/>
        <v>0</v>
      </c>
      <c r="S36" s="107">
        <f t="shared" si="8"/>
        <v>0</v>
      </c>
      <c r="T36" s="107">
        <f t="shared" si="9"/>
        <v>0</v>
      </c>
      <c r="U36" s="107">
        <f t="shared" si="10"/>
        <v>0</v>
      </c>
      <c r="V36" s="107">
        <f t="shared" si="11"/>
        <v>0</v>
      </c>
      <c r="W36" s="107">
        <f t="shared" si="12"/>
        <v>0</v>
      </c>
      <c r="X36" s="107">
        <f t="shared" si="13"/>
        <v>0</v>
      </c>
      <c r="Y36" s="107">
        <f t="shared" si="14"/>
        <v>0</v>
      </c>
      <c r="Z36" s="107">
        <f t="shared" si="15"/>
        <v>0</v>
      </c>
      <c r="AA36" s="107">
        <f t="shared" si="16"/>
        <v>0</v>
      </c>
      <c r="AB36" s="107">
        <f t="shared" si="17"/>
        <v>0</v>
      </c>
      <c r="AC36" s="107">
        <f t="shared" si="18"/>
        <v>0</v>
      </c>
      <c r="AD36" s="107">
        <f t="shared" si="19"/>
        <v>0</v>
      </c>
      <c r="AE36" s="107">
        <f t="shared" si="20"/>
        <v>0</v>
      </c>
      <c r="AF36" s="107">
        <f t="shared" si="21"/>
        <v>0</v>
      </c>
      <c r="AG36" s="107">
        <f t="shared" si="22"/>
        <v>0</v>
      </c>
      <c r="AH36" s="107">
        <f t="shared" si="23"/>
        <v>0</v>
      </c>
      <c r="AI36" s="107">
        <f t="shared" si="24"/>
        <v>0</v>
      </c>
      <c r="AJ36" s="107">
        <f t="shared" si="25"/>
        <v>0</v>
      </c>
      <c r="AK36" s="107">
        <f t="shared" si="26"/>
        <v>0</v>
      </c>
    </row>
    <row r="37">
      <c r="A37" s="107"/>
      <c r="B37" s="107"/>
      <c r="C37" s="107"/>
      <c r="D37" s="107"/>
      <c r="E37" s="107"/>
      <c r="F37" s="108">
        <f t="shared" si="2"/>
        <v>8875</v>
      </c>
      <c r="G37" s="90" t="s">
        <v>235</v>
      </c>
      <c r="H37" s="14">
        <f>IF(ISNA(VLOOKUP(G37,Round4_Transactions!$A$2:$F$800,2,FALSE)), 0,VLOOKUP(G37,Round4_Transactions!$A$2:$F$800,2,FALSE))</f>
        <v>0</v>
      </c>
      <c r="I37" s="60">
        <f>IF(ISNA(VLOOKUP(G37,Round4_Transactions!$A$2:$F$800,3,FALSE)), 0,VLOOKUP(G37,Round4_Transactions!$A$2:$F$800,3,FALSE))</f>
        <v>0</v>
      </c>
      <c r="J37" s="60">
        <f>IF(ISNA(VLOOKUP(G37,Round4_Transactions!$A$2:$F$800,4,FALSE)), 0,VLOOKUP(G37,Round4_Transactions!$A$2:$F$800,4,FALSE))</f>
        <v>0</v>
      </c>
      <c r="K37" s="60">
        <f>IF(ISNA(VLOOKUP(G37,Round4_Transactions!$A$2:$F$800,5,FALSE)), 0,VLOOKUP(G37,Round4_Transactions!$A$2:$F$800,5,FALSE))</f>
        <v>0</v>
      </c>
      <c r="L37" s="86">
        <f>IF(ISNA(VLOOKUP(G37,Round4_Transactions!$A$2:$F$800,6,FALSE)), 0,VLOOKUP(G37,Round4_Transactions!$A$2:$F$800,6,FALSE))</f>
        <v>0</v>
      </c>
      <c r="M37" s="107">
        <f t="shared" si="1"/>
        <v>0</v>
      </c>
      <c r="N37" s="107">
        <f t="shared" si="3"/>
        <v>0</v>
      </c>
      <c r="O37" s="107">
        <f t="shared" si="4"/>
        <v>0</v>
      </c>
      <c r="P37" s="107">
        <f t="shared" si="5"/>
        <v>0</v>
      </c>
      <c r="Q37" s="107">
        <f t="shared" si="6"/>
        <v>0</v>
      </c>
      <c r="R37" s="107">
        <f t="shared" si="7"/>
        <v>0</v>
      </c>
      <c r="S37" s="107">
        <f t="shared" si="8"/>
        <v>0</v>
      </c>
      <c r="T37" s="107">
        <f t="shared" si="9"/>
        <v>0</v>
      </c>
      <c r="U37" s="107">
        <f t="shared" si="10"/>
        <v>0</v>
      </c>
      <c r="V37" s="107">
        <f t="shared" si="11"/>
        <v>0</v>
      </c>
      <c r="W37" s="107">
        <f t="shared" si="12"/>
        <v>0</v>
      </c>
      <c r="X37" s="107">
        <f t="shared" si="13"/>
        <v>0</v>
      </c>
      <c r="Y37" s="107">
        <f t="shared" si="14"/>
        <v>0</v>
      </c>
      <c r="Z37" s="107">
        <f t="shared" si="15"/>
        <v>0</v>
      </c>
      <c r="AA37" s="107">
        <f t="shared" si="16"/>
        <v>0</v>
      </c>
      <c r="AB37" s="107">
        <f t="shared" si="17"/>
        <v>0</v>
      </c>
      <c r="AC37" s="107">
        <f t="shared" si="18"/>
        <v>0</v>
      </c>
      <c r="AD37" s="107">
        <f t="shared" si="19"/>
        <v>0</v>
      </c>
      <c r="AE37" s="107">
        <f t="shared" si="20"/>
        <v>0</v>
      </c>
      <c r="AF37" s="107">
        <f t="shared" si="21"/>
        <v>0</v>
      </c>
      <c r="AG37" s="107">
        <f t="shared" si="22"/>
        <v>0</v>
      </c>
      <c r="AH37" s="107">
        <f t="shared" si="23"/>
        <v>0</v>
      </c>
      <c r="AI37" s="107">
        <f t="shared" si="24"/>
        <v>0</v>
      </c>
      <c r="AJ37" s="107">
        <f t="shared" si="25"/>
        <v>0</v>
      </c>
      <c r="AK37" s="107">
        <f t="shared" si="26"/>
        <v>0</v>
      </c>
    </row>
    <row r="38">
      <c r="A38" s="107"/>
      <c r="B38" s="107"/>
      <c r="C38" s="107"/>
      <c r="D38" s="107"/>
      <c r="E38" s="107"/>
      <c r="F38" s="108">
        <f t="shared" si="2"/>
        <v>8875</v>
      </c>
      <c r="G38" s="90" t="s">
        <v>236</v>
      </c>
      <c r="H38" s="14">
        <f>IF(ISNA(VLOOKUP(G38,Round4_Transactions!$A$2:$F$800,2,FALSE)), 0,VLOOKUP(G38,Round4_Transactions!$A$2:$F$800,2,FALSE))</f>
        <v>0</v>
      </c>
      <c r="I38" s="60">
        <f>IF(ISNA(VLOOKUP(G38,Round4_Transactions!$A$2:$F$800,3,FALSE)), 0,VLOOKUP(G38,Round4_Transactions!$A$2:$F$800,3,FALSE))</f>
        <v>0</v>
      </c>
      <c r="J38" s="60">
        <f>IF(ISNA(VLOOKUP(G38,Round4_Transactions!$A$2:$F$800,4,FALSE)), 0,VLOOKUP(G38,Round4_Transactions!$A$2:$F$800,4,FALSE))</f>
        <v>0</v>
      </c>
      <c r="K38" s="60">
        <f>IF(ISNA(VLOOKUP(G38,Round4_Transactions!$A$2:$F$800,5,FALSE)), 0,VLOOKUP(G38,Round4_Transactions!$A$2:$F$800,5,FALSE))</f>
        <v>0</v>
      </c>
      <c r="L38" s="86">
        <f>IF(ISNA(VLOOKUP(G38,Round4_Transactions!$A$2:$F$800,6,FALSE)), 0,VLOOKUP(G38,Round4_Transactions!$A$2:$F$800,6,FALSE))</f>
        <v>0</v>
      </c>
      <c r="M38" s="107">
        <f t="shared" si="1"/>
        <v>0</v>
      </c>
      <c r="N38" s="107">
        <f t="shared" si="3"/>
        <v>0</v>
      </c>
      <c r="O38" s="107">
        <f t="shared" si="4"/>
        <v>0</v>
      </c>
      <c r="P38" s="107">
        <f t="shared" si="5"/>
        <v>0</v>
      </c>
      <c r="Q38" s="107">
        <f t="shared" si="6"/>
        <v>0</v>
      </c>
      <c r="R38" s="107">
        <f t="shared" si="7"/>
        <v>0</v>
      </c>
      <c r="S38" s="107">
        <f t="shared" si="8"/>
        <v>0</v>
      </c>
      <c r="T38" s="107">
        <f t="shared" si="9"/>
        <v>0</v>
      </c>
      <c r="U38" s="107">
        <f t="shared" si="10"/>
        <v>0</v>
      </c>
      <c r="V38" s="107">
        <f t="shared" si="11"/>
        <v>0</v>
      </c>
      <c r="W38" s="107">
        <f t="shared" si="12"/>
        <v>0</v>
      </c>
      <c r="X38" s="107">
        <f t="shared" si="13"/>
        <v>0</v>
      </c>
      <c r="Y38" s="107">
        <f t="shared" si="14"/>
        <v>0</v>
      </c>
      <c r="Z38" s="107">
        <f t="shared" si="15"/>
        <v>0</v>
      </c>
      <c r="AA38" s="107">
        <f t="shared" si="16"/>
        <v>0</v>
      </c>
      <c r="AB38" s="107">
        <f t="shared" si="17"/>
        <v>0</v>
      </c>
      <c r="AC38" s="107">
        <f t="shared" si="18"/>
        <v>0</v>
      </c>
      <c r="AD38" s="107">
        <f t="shared" si="19"/>
        <v>0</v>
      </c>
      <c r="AE38" s="107">
        <f t="shared" si="20"/>
        <v>0</v>
      </c>
      <c r="AF38" s="107">
        <f t="shared" si="21"/>
        <v>0</v>
      </c>
      <c r="AG38" s="107">
        <f t="shared" si="22"/>
        <v>0</v>
      </c>
      <c r="AH38" s="107">
        <f t="shared" si="23"/>
        <v>0</v>
      </c>
      <c r="AI38" s="107">
        <f t="shared" si="24"/>
        <v>0</v>
      </c>
      <c r="AJ38" s="107">
        <f t="shared" si="25"/>
        <v>0</v>
      </c>
      <c r="AK38" s="107">
        <f t="shared" si="26"/>
        <v>0</v>
      </c>
    </row>
    <row r="39">
      <c r="A39" s="107"/>
      <c r="B39" s="107"/>
      <c r="C39" s="107"/>
      <c r="D39" s="107"/>
      <c r="E39" s="107"/>
      <c r="F39" s="108">
        <f t="shared" si="2"/>
        <v>8875</v>
      </c>
      <c r="G39" s="90" t="s">
        <v>237</v>
      </c>
      <c r="H39" s="14">
        <f>IF(ISNA(VLOOKUP(G39,Round4_Transactions!$A$2:$F$800,2,FALSE)), 0,VLOOKUP(G39,Round4_Transactions!$A$2:$F$800,2,FALSE))</f>
        <v>0</v>
      </c>
      <c r="I39" s="60">
        <f>IF(ISNA(VLOOKUP(G39,Round4_Transactions!$A$2:$F$800,3,FALSE)), 0,VLOOKUP(G39,Round4_Transactions!$A$2:$F$800,3,FALSE))</f>
        <v>0</v>
      </c>
      <c r="J39" s="60">
        <f>IF(ISNA(VLOOKUP(G39,Round4_Transactions!$A$2:$F$800,4,FALSE)), 0,VLOOKUP(G39,Round4_Transactions!$A$2:$F$800,4,FALSE))</f>
        <v>0</v>
      </c>
      <c r="K39" s="60">
        <f>IF(ISNA(VLOOKUP(G39,Round4_Transactions!$A$2:$F$800,5,FALSE)), 0,VLOOKUP(G39,Round4_Transactions!$A$2:$F$800,5,FALSE))</f>
        <v>0</v>
      </c>
      <c r="L39" s="86">
        <f>IF(ISNA(VLOOKUP(G39,Round4_Transactions!$A$2:$F$800,6,FALSE)), 0,VLOOKUP(G39,Round4_Transactions!$A$2:$F$800,6,FALSE))</f>
        <v>0</v>
      </c>
      <c r="M39" s="107">
        <f t="shared" si="1"/>
        <v>0</v>
      </c>
      <c r="N39" s="107">
        <f t="shared" si="3"/>
        <v>0</v>
      </c>
      <c r="O39" s="107">
        <f t="shared" si="4"/>
        <v>0</v>
      </c>
      <c r="P39" s="107">
        <f t="shared" si="5"/>
        <v>0</v>
      </c>
      <c r="Q39" s="107">
        <f t="shared" si="6"/>
        <v>0</v>
      </c>
      <c r="R39" s="107">
        <f t="shared" si="7"/>
        <v>0</v>
      </c>
      <c r="S39" s="107">
        <f t="shared" si="8"/>
        <v>0</v>
      </c>
      <c r="T39" s="107">
        <f t="shared" si="9"/>
        <v>0</v>
      </c>
      <c r="U39" s="107">
        <f t="shared" si="10"/>
        <v>0</v>
      </c>
      <c r="V39" s="107">
        <f t="shared" si="11"/>
        <v>0</v>
      </c>
      <c r="W39" s="107">
        <f t="shared" si="12"/>
        <v>0</v>
      </c>
      <c r="X39" s="107">
        <f t="shared" si="13"/>
        <v>0</v>
      </c>
      <c r="Y39" s="107">
        <f t="shared" si="14"/>
        <v>0</v>
      </c>
      <c r="Z39" s="107">
        <f t="shared" si="15"/>
        <v>0</v>
      </c>
      <c r="AA39" s="107">
        <f t="shared" si="16"/>
        <v>0</v>
      </c>
      <c r="AB39" s="107">
        <f t="shared" si="17"/>
        <v>0</v>
      </c>
      <c r="AC39" s="107">
        <f t="shared" si="18"/>
        <v>0</v>
      </c>
      <c r="AD39" s="107">
        <f t="shared" si="19"/>
        <v>0</v>
      </c>
      <c r="AE39" s="107">
        <f t="shared" si="20"/>
        <v>0</v>
      </c>
      <c r="AF39" s="107">
        <f t="shared" si="21"/>
        <v>0</v>
      </c>
      <c r="AG39" s="107">
        <f t="shared" si="22"/>
        <v>0</v>
      </c>
      <c r="AH39" s="107">
        <f t="shared" si="23"/>
        <v>0</v>
      </c>
      <c r="AI39" s="107">
        <f t="shared" si="24"/>
        <v>0</v>
      </c>
      <c r="AJ39" s="107">
        <f t="shared" si="25"/>
        <v>0</v>
      </c>
      <c r="AK39" s="107">
        <f t="shared" si="26"/>
        <v>0</v>
      </c>
    </row>
    <row r="40">
      <c r="A40" s="107"/>
      <c r="B40" s="107"/>
      <c r="C40" s="107"/>
      <c r="D40" s="107"/>
      <c r="E40" s="107"/>
      <c r="F40" s="108">
        <f t="shared" si="2"/>
        <v>8875</v>
      </c>
      <c r="G40" s="90" t="s">
        <v>238</v>
      </c>
      <c r="H40" s="14">
        <f>IF(ISNA(VLOOKUP(G40,Round4_Transactions!$A$2:$F$800,2,FALSE)), 0,VLOOKUP(G40,Round4_Transactions!$A$2:$F$800,2,FALSE))</f>
        <v>0</v>
      </c>
      <c r="I40" s="60">
        <f>IF(ISNA(VLOOKUP(G40,Round4_Transactions!$A$2:$F$800,3,FALSE)), 0,VLOOKUP(G40,Round4_Transactions!$A$2:$F$800,3,FALSE))</f>
        <v>0</v>
      </c>
      <c r="J40" s="60">
        <f>IF(ISNA(VLOOKUP(G40,Round4_Transactions!$A$2:$F$800,4,FALSE)), 0,VLOOKUP(G40,Round4_Transactions!$A$2:$F$800,4,FALSE))</f>
        <v>0</v>
      </c>
      <c r="K40" s="60">
        <f>IF(ISNA(VLOOKUP(G40,Round4_Transactions!$A$2:$F$800,5,FALSE)), 0,VLOOKUP(G40,Round4_Transactions!$A$2:$F$800,5,FALSE))</f>
        <v>0</v>
      </c>
      <c r="L40" s="86">
        <f>IF(ISNA(VLOOKUP(G40,Round4_Transactions!$A$2:$F$800,6,FALSE)), 0,VLOOKUP(G40,Round4_Transactions!$A$2:$F$800,6,FALSE))</f>
        <v>0</v>
      </c>
      <c r="M40" s="107">
        <f t="shared" si="1"/>
        <v>0</v>
      </c>
      <c r="N40" s="107">
        <f t="shared" si="3"/>
        <v>0</v>
      </c>
      <c r="O40" s="107">
        <f t="shared" si="4"/>
        <v>0</v>
      </c>
      <c r="P40" s="107">
        <f t="shared" si="5"/>
        <v>0</v>
      </c>
      <c r="Q40" s="107">
        <f t="shared" si="6"/>
        <v>0</v>
      </c>
      <c r="R40" s="107">
        <f t="shared" si="7"/>
        <v>0</v>
      </c>
      <c r="S40" s="107">
        <f t="shared" si="8"/>
        <v>0</v>
      </c>
      <c r="T40" s="107">
        <f t="shared" si="9"/>
        <v>0</v>
      </c>
      <c r="U40" s="107">
        <f t="shared" si="10"/>
        <v>0</v>
      </c>
      <c r="V40" s="107">
        <f t="shared" si="11"/>
        <v>0</v>
      </c>
      <c r="W40" s="107">
        <f t="shared" si="12"/>
        <v>0</v>
      </c>
      <c r="X40" s="107">
        <f t="shared" si="13"/>
        <v>0</v>
      </c>
      <c r="Y40" s="107">
        <f t="shared" si="14"/>
        <v>0</v>
      </c>
      <c r="Z40" s="107">
        <f t="shared" si="15"/>
        <v>0</v>
      </c>
      <c r="AA40" s="107">
        <f t="shared" si="16"/>
        <v>0</v>
      </c>
      <c r="AB40" s="107">
        <f t="shared" si="17"/>
        <v>0</v>
      </c>
      <c r="AC40" s="107">
        <f t="shared" si="18"/>
        <v>0</v>
      </c>
      <c r="AD40" s="107">
        <f t="shared" si="19"/>
        <v>0</v>
      </c>
      <c r="AE40" s="107">
        <f t="shared" si="20"/>
        <v>0</v>
      </c>
      <c r="AF40" s="107">
        <f t="shared" si="21"/>
        <v>0</v>
      </c>
      <c r="AG40" s="107">
        <f t="shared" si="22"/>
        <v>0</v>
      </c>
      <c r="AH40" s="107">
        <f t="shared" si="23"/>
        <v>0</v>
      </c>
      <c r="AI40" s="107">
        <f t="shared" si="24"/>
        <v>0</v>
      </c>
      <c r="AJ40" s="107">
        <f t="shared" si="25"/>
        <v>0</v>
      </c>
      <c r="AK40" s="107">
        <f t="shared" si="26"/>
        <v>0</v>
      </c>
    </row>
    <row r="41">
      <c r="A41" s="107"/>
      <c r="B41" s="107"/>
      <c r="C41" s="107"/>
      <c r="D41" s="107"/>
      <c r="E41" s="107"/>
      <c r="F41" s="108">
        <f t="shared" si="2"/>
        <v>8875</v>
      </c>
      <c r="G41" s="90" t="s">
        <v>239</v>
      </c>
      <c r="H41" s="14">
        <f>IF(ISNA(VLOOKUP(G41,Round4_Transactions!$A$2:$F$800,2,FALSE)), 0,VLOOKUP(G41,Round4_Transactions!$A$2:$F$800,2,FALSE))</f>
        <v>0</v>
      </c>
      <c r="I41" s="60">
        <f>IF(ISNA(VLOOKUP(G41,Round4_Transactions!$A$2:$F$800,3,FALSE)), 0,VLOOKUP(G41,Round4_Transactions!$A$2:$F$800,3,FALSE))</f>
        <v>0</v>
      </c>
      <c r="J41" s="60">
        <f>IF(ISNA(VLOOKUP(G41,Round4_Transactions!$A$2:$F$800,4,FALSE)), 0,VLOOKUP(G41,Round4_Transactions!$A$2:$F$800,4,FALSE))</f>
        <v>0</v>
      </c>
      <c r="K41" s="60">
        <f>IF(ISNA(VLOOKUP(G41,Round4_Transactions!$A$2:$F$800,5,FALSE)), 0,VLOOKUP(G41,Round4_Transactions!$A$2:$F$800,5,FALSE))</f>
        <v>0</v>
      </c>
      <c r="L41" s="86">
        <f>IF(ISNA(VLOOKUP(G41,Round4_Transactions!$A$2:$F$800,6,FALSE)), 0,VLOOKUP(G41,Round4_Transactions!$A$2:$F$800,6,FALSE))</f>
        <v>0</v>
      </c>
      <c r="M41" s="107">
        <f t="shared" si="1"/>
        <v>0</v>
      </c>
      <c r="N41" s="107">
        <f t="shared" si="3"/>
        <v>0</v>
      </c>
      <c r="O41" s="107">
        <f t="shared" si="4"/>
        <v>0</v>
      </c>
      <c r="P41" s="107">
        <f t="shared" si="5"/>
        <v>0</v>
      </c>
      <c r="Q41" s="107">
        <f t="shared" si="6"/>
        <v>0</v>
      </c>
      <c r="R41" s="107">
        <f t="shared" si="7"/>
        <v>0</v>
      </c>
      <c r="S41" s="107">
        <f t="shared" si="8"/>
        <v>0</v>
      </c>
      <c r="T41" s="107">
        <f t="shared" si="9"/>
        <v>0</v>
      </c>
      <c r="U41" s="107">
        <f t="shared" si="10"/>
        <v>0</v>
      </c>
      <c r="V41" s="107">
        <f t="shared" si="11"/>
        <v>0</v>
      </c>
      <c r="W41" s="107">
        <f t="shared" si="12"/>
        <v>0</v>
      </c>
      <c r="X41" s="107">
        <f t="shared" si="13"/>
        <v>0</v>
      </c>
      <c r="Y41" s="107">
        <f t="shared" si="14"/>
        <v>0</v>
      </c>
      <c r="Z41" s="107">
        <f t="shared" si="15"/>
        <v>0</v>
      </c>
      <c r="AA41" s="107">
        <f t="shared" si="16"/>
        <v>0</v>
      </c>
      <c r="AB41" s="107">
        <f t="shared" si="17"/>
        <v>0</v>
      </c>
      <c r="AC41" s="107">
        <f t="shared" si="18"/>
        <v>0</v>
      </c>
      <c r="AD41" s="107">
        <f t="shared" si="19"/>
        <v>0</v>
      </c>
      <c r="AE41" s="107">
        <f t="shared" si="20"/>
        <v>0</v>
      </c>
      <c r="AF41" s="107">
        <f t="shared" si="21"/>
        <v>0</v>
      </c>
      <c r="AG41" s="107">
        <f t="shared" si="22"/>
        <v>0</v>
      </c>
      <c r="AH41" s="107">
        <f t="shared" si="23"/>
        <v>0</v>
      </c>
      <c r="AI41" s="107">
        <f t="shared" si="24"/>
        <v>0</v>
      </c>
      <c r="AJ41" s="107">
        <f t="shared" si="25"/>
        <v>0</v>
      </c>
      <c r="AK41" s="107">
        <f t="shared" si="26"/>
        <v>0</v>
      </c>
    </row>
    <row r="42">
      <c r="A42" s="107"/>
      <c r="B42" s="107"/>
      <c r="C42" s="107"/>
      <c r="D42" s="107"/>
      <c r="E42" s="107"/>
      <c r="F42" s="108">
        <f t="shared" si="2"/>
        <v>8875</v>
      </c>
      <c r="G42" s="90" t="s">
        <v>240</v>
      </c>
      <c r="H42" s="14">
        <f>IF(ISNA(VLOOKUP(G42,Round4_Transactions!$A$2:$F$800,2,FALSE)), 0,VLOOKUP(G42,Round4_Transactions!$A$2:$F$800,2,FALSE))</f>
        <v>0</v>
      </c>
      <c r="I42" s="60">
        <f>IF(ISNA(VLOOKUP(G42,Round4_Transactions!$A$2:$F$800,3,FALSE)), 0,VLOOKUP(G42,Round4_Transactions!$A$2:$F$800,3,FALSE))</f>
        <v>0</v>
      </c>
      <c r="J42" s="60">
        <f>IF(ISNA(VLOOKUP(G42,Round4_Transactions!$A$2:$F$800,4,FALSE)), 0,VLOOKUP(G42,Round4_Transactions!$A$2:$F$800,4,FALSE))</f>
        <v>0</v>
      </c>
      <c r="K42" s="60">
        <f>IF(ISNA(VLOOKUP(G42,Round4_Transactions!$A$2:$F$800,5,FALSE)), 0,VLOOKUP(G42,Round4_Transactions!$A$2:$F$800,5,FALSE))</f>
        <v>0</v>
      </c>
      <c r="L42" s="86">
        <f>IF(ISNA(VLOOKUP(G42,Round4_Transactions!$A$2:$F$800,6,FALSE)), 0,VLOOKUP(G42,Round4_Transactions!$A$2:$F$800,6,FALSE))</f>
        <v>0</v>
      </c>
      <c r="M42" s="107">
        <f t="shared" si="1"/>
        <v>0</v>
      </c>
      <c r="N42" s="107">
        <f t="shared" si="3"/>
        <v>0</v>
      </c>
      <c r="O42" s="107">
        <f t="shared" si="4"/>
        <v>0</v>
      </c>
      <c r="P42" s="107">
        <f t="shared" si="5"/>
        <v>0</v>
      </c>
      <c r="Q42" s="107">
        <f t="shared" si="6"/>
        <v>0</v>
      </c>
      <c r="R42" s="107">
        <f t="shared" si="7"/>
        <v>0</v>
      </c>
      <c r="S42" s="107">
        <f t="shared" si="8"/>
        <v>0</v>
      </c>
      <c r="T42" s="107">
        <f t="shared" si="9"/>
        <v>0</v>
      </c>
      <c r="U42" s="107">
        <f t="shared" si="10"/>
        <v>0</v>
      </c>
      <c r="V42" s="107">
        <f t="shared" si="11"/>
        <v>0</v>
      </c>
      <c r="W42" s="107">
        <f t="shared" si="12"/>
        <v>0</v>
      </c>
      <c r="X42" s="107">
        <f t="shared" si="13"/>
        <v>0</v>
      </c>
      <c r="Y42" s="107">
        <f t="shared" si="14"/>
        <v>0</v>
      </c>
      <c r="Z42" s="107">
        <f t="shared" si="15"/>
        <v>0</v>
      </c>
      <c r="AA42" s="107">
        <f t="shared" si="16"/>
        <v>0</v>
      </c>
      <c r="AB42" s="107">
        <f t="shared" si="17"/>
        <v>0</v>
      </c>
      <c r="AC42" s="107">
        <f t="shared" si="18"/>
        <v>0</v>
      </c>
      <c r="AD42" s="107">
        <f t="shared" si="19"/>
        <v>0</v>
      </c>
      <c r="AE42" s="107">
        <f t="shared" si="20"/>
        <v>0</v>
      </c>
      <c r="AF42" s="107">
        <f t="shared" si="21"/>
        <v>0</v>
      </c>
      <c r="AG42" s="107">
        <f t="shared" si="22"/>
        <v>0</v>
      </c>
      <c r="AH42" s="107">
        <f t="shared" si="23"/>
        <v>0</v>
      </c>
      <c r="AI42" s="107">
        <f t="shared" si="24"/>
        <v>0</v>
      </c>
      <c r="AJ42" s="107">
        <f t="shared" si="25"/>
        <v>0</v>
      </c>
      <c r="AK42" s="107">
        <f t="shared" si="26"/>
        <v>0</v>
      </c>
    </row>
    <row r="43">
      <c r="A43" s="107"/>
      <c r="B43" s="107"/>
      <c r="C43" s="107"/>
      <c r="D43" s="107"/>
      <c r="E43" s="107"/>
      <c r="F43" s="108">
        <f t="shared" si="2"/>
        <v>8875</v>
      </c>
      <c r="G43" s="90" t="s">
        <v>241</v>
      </c>
      <c r="H43" s="14">
        <f>IF(ISNA(VLOOKUP(G43,Round4_Transactions!$A$2:$F$800,2,FALSE)), 0,VLOOKUP(G43,Round4_Transactions!$A$2:$F$800,2,FALSE))</f>
        <v>0</v>
      </c>
      <c r="I43" s="60">
        <f>IF(ISNA(VLOOKUP(G43,Round4_Transactions!$A$2:$F$800,3,FALSE)), 0,VLOOKUP(G43,Round4_Transactions!$A$2:$F$800,3,FALSE))</f>
        <v>0</v>
      </c>
      <c r="J43" s="60">
        <f>IF(ISNA(VLOOKUP(G43,Round4_Transactions!$A$2:$F$800,4,FALSE)), 0,VLOOKUP(G43,Round4_Transactions!$A$2:$F$800,4,FALSE))</f>
        <v>0</v>
      </c>
      <c r="K43" s="60">
        <f>IF(ISNA(VLOOKUP(G43,Round4_Transactions!$A$2:$F$800,5,FALSE)), 0,VLOOKUP(G43,Round4_Transactions!$A$2:$F$800,5,FALSE))</f>
        <v>0</v>
      </c>
      <c r="L43" s="86">
        <f>IF(ISNA(VLOOKUP(G43,Round4_Transactions!$A$2:$F$800,6,FALSE)), 0,VLOOKUP(G43,Round4_Transactions!$A$2:$F$800,6,FALSE))</f>
        <v>0</v>
      </c>
      <c r="M43" s="107">
        <f t="shared" si="1"/>
        <v>0</v>
      </c>
      <c r="N43" s="107">
        <f t="shared" si="3"/>
        <v>0</v>
      </c>
      <c r="O43" s="107">
        <f t="shared" si="4"/>
        <v>0</v>
      </c>
      <c r="P43" s="107">
        <f t="shared" si="5"/>
        <v>0</v>
      </c>
      <c r="Q43" s="107">
        <f t="shared" si="6"/>
        <v>0</v>
      </c>
      <c r="R43" s="107">
        <f t="shared" si="7"/>
        <v>0</v>
      </c>
      <c r="S43" s="107">
        <f t="shared" si="8"/>
        <v>0</v>
      </c>
      <c r="T43" s="107">
        <f t="shared" si="9"/>
        <v>0</v>
      </c>
      <c r="U43" s="107">
        <f t="shared" si="10"/>
        <v>0</v>
      </c>
      <c r="V43" s="107">
        <f t="shared" si="11"/>
        <v>0</v>
      </c>
      <c r="W43" s="107">
        <f t="shared" si="12"/>
        <v>0</v>
      </c>
      <c r="X43" s="107">
        <f t="shared" si="13"/>
        <v>0</v>
      </c>
      <c r="Y43" s="107">
        <f t="shared" si="14"/>
        <v>0</v>
      </c>
      <c r="Z43" s="107">
        <f t="shared" si="15"/>
        <v>0</v>
      </c>
      <c r="AA43" s="107">
        <f t="shared" si="16"/>
        <v>0</v>
      </c>
      <c r="AB43" s="107">
        <f t="shared" si="17"/>
        <v>0</v>
      </c>
      <c r="AC43" s="107">
        <f t="shared" si="18"/>
        <v>0</v>
      </c>
      <c r="AD43" s="107">
        <f t="shared" si="19"/>
        <v>0</v>
      </c>
      <c r="AE43" s="107">
        <f t="shared" si="20"/>
        <v>0</v>
      </c>
      <c r="AF43" s="107">
        <f t="shared" si="21"/>
        <v>0</v>
      </c>
      <c r="AG43" s="107">
        <f t="shared" si="22"/>
        <v>0</v>
      </c>
      <c r="AH43" s="107">
        <f t="shared" si="23"/>
        <v>0</v>
      </c>
      <c r="AI43" s="107">
        <f t="shared" si="24"/>
        <v>0</v>
      </c>
      <c r="AJ43" s="107">
        <f t="shared" si="25"/>
        <v>0</v>
      </c>
      <c r="AK43" s="107">
        <f t="shared" si="26"/>
        <v>0</v>
      </c>
    </row>
    <row r="44">
      <c r="A44" s="107"/>
      <c r="B44" s="107"/>
      <c r="C44" s="107"/>
      <c r="D44" s="107"/>
      <c r="E44" s="107"/>
      <c r="F44" s="108">
        <f t="shared" si="2"/>
        <v>8875</v>
      </c>
      <c r="G44" s="90" t="s">
        <v>242</v>
      </c>
      <c r="H44" s="14">
        <f>IF(ISNA(VLOOKUP(G44,Round4_Transactions!$A$2:$F$800,2,FALSE)), 0,VLOOKUP(G44,Round4_Transactions!$A$2:$F$800,2,FALSE))</f>
        <v>0</v>
      </c>
      <c r="I44" s="60">
        <f>IF(ISNA(VLOOKUP(G44,Round4_Transactions!$A$2:$F$800,3,FALSE)), 0,VLOOKUP(G44,Round4_Transactions!$A$2:$F$800,3,FALSE))</f>
        <v>0</v>
      </c>
      <c r="J44" s="60">
        <f>IF(ISNA(VLOOKUP(G44,Round4_Transactions!$A$2:$F$800,4,FALSE)), 0,VLOOKUP(G44,Round4_Transactions!$A$2:$F$800,4,FALSE))</f>
        <v>0</v>
      </c>
      <c r="K44" s="60">
        <f>IF(ISNA(VLOOKUP(G44,Round4_Transactions!$A$2:$F$800,5,FALSE)), 0,VLOOKUP(G44,Round4_Transactions!$A$2:$F$800,5,FALSE))</f>
        <v>0</v>
      </c>
      <c r="L44" s="86">
        <f>IF(ISNA(VLOOKUP(G44,Round4_Transactions!$A$2:$F$800,6,FALSE)), 0,VLOOKUP(G44,Round4_Transactions!$A$2:$F$800,6,FALSE))</f>
        <v>0</v>
      </c>
      <c r="M44" s="107">
        <f t="shared" si="1"/>
        <v>0</v>
      </c>
      <c r="N44" s="107">
        <f t="shared" si="3"/>
        <v>0</v>
      </c>
      <c r="O44" s="107">
        <f t="shared" si="4"/>
        <v>0</v>
      </c>
      <c r="P44" s="107">
        <f t="shared" si="5"/>
        <v>0</v>
      </c>
      <c r="Q44" s="107">
        <f t="shared" si="6"/>
        <v>0</v>
      </c>
      <c r="R44" s="107">
        <f t="shared" si="7"/>
        <v>0</v>
      </c>
      <c r="S44" s="107">
        <f t="shared" si="8"/>
        <v>0</v>
      </c>
      <c r="T44" s="107">
        <f t="shared" si="9"/>
        <v>0</v>
      </c>
      <c r="U44" s="107">
        <f t="shared" si="10"/>
        <v>0</v>
      </c>
      <c r="V44" s="107">
        <f t="shared" si="11"/>
        <v>0</v>
      </c>
      <c r="W44" s="107">
        <f t="shared" si="12"/>
        <v>0</v>
      </c>
      <c r="X44" s="107">
        <f t="shared" si="13"/>
        <v>0</v>
      </c>
      <c r="Y44" s="107">
        <f t="shared" si="14"/>
        <v>0</v>
      </c>
      <c r="Z44" s="107">
        <f t="shared" si="15"/>
        <v>0</v>
      </c>
      <c r="AA44" s="107">
        <f t="shared" si="16"/>
        <v>0</v>
      </c>
      <c r="AB44" s="107">
        <f t="shared" si="17"/>
        <v>0</v>
      </c>
      <c r="AC44" s="107">
        <f t="shared" si="18"/>
        <v>0</v>
      </c>
      <c r="AD44" s="107">
        <f t="shared" si="19"/>
        <v>0</v>
      </c>
      <c r="AE44" s="107">
        <f t="shared" si="20"/>
        <v>0</v>
      </c>
      <c r="AF44" s="107">
        <f t="shared" si="21"/>
        <v>0</v>
      </c>
      <c r="AG44" s="107">
        <f t="shared" si="22"/>
        <v>0</v>
      </c>
      <c r="AH44" s="107">
        <f t="shared" si="23"/>
        <v>0</v>
      </c>
      <c r="AI44" s="107">
        <f t="shared" si="24"/>
        <v>0</v>
      </c>
      <c r="AJ44" s="107">
        <f t="shared" si="25"/>
        <v>0</v>
      </c>
      <c r="AK44" s="107">
        <f t="shared" si="26"/>
        <v>0</v>
      </c>
    </row>
    <row r="45">
      <c r="A45" s="107"/>
      <c r="B45" s="107"/>
      <c r="C45" s="107"/>
      <c r="D45" s="107"/>
      <c r="E45" s="107"/>
      <c r="F45" s="108">
        <f t="shared" si="2"/>
        <v>8875</v>
      </c>
      <c r="G45" s="90" t="s">
        <v>243</v>
      </c>
      <c r="H45" s="14">
        <f>IF(ISNA(VLOOKUP(G45,Round4_Transactions!$A$2:$F$800,2,FALSE)), 0,VLOOKUP(G45,Round4_Transactions!$A$2:$F$800,2,FALSE))</f>
        <v>0</v>
      </c>
      <c r="I45" s="60">
        <f>IF(ISNA(VLOOKUP(G45,Round4_Transactions!$A$2:$F$800,3,FALSE)), 0,VLOOKUP(G45,Round4_Transactions!$A$2:$F$800,3,FALSE))</f>
        <v>0</v>
      </c>
      <c r="J45" s="60">
        <f>IF(ISNA(VLOOKUP(G45,Round4_Transactions!$A$2:$F$800,4,FALSE)), 0,VLOOKUP(G45,Round4_Transactions!$A$2:$F$800,4,FALSE))</f>
        <v>0</v>
      </c>
      <c r="K45" s="60">
        <f>IF(ISNA(VLOOKUP(G45,Round4_Transactions!$A$2:$F$800,5,FALSE)), 0,VLOOKUP(G45,Round4_Transactions!$A$2:$F$800,5,FALSE))</f>
        <v>0</v>
      </c>
      <c r="L45" s="86">
        <f>IF(ISNA(VLOOKUP(G45,Round4_Transactions!$A$2:$F$800,6,FALSE)), 0,VLOOKUP(G45,Round4_Transactions!$A$2:$F$800,6,FALSE))</f>
        <v>0</v>
      </c>
      <c r="M45" s="107">
        <f t="shared" si="1"/>
        <v>0</v>
      </c>
      <c r="N45" s="107">
        <f t="shared" si="3"/>
        <v>0</v>
      </c>
      <c r="O45" s="107">
        <f t="shared" si="4"/>
        <v>0</v>
      </c>
      <c r="P45" s="107">
        <f t="shared" si="5"/>
        <v>0</v>
      </c>
      <c r="Q45" s="107">
        <f t="shared" si="6"/>
        <v>0</v>
      </c>
      <c r="R45" s="107">
        <f t="shared" si="7"/>
        <v>0</v>
      </c>
      <c r="S45" s="107">
        <f t="shared" si="8"/>
        <v>0</v>
      </c>
      <c r="T45" s="107">
        <f t="shared" si="9"/>
        <v>0</v>
      </c>
      <c r="U45" s="107">
        <f t="shared" si="10"/>
        <v>0</v>
      </c>
      <c r="V45" s="107">
        <f t="shared" si="11"/>
        <v>0</v>
      </c>
      <c r="W45" s="107">
        <f t="shared" si="12"/>
        <v>0</v>
      </c>
      <c r="X45" s="107">
        <f t="shared" si="13"/>
        <v>0</v>
      </c>
      <c r="Y45" s="107">
        <f t="shared" si="14"/>
        <v>0</v>
      </c>
      <c r="Z45" s="107">
        <f t="shared" si="15"/>
        <v>0</v>
      </c>
      <c r="AA45" s="107">
        <f t="shared" si="16"/>
        <v>0</v>
      </c>
      <c r="AB45" s="107">
        <f t="shared" si="17"/>
        <v>0</v>
      </c>
      <c r="AC45" s="107">
        <f t="shared" si="18"/>
        <v>0</v>
      </c>
      <c r="AD45" s="107">
        <f t="shared" si="19"/>
        <v>0</v>
      </c>
      <c r="AE45" s="107">
        <f t="shared" si="20"/>
        <v>0</v>
      </c>
      <c r="AF45" s="107">
        <f t="shared" si="21"/>
        <v>0</v>
      </c>
      <c r="AG45" s="107">
        <f t="shared" si="22"/>
        <v>0</v>
      </c>
      <c r="AH45" s="107">
        <f t="shared" si="23"/>
        <v>0</v>
      </c>
      <c r="AI45" s="107">
        <f t="shared" si="24"/>
        <v>0</v>
      </c>
      <c r="AJ45" s="107">
        <f t="shared" si="25"/>
        <v>0</v>
      </c>
      <c r="AK45" s="107">
        <f t="shared" si="26"/>
        <v>0</v>
      </c>
    </row>
    <row r="46">
      <c r="A46" s="107"/>
      <c r="B46" s="107"/>
      <c r="C46" s="107"/>
      <c r="D46" s="107"/>
      <c r="E46" s="107"/>
      <c r="F46" s="108">
        <f t="shared" si="2"/>
        <v>8875</v>
      </c>
      <c r="G46" s="90" t="s">
        <v>244</v>
      </c>
      <c r="H46" s="14">
        <f>IF(ISNA(VLOOKUP(G46,Round4_Transactions!$A$2:$F$800,2,FALSE)), 0,VLOOKUP(G46,Round4_Transactions!$A$2:$F$800,2,FALSE))</f>
        <v>0</v>
      </c>
      <c r="I46" s="60">
        <f>IF(ISNA(VLOOKUP(G46,Round4_Transactions!$A$2:$F$800,3,FALSE)), 0,VLOOKUP(G46,Round4_Transactions!$A$2:$F$800,3,FALSE))</f>
        <v>0</v>
      </c>
      <c r="J46" s="60">
        <f>IF(ISNA(VLOOKUP(G46,Round4_Transactions!$A$2:$F$800,4,FALSE)), 0,VLOOKUP(G46,Round4_Transactions!$A$2:$F$800,4,FALSE))</f>
        <v>0</v>
      </c>
      <c r="K46" s="60">
        <f>IF(ISNA(VLOOKUP(G46,Round4_Transactions!$A$2:$F$800,5,FALSE)), 0,VLOOKUP(G46,Round4_Transactions!$A$2:$F$800,5,FALSE))</f>
        <v>0</v>
      </c>
      <c r="L46" s="86">
        <f>IF(ISNA(VLOOKUP(G46,Round4_Transactions!$A$2:$F$800,6,FALSE)), 0,VLOOKUP(G46,Round4_Transactions!$A$2:$F$800,6,FALSE))</f>
        <v>0</v>
      </c>
      <c r="M46" s="107">
        <f t="shared" si="1"/>
        <v>0</v>
      </c>
      <c r="N46" s="107">
        <f t="shared" si="3"/>
        <v>0</v>
      </c>
      <c r="O46" s="107">
        <f t="shared" si="4"/>
        <v>0</v>
      </c>
      <c r="P46" s="107">
        <f t="shared" si="5"/>
        <v>0</v>
      </c>
      <c r="Q46" s="107">
        <f t="shared" si="6"/>
        <v>0</v>
      </c>
      <c r="R46" s="107">
        <f t="shared" si="7"/>
        <v>0</v>
      </c>
      <c r="S46" s="107">
        <f t="shared" si="8"/>
        <v>0</v>
      </c>
      <c r="T46" s="107">
        <f t="shared" si="9"/>
        <v>0</v>
      </c>
      <c r="U46" s="107">
        <f t="shared" si="10"/>
        <v>0</v>
      </c>
      <c r="V46" s="107">
        <f t="shared" si="11"/>
        <v>0</v>
      </c>
      <c r="W46" s="107">
        <f t="shared" si="12"/>
        <v>0</v>
      </c>
      <c r="X46" s="107">
        <f t="shared" si="13"/>
        <v>0</v>
      </c>
      <c r="Y46" s="107">
        <f t="shared" si="14"/>
        <v>0</v>
      </c>
      <c r="Z46" s="107">
        <f t="shared" si="15"/>
        <v>0</v>
      </c>
      <c r="AA46" s="107">
        <f t="shared" si="16"/>
        <v>0</v>
      </c>
      <c r="AB46" s="107">
        <f t="shared" si="17"/>
        <v>0</v>
      </c>
      <c r="AC46" s="107">
        <f t="shared" si="18"/>
        <v>0</v>
      </c>
      <c r="AD46" s="107">
        <f t="shared" si="19"/>
        <v>0</v>
      </c>
      <c r="AE46" s="107">
        <f t="shared" si="20"/>
        <v>0</v>
      </c>
      <c r="AF46" s="107">
        <f t="shared" si="21"/>
        <v>0</v>
      </c>
      <c r="AG46" s="107">
        <f t="shared" si="22"/>
        <v>0</v>
      </c>
      <c r="AH46" s="107">
        <f t="shared" si="23"/>
        <v>0</v>
      </c>
      <c r="AI46" s="107">
        <f t="shared" si="24"/>
        <v>0</v>
      </c>
      <c r="AJ46" s="107">
        <f t="shared" si="25"/>
        <v>0</v>
      </c>
      <c r="AK46" s="107">
        <f t="shared" si="26"/>
        <v>0</v>
      </c>
    </row>
    <row r="47">
      <c r="A47" s="107"/>
      <c r="B47" s="107"/>
      <c r="C47" s="107"/>
      <c r="D47" s="107"/>
      <c r="E47" s="107"/>
      <c r="F47" s="108">
        <f t="shared" si="2"/>
        <v>8875</v>
      </c>
      <c r="G47" s="90" t="s">
        <v>245</v>
      </c>
      <c r="H47" s="14">
        <f>IF(ISNA(VLOOKUP(G47,Round4_Transactions!$A$2:$F$800,2,FALSE)), 0,VLOOKUP(G47,Round4_Transactions!$A$2:$F$800,2,FALSE))</f>
        <v>0</v>
      </c>
      <c r="I47" s="60">
        <f>IF(ISNA(VLOOKUP(G47,Round4_Transactions!$A$2:$F$800,3,FALSE)), 0,VLOOKUP(G47,Round4_Transactions!$A$2:$F$800,3,FALSE))</f>
        <v>0</v>
      </c>
      <c r="J47" s="60">
        <f>IF(ISNA(VLOOKUP(G47,Round4_Transactions!$A$2:$F$800,4,FALSE)), 0,VLOOKUP(G47,Round4_Transactions!$A$2:$F$800,4,FALSE))</f>
        <v>0</v>
      </c>
      <c r="K47" s="60">
        <f>IF(ISNA(VLOOKUP(G47,Round4_Transactions!$A$2:$F$800,5,FALSE)), 0,VLOOKUP(G47,Round4_Transactions!$A$2:$F$800,5,FALSE))</f>
        <v>0</v>
      </c>
      <c r="L47" s="86">
        <f>IF(ISNA(VLOOKUP(G47,Round4_Transactions!$A$2:$F$800,6,FALSE)), 0,VLOOKUP(G47,Round4_Transactions!$A$2:$F$800,6,FALSE))</f>
        <v>0</v>
      </c>
      <c r="M47" s="107">
        <f t="shared" si="1"/>
        <v>0</v>
      </c>
      <c r="N47" s="107">
        <f t="shared" si="3"/>
        <v>0</v>
      </c>
      <c r="O47" s="107">
        <f t="shared" si="4"/>
        <v>0</v>
      </c>
      <c r="P47" s="107">
        <f t="shared" si="5"/>
        <v>0</v>
      </c>
      <c r="Q47" s="107">
        <f t="shared" si="6"/>
        <v>0</v>
      </c>
      <c r="R47" s="107">
        <f t="shared" si="7"/>
        <v>0</v>
      </c>
      <c r="S47" s="107">
        <f t="shared" si="8"/>
        <v>0</v>
      </c>
      <c r="T47" s="107">
        <f t="shared" si="9"/>
        <v>0</v>
      </c>
      <c r="U47" s="107">
        <f t="shared" si="10"/>
        <v>0</v>
      </c>
      <c r="V47" s="107">
        <f t="shared" si="11"/>
        <v>0</v>
      </c>
      <c r="W47" s="107">
        <f t="shared" si="12"/>
        <v>0</v>
      </c>
      <c r="X47" s="107">
        <f t="shared" si="13"/>
        <v>0</v>
      </c>
      <c r="Y47" s="107">
        <f t="shared" si="14"/>
        <v>0</v>
      </c>
      <c r="Z47" s="107">
        <f t="shared" si="15"/>
        <v>0</v>
      </c>
      <c r="AA47" s="107">
        <f t="shared" si="16"/>
        <v>0</v>
      </c>
      <c r="AB47" s="107">
        <f t="shared" si="17"/>
        <v>0</v>
      </c>
      <c r="AC47" s="107">
        <f t="shared" si="18"/>
        <v>0</v>
      </c>
      <c r="AD47" s="107">
        <f t="shared" si="19"/>
        <v>0</v>
      </c>
      <c r="AE47" s="107">
        <f t="shared" si="20"/>
        <v>0</v>
      </c>
      <c r="AF47" s="107">
        <f t="shared" si="21"/>
        <v>0</v>
      </c>
      <c r="AG47" s="107">
        <f t="shared" si="22"/>
        <v>0</v>
      </c>
      <c r="AH47" s="107">
        <f t="shared" si="23"/>
        <v>0</v>
      </c>
      <c r="AI47" s="107">
        <f t="shared" si="24"/>
        <v>0</v>
      </c>
      <c r="AJ47" s="107">
        <f t="shared" si="25"/>
        <v>0</v>
      </c>
      <c r="AK47" s="107">
        <f t="shared" si="26"/>
        <v>0</v>
      </c>
    </row>
    <row r="48">
      <c r="A48" s="107"/>
      <c r="B48" s="107"/>
      <c r="C48" s="107"/>
      <c r="D48" s="107"/>
      <c r="E48" s="107"/>
      <c r="F48" s="108">
        <f t="shared" si="2"/>
        <v>8875</v>
      </c>
      <c r="G48" s="90" t="s">
        <v>246</v>
      </c>
      <c r="H48" s="14">
        <f>IF(ISNA(VLOOKUP(G48,Round4_Transactions!$A$2:$F$800,2,FALSE)), 0,VLOOKUP(G48,Round4_Transactions!$A$2:$F$800,2,FALSE))</f>
        <v>0</v>
      </c>
      <c r="I48" s="60">
        <f>IF(ISNA(VLOOKUP(G48,Round4_Transactions!$A$2:$F$800,3,FALSE)), 0,VLOOKUP(G48,Round4_Transactions!$A$2:$F$800,3,FALSE))</f>
        <v>0</v>
      </c>
      <c r="J48" s="60">
        <f>IF(ISNA(VLOOKUP(G48,Round4_Transactions!$A$2:$F$800,4,FALSE)), 0,VLOOKUP(G48,Round4_Transactions!$A$2:$F$800,4,FALSE))</f>
        <v>0</v>
      </c>
      <c r="K48" s="60">
        <f>IF(ISNA(VLOOKUP(G48,Round4_Transactions!$A$2:$F$800,5,FALSE)), 0,VLOOKUP(G48,Round4_Transactions!$A$2:$F$800,5,FALSE))</f>
        <v>0</v>
      </c>
      <c r="L48" s="86">
        <f>IF(ISNA(VLOOKUP(G48,Round4_Transactions!$A$2:$F$800,6,FALSE)), 0,VLOOKUP(G48,Round4_Transactions!$A$2:$F$800,6,FALSE))</f>
        <v>0</v>
      </c>
      <c r="M48" s="107">
        <f t="shared" si="1"/>
        <v>0</v>
      </c>
      <c r="N48" s="107">
        <f t="shared" si="3"/>
        <v>0</v>
      </c>
      <c r="O48" s="107">
        <f t="shared" si="4"/>
        <v>0</v>
      </c>
      <c r="P48" s="107">
        <f t="shared" si="5"/>
        <v>0</v>
      </c>
      <c r="Q48" s="107">
        <f t="shared" si="6"/>
        <v>0</v>
      </c>
      <c r="R48" s="107">
        <f t="shared" si="7"/>
        <v>0</v>
      </c>
      <c r="S48" s="107">
        <f t="shared" si="8"/>
        <v>0</v>
      </c>
      <c r="T48" s="107">
        <f t="shared" si="9"/>
        <v>0</v>
      </c>
      <c r="U48" s="107">
        <f t="shared" si="10"/>
        <v>0</v>
      </c>
      <c r="V48" s="107">
        <f t="shared" si="11"/>
        <v>0</v>
      </c>
      <c r="W48" s="107">
        <f t="shared" si="12"/>
        <v>0</v>
      </c>
      <c r="X48" s="107">
        <f t="shared" si="13"/>
        <v>0</v>
      </c>
      <c r="Y48" s="107">
        <f t="shared" si="14"/>
        <v>0</v>
      </c>
      <c r="Z48" s="107">
        <f t="shared" si="15"/>
        <v>0</v>
      </c>
      <c r="AA48" s="107">
        <f t="shared" si="16"/>
        <v>0</v>
      </c>
      <c r="AB48" s="107">
        <f t="shared" si="17"/>
        <v>0</v>
      </c>
      <c r="AC48" s="107">
        <f t="shared" si="18"/>
        <v>0</v>
      </c>
      <c r="AD48" s="107">
        <f t="shared" si="19"/>
        <v>0</v>
      </c>
      <c r="AE48" s="107">
        <f t="shared" si="20"/>
        <v>0</v>
      </c>
      <c r="AF48" s="107">
        <f t="shared" si="21"/>
        <v>0</v>
      </c>
      <c r="AG48" s="107">
        <f t="shared" si="22"/>
        <v>0</v>
      </c>
      <c r="AH48" s="107">
        <f t="shared" si="23"/>
        <v>0</v>
      </c>
      <c r="AI48" s="107">
        <f t="shared" si="24"/>
        <v>0</v>
      </c>
      <c r="AJ48" s="107">
        <f t="shared" si="25"/>
        <v>0</v>
      </c>
      <c r="AK48" s="107">
        <f t="shared" si="26"/>
        <v>0</v>
      </c>
    </row>
    <row r="49">
      <c r="A49" s="107"/>
      <c r="B49" s="107"/>
      <c r="C49" s="107"/>
      <c r="D49" s="107"/>
      <c r="E49" s="107"/>
      <c r="F49" s="108">
        <f t="shared" si="2"/>
        <v>8875</v>
      </c>
      <c r="G49" s="90" t="s">
        <v>247</v>
      </c>
      <c r="H49" s="14">
        <f>IF(ISNA(VLOOKUP(G49,Round4_Transactions!$A$2:$F$800,2,FALSE)), 0,VLOOKUP(G49,Round4_Transactions!$A$2:$F$800,2,FALSE))</f>
        <v>0</v>
      </c>
      <c r="I49" s="60">
        <f>IF(ISNA(VLOOKUP(G49,Round4_Transactions!$A$2:$F$800,3,FALSE)), 0,VLOOKUP(G49,Round4_Transactions!$A$2:$F$800,3,FALSE))</f>
        <v>0</v>
      </c>
      <c r="J49" s="60">
        <f>IF(ISNA(VLOOKUP(G49,Round4_Transactions!$A$2:$F$800,4,FALSE)), 0,VLOOKUP(G49,Round4_Transactions!$A$2:$F$800,4,FALSE))</f>
        <v>0</v>
      </c>
      <c r="K49" s="60">
        <f>IF(ISNA(VLOOKUP(G49,Round4_Transactions!$A$2:$F$800,5,FALSE)), 0,VLOOKUP(G49,Round4_Transactions!$A$2:$F$800,5,FALSE))</f>
        <v>0</v>
      </c>
      <c r="L49" s="86">
        <f>IF(ISNA(VLOOKUP(G49,Round4_Transactions!$A$2:$F$800,6,FALSE)), 0,VLOOKUP(G49,Round4_Transactions!$A$2:$F$800,6,FALSE))</f>
        <v>0</v>
      </c>
      <c r="M49" s="107">
        <f t="shared" si="1"/>
        <v>0</v>
      </c>
      <c r="N49" s="107">
        <f t="shared" si="3"/>
        <v>0</v>
      </c>
      <c r="O49" s="107">
        <f t="shared" si="4"/>
        <v>0</v>
      </c>
      <c r="P49" s="107">
        <f t="shared" si="5"/>
        <v>0</v>
      </c>
      <c r="Q49" s="107">
        <f t="shared" si="6"/>
        <v>0</v>
      </c>
      <c r="R49" s="107">
        <f t="shared" si="7"/>
        <v>0</v>
      </c>
      <c r="S49" s="107">
        <f t="shared" si="8"/>
        <v>0</v>
      </c>
      <c r="T49" s="107">
        <f t="shared" si="9"/>
        <v>0</v>
      </c>
      <c r="U49" s="107">
        <f t="shared" si="10"/>
        <v>0</v>
      </c>
      <c r="V49" s="107">
        <f t="shared" si="11"/>
        <v>0</v>
      </c>
      <c r="W49" s="107">
        <f t="shared" si="12"/>
        <v>0</v>
      </c>
      <c r="X49" s="107">
        <f t="shared" si="13"/>
        <v>0</v>
      </c>
      <c r="Y49" s="107">
        <f t="shared" si="14"/>
        <v>0</v>
      </c>
      <c r="Z49" s="107">
        <f t="shared" si="15"/>
        <v>0</v>
      </c>
      <c r="AA49" s="107">
        <f t="shared" si="16"/>
        <v>0</v>
      </c>
      <c r="AB49" s="107">
        <f t="shared" si="17"/>
        <v>0</v>
      </c>
      <c r="AC49" s="107">
        <f t="shared" si="18"/>
        <v>0</v>
      </c>
      <c r="AD49" s="107">
        <f t="shared" si="19"/>
        <v>0</v>
      </c>
      <c r="AE49" s="107">
        <f t="shared" si="20"/>
        <v>0</v>
      </c>
      <c r="AF49" s="107">
        <f t="shared" si="21"/>
        <v>0</v>
      </c>
      <c r="AG49" s="107">
        <f t="shared" si="22"/>
        <v>0</v>
      </c>
      <c r="AH49" s="107">
        <f t="shared" si="23"/>
        <v>0</v>
      </c>
      <c r="AI49" s="107">
        <f t="shared" si="24"/>
        <v>0</v>
      </c>
      <c r="AJ49" s="107">
        <f t="shared" si="25"/>
        <v>0</v>
      </c>
      <c r="AK49" s="107">
        <f t="shared" si="26"/>
        <v>0</v>
      </c>
    </row>
    <row r="50">
      <c r="A50" s="107"/>
      <c r="B50" s="107"/>
      <c r="C50" s="107"/>
      <c r="D50" s="107"/>
      <c r="E50" s="107"/>
      <c r="F50" s="108">
        <f t="shared" si="2"/>
        <v>8875</v>
      </c>
      <c r="G50" s="90" t="s">
        <v>248</v>
      </c>
      <c r="H50" s="14">
        <f>IF(ISNA(VLOOKUP(G50,Round4_Transactions!$A$2:$F$800,2,FALSE)), 0,VLOOKUP(G50,Round4_Transactions!$A$2:$F$800,2,FALSE))</f>
        <v>0</v>
      </c>
      <c r="I50" s="60">
        <f>IF(ISNA(VLOOKUP(G50,Round4_Transactions!$A$2:$F$800,3,FALSE)), 0,VLOOKUP(G50,Round4_Transactions!$A$2:$F$800,3,FALSE))</f>
        <v>0</v>
      </c>
      <c r="J50" s="60">
        <f>IF(ISNA(VLOOKUP(G50,Round4_Transactions!$A$2:$F$800,4,FALSE)), 0,VLOOKUP(G50,Round4_Transactions!$A$2:$F$800,4,FALSE))</f>
        <v>0</v>
      </c>
      <c r="K50" s="60">
        <f>IF(ISNA(VLOOKUP(G50,Round4_Transactions!$A$2:$F$800,5,FALSE)), 0,VLOOKUP(G50,Round4_Transactions!$A$2:$F$800,5,FALSE))</f>
        <v>0</v>
      </c>
      <c r="L50" s="86">
        <f>IF(ISNA(VLOOKUP(G50,Round4_Transactions!$A$2:$F$800,6,FALSE)), 0,VLOOKUP(G50,Round4_Transactions!$A$2:$F$800,6,FALSE))</f>
        <v>0</v>
      </c>
      <c r="M50" s="107">
        <f t="shared" si="1"/>
        <v>0</v>
      </c>
      <c r="N50" s="107">
        <f t="shared" si="3"/>
        <v>0</v>
      </c>
      <c r="O50" s="107">
        <f t="shared" si="4"/>
        <v>0</v>
      </c>
      <c r="P50" s="107">
        <f t="shared" si="5"/>
        <v>0</v>
      </c>
      <c r="Q50" s="107">
        <f t="shared" si="6"/>
        <v>0</v>
      </c>
      <c r="R50" s="107">
        <f t="shared" si="7"/>
        <v>0</v>
      </c>
      <c r="S50" s="107">
        <f t="shared" si="8"/>
        <v>0</v>
      </c>
      <c r="T50" s="107">
        <f t="shared" si="9"/>
        <v>0</v>
      </c>
      <c r="U50" s="107">
        <f t="shared" si="10"/>
        <v>0</v>
      </c>
      <c r="V50" s="107">
        <f t="shared" si="11"/>
        <v>0</v>
      </c>
      <c r="W50" s="107">
        <f t="shared" si="12"/>
        <v>0</v>
      </c>
      <c r="X50" s="107">
        <f t="shared" si="13"/>
        <v>0</v>
      </c>
      <c r="Y50" s="107">
        <f t="shared" si="14"/>
        <v>0</v>
      </c>
      <c r="Z50" s="107">
        <f t="shared" si="15"/>
        <v>0</v>
      </c>
      <c r="AA50" s="107">
        <f t="shared" si="16"/>
        <v>0</v>
      </c>
      <c r="AB50" s="107">
        <f t="shared" si="17"/>
        <v>0</v>
      </c>
      <c r="AC50" s="107">
        <f t="shared" si="18"/>
        <v>0</v>
      </c>
      <c r="AD50" s="107">
        <f t="shared" si="19"/>
        <v>0</v>
      </c>
      <c r="AE50" s="107">
        <f t="shared" si="20"/>
        <v>0</v>
      </c>
      <c r="AF50" s="107">
        <f t="shared" si="21"/>
        <v>0</v>
      </c>
      <c r="AG50" s="107">
        <f t="shared" si="22"/>
        <v>0</v>
      </c>
      <c r="AH50" s="107">
        <f t="shared" si="23"/>
        <v>0</v>
      </c>
      <c r="AI50" s="107">
        <f t="shared" si="24"/>
        <v>0</v>
      </c>
      <c r="AJ50" s="107">
        <f t="shared" si="25"/>
        <v>0</v>
      </c>
      <c r="AK50" s="107">
        <f t="shared" si="26"/>
        <v>0</v>
      </c>
    </row>
    <row r="51">
      <c r="A51" s="107"/>
      <c r="B51" s="107"/>
      <c r="C51" s="107"/>
      <c r="D51" s="107"/>
      <c r="E51" s="107"/>
      <c r="F51" s="108">
        <f t="shared" si="2"/>
        <v>8875</v>
      </c>
      <c r="G51" s="90" t="s">
        <v>249</v>
      </c>
      <c r="H51" s="14">
        <f>IF(ISNA(VLOOKUP(G51,Round4_Transactions!$A$2:$F$800,2,FALSE)), 0,VLOOKUP(G51,Round4_Transactions!$A$2:$F$800,2,FALSE))</f>
        <v>0</v>
      </c>
      <c r="I51" s="60">
        <f>IF(ISNA(VLOOKUP(G51,Round4_Transactions!$A$2:$F$800,3,FALSE)), 0,VLOOKUP(G51,Round4_Transactions!$A$2:$F$800,3,FALSE))</f>
        <v>0</v>
      </c>
      <c r="J51" s="60">
        <f>IF(ISNA(VLOOKUP(G51,Round4_Transactions!$A$2:$F$800,4,FALSE)), 0,VLOOKUP(G51,Round4_Transactions!$A$2:$F$800,4,FALSE))</f>
        <v>0</v>
      </c>
      <c r="K51" s="60">
        <f>IF(ISNA(VLOOKUP(G51,Round4_Transactions!$A$2:$F$800,5,FALSE)), 0,VLOOKUP(G51,Round4_Transactions!$A$2:$F$800,5,FALSE))</f>
        <v>0</v>
      </c>
      <c r="L51" s="86">
        <f>IF(ISNA(VLOOKUP(G51,Round4_Transactions!$A$2:$F$800,6,FALSE)), 0,VLOOKUP(G51,Round4_Transactions!$A$2:$F$800,6,FALSE))</f>
        <v>0</v>
      </c>
      <c r="M51" s="107">
        <f t="shared" si="1"/>
        <v>0</v>
      </c>
      <c r="N51" s="107">
        <f t="shared" si="3"/>
        <v>0</v>
      </c>
      <c r="O51" s="107">
        <f t="shared" si="4"/>
        <v>0</v>
      </c>
      <c r="P51" s="107">
        <f t="shared" si="5"/>
        <v>0</v>
      </c>
      <c r="Q51" s="107">
        <f t="shared" si="6"/>
        <v>0</v>
      </c>
      <c r="R51" s="107">
        <f t="shared" si="7"/>
        <v>0</v>
      </c>
      <c r="S51" s="107">
        <f t="shared" si="8"/>
        <v>0</v>
      </c>
      <c r="T51" s="107">
        <f t="shared" si="9"/>
        <v>0</v>
      </c>
      <c r="U51" s="107">
        <f t="shared" si="10"/>
        <v>0</v>
      </c>
      <c r="V51" s="107">
        <f t="shared" si="11"/>
        <v>0</v>
      </c>
      <c r="W51" s="107">
        <f t="shared" si="12"/>
        <v>0</v>
      </c>
      <c r="X51" s="107">
        <f t="shared" si="13"/>
        <v>0</v>
      </c>
      <c r="Y51" s="107">
        <f t="shared" si="14"/>
        <v>0</v>
      </c>
      <c r="Z51" s="107">
        <f t="shared" si="15"/>
        <v>0</v>
      </c>
      <c r="AA51" s="107">
        <f t="shared" si="16"/>
        <v>0</v>
      </c>
      <c r="AB51" s="107">
        <f t="shared" si="17"/>
        <v>0</v>
      </c>
      <c r="AC51" s="107">
        <f t="shared" si="18"/>
        <v>0</v>
      </c>
      <c r="AD51" s="107">
        <f t="shared" si="19"/>
        <v>0</v>
      </c>
      <c r="AE51" s="107">
        <f t="shared" si="20"/>
        <v>0</v>
      </c>
      <c r="AF51" s="107">
        <f t="shared" si="21"/>
        <v>0</v>
      </c>
      <c r="AG51" s="107">
        <f t="shared" si="22"/>
        <v>0</v>
      </c>
      <c r="AH51" s="107">
        <f t="shared" si="23"/>
        <v>0</v>
      </c>
      <c r="AI51" s="107">
        <f t="shared" si="24"/>
        <v>0</v>
      </c>
      <c r="AJ51" s="107">
        <f t="shared" si="25"/>
        <v>0</v>
      </c>
      <c r="AK51" s="107">
        <f t="shared" si="26"/>
        <v>0</v>
      </c>
    </row>
    <row r="52">
      <c r="A52" s="107"/>
      <c r="B52" s="107"/>
      <c r="C52" s="107"/>
      <c r="D52" s="107"/>
      <c r="E52" s="107"/>
      <c r="F52" s="108">
        <f t="shared" si="2"/>
        <v>8875</v>
      </c>
      <c r="G52" s="90" t="s">
        <v>250</v>
      </c>
      <c r="H52" s="14">
        <f>IF(ISNA(VLOOKUP(G52,Round4_Transactions!$A$2:$F$800,2,FALSE)), 0,VLOOKUP(G52,Round4_Transactions!$A$2:$F$800,2,FALSE))</f>
        <v>0</v>
      </c>
      <c r="I52" s="60">
        <f>IF(ISNA(VLOOKUP(G52,Round4_Transactions!$A$2:$F$800,3,FALSE)), 0,VLOOKUP(G52,Round4_Transactions!$A$2:$F$800,3,FALSE))</f>
        <v>0</v>
      </c>
      <c r="J52" s="60">
        <f>IF(ISNA(VLOOKUP(G52,Round4_Transactions!$A$2:$F$800,4,FALSE)), 0,VLOOKUP(G52,Round4_Transactions!$A$2:$F$800,4,FALSE))</f>
        <v>0</v>
      </c>
      <c r="K52" s="60">
        <f>IF(ISNA(VLOOKUP(G52,Round4_Transactions!$A$2:$F$800,5,FALSE)), 0,VLOOKUP(G52,Round4_Transactions!$A$2:$F$800,5,FALSE))</f>
        <v>0</v>
      </c>
      <c r="L52" s="86">
        <f>IF(ISNA(VLOOKUP(G52,Round4_Transactions!$A$2:$F$800,6,FALSE)), 0,VLOOKUP(G52,Round4_Transactions!$A$2:$F$800,6,FALSE))</f>
        <v>0</v>
      </c>
      <c r="M52" s="107">
        <f t="shared" si="1"/>
        <v>0</v>
      </c>
      <c r="N52" s="107">
        <f t="shared" si="3"/>
        <v>0</v>
      </c>
      <c r="O52" s="107">
        <f t="shared" si="4"/>
        <v>0</v>
      </c>
      <c r="P52" s="107">
        <f t="shared" si="5"/>
        <v>0</v>
      </c>
      <c r="Q52" s="107">
        <f t="shared" si="6"/>
        <v>0</v>
      </c>
      <c r="R52" s="107">
        <f t="shared" si="7"/>
        <v>0</v>
      </c>
      <c r="S52" s="107">
        <f t="shared" si="8"/>
        <v>0</v>
      </c>
      <c r="T52" s="107">
        <f t="shared" si="9"/>
        <v>0</v>
      </c>
      <c r="U52" s="107">
        <f t="shared" si="10"/>
        <v>0</v>
      </c>
      <c r="V52" s="107">
        <f t="shared" si="11"/>
        <v>0</v>
      </c>
      <c r="W52" s="107">
        <f t="shared" si="12"/>
        <v>0</v>
      </c>
      <c r="X52" s="107">
        <f t="shared" si="13"/>
        <v>0</v>
      </c>
      <c r="Y52" s="107">
        <f t="shared" si="14"/>
        <v>0</v>
      </c>
      <c r="Z52" s="107">
        <f t="shared" si="15"/>
        <v>0</v>
      </c>
      <c r="AA52" s="107">
        <f t="shared" si="16"/>
        <v>0</v>
      </c>
      <c r="AB52" s="107">
        <f t="shared" si="17"/>
        <v>0</v>
      </c>
      <c r="AC52" s="107">
        <f t="shared" si="18"/>
        <v>0</v>
      </c>
      <c r="AD52" s="107">
        <f t="shared" si="19"/>
        <v>0</v>
      </c>
      <c r="AE52" s="107">
        <f t="shared" si="20"/>
        <v>0</v>
      </c>
      <c r="AF52" s="107">
        <f t="shared" si="21"/>
        <v>0</v>
      </c>
      <c r="AG52" s="107">
        <f t="shared" si="22"/>
        <v>0</v>
      </c>
      <c r="AH52" s="107">
        <f t="shared" si="23"/>
        <v>0</v>
      </c>
      <c r="AI52" s="107">
        <f t="shared" si="24"/>
        <v>0</v>
      </c>
      <c r="AJ52" s="107">
        <f t="shared" si="25"/>
        <v>0</v>
      </c>
      <c r="AK52" s="107">
        <f t="shared" si="26"/>
        <v>0</v>
      </c>
    </row>
    <row r="53">
      <c r="A53" s="107"/>
      <c r="B53" s="107"/>
      <c r="C53" s="107"/>
      <c r="D53" s="107"/>
      <c r="E53" s="107"/>
      <c r="F53" s="108">
        <f t="shared" si="2"/>
        <v>8875</v>
      </c>
      <c r="G53" s="90" t="s">
        <v>251</v>
      </c>
      <c r="H53" s="14">
        <f>IF(ISNA(VLOOKUP(G53,Round4_Transactions!$A$2:$F$800,2,FALSE)), 0,VLOOKUP(G53,Round4_Transactions!$A$2:$F$800,2,FALSE))</f>
        <v>0</v>
      </c>
      <c r="I53" s="60">
        <f>IF(ISNA(VLOOKUP(G53,Round4_Transactions!$A$2:$F$800,3,FALSE)), 0,VLOOKUP(G53,Round4_Transactions!$A$2:$F$800,3,FALSE))</f>
        <v>0</v>
      </c>
      <c r="J53" s="60">
        <f>IF(ISNA(VLOOKUP(G53,Round4_Transactions!$A$2:$F$800,4,FALSE)), 0,VLOOKUP(G53,Round4_Transactions!$A$2:$F$800,4,FALSE))</f>
        <v>0</v>
      </c>
      <c r="K53" s="60">
        <f>IF(ISNA(VLOOKUP(G53,Round4_Transactions!$A$2:$F$800,5,FALSE)), 0,VLOOKUP(G53,Round4_Transactions!$A$2:$F$800,5,FALSE))</f>
        <v>0</v>
      </c>
      <c r="L53" s="86">
        <f>IF(ISNA(VLOOKUP(G53,Round4_Transactions!$A$2:$F$800,6,FALSE)), 0,VLOOKUP(G53,Round4_Transactions!$A$2:$F$800,6,FALSE))</f>
        <v>0</v>
      </c>
      <c r="M53" s="107">
        <f t="shared" si="1"/>
        <v>0</v>
      </c>
      <c r="N53" s="107">
        <f t="shared" si="3"/>
        <v>0</v>
      </c>
      <c r="O53" s="107">
        <f t="shared" si="4"/>
        <v>0</v>
      </c>
      <c r="P53" s="107">
        <f t="shared" si="5"/>
        <v>0</v>
      </c>
      <c r="Q53" s="107">
        <f t="shared" si="6"/>
        <v>0</v>
      </c>
      <c r="R53" s="107">
        <f t="shared" si="7"/>
        <v>0</v>
      </c>
      <c r="S53" s="107">
        <f t="shared" si="8"/>
        <v>0</v>
      </c>
      <c r="T53" s="107">
        <f t="shared" si="9"/>
        <v>0</v>
      </c>
      <c r="U53" s="107">
        <f t="shared" si="10"/>
        <v>0</v>
      </c>
      <c r="V53" s="107">
        <f t="shared" si="11"/>
        <v>0</v>
      </c>
      <c r="W53" s="107">
        <f t="shared" si="12"/>
        <v>0</v>
      </c>
      <c r="X53" s="107">
        <f t="shared" si="13"/>
        <v>0</v>
      </c>
      <c r="Y53" s="107">
        <f t="shared" si="14"/>
        <v>0</v>
      </c>
      <c r="Z53" s="107">
        <f t="shared" si="15"/>
        <v>0</v>
      </c>
      <c r="AA53" s="107">
        <f t="shared" si="16"/>
        <v>0</v>
      </c>
      <c r="AB53" s="107">
        <f t="shared" si="17"/>
        <v>0</v>
      </c>
      <c r="AC53" s="107">
        <f t="shared" si="18"/>
        <v>0</v>
      </c>
      <c r="AD53" s="107">
        <f t="shared" si="19"/>
        <v>0</v>
      </c>
      <c r="AE53" s="107">
        <f t="shared" si="20"/>
        <v>0</v>
      </c>
      <c r="AF53" s="107">
        <f t="shared" si="21"/>
        <v>0</v>
      </c>
      <c r="AG53" s="107">
        <f t="shared" si="22"/>
        <v>0</v>
      </c>
      <c r="AH53" s="107">
        <f t="shared" si="23"/>
        <v>0</v>
      </c>
      <c r="AI53" s="107">
        <f t="shared" si="24"/>
        <v>0</v>
      </c>
      <c r="AJ53" s="107">
        <f t="shared" si="25"/>
        <v>0</v>
      </c>
      <c r="AK53" s="107">
        <f t="shared" si="26"/>
        <v>0</v>
      </c>
    </row>
    <row r="54">
      <c r="A54" s="107"/>
      <c r="B54" s="107"/>
      <c r="C54" s="107"/>
      <c r="D54" s="107"/>
      <c r="E54" s="107"/>
      <c r="F54" s="108">
        <f t="shared" si="2"/>
        <v>8875</v>
      </c>
      <c r="G54" s="90" t="s">
        <v>252</v>
      </c>
      <c r="H54" s="14">
        <f>IF(ISNA(VLOOKUP(G54,Round4_Transactions!$A$2:$F$800,2,FALSE)), 0,VLOOKUP(G54,Round4_Transactions!$A$2:$F$800,2,FALSE))</f>
        <v>0</v>
      </c>
      <c r="I54" s="60">
        <f>IF(ISNA(VLOOKUP(G54,Round4_Transactions!$A$2:$F$800,3,FALSE)), 0,VLOOKUP(G54,Round4_Transactions!$A$2:$F$800,3,FALSE))</f>
        <v>0</v>
      </c>
      <c r="J54" s="60">
        <f>IF(ISNA(VLOOKUP(G54,Round4_Transactions!$A$2:$F$800,4,FALSE)), 0,VLOOKUP(G54,Round4_Transactions!$A$2:$F$800,4,FALSE))</f>
        <v>0</v>
      </c>
      <c r="K54" s="60">
        <f>IF(ISNA(VLOOKUP(G54,Round4_Transactions!$A$2:$F$800,5,FALSE)), 0,VLOOKUP(G54,Round4_Transactions!$A$2:$F$800,5,FALSE))</f>
        <v>0</v>
      </c>
      <c r="L54" s="86">
        <f>IF(ISNA(VLOOKUP(G54,Round4_Transactions!$A$2:$F$800,6,FALSE)), 0,VLOOKUP(G54,Round4_Transactions!$A$2:$F$800,6,FALSE))</f>
        <v>0</v>
      </c>
      <c r="M54" s="107">
        <f t="shared" si="1"/>
        <v>0</v>
      </c>
      <c r="N54" s="107">
        <f t="shared" si="3"/>
        <v>0</v>
      </c>
      <c r="O54" s="107">
        <f t="shared" si="4"/>
        <v>0</v>
      </c>
      <c r="P54" s="107">
        <f t="shared" si="5"/>
        <v>0</v>
      </c>
      <c r="Q54" s="107">
        <f t="shared" si="6"/>
        <v>0</v>
      </c>
      <c r="R54" s="107">
        <f t="shared" si="7"/>
        <v>0</v>
      </c>
      <c r="S54" s="107">
        <f t="shared" si="8"/>
        <v>0</v>
      </c>
      <c r="T54" s="107">
        <f t="shared" si="9"/>
        <v>0</v>
      </c>
      <c r="U54" s="107">
        <f t="shared" si="10"/>
        <v>0</v>
      </c>
      <c r="V54" s="107">
        <f t="shared" si="11"/>
        <v>0</v>
      </c>
      <c r="W54" s="107">
        <f t="shared" si="12"/>
        <v>0</v>
      </c>
      <c r="X54" s="107">
        <f t="shared" si="13"/>
        <v>0</v>
      </c>
      <c r="Y54" s="107">
        <f t="shared" si="14"/>
        <v>0</v>
      </c>
      <c r="Z54" s="107">
        <f t="shared" si="15"/>
        <v>0</v>
      </c>
      <c r="AA54" s="107">
        <f t="shared" si="16"/>
        <v>0</v>
      </c>
      <c r="AB54" s="107">
        <f t="shared" si="17"/>
        <v>0</v>
      </c>
      <c r="AC54" s="107">
        <f t="shared" si="18"/>
        <v>0</v>
      </c>
      <c r="AD54" s="107">
        <f t="shared" si="19"/>
        <v>0</v>
      </c>
      <c r="AE54" s="107">
        <f t="shared" si="20"/>
        <v>0</v>
      </c>
      <c r="AF54" s="107">
        <f t="shared" si="21"/>
        <v>0</v>
      </c>
      <c r="AG54" s="107">
        <f t="shared" si="22"/>
        <v>0</v>
      </c>
      <c r="AH54" s="107">
        <f t="shared" si="23"/>
        <v>0</v>
      </c>
      <c r="AI54" s="107">
        <f t="shared" si="24"/>
        <v>0</v>
      </c>
      <c r="AJ54" s="107">
        <f t="shared" si="25"/>
        <v>0</v>
      </c>
      <c r="AK54" s="107">
        <f t="shared" si="26"/>
        <v>0</v>
      </c>
    </row>
    <row r="55">
      <c r="A55" s="107"/>
      <c r="B55" s="107"/>
      <c r="C55" s="107"/>
      <c r="D55" s="107"/>
      <c r="E55" s="107"/>
      <c r="F55" s="108">
        <f t="shared" si="2"/>
        <v>8875</v>
      </c>
      <c r="G55" s="90" t="s">
        <v>253</v>
      </c>
      <c r="H55" s="14">
        <f>IF(ISNA(VLOOKUP(G55,Round4_Transactions!$A$2:$F$800,2,FALSE)), 0,VLOOKUP(G55,Round4_Transactions!$A$2:$F$800,2,FALSE))</f>
        <v>0</v>
      </c>
      <c r="I55" s="60">
        <f>IF(ISNA(VLOOKUP(G55,Round4_Transactions!$A$2:$F$800,3,FALSE)), 0,VLOOKUP(G55,Round4_Transactions!$A$2:$F$800,3,FALSE))</f>
        <v>0</v>
      </c>
      <c r="J55" s="60">
        <f>IF(ISNA(VLOOKUP(G55,Round4_Transactions!$A$2:$F$800,4,FALSE)), 0,VLOOKUP(G55,Round4_Transactions!$A$2:$F$800,4,FALSE))</f>
        <v>0</v>
      </c>
      <c r="K55" s="60">
        <f>IF(ISNA(VLOOKUP(G55,Round4_Transactions!$A$2:$F$800,5,FALSE)), 0,VLOOKUP(G55,Round4_Transactions!$A$2:$F$800,5,FALSE))</f>
        <v>0</v>
      </c>
      <c r="L55" s="86">
        <f>IF(ISNA(VLOOKUP(G55,Round4_Transactions!$A$2:$F$800,6,FALSE)), 0,VLOOKUP(G55,Round4_Transactions!$A$2:$F$800,6,FALSE))</f>
        <v>0</v>
      </c>
      <c r="M55" s="107">
        <f t="shared" si="1"/>
        <v>0</v>
      </c>
      <c r="N55" s="107">
        <f t="shared" si="3"/>
        <v>0</v>
      </c>
      <c r="O55" s="107">
        <f t="shared" si="4"/>
        <v>0</v>
      </c>
      <c r="P55" s="107">
        <f t="shared" si="5"/>
        <v>0</v>
      </c>
      <c r="Q55" s="107">
        <f t="shared" si="6"/>
        <v>0</v>
      </c>
      <c r="R55" s="107">
        <f t="shared" si="7"/>
        <v>0</v>
      </c>
      <c r="S55" s="107">
        <f t="shared" si="8"/>
        <v>0</v>
      </c>
      <c r="T55" s="107">
        <f t="shared" si="9"/>
        <v>0</v>
      </c>
      <c r="U55" s="107">
        <f t="shared" si="10"/>
        <v>0</v>
      </c>
      <c r="V55" s="107">
        <f t="shared" si="11"/>
        <v>0</v>
      </c>
      <c r="W55" s="107">
        <f t="shared" si="12"/>
        <v>0</v>
      </c>
      <c r="X55" s="107">
        <f t="shared" si="13"/>
        <v>0</v>
      </c>
      <c r="Y55" s="107">
        <f t="shared" si="14"/>
        <v>0</v>
      </c>
      <c r="Z55" s="107">
        <f t="shared" si="15"/>
        <v>0</v>
      </c>
      <c r="AA55" s="107">
        <f t="shared" si="16"/>
        <v>0</v>
      </c>
      <c r="AB55" s="107">
        <f t="shared" si="17"/>
        <v>0</v>
      </c>
      <c r="AC55" s="107">
        <f t="shared" si="18"/>
        <v>0</v>
      </c>
      <c r="AD55" s="107">
        <f t="shared" si="19"/>
        <v>0</v>
      </c>
      <c r="AE55" s="107">
        <f t="shared" si="20"/>
        <v>0</v>
      </c>
      <c r="AF55" s="107">
        <f t="shared" si="21"/>
        <v>0</v>
      </c>
      <c r="AG55" s="107">
        <f t="shared" si="22"/>
        <v>0</v>
      </c>
      <c r="AH55" s="107">
        <f t="shared" si="23"/>
        <v>0</v>
      </c>
      <c r="AI55" s="107">
        <f t="shared" si="24"/>
        <v>0</v>
      </c>
      <c r="AJ55" s="107">
        <f t="shared" si="25"/>
        <v>0</v>
      </c>
      <c r="AK55" s="107">
        <f t="shared" si="26"/>
        <v>0</v>
      </c>
    </row>
    <row r="56">
      <c r="A56" s="107"/>
      <c r="B56" s="107"/>
      <c r="C56" s="107"/>
      <c r="D56" s="107"/>
      <c r="E56" s="107"/>
      <c r="F56" s="108">
        <f t="shared" si="2"/>
        <v>8875</v>
      </c>
      <c r="G56" s="90" t="s">
        <v>254</v>
      </c>
      <c r="H56" s="14">
        <f>IF(ISNA(VLOOKUP(G56,Round4_Transactions!$A$2:$F$800,2,FALSE)), 0,VLOOKUP(G56,Round4_Transactions!$A$2:$F$800,2,FALSE))</f>
        <v>0</v>
      </c>
      <c r="I56" s="60">
        <f>IF(ISNA(VLOOKUP(G56,Round4_Transactions!$A$2:$F$800,3,FALSE)), 0,VLOOKUP(G56,Round4_Transactions!$A$2:$F$800,3,FALSE))</f>
        <v>0</v>
      </c>
      <c r="J56" s="60">
        <f>IF(ISNA(VLOOKUP(G56,Round4_Transactions!$A$2:$F$800,4,FALSE)), 0,VLOOKUP(G56,Round4_Transactions!$A$2:$F$800,4,FALSE))</f>
        <v>0</v>
      </c>
      <c r="K56" s="60">
        <f>IF(ISNA(VLOOKUP(G56,Round4_Transactions!$A$2:$F$800,5,FALSE)), 0,VLOOKUP(G56,Round4_Transactions!$A$2:$F$800,5,FALSE))</f>
        <v>0</v>
      </c>
      <c r="L56" s="86">
        <f>IF(ISNA(VLOOKUP(G56,Round4_Transactions!$A$2:$F$800,6,FALSE)), 0,VLOOKUP(G56,Round4_Transactions!$A$2:$F$800,6,FALSE))</f>
        <v>0</v>
      </c>
      <c r="M56" s="107">
        <f t="shared" si="1"/>
        <v>0</v>
      </c>
      <c r="N56" s="107">
        <f t="shared" si="3"/>
        <v>0</v>
      </c>
      <c r="O56" s="107">
        <f t="shared" si="4"/>
        <v>0</v>
      </c>
      <c r="P56" s="107">
        <f t="shared" si="5"/>
        <v>0</v>
      </c>
      <c r="Q56" s="107">
        <f t="shared" si="6"/>
        <v>0</v>
      </c>
      <c r="R56" s="107">
        <f t="shared" si="7"/>
        <v>0</v>
      </c>
      <c r="S56" s="107">
        <f t="shared" si="8"/>
        <v>0</v>
      </c>
      <c r="T56" s="107">
        <f t="shared" si="9"/>
        <v>0</v>
      </c>
      <c r="U56" s="107">
        <f t="shared" si="10"/>
        <v>0</v>
      </c>
      <c r="V56" s="107">
        <f t="shared" si="11"/>
        <v>0</v>
      </c>
      <c r="W56" s="107">
        <f t="shared" si="12"/>
        <v>0</v>
      </c>
      <c r="X56" s="107">
        <f t="shared" si="13"/>
        <v>0</v>
      </c>
      <c r="Y56" s="107">
        <f t="shared" si="14"/>
        <v>0</v>
      </c>
      <c r="Z56" s="107">
        <f t="shared" si="15"/>
        <v>0</v>
      </c>
      <c r="AA56" s="107">
        <f t="shared" si="16"/>
        <v>0</v>
      </c>
      <c r="AB56" s="107">
        <f t="shared" si="17"/>
        <v>0</v>
      </c>
      <c r="AC56" s="107">
        <f t="shared" si="18"/>
        <v>0</v>
      </c>
      <c r="AD56" s="107">
        <f t="shared" si="19"/>
        <v>0</v>
      </c>
      <c r="AE56" s="107">
        <f t="shared" si="20"/>
        <v>0</v>
      </c>
      <c r="AF56" s="107">
        <f t="shared" si="21"/>
        <v>0</v>
      </c>
      <c r="AG56" s="107">
        <f t="shared" si="22"/>
        <v>0</v>
      </c>
      <c r="AH56" s="107">
        <f t="shared" si="23"/>
        <v>0</v>
      </c>
      <c r="AI56" s="107">
        <f t="shared" si="24"/>
        <v>0</v>
      </c>
      <c r="AJ56" s="107">
        <f t="shared" si="25"/>
        <v>0</v>
      </c>
      <c r="AK56" s="107">
        <f t="shared" si="26"/>
        <v>0</v>
      </c>
    </row>
    <row r="57">
      <c r="A57" s="107"/>
      <c r="B57" s="107"/>
      <c r="C57" s="107"/>
      <c r="D57" s="107"/>
      <c r="E57" s="107"/>
      <c r="F57" s="108">
        <f t="shared" si="2"/>
        <v>8875</v>
      </c>
      <c r="G57" s="90" t="s">
        <v>255</v>
      </c>
      <c r="H57" s="14">
        <f>IF(ISNA(VLOOKUP(G57,Round4_Transactions!$A$2:$F$800,2,FALSE)), 0,VLOOKUP(G57,Round4_Transactions!$A$2:$F$800,2,FALSE))</f>
        <v>0</v>
      </c>
      <c r="I57" s="60">
        <f>IF(ISNA(VLOOKUP(G57,Round4_Transactions!$A$2:$F$800,3,FALSE)), 0,VLOOKUP(G57,Round4_Transactions!$A$2:$F$800,3,FALSE))</f>
        <v>0</v>
      </c>
      <c r="J57" s="60">
        <f>IF(ISNA(VLOOKUP(G57,Round4_Transactions!$A$2:$F$800,4,FALSE)), 0,VLOOKUP(G57,Round4_Transactions!$A$2:$F$800,4,FALSE))</f>
        <v>0</v>
      </c>
      <c r="K57" s="60">
        <f>IF(ISNA(VLOOKUP(G57,Round4_Transactions!$A$2:$F$800,5,FALSE)), 0,VLOOKUP(G57,Round4_Transactions!$A$2:$F$800,5,FALSE))</f>
        <v>0</v>
      </c>
      <c r="L57" s="86">
        <f>IF(ISNA(VLOOKUP(G57,Round4_Transactions!$A$2:$F$800,6,FALSE)), 0,VLOOKUP(G57,Round4_Transactions!$A$2:$F$800,6,FALSE))</f>
        <v>0</v>
      </c>
      <c r="M57" s="107">
        <f t="shared" si="1"/>
        <v>0</v>
      </c>
      <c r="N57" s="107">
        <f t="shared" si="3"/>
        <v>0</v>
      </c>
      <c r="O57" s="107">
        <f t="shared" si="4"/>
        <v>0</v>
      </c>
      <c r="P57" s="107">
        <f t="shared" si="5"/>
        <v>0</v>
      </c>
      <c r="Q57" s="107">
        <f t="shared" si="6"/>
        <v>0</v>
      </c>
      <c r="R57" s="107">
        <f t="shared" si="7"/>
        <v>0</v>
      </c>
      <c r="S57" s="107">
        <f t="shared" si="8"/>
        <v>0</v>
      </c>
      <c r="T57" s="107">
        <f t="shared" si="9"/>
        <v>0</v>
      </c>
      <c r="U57" s="107">
        <f t="shared" si="10"/>
        <v>0</v>
      </c>
      <c r="V57" s="107">
        <f t="shared" si="11"/>
        <v>0</v>
      </c>
      <c r="W57" s="107">
        <f t="shared" si="12"/>
        <v>0</v>
      </c>
      <c r="X57" s="107">
        <f t="shared" si="13"/>
        <v>0</v>
      </c>
      <c r="Y57" s="107">
        <f t="shared" si="14"/>
        <v>0</v>
      </c>
      <c r="Z57" s="107">
        <f t="shared" si="15"/>
        <v>0</v>
      </c>
      <c r="AA57" s="107">
        <f t="shared" si="16"/>
        <v>0</v>
      </c>
      <c r="AB57" s="107">
        <f t="shared" si="17"/>
        <v>0</v>
      </c>
      <c r="AC57" s="107">
        <f t="shared" si="18"/>
        <v>0</v>
      </c>
      <c r="AD57" s="107">
        <f t="shared" si="19"/>
        <v>0</v>
      </c>
      <c r="AE57" s="107">
        <f t="shared" si="20"/>
        <v>0</v>
      </c>
      <c r="AF57" s="107">
        <f t="shared" si="21"/>
        <v>0</v>
      </c>
      <c r="AG57" s="107">
        <f t="shared" si="22"/>
        <v>0</v>
      </c>
      <c r="AH57" s="107">
        <f t="shared" si="23"/>
        <v>0</v>
      </c>
      <c r="AI57" s="107">
        <f t="shared" si="24"/>
        <v>0</v>
      </c>
      <c r="AJ57" s="107">
        <f t="shared" si="25"/>
        <v>0</v>
      </c>
      <c r="AK57" s="107">
        <f t="shared" si="26"/>
        <v>0</v>
      </c>
    </row>
    <row r="58">
      <c r="A58" s="107"/>
      <c r="B58" s="107"/>
      <c r="C58" s="107"/>
      <c r="D58" s="107"/>
      <c r="E58" s="107"/>
      <c r="F58" s="108">
        <f t="shared" si="2"/>
        <v>8875</v>
      </c>
      <c r="G58" s="90" t="s">
        <v>256</v>
      </c>
      <c r="H58" s="14">
        <f>IF(ISNA(VLOOKUP(G58,Round4_Transactions!$A$2:$F$800,2,FALSE)), 0,VLOOKUP(G58,Round4_Transactions!$A$2:$F$800,2,FALSE))</f>
        <v>0</v>
      </c>
      <c r="I58" s="60">
        <f>IF(ISNA(VLOOKUP(G58,Round4_Transactions!$A$2:$F$800,3,FALSE)), 0,VLOOKUP(G58,Round4_Transactions!$A$2:$F$800,3,FALSE))</f>
        <v>0</v>
      </c>
      <c r="J58" s="60">
        <f>IF(ISNA(VLOOKUP(G58,Round4_Transactions!$A$2:$F$800,4,FALSE)), 0,VLOOKUP(G58,Round4_Transactions!$A$2:$F$800,4,FALSE))</f>
        <v>0</v>
      </c>
      <c r="K58" s="60">
        <f>IF(ISNA(VLOOKUP(G58,Round4_Transactions!$A$2:$F$800,5,FALSE)), 0,VLOOKUP(G58,Round4_Transactions!$A$2:$F$800,5,FALSE))</f>
        <v>0</v>
      </c>
      <c r="L58" s="86">
        <f>IF(ISNA(VLOOKUP(G58,Round4_Transactions!$A$2:$F$800,6,FALSE)), 0,VLOOKUP(G58,Round4_Transactions!$A$2:$F$800,6,FALSE))</f>
        <v>0</v>
      </c>
      <c r="M58" s="107">
        <f t="shared" si="1"/>
        <v>0</v>
      </c>
      <c r="N58" s="107">
        <f t="shared" si="3"/>
        <v>0</v>
      </c>
      <c r="O58" s="107">
        <f t="shared" si="4"/>
        <v>0</v>
      </c>
      <c r="P58" s="107">
        <f t="shared" si="5"/>
        <v>0</v>
      </c>
      <c r="Q58" s="107">
        <f t="shared" si="6"/>
        <v>0</v>
      </c>
      <c r="R58" s="107">
        <f t="shared" si="7"/>
        <v>0</v>
      </c>
      <c r="S58" s="107">
        <f t="shared" si="8"/>
        <v>0</v>
      </c>
      <c r="T58" s="107">
        <f t="shared" si="9"/>
        <v>0</v>
      </c>
      <c r="U58" s="107">
        <f t="shared" si="10"/>
        <v>0</v>
      </c>
      <c r="V58" s="107">
        <f t="shared" si="11"/>
        <v>0</v>
      </c>
      <c r="W58" s="107">
        <f t="shared" si="12"/>
        <v>0</v>
      </c>
      <c r="X58" s="107">
        <f t="shared" si="13"/>
        <v>0</v>
      </c>
      <c r="Y58" s="107">
        <f t="shared" si="14"/>
        <v>0</v>
      </c>
      <c r="Z58" s="107">
        <f t="shared" si="15"/>
        <v>0</v>
      </c>
      <c r="AA58" s="107">
        <f t="shared" si="16"/>
        <v>0</v>
      </c>
      <c r="AB58" s="107">
        <f t="shared" si="17"/>
        <v>0</v>
      </c>
      <c r="AC58" s="107">
        <f t="shared" si="18"/>
        <v>0</v>
      </c>
      <c r="AD58" s="107">
        <f t="shared" si="19"/>
        <v>0</v>
      </c>
      <c r="AE58" s="107">
        <f t="shared" si="20"/>
        <v>0</v>
      </c>
      <c r="AF58" s="107">
        <f t="shared" si="21"/>
        <v>0</v>
      </c>
      <c r="AG58" s="107">
        <f t="shared" si="22"/>
        <v>0</v>
      </c>
      <c r="AH58" s="107">
        <f t="shared" si="23"/>
        <v>0</v>
      </c>
      <c r="AI58" s="107">
        <f t="shared" si="24"/>
        <v>0</v>
      </c>
      <c r="AJ58" s="107">
        <f t="shared" si="25"/>
        <v>0</v>
      </c>
      <c r="AK58" s="107">
        <f t="shared" si="26"/>
        <v>0</v>
      </c>
    </row>
    <row r="59">
      <c r="A59" s="107"/>
      <c r="B59" s="107"/>
      <c r="C59" s="107"/>
      <c r="D59" s="107"/>
      <c r="E59" s="107"/>
      <c r="F59" s="108">
        <f t="shared" si="2"/>
        <v>8875</v>
      </c>
      <c r="G59" s="90" t="s">
        <v>257</v>
      </c>
      <c r="H59" s="14">
        <f>IF(ISNA(VLOOKUP(G59,Round4_Transactions!$A$2:$F$800,2,FALSE)), 0,VLOOKUP(G59,Round4_Transactions!$A$2:$F$800,2,FALSE))</f>
        <v>0</v>
      </c>
      <c r="I59" s="60">
        <f>IF(ISNA(VLOOKUP(G59,Round4_Transactions!$A$2:$F$800,3,FALSE)), 0,VLOOKUP(G59,Round4_Transactions!$A$2:$F$800,3,FALSE))</f>
        <v>0</v>
      </c>
      <c r="J59" s="60">
        <f>IF(ISNA(VLOOKUP(G59,Round4_Transactions!$A$2:$F$800,4,FALSE)), 0,VLOOKUP(G59,Round4_Transactions!$A$2:$F$800,4,FALSE))</f>
        <v>0</v>
      </c>
      <c r="K59" s="60">
        <f>IF(ISNA(VLOOKUP(G59,Round4_Transactions!$A$2:$F$800,5,FALSE)), 0,VLOOKUP(G59,Round4_Transactions!$A$2:$F$800,5,FALSE))</f>
        <v>0</v>
      </c>
      <c r="L59" s="86">
        <f>IF(ISNA(VLOOKUP(G59,Round4_Transactions!$A$2:$F$800,6,FALSE)), 0,VLOOKUP(G59,Round4_Transactions!$A$2:$F$800,6,FALSE))</f>
        <v>0</v>
      </c>
      <c r="M59" s="107">
        <f t="shared" si="1"/>
        <v>0</v>
      </c>
      <c r="N59" s="107">
        <f t="shared" si="3"/>
        <v>0</v>
      </c>
      <c r="O59" s="107">
        <f t="shared" si="4"/>
        <v>0</v>
      </c>
      <c r="P59" s="107">
        <f t="shared" si="5"/>
        <v>0</v>
      </c>
      <c r="Q59" s="107">
        <f t="shared" si="6"/>
        <v>0</v>
      </c>
      <c r="R59" s="107">
        <f t="shared" si="7"/>
        <v>0</v>
      </c>
      <c r="S59" s="107">
        <f t="shared" si="8"/>
        <v>0</v>
      </c>
      <c r="T59" s="107">
        <f t="shared" si="9"/>
        <v>0</v>
      </c>
      <c r="U59" s="107">
        <f t="shared" si="10"/>
        <v>0</v>
      </c>
      <c r="V59" s="107">
        <f t="shared" si="11"/>
        <v>0</v>
      </c>
      <c r="W59" s="107">
        <f t="shared" si="12"/>
        <v>0</v>
      </c>
      <c r="X59" s="107">
        <f t="shared" si="13"/>
        <v>0</v>
      </c>
      <c r="Y59" s="107">
        <f t="shared" si="14"/>
        <v>0</v>
      </c>
      <c r="Z59" s="107">
        <f t="shared" si="15"/>
        <v>0</v>
      </c>
      <c r="AA59" s="107">
        <f t="shared" si="16"/>
        <v>0</v>
      </c>
      <c r="AB59" s="107">
        <f t="shared" si="17"/>
        <v>0</v>
      </c>
      <c r="AC59" s="107">
        <f t="shared" si="18"/>
        <v>0</v>
      </c>
      <c r="AD59" s="107">
        <f t="shared" si="19"/>
        <v>0</v>
      </c>
      <c r="AE59" s="107">
        <f t="shared" si="20"/>
        <v>0</v>
      </c>
      <c r="AF59" s="107">
        <f t="shared" si="21"/>
        <v>0</v>
      </c>
      <c r="AG59" s="107">
        <f t="shared" si="22"/>
        <v>0</v>
      </c>
      <c r="AH59" s="107">
        <f t="shared" si="23"/>
        <v>0</v>
      </c>
      <c r="AI59" s="107">
        <f t="shared" si="24"/>
        <v>0</v>
      </c>
      <c r="AJ59" s="107">
        <f t="shared" si="25"/>
        <v>0</v>
      </c>
      <c r="AK59" s="107">
        <f t="shared" si="26"/>
        <v>0</v>
      </c>
    </row>
    <row r="60">
      <c r="A60" s="107"/>
      <c r="B60" s="107"/>
      <c r="C60" s="107"/>
      <c r="D60" s="107"/>
      <c r="E60" s="107"/>
      <c r="F60" s="108">
        <f t="shared" si="2"/>
        <v>8875</v>
      </c>
      <c r="G60" s="90" t="s">
        <v>258</v>
      </c>
      <c r="H60" s="14">
        <f>IF(ISNA(VLOOKUP(G60,Round4_Transactions!$A$2:$F$800,2,FALSE)), 0,VLOOKUP(G60,Round4_Transactions!$A$2:$F$800,2,FALSE))</f>
        <v>0</v>
      </c>
      <c r="I60" s="60">
        <f>IF(ISNA(VLOOKUP(G60,Round4_Transactions!$A$2:$F$800,3,FALSE)), 0,VLOOKUP(G60,Round4_Transactions!$A$2:$F$800,3,FALSE))</f>
        <v>0</v>
      </c>
      <c r="J60" s="60">
        <f>IF(ISNA(VLOOKUP(G60,Round4_Transactions!$A$2:$F$800,4,FALSE)), 0,VLOOKUP(G60,Round4_Transactions!$A$2:$F$800,4,FALSE))</f>
        <v>0</v>
      </c>
      <c r="K60" s="60">
        <f>IF(ISNA(VLOOKUP(G60,Round4_Transactions!$A$2:$F$800,5,FALSE)), 0,VLOOKUP(G60,Round4_Transactions!$A$2:$F$800,5,FALSE))</f>
        <v>0</v>
      </c>
      <c r="L60" s="86">
        <f>IF(ISNA(VLOOKUP(G60,Round4_Transactions!$A$2:$F$800,6,FALSE)), 0,VLOOKUP(G60,Round4_Transactions!$A$2:$F$800,6,FALSE))</f>
        <v>0</v>
      </c>
      <c r="M60" s="107">
        <f t="shared" si="1"/>
        <v>0</v>
      </c>
      <c r="N60" s="107">
        <f t="shared" si="3"/>
        <v>0</v>
      </c>
      <c r="O60" s="107">
        <f t="shared" si="4"/>
        <v>0</v>
      </c>
      <c r="P60" s="107">
        <f t="shared" si="5"/>
        <v>0</v>
      </c>
      <c r="Q60" s="107">
        <f t="shared" si="6"/>
        <v>0</v>
      </c>
      <c r="R60" s="107">
        <f t="shared" si="7"/>
        <v>0</v>
      </c>
      <c r="S60" s="107">
        <f t="shared" si="8"/>
        <v>0</v>
      </c>
      <c r="T60" s="107">
        <f t="shared" si="9"/>
        <v>0</v>
      </c>
      <c r="U60" s="107">
        <f t="shared" si="10"/>
        <v>0</v>
      </c>
      <c r="V60" s="107">
        <f t="shared" si="11"/>
        <v>0</v>
      </c>
      <c r="W60" s="107">
        <f t="shared" si="12"/>
        <v>0</v>
      </c>
      <c r="X60" s="107">
        <f t="shared" si="13"/>
        <v>0</v>
      </c>
      <c r="Y60" s="107">
        <f t="shared" si="14"/>
        <v>0</v>
      </c>
      <c r="Z60" s="107">
        <f t="shared" si="15"/>
        <v>0</v>
      </c>
      <c r="AA60" s="107">
        <f t="shared" si="16"/>
        <v>0</v>
      </c>
      <c r="AB60" s="107">
        <f t="shared" si="17"/>
        <v>0</v>
      </c>
      <c r="AC60" s="107">
        <f t="shared" si="18"/>
        <v>0</v>
      </c>
      <c r="AD60" s="107">
        <f t="shared" si="19"/>
        <v>0</v>
      </c>
      <c r="AE60" s="107">
        <f t="shared" si="20"/>
        <v>0</v>
      </c>
      <c r="AF60" s="107">
        <f t="shared" si="21"/>
        <v>0</v>
      </c>
      <c r="AG60" s="107">
        <f t="shared" si="22"/>
        <v>0</v>
      </c>
      <c r="AH60" s="107">
        <f t="shared" si="23"/>
        <v>0</v>
      </c>
      <c r="AI60" s="107">
        <f t="shared" si="24"/>
        <v>0</v>
      </c>
      <c r="AJ60" s="107">
        <f t="shared" si="25"/>
        <v>0</v>
      </c>
      <c r="AK60" s="107">
        <f t="shared" si="26"/>
        <v>0</v>
      </c>
    </row>
    <row r="61">
      <c r="A61" s="107"/>
      <c r="B61" s="107"/>
      <c r="C61" s="107"/>
      <c r="D61" s="107"/>
      <c r="E61" s="107"/>
      <c r="F61" s="108">
        <f t="shared" si="2"/>
        <v>8875</v>
      </c>
      <c r="G61" s="90" t="s">
        <v>259</v>
      </c>
      <c r="H61" s="14">
        <f>IF(ISNA(VLOOKUP(G61,Round4_Transactions!$A$2:$F$800,2,FALSE)), 0,VLOOKUP(G61,Round4_Transactions!$A$2:$F$800,2,FALSE))</f>
        <v>0</v>
      </c>
      <c r="I61" s="60">
        <f>IF(ISNA(VLOOKUP(G61,Round4_Transactions!$A$2:$F$800,3,FALSE)), 0,VLOOKUP(G61,Round4_Transactions!$A$2:$F$800,3,FALSE))</f>
        <v>0</v>
      </c>
      <c r="J61" s="60">
        <f>IF(ISNA(VLOOKUP(G61,Round4_Transactions!$A$2:$F$800,4,FALSE)), 0,VLOOKUP(G61,Round4_Transactions!$A$2:$F$800,4,FALSE))</f>
        <v>0</v>
      </c>
      <c r="K61" s="60">
        <f>IF(ISNA(VLOOKUP(G61,Round4_Transactions!$A$2:$F$800,5,FALSE)), 0,VLOOKUP(G61,Round4_Transactions!$A$2:$F$800,5,FALSE))</f>
        <v>0</v>
      </c>
      <c r="L61" s="86">
        <f>IF(ISNA(VLOOKUP(G61,Round4_Transactions!$A$2:$F$800,6,FALSE)), 0,VLOOKUP(G61,Round4_Transactions!$A$2:$F$800,6,FALSE))</f>
        <v>0</v>
      </c>
      <c r="M61" s="107">
        <f t="shared" si="1"/>
        <v>0</v>
      </c>
      <c r="N61" s="107">
        <f t="shared" si="3"/>
        <v>0</v>
      </c>
      <c r="O61" s="107">
        <f t="shared" si="4"/>
        <v>0</v>
      </c>
      <c r="P61" s="107">
        <f t="shared" si="5"/>
        <v>0</v>
      </c>
      <c r="Q61" s="107">
        <f t="shared" si="6"/>
        <v>0</v>
      </c>
      <c r="R61" s="107">
        <f t="shared" si="7"/>
        <v>0</v>
      </c>
      <c r="S61" s="107">
        <f t="shared" si="8"/>
        <v>0</v>
      </c>
      <c r="T61" s="107">
        <f t="shared" si="9"/>
        <v>0</v>
      </c>
      <c r="U61" s="107">
        <f t="shared" si="10"/>
        <v>0</v>
      </c>
      <c r="V61" s="107">
        <f t="shared" si="11"/>
        <v>0</v>
      </c>
      <c r="W61" s="107">
        <f t="shared" si="12"/>
        <v>0</v>
      </c>
      <c r="X61" s="107">
        <f t="shared" si="13"/>
        <v>0</v>
      </c>
      <c r="Y61" s="107">
        <f t="shared" si="14"/>
        <v>0</v>
      </c>
      <c r="Z61" s="107">
        <f t="shared" si="15"/>
        <v>0</v>
      </c>
      <c r="AA61" s="107">
        <f t="shared" si="16"/>
        <v>0</v>
      </c>
      <c r="AB61" s="107">
        <f t="shared" si="17"/>
        <v>0</v>
      </c>
      <c r="AC61" s="107">
        <f t="shared" si="18"/>
        <v>0</v>
      </c>
      <c r="AD61" s="107">
        <f t="shared" si="19"/>
        <v>0</v>
      </c>
      <c r="AE61" s="107">
        <f t="shared" si="20"/>
        <v>0</v>
      </c>
      <c r="AF61" s="107">
        <f t="shared" si="21"/>
        <v>0</v>
      </c>
      <c r="AG61" s="107">
        <f t="shared" si="22"/>
        <v>0</v>
      </c>
      <c r="AH61" s="107">
        <f t="shared" si="23"/>
        <v>0</v>
      </c>
      <c r="AI61" s="107">
        <f t="shared" si="24"/>
        <v>0</v>
      </c>
      <c r="AJ61" s="107">
        <f t="shared" si="25"/>
        <v>0</v>
      </c>
      <c r="AK61" s="107">
        <f t="shared" si="26"/>
        <v>0</v>
      </c>
    </row>
    <row r="62">
      <c r="A62" s="107"/>
      <c r="B62" s="107"/>
      <c r="C62" s="107"/>
      <c r="D62" s="107"/>
      <c r="E62" s="107"/>
      <c r="F62" s="108">
        <f t="shared" si="2"/>
        <v>8875</v>
      </c>
      <c r="G62" s="90" t="s">
        <v>260</v>
      </c>
      <c r="H62" s="14">
        <f>IF(ISNA(VLOOKUP(G62,Round4_Transactions!$A$2:$F$800,2,FALSE)), 0,VLOOKUP(G62,Round4_Transactions!$A$2:$F$800,2,FALSE))</f>
        <v>0</v>
      </c>
      <c r="I62" s="60">
        <f>IF(ISNA(VLOOKUP(G62,Round4_Transactions!$A$2:$F$800,3,FALSE)), 0,VLOOKUP(G62,Round4_Transactions!$A$2:$F$800,3,FALSE))</f>
        <v>0</v>
      </c>
      <c r="J62" s="60">
        <f>IF(ISNA(VLOOKUP(G62,Round4_Transactions!$A$2:$F$800,4,FALSE)), 0,VLOOKUP(G62,Round4_Transactions!$A$2:$F$800,4,FALSE))</f>
        <v>0</v>
      </c>
      <c r="K62" s="60">
        <f>IF(ISNA(VLOOKUP(G62,Round4_Transactions!$A$2:$F$800,5,FALSE)), 0,VLOOKUP(G62,Round4_Transactions!$A$2:$F$800,5,FALSE))</f>
        <v>0</v>
      </c>
      <c r="L62" s="86">
        <f>IF(ISNA(VLOOKUP(G62,Round4_Transactions!$A$2:$F$800,6,FALSE)), 0,VLOOKUP(G62,Round4_Transactions!$A$2:$F$800,6,FALSE))</f>
        <v>0</v>
      </c>
      <c r="M62" s="107">
        <f t="shared" si="1"/>
        <v>0</v>
      </c>
      <c r="N62" s="107">
        <f t="shared" si="3"/>
        <v>0</v>
      </c>
      <c r="O62" s="107">
        <f t="shared" si="4"/>
        <v>0</v>
      </c>
      <c r="P62" s="107">
        <f t="shared" si="5"/>
        <v>0</v>
      </c>
      <c r="Q62" s="107">
        <f t="shared" si="6"/>
        <v>0</v>
      </c>
      <c r="R62" s="107">
        <f t="shared" si="7"/>
        <v>0</v>
      </c>
      <c r="S62" s="107">
        <f t="shared" si="8"/>
        <v>0</v>
      </c>
      <c r="T62" s="107">
        <f t="shared" si="9"/>
        <v>0</v>
      </c>
      <c r="U62" s="107">
        <f t="shared" si="10"/>
        <v>0</v>
      </c>
      <c r="V62" s="107">
        <f t="shared" si="11"/>
        <v>0</v>
      </c>
      <c r="W62" s="107">
        <f t="shared" si="12"/>
        <v>0</v>
      </c>
      <c r="X62" s="107">
        <f t="shared" si="13"/>
        <v>0</v>
      </c>
      <c r="Y62" s="107">
        <f t="shared" si="14"/>
        <v>0</v>
      </c>
      <c r="Z62" s="107">
        <f t="shared" si="15"/>
        <v>0</v>
      </c>
      <c r="AA62" s="107">
        <f t="shared" si="16"/>
        <v>0</v>
      </c>
      <c r="AB62" s="107">
        <f t="shared" si="17"/>
        <v>0</v>
      </c>
      <c r="AC62" s="107">
        <f t="shared" si="18"/>
        <v>0</v>
      </c>
      <c r="AD62" s="107">
        <f t="shared" si="19"/>
        <v>0</v>
      </c>
      <c r="AE62" s="107">
        <f t="shared" si="20"/>
        <v>0</v>
      </c>
      <c r="AF62" s="107">
        <f t="shared" si="21"/>
        <v>0</v>
      </c>
      <c r="AG62" s="107">
        <f t="shared" si="22"/>
        <v>0</v>
      </c>
      <c r="AH62" s="107">
        <f t="shared" si="23"/>
        <v>0</v>
      </c>
      <c r="AI62" s="107">
        <f t="shared" si="24"/>
        <v>0</v>
      </c>
      <c r="AJ62" s="107">
        <f t="shared" si="25"/>
        <v>0</v>
      </c>
      <c r="AK62" s="107">
        <f t="shared" si="26"/>
        <v>0</v>
      </c>
    </row>
    <row r="63">
      <c r="A63" s="107"/>
      <c r="B63" s="107"/>
      <c r="C63" s="107"/>
      <c r="D63" s="107"/>
      <c r="E63" s="107"/>
      <c r="F63" s="108">
        <f t="shared" si="2"/>
        <v>8875</v>
      </c>
      <c r="G63" s="90" t="s">
        <v>261</v>
      </c>
      <c r="H63" s="14">
        <f>IF(ISNA(VLOOKUP(G63,Round4_Transactions!$A$2:$F$800,2,FALSE)), 0,VLOOKUP(G63,Round4_Transactions!$A$2:$F$800,2,FALSE))</f>
        <v>0</v>
      </c>
      <c r="I63" s="60">
        <f>IF(ISNA(VLOOKUP(G63,Round4_Transactions!$A$2:$F$800,3,FALSE)), 0,VLOOKUP(G63,Round4_Transactions!$A$2:$F$800,3,FALSE))</f>
        <v>0</v>
      </c>
      <c r="J63" s="60">
        <f>IF(ISNA(VLOOKUP(G63,Round4_Transactions!$A$2:$F$800,4,FALSE)), 0,VLOOKUP(G63,Round4_Transactions!$A$2:$F$800,4,FALSE))</f>
        <v>0</v>
      </c>
      <c r="K63" s="60">
        <f>IF(ISNA(VLOOKUP(G63,Round4_Transactions!$A$2:$F$800,5,FALSE)), 0,VLOOKUP(G63,Round4_Transactions!$A$2:$F$800,5,FALSE))</f>
        <v>0</v>
      </c>
      <c r="L63" s="86">
        <f>IF(ISNA(VLOOKUP(G63,Round4_Transactions!$A$2:$F$800,6,FALSE)), 0,VLOOKUP(G63,Round4_Transactions!$A$2:$F$800,6,FALSE))</f>
        <v>0</v>
      </c>
      <c r="M63" s="107">
        <f t="shared" si="1"/>
        <v>0</v>
      </c>
      <c r="N63" s="107">
        <f t="shared" si="3"/>
        <v>0</v>
      </c>
      <c r="O63" s="107">
        <f t="shared" si="4"/>
        <v>0</v>
      </c>
      <c r="P63" s="107">
        <f t="shared" si="5"/>
        <v>0</v>
      </c>
      <c r="Q63" s="107">
        <f t="shared" si="6"/>
        <v>0</v>
      </c>
      <c r="R63" s="107">
        <f t="shared" si="7"/>
        <v>0</v>
      </c>
      <c r="S63" s="107">
        <f t="shared" si="8"/>
        <v>0</v>
      </c>
      <c r="T63" s="107">
        <f t="shared" si="9"/>
        <v>0</v>
      </c>
      <c r="U63" s="107">
        <f t="shared" si="10"/>
        <v>0</v>
      </c>
      <c r="V63" s="107">
        <f t="shared" si="11"/>
        <v>0</v>
      </c>
      <c r="W63" s="107">
        <f t="shared" si="12"/>
        <v>0</v>
      </c>
      <c r="X63" s="107">
        <f t="shared" si="13"/>
        <v>0</v>
      </c>
      <c r="Y63" s="107">
        <f t="shared" si="14"/>
        <v>0</v>
      </c>
      <c r="Z63" s="107">
        <f t="shared" si="15"/>
        <v>0</v>
      </c>
      <c r="AA63" s="107">
        <f t="shared" si="16"/>
        <v>0</v>
      </c>
      <c r="AB63" s="107">
        <f t="shared" si="17"/>
        <v>0</v>
      </c>
      <c r="AC63" s="107">
        <f t="shared" si="18"/>
        <v>0</v>
      </c>
      <c r="AD63" s="107">
        <f t="shared" si="19"/>
        <v>0</v>
      </c>
      <c r="AE63" s="107">
        <f t="shared" si="20"/>
        <v>0</v>
      </c>
      <c r="AF63" s="107">
        <f t="shared" si="21"/>
        <v>0</v>
      </c>
      <c r="AG63" s="107">
        <f t="shared" si="22"/>
        <v>0</v>
      </c>
      <c r="AH63" s="107">
        <f t="shared" si="23"/>
        <v>0</v>
      </c>
      <c r="AI63" s="107">
        <f t="shared" si="24"/>
        <v>0</v>
      </c>
      <c r="AJ63" s="107">
        <f t="shared" si="25"/>
        <v>0</v>
      </c>
      <c r="AK63" s="107">
        <f t="shared" si="26"/>
        <v>0</v>
      </c>
    </row>
    <row r="64">
      <c r="A64" s="107"/>
      <c r="B64" s="107"/>
      <c r="C64" s="107"/>
      <c r="D64" s="107"/>
      <c r="E64" s="107"/>
      <c r="F64" s="108">
        <f t="shared" si="2"/>
        <v>8875</v>
      </c>
      <c r="G64" s="90" t="s">
        <v>262</v>
      </c>
      <c r="H64" s="14">
        <f>IF(ISNA(VLOOKUP(G64,Round4_Transactions!$A$2:$F$800,2,FALSE)), 0,VLOOKUP(G64,Round4_Transactions!$A$2:$F$800,2,FALSE))</f>
        <v>0</v>
      </c>
      <c r="I64" s="60">
        <f>IF(ISNA(VLOOKUP(G64,Round4_Transactions!$A$2:$F$800,3,FALSE)), 0,VLOOKUP(G64,Round4_Transactions!$A$2:$F$800,3,FALSE))</f>
        <v>0</v>
      </c>
      <c r="J64" s="60">
        <f>IF(ISNA(VLOOKUP(G64,Round4_Transactions!$A$2:$F$800,4,FALSE)), 0,VLOOKUP(G64,Round4_Transactions!$A$2:$F$800,4,FALSE))</f>
        <v>0</v>
      </c>
      <c r="K64" s="60">
        <f>IF(ISNA(VLOOKUP(G64,Round4_Transactions!$A$2:$F$800,5,FALSE)), 0,VLOOKUP(G64,Round4_Transactions!$A$2:$F$800,5,FALSE))</f>
        <v>0</v>
      </c>
      <c r="L64" s="86">
        <f>IF(ISNA(VLOOKUP(G64,Round4_Transactions!$A$2:$F$800,6,FALSE)), 0,VLOOKUP(G64,Round4_Transactions!$A$2:$F$800,6,FALSE))</f>
        <v>0</v>
      </c>
      <c r="M64" s="107">
        <f t="shared" si="1"/>
        <v>0</v>
      </c>
      <c r="N64" s="107">
        <f t="shared" si="3"/>
        <v>0</v>
      </c>
      <c r="O64" s="107">
        <f t="shared" si="4"/>
        <v>0</v>
      </c>
      <c r="P64" s="107">
        <f t="shared" si="5"/>
        <v>0</v>
      </c>
      <c r="Q64" s="107">
        <f t="shared" si="6"/>
        <v>0</v>
      </c>
      <c r="R64" s="107">
        <f t="shared" si="7"/>
        <v>0</v>
      </c>
      <c r="S64" s="107">
        <f t="shared" si="8"/>
        <v>0</v>
      </c>
      <c r="T64" s="107">
        <f t="shared" si="9"/>
        <v>0</v>
      </c>
      <c r="U64" s="107">
        <f t="shared" si="10"/>
        <v>0</v>
      </c>
      <c r="V64" s="107">
        <f t="shared" si="11"/>
        <v>0</v>
      </c>
      <c r="W64" s="107">
        <f t="shared" si="12"/>
        <v>0</v>
      </c>
      <c r="X64" s="107">
        <f t="shared" si="13"/>
        <v>0</v>
      </c>
      <c r="Y64" s="107">
        <f t="shared" si="14"/>
        <v>0</v>
      </c>
      <c r="Z64" s="107">
        <f t="shared" si="15"/>
        <v>0</v>
      </c>
      <c r="AA64" s="107">
        <f t="shared" si="16"/>
        <v>0</v>
      </c>
      <c r="AB64" s="107">
        <f t="shared" si="17"/>
        <v>0</v>
      </c>
      <c r="AC64" s="107">
        <f t="shared" si="18"/>
        <v>0</v>
      </c>
      <c r="AD64" s="107">
        <f t="shared" si="19"/>
        <v>0</v>
      </c>
      <c r="AE64" s="107">
        <f t="shared" si="20"/>
        <v>0</v>
      </c>
      <c r="AF64" s="107">
        <f t="shared" si="21"/>
        <v>0</v>
      </c>
      <c r="AG64" s="107">
        <f t="shared" si="22"/>
        <v>0</v>
      </c>
      <c r="AH64" s="107">
        <f t="shared" si="23"/>
        <v>0</v>
      </c>
      <c r="AI64" s="107">
        <f t="shared" si="24"/>
        <v>0</v>
      </c>
      <c r="AJ64" s="107">
        <f t="shared" si="25"/>
        <v>0</v>
      </c>
      <c r="AK64" s="107">
        <f t="shared" si="26"/>
        <v>0</v>
      </c>
    </row>
    <row r="65">
      <c r="A65" s="107"/>
      <c r="B65" s="107"/>
      <c r="C65" s="107"/>
      <c r="D65" s="107"/>
      <c r="E65" s="107"/>
      <c r="F65" s="108">
        <f t="shared" si="2"/>
        <v>8875</v>
      </c>
      <c r="G65" s="90" t="s">
        <v>263</v>
      </c>
      <c r="H65" s="14">
        <f>IF(ISNA(VLOOKUP(G65,Round4_Transactions!$A$2:$F$800,2,FALSE)), 0,VLOOKUP(G65,Round4_Transactions!$A$2:$F$800,2,FALSE))</f>
        <v>0</v>
      </c>
      <c r="I65" s="60">
        <f>IF(ISNA(VLOOKUP(G65,Round4_Transactions!$A$2:$F$800,3,FALSE)), 0,VLOOKUP(G65,Round4_Transactions!$A$2:$F$800,3,FALSE))</f>
        <v>0</v>
      </c>
      <c r="J65" s="60">
        <f>IF(ISNA(VLOOKUP(G65,Round4_Transactions!$A$2:$F$800,4,FALSE)), 0,VLOOKUP(G65,Round4_Transactions!$A$2:$F$800,4,FALSE))</f>
        <v>0</v>
      </c>
      <c r="K65" s="60">
        <f>IF(ISNA(VLOOKUP(G65,Round4_Transactions!$A$2:$F$800,5,FALSE)), 0,VLOOKUP(G65,Round4_Transactions!$A$2:$F$800,5,FALSE))</f>
        <v>0</v>
      </c>
      <c r="L65" s="86">
        <f>IF(ISNA(VLOOKUP(G65,Round4_Transactions!$A$2:$F$800,6,FALSE)), 0,VLOOKUP(G65,Round4_Transactions!$A$2:$F$800,6,FALSE))</f>
        <v>0</v>
      </c>
      <c r="M65" s="107">
        <f t="shared" si="1"/>
        <v>0</v>
      </c>
      <c r="N65" s="107">
        <f t="shared" si="3"/>
        <v>0</v>
      </c>
      <c r="O65" s="107">
        <f t="shared" si="4"/>
        <v>0</v>
      </c>
      <c r="P65" s="107">
        <f t="shared" si="5"/>
        <v>0</v>
      </c>
      <c r="Q65" s="107">
        <f t="shared" si="6"/>
        <v>0</v>
      </c>
      <c r="R65" s="107">
        <f t="shared" si="7"/>
        <v>0</v>
      </c>
      <c r="S65" s="107">
        <f t="shared" si="8"/>
        <v>0</v>
      </c>
      <c r="T65" s="107">
        <f t="shared" si="9"/>
        <v>0</v>
      </c>
      <c r="U65" s="107">
        <f t="shared" si="10"/>
        <v>0</v>
      </c>
      <c r="V65" s="107">
        <f t="shared" si="11"/>
        <v>0</v>
      </c>
      <c r="W65" s="107">
        <f t="shared" si="12"/>
        <v>0</v>
      </c>
      <c r="X65" s="107">
        <f t="shared" si="13"/>
        <v>0</v>
      </c>
      <c r="Y65" s="107">
        <f t="shared" si="14"/>
        <v>0</v>
      </c>
      <c r="Z65" s="107">
        <f t="shared" si="15"/>
        <v>0</v>
      </c>
      <c r="AA65" s="107">
        <f t="shared" si="16"/>
        <v>0</v>
      </c>
      <c r="AB65" s="107">
        <f t="shared" si="17"/>
        <v>0</v>
      </c>
      <c r="AC65" s="107">
        <f t="shared" si="18"/>
        <v>0</v>
      </c>
      <c r="AD65" s="107">
        <f t="shared" si="19"/>
        <v>0</v>
      </c>
      <c r="AE65" s="107">
        <f t="shared" si="20"/>
        <v>0</v>
      </c>
      <c r="AF65" s="107">
        <f t="shared" si="21"/>
        <v>0</v>
      </c>
      <c r="AG65" s="107">
        <f t="shared" si="22"/>
        <v>0</v>
      </c>
      <c r="AH65" s="107">
        <f t="shared" si="23"/>
        <v>0</v>
      </c>
      <c r="AI65" s="107">
        <f t="shared" si="24"/>
        <v>0</v>
      </c>
      <c r="AJ65" s="107">
        <f t="shared" si="25"/>
        <v>0</v>
      </c>
      <c r="AK65" s="107">
        <f t="shared" si="26"/>
        <v>0</v>
      </c>
    </row>
    <row r="66">
      <c r="A66" s="107"/>
      <c r="B66" s="107"/>
      <c r="C66" s="107"/>
      <c r="D66" s="107"/>
      <c r="E66" s="107"/>
      <c r="F66" s="108">
        <f t="shared" si="2"/>
        <v>8875</v>
      </c>
      <c r="G66" s="90" t="s">
        <v>264</v>
      </c>
      <c r="H66" s="14">
        <f>IF(ISNA(VLOOKUP(G66,Round4_Transactions!$A$2:$F$800,2,FALSE)), 0,VLOOKUP(G66,Round4_Transactions!$A$2:$F$800,2,FALSE))</f>
        <v>0</v>
      </c>
      <c r="I66" s="60">
        <f>IF(ISNA(VLOOKUP(G66,Round4_Transactions!$A$2:$F$800,3,FALSE)), 0,VLOOKUP(G66,Round4_Transactions!$A$2:$F$800,3,FALSE))</f>
        <v>0</v>
      </c>
      <c r="J66" s="60">
        <f>IF(ISNA(VLOOKUP(G66,Round4_Transactions!$A$2:$F$800,4,FALSE)), 0,VLOOKUP(G66,Round4_Transactions!$A$2:$F$800,4,FALSE))</f>
        <v>0</v>
      </c>
      <c r="K66" s="60">
        <f>IF(ISNA(VLOOKUP(G66,Round4_Transactions!$A$2:$F$800,5,FALSE)), 0,VLOOKUP(G66,Round4_Transactions!$A$2:$F$800,5,FALSE))</f>
        <v>0</v>
      </c>
      <c r="L66" s="86">
        <f>IF(ISNA(VLOOKUP(G66,Round4_Transactions!$A$2:$F$800,6,FALSE)), 0,VLOOKUP(G66,Round4_Transactions!$A$2:$F$800,6,FALSE))</f>
        <v>0</v>
      </c>
      <c r="M66" s="107">
        <f t="shared" si="1"/>
        <v>0</v>
      </c>
      <c r="N66" s="107">
        <f t="shared" si="3"/>
        <v>0</v>
      </c>
      <c r="O66" s="107">
        <f t="shared" si="4"/>
        <v>0</v>
      </c>
      <c r="P66" s="107">
        <f t="shared" si="5"/>
        <v>0</v>
      </c>
      <c r="Q66" s="107">
        <f t="shared" si="6"/>
        <v>0</v>
      </c>
      <c r="R66" s="107">
        <f t="shared" si="7"/>
        <v>0</v>
      </c>
      <c r="S66" s="107">
        <f t="shared" si="8"/>
        <v>0</v>
      </c>
      <c r="T66" s="107">
        <f t="shared" si="9"/>
        <v>0</v>
      </c>
      <c r="U66" s="107">
        <f t="shared" si="10"/>
        <v>0</v>
      </c>
      <c r="V66" s="107">
        <f t="shared" si="11"/>
        <v>0</v>
      </c>
      <c r="W66" s="107">
        <f t="shared" si="12"/>
        <v>0</v>
      </c>
      <c r="X66" s="107">
        <f t="shared" si="13"/>
        <v>0</v>
      </c>
      <c r="Y66" s="107">
        <f t="shared" si="14"/>
        <v>0</v>
      </c>
      <c r="Z66" s="107">
        <f t="shared" si="15"/>
        <v>0</v>
      </c>
      <c r="AA66" s="107">
        <f t="shared" si="16"/>
        <v>0</v>
      </c>
      <c r="AB66" s="107">
        <f t="shared" si="17"/>
        <v>0</v>
      </c>
      <c r="AC66" s="107">
        <f t="shared" si="18"/>
        <v>0</v>
      </c>
      <c r="AD66" s="107">
        <f t="shared" si="19"/>
        <v>0</v>
      </c>
      <c r="AE66" s="107">
        <f t="shared" si="20"/>
        <v>0</v>
      </c>
      <c r="AF66" s="107">
        <f t="shared" si="21"/>
        <v>0</v>
      </c>
      <c r="AG66" s="107">
        <f t="shared" si="22"/>
        <v>0</v>
      </c>
      <c r="AH66" s="107">
        <f t="shared" si="23"/>
        <v>0</v>
      </c>
      <c r="AI66" s="107">
        <f t="shared" si="24"/>
        <v>0</v>
      </c>
      <c r="AJ66" s="107">
        <f t="shared" si="25"/>
        <v>0</v>
      </c>
      <c r="AK66" s="107">
        <f t="shared" si="26"/>
        <v>0</v>
      </c>
    </row>
    <row r="67">
      <c r="A67" s="107"/>
      <c r="B67" s="107"/>
      <c r="C67" s="107"/>
      <c r="D67" s="107"/>
      <c r="E67" s="107"/>
      <c r="F67" s="108">
        <f t="shared" si="2"/>
        <v>8875</v>
      </c>
      <c r="G67" s="90" t="s">
        <v>265</v>
      </c>
      <c r="H67" s="14">
        <f>IF(ISNA(VLOOKUP(G67,Round4_Transactions!$A$2:$F$800,2,FALSE)), 0,VLOOKUP(G67,Round4_Transactions!$A$2:$F$800,2,FALSE))</f>
        <v>0</v>
      </c>
      <c r="I67" s="60">
        <f>IF(ISNA(VLOOKUP(G67,Round4_Transactions!$A$2:$F$800,3,FALSE)), 0,VLOOKUP(G67,Round4_Transactions!$A$2:$F$800,3,FALSE))</f>
        <v>0</v>
      </c>
      <c r="J67" s="60">
        <f>IF(ISNA(VLOOKUP(G67,Round4_Transactions!$A$2:$F$800,4,FALSE)), 0,VLOOKUP(G67,Round4_Transactions!$A$2:$F$800,4,FALSE))</f>
        <v>0</v>
      </c>
      <c r="K67" s="60">
        <f>IF(ISNA(VLOOKUP(G67,Round4_Transactions!$A$2:$F$800,5,FALSE)), 0,VLOOKUP(G67,Round4_Transactions!$A$2:$F$800,5,FALSE))</f>
        <v>0</v>
      </c>
      <c r="L67" s="86">
        <f>IF(ISNA(VLOOKUP(G67,Round4_Transactions!$A$2:$F$800,6,FALSE)), 0,VLOOKUP(G67,Round4_Transactions!$A$2:$F$800,6,FALSE))</f>
        <v>0</v>
      </c>
      <c r="M67" s="107">
        <f t="shared" si="1"/>
        <v>0</v>
      </c>
      <c r="N67" s="107">
        <f t="shared" si="3"/>
        <v>0</v>
      </c>
      <c r="O67" s="107">
        <f t="shared" si="4"/>
        <v>0</v>
      </c>
      <c r="P67" s="107">
        <f t="shared" si="5"/>
        <v>0</v>
      </c>
      <c r="Q67" s="107">
        <f t="shared" si="6"/>
        <v>0</v>
      </c>
      <c r="R67" s="107">
        <f t="shared" si="7"/>
        <v>0</v>
      </c>
      <c r="S67" s="107">
        <f t="shared" si="8"/>
        <v>0</v>
      </c>
      <c r="T67" s="107">
        <f t="shared" si="9"/>
        <v>0</v>
      </c>
      <c r="U67" s="107">
        <f t="shared" si="10"/>
        <v>0</v>
      </c>
      <c r="V67" s="107">
        <f t="shared" si="11"/>
        <v>0</v>
      </c>
      <c r="W67" s="107">
        <f t="shared" si="12"/>
        <v>0</v>
      </c>
      <c r="X67" s="107">
        <f t="shared" si="13"/>
        <v>0</v>
      </c>
      <c r="Y67" s="107">
        <f t="shared" si="14"/>
        <v>0</v>
      </c>
      <c r="Z67" s="107">
        <f t="shared" si="15"/>
        <v>0</v>
      </c>
      <c r="AA67" s="107">
        <f t="shared" si="16"/>
        <v>0</v>
      </c>
      <c r="AB67" s="107">
        <f t="shared" si="17"/>
        <v>0</v>
      </c>
      <c r="AC67" s="107">
        <f t="shared" si="18"/>
        <v>0</v>
      </c>
      <c r="AD67" s="107">
        <f t="shared" si="19"/>
        <v>0</v>
      </c>
      <c r="AE67" s="107">
        <f t="shared" si="20"/>
        <v>0</v>
      </c>
      <c r="AF67" s="107">
        <f t="shared" si="21"/>
        <v>0</v>
      </c>
      <c r="AG67" s="107">
        <f t="shared" si="22"/>
        <v>0</v>
      </c>
      <c r="AH67" s="107">
        <f t="shared" si="23"/>
        <v>0</v>
      </c>
      <c r="AI67" s="107">
        <f t="shared" si="24"/>
        <v>0</v>
      </c>
      <c r="AJ67" s="107">
        <f t="shared" si="25"/>
        <v>0</v>
      </c>
      <c r="AK67" s="107">
        <f t="shared" si="26"/>
        <v>0</v>
      </c>
    </row>
    <row r="68">
      <c r="A68" s="107"/>
      <c r="B68" s="107"/>
      <c r="C68" s="107"/>
      <c r="D68" s="107"/>
      <c r="E68" s="107"/>
      <c r="F68" s="108">
        <f t="shared" si="2"/>
        <v>8875</v>
      </c>
      <c r="G68" s="90" t="s">
        <v>266</v>
      </c>
      <c r="H68" s="14">
        <f>IF(ISNA(VLOOKUP(G68,Round4_Transactions!$A$2:$F$800,2,FALSE)), 0,VLOOKUP(G68,Round4_Transactions!$A$2:$F$800,2,FALSE))</f>
        <v>0</v>
      </c>
      <c r="I68" s="60">
        <f>IF(ISNA(VLOOKUP(G68,Round4_Transactions!$A$2:$F$800,3,FALSE)), 0,VLOOKUP(G68,Round4_Transactions!$A$2:$F$800,3,FALSE))</f>
        <v>0</v>
      </c>
      <c r="J68" s="60">
        <f>IF(ISNA(VLOOKUP(G68,Round4_Transactions!$A$2:$F$800,4,FALSE)), 0,VLOOKUP(G68,Round4_Transactions!$A$2:$F$800,4,FALSE))</f>
        <v>0</v>
      </c>
      <c r="K68" s="60">
        <f>IF(ISNA(VLOOKUP(G68,Round4_Transactions!$A$2:$F$800,5,FALSE)), 0,VLOOKUP(G68,Round4_Transactions!$A$2:$F$800,5,FALSE))</f>
        <v>0</v>
      </c>
      <c r="L68" s="86">
        <f>IF(ISNA(VLOOKUP(G68,Round4_Transactions!$A$2:$F$800,6,FALSE)), 0,VLOOKUP(G68,Round4_Transactions!$A$2:$F$800,6,FALSE))</f>
        <v>0</v>
      </c>
      <c r="M68" s="107">
        <f t="shared" si="1"/>
        <v>0</v>
      </c>
      <c r="N68" s="107">
        <f t="shared" si="3"/>
        <v>0</v>
      </c>
      <c r="O68" s="107">
        <f t="shared" si="4"/>
        <v>0</v>
      </c>
      <c r="P68" s="107">
        <f t="shared" si="5"/>
        <v>0</v>
      </c>
      <c r="Q68" s="107">
        <f t="shared" si="6"/>
        <v>0</v>
      </c>
      <c r="R68" s="107">
        <f t="shared" si="7"/>
        <v>0</v>
      </c>
      <c r="S68" s="107">
        <f t="shared" si="8"/>
        <v>0</v>
      </c>
      <c r="T68" s="107">
        <f t="shared" si="9"/>
        <v>0</v>
      </c>
      <c r="U68" s="107">
        <f t="shared" si="10"/>
        <v>0</v>
      </c>
      <c r="V68" s="107">
        <f t="shared" si="11"/>
        <v>0</v>
      </c>
      <c r="W68" s="107">
        <f t="shared" si="12"/>
        <v>0</v>
      </c>
      <c r="X68" s="107">
        <f t="shared" si="13"/>
        <v>0</v>
      </c>
      <c r="Y68" s="107">
        <f t="shared" si="14"/>
        <v>0</v>
      </c>
      <c r="Z68" s="107">
        <f t="shared" si="15"/>
        <v>0</v>
      </c>
      <c r="AA68" s="107">
        <f t="shared" si="16"/>
        <v>0</v>
      </c>
      <c r="AB68" s="107">
        <f t="shared" si="17"/>
        <v>0</v>
      </c>
      <c r="AC68" s="107">
        <f t="shared" si="18"/>
        <v>0</v>
      </c>
      <c r="AD68" s="107">
        <f t="shared" si="19"/>
        <v>0</v>
      </c>
      <c r="AE68" s="107">
        <f t="shared" si="20"/>
        <v>0</v>
      </c>
      <c r="AF68" s="107">
        <f t="shared" si="21"/>
        <v>0</v>
      </c>
      <c r="AG68" s="107">
        <f t="shared" si="22"/>
        <v>0</v>
      </c>
      <c r="AH68" s="107">
        <f t="shared" si="23"/>
        <v>0</v>
      </c>
      <c r="AI68" s="107">
        <f t="shared" si="24"/>
        <v>0</v>
      </c>
      <c r="AJ68" s="107">
        <f t="shared" si="25"/>
        <v>0</v>
      </c>
      <c r="AK68" s="107">
        <f t="shared" si="26"/>
        <v>0</v>
      </c>
    </row>
    <row r="69">
      <c r="A69" s="107"/>
      <c r="B69" s="107"/>
      <c r="C69" s="107"/>
      <c r="D69" s="107"/>
      <c r="E69" s="107"/>
      <c r="F69" s="108">
        <f t="shared" si="2"/>
        <v>8875</v>
      </c>
      <c r="G69" s="90" t="s">
        <v>267</v>
      </c>
      <c r="H69" s="14">
        <f>IF(ISNA(VLOOKUP(G69,Round4_Transactions!$A$2:$F$800,2,FALSE)), 0,VLOOKUP(G69,Round4_Transactions!$A$2:$F$800,2,FALSE))</f>
        <v>0</v>
      </c>
      <c r="I69" s="60">
        <f>IF(ISNA(VLOOKUP(G69,Round4_Transactions!$A$2:$F$800,3,FALSE)), 0,VLOOKUP(G69,Round4_Transactions!$A$2:$F$800,3,FALSE))</f>
        <v>0</v>
      </c>
      <c r="J69" s="60">
        <f>IF(ISNA(VLOOKUP(G69,Round4_Transactions!$A$2:$F$800,4,FALSE)), 0,VLOOKUP(G69,Round4_Transactions!$A$2:$F$800,4,FALSE))</f>
        <v>0</v>
      </c>
      <c r="K69" s="60">
        <f>IF(ISNA(VLOOKUP(G69,Round4_Transactions!$A$2:$F$800,5,FALSE)), 0,VLOOKUP(G69,Round4_Transactions!$A$2:$F$800,5,FALSE))</f>
        <v>0</v>
      </c>
      <c r="L69" s="86">
        <f>IF(ISNA(VLOOKUP(G69,Round4_Transactions!$A$2:$F$800,6,FALSE)), 0,VLOOKUP(G69,Round4_Transactions!$A$2:$F$800,6,FALSE))</f>
        <v>0</v>
      </c>
      <c r="M69" s="107">
        <f t="shared" si="1"/>
        <v>0</v>
      </c>
      <c r="N69" s="107">
        <f t="shared" si="3"/>
        <v>0</v>
      </c>
      <c r="O69" s="107">
        <f t="shared" si="4"/>
        <v>0</v>
      </c>
      <c r="P69" s="107">
        <f t="shared" si="5"/>
        <v>0</v>
      </c>
      <c r="Q69" s="107">
        <f t="shared" si="6"/>
        <v>0</v>
      </c>
      <c r="R69" s="107">
        <f t="shared" si="7"/>
        <v>0</v>
      </c>
      <c r="S69" s="107">
        <f t="shared" si="8"/>
        <v>0</v>
      </c>
      <c r="T69" s="107">
        <f t="shared" si="9"/>
        <v>0</v>
      </c>
      <c r="U69" s="107">
        <f t="shared" si="10"/>
        <v>0</v>
      </c>
      <c r="V69" s="107">
        <f t="shared" si="11"/>
        <v>0</v>
      </c>
      <c r="W69" s="107">
        <f t="shared" si="12"/>
        <v>0</v>
      </c>
      <c r="X69" s="107">
        <f t="shared" si="13"/>
        <v>0</v>
      </c>
      <c r="Y69" s="107">
        <f t="shared" si="14"/>
        <v>0</v>
      </c>
      <c r="Z69" s="107">
        <f t="shared" si="15"/>
        <v>0</v>
      </c>
      <c r="AA69" s="107">
        <f t="shared" si="16"/>
        <v>0</v>
      </c>
      <c r="AB69" s="107">
        <f t="shared" si="17"/>
        <v>0</v>
      </c>
      <c r="AC69" s="107">
        <f t="shared" si="18"/>
        <v>0</v>
      </c>
      <c r="AD69" s="107">
        <f t="shared" si="19"/>
        <v>0</v>
      </c>
      <c r="AE69" s="107">
        <f t="shared" si="20"/>
        <v>0</v>
      </c>
      <c r="AF69" s="107">
        <f t="shared" si="21"/>
        <v>0</v>
      </c>
      <c r="AG69" s="107">
        <f t="shared" si="22"/>
        <v>0</v>
      </c>
      <c r="AH69" s="107">
        <f t="shared" si="23"/>
        <v>0</v>
      </c>
      <c r="AI69" s="107">
        <f t="shared" si="24"/>
        <v>0</v>
      </c>
      <c r="AJ69" s="107">
        <f t="shared" si="25"/>
        <v>0</v>
      </c>
      <c r="AK69" s="107">
        <f t="shared" si="26"/>
        <v>0</v>
      </c>
    </row>
    <row r="70">
      <c r="A70" s="107"/>
      <c r="B70" s="107"/>
      <c r="C70" s="107"/>
      <c r="D70" s="107"/>
      <c r="E70" s="107"/>
      <c r="F70" s="108">
        <f t="shared" si="2"/>
        <v>8875</v>
      </c>
      <c r="G70" s="90" t="s">
        <v>268</v>
      </c>
      <c r="H70" s="14">
        <f>IF(ISNA(VLOOKUP(G70,Round4_Transactions!$A$2:$F$800,2,FALSE)), 0,VLOOKUP(G70,Round4_Transactions!$A$2:$F$800,2,FALSE))</f>
        <v>0</v>
      </c>
      <c r="I70" s="60">
        <f>IF(ISNA(VLOOKUP(G70,Round4_Transactions!$A$2:$F$800,3,FALSE)), 0,VLOOKUP(G70,Round4_Transactions!$A$2:$F$800,3,FALSE))</f>
        <v>0</v>
      </c>
      <c r="J70" s="60">
        <f>IF(ISNA(VLOOKUP(G70,Round4_Transactions!$A$2:$F$800,4,FALSE)), 0,VLOOKUP(G70,Round4_Transactions!$A$2:$F$800,4,FALSE))</f>
        <v>0</v>
      </c>
      <c r="K70" s="60">
        <f>IF(ISNA(VLOOKUP(G70,Round4_Transactions!$A$2:$F$800,5,FALSE)), 0,VLOOKUP(G70,Round4_Transactions!$A$2:$F$800,5,FALSE))</f>
        <v>0</v>
      </c>
      <c r="L70" s="86">
        <f>IF(ISNA(VLOOKUP(G70,Round4_Transactions!$A$2:$F$800,6,FALSE)), 0,VLOOKUP(G70,Round4_Transactions!$A$2:$F$800,6,FALSE))</f>
        <v>0</v>
      </c>
      <c r="M70" s="107">
        <f t="shared" si="1"/>
        <v>0</v>
      </c>
      <c r="N70" s="107">
        <f t="shared" si="3"/>
        <v>0</v>
      </c>
      <c r="O70" s="107">
        <f t="shared" si="4"/>
        <v>0</v>
      </c>
      <c r="P70" s="107">
        <f t="shared" si="5"/>
        <v>0</v>
      </c>
      <c r="Q70" s="107">
        <f t="shared" si="6"/>
        <v>0</v>
      </c>
      <c r="R70" s="107">
        <f t="shared" si="7"/>
        <v>0</v>
      </c>
      <c r="S70" s="107">
        <f t="shared" si="8"/>
        <v>0</v>
      </c>
      <c r="T70" s="107">
        <f t="shared" si="9"/>
        <v>0</v>
      </c>
      <c r="U70" s="107">
        <f t="shared" si="10"/>
        <v>0</v>
      </c>
      <c r="V70" s="107">
        <f t="shared" si="11"/>
        <v>0</v>
      </c>
      <c r="W70" s="107">
        <f t="shared" si="12"/>
        <v>0</v>
      </c>
      <c r="X70" s="107">
        <f t="shared" si="13"/>
        <v>0</v>
      </c>
      <c r="Y70" s="107">
        <f t="shared" si="14"/>
        <v>0</v>
      </c>
      <c r="Z70" s="107">
        <f t="shared" si="15"/>
        <v>0</v>
      </c>
      <c r="AA70" s="107">
        <f t="shared" si="16"/>
        <v>0</v>
      </c>
      <c r="AB70" s="107">
        <f t="shared" si="17"/>
        <v>0</v>
      </c>
      <c r="AC70" s="107">
        <f t="shared" si="18"/>
        <v>0</v>
      </c>
      <c r="AD70" s="107">
        <f t="shared" si="19"/>
        <v>0</v>
      </c>
      <c r="AE70" s="107">
        <f t="shared" si="20"/>
        <v>0</v>
      </c>
      <c r="AF70" s="107">
        <f t="shared" si="21"/>
        <v>0</v>
      </c>
      <c r="AG70" s="107">
        <f t="shared" si="22"/>
        <v>0</v>
      </c>
      <c r="AH70" s="107">
        <f t="shared" si="23"/>
        <v>0</v>
      </c>
      <c r="AI70" s="107">
        <f t="shared" si="24"/>
        <v>0</v>
      </c>
      <c r="AJ70" s="107">
        <f t="shared" si="25"/>
        <v>0</v>
      </c>
      <c r="AK70" s="107">
        <f t="shared" si="26"/>
        <v>0</v>
      </c>
    </row>
    <row r="71">
      <c r="A71" s="107"/>
      <c r="B71" s="107"/>
      <c r="C71" s="107"/>
      <c r="D71" s="107"/>
      <c r="E71" s="107"/>
      <c r="F71" s="108">
        <f t="shared" si="2"/>
        <v>8875</v>
      </c>
      <c r="G71" s="90" t="s">
        <v>269</v>
      </c>
      <c r="H71" s="14">
        <f>IF(ISNA(VLOOKUP(G71,Round4_Transactions!$A$2:$F$800,2,FALSE)), 0,VLOOKUP(G71,Round4_Transactions!$A$2:$F$800,2,FALSE))</f>
        <v>0</v>
      </c>
      <c r="I71" s="60">
        <f>IF(ISNA(VLOOKUP(G71,Round4_Transactions!$A$2:$F$800,3,FALSE)), 0,VLOOKUP(G71,Round4_Transactions!$A$2:$F$800,3,FALSE))</f>
        <v>0</v>
      </c>
      <c r="J71" s="60">
        <f>IF(ISNA(VLOOKUP(G71,Round4_Transactions!$A$2:$F$800,4,FALSE)), 0,VLOOKUP(G71,Round4_Transactions!$A$2:$F$800,4,FALSE))</f>
        <v>0</v>
      </c>
      <c r="K71" s="60">
        <f>IF(ISNA(VLOOKUP(G71,Round4_Transactions!$A$2:$F$800,5,FALSE)), 0,VLOOKUP(G71,Round4_Transactions!$A$2:$F$800,5,FALSE))</f>
        <v>0</v>
      </c>
      <c r="L71" s="86">
        <f>IF(ISNA(VLOOKUP(G71,Round4_Transactions!$A$2:$F$800,6,FALSE)), 0,VLOOKUP(G71,Round4_Transactions!$A$2:$F$800,6,FALSE))</f>
        <v>0</v>
      </c>
      <c r="M71" s="107">
        <f t="shared" si="1"/>
        <v>0</v>
      </c>
      <c r="N71" s="107">
        <f t="shared" si="3"/>
        <v>0</v>
      </c>
      <c r="O71" s="107">
        <f t="shared" si="4"/>
        <v>0</v>
      </c>
      <c r="P71" s="107">
        <f t="shared" si="5"/>
        <v>0</v>
      </c>
      <c r="Q71" s="107">
        <f t="shared" si="6"/>
        <v>0</v>
      </c>
      <c r="R71" s="107">
        <f t="shared" si="7"/>
        <v>0</v>
      </c>
      <c r="S71" s="107">
        <f t="shared" si="8"/>
        <v>0</v>
      </c>
      <c r="T71" s="107">
        <f t="shared" si="9"/>
        <v>0</v>
      </c>
      <c r="U71" s="107">
        <f t="shared" si="10"/>
        <v>0</v>
      </c>
      <c r="V71" s="107">
        <f t="shared" si="11"/>
        <v>0</v>
      </c>
      <c r="W71" s="107">
        <f t="shared" si="12"/>
        <v>0</v>
      </c>
      <c r="X71" s="107">
        <f t="shared" si="13"/>
        <v>0</v>
      </c>
      <c r="Y71" s="107">
        <f t="shared" si="14"/>
        <v>0</v>
      </c>
      <c r="Z71" s="107">
        <f t="shared" si="15"/>
        <v>0</v>
      </c>
      <c r="AA71" s="107">
        <f t="shared" si="16"/>
        <v>0</v>
      </c>
      <c r="AB71" s="107">
        <f t="shared" si="17"/>
        <v>0</v>
      </c>
      <c r="AC71" s="107">
        <f t="shared" si="18"/>
        <v>0</v>
      </c>
      <c r="AD71" s="107">
        <f t="shared" si="19"/>
        <v>0</v>
      </c>
      <c r="AE71" s="107">
        <f t="shared" si="20"/>
        <v>0</v>
      </c>
      <c r="AF71" s="107">
        <f t="shared" si="21"/>
        <v>0</v>
      </c>
      <c r="AG71" s="107">
        <f t="shared" si="22"/>
        <v>0</v>
      </c>
      <c r="AH71" s="107">
        <f t="shared" si="23"/>
        <v>0</v>
      </c>
      <c r="AI71" s="107">
        <f t="shared" si="24"/>
        <v>0</v>
      </c>
      <c r="AJ71" s="107">
        <f t="shared" si="25"/>
        <v>0</v>
      </c>
      <c r="AK71" s="107">
        <f t="shared" si="26"/>
        <v>0</v>
      </c>
    </row>
    <row r="72">
      <c r="A72" s="107"/>
      <c r="B72" s="107"/>
      <c r="C72" s="107"/>
      <c r="D72" s="107"/>
      <c r="E72" s="107"/>
      <c r="F72" s="108">
        <f t="shared" si="2"/>
        <v>8875</v>
      </c>
      <c r="G72" s="90" t="s">
        <v>270</v>
      </c>
      <c r="H72" s="14">
        <f>IF(ISNA(VLOOKUP(G72,Round4_Transactions!$A$2:$F$800,2,FALSE)), 0,VLOOKUP(G72,Round4_Transactions!$A$2:$F$800,2,FALSE))</f>
        <v>0</v>
      </c>
      <c r="I72" s="60">
        <f>IF(ISNA(VLOOKUP(G72,Round4_Transactions!$A$2:$F$800,3,FALSE)), 0,VLOOKUP(G72,Round4_Transactions!$A$2:$F$800,3,FALSE))</f>
        <v>0</v>
      </c>
      <c r="J72" s="60">
        <f>IF(ISNA(VLOOKUP(G72,Round4_Transactions!$A$2:$F$800,4,FALSE)), 0,VLOOKUP(G72,Round4_Transactions!$A$2:$F$800,4,FALSE))</f>
        <v>0</v>
      </c>
      <c r="K72" s="60">
        <f>IF(ISNA(VLOOKUP(G72,Round4_Transactions!$A$2:$F$800,5,FALSE)), 0,VLOOKUP(G72,Round4_Transactions!$A$2:$F$800,5,FALSE))</f>
        <v>0</v>
      </c>
      <c r="L72" s="86">
        <f>IF(ISNA(VLOOKUP(G72,Round4_Transactions!$A$2:$F$800,6,FALSE)), 0,VLOOKUP(G72,Round4_Transactions!$A$2:$F$800,6,FALSE))</f>
        <v>0</v>
      </c>
      <c r="M72" s="107">
        <f t="shared" si="1"/>
        <v>0</v>
      </c>
      <c r="N72" s="107">
        <f t="shared" si="3"/>
        <v>0</v>
      </c>
      <c r="O72" s="107">
        <f t="shared" si="4"/>
        <v>0</v>
      </c>
      <c r="P72" s="107">
        <f t="shared" si="5"/>
        <v>0</v>
      </c>
      <c r="Q72" s="107">
        <f t="shared" si="6"/>
        <v>0</v>
      </c>
      <c r="R72" s="107">
        <f t="shared" si="7"/>
        <v>0</v>
      </c>
      <c r="S72" s="107">
        <f t="shared" si="8"/>
        <v>0</v>
      </c>
      <c r="T72" s="107">
        <f t="shared" si="9"/>
        <v>0</v>
      </c>
      <c r="U72" s="107">
        <f t="shared" si="10"/>
        <v>0</v>
      </c>
      <c r="V72" s="107">
        <f t="shared" si="11"/>
        <v>0</v>
      </c>
      <c r="W72" s="107">
        <f t="shared" si="12"/>
        <v>0</v>
      </c>
      <c r="X72" s="107">
        <f t="shared" si="13"/>
        <v>0</v>
      </c>
      <c r="Y72" s="107">
        <f t="shared" si="14"/>
        <v>0</v>
      </c>
      <c r="Z72" s="107">
        <f t="shared" si="15"/>
        <v>0</v>
      </c>
      <c r="AA72" s="107">
        <f t="shared" si="16"/>
        <v>0</v>
      </c>
      <c r="AB72" s="107">
        <f t="shared" si="17"/>
        <v>0</v>
      </c>
      <c r="AC72" s="107">
        <f t="shared" si="18"/>
        <v>0</v>
      </c>
      <c r="AD72" s="107">
        <f t="shared" si="19"/>
        <v>0</v>
      </c>
      <c r="AE72" s="107">
        <f t="shared" si="20"/>
        <v>0</v>
      </c>
      <c r="AF72" s="107">
        <f t="shared" si="21"/>
        <v>0</v>
      </c>
      <c r="AG72" s="107">
        <f t="shared" si="22"/>
        <v>0</v>
      </c>
      <c r="AH72" s="107">
        <f t="shared" si="23"/>
        <v>0</v>
      </c>
      <c r="AI72" s="107">
        <f t="shared" si="24"/>
        <v>0</v>
      </c>
      <c r="AJ72" s="107">
        <f t="shared" si="25"/>
        <v>0</v>
      </c>
      <c r="AK72" s="107">
        <f t="shared" si="26"/>
        <v>0</v>
      </c>
    </row>
    <row r="73">
      <c r="A73" s="107"/>
      <c r="B73" s="107"/>
      <c r="C73" s="107"/>
      <c r="D73" s="107"/>
      <c r="E73" s="107"/>
      <c r="F73" s="108">
        <f t="shared" si="2"/>
        <v>8875</v>
      </c>
      <c r="G73" s="90" t="s">
        <v>271</v>
      </c>
      <c r="H73" s="14">
        <f>IF(ISNA(VLOOKUP(G73,Round4_Transactions!$A$2:$F$800,2,FALSE)), 0,VLOOKUP(G73,Round4_Transactions!$A$2:$F$800,2,FALSE))</f>
        <v>0</v>
      </c>
      <c r="I73" s="60">
        <f>IF(ISNA(VLOOKUP(G73,Round4_Transactions!$A$2:$F$800,3,FALSE)), 0,VLOOKUP(G73,Round4_Transactions!$A$2:$F$800,3,FALSE))</f>
        <v>0</v>
      </c>
      <c r="J73" s="60">
        <f>IF(ISNA(VLOOKUP(G73,Round4_Transactions!$A$2:$F$800,4,FALSE)), 0,VLOOKUP(G73,Round4_Transactions!$A$2:$F$800,4,FALSE))</f>
        <v>0</v>
      </c>
      <c r="K73" s="60">
        <f>IF(ISNA(VLOOKUP(G73,Round4_Transactions!$A$2:$F$800,5,FALSE)), 0,VLOOKUP(G73,Round4_Transactions!$A$2:$F$800,5,FALSE))</f>
        <v>0</v>
      </c>
      <c r="L73" s="86">
        <f>IF(ISNA(VLOOKUP(G73,Round4_Transactions!$A$2:$F$800,6,FALSE)), 0,VLOOKUP(G73,Round4_Transactions!$A$2:$F$800,6,FALSE))</f>
        <v>0</v>
      </c>
      <c r="M73" s="107">
        <f t="shared" si="1"/>
        <v>0</v>
      </c>
      <c r="N73" s="107">
        <f t="shared" si="3"/>
        <v>0</v>
      </c>
      <c r="O73" s="107">
        <f t="shared" si="4"/>
        <v>0</v>
      </c>
      <c r="P73" s="107">
        <f t="shared" si="5"/>
        <v>0</v>
      </c>
      <c r="Q73" s="107">
        <f t="shared" si="6"/>
        <v>0</v>
      </c>
      <c r="R73" s="107">
        <f t="shared" si="7"/>
        <v>0</v>
      </c>
      <c r="S73" s="107">
        <f t="shared" si="8"/>
        <v>0</v>
      </c>
      <c r="T73" s="107">
        <f t="shared" si="9"/>
        <v>0</v>
      </c>
      <c r="U73" s="107">
        <f t="shared" si="10"/>
        <v>0</v>
      </c>
      <c r="V73" s="107">
        <f t="shared" si="11"/>
        <v>0</v>
      </c>
      <c r="W73" s="107">
        <f t="shared" si="12"/>
        <v>0</v>
      </c>
      <c r="X73" s="107">
        <f t="shared" si="13"/>
        <v>0</v>
      </c>
      <c r="Y73" s="107">
        <f t="shared" si="14"/>
        <v>0</v>
      </c>
      <c r="Z73" s="107">
        <f t="shared" si="15"/>
        <v>0</v>
      </c>
      <c r="AA73" s="107">
        <f t="shared" si="16"/>
        <v>0</v>
      </c>
      <c r="AB73" s="107">
        <f t="shared" si="17"/>
        <v>0</v>
      </c>
      <c r="AC73" s="107">
        <f t="shared" si="18"/>
        <v>0</v>
      </c>
      <c r="AD73" s="107">
        <f t="shared" si="19"/>
        <v>0</v>
      </c>
      <c r="AE73" s="107">
        <f t="shared" si="20"/>
        <v>0</v>
      </c>
      <c r="AF73" s="107">
        <f t="shared" si="21"/>
        <v>0</v>
      </c>
      <c r="AG73" s="107">
        <f t="shared" si="22"/>
        <v>0</v>
      </c>
      <c r="AH73" s="107">
        <f t="shared" si="23"/>
        <v>0</v>
      </c>
      <c r="AI73" s="107">
        <f t="shared" si="24"/>
        <v>0</v>
      </c>
      <c r="AJ73" s="107">
        <f t="shared" si="25"/>
        <v>0</v>
      </c>
      <c r="AK73" s="107">
        <f t="shared" si="26"/>
        <v>0</v>
      </c>
    </row>
    <row r="74">
      <c r="A74" s="107"/>
      <c r="B74" s="107"/>
      <c r="C74" s="107"/>
      <c r="D74" s="107"/>
      <c r="E74" s="107"/>
      <c r="F74" s="108">
        <f t="shared" si="2"/>
        <v>8875</v>
      </c>
      <c r="G74" s="90" t="s">
        <v>272</v>
      </c>
      <c r="H74" s="14">
        <f>IF(ISNA(VLOOKUP(G74,Round4_Transactions!$A$2:$F$800,2,FALSE)), 0,VLOOKUP(G74,Round4_Transactions!$A$2:$F$800,2,FALSE))</f>
        <v>0</v>
      </c>
      <c r="I74" s="60">
        <f>IF(ISNA(VLOOKUP(G74,Round4_Transactions!$A$2:$F$800,3,FALSE)), 0,VLOOKUP(G74,Round4_Transactions!$A$2:$F$800,3,FALSE))</f>
        <v>0</v>
      </c>
      <c r="J74" s="60">
        <f>IF(ISNA(VLOOKUP(G74,Round4_Transactions!$A$2:$F$800,4,FALSE)), 0,VLOOKUP(G74,Round4_Transactions!$A$2:$F$800,4,FALSE))</f>
        <v>0</v>
      </c>
      <c r="K74" s="60">
        <f>IF(ISNA(VLOOKUP(G74,Round4_Transactions!$A$2:$F$800,5,FALSE)), 0,VLOOKUP(G74,Round4_Transactions!$A$2:$F$800,5,FALSE))</f>
        <v>0</v>
      </c>
      <c r="L74" s="86">
        <f>IF(ISNA(VLOOKUP(G74,Round4_Transactions!$A$2:$F$800,6,FALSE)), 0,VLOOKUP(G74,Round4_Transactions!$A$2:$F$800,6,FALSE))</f>
        <v>0</v>
      </c>
      <c r="M74" s="107">
        <f t="shared" si="1"/>
        <v>0</v>
      </c>
      <c r="N74" s="107">
        <f t="shared" si="3"/>
        <v>0</v>
      </c>
      <c r="O74" s="107">
        <f t="shared" si="4"/>
        <v>0</v>
      </c>
      <c r="P74" s="107">
        <f t="shared" si="5"/>
        <v>0</v>
      </c>
      <c r="Q74" s="107">
        <f t="shared" si="6"/>
        <v>0</v>
      </c>
      <c r="R74" s="107">
        <f t="shared" si="7"/>
        <v>0</v>
      </c>
      <c r="S74" s="107">
        <f t="shared" si="8"/>
        <v>0</v>
      </c>
      <c r="T74" s="107">
        <f t="shared" si="9"/>
        <v>0</v>
      </c>
      <c r="U74" s="107">
        <f t="shared" si="10"/>
        <v>0</v>
      </c>
      <c r="V74" s="107">
        <f t="shared" si="11"/>
        <v>0</v>
      </c>
      <c r="W74" s="107">
        <f t="shared" si="12"/>
        <v>0</v>
      </c>
      <c r="X74" s="107">
        <f t="shared" si="13"/>
        <v>0</v>
      </c>
      <c r="Y74" s="107">
        <f t="shared" si="14"/>
        <v>0</v>
      </c>
      <c r="Z74" s="107">
        <f t="shared" si="15"/>
        <v>0</v>
      </c>
      <c r="AA74" s="107">
        <f t="shared" si="16"/>
        <v>0</v>
      </c>
      <c r="AB74" s="107">
        <f t="shared" si="17"/>
        <v>0</v>
      </c>
      <c r="AC74" s="107">
        <f t="shared" si="18"/>
        <v>0</v>
      </c>
      <c r="AD74" s="107">
        <f t="shared" si="19"/>
        <v>0</v>
      </c>
      <c r="AE74" s="107">
        <f t="shared" si="20"/>
        <v>0</v>
      </c>
      <c r="AF74" s="107">
        <f t="shared" si="21"/>
        <v>0</v>
      </c>
      <c r="AG74" s="107">
        <f t="shared" si="22"/>
        <v>0</v>
      </c>
      <c r="AH74" s="107">
        <f t="shared" si="23"/>
        <v>0</v>
      </c>
      <c r="AI74" s="107">
        <f t="shared" si="24"/>
        <v>0</v>
      </c>
      <c r="AJ74" s="107">
        <f t="shared" si="25"/>
        <v>0</v>
      </c>
      <c r="AK74" s="107">
        <f t="shared" si="26"/>
        <v>0</v>
      </c>
    </row>
    <row r="75">
      <c r="A75" s="107"/>
      <c r="B75" s="107"/>
      <c r="C75" s="107"/>
      <c r="D75" s="107"/>
      <c r="E75" s="107"/>
      <c r="F75" s="108">
        <f t="shared" si="2"/>
        <v>8875</v>
      </c>
      <c r="G75" s="90" t="s">
        <v>273</v>
      </c>
      <c r="H75" s="14">
        <f>IF(ISNA(VLOOKUP(G75,Round4_Transactions!$A$2:$F$800,2,FALSE)), 0,VLOOKUP(G75,Round4_Transactions!$A$2:$F$800,2,FALSE))</f>
        <v>0</v>
      </c>
      <c r="I75" s="60">
        <f>IF(ISNA(VLOOKUP(G75,Round4_Transactions!$A$2:$F$800,3,FALSE)), 0,VLOOKUP(G75,Round4_Transactions!$A$2:$F$800,3,FALSE))</f>
        <v>0</v>
      </c>
      <c r="J75" s="60">
        <f>IF(ISNA(VLOOKUP(G75,Round4_Transactions!$A$2:$F$800,4,FALSE)), 0,VLOOKUP(G75,Round4_Transactions!$A$2:$F$800,4,FALSE))</f>
        <v>0</v>
      </c>
      <c r="K75" s="60">
        <f>IF(ISNA(VLOOKUP(G75,Round4_Transactions!$A$2:$F$800,5,FALSE)), 0,VLOOKUP(G75,Round4_Transactions!$A$2:$F$800,5,FALSE))</f>
        <v>0</v>
      </c>
      <c r="L75" s="86">
        <f>IF(ISNA(VLOOKUP(G75,Round4_Transactions!$A$2:$F$800,6,FALSE)), 0,VLOOKUP(G75,Round4_Transactions!$A$2:$F$800,6,FALSE))</f>
        <v>0</v>
      </c>
      <c r="M75" s="107">
        <f t="shared" si="1"/>
        <v>0</v>
      </c>
      <c r="N75" s="107">
        <f t="shared" si="3"/>
        <v>0</v>
      </c>
      <c r="O75" s="107">
        <f t="shared" si="4"/>
        <v>0</v>
      </c>
      <c r="P75" s="107">
        <f t="shared" si="5"/>
        <v>0</v>
      </c>
      <c r="Q75" s="107">
        <f t="shared" si="6"/>
        <v>0</v>
      </c>
      <c r="R75" s="107">
        <f t="shared" si="7"/>
        <v>0</v>
      </c>
      <c r="S75" s="107">
        <f t="shared" si="8"/>
        <v>0</v>
      </c>
      <c r="T75" s="107">
        <f t="shared" si="9"/>
        <v>0</v>
      </c>
      <c r="U75" s="107">
        <f t="shared" si="10"/>
        <v>0</v>
      </c>
      <c r="V75" s="107">
        <f t="shared" si="11"/>
        <v>0</v>
      </c>
      <c r="W75" s="107">
        <f t="shared" si="12"/>
        <v>0</v>
      </c>
      <c r="X75" s="107">
        <f t="shared" si="13"/>
        <v>0</v>
      </c>
      <c r="Y75" s="107">
        <f t="shared" si="14"/>
        <v>0</v>
      </c>
      <c r="Z75" s="107">
        <f t="shared" si="15"/>
        <v>0</v>
      </c>
      <c r="AA75" s="107">
        <f t="shared" si="16"/>
        <v>0</v>
      </c>
      <c r="AB75" s="107">
        <f t="shared" si="17"/>
        <v>0</v>
      </c>
      <c r="AC75" s="107">
        <f t="shared" si="18"/>
        <v>0</v>
      </c>
      <c r="AD75" s="107">
        <f t="shared" si="19"/>
        <v>0</v>
      </c>
      <c r="AE75" s="107">
        <f t="shared" si="20"/>
        <v>0</v>
      </c>
      <c r="AF75" s="107">
        <f t="shared" si="21"/>
        <v>0</v>
      </c>
      <c r="AG75" s="107">
        <f t="shared" si="22"/>
        <v>0</v>
      </c>
      <c r="AH75" s="107">
        <f t="shared" si="23"/>
        <v>0</v>
      </c>
      <c r="AI75" s="107">
        <f t="shared" si="24"/>
        <v>0</v>
      </c>
      <c r="AJ75" s="107">
        <f t="shared" si="25"/>
        <v>0</v>
      </c>
      <c r="AK75" s="107">
        <f t="shared" si="26"/>
        <v>0</v>
      </c>
    </row>
    <row r="76">
      <c r="A76" s="107"/>
      <c r="B76" s="107"/>
      <c r="C76" s="107"/>
      <c r="D76" s="107"/>
      <c r="E76" s="107"/>
      <c r="F76" s="108">
        <f t="shared" si="2"/>
        <v>8875</v>
      </c>
      <c r="G76" s="90" t="s">
        <v>274</v>
      </c>
      <c r="H76" s="14">
        <f>IF(ISNA(VLOOKUP(G76,Round4_Transactions!$A$2:$F$800,2,FALSE)), 0,VLOOKUP(G76,Round4_Transactions!$A$2:$F$800,2,FALSE))</f>
        <v>0</v>
      </c>
      <c r="I76" s="60">
        <f>IF(ISNA(VLOOKUP(G76,Round4_Transactions!$A$2:$F$800,3,FALSE)), 0,VLOOKUP(G76,Round4_Transactions!$A$2:$F$800,3,FALSE))</f>
        <v>0</v>
      </c>
      <c r="J76" s="60">
        <f>IF(ISNA(VLOOKUP(G76,Round4_Transactions!$A$2:$F$800,4,FALSE)), 0,VLOOKUP(G76,Round4_Transactions!$A$2:$F$800,4,FALSE))</f>
        <v>0</v>
      </c>
      <c r="K76" s="60">
        <f>IF(ISNA(VLOOKUP(G76,Round4_Transactions!$A$2:$F$800,5,FALSE)), 0,VLOOKUP(G76,Round4_Transactions!$A$2:$F$800,5,FALSE))</f>
        <v>0</v>
      </c>
      <c r="L76" s="86">
        <f>IF(ISNA(VLOOKUP(G76,Round4_Transactions!$A$2:$F$800,6,FALSE)), 0,VLOOKUP(G76,Round4_Transactions!$A$2:$F$800,6,FALSE))</f>
        <v>0</v>
      </c>
      <c r="M76" s="107">
        <f t="shared" si="1"/>
        <v>0</v>
      </c>
      <c r="N76" s="107">
        <f t="shared" si="3"/>
        <v>0</v>
      </c>
      <c r="O76" s="107">
        <f t="shared" si="4"/>
        <v>0</v>
      </c>
      <c r="P76" s="107">
        <f t="shared" si="5"/>
        <v>0</v>
      </c>
      <c r="Q76" s="107">
        <f t="shared" si="6"/>
        <v>0</v>
      </c>
      <c r="R76" s="107">
        <f t="shared" si="7"/>
        <v>0</v>
      </c>
      <c r="S76" s="107">
        <f t="shared" si="8"/>
        <v>0</v>
      </c>
      <c r="T76" s="107">
        <f t="shared" si="9"/>
        <v>0</v>
      </c>
      <c r="U76" s="107">
        <f t="shared" si="10"/>
        <v>0</v>
      </c>
      <c r="V76" s="107">
        <f t="shared" si="11"/>
        <v>0</v>
      </c>
      <c r="W76" s="107">
        <f t="shared" si="12"/>
        <v>0</v>
      </c>
      <c r="X76" s="107">
        <f t="shared" si="13"/>
        <v>0</v>
      </c>
      <c r="Y76" s="107">
        <f t="shared" si="14"/>
        <v>0</v>
      </c>
      <c r="Z76" s="107">
        <f t="shared" si="15"/>
        <v>0</v>
      </c>
      <c r="AA76" s="107">
        <f t="shared" si="16"/>
        <v>0</v>
      </c>
      <c r="AB76" s="107">
        <f t="shared" si="17"/>
        <v>0</v>
      </c>
      <c r="AC76" s="107">
        <f t="shared" si="18"/>
        <v>0</v>
      </c>
      <c r="AD76" s="107">
        <f t="shared" si="19"/>
        <v>0</v>
      </c>
      <c r="AE76" s="107">
        <f t="shared" si="20"/>
        <v>0</v>
      </c>
      <c r="AF76" s="107">
        <f t="shared" si="21"/>
        <v>0</v>
      </c>
      <c r="AG76" s="107">
        <f t="shared" si="22"/>
        <v>0</v>
      </c>
      <c r="AH76" s="107">
        <f t="shared" si="23"/>
        <v>0</v>
      </c>
      <c r="AI76" s="107">
        <f t="shared" si="24"/>
        <v>0</v>
      </c>
      <c r="AJ76" s="107">
        <f t="shared" si="25"/>
        <v>0</v>
      </c>
      <c r="AK76" s="107">
        <f t="shared" si="26"/>
        <v>0</v>
      </c>
    </row>
    <row r="77">
      <c r="A77" s="107"/>
      <c r="B77" s="107"/>
      <c r="C77" s="107"/>
      <c r="D77" s="107"/>
      <c r="E77" s="107"/>
      <c r="F77" s="108">
        <f t="shared" si="2"/>
        <v>8875</v>
      </c>
      <c r="G77" s="90" t="s">
        <v>275</v>
      </c>
      <c r="H77" s="14">
        <f>IF(ISNA(VLOOKUP(G77,Round4_Transactions!$A$2:$F$800,2,FALSE)), 0,VLOOKUP(G77,Round4_Transactions!$A$2:$F$800,2,FALSE))</f>
        <v>0</v>
      </c>
      <c r="I77" s="60">
        <f>IF(ISNA(VLOOKUP(G77,Round4_Transactions!$A$2:$F$800,3,FALSE)), 0,VLOOKUP(G77,Round4_Transactions!$A$2:$F$800,3,FALSE))</f>
        <v>0</v>
      </c>
      <c r="J77" s="60">
        <f>IF(ISNA(VLOOKUP(G77,Round4_Transactions!$A$2:$F$800,4,FALSE)), 0,VLOOKUP(G77,Round4_Transactions!$A$2:$F$800,4,FALSE))</f>
        <v>0</v>
      </c>
      <c r="K77" s="60">
        <f>IF(ISNA(VLOOKUP(G77,Round4_Transactions!$A$2:$F$800,5,FALSE)), 0,VLOOKUP(G77,Round4_Transactions!$A$2:$F$800,5,FALSE))</f>
        <v>0</v>
      </c>
      <c r="L77" s="86">
        <f>IF(ISNA(VLOOKUP(G77,Round4_Transactions!$A$2:$F$800,6,FALSE)), 0,VLOOKUP(G77,Round4_Transactions!$A$2:$F$800,6,FALSE))</f>
        <v>0</v>
      </c>
      <c r="M77" s="107">
        <f t="shared" si="1"/>
        <v>0</v>
      </c>
      <c r="N77" s="107">
        <f t="shared" si="3"/>
        <v>0</v>
      </c>
      <c r="O77" s="107">
        <f t="shared" si="4"/>
        <v>0</v>
      </c>
      <c r="P77" s="107">
        <f t="shared" si="5"/>
        <v>0</v>
      </c>
      <c r="Q77" s="107">
        <f t="shared" si="6"/>
        <v>0</v>
      </c>
      <c r="R77" s="107">
        <f t="shared" si="7"/>
        <v>0</v>
      </c>
      <c r="S77" s="107">
        <f t="shared" si="8"/>
        <v>0</v>
      </c>
      <c r="T77" s="107">
        <f t="shared" si="9"/>
        <v>0</v>
      </c>
      <c r="U77" s="107">
        <f t="shared" si="10"/>
        <v>0</v>
      </c>
      <c r="V77" s="107">
        <f t="shared" si="11"/>
        <v>0</v>
      </c>
      <c r="W77" s="107">
        <f t="shared" si="12"/>
        <v>0</v>
      </c>
      <c r="X77" s="107">
        <f t="shared" si="13"/>
        <v>0</v>
      </c>
      <c r="Y77" s="107">
        <f t="shared" si="14"/>
        <v>0</v>
      </c>
      <c r="Z77" s="107">
        <f t="shared" si="15"/>
        <v>0</v>
      </c>
      <c r="AA77" s="107">
        <f t="shared" si="16"/>
        <v>0</v>
      </c>
      <c r="AB77" s="107">
        <f t="shared" si="17"/>
        <v>0</v>
      </c>
      <c r="AC77" s="107">
        <f t="shared" si="18"/>
        <v>0</v>
      </c>
      <c r="AD77" s="107">
        <f t="shared" si="19"/>
        <v>0</v>
      </c>
      <c r="AE77" s="107">
        <f t="shared" si="20"/>
        <v>0</v>
      </c>
      <c r="AF77" s="107">
        <f t="shared" si="21"/>
        <v>0</v>
      </c>
      <c r="AG77" s="107">
        <f t="shared" si="22"/>
        <v>0</v>
      </c>
      <c r="AH77" s="107">
        <f t="shared" si="23"/>
        <v>0</v>
      </c>
      <c r="AI77" s="107">
        <f t="shared" si="24"/>
        <v>0</v>
      </c>
      <c r="AJ77" s="107">
        <f t="shared" si="25"/>
        <v>0</v>
      </c>
      <c r="AK77" s="107">
        <f t="shared" si="26"/>
        <v>0</v>
      </c>
    </row>
    <row r="78">
      <c r="A78" s="107"/>
      <c r="B78" s="107"/>
      <c r="C78" s="107"/>
      <c r="D78" s="107"/>
      <c r="E78" s="107"/>
      <c r="F78" s="108">
        <f t="shared" si="2"/>
        <v>8875</v>
      </c>
      <c r="G78" s="90" t="s">
        <v>276</v>
      </c>
      <c r="H78" s="14">
        <f>IF(ISNA(VLOOKUP(G78,Round4_Transactions!$A$2:$F$800,2,FALSE)), 0,VLOOKUP(G78,Round4_Transactions!$A$2:$F$800,2,FALSE))</f>
        <v>0</v>
      </c>
      <c r="I78" s="60">
        <f>IF(ISNA(VLOOKUP(G78,Round4_Transactions!$A$2:$F$800,3,FALSE)), 0,VLOOKUP(G78,Round4_Transactions!$A$2:$F$800,3,FALSE))</f>
        <v>0</v>
      </c>
      <c r="J78" s="60">
        <f>IF(ISNA(VLOOKUP(G78,Round4_Transactions!$A$2:$F$800,4,FALSE)), 0,VLOOKUP(G78,Round4_Transactions!$A$2:$F$800,4,FALSE))</f>
        <v>0</v>
      </c>
      <c r="K78" s="60">
        <f>IF(ISNA(VLOOKUP(G78,Round4_Transactions!$A$2:$F$800,5,FALSE)), 0,VLOOKUP(G78,Round4_Transactions!$A$2:$F$800,5,FALSE))</f>
        <v>0</v>
      </c>
      <c r="L78" s="86">
        <f>IF(ISNA(VLOOKUP(G78,Round4_Transactions!$A$2:$F$800,6,FALSE)), 0,VLOOKUP(G78,Round4_Transactions!$A$2:$F$800,6,FALSE))</f>
        <v>0</v>
      </c>
      <c r="M78" s="107">
        <f t="shared" si="1"/>
        <v>0</v>
      </c>
      <c r="N78" s="107">
        <f t="shared" si="3"/>
        <v>0</v>
      </c>
      <c r="O78" s="107">
        <f t="shared" si="4"/>
        <v>0</v>
      </c>
      <c r="P78" s="107">
        <f t="shared" si="5"/>
        <v>0</v>
      </c>
      <c r="Q78" s="107">
        <f t="shared" si="6"/>
        <v>0</v>
      </c>
      <c r="R78" s="107">
        <f t="shared" si="7"/>
        <v>0</v>
      </c>
      <c r="S78" s="107">
        <f t="shared" si="8"/>
        <v>0</v>
      </c>
      <c r="T78" s="107">
        <f t="shared" si="9"/>
        <v>0</v>
      </c>
      <c r="U78" s="107">
        <f t="shared" si="10"/>
        <v>0</v>
      </c>
      <c r="V78" s="107">
        <f t="shared" si="11"/>
        <v>0</v>
      </c>
      <c r="W78" s="107">
        <f t="shared" si="12"/>
        <v>0</v>
      </c>
      <c r="X78" s="107">
        <f t="shared" si="13"/>
        <v>0</v>
      </c>
      <c r="Y78" s="107">
        <f t="shared" si="14"/>
        <v>0</v>
      </c>
      <c r="Z78" s="107">
        <f t="shared" si="15"/>
        <v>0</v>
      </c>
      <c r="AA78" s="107">
        <f t="shared" si="16"/>
        <v>0</v>
      </c>
      <c r="AB78" s="107">
        <f t="shared" si="17"/>
        <v>0</v>
      </c>
      <c r="AC78" s="107">
        <f t="shared" si="18"/>
        <v>0</v>
      </c>
      <c r="AD78" s="107">
        <f t="shared" si="19"/>
        <v>0</v>
      </c>
      <c r="AE78" s="107">
        <f t="shared" si="20"/>
        <v>0</v>
      </c>
      <c r="AF78" s="107">
        <f t="shared" si="21"/>
        <v>0</v>
      </c>
      <c r="AG78" s="107">
        <f t="shared" si="22"/>
        <v>0</v>
      </c>
      <c r="AH78" s="107">
        <f t="shared" si="23"/>
        <v>0</v>
      </c>
      <c r="AI78" s="107">
        <f t="shared" si="24"/>
        <v>0</v>
      </c>
      <c r="AJ78" s="107">
        <f t="shared" si="25"/>
        <v>0</v>
      </c>
      <c r="AK78" s="107">
        <f t="shared" si="26"/>
        <v>0</v>
      </c>
    </row>
    <row r="79">
      <c r="A79" s="107"/>
      <c r="B79" s="107"/>
      <c r="C79" s="107"/>
      <c r="D79" s="107"/>
      <c r="E79" s="107"/>
      <c r="F79" s="108">
        <f t="shared" si="2"/>
        <v>8875</v>
      </c>
      <c r="G79" s="90" t="s">
        <v>277</v>
      </c>
      <c r="H79" s="14">
        <f>IF(ISNA(VLOOKUP(G79,Round4_Transactions!$A$2:$F$800,2,FALSE)), 0,VLOOKUP(G79,Round4_Transactions!$A$2:$F$800,2,FALSE))</f>
        <v>0</v>
      </c>
      <c r="I79" s="60">
        <f>IF(ISNA(VLOOKUP(G79,Round4_Transactions!$A$2:$F$800,3,FALSE)), 0,VLOOKUP(G79,Round4_Transactions!$A$2:$F$800,3,FALSE))</f>
        <v>0</v>
      </c>
      <c r="J79" s="60">
        <f>IF(ISNA(VLOOKUP(G79,Round4_Transactions!$A$2:$F$800,4,FALSE)), 0,VLOOKUP(G79,Round4_Transactions!$A$2:$F$800,4,FALSE))</f>
        <v>0</v>
      </c>
      <c r="K79" s="60">
        <f>IF(ISNA(VLOOKUP(G79,Round4_Transactions!$A$2:$F$800,5,FALSE)), 0,VLOOKUP(G79,Round4_Transactions!$A$2:$F$800,5,FALSE))</f>
        <v>0</v>
      </c>
      <c r="L79" s="86">
        <f>IF(ISNA(VLOOKUP(G79,Round4_Transactions!$A$2:$F$800,6,FALSE)), 0,VLOOKUP(G79,Round4_Transactions!$A$2:$F$800,6,FALSE))</f>
        <v>0</v>
      </c>
      <c r="M79" s="107">
        <f t="shared" si="1"/>
        <v>0</v>
      </c>
      <c r="N79" s="107">
        <f t="shared" si="3"/>
        <v>0</v>
      </c>
      <c r="O79" s="107">
        <f t="shared" si="4"/>
        <v>0</v>
      </c>
      <c r="P79" s="107">
        <f t="shared" si="5"/>
        <v>0</v>
      </c>
      <c r="Q79" s="107">
        <f t="shared" si="6"/>
        <v>0</v>
      </c>
      <c r="R79" s="107">
        <f t="shared" si="7"/>
        <v>0</v>
      </c>
      <c r="S79" s="107">
        <f t="shared" si="8"/>
        <v>0</v>
      </c>
      <c r="T79" s="107">
        <f t="shared" si="9"/>
        <v>0</v>
      </c>
      <c r="U79" s="107">
        <f t="shared" si="10"/>
        <v>0</v>
      </c>
      <c r="V79" s="107">
        <f t="shared" si="11"/>
        <v>0</v>
      </c>
      <c r="W79" s="107">
        <f t="shared" si="12"/>
        <v>0</v>
      </c>
      <c r="X79" s="107">
        <f t="shared" si="13"/>
        <v>0</v>
      </c>
      <c r="Y79" s="107">
        <f t="shared" si="14"/>
        <v>0</v>
      </c>
      <c r="Z79" s="107">
        <f t="shared" si="15"/>
        <v>0</v>
      </c>
      <c r="AA79" s="107">
        <f t="shared" si="16"/>
        <v>0</v>
      </c>
      <c r="AB79" s="107">
        <f t="shared" si="17"/>
        <v>0</v>
      </c>
      <c r="AC79" s="107">
        <f t="shared" si="18"/>
        <v>0</v>
      </c>
      <c r="AD79" s="107">
        <f t="shared" si="19"/>
        <v>0</v>
      </c>
      <c r="AE79" s="107">
        <f t="shared" si="20"/>
        <v>0</v>
      </c>
      <c r="AF79" s="107">
        <f t="shared" si="21"/>
        <v>0</v>
      </c>
      <c r="AG79" s="107">
        <f t="shared" si="22"/>
        <v>0</v>
      </c>
      <c r="AH79" s="107">
        <f t="shared" si="23"/>
        <v>0</v>
      </c>
      <c r="AI79" s="107">
        <f t="shared" si="24"/>
        <v>0</v>
      </c>
      <c r="AJ79" s="107">
        <f t="shared" si="25"/>
        <v>0</v>
      </c>
      <c r="AK79" s="107">
        <f t="shared" si="26"/>
        <v>0</v>
      </c>
    </row>
    <row r="80">
      <c r="A80" s="107"/>
      <c r="B80" s="107"/>
      <c r="C80" s="107"/>
      <c r="D80" s="107"/>
      <c r="E80" s="107"/>
      <c r="F80" s="108">
        <f t="shared" si="2"/>
        <v>8875</v>
      </c>
      <c r="G80" s="90" t="s">
        <v>278</v>
      </c>
      <c r="H80" s="14">
        <f>IF(ISNA(VLOOKUP(G80,Round4_Transactions!$A$2:$F$800,2,FALSE)), 0,VLOOKUP(G80,Round4_Transactions!$A$2:$F$800,2,FALSE))</f>
        <v>0</v>
      </c>
      <c r="I80" s="60">
        <f>IF(ISNA(VLOOKUP(G80,Round4_Transactions!$A$2:$F$800,3,FALSE)), 0,VLOOKUP(G80,Round4_Transactions!$A$2:$F$800,3,FALSE))</f>
        <v>0</v>
      </c>
      <c r="J80" s="60">
        <f>IF(ISNA(VLOOKUP(G80,Round4_Transactions!$A$2:$F$800,4,FALSE)), 0,VLOOKUP(G80,Round4_Transactions!$A$2:$F$800,4,FALSE))</f>
        <v>0</v>
      </c>
      <c r="K80" s="60">
        <f>IF(ISNA(VLOOKUP(G80,Round4_Transactions!$A$2:$F$800,5,FALSE)), 0,VLOOKUP(G80,Round4_Transactions!$A$2:$F$800,5,FALSE))</f>
        <v>0</v>
      </c>
      <c r="L80" s="86">
        <f>IF(ISNA(VLOOKUP(G80,Round4_Transactions!$A$2:$F$800,6,FALSE)), 0,VLOOKUP(G80,Round4_Transactions!$A$2:$F$800,6,FALSE))</f>
        <v>0</v>
      </c>
      <c r="M80" s="107">
        <f t="shared" si="1"/>
        <v>0</v>
      </c>
      <c r="N80" s="107">
        <f t="shared" si="3"/>
        <v>0</v>
      </c>
      <c r="O80" s="107">
        <f t="shared" si="4"/>
        <v>0</v>
      </c>
      <c r="P80" s="107">
        <f t="shared" si="5"/>
        <v>0</v>
      </c>
      <c r="Q80" s="107">
        <f t="shared" si="6"/>
        <v>0</v>
      </c>
      <c r="R80" s="107">
        <f t="shared" si="7"/>
        <v>0</v>
      </c>
      <c r="S80" s="107">
        <f t="shared" si="8"/>
        <v>0</v>
      </c>
      <c r="T80" s="107">
        <f t="shared" si="9"/>
        <v>0</v>
      </c>
      <c r="U80" s="107">
        <f t="shared" si="10"/>
        <v>0</v>
      </c>
      <c r="V80" s="107">
        <f t="shared" si="11"/>
        <v>0</v>
      </c>
      <c r="W80" s="107">
        <f t="shared" si="12"/>
        <v>0</v>
      </c>
      <c r="X80" s="107">
        <f t="shared" si="13"/>
        <v>0</v>
      </c>
      <c r="Y80" s="107">
        <f t="shared" si="14"/>
        <v>0</v>
      </c>
      <c r="Z80" s="107">
        <f t="shared" si="15"/>
        <v>0</v>
      </c>
      <c r="AA80" s="107">
        <f t="shared" si="16"/>
        <v>0</v>
      </c>
      <c r="AB80" s="107">
        <f t="shared" si="17"/>
        <v>0</v>
      </c>
      <c r="AC80" s="107">
        <f t="shared" si="18"/>
        <v>0</v>
      </c>
      <c r="AD80" s="107">
        <f t="shared" si="19"/>
        <v>0</v>
      </c>
      <c r="AE80" s="107">
        <f t="shared" si="20"/>
        <v>0</v>
      </c>
      <c r="AF80" s="107">
        <f t="shared" si="21"/>
        <v>0</v>
      </c>
      <c r="AG80" s="107">
        <f t="shared" si="22"/>
        <v>0</v>
      </c>
      <c r="AH80" s="107">
        <f t="shared" si="23"/>
        <v>0</v>
      </c>
      <c r="AI80" s="107">
        <f t="shared" si="24"/>
        <v>0</v>
      </c>
      <c r="AJ80" s="107">
        <f t="shared" si="25"/>
        <v>0</v>
      </c>
      <c r="AK80" s="107">
        <f t="shared" si="26"/>
        <v>0</v>
      </c>
    </row>
    <row r="81">
      <c r="A81" s="115"/>
      <c r="B81" s="115"/>
      <c r="C81" s="115"/>
      <c r="D81" s="115"/>
      <c r="E81" s="115"/>
      <c r="F81" s="116"/>
      <c r="G81" s="114"/>
      <c r="H81" s="14" t="str">
        <f>IF(ISNA(VLOOKUP(G81,Round4_Transactions!$A$2:$F$800,2,FALSE)), 0,VLOOKUP(G81,Round4_Transactions!$A$2:$F$800,2,FALSE))</f>
        <v/>
      </c>
      <c r="I81" s="60" t="str">
        <f>IF(ISNA(VLOOKUP(G81,Round4_Transactions!$A$2:$F$800,3,FALSE)), 0,VLOOKUP(G81,Round4_Transactions!$A$2:$F$800,3,FALSE))</f>
        <v/>
      </c>
      <c r="J81" s="60" t="str">
        <f>IF(ISNA(VLOOKUP(G81,Round4_Transactions!$A$2:$F$800,4,FALSE)), 0,VLOOKUP(G81,Round4_Transactions!$A$2:$F$800,4,FALSE))</f>
        <v/>
      </c>
      <c r="K81" s="60" t="str">
        <f>IF(ISNA(VLOOKUP(G81,Round4_Transactions!$A$2:$F$800,5,FALSE)), 0,VLOOKUP(G81,Round4_Transactions!$A$2:$F$800,5,FALSE))</f>
        <v/>
      </c>
      <c r="L81" s="86" t="str">
        <f>IF(ISNA(VLOOKUP(G81,Round4_Transactions!$A$2:$F$800,6,FALSE)), 0,VLOOKUP(G81,Round4_Transactions!$A$2:$F$800,6,FALSE))</f>
        <v/>
      </c>
      <c r="M81" s="115">
        <f t="shared" si="1"/>
        <v>0</v>
      </c>
      <c r="N81" s="115">
        <f t="shared" si="3"/>
        <v>0</v>
      </c>
      <c r="O81" s="115">
        <f t="shared" si="4"/>
        <v>0</v>
      </c>
      <c r="P81" s="115">
        <f t="shared" si="5"/>
        <v>0</v>
      </c>
      <c r="Q81" s="115">
        <f t="shared" si="6"/>
        <v>0</v>
      </c>
      <c r="R81" s="115">
        <f t="shared" si="7"/>
        <v>0</v>
      </c>
      <c r="S81" s="115">
        <f t="shared" si="8"/>
        <v>0</v>
      </c>
      <c r="T81" s="115">
        <f t="shared" si="9"/>
        <v>0</v>
      </c>
      <c r="U81" s="115">
        <f t="shared" si="10"/>
        <v>0</v>
      </c>
      <c r="V81" s="115">
        <f t="shared" si="11"/>
        <v>0</v>
      </c>
      <c r="W81" s="115">
        <f t="shared" si="12"/>
        <v>0</v>
      </c>
      <c r="X81" s="115">
        <f t="shared" si="13"/>
        <v>0</v>
      </c>
      <c r="Y81" s="115">
        <f t="shared" si="14"/>
        <v>0</v>
      </c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7"/>
      <c r="AM81" s="117"/>
      <c r="AN81" s="117"/>
      <c r="AO81" s="117"/>
      <c r="AP81" s="117"/>
    </row>
    <row r="82">
      <c r="A82" s="102" t="str">
        <f>Stock_Prices!A28</f>
        <v>APPL</v>
      </c>
      <c r="B82" s="102" t="str">
        <f>Stock_Prices!B28</f>
        <v>Apple</v>
      </c>
      <c r="C82" s="103">
        <f>Stock_Prices!C28-D82</f>
        <v>100000</v>
      </c>
      <c r="D82" s="104">
        <f>SUM(H82:H160)-SUM(J82:J160)</f>
        <v>0</v>
      </c>
      <c r="E82" s="118">
        <f>Stock_Prices!I28</f>
        <v>0.5</v>
      </c>
      <c r="F82" s="106">
        <f>Stock_Prices!J28</f>
        <v>4970</v>
      </c>
      <c r="G82" s="85" t="s">
        <v>279</v>
      </c>
      <c r="H82" s="14">
        <f>IF(ISNA(VLOOKUP(G82,Round4_Transactions!$A$2:$F$800,2,FALSE)), 0,VLOOKUP(G82,Round4_Transactions!$A$2:$F$800,2,FALSE))</f>
        <v>0</v>
      </c>
      <c r="I82" s="60">
        <f>IF(ISNA(VLOOKUP(G82,Round4_Transactions!$A$2:$F$800,3,FALSE)), 0,VLOOKUP(G82,Round4_Transactions!$A$2:$F$800,3,FALSE))</f>
        <v>0</v>
      </c>
      <c r="J82" s="60">
        <f>IF(ISNA(VLOOKUP(G82,Round4_Transactions!$A$2:$F$800,4,FALSE)), 0,VLOOKUP(G82,Round4_Transactions!$A$2:$F$800,4,FALSE))</f>
        <v>0</v>
      </c>
      <c r="K82" s="60">
        <f>IF(ISNA(VLOOKUP(G82,Round4_Transactions!$A$2:$F$800,5,FALSE)), 0,VLOOKUP(G82,Round4_Transactions!$A$2:$F$800,5,FALSE))</f>
        <v>0</v>
      </c>
      <c r="L82" s="86">
        <f>IF(ISNA(VLOOKUP(G82,Round4_Transactions!$A$2:$F$800,6,FALSE)), 0,VLOOKUP(G82,Round4_Transactions!$A$2:$F$800,6,FALSE))</f>
        <v>0</v>
      </c>
      <c r="M82" s="107">
        <f t="shared" si="1"/>
        <v>0</v>
      </c>
      <c r="N82" s="107">
        <f t="shared" si="3"/>
        <v>0</v>
      </c>
      <c r="O82" s="107">
        <f t="shared" si="4"/>
        <v>0</v>
      </c>
      <c r="P82" s="107">
        <f t="shared" si="5"/>
        <v>0</v>
      </c>
      <c r="Q82" s="107">
        <f t="shared" si="6"/>
        <v>0</v>
      </c>
      <c r="R82" s="107">
        <f t="shared" si="7"/>
        <v>0</v>
      </c>
      <c r="S82" s="107">
        <f t="shared" si="8"/>
        <v>0</v>
      </c>
      <c r="T82" s="107">
        <f t="shared" si="9"/>
        <v>0</v>
      </c>
      <c r="U82" s="107">
        <f t="shared" si="10"/>
        <v>0</v>
      </c>
      <c r="V82" s="107">
        <f t="shared" si="11"/>
        <v>0</v>
      </c>
      <c r="W82" s="107">
        <f t="shared" si="12"/>
        <v>0</v>
      </c>
      <c r="X82" s="107">
        <f t="shared" si="13"/>
        <v>0</v>
      </c>
      <c r="Y82" s="107">
        <f t="shared" si="14"/>
        <v>0</v>
      </c>
      <c r="Z82" s="107">
        <f>if($L82=1,H82-J82,0)</f>
        <v>0</v>
      </c>
      <c r="AA82" s="107">
        <f>if($L82=2,$H82-$J82,0)</f>
        <v>0</v>
      </c>
      <c r="AB82" s="107">
        <f>if($L82=3,$H82-$J82,0)</f>
        <v>0</v>
      </c>
      <c r="AC82" s="107">
        <f>if($L82=4,$H82-$J82,0)</f>
        <v>0</v>
      </c>
      <c r="AD82" s="107">
        <f>if($L82=5,$H82-$J82,0)</f>
        <v>0</v>
      </c>
      <c r="AE82" s="107">
        <f>if($L82=6,$H82-$J82,0)</f>
        <v>0</v>
      </c>
      <c r="AF82" s="107">
        <f>if($L82=7,$H82-$J82,0)</f>
        <v>0</v>
      </c>
      <c r="AG82" s="107">
        <f>if($L82=8,$H82-$J82,0)</f>
        <v>0</v>
      </c>
      <c r="AH82" s="107">
        <f>if($L82=9,$H82-$J82,0)</f>
        <v>0</v>
      </c>
      <c r="AI82" s="107">
        <f>if($L82=10,$H82-$J82,0)</f>
        <v>0</v>
      </c>
      <c r="AJ82" s="107">
        <f>if($L82=11,$H82-$J82,0)</f>
        <v>0</v>
      </c>
      <c r="AK82" s="107">
        <f>if($L82=12,$H82-$J82,0)</f>
        <v>0</v>
      </c>
    </row>
    <row r="83">
      <c r="A83" s="107"/>
      <c r="B83" s="107"/>
      <c r="C83" s="107"/>
      <c r="D83" s="107"/>
      <c r="E83" s="107"/>
      <c r="F83" s="108">
        <f t="shared" ref="F83:F160" si="27">if(H82&gt;0,I82+$E$82*(I82-F82)+$E$82,if(J82&gt;0,K82+$E$82*(K82-F82)-$E$82,F82))</f>
        <v>4970</v>
      </c>
      <c r="G83" s="85" t="s">
        <v>280</v>
      </c>
      <c r="H83" s="14">
        <f>IF(ISNA(VLOOKUP(G83,Round4_Transactions!$A$2:$F$800,2,FALSE)), 0,VLOOKUP(G83,Round4_Transactions!$A$2:$F$800,2,FALSE))</f>
        <v>0</v>
      </c>
      <c r="I83" s="60">
        <f>IF(ISNA(VLOOKUP(G83,Round4_Transactions!$A$2:$F$800,3,FALSE)), 0,VLOOKUP(G83,Round4_Transactions!$A$2:$F$800,3,FALSE))</f>
        <v>0</v>
      </c>
      <c r="J83" s="60">
        <f>IF(ISNA(VLOOKUP(G83,Round4_Transactions!$A$2:$F$800,4,FALSE)), 0,VLOOKUP(G83,Round4_Transactions!$A$2:$F$800,4,FALSE))</f>
        <v>0</v>
      </c>
      <c r="K83" s="60">
        <f>IF(ISNA(VLOOKUP(G83,Round4_Transactions!$A$2:$F$800,5,FALSE)), 0,VLOOKUP(G83,Round4_Transactions!$A$2:$F$800,5,FALSE))</f>
        <v>0</v>
      </c>
      <c r="L83" s="86">
        <f>IF(ISNA(VLOOKUP(G83,Round4_Transactions!$A$2:$F$800,6,FALSE)), 0,VLOOKUP(G83,Round4_Transactions!$A$2:$F$800,6,FALSE))</f>
        <v>0</v>
      </c>
      <c r="M83" s="107">
        <f t="shared" si="1"/>
        <v>0</v>
      </c>
      <c r="N83" s="107">
        <f t="shared" si="3"/>
        <v>0</v>
      </c>
      <c r="O83" s="107">
        <f t="shared" si="4"/>
        <v>0</v>
      </c>
      <c r="P83" s="107">
        <f t="shared" si="5"/>
        <v>0</v>
      </c>
      <c r="Q83" s="107">
        <f t="shared" si="6"/>
        <v>0</v>
      </c>
      <c r="R83" s="107">
        <f t="shared" si="7"/>
        <v>0</v>
      </c>
      <c r="S83" s="107">
        <f t="shared" si="8"/>
        <v>0</v>
      </c>
      <c r="T83" s="107">
        <f t="shared" si="9"/>
        <v>0</v>
      </c>
      <c r="U83" s="107">
        <f t="shared" si="10"/>
        <v>0</v>
      </c>
      <c r="V83" s="107">
        <f t="shared" si="11"/>
        <v>0</v>
      </c>
      <c r="W83" s="107">
        <f t="shared" si="12"/>
        <v>0</v>
      </c>
      <c r="X83" s="107">
        <f t="shared" si="13"/>
        <v>0</v>
      </c>
      <c r="Y83" s="107">
        <f t="shared" si="14"/>
        <v>0</v>
      </c>
      <c r="Z83" s="107">
        <f t="shared" ref="Z83:Z160" si="28">if($L83=1,$H83-$J83+Z82,Z82)</f>
        <v>0</v>
      </c>
      <c r="AA83" s="107">
        <f t="shared" ref="AA83:AA160" si="29">if($L83=2,$H83-$J83+AA82,AA82)</f>
        <v>0</v>
      </c>
      <c r="AB83" s="107">
        <f t="shared" ref="AB83:AB160" si="30">if($L83=3,$H83-$J83+AB82,AB82)</f>
        <v>0</v>
      </c>
      <c r="AC83" s="107">
        <f t="shared" ref="AC83:AC160" si="31">if($L83=4,$H83-$J83+AC82,AC82)</f>
        <v>0</v>
      </c>
      <c r="AD83" s="107">
        <f t="shared" ref="AD83:AD160" si="32">if($L83=5,$H83-$J83+AD82,AD82)</f>
        <v>0</v>
      </c>
      <c r="AE83" s="107">
        <f t="shared" ref="AE83:AE160" si="33">if($L83=6,$H83-$J83+AE82,AE82)</f>
        <v>0</v>
      </c>
      <c r="AF83" s="107">
        <f t="shared" ref="AF83:AF160" si="34">if($L83=7,$H83-$J83+AF82,AF82)</f>
        <v>0</v>
      </c>
      <c r="AG83" s="107">
        <f t="shared" ref="AG83:AG160" si="35">if($L83=8,$H83-$J83+AG82,AG82)</f>
        <v>0</v>
      </c>
      <c r="AH83" s="107">
        <f t="shared" ref="AH83:AH160" si="36">if($L83=9,$H83-$J83+AH82,AH82)</f>
        <v>0</v>
      </c>
      <c r="AI83" s="107">
        <f t="shared" ref="AI83:AI160" si="37">if($L83=10,$H83-$J83+AI82,AI82)</f>
        <v>0</v>
      </c>
      <c r="AJ83" s="107">
        <f t="shared" ref="AJ83:AJ160" si="38">if($L83=11,$H83-$J83+AJ82,AJ82)</f>
        <v>0</v>
      </c>
      <c r="AK83" s="107">
        <f t="shared" ref="AK83:AK160" si="39">if($L83=12,$H83-$J83+AK82,AK82)</f>
        <v>0</v>
      </c>
    </row>
    <row r="84">
      <c r="A84" s="107"/>
      <c r="B84" s="107"/>
      <c r="C84" s="107"/>
      <c r="D84" s="107"/>
      <c r="E84" s="107"/>
      <c r="F84" s="108">
        <f t="shared" si="27"/>
        <v>4970</v>
      </c>
      <c r="G84" s="85" t="s">
        <v>281</v>
      </c>
      <c r="H84" s="14">
        <f>IF(ISNA(VLOOKUP(G84,Round4_Transactions!$A$2:$F$800,2,FALSE)), 0,VLOOKUP(G84,Round4_Transactions!$A$2:$F$800,2,FALSE))</f>
        <v>0</v>
      </c>
      <c r="I84" s="60">
        <f>IF(ISNA(VLOOKUP(G84,Round4_Transactions!$A$2:$F$800,3,FALSE)), 0,VLOOKUP(G84,Round4_Transactions!$A$2:$F$800,3,FALSE))</f>
        <v>0</v>
      </c>
      <c r="J84" s="60">
        <f>IF(ISNA(VLOOKUP(G84,Round4_Transactions!$A$2:$F$800,4,FALSE)), 0,VLOOKUP(G84,Round4_Transactions!$A$2:$F$800,4,FALSE))</f>
        <v>0</v>
      </c>
      <c r="K84" s="60">
        <f>IF(ISNA(VLOOKUP(G84,Round4_Transactions!$A$2:$F$800,5,FALSE)), 0,VLOOKUP(G84,Round4_Transactions!$A$2:$F$800,5,FALSE))</f>
        <v>0</v>
      </c>
      <c r="L84" s="86">
        <f>IF(ISNA(VLOOKUP(G84,Round4_Transactions!$A$2:$F$800,6,FALSE)), 0,VLOOKUP(G84,Round4_Transactions!$A$2:$F$800,6,FALSE))</f>
        <v>0</v>
      </c>
      <c r="M84" s="107">
        <f t="shared" si="1"/>
        <v>0</v>
      </c>
      <c r="N84" s="107">
        <f t="shared" si="3"/>
        <v>0</v>
      </c>
      <c r="O84" s="107">
        <f t="shared" si="4"/>
        <v>0</v>
      </c>
      <c r="P84" s="107">
        <f t="shared" si="5"/>
        <v>0</v>
      </c>
      <c r="Q84" s="107">
        <f t="shared" si="6"/>
        <v>0</v>
      </c>
      <c r="R84" s="107">
        <f t="shared" si="7"/>
        <v>0</v>
      </c>
      <c r="S84" s="107">
        <f t="shared" si="8"/>
        <v>0</v>
      </c>
      <c r="T84" s="107">
        <f t="shared" si="9"/>
        <v>0</v>
      </c>
      <c r="U84" s="107">
        <f t="shared" si="10"/>
        <v>0</v>
      </c>
      <c r="V84" s="107">
        <f t="shared" si="11"/>
        <v>0</v>
      </c>
      <c r="W84" s="107">
        <f t="shared" si="12"/>
        <v>0</v>
      </c>
      <c r="X84" s="107">
        <f t="shared" si="13"/>
        <v>0</v>
      </c>
      <c r="Y84" s="107">
        <f t="shared" si="14"/>
        <v>0</v>
      </c>
      <c r="Z84" s="107">
        <f t="shared" si="28"/>
        <v>0</v>
      </c>
      <c r="AA84" s="107">
        <f t="shared" si="29"/>
        <v>0</v>
      </c>
      <c r="AB84" s="107">
        <f t="shared" si="30"/>
        <v>0</v>
      </c>
      <c r="AC84" s="107">
        <f t="shared" si="31"/>
        <v>0</v>
      </c>
      <c r="AD84" s="107">
        <f t="shared" si="32"/>
        <v>0</v>
      </c>
      <c r="AE84" s="107">
        <f t="shared" si="33"/>
        <v>0</v>
      </c>
      <c r="AF84" s="107">
        <f t="shared" si="34"/>
        <v>0</v>
      </c>
      <c r="AG84" s="107">
        <f t="shared" si="35"/>
        <v>0</v>
      </c>
      <c r="AH84" s="107">
        <f t="shared" si="36"/>
        <v>0</v>
      </c>
      <c r="AI84" s="107">
        <f t="shared" si="37"/>
        <v>0</v>
      </c>
      <c r="AJ84" s="107">
        <f t="shared" si="38"/>
        <v>0</v>
      </c>
      <c r="AK84" s="107">
        <f t="shared" si="39"/>
        <v>0</v>
      </c>
    </row>
    <row r="85">
      <c r="A85" s="107"/>
      <c r="B85" s="107"/>
      <c r="C85" s="107"/>
      <c r="D85" s="107"/>
      <c r="E85" s="107"/>
      <c r="F85" s="108">
        <f t="shared" si="27"/>
        <v>4970</v>
      </c>
      <c r="G85" s="85" t="s">
        <v>282</v>
      </c>
      <c r="H85" s="14">
        <f>IF(ISNA(VLOOKUP(G85,Round4_Transactions!$A$2:$F$800,2,FALSE)), 0,VLOOKUP(G85,Round4_Transactions!$A$2:$F$800,2,FALSE))</f>
        <v>0</v>
      </c>
      <c r="I85" s="60">
        <f>IF(ISNA(VLOOKUP(G85,Round4_Transactions!$A$2:$F$800,3,FALSE)), 0,VLOOKUP(G85,Round4_Transactions!$A$2:$F$800,3,FALSE))</f>
        <v>0</v>
      </c>
      <c r="J85" s="60">
        <f>IF(ISNA(VLOOKUP(G85,Round4_Transactions!$A$2:$F$800,4,FALSE)), 0,VLOOKUP(G85,Round4_Transactions!$A$2:$F$800,4,FALSE))</f>
        <v>0</v>
      </c>
      <c r="K85" s="60">
        <f>IF(ISNA(VLOOKUP(G85,Round4_Transactions!$A$2:$F$800,5,FALSE)), 0,VLOOKUP(G85,Round4_Transactions!$A$2:$F$800,5,FALSE))</f>
        <v>0</v>
      </c>
      <c r="L85" s="86">
        <f>IF(ISNA(VLOOKUP(G85,Round4_Transactions!$A$2:$F$800,6,FALSE)), 0,VLOOKUP(G85,Round4_Transactions!$A$2:$F$800,6,FALSE))</f>
        <v>0</v>
      </c>
      <c r="M85" s="107">
        <f t="shared" si="1"/>
        <v>0</v>
      </c>
      <c r="N85" s="107">
        <f t="shared" si="3"/>
        <v>0</v>
      </c>
      <c r="O85" s="107">
        <f t="shared" si="4"/>
        <v>0</v>
      </c>
      <c r="P85" s="107">
        <f t="shared" si="5"/>
        <v>0</v>
      </c>
      <c r="Q85" s="107">
        <f t="shared" si="6"/>
        <v>0</v>
      </c>
      <c r="R85" s="107">
        <f t="shared" si="7"/>
        <v>0</v>
      </c>
      <c r="S85" s="107">
        <f t="shared" si="8"/>
        <v>0</v>
      </c>
      <c r="T85" s="107">
        <f t="shared" si="9"/>
        <v>0</v>
      </c>
      <c r="U85" s="107">
        <f t="shared" si="10"/>
        <v>0</v>
      </c>
      <c r="V85" s="107">
        <f t="shared" si="11"/>
        <v>0</v>
      </c>
      <c r="W85" s="107">
        <f t="shared" si="12"/>
        <v>0</v>
      </c>
      <c r="X85" s="107">
        <f t="shared" si="13"/>
        <v>0</v>
      </c>
      <c r="Y85" s="107">
        <f t="shared" si="14"/>
        <v>0</v>
      </c>
      <c r="Z85" s="107">
        <f t="shared" si="28"/>
        <v>0</v>
      </c>
      <c r="AA85" s="107">
        <f t="shared" si="29"/>
        <v>0</v>
      </c>
      <c r="AB85" s="107">
        <f t="shared" si="30"/>
        <v>0</v>
      </c>
      <c r="AC85" s="107">
        <f t="shared" si="31"/>
        <v>0</v>
      </c>
      <c r="AD85" s="107">
        <f t="shared" si="32"/>
        <v>0</v>
      </c>
      <c r="AE85" s="107">
        <f t="shared" si="33"/>
        <v>0</v>
      </c>
      <c r="AF85" s="107">
        <f t="shared" si="34"/>
        <v>0</v>
      </c>
      <c r="AG85" s="107">
        <f t="shared" si="35"/>
        <v>0</v>
      </c>
      <c r="AH85" s="107">
        <f t="shared" si="36"/>
        <v>0</v>
      </c>
      <c r="AI85" s="107">
        <f t="shared" si="37"/>
        <v>0</v>
      </c>
      <c r="AJ85" s="107">
        <f t="shared" si="38"/>
        <v>0</v>
      </c>
      <c r="AK85" s="107">
        <f t="shared" si="39"/>
        <v>0</v>
      </c>
    </row>
    <row r="86">
      <c r="A86" s="107"/>
      <c r="B86" s="107"/>
      <c r="C86" s="107"/>
      <c r="D86" s="107"/>
      <c r="E86" s="107"/>
      <c r="F86" s="108">
        <f t="shared" si="27"/>
        <v>4970</v>
      </c>
      <c r="G86" s="85" t="s">
        <v>283</v>
      </c>
      <c r="H86" s="14">
        <f>IF(ISNA(VLOOKUP(G86,Round4_Transactions!$A$2:$F$800,2,FALSE)), 0,VLOOKUP(G86,Round4_Transactions!$A$2:$F$800,2,FALSE))</f>
        <v>0</v>
      </c>
      <c r="I86" s="60">
        <f>IF(ISNA(VLOOKUP(G86,Round4_Transactions!$A$2:$F$800,3,FALSE)), 0,VLOOKUP(G86,Round4_Transactions!$A$2:$F$800,3,FALSE))</f>
        <v>0</v>
      </c>
      <c r="J86" s="60">
        <f>IF(ISNA(VLOOKUP(G86,Round4_Transactions!$A$2:$F$800,4,FALSE)), 0,VLOOKUP(G86,Round4_Transactions!$A$2:$F$800,4,FALSE))</f>
        <v>0</v>
      </c>
      <c r="K86" s="60">
        <f>IF(ISNA(VLOOKUP(G86,Round4_Transactions!$A$2:$F$800,5,FALSE)), 0,VLOOKUP(G86,Round4_Transactions!$A$2:$F$800,5,FALSE))</f>
        <v>0</v>
      </c>
      <c r="L86" s="86">
        <f>IF(ISNA(VLOOKUP(G86,Round4_Transactions!$A$2:$F$800,6,FALSE)), 0,VLOOKUP(G86,Round4_Transactions!$A$2:$F$800,6,FALSE))</f>
        <v>0</v>
      </c>
      <c r="M86" s="107">
        <f t="shared" si="1"/>
        <v>0</v>
      </c>
      <c r="N86" s="107">
        <f t="shared" si="3"/>
        <v>0</v>
      </c>
      <c r="O86" s="107">
        <f t="shared" si="4"/>
        <v>0</v>
      </c>
      <c r="P86" s="107">
        <f t="shared" si="5"/>
        <v>0</v>
      </c>
      <c r="Q86" s="107">
        <f t="shared" si="6"/>
        <v>0</v>
      </c>
      <c r="R86" s="107">
        <f t="shared" si="7"/>
        <v>0</v>
      </c>
      <c r="S86" s="107">
        <f t="shared" si="8"/>
        <v>0</v>
      </c>
      <c r="T86" s="107">
        <f t="shared" si="9"/>
        <v>0</v>
      </c>
      <c r="U86" s="107">
        <f t="shared" si="10"/>
        <v>0</v>
      </c>
      <c r="V86" s="107">
        <f t="shared" si="11"/>
        <v>0</v>
      </c>
      <c r="W86" s="107">
        <f t="shared" si="12"/>
        <v>0</v>
      </c>
      <c r="X86" s="107">
        <f t="shared" si="13"/>
        <v>0</v>
      </c>
      <c r="Y86" s="107">
        <f t="shared" si="14"/>
        <v>0</v>
      </c>
      <c r="Z86" s="107">
        <f t="shared" si="28"/>
        <v>0</v>
      </c>
      <c r="AA86" s="107">
        <f t="shared" si="29"/>
        <v>0</v>
      </c>
      <c r="AB86" s="107">
        <f t="shared" si="30"/>
        <v>0</v>
      </c>
      <c r="AC86" s="107">
        <f t="shared" si="31"/>
        <v>0</v>
      </c>
      <c r="AD86" s="107">
        <f t="shared" si="32"/>
        <v>0</v>
      </c>
      <c r="AE86" s="107">
        <f t="shared" si="33"/>
        <v>0</v>
      </c>
      <c r="AF86" s="107">
        <f t="shared" si="34"/>
        <v>0</v>
      </c>
      <c r="AG86" s="107">
        <f t="shared" si="35"/>
        <v>0</v>
      </c>
      <c r="AH86" s="107">
        <f t="shared" si="36"/>
        <v>0</v>
      </c>
      <c r="AI86" s="107">
        <f t="shared" si="37"/>
        <v>0</v>
      </c>
      <c r="AJ86" s="107">
        <f t="shared" si="38"/>
        <v>0</v>
      </c>
      <c r="AK86" s="107">
        <f t="shared" si="39"/>
        <v>0</v>
      </c>
    </row>
    <row r="87">
      <c r="A87" s="107"/>
      <c r="B87" s="107"/>
      <c r="C87" s="107"/>
      <c r="D87" s="107"/>
      <c r="E87" s="107"/>
      <c r="F87" s="108">
        <f t="shared" si="27"/>
        <v>4970</v>
      </c>
      <c r="G87" s="85" t="s">
        <v>284</v>
      </c>
      <c r="H87" s="14">
        <f>IF(ISNA(VLOOKUP(G87,Round4_Transactions!$A$2:$F$800,2,FALSE)), 0,VLOOKUP(G87,Round4_Transactions!$A$2:$F$800,2,FALSE))</f>
        <v>0</v>
      </c>
      <c r="I87" s="60">
        <f>IF(ISNA(VLOOKUP(G87,Round4_Transactions!$A$2:$F$800,3,FALSE)), 0,VLOOKUP(G87,Round4_Transactions!$A$2:$F$800,3,FALSE))</f>
        <v>0</v>
      </c>
      <c r="J87" s="60">
        <f>IF(ISNA(VLOOKUP(G87,Round4_Transactions!$A$2:$F$800,4,FALSE)), 0,VLOOKUP(G87,Round4_Transactions!$A$2:$F$800,4,FALSE))</f>
        <v>0</v>
      </c>
      <c r="K87" s="60">
        <f>IF(ISNA(VLOOKUP(G87,Round4_Transactions!$A$2:$F$800,5,FALSE)), 0,VLOOKUP(G87,Round4_Transactions!$A$2:$F$800,5,FALSE))</f>
        <v>0</v>
      </c>
      <c r="L87" s="86">
        <f>IF(ISNA(VLOOKUP(G87,Round4_Transactions!$A$2:$F$800,6,FALSE)), 0,VLOOKUP(G87,Round4_Transactions!$A$2:$F$800,6,FALSE))</f>
        <v>0</v>
      </c>
      <c r="M87" s="107">
        <f t="shared" si="1"/>
        <v>0</v>
      </c>
      <c r="N87" s="107">
        <f t="shared" si="3"/>
        <v>0</v>
      </c>
      <c r="O87" s="107">
        <f t="shared" si="4"/>
        <v>0</v>
      </c>
      <c r="P87" s="107">
        <f t="shared" si="5"/>
        <v>0</v>
      </c>
      <c r="Q87" s="107">
        <f t="shared" si="6"/>
        <v>0</v>
      </c>
      <c r="R87" s="107">
        <f t="shared" si="7"/>
        <v>0</v>
      </c>
      <c r="S87" s="107">
        <f t="shared" si="8"/>
        <v>0</v>
      </c>
      <c r="T87" s="107">
        <f t="shared" si="9"/>
        <v>0</v>
      </c>
      <c r="U87" s="107">
        <f t="shared" si="10"/>
        <v>0</v>
      </c>
      <c r="V87" s="107">
        <f t="shared" si="11"/>
        <v>0</v>
      </c>
      <c r="W87" s="107">
        <f t="shared" si="12"/>
        <v>0</v>
      </c>
      <c r="X87" s="107">
        <f t="shared" si="13"/>
        <v>0</v>
      </c>
      <c r="Y87" s="107">
        <f t="shared" si="14"/>
        <v>0</v>
      </c>
      <c r="Z87" s="107">
        <f t="shared" si="28"/>
        <v>0</v>
      </c>
      <c r="AA87" s="107">
        <f t="shared" si="29"/>
        <v>0</v>
      </c>
      <c r="AB87" s="107">
        <f t="shared" si="30"/>
        <v>0</v>
      </c>
      <c r="AC87" s="107">
        <f t="shared" si="31"/>
        <v>0</v>
      </c>
      <c r="AD87" s="107">
        <f t="shared" si="32"/>
        <v>0</v>
      </c>
      <c r="AE87" s="107">
        <f t="shared" si="33"/>
        <v>0</v>
      </c>
      <c r="AF87" s="107">
        <f t="shared" si="34"/>
        <v>0</v>
      </c>
      <c r="AG87" s="107">
        <f t="shared" si="35"/>
        <v>0</v>
      </c>
      <c r="AH87" s="107">
        <f t="shared" si="36"/>
        <v>0</v>
      </c>
      <c r="AI87" s="107">
        <f t="shared" si="37"/>
        <v>0</v>
      </c>
      <c r="AJ87" s="107">
        <f t="shared" si="38"/>
        <v>0</v>
      </c>
      <c r="AK87" s="107">
        <f t="shared" si="39"/>
        <v>0</v>
      </c>
    </row>
    <row r="88">
      <c r="A88" s="107"/>
      <c r="B88" s="107"/>
      <c r="C88" s="107"/>
      <c r="D88" s="107"/>
      <c r="E88" s="107"/>
      <c r="F88" s="108">
        <f t="shared" si="27"/>
        <v>4970</v>
      </c>
      <c r="G88" s="85" t="s">
        <v>285</v>
      </c>
      <c r="H88" s="14">
        <f>IF(ISNA(VLOOKUP(G88,Round4_Transactions!$A$2:$F$800,2,FALSE)), 0,VLOOKUP(G88,Round4_Transactions!$A$2:$F$800,2,FALSE))</f>
        <v>0</v>
      </c>
      <c r="I88" s="60">
        <f>IF(ISNA(VLOOKUP(G88,Round4_Transactions!$A$2:$F$800,3,FALSE)), 0,VLOOKUP(G88,Round4_Transactions!$A$2:$F$800,3,FALSE))</f>
        <v>0</v>
      </c>
      <c r="J88" s="60">
        <f>IF(ISNA(VLOOKUP(G88,Round4_Transactions!$A$2:$F$800,4,FALSE)), 0,VLOOKUP(G88,Round4_Transactions!$A$2:$F$800,4,FALSE))</f>
        <v>0</v>
      </c>
      <c r="K88" s="60">
        <f>IF(ISNA(VLOOKUP(G88,Round4_Transactions!$A$2:$F$800,5,FALSE)), 0,VLOOKUP(G88,Round4_Transactions!$A$2:$F$800,5,FALSE))</f>
        <v>0</v>
      </c>
      <c r="L88" s="86">
        <f>IF(ISNA(VLOOKUP(G88,Round4_Transactions!$A$2:$F$800,6,FALSE)), 0,VLOOKUP(G88,Round4_Transactions!$A$2:$F$800,6,FALSE))</f>
        <v>0</v>
      </c>
      <c r="M88" s="107">
        <f t="shared" si="1"/>
        <v>0</v>
      </c>
      <c r="N88" s="107">
        <f t="shared" si="3"/>
        <v>0</v>
      </c>
      <c r="O88" s="107">
        <f t="shared" si="4"/>
        <v>0</v>
      </c>
      <c r="P88" s="107">
        <f t="shared" si="5"/>
        <v>0</v>
      </c>
      <c r="Q88" s="107">
        <f t="shared" si="6"/>
        <v>0</v>
      </c>
      <c r="R88" s="107">
        <f t="shared" si="7"/>
        <v>0</v>
      </c>
      <c r="S88" s="107">
        <f t="shared" si="8"/>
        <v>0</v>
      </c>
      <c r="T88" s="107">
        <f t="shared" si="9"/>
        <v>0</v>
      </c>
      <c r="U88" s="107">
        <f t="shared" si="10"/>
        <v>0</v>
      </c>
      <c r="V88" s="107">
        <f t="shared" si="11"/>
        <v>0</v>
      </c>
      <c r="W88" s="107">
        <f t="shared" si="12"/>
        <v>0</v>
      </c>
      <c r="X88" s="107">
        <f t="shared" si="13"/>
        <v>0</v>
      </c>
      <c r="Y88" s="107">
        <f t="shared" si="14"/>
        <v>0</v>
      </c>
      <c r="Z88" s="107">
        <f t="shared" si="28"/>
        <v>0</v>
      </c>
      <c r="AA88" s="107">
        <f t="shared" si="29"/>
        <v>0</v>
      </c>
      <c r="AB88" s="107">
        <f t="shared" si="30"/>
        <v>0</v>
      </c>
      <c r="AC88" s="107">
        <f t="shared" si="31"/>
        <v>0</v>
      </c>
      <c r="AD88" s="107">
        <f t="shared" si="32"/>
        <v>0</v>
      </c>
      <c r="AE88" s="107">
        <f t="shared" si="33"/>
        <v>0</v>
      </c>
      <c r="AF88" s="107">
        <f t="shared" si="34"/>
        <v>0</v>
      </c>
      <c r="AG88" s="107">
        <f t="shared" si="35"/>
        <v>0</v>
      </c>
      <c r="AH88" s="107">
        <f t="shared" si="36"/>
        <v>0</v>
      </c>
      <c r="AI88" s="107">
        <f t="shared" si="37"/>
        <v>0</v>
      </c>
      <c r="AJ88" s="107">
        <f t="shared" si="38"/>
        <v>0</v>
      </c>
      <c r="AK88" s="107">
        <f t="shared" si="39"/>
        <v>0</v>
      </c>
    </row>
    <row r="89">
      <c r="A89" s="107"/>
      <c r="B89" s="107"/>
      <c r="C89" s="107"/>
      <c r="D89" s="107"/>
      <c r="E89" s="107"/>
      <c r="F89" s="108">
        <f t="shared" si="27"/>
        <v>4970</v>
      </c>
      <c r="G89" s="85" t="s">
        <v>286</v>
      </c>
      <c r="H89" s="14">
        <f>IF(ISNA(VLOOKUP(G89,Round4_Transactions!$A$2:$F$800,2,FALSE)), 0,VLOOKUP(G89,Round4_Transactions!$A$2:$F$800,2,FALSE))</f>
        <v>0</v>
      </c>
      <c r="I89" s="60">
        <f>IF(ISNA(VLOOKUP(G89,Round4_Transactions!$A$2:$F$800,3,FALSE)), 0,VLOOKUP(G89,Round4_Transactions!$A$2:$F$800,3,FALSE))</f>
        <v>0</v>
      </c>
      <c r="J89" s="60">
        <f>IF(ISNA(VLOOKUP(G89,Round4_Transactions!$A$2:$F$800,4,FALSE)), 0,VLOOKUP(G89,Round4_Transactions!$A$2:$F$800,4,FALSE))</f>
        <v>0</v>
      </c>
      <c r="K89" s="60">
        <f>IF(ISNA(VLOOKUP(G89,Round4_Transactions!$A$2:$F$800,5,FALSE)), 0,VLOOKUP(G89,Round4_Transactions!$A$2:$F$800,5,FALSE))</f>
        <v>0</v>
      </c>
      <c r="L89" s="86">
        <f>IF(ISNA(VLOOKUP(G89,Round4_Transactions!$A$2:$F$800,6,FALSE)), 0,VLOOKUP(G89,Round4_Transactions!$A$2:$F$800,6,FALSE))</f>
        <v>0</v>
      </c>
      <c r="M89" s="107">
        <f t="shared" si="1"/>
        <v>0</v>
      </c>
      <c r="N89" s="107">
        <f t="shared" si="3"/>
        <v>0</v>
      </c>
      <c r="O89" s="107">
        <f t="shared" si="4"/>
        <v>0</v>
      </c>
      <c r="P89" s="107">
        <f t="shared" si="5"/>
        <v>0</v>
      </c>
      <c r="Q89" s="107">
        <f t="shared" si="6"/>
        <v>0</v>
      </c>
      <c r="R89" s="107">
        <f t="shared" si="7"/>
        <v>0</v>
      </c>
      <c r="S89" s="107">
        <f t="shared" si="8"/>
        <v>0</v>
      </c>
      <c r="T89" s="107">
        <f t="shared" si="9"/>
        <v>0</v>
      </c>
      <c r="U89" s="107">
        <f t="shared" si="10"/>
        <v>0</v>
      </c>
      <c r="V89" s="107">
        <f t="shared" si="11"/>
        <v>0</v>
      </c>
      <c r="W89" s="107">
        <f t="shared" si="12"/>
        <v>0</v>
      </c>
      <c r="X89" s="107">
        <f t="shared" si="13"/>
        <v>0</v>
      </c>
      <c r="Y89" s="107">
        <f t="shared" si="14"/>
        <v>0</v>
      </c>
      <c r="Z89" s="107">
        <f t="shared" si="28"/>
        <v>0</v>
      </c>
      <c r="AA89" s="107">
        <f t="shared" si="29"/>
        <v>0</v>
      </c>
      <c r="AB89" s="107">
        <f t="shared" si="30"/>
        <v>0</v>
      </c>
      <c r="AC89" s="107">
        <f t="shared" si="31"/>
        <v>0</v>
      </c>
      <c r="AD89" s="107">
        <f t="shared" si="32"/>
        <v>0</v>
      </c>
      <c r="AE89" s="107">
        <f t="shared" si="33"/>
        <v>0</v>
      </c>
      <c r="AF89" s="107">
        <f t="shared" si="34"/>
        <v>0</v>
      </c>
      <c r="AG89" s="107">
        <f t="shared" si="35"/>
        <v>0</v>
      </c>
      <c r="AH89" s="107">
        <f t="shared" si="36"/>
        <v>0</v>
      </c>
      <c r="AI89" s="107">
        <f t="shared" si="37"/>
        <v>0</v>
      </c>
      <c r="AJ89" s="107">
        <f t="shared" si="38"/>
        <v>0</v>
      </c>
      <c r="AK89" s="107">
        <f t="shared" si="39"/>
        <v>0</v>
      </c>
    </row>
    <row r="90">
      <c r="A90" s="107"/>
      <c r="B90" s="107"/>
      <c r="C90" s="107"/>
      <c r="D90" s="107"/>
      <c r="E90" s="107"/>
      <c r="F90" s="108">
        <f t="shared" si="27"/>
        <v>4970</v>
      </c>
      <c r="G90" s="85" t="s">
        <v>287</v>
      </c>
      <c r="H90" s="14">
        <f>IF(ISNA(VLOOKUP(G90,Round4_Transactions!$A$2:$F$800,2,FALSE)), 0,VLOOKUP(G90,Round4_Transactions!$A$2:$F$800,2,FALSE))</f>
        <v>0</v>
      </c>
      <c r="I90" s="60">
        <f>IF(ISNA(VLOOKUP(G90,Round4_Transactions!$A$2:$F$800,3,FALSE)), 0,VLOOKUP(G90,Round4_Transactions!$A$2:$F$800,3,FALSE))</f>
        <v>0</v>
      </c>
      <c r="J90" s="60">
        <f>IF(ISNA(VLOOKUP(G90,Round4_Transactions!$A$2:$F$800,4,FALSE)), 0,VLOOKUP(G90,Round4_Transactions!$A$2:$F$800,4,FALSE))</f>
        <v>0</v>
      </c>
      <c r="K90" s="60">
        <f>IF(ISNA(VLOOKUP(G90,Round4_Transactions!$A$2:$F$800,5,FALSE)), 0,VLOOKUP(G90,Round4_Transactions!$A$2:$F$800,5,FALSE))</f>
        <v>0</v>
      </c>
      <c r="L90" s="86">
        <f>IF(ISNA(VLOOKUP(G90,Round4_Transactions!$A$2:$F$800,6,FALSE)), 0,VLOOKUP(G90,Round4_Transactions!$A$2:$F$800,6,FALSE))</f>
        <v>0</v>
      </c>
      <c r="M90" s="107">
        <f t="shared" si="1"/>
        <v>0</v>
      </c>
      <c r="N90" s="107">
        <f t="shared" si="3"/>
        <v>0</v>
      </c>
      <c r="O90" s="107">
        <f t="shared" si="4"/>
        <v>0</v>
      </c>
      <c r="P90" s="107">
        <f t="shared" si="5"/>
        <v>0</v>
      </c>
      <c r="Q90" s="107">
        <f t="shared" si="6"/>
        <v>0</v>
      </c>
      <c r="R90" s="107">
        <f t="shared" si="7"/>
        <v>0</v>
      </c>
      <c r="S90" s="107">
        <f t="shared" si="8"/>
        <v>0</v>
      </c>
      <c r="T90" s="107">
        <f t="shared" si="9"/>
        <v>0</v>
      </c>
      <c r="U90" s="107">
        <f t="shared" si="10"/>
        <v>0</v>
      </c>
      <c r="V90" s="107">
        <f t="shared" si="11"/>
        <v>0</v>
      </c>
      <c r="W90" s="107">
        <f t="shared" si="12"/>
        <v>0</v>
      </c>
      <c r="X90" s="107">
        <f t="shared" si="13"/>
        <v>0</v>
      </c>
      <c r="Y90" s="107">
        <f t="shared" si="14"/>
        <v>0</v>
      </c>
      <c r="Z90" s="107">
        <f t="shared" si="28"/>
        <v>0</v>
      </c>
      <c r="AA90" s="107">
        <f t="shared" si="29"/>
        <v>0</v>
      </c>
      <c r="AB90" s="107">
        <f t="shared" si="30"/>
        <v>0</v>
      </c>
      <c r="AC90" s="107">
        <f t="shared" si="31"/>
        <v>0</v>
      </c>
      <c r="AD90" s="107">
        <f t="shared" si="32"/>
        <v>0</v>
      </c>
      <c r="AE90" s="107">
        <f t="shared" si="33"/>
        <v>0</v>
      </c>
      <c r="AF90" s="107">
        <f t="shared" si="34"/>
        <v>0</v>
      </c>
      <c r="AG90" s="107">
        <f t="shared" si="35"/>
        <v>0</v>
      </c>
      <c r="AH90" s="107">
        <f t="shared" si="36"/>
        <v>0</v>
      </c>
      <c r="AI90" s="107">
        <f t="shared" si="37"/>
        <v>0</v>
      </c>
      <c r="AJ90" s="107">
        <f t="shared" si="38"/>
        <v>0</v>
      </c>
      <c r="AK90" s="107">
        <f t="shared" si="39"/>
        <v>0</v>
      </c>
    </row>
    <row r="91">
      <c r="A91" s="107"/>
      <c r="B91" s="107"/>
      <c r="C91" s="107"/>
      <c r="D91" s="109"/>
      <c r="E91" s="107"/>
      <c r="F91" s="108">
        <f t="shared" si="27"/>
        <v>4970</v>
      </c>
      <c r="G91" s="90" t="s">
        <v>288</v>
      </c>
      <c r="H91" s="14">
        <f>IF(ISNA(VLOOKUP(G91,Round4_Transactions!$A$2:$F$800,2,FALSE)), 0,VLOOKUP(G91,Round4_Transactions!$A$2:$F$800,2,FALSE))</f>
        <v>0</v>
      </c>
      <c r="I91" s="60">
        <f>IF(ISNA(VLOOKUP(G91,Round4_Transactions!$A$2:$F$800,3,FALSE)), 0,VLOOKUP(G91,Round4_Transactions!$A$2:$F$800,3,FALSE))</f>
        <v>0</v>
      </c>
      <c r="J91" s="60">
        <f>IF(ISNA(VLOOKUP(G91,Round4_Transactions!$A$2:$F$800,4,FALSE)), 0,VLOOKUP(G91,Round4_Transactions!$A$2:$F$800,4,FALSE))</f>
        <v>0</v>
      </c>
      <c r="K91" s="60">
        <f>IF(ISNA(VLOOKUP(G91,Round4_Transactions!$A$2:$F$800,5,FALSE)), 0,VLOOKUP(G91,Round4_Transactions!$A$2:$F$800,5,FALSE))</f>
        <v>0</v>
      </c>
      <c r="L91" s="86">
        <f>IF(ISNA(VLOOKUP(G91,Round4_Transactions!$A$2:$F$800,6,FALSE)), 0,VLOOKUP(G91,Round4_Transactions!$A$2:$F$800,6,FALSE))</f>
        <v>0</v>
      </c>
      <c r="M91" s="107">
        <f t="shared" si="1"/>
        <v>0</v>
      </c>
      <c r="N91" s="107">
        <f t="shared" si="3"/>
        <v>0</v>
      </c>
      <c r="O91" s="107">
        <f t="shared" si="4"/>
        <v>0</v>
      </c>
      <c r="P91" s="107">
        <f t="shared" si="5"/>
        <v>0</v>
      </c>
      <c r="Q91" s="107">
        <f t="shared" si="6"/>
        <v>0</v>
      </c>
      <c r="R91" s="107">
        <f t="shared" si="7"/>
        <v>0</v>
      </c>
      <c r="S91" s="107">
        <f t="shared" si="8"/>
        <v>0</v>
      </c>
      <c r="T91" s="107">
        <f t="shared" si="9"/>
        <v>0</v>
      </c>
      <c r="U91" s="107">
        <f t="shared" si="10"/>
        <v>0</v>
      </c>
      <c r="V91" s="107">
        <f t="shared" si="11"/>
        <v>0</v>
      </c>
      <c r="W91" s="107">
        <f t="shared" si="12"/>
        <v>0</v>
      </c>
      <c r="X91" s="107">
        <f t="shared" si="13"/>
        <v>0</v>
      </c>
      <c r="Y91" s="107">
        <f t="shared" si="14"/>
        <v>0</v>
      </c>
      <c r="Z91" s="107">
        <f t="shared" si="28"/>
        <v>0</v>
      </c>
      <c r="AA91" s="107">
        <f t="shared" si="29"/>
        <v>0</v>
      </c>
      <c r="AB91" s="107">
        <f t="shared" si="30"/>
        <v>0</v>
      </c>
      <c r="AC91" s="107">
        <f t="shared" si="31"/>
        <v>0</v>
      </c>
      <c r="AD91" s="107">
        <f t="shared" si="32"/>
        <v>0</v>
      </c>
      <c r="AE91" s="107">
        <f t="shared" si="33"/>
        <v>0</v>
      </c>
      <c r="AF91" s="107">
        <f t="shared" si="34"/>
        <v>0</v>
      </c>
      <c r="AG91" s="107">
        <f t="shared" si="35"/>
        <v>0</v>
      </c>
      <c r="AH91" s="107">
        <f t="shared" si="36"/>
        <v>0</v>
      </c>
      <c r="AI91" s="107">
        <f t="shared" si="37"/>
        <v>0</v>
      </c>
      <c r="AJ91" s="107">
        <f t="shared" si="38"/>
        <v>0</v>
      </c>
      <c r="AK91" s="107">
        <f t="shared" si="39"/>
        <v>0</v>
      </c>
    </row>
    <row r="92">
      <c r="A92" s="107"/>
      <c r="B92" s="107"/>
      <c r="C92" s="107"/>
      <c r="D92" s="107"/>
      <c r="E92" s="107"/>
      <c r="F92" s="108">
        <f t="shared" si="27"/>
        <v>4970</v>
      </c>
      <c r="G92" s="90" t="s">
        <v>289</v>
      </c>
      <c r="H92" s="14">
        <f>IF(ISNA(VLOOKUP(G92,Round4_Transactions!$A$2:$F$800,2,FALSE)), 0,VLOOKUP(G92,Round4_Transactions!$A$2:$F$800,2,FALSE))</f>
        <v>0</v>
      </c>
      <c r="I92" s="60">
        <f>IF(ISNA(VLOOKUP(G92,Round4_Transactions!$A$2:$F$800,3,FALSE)), 0,VLOOKUP(G92,Round4_Transactions!$A$2:$F$800,3,FALSE))</f>
        <v>0</v>
      </c>
      <c r="J92" s="60">
        <f>IF(ISNA(VLOOKUP(G92,Round4_Transactions!$A$2:$F$800,4,FALSE)), 0,VLOOKUP(G92,Round4_Transactions!$A$2:$F$800,4,FALSE))</f>
        <v>0</v>
      </c>
      <c r="K92" s="60">
        <f>IF(ISNA(VLOOKUP(G92,Round4_Transactions!$A$2:$F$800,5,FALSE)), 0,VLOOKUP(G92,Round4_Transactions!$A$2:$F$800,5,FALSE))</f>
        <v>0</v>
      </c>
      <c r="L92" s="86">
        <f>IF(ISNA(VLOOKUP(G92,Round4_Transactions!$A$2:$F$800,6,FALSE)), 0,VLOOKUP(G92,Round4_Transactions!$A$2:$F$800,6,FALSE))</f>
        <v>0</v>
      </c>
      <c r="M92" s="107">
        <f t="shared" si="1"/>
        <v>0</v>
      </c>
      <c r="N92" s="107">
        <f t="shared" si="3"/>
        <v>0</v>
      </c>
      <c r="O92" s="107">
        <f t="shared" si="4"/>
        <v>0</v>
      </c>
      <c r="P92" s="107">
        <f t="shared" si="5"/>
        <v>0</v>
      </c>
      <c r="Q92" s="107">
        <f t="shared" si="6"/>
        <v>0</v>
      </c>
      <c r="R92" s="107">
        <f t="shared" si="7"/>
        <v>0</v>
      </c>
      <c r="S92" s="107">
        <f t="shared" si="8"/>
        <v>0</v>
      </c>
      <c r="T92" s="107">
        <f t="shared" si="9"/>
        <v>0</v>
      </c>
      <c r="U92" s="107">
        <f t="shared" si="10"/>
        <v>0</v>
      </c>
      <c r="V92" s="107">
        <f t="shared" si="11"/>
        <v>0</v>
      </c>
      <c r="W92" s="107">
        <f t="shared" si="12"/>
        <v>0</v>
      </c>
      <c r="X92" s="107">
        <f t="shared" si="13"/>
        <v>0</v>
      </c>
      <c r="Y92" s="107">
        <f t="shared" si="14"/>
        <v>0</v>
      </c>
      <c r="Z92" s="107">
        <f t="shared" si="28"/>
        <v>0</v>
      </c>
      <c r="AA92" s="107">
        <f t="shared" si="29"/>
        <v>0</v>
      </c>
      <c r="AB92" s="107">
        <f t="shared" si="30"/>
        <v>0</v>
      </c>
      <c r="AC92" s="107">
        <f t="shared" si="31"/>
        <v>0</v>
      </c>
      <c r="AD92" s="107">
        <f t="shared" si="32"/>
        <v>0</v>
      </c>
      <c r="AE92" s="107">
        <f t="shared" si="33"/>
        <v>0</v>
      </c>
      <c r="AF92" s="107">
        <f t="shared" si="34"/>
        <v>0</v>
      </c>
      <c r="AG92" s="107">
        <f t="shared" si="35"/>
        <v>0</v>
      </c>
      <c r="AH92" s="107">
        <f t="shared" si="36"/>
        <v>0</v>
      </c>
      <c r="AI92" s="107">
        <f t="shared" si="37"/>
        <v>0</v>
      </c>
      <c r="AJ92" s="107">
        <f t="shared" si="38"/>
        <v>0</v>
      </c>
      <c r="AK92" s="107">
        <f t="shared" si="39"/>
        <v>0</v>
      </c>
    </row>
    <row r="93">
      <c r="A93" s="107"/>
      <c r="B93" s="107"/>
      <c r="C93" s="107"/>
      <c r="D93" s="107"/>
      <c r="E93" s="107"/>
      <c r="F93" s="108">
        <f t="shared" si="27"/>
        <v>4970</v>
      </c>
      <c r="G93" s="90" t="s">
        <v>290</v>
      </c>
      <c r="H93" s="14">
        <f>IF(ISNA(VLOOKUP(G93,Round4_Transactions!$A$2:$F$800,2,FALSE)), 0,VLOOKUP(G93,Round4_Transactions!$A$2:$F$800,2,FALSE))</f>
        <v>0</v>
      </c>
      <c r="I93" s="60">
        <f>IF(ISNA(VLOOKUP(G93,Round4_Transactions!$A$2:$F$800,3,FALSE)), 0,VLOOKUP(G93,Round4_Transactions!$A$2:$F$800,3,FALSE))</f>
        <v>0</v>
      </c>
      <c r="J93" s="60">
        <f>IF(ISNA(VLOOKUP(G93,Round4_Transactions!$A$2:$F$800,4,FALSE)), 0,VLOOKUP(G93,Round4_Transactions!$A$2:$F$800,4,FALSE))</f>
        <v>0</v>
      </c>
      <c r="K93" s="60">
        <f>IF(ISNA(VLOOKUP(G93,Round4_Transactions!$A$2:$F$800,5,FALSE)), 0,VLOOKUP(G93,Round4_Transactions!$A$2:$F$800,5,FALSE))</f>
        <v>0</v>
      </c>
      <c r="L93" s="86">
        <f>IF(ISNA(VLOOKUP(G93,Round4_Transactions!$A$2:$F$800,6,FALSE)), 0,VLOOKUP(G93,Round4_Transactions!$A$2:$F$800,6,FALSE))</f>
        <v>0</v>
      </c>
      <c r="M93" s="107">
        <f t="shared" si="1"/>
        <v>0</v>
      </c>
      <c r="N93" s="107">
        <f t="shared" si="3"/>
        <v>0</v>
      </c>
      <c r="O93" s="107">
        <f t="shared" si="4"/>
        <v>0</v>
      </c>
      <c r="P93" s="107">
        <f t="shared" si="5"/>
        <v>0</v>
      </c>
      <c r="Q93" s="107">
        <f t="shared" si="6"/>
        <v>0</v>
      </c>
      <c r="R93" s="107">
        <f t="shared" si="7"/>
        <v>0</v>
      </c>
      <c r="S93" s="107">
        <f t="shared" si="8"/>
        <v>0</v>
      </c>
      <c r="T93" s="107">
        <f t="shared" si="9"/>
        <v>0</v>
      </c>
      <c r="U93" s="107">
        <f t="shared" si="10"/>
        <v>0</v>
      </c>
      <c r="V93" s="107">
        <f t="shared" si="11"/>
        <v>0</v>
      </c>
      <c r="W93" s="107">
        <f t="shared" si="12"/>
        <v>0</v>
      </c>
      <c r="X93" s="107">
        <f t="shared" si="13"/>
        <v>0</v>
      </c>
      <c r="Y93" s="107">
        <f t="shared" si="14"/>
        <v>0</v>
      </c>
      <c r="Z93" s="107">
        <f t="shared" si="28"/>
        <v>0</v>
      </c>
      <c r="AA93" s="107">
        <f t="shared" si="29"/>
        <v>0</v>
      </c>
      <c r="AB93" s="107">
        <f t="shared" si="30"/>
        <v>0</v>
      </c>
      <c r="AC93" s="107">
        <f t="shared" si="31"/>
        <v>0</v>
      </c>
      <c r="AD93" s="107">
        <f t="shared" si="32"/>
        <v>0</v>
      </c>
      <c r="AE93" s="107">
        <f t="shared" si="33"/>
        <v>0</v>
      </c>
      <c r="AF93" s="107">
        <f t="shared" si="34"/>
        <v>0</v>
      </c>
      <c r="AG93" s="107">
        <f t="shared" si="35"/>
        <v>0</v>
      </c>
      <c r="AH93" s="107">
        <f t="shared" si="36"/>
        <v>0</v>
      </c>
      <c r="AI93" s="107">
        <f t="shared" si="37"/>
        <v>0</v>
      </c>
      <c r="AJ93" s="107">
        <f t="shared" si="38"/>
        <v>0</v>
      </c>
      <c r="AK93" s="107">
        <f t="shared" si="39"/>
        <v>0</v>
      </c>
    </row>
    <row r="94">
      <c r="A94" s="107"/>
      <c r="B94" s="107"/>
      <c r="C94" s="107"/>
      <c r="D94" s="107"/>
      <c r="E94" s="107"/>
      <c r="F94" s="108">
        <f t="shared" si="27"/>
        <v>4970</v>
      </c>
      <c r="G94" s="90" t="s">
        <v>291</v>
      </c>
      <c r="H94" s="14">
        <f>IF(ISNA(VLOOKUP(G94,Round4_Transactions!$A$2:$F$800,2,FALSE)), 0,VLOOKUP(G94,Round4_Transactions!$A$2:$F$800,2,FALSE))</f>
        <v>0</v>
      </c>
      <c r="I94" s="60">
        <f>IF(ISNA(VLOOKUP(G94,Round4_Transactions!$A$2:$F$800,3,FALSE)), 0,VLOOKUP(G94,Round4_Transactions!$A$2:$F$800,3,FALSE))</f>
        <v>0</v>
      </c>
      <c r="J94" s="60">
        <f>IF(ISNA(VLOOKUP(G94,Round4_Transactions!$A$2:$F$800,4,FALSE)), 0,VLOOKUP(G94,Round4_Transactions!$A$2:$F$800,4,FALSE))</f>
        <v>0</v>
      </c>
      <c r="K94" s="60">
        <f>IF(ISNA(VLOOKUP(G94,Round4_Transactions!$A$2:$F$800,5,FALSE)), 0,VLOOKUP(G94,Round4_Transactions!$A$2:$F$800,5,FALSE))</f>
        <v>0</v>
      </c>
      <c r="L94" s="86">
        <f>IF(ISNA(VLOOKUP(G94,Round4_Transactions!$A$2:$F$800,6,FALSE)), 0,VLOOKUP(G94,Round4_Transactions!$A$2:$F$800,6,FALSE))</f>
        <v>0</v>
      </c>
      <c r="M94" s="107">
        <f t="shared" si="1"/>
        <v>0</v>
      </c>
      <c r="N94" s="107">
        <f t="shared" si="3"/>
        <v>0</v>
      </c>
      <c r="O94" s="107">
        <f t="shared" si="4"/>
        <v>0</v>
      </c>
      <c r="P94" s="107">
        <f t="shared" si="5"/>
        <v>0</v>
      </c>
      <c r="Q94" s="107">
        <f t="shared" si="6"/>
        <v>0</v>
      </c>
      <c r="R94" s="107">
        <f t="shared" si="7"/>
        <v>0</v>
      </c>
      <c r="S94" s="107">
        <f t="shared" si="8"/>
        <v>0</v>
      </c>
      <c r="T94" s="107">
        <f t="shared" si="9"/>
        <v>0</v>
      </c>
      <c r="U94" s="107">
        <f t="shared" si="10"/>
        <v>0</v>
      </c>
      <c r="V94" s="107">
        <f t="shared" si="11"/>
        <v>0</v>
      </c>
      <c r="W94" s="107">
        <f t="shared" si="12"/>
        <v>0</v>
      </c>
      <c r="X94" s="107">
        <f t="shared" si="13"/>
        <v>0</v>
      </c>
      <c r="Y94" s="107">
        <f t="shared" si="14"/>
        <v>0</v>
      </c>
      <c r="Z94" s="107">
        <f t="shared" si="28"/>
        <v>0</v>
      </c>
      <c r="AA94" s="107">
        <f t="shared" si="29"/>
        <v>0</v>
      </c>
      <c r="AB94" s="107">
        <f t="shared" si="30"/>
        <v>0</v>
      </c>
      <c r="AC94" s="107">
        <f t="shared" si="31"/>
        <v>0</v>
      </c>
      <c r="AD94" s="107">
        <f t="shared" si="32"/>
        <v>0</v>
      </c>
      <c r="AE94" s="107">
        <f t="shared" si="33"/>
        <v>0</v>
      </c>
      <c r="AF94" s="107">
        <f t="shared" si="34"/>
        <v>0</v>
      </c>
      <c r="AG94" s="107">
        <f t="shared" si="35"/>
        <v>0</v>
      </c>
      <c r="AH94" s="107">
        <f t="shared" si="36"/>
        <v>0</v>
      </c>
      <c r="AI94" s="107">
        <f t="shared" si="37"/>
        <v>0</v>
      </c>
      <c r="AJ94" s="107">
        <f t="shared" si="38"/>
        <v>0</v>
      </c>
      <c r="AK94" s="107">
        <f t="shared" si="39"/>
        <v>0</v>
      </c>
    </row>
    <row r="95">
      <c r="A95" s="107"/>
      <c r="B95" s="107"/>
      <c r="C95" s="107"/>
      <c r="D95" s="107"/>
      <c r="E95" s="107"/>
      <c r="F95" s="108">
        <f t="shared" si="27"/>
        <v>4970</v>
      </c>
      <c r="G95" s="90" t="s">
        <v>292</v>
      </c>
      <c r="H95" s="14">
        <f>IF(ISNA(VLOOKUP(G95,Round4_Transactions!$A$2:$F$800,2,FALSE)), 0,VLOOKUP(G95,Round4_Transactions!$A$2:$F$800,2,FALSE))</f>
        <v>0</v>
      </c>
      <c r="I95" s="60">
        <f>IF(ISNA(VLOOKUP(G95,Round4_Transactions!$A$2:$F$800,3,FALSE)), 0,VLOOKUP(G95,Round4_Transactions!$A$2:$F$800,3,FALSE))</f>
        <v>0</v>
      </c>
      <c r="J95" s="60">
        <f>IF(ISNA(VLOOKUP(G95,Round4_Transactions!$A$2:$F$800,4,FALSE)), 0,VLOOKUP(G95,Round4_Transactions!$A$2:$F$800,4,FALSE))</f>
        <v>0</v>
      </c>
      <c r="K95" s="60">
        <f>IF(ISNA(VLOOKUP(G95,Round4_Transactions!$A$2:$F$800,5,FALSE)), 0,VLOOKUP(G95,Round4_Transactions!$A$2:$F$800,5,FALSE))</f>
        <v>0</v>
      </c>
      <c r="L95" s="86">
        <f>IF(ISNA(VLOOKUP(G95,Round4_Transactions!$A$2:$F$800,6,FALSE)), 0,VLOOKUP(G95,Round4_Transactions!$A$2:$F$800,6,FALSE))</f>
        <v>0</v>
      </c>
      <c r="M95" s="107">
        <f t="shared" si="1"/>
        <v>0</v>
      </c>
      <c r="N95" s="107">
        <f t="shared" si="3"/>
        <v>0</v>
      </c>
      <c r="O95" s="107">
        <f t="shared" si="4"/>
        <v>0</v>
      </c>
      <c r="P95" s="107">
        <f t="shared" si="5"/>
        <v>0</v>
      </c>
      <c r="Q95" s="107">
        <f t="shared" si="6"/>
        <v>0</v>
      </c>
      <c r="R95" s="107">
        <f t="shared" si="7"/>
        <v>0</v>
      </c>
      <c r="S95" s="107">
        <f t="shared" si="8"/>
        <v>0</v>
      </c>
      <c r="T95" s="107">
        <f t="shared" si="9"/>
        <v>0</v>
      </c>
      <c r="U95" s="107">
        <f t="shared" si="10"/>
        <v>0</v>
      </c>
      <c r="V95" s="107">
        <f t="shared" si="11"/>
        <v>0</v>
      </c>
      <c r="W95" s="107">
        <f t="shared" si="12"/>
        <v>0</v>
      </c>
      <c r="X95" s="107">
        <f t="shared" si="13"/>
        <v>0</v>
      </c>
      <c r="Y95" s="107">
        <f t="shared" si="14"/>
        <v>0</v>
      </c>
      <c r="Z95" s="107">
        <f t="shared" si="28"/>
        <v>0</v>
      </c>
      <c r="AA95" s="107">
        <f t="shared" si="29"/>
        <v>0</v>
      </c>
      <c r="AB95" s="107">
        <f t="shared" si="30"/>
        <v>0</v>
      </c>
      <c r="AC95" s="107">
        <f t="shared" si="31"/>
        <v>0</v>
      </c>
      <c r="AD95" s="107">
        <f t="shared" si="32"/>
        <v>0</v>
      </c>
      <c r="AE95" s="107">
        <f t="shared" si="33"/>
        <v>0</v>
      </c>
      <c r="AF95" s="107">
        <f t="shared" si="34"/>
        <v>0</v>
      </c>
      <c r="AG95" s="107">
        <f t="shared" si="35"/>
        <v>0</v>
      </c>
      <c r="AH95" s="107">
        <f t="shared" si="36"/>
        <v>0</v>
      </c>
      <c r="AI95" s="107">
        <f t="shared" si="37"/>
        <v>0</v>
      </c>
      <c r="AJ95" s="107">
        <f t="shared" si="38"/>
        <v>0</v>
      </c>
      <c r="AK95" s="107">
        <f t="shared" si="39"/>
        <v>0</v>
      </c>
    </row>
    <row r="96">
      <c r="A96" s="107"/>
      <c r="B96" s="107"/>
      <c r="C96" s="107"/>
      <c r="D96" s="107"/>
      <c r="E96" s="107"/>
      <c r="F96" s="108">
        <f t="shared" si="27"/>
        <v>4970</v>
      </c>
      <c r="G96" s="90" t="s">
        <v>293</v>
      </c>
      <c r="H96" s="14">
        <f>IF(ISNA(VLOOKUP(G96,Round4_Transactions!$A$2:$F$800,2,FALSE)), 0,VLOOKUP(G96,Round4_Transactions!$A$2:$F$800,2,FALSE))</f>
        <v>0</v>
      </c>
      <c r="I96" s="60">
        <f>IF(ISNA(VLOOKUP(G96,Round4_Transactions!$A$2:$F$800,3,FALSE)), 0,VLOOKUP(G96,Round4_Transactions!$A$2:$F$800,3,FALSE))</f>
        <v>0</v>
      </c>
      <c r="J96" s="60">
        <f>IF(ISNA(VLOOKUP(G96,Round4_Transactions!$A$2:$F$800,4,FALSE)), 0,VLOOKUP(G96,Round4_Transactions!$A$2:$F$800,4,FALSE))</f>
        <v>0</v>
      </c>
      <c r="K96" s="60">
        <f>IF(ISNA(VLOOKUP(G96,Round4_Transactions!$A$2:$F$800,5,FALSE)), 0,VLOOKUP(G96,Round4_Transactions!$A$2:$F$800,5,FALSE))</f>
        <v>0</v>
      </c>
      <c r="L96" s="86">
        <f>IF(ISNA(VLOOKUP(G96,Round4_Transactions!$A$2:$F$800,6,FALSE)), 0,VLOOKUP(G96,Round4_Transactions!$A$2:$F$800,6,FALSE))</f>
        <v>0</v>
      </c>
      <c r="M96" s="107">
        <f t="shared" si="1"/>
        <v>0</v>
      </c>
      <c r="N96" s="107">
        <f t="shared" si="3"/>
        <v>0</v>
      </c>
      <c r="O96" s="107">
        <f t="shared" si="4"/>
        <v>0</v>
      </c>
      <c r="P96" s="107">
        <f t="shared" si="5"/>
        <v>0</v>
      </c>
      <c r="Q96" s="107">
        <f t="shared" si="6"/>
        <v>0</v>
      </c>
      <c r="R96" s="107">
        <f t="shared" si="7"/>
        <v>0</v>
      </c>
      <c r="S96" s="107">
        <f t="shared" si="8"/>
        <v>0</v>
      </c>
      <c r="T96" s="107">
        <f t="shared" si="9"/>
        <v>0</v>
      </c>
      <c r="U96" s="107">
        <f t="shared" si="10"/>
        <v>0</v>
      </c>
      <c r="V96" s="107">
        <f t="shared" si="11"/>
        <v>0</v>
      </c>
      <c r="W96" s="107">
        <f t="shared" si="12"/>
        <v>0</v>
      </c>
      <c r="X96" s="107">
        <f t="shared" si="13"/>
        <v>0</v>
      </c>
      <c r="Y96" s="107">
        <f t="shared" si="14"/>
        <v>0</v>
      </c>
      <c r="Z96" s="107">
        <f t="shared" si="28"/>
        <v>0</v>
      </c>
      <c r="AA96" s="107">
        <f t="shared" si="29"/>
        <v>0</v>
      </c>
      <c r="AB96" s="107">
        <f t="shared" si="30"/>
        <v>0</v>
      </c>
      <c r="AC96" s="107">
        <f t="shared" si="31"/>
        <v>0</v>
      </c>
      <c r="AD96" s="107">
        <f t="shared" si="32"/>
        <v>0</v>
      </c>
      <c r="AE96" s="107">
        <f t="shared" si="33"/>
        <v>0</v>
      </c>
      <c r="AF96" s="107">
        <f t="shared" si="34"/>
        <v>0</v>
      </c>
      <c r="AG96" s="107">
        <f t="shared" si="35"/>
        <v>0</v>
      </c>
      <c r="AH96" s="107">
        <f t="shared" si="36"/>
        <v>0</v>
      </c>
      <c r="AI96" s="107">
        <f t="shared" si="37"/>
        <v>0</v>
      </c>
      <c r="AJ96" s="107">
        <f t="shared" si="38"/>
        <v>0</v>
      </c>
      <c r="AK96" s="107">
        <f t="shared" si="39"/>
        <v>0</v>
      </c>
    </row>
    <row r="97">
      <c r="A97" s="107"/>
      <c r="B97" s="107"/>
      <c r="C97" s="107"/>
      <c r="D97" s="107"/>
      <c r="E97" s="107"/>
      <c r="F97" s="108">
        <f t="shared" si="27"/>
        <v>4970</v>
      </c>
      <c r="G97" s="90" t="s">
        <v>294</v>
      </c>
      <c r="H97" s="14">
        <f>IF(ISNA(VLOOKUP(G97,Round4_Transactions!$A$2:$F$800,2,FALSE)), 0,VLOOKUP(G97,Round4_Transactions!$A$2:$F$800,2,FALSE))</f>
        <v>0</v>
      </c>
      <c r="I97" s="60">
        <f>IF(ISNA(VLOOKUP(G97,Round4_Transactions!$A$2:$F$800,3,FALSE)), 0,VLOOKUP(G97,Round4_Transactions!$A$2:$F$800,3,FALSE))</f>
        <v>0</v>
      </c>
      <c r="J97" s="60">
        <f>IF(ISNA(VLOOKUP(G97,Round4_Transactions!$A$2:$F$800,4,FALSE)), 0,VLOOKUP(G97,Round4_Transactions!$A$2:$F$800,4,FALSE))</f>
        <v>0</v>
      </c>
      <c r="K97" s="60">
        <f>IF(ISNA(VLOOKUP(G97,Round4_Transactions!$A$2:$F$800,5,FALSE)), 0,VLOOKUP(G97,Round4_Transactions!$A$2:$F$800,5,FALSE))</f>
        <v>0</v>
      </c>
      <c r="L97" s="86">
        <f>IF(ISNA(VLOOKUP(G97,Round4_Transactions!$A$2:$F$800,6,FALSE)), 0,VLOOKUP(G97,Round4_Transactions!$A$2:$F$800,6,FALSE))</f>
        <v>0</v>
      </c>
      <c r="M97" s="107">
        <f t="shared" si="1"/>
        <v>0</v>
      </c>
      <c r="N97" s="107">
        <f t="shared" si="3"/>
        <v>0</v>
      </c>
      <c r="O97" s="107">
        <f t="shared" si="4"/>
        <v>0</v>
      </c>
      <c r="P97" s="107">
        <f t="shared" si="5"/>
        <v>0</v>
      </c>
      <c r="Q97" s="107">
        <f t="shared" si="6"/>
        <v>0</v>
      </c>
      <c r="R97" s="107">
        <f t="shared" si="7"/>
        <v>0</v>
      </c>
      <c r="S97" s="107">
        <f t="shared" si="8"/>
        <v>0</v>
      </c>
      <c r="T97" s="107">
        <f t="shared" si="9"/>
        <v>0</v>
      </c>
      <c r="U97" s="107">
        <f t="shared" si="10"/>
        <v>0</v>
      </c>
      <c r="V97" s="107">
        <f t="shared" si="11"/>
        <v>0</v>
      </c>
      <c r="W97" s="107">
        <f t="shared" si="12"/>
        <v>0</v>
      </c>
      <c r="X97" s="107">
        <f t="shared" si="13"/>
        <v>0</v>
      </c>
      <c r="Y97" s="107">
        <f t="shared" si="14"/>
        <v>0</v>
      </c>
      <c r="Z97" s="107">
        <f t="shared" si="28"/>
        <v>0</v>
      </c>
      <c r="AA97" s="107">
        <f t="shared" si="29"/>
        <v>0</v>
      </c>
      <c r="AB97" s="107">
        <f t="shared" si="30"/>
        <v>0</v>
      </c>
      <c r="AC97" s="107">
        <f t="shared" si="31"/>
        <v>0</v>
      </c>
      <c r="AD97" s="107">
        <f t="shared" si="32"/>
        <v>0</v>
      </c>
      <c r="AE97" s="107">
        <f t="shared" si="33"/>
        <v>0</v>
      </c>
      <c r="AF97" s="107">
        <f t="shared" si="34"/>
        <v>0</v>
      </c>
      <c r="AG97" s="107">
        <f t="shared" si="35"/>
        <v>0</v>
      </c>
      <c r="AH97" s="107">
        <f t="shared" si="36"/>
        <v>0</v>
      </c>
      <c r="AI97" s="107">
        <f t="shared" si="37"/>
        <v>0</v>
      </c>
      <c r="AJ97" s="107">
        <f t="shared" si="38"/>
        <v>0</v>
      </c>
      <c r="AK97" s="107">
        <f t="shared" si="39"/>
        <v>0</v>
      </c>
    </row>
    <row r="98">
      <c r="A98" s="107"/>
      <c r="B98" s="107"/>
      <c r="C98" s="107"/>
      <c r="D98" s="107"/>
      <c r="E98" s="107"/>
      <c r="F98" s="108">
        <f t="shared" si="27"/>
        <v>4970</v>
      </c>
      <c r="G98" s="90" t="s">
        <v>295</v>
      </c>
      <c r="H98" s="14">
        <f>IF(ISNA(VLOOKUP(G98,Round4_Transactions!$A$2:$F$800,2,FALSE)), 0,VLOOKUP(G98,Round4_Transactions!$A$2:$F$800,2,FALSE))</f>
        <v>0</v>
      </c>
      <c r="I98" s="60">
        <f>IF(ISNA(VLOOKUP(G98,Round4_Transactions!$A$2:$F$800,3,FALSE)), 0,VLOOKUP(G98,Round4_Transactions!$A$2:$F$800,3,FALSE))</f>
        <v>0</v>
      </c>
      <c r="J98" s="60">
        <f>IF(ISNA(VLOOKUP(G98,Round4_Transactions!$A$2:$F$800,4,FALSE)), 0,VLOOKUP(G98,Round4_Transactions!$A$2:$F$800,4,FALSE))</f>
        <v>0</v>
      </c>
      <c r="K98" s="60">
        <f>IF(ISNA(VLOOKUP(G98,Round4_Transactions!$A$2:$F$800,5,FALSE)), 0,VLOOKUP(G98,Round4_Transactions!$A$2:$F$800,5,FALSE))</f>
        <v>0</v>
      </c>
      <c r="L98" s="86">
        <f>IF(ISNA(VLOOKUP(G98,Round4_Transactions!$A$2:$F$800,6,FALSE)), 0,VLOOKUP(G98,Round4_Transactions!$A$2:$F$800,6,FALSE))</f>
        <v>0</v>
      </c>
      <c r="M98" s="107">
        <f t="shared" si="1"/>
        <v>0</v>
      </c>
      <c r="N98" s="107">
        <f t="shared" si="3"/>
        <v>0</v>
      </c>
      <c r="O98" s="107">
        <f t="shared" si="4"/>
        <v>0</v>
      </c>
      <c r="P98" s="107">
        <f t="shared" si="5"/>
        <v>0</v>
      </c>
      <c r="Q98" s="107">
        <f t="shared" si="6"/>
        <v>0</v>
      </c>
      <c r="R98" s="107">
        <f t="shared" si="7"/>
        <v>0</v>
      </c>
      <c r="S98" s="107">
        <f t="shared" si="8"/>
        <v>0</v>
      </c>
      <c r="T98" s="107">
        <f t="shared" si="9"/>
        <v>0</v>
      </c>
      <c r="U98" s="107">
        <f t="shared" si="10"/>
        <v>0</v>
      </c>
      <c r="V98" s="107">
        <f t="shared" si="11"/>
        <v>0</v>
      </c>
      <c r="W98" s="107">
        <f t="shared" si="12"/>
        <v>0</v>
      </c>
      <c r="X98" s="107">
        <f t="shared" si="13"/>
        <v>0</v>
      </c>
      <c r="Y98" s="107">
        <f t="shared" si="14"/>
        <v>0</v>
      </c>
      <c r="Z98" s="107">
        <f t="shared" si="28"/>
        <v>0</v>
      </c>
      <c r="AA98" s="107">
        <f t="shared" si="29"/>
        <v>0</v>
      </c>
      <c r="AB98" s="107">
        <f t="shared" si="30"/>
        <v>0</v>
      </c>
      <c r="AC98" s="107">
        <f t="shared" si="31"/>
        <v>0</v>
      </c>
      <c r="AD98" s="107">
        <f t="shared" si="32"/>
        <v>0</v>
      </c>
      <c r="AE98" s="107">
        <f t="shared" si="33"/>
        <v>0</v>
      </c>
      <c r="AF98" s="107">
        <f t="shared" si="34"/>
        <v>0</v>
      </c>
      <c r="AG98" s="107">
        <f t="shared" si="35"/>
        <v>0</v>
      </c>
      <c r="AH98" s="107">
        <f t="shared" si="36"/>
        <v>0</v>
      </c>
      <c r="AI98" s="107">
        <f t="shared" si="37"/>
        <v>0</v>
      </c>
      <c r="AJ98" s="107">
        <f t="shared" si="38"/>
        <v>0</v>
      </c>
      <c r="AK98" s="107">
        <f t="shared" si="39"/>
        <v>0</v>
      </c>
    </row>
    <row r="99">
      <c r="A99" s="107"/>
      <c r="B99" s="107"/>
      <c r="C99" s="107"/>
      <c r="D99" s="107"/>
      <c r="E99" s="107"/>
      <c r="F99" s="108">
        <f t="shared" si="27"/>
        <v>4970</v>
      </c>
      <c r="G99" s="90" t="s">
        <v>296</v>
      </c>
      <c r="H99" s="14">
        <f>IF(ISNA(VLOOKUP(G99,Round4_Transactions!$A$2:$F$800,2,FALSE)), 0,VLOOKUP(G99,Round4_Transactions!$A$2:$F$800,2,FALSE))</f>
        <v>0</v>
      </c>
      <c r="I99" s="60">
        <f>IF(ISNA(VLOOKUP(G99,Round4_Transactions!$A$2:$F$800,3,FALSE)), 0,VLOOKUP(G99,Round4_Transactions!$A$2:$F$800,3,FALSE))</f>
        <v>0</v>
      </c>
      <c r="J99" s="60">
        <f>IF(ISNA(VLOOKUP(G99,Round4_Transactions!$A$2:$F$800,4,FALSE)), 0,VLOOKUP(G99,Round4_Transactions!$A$2:$F$800,4,FALSE))</f>
        <v>0</v>
      </c>
      <c r="K99" s="60">
        <f>IF(ISNA(VLOOKUP(G99,Round4_Transactions!$A$2:$F$800,5,FALSE)), 0,VLOOKUP(G99,Round4_Transactions!$A$2:$F$800,5,FALSE))</f>
        <v>0</v>
      </c>
      <c r="L99" s="86">
        <f>IF(ISNA(VLOOKUP(G99,Round4_Transactions!$A$2:$F$800,6,FALSE)), 0,VLOOKUP(G99,Round4_Transactions!$A$2:$F$800,6,FALSE))</f>
        <v>0</v>
      </c>
      <c r="M99" s="107">
        <f t="shared" si="1"/>
        <v>0</v>
      </c>
      <c r="N99" s="107">
        <f t="shared" si="3"/>
        <v>0</v>
      </c>
      <c r="O99" s="107">
        <f t="shared" si="4"/>
        <v>0</v>
      </c>
      <c r="P99" s="107">
        <f t="shared" si="5"/>
        <v>0</v>
      </c>
      <c r="Q99" s="107">
        <f t="shared" si="6"/>
        <v>0</v>
      </c>
      <c r="R99" s="107">
        <f t="shared" si="7"/>
        <v>0</v>
      </c>
      <c r="S99" s="107">
        <f t="shared" si="8"/>
        <v>0</v>
      </c>
      <c r="T99" s="107">
        <f t="shared" si="9"/>
        <v>0</v>
      </c>
      <c r="U99" s="107">
        <f t="shared" si="10"/>
        <v>0</v>
      </c>
      <c r="V99" s="107">
        <f t="shared" si="11"/>
        <v>0</v>
      </c>
      <c r="W99" s="107">
        <f t="shared" si="12"/>
        <v>0</v>
      </c>
      <c r="X99" s="107">
        <f t="shared" si="13"/>
        <v>0</v>
      </c>
      <c r="Y99" s="107">
        <f t="shared" si="14"/>
        <v>0</v>
      </c>
      <c r="Z99" s="107">
        <f t="shared" si="28"/>
        <v>0</v>
      </c>
      <c r="AA99" s="107">
        <f t="shared" si="29"/>
        <v>0</v>
      </c>
      <c r="AB99" s="107">
        <f t="shared" si="30"/>
        <v>0</v>
      </c>
      <c r="AC99" s="107">
        <f t="shared" si="31"/>
        <v>0</v>
      </c>
      <c r="AD99" s="107">
        <f t="shared" si="32"/>
        <v>0</v>
      </c>
      <c r="AE99" s="107">
        <f t="shared" si="33"/>
        <v>0</v>
      </c>
      <c r="AF99" s="107">
        <f t="shared" si="34"/>
        <v>0</v>
      </c>
      <c r="AG99" s="107">
        <f t="shared" si="35"/>
        <v>0</v>
      </c>
      <c r="AH99" s="107">
        <f t="shared" si="36"/>
        <v>0</v>
      </c>
      <c r="AI99" s="107">
        <f t="shared" si="37"/>
        <v>0</v>
      </c>
      <c r="AJ99" s="107">
        <f t="shared" si="38"/>
        <v>0</v>
      </c>
      <c r="AK99" s="107">
        <f t="shared" si="39"/>
        <v>0</v>
      </c>
    </row>
    <row r="100">
      <c r="A100" s="107"/>
      <c r="B100" s="107"/>
      <c r="C100" s="107"/>
      <c r="D100" s="107"/>
      <c r="E100" s="107"/>
      <c r="F100" s="108">
        <f t="shared" si="27"/>
        <v>4970</v>
      </c>
      <c r="G100" s="90" t="s">
        <v>297</v>
      </c>
      <c r="H100" s="14">
        <f>IF(ISNA(VLOOKUP(G100,Round4_Transactions!$A$2:$F$800,2,FALSE)), 0,VLOOKUP(G100,Round4_Transactions!$A$2:$F$800,2,FALSE))</f>
        <v>0</v>
      </c>
      <c r="I100" s="60">
        <f>IF(ISNA(VLOOKUP(G100,Round4_Transactions!$A$2:$F$800,3,FALSE)), 0,VLOOKUP(G100,Round4_Transactions!$A$2:$F$800,3,FALSE))</f>
        <v>0</v>
      </c>
      <c r="J100" s="60">
        <f>IF(ISNA(VLOOKUP(G100,Round4_Transactions!$A$2:$F$800,4,FALSE)), 0,VLOOKUP(G100,Round4_Transactions!$A$2:$F$800,4,FALSE))</f>
        <v>0</v>
      </c>
      <c r="K100" s="60">
        <f>IF(ISNA(VLOOKUP(G100,Round4_Transactions!$A$2:$F$800,5,FALSE)), 0,VLOOKUP(G100,Round4_Transactions!$A$2:$F$800,5,FALSE))</f>
        <v>0</v>
      </c>
      <c r="L100" s="86">
        <f>IF(ISNA(VLOOKUP(G100,Round4_Transactions!$A$2:$F$800,6,FALSE)), 0,VLOOKUP(G100,Round4_Transactions!$A$2:$F$800,6,FALSE))</f>
        <v>0</v>
      </c>
      <c r="M100" s="107">
        <f t="shared" si="1"/>
        <v>0</v>
      </c>
      <c r="N100" s="107">
        <f t="shared" si="3"/>
        <v>0</v>
      </c>
      <c r="O100" s="107">
        <f t="shared" si="4"/>
        <v>0</v>
      </c>
      <c r="P100" s="107">
        <f t="shared" si="5"/>
        <v>0</v>
      </c>
      <c r="Q100" s="107">
        <f t="shared" si="6"/>
        <v>0</v>
      </c>
      <c r="R100" s="107">
        <f t="shared" si="7"/>
        <v>0</v>
      </c>
      <c r="S100" s="107">
        <f t="shared" si="8"/>
        <v>0</v>
      </c>
      <c r="T100" s="107">
        <f t="shared" si="9"/>
        <v>0</v>
      </c>
      <c r="U100" s="107">
        <f t="shared" si="10"/>
        <v>0</v>
      </c>
      <c r="V100" s="107">
        <f t="shared" si="11"/>
        <v>0</v>
      </c>
      <c r="W100" s="107">
        <f t="shared" si="12"/>
        <v>0</v>
      </c>
      <c r="X100" s="107">
        <f t="shared" si="13"/>
        <v>0</v>
      </c>
      <c r="Y100" s="107">
        <f t="shared" si="14"/>
        <v>0</v>
      </c>
      <c r="Z100" s="107">
        <f t="shared" si="28"/>
        <v>0</v>
      </c>
      <c r="AA100" s="107">
        <f t="shared" si="29"/>
        <v>0</v>
      </c>
      <c r="AB100" s="107">
        <f t="shared" si="30"/>
        <v>0</v>
      </c>
      <c r="AC100" s="107">
        <f t="shared" si="31"/>
        <v>0</v>
      </c>
      <c r="AD100" s="107">
        <f t="shared" si="32"/>
        <v>0</v>
      </c>
      <c r="AE100" s="107">
        <f t="shared" si="33"/>
        <v>0</v>
      </c>
      <c r="AF100" s="107">
        <f t="shared" si="34"/>
        <v>0</v>
      </c>
      <c r="AG100" s="107">
        <f t="shared" si="35"/>
        <v>0</v>
      </c>
      <c r="AH100" s="107">
        <f t="shared" si="36"/>
        <v>0</v>
      </c>
      <c r="AI100" s="107">
        <f t="shared" si="37"/>
        <v>0</v>
      </c>
      <c r="AJ100" s="107">
        <f t="shared" si="38"/>
        <v>0</v>
      </c>
      <c r="AK100" s="107">
        <f t="shared" si="39"/>
        <v>0</v>
      </c>
    </row>
    <row r="101">
      <c r="A101" s="107"/>
      <c r="B101" s="107"/>
      <c r="C101" s="107"/>
      <c r="D101" s="107"/>
      <c r="E101" s="107"/>
      <c r="F101" s="108">
        <f t="shared" si="27"/>
        <v>4970</v>
      </c>
      <c r="G101" s="90" t="s">
        <v>298</v>
      </c>
      <c r="H101" s="14">
        <f>IF(ISNA(VLOOKUP(G101,Round4_Transactions!$A$2:$F$800,2,FALSE)), 0,VLOOKUP(G101,Round4_Transactions!$A$2:$F$800,2,FALSE))</f>
        <v>0</v>
      </c>
      <c r="I101" s="60">
        <f>IF(ISNA(VLOOKUP(G101,Round4_Transactions!$A$2:$F$800,3,FALSE)), 0,VLOOKUP(G101,Round4_Transactions!$A$2:$F$800,3,FALSE))</f>
        <v>0</v>
      </c>
      <c r="J101" s="60">
        <f>IF(ISNA(VLOOKUP(G101,Round4_Transactions!$A$2:$F$800,4,FALSE)), 0,VLOOKUP(G101,Round4_Transactions!$A$2:$F$800,4,FALSE))</f>
        <v>0</v>
      </c>
      <c r="K101" s="60">
        <f>IF(ISNA(VLOOKUP(G101,Round4_Transactions!$A$2:$F$800,5,FALSE)), 0,VLOOKUP(G101,Round4_Transactions!$A$2:$F$800,5,FALSE))</f>
        <v>0</v>
      </c>
      <c r="L101" s="86">
        <f>IF(ISNA(VLOOKUP(G101,Round4_Transactions!$A$2:$F$800,6,FALSE)), 0,VLOOKUP(G101,Round4_Transactions!$A$2:$F$800,6,FALSE))</f>
        <v>0</v>
      </c>
      <c r="M101" s="107">
        <f t="shared" si="1"/>
        <v>0</v>
      </c>
      <c r="N101" s="107">
        <f t="shared" si="3"/>
        <v>0</v>
      </c>
      <c r="O101" s="107">
        <f t="shared" si="4"/>
        <v>0</v>
      </c>
      <c r="P101" s="107">
        <f t="shared" si="5"/>
        <v>0</v>
      </c>
      <c r="Q101" s="107">
        <f t="shared" si="6"/>
        <v>0</v>
      </c>
      <c r="R101" s="107">
        <f t="shared" si="7"/>
        <v>0</v>
      </c>
      <c r="S101" s="107">
        <f t="shared" si="8"/>
        <v>0</v>
      </c>
      <c r="T101" s="107">
        <f t="shared" si="9"/>
        <v>0</v>
      </c>
      <c r="U101" s="107">
        <f t="shared" si="10"/>
        <v>0</v>
      </c>
      <c r="V101" s="107">
        <f t="shared" si="11"/>
        <v>0</v>
      </c>
      <c r="W101" s="107">
        <f t="shared" si="12"/>
        <v>0</v>
      </c>
      <c r="X101" s="107">
        <f t="shared" si="13"/>
        <v>0</v>
      </c>
      <c r="Y101" s="107">
        <f t="shared" si="14"/>
        <v>0</v>
      </c>
      <c r="Z101" s="107">
        <f t="shared" si="28"/>
        <v>0</v>
      </c>
      <c r="AA101" s="107">
        <f t="shared" si="29"/>
        <v>0</v>
      </c>
      <c r="AB101" s="107">
        <f t="shared" si="30"/>
        <v>0</v>
      </c>
      <c r="AC101" s="107">
        <f t="shared" si="31"/>
        <v>0</v>
      </c>
      <c r="AD101" s="107">
        <f t="shared" si="32"/>
        <v>0</v>
      </c>
      <c r="AE101" s="107">
        <f t="shared" si="33"/>
        <v>0</v>
      </c>
      <c r="AF101" s="107">
        <f t="shared" si="34"/>
        <v>0</v>
      </c>
      <c r="AG101" s="107">
        <f t="shared" si="35"/>
        <v>0</v>
      </c>
      <c r="AH101" s="107">
        <f t="shared" si="36"/>
        <v>0</v>
      </c>
      <c r="AI101" s="107">
        <f t="shared" si="37"/>
        <v>0</v>
      </c>
      <c r="AJ101" s="107">
        <f t="shared" si="38"/>
        <v>0</v>
      </c>
      <c r="AK101" s="107">
        <f t="shared" si="39"/>
        <v>0</v>
      </c>
    </row>
    <row r="102">
      <c r="A102" s="107"/>
      <c r="B102" s="107"/>
      <c r="C102" s="107"/>
      <c r="D102" s="107"/>
      <c r="E102" s="107"/>
      <c r="F102" s="108">
        <f t="shared" si="27"/>
        <v>4970</v>
      </c>
      <c r="G102" s="90" t="s">
        <v>299</v>
      </c>
      <c r="H102" s="14">
        <f>IF(ISNA(VLOOKUP(G102,Round4_Transactions!$A$2:$F$800,2,FALSE)), 0,VLOOKUP(G102,Round4_Transactions!$A$2:$F$800,2,FALSE))</f>
        <v>0</v>
      </c>
      <c r="I102" s="60">
        <f>IF(ISNA(VLOOKUP(G102,Round4_Transactions!$A$2:$F$800,3,FALSE)), 0,VLOOKUP(G102,Round4_Transactions!$A$2:$F$800,3,FALSE))</f>
        <v>0</v>
      </c>
      <c r="J102" s="60">
        <f>IF(ISNA(VLOOKUP(G102,Round4_Transactions!$A$2:$F$800,4,FALSE)), 0,VLOOKUP(G102,Round4_Transactions!$A$2:$F$800,4,FALSE))</f>
        <v>0</v>
      </c>
      <c r="K102" s="60">
        <f>IF(ISNA(VLOOKUP(G102,Round4_Transactions!$A$2:$F$800,5,FALSE)), 0,VLOOKUP(G102,Round4_Transactions!$A$2:$F$800,5,FALSE))</f>
        <v>0</v>
      </c>
      <c r="L102" s="86">
        <f>IF(ISNA(VLOOKUP(G102,Round4_Transactions!$A$2:$F$800,6,FALSE)), 0,VLOOKUP(G102,Round4_Transactions!$A$2:$F$800,6,FALSE))</f>
        <v>0</v>
      </c>
      <c r="M102" s="107">
        <f t="shared" si="1"/>
        <v>0</v>
      </c>
      <c r="N102" s="107">
        <f t="shared" si="3"/>
        <v>0</v>
      </c>
      <c r="O102" s="107">
        <f t="shared" si="4"/>
        <v>0</v>
      </c>
      <c r="P102" s="107">
        <f t="shared" si="5"/>
        <v>0</v>
      </c>
      <c r="Q102" s="107">
        <f t="shared" si="6"/>
        <v>0</v>
      </c>
      <c r="R102" s="107">
        <f t="shared" si="7"/>
        <v>0</v>
      </c>
      <c r="S102" s="107">
        <f t="shared" si="8"/>
        <v>0</v>
      </c>
      <c r="T102" s="107">
        <f t="shared" si="9"/>
        <v>0</v>
      </c>
      <c r="U102" s="107">
        <f t="shared" si="10"/>
        <v>0</v>
      </c>
      <c r="V102" s="107">
        <f t="shared" si="11"/>
        <v>0</v>
      </c>
      <c r="W102" s="107">
        <f t="shared" si="12"/>
        <v>0</v>
      </c>
      <c r="X102" s="107">
        <f t="shared" si="13"/>
        <v>0</v>
      </c>
      <c r="Y102" s="107">
        <f t="shared" si="14"/>
        <v>0</v>
      </c>
      <c r="Z102" s="107">
        <f t="shared" si="28"/>
        <v>0</v>
      </c>
      <c r="AA102" s="107">
        <f t="shared" si="29"/>
        <v>0</v>
      </c>
      <c r="AB102" s="107">
        <f t="shared" si="30"/>
        <v>0</v>
      </c>
      <c r="AC102" s="107">
        <f t="shared" si="31"/>
        <v>0</v>
      </c>
      <c r="AD102" s="107">
        <f t="shared" si="32"/>
        <v>0</v>
      </c>
      <c r="AE102" s="107">
        <f t="shared" si="33"/>
        <v>0</v>
      </c>
      <c r="AF102" s="107">
        <f t="shared" si="34"/>
        <v>0</v>
      </c>
      <c r="AG102" s="107">
        <f t="shared" si="35"/>
        <v>0</v>
      </c>
      <c r="AH102" s="107">
        <f t="shared" si="36"/>
        <v>0</v>
      </c>
      <c r="AI102" s="107">
        <f t="shared" si="37"/>
        <v>0</v>
      </c>
      <c r="AJ102" s="107">
        <f t="shared" si="38"/>
        <v>0</v>
      </c>
      <c r="AK102" s="107">
        <f t="shared" si="39"/>
        <v>0</v>
      </c>
    </row>
    <row r="103">
      <c r="A103" s="107"/>
      <c r="B103" s="107"/>
      <c r="C103" s="107"/>
      <c r="D103" s="107"/>
      <c r="E103" s="107"/>
      <c r="F103" s="108">
        <f t="shared" si="27"/>
        <v>4970</v>
      </c>
      <c r="G103" s="90" t="s">
        <v>300</v>
      </c>
      <c r="H103" s="14">
        <f>IF(ISNA(VLOOKUP(G103,Round4_Transactions!$A$2:$F$800,2,FALSE)), 0,VLOOKUP(G103,Round4_Transactions!$A$2:$F$800,2,FALSE))</f>
        <v>0</v>
      </c>
      <c r="I103" s="60">
        <f>IF(ISNA(VLOOKUP(G103,Round4_Transactions!$A$2:$F$800,3,FALSE)), 0,VLOOKUP(G103,Round4_Transactions!$A$2:$F$800,3,FALSE))</f>
        <v>0</v>
      </c>
      <c r="J103" s="60">
        <f>IF(ISNA(VLOOKUP(G103,Round4_Transactions!$A$2:$F$800,4,FALSE)), 0,VLOOKUP(G103,Round4_Transactions!$A$2:$F$800,4,FALSE))</f>
        <v>0</v>
      </c>
      <c r="K103" s="60">
        <f>IF(ISNA(VLOOKUP(G103,Round4_Transactions!$A$2:$F$800,5,FALSE)), 0,VLOOKUP(G103,Round4_Transactions!$A$2:$F$800,5,FALSE))</f>
        <v>0</v>
      </c>
      <c r="L103" s="86">
        <f>IF(ISNA(VLOOKUP(G103,Round4_Transactions!$A$2:$F$800,6,FALSE)), 0,VLOOKUP(G103,Round4_Transactions!$A$2:$F$800,6,FALSE))</f>
        <v>0</v>
      </c>
      <c r="M103" s="107">
        <f t="shared" si="1"/>
        <v>0</v>
      </c>
      <c r="N103" s="107">
        <f t="shared" si="3"/>
        <v>0</v>
      </c>
      <c r="O103" s="107">
        <f t="shared" si="4"/>
        <v>0</v>
      </c>
      <c r="P103" s="107">
        <f t="shared" si="5"/>
        <v>0</v>
      </c>
      <c r="Q103" s="107">
        <f t="shared" si="6"/>
        <v>0</v>
      </c>
      <c r="R103" s="107">
        <f t="shared" si="7"/>
        <v>0</v>
      </c>
      <c r="S103" s="107">
        <f t="shared" si="8"/>
        <v>0</v>
      </c>
      <c r="T103" s="107">
        <f t="shared" si="9"/>
        <v>0</v>
      </c>
      <c r="U103" s="107">
        <f t="shared" si="10"/>
        <v>0</v>
      </c>
      <c r="V103" s="107">
        <f t="shared" si="11"/>
        <v>0</v>
      </c>
      <c r="W103" s="107">
        <f t="shared" si="12"/>
        <v>0</v>
      </c>
      <c r="X103" s="107">
        <f t="shared" si="13"/>
        <v>0</v>
      </c>
      <c r="Y103" s="107">
        <f t="shared" si="14"/>
        <v>0</v>
      </c>
      <c r="Z103" s="107">
        <f t="shared" si="28"/>
        <v>0</v>
      </c>
      <c r="AA103" s="107">
        <f t="shared" si="29"/>
        <v>0</v>
      </c>
      <c r="AB103" s="107">
        <f t="shared" si="30"/>
        <v>0</v>
      </c>
      <c r="AC103" s="107">
        <f t="shared" si="31"/>
        <v>0</v>
      </c>
      <c r="AD103" s="107">
        <f t="shared" si="32"/>
        <v>0</v>
      </c>
      <c r="AE103" s="107">
        <f t="shared" si="33"/>
        <v>0</v>
      </c>
      <c r="AF103" s="107">
        <f t="shared" si="34"/>
        <v>0</v>
      </c>
      <c r="AG103" s="107">
        <f t="shared" si="35"/>
        <v>0</v>
      </c>
      <c r="AH103" s="107">
        <f t="shared" si="36"/>
        <v>0</v>
      </c>
      <c r="AI103" s="107">
        <f t="shared" si="37"/>
        <v>0</v>
      </c>
      <c r="AJ103" s="107">
        <f t="shared" si="38"/>
        <v>0</v>
      </c>
      <c r="AK103" s="107">
        <f t="shared" si="39"/>
        <v>0</v>
      </c>
    </row>
    <row r="104">
      <c r="A104" s="107"/>
      <c r="B104" s="107"/>
      <c r="C104" s="107"/>
      <c r="D104" s="107"/>
      <c r="E104" s="107"/>
      <c r="F104" s="108">
        <f t="shared" si="27"/>
        <v>4970</v>
      </c>
      <c r="G104" s="90" t="s">
        <v>301</v>
      </c>
      <c r="H104" s="14">
        <f>IF(ISNA(VLOOKUP(G104,Round4_Transactions!$A$2:$F$800,2,FALSE)), 0,VLOOKUP(G104,Round4_Transactions!$A$2:$F$800,2,FALSE))</f>
        <v>0</v>
      </c>
      <c r="I104" s="60">
        <f>IF(ISNA(VLOOKUP(G104,Round4_Transactions!$A$2:$F$800,3,FALSE)), 0,VLOOKUP(G104,Round4_Transactions!$A$2:$F$800,3,FALSE))</f>
        <v>0</v>
      </c>
      <c r="J104" s="60">
        <f>IF(ISNA(VLOOKUP(G104,Round4_Transactions!$A$2:$F$800,4,FALSE)), 0,VLOOKUP(G104,Round4_Transactions!$A$2:$F$800,4,FALSE))</f>
        <v>0</v>
      </c>
      <c r="K104" s="60">
        <f>IF(ISNA(VLOOKUP(G104,Round4_Transactions!$A$2:$F$800,5,FALSE)), 0,VLOOKUP(G104,Round4_Transactions!$A$2:$F$800,5,FALSE))</f>
        <v>0</v>
      </c>
      <c r="L104" s="86">
        <f>IF(ISNA(VLOOKUP(G104,Round4_Transactions!$A$2:$F$800,6,FALSE)), 0,VLOOKUP(G104,Round4_Transactions!$A$2:$F$800,6,FALSE))</f>
        <v>0</v>
      </c>
      <c r="M104" s="107">
        <f t="shared" si="1"/>
        <v>0</v>
      </c>
      <c r="N104" s="107">
        <f t="shared" si="3"/>
        <v>0</v>
      </c>
      <c r="O104" s="107">
        <f t="shared" si="4"/>
        <v>0</v>
      </c>
      <c r="P104" s="107">
        <f t="shared" si="5"/>
        <v>0</v>
      </c>
      <c r="Q104" s="107">
        <f t="shared" si="6"/>
        <v>0</v>
      </c>
      <c r="R104" s="107">
        <f t="shared" si="7"/>
        <v>0</v>
      </c>
      <c r="S104" s="107">
        <f t="shared" si="8"/>
        <v>0</v>
      </c>
      <c r="T104" s="107">
        <f t="shared" si="9"/>
        <v>0</v>
      </c>
      <c r="U104" s="107">
        <f t="shared" si="10"/>
        <v>0</v>
      </c>
      <c r="V104" s="107">
        <f t="shared" si="11"/>
        <v>0</v>
      </c>
      <c r="W104" s="107">
        <f t="shared" si="12"/>
        <v>0</v>
      </c>
      <c r="X104" s="107">
        <f t="shared" si="13"/>
        <v>0</v>
      </c>
      <c r="Y104" s="107">
        <f t="shared" si="14"/>
        <v>0</v>
      </c>
      <c r="Z104" s="107">
        <f t="shared" si="28"/>
        <v>0</v>
      </c>
      <c r="AA104" s="107">
        <f t="shared" si="29"/>
        <v>0</v>
      </c>
      <c r="AB104" s="107">
        <f t="shared" si="30"/>
        <v>0</v>
      </c>
      <c r="AC104" s="107">
        <f t="shared" si="31"/>
        <v>0</v>
      </c>
      <c r="AD104" s="107">
        <f t="shared" si="32"/>
        <v>0</v>
      </c>
      <c r="AE104" s="107">
        <f t="shared" si="33"/>
        <v>0</v>
      </c>
      <c r="AF104" s="107">
        <f t="shared" si="34"/>
        <v>0</v>
      </c>
      <c r="AG104" s="107">
        <f t="shared" si="35"/>
        <v>0</v>
      </c>
      <c r="AH104" s="107">
        <f t="shared" si="36"/>
        <v>0</v>
      </c>
      <c r="AI104" s="107">
        <f t="shared" si="37"/>
        <v>0</v>
      </c>
      <c r="AJ104" s="107">
        <f t="shared" si="38"/>
        <v>0</v>
      </c>
      <c r="AK104" s="107">
        <f t="shared" si="39"/>
        <v>0</v>
      </c>
    </row>
    <row r="105">
      <c r="A105" s="107"/>
      <c r="B105" s="107"/>
      <c r="C105" s="107"/>
      <c r="D105" s="107"/>
      <c r="E105" s="107"/>
      <c r="F105" s="108">
        <f t="shared" si="27"/>
        <v>4970</v>
      </c>
      <c r="G105" s="90" t="s">
        <v>302</v>
      </c>
      <c r="H105" s="14">
        <f>IF(ISNA(VLOOKUP(G105,Round4_Transactions!$A$2:$F$800,2,FALSE)), 0,VLOOKUP(G105,Round4_Transactions!$A$2:$F$800,2,FALSE))</f>
        <v>0</v>
      </c>
      <c r="I105" s="60">
        <f>IF(ISNA(VLOOKUP(G105,Round4_Transactions!$A$2:$F$800,3,FALSE)), 0,VLOOKUP(G105,Round4_Transactions!$A$2:$F$800,3,FALSE))</f>
        <v>0</v>
      </c>
      <c r="J105" s="60">
        <f>IF(ISNA(VLOOKUP(G105,Round4_Transactions!$A$2:$F$800,4,FALSE)), 0,VLOOKUP(G105,Round4_Transactions!$A$2:$F$800,4,FALSE))</f>
        <v>0</v>
      </c>
      <c r="K105" s="60">
        <f>IF(ISNA(VLOOKUP(G105,Round4_Transactions!$A$2:$F$800,5,FALSE)), 0,VLOOKUP(G105,Round4_Transactions!$A$2:$F$800,5,FALSE))</f>
        <v>0</v>
      </c>
      <c r="L105" s="86">
        <f>IF(ISNA(VLOOKUP(G105,Round4_Transactions!$A$2:$F$800,6,FALSE)), 0,VLOOKUP(G105,Round4_Transactions!$A$2:$F$800,6,FALSE))</f>
        <v>0</v>
      </c>
      <c r="M105" s="107">
        <f t="shared" si="1"/>
        <v>0</v>
      </c>
      <c r="N105" s="107">
        <f t="shared" si="3"/>
        <v>0</v>
      </c>
      <c r="O105" s="107">
        <f t="shared" si="4"/>
        <v>0</v>
      </c>
      <c r="P105" s="107">
        <f t="shared" si="5"/>
        <v>0</v>
      </c>
      <c r="Q105" s="107">
        <f t="shared" si="6"/>
        <v>0</v>
      </c>
      <c r="R105" s="107">
        <f t="shared" si="7"/>
        <v>0</v>
      </c>
      <c r="S105" s="107">
        <f t="shared" si="8"/>
        <v>0</v>
      </c>
      <c r="T105" s="107">
        <f t="shared" si="9"/>
        <v>0</v>
      </c>
      <c r="U105" s="107">
        <f t="shared" si="10"/>
        <v>0</v>
      </c>
      <c r="V105" s="107">
        <f t="shared" si="11"/>
        <v>0</v>
      </c>
      <c r="W105" s="107">
        <f t="shared" si="12"/>
        <v>0</v>
      </c>
      <c r="X105" s="107">
        <f t="shared" si="13"/>
        <v>0</v>
      </c>
      <c r="Y105" s="107">
        <f t="shared" si="14"/>
        <v>0</v>
      </c>
      <c r="Z105" s="107">
        <f t="shared" si="28"/>
        <v>0</v>
      </c>
      <c r="AA105" s="107">
        <f t="shared" si="29"/>
        <v>0</v>
      </c>
      <c r="AB105" s="107">
        <f t="shared" si="30"/>
        <v>0</v>
      </c>
      <c r="AC105" s="107">
        <f t="shared" si="31"/>
        <v>0</v>
      </c>
      <c r="AD105" s="107">
        <f t="shared" si="32"/>
        <v>0</v>
      </c>
      <c r="AE105" s="107">
        <f t="shared" si="33"/>
        <v>0</v>
      </c>
      <c r="AF105" s="107">
        <f t="shared" si="34"/>
        <v>0</v>
      </c>
      <c r="AG105" s="107">
        <f t="shared" si="35"/>
        <v>0</v>
      </c>
      <c r="AH105" s="107">
        <f t="shared" si="36"/>
        <v>0</v>
      </c>
      <c r="AI105" s="107">
        <f t="shared" si="37"/>
        <v>0</v>
      </c>
      <c r="AJ105" s="107">
        <f t="shared" si="38"/>
        <v>0</v>
      </c>
      <c r="AK105" s="107">
        <f t="shared" si="39"/>
        <v>0</v>
      </c>
    </row>
    <row r="106">
      <c r="A106" s="107"/>
      <c r="B106" s="107"/>
      <c r="C106" s="107"/>
      <c r="D106" s="107"/>
      <c r="E106" s="107"/>
      <c r="F106" s="108">
        <f t="shared" si="27"/>
        <v>4970</v>
      </c>
      <c r="G106" s="90" t="s">
        <v>303</v>
      </c>
      <c r="H106" s="14">
        <f>IF(ISNA(VLOOKUP(G106,Round4_Transactions!$A$2:$F$800,2,FALSE)), 0,VLOOKUP(G106,Round4_Transactions!$A$2:$F$800,2,FALSE))</f>
        <v>0</v>
      </c>
      <c r="I106" s="60">
        <f>IF(ISNA(VLOOKUP(G106,Round4_Transactions!$A$2:$F$800,3,FALSE)), 0,VLOOKUP(G106,Round4_Transactions!$A$2:$F$800,3,FALSE))</f>
        <v>0</v>
      </c>
      <c r="J106" s="60">
        <f>IF(ISNA(VLOOKUP(G106,Round4_Transactions!$A$2:$F$800,4,FALSE)), 0,VLOOKUP(G106,Round4_Transactions!$A$2:$F$800,4,FALSE))</f>
        <v>0</v>
      </c>
      <c r="K106" s="60">
        <f>IF(ISNA(VLOOKUP(G106,Round4_Transactions!$A$2:$F$800,5,FALSE)), 0,VLOOKUP(G106,Round4_Transactions!$A$2:$F$800,5,FALSE))</f>
        <v>0</v>
      </c>
      <c r="L106" s="86">
        <f>IF(ISNA(VLOOKUP(G106,Round4_Transactions!$A$2:$F$800,6,FALSE)), 0,VLOOKUP(G106,Round4_Transactions!$A$2:$F$800,6,FALSE))</f>
        <v>0</v>
      </c>
      <c r="M106" s="107">
        <f t="shared" si="1"/>
        <v>0</v>
      </c>
      <c r="N106" s="107">
        <f t="shared" si="3"/>
        <v>0</v>
      </c>
      <c r="O106" s="107">
        <f t="shared" si="4"/>
        <v>0</v>
      </c>
      <c r="P106" s="107">
        <f t="shared" si="5"/>
        <v>0</v>
      </c>
      <c r="Q106" s="107">
        <f t="shared" si="6"/>
        <v>0</v>
      </c>
      <c r="R106" s="107">
        <f t="shared" si="7"/>
        <v>0</v>
      </c>
      <c r="S106" s="107">
        <f t="shared" si="8"/>
        <v>0</v>
      </c>
      <c r="T106" s="107">
        <f t="shared" si="9"/>
        <v>0</v>
      </c>
      <c r="U106" s="107">
        <f t="shared" si="10"/>
        <v>0</v>
      </c>
      <c r="V106" s="107">
        <f t="shared" si="11"/>
        <v>0</v>
      </c>
      <c r="W106" s="107">
        <f t="shared" si="12"/>
        <v>0</v>
      </c>
      <c r="X106" s="107">
        <f t="shared" si="13"/>
        <v>0</v>
      </c>
      <c r="Y106" s="107">
        <f t="shared" si="14"/>
        <v>0</v>
      </c>
      <c r="Z106" s="107">
        <f t="shared" si="28"/>
        <v>0</v>
      </c>
      <c r="AA106" s="107">
        <f t="shared" si="29"/>
        <v>0</v>
      </c>
      <c r="AB106" s="107">
        <f t="shared" si="30"/>
        <v>0</v>
      </c>
      <c r="AC106" s="107">
        <f t="shared" si="31"/>
        <v>0</v>
      </c>
      <c r="AD106" s="107">
        <f t="shared" si="32"/>
        <v>0</v>
      </c>
      <c r="AE106" s="107">
        <f t="shared" si="33"/>
        <v>0</v>
      </c>
      <c r="AF106" s="107">
        <f t="shared" si="34"/>
        <v>0</v>
      </c>
      <c r="AG106" s="107">
        <f t="shared" si="35"/>
        <v>0</v>
      </c>
      <c r="AH106" s="107">
        <f t="shared" si="36"/>
        <v>0</v>
      </c>
      <c r="AI106" s="107">
        <f t="shared" si="37"/>
        <v>0</v>
      </c>
      <c r="AJ106" s="107">
        <f t="shared" si="38"/>
        <v>0</v>
      </c>
      <c r="AK106" s="107">
        <f t="shared" si="39"/>
        <v>0</v>
      </c>
    </row>
    <row r="107">
      <c r="A107" s="107"/>
      <c r="B107" s="107"/>
      <c r="C107" s="107"/>
      <c r="D107" s="107"/>
      <c r="E107" s="107"/>
      <c r="F107" s="108">
        <f t="shared" si="27"/>
        <v>4970</v>
      </c>
      <c r="G107" s="90" t="s">
        <v>304</v>
      </c>
      <c r="H107" s="14">
        <f>IF(ISNA(VLOOKUP(G107,Round4_Transactions!$A$2:$F$800,2,FALSE)), 0,VLOOKUP(G107,Round4_Transactions!$A$2:$F$800,2,FALSE))</f>
        <v>0</v>
      </c>
      <c r="I107" s="60">
        <f>IF(ISNA(VLOOKUP(G107,Round4_Transactions!$A$2:$F$800,3,FALSE)), 0,VLOOKUP(G107,Round4_Transactions!$A$2:$F$800,3,FALSE))</f>
        <v>0</v>
      </c>
      <c r="J107" s="60">
        <f>IF(ISNA(VLOOKUP(G107,Round4_Transactions!$A$2:$F$800,4,FALSE)), 0,VLOOKUP(G107,Round4_Transactions!$A$2:$F$800,4,FALSE))</f>
        <v>0</v>
      </c>
      <c r="K107" s="60">
        <f>IF(ISNA(VLOOKUP(G107,Round4_Transactions!$A$2:$F$800,5,FALSE)), 0,VLOOKUP(G107,Round4_Transactions!$A$2:$F$800,5,FALSE))</f>
        <v>0</v>
      </c>
      <c r="L107" s="86">
        <f>IF(ISNA(VLOOKUP(G107,Round4_Transactions!$A$2:$F$800,6,FALSE)), 0,VLOOKUP(G107,Round4_Transactions!$A$2:$F$800,6,FALSE))</f>
        <v>0</v>
      </c>
      <c r="M107" s="107">
        <f t="shared" si="1"/>
        <v>0</v>
      </c>
      <c r="N107" s="107">
        <f t="shared" si="3"/>
        <v>0</v>
      </c>
      <c r="O107" s="107">
        <f t="shared" si="4"/>
        <v>0</v>
      </c>
      <c r="P107" s="107">
        <f t="shared" si="5"/>
        <v>0</v>
      </c>
      <c r="Q107" s="107">
        <f t="shared" si="6"/>
        <v>0</v>
      </c>
      <c r="R107" s="107">
        <f t="shared" si="7"/>
        <v>0</v>
      </c>
      <c r="S107" s="107">
        <f t="shared" si="8"/>
        <v>0</v>
      </c>
      <c r="T107" s="107">
        <f t="shared" si="9"/>
        <v>0</v>
      </c>
      <c r="U107" s="107">
        <f t="shared" si="10"/>
        <v>0</v>
      </c>
      <c r="V107" s="107">
        <f t="shared" si="11"/>
        <v>0</v>
      </c>
      <c r="W107" s="107">
        <f t="shared" si="12"/>
        <v>0</v>
      </c>
      <c r="X107" s="107">
        <f t="shared" si="13"/>
        <v>0</v>
      </c>
      <c r="Y107" s="107">
        <f t="shared" si="14"/>
        <v>0</v>
      </c>
      <c r="Z107" s="107">
        <f t="shared" si="28"/>
        <v>0</v>
      </c>
      <c r="AA107" s="107">
        <f t="shared" si="29"/>
        <v>0</v>
      </c>
      <c r="AB107" s="107">
        <f t="shared" si="30"/>
        <v>0</v>
      </c>
      <c r="AC107" s="107">
        <f t="shared" si="31"/>
        <v>0</v>
      </c>
      <c r="AD107" s="107">
        <f t="shared" si="32"/>
        <v>0</v>
      </c>
      <c r="AE107" s="107">
        <f t="shared" si="33"/>
        <v>0</v>
      </c>
      <c r="AF107" s="107">
        <f t="shared" si="34"/>
        <v>0</v>
      </c>
      <c r="AG107" s="107">
        <f t="shared" si="35"/>
        <v>0</v>
      </c>
      <c r="AH107" s="107">
        <f t="shared" si="36"/>
        <v>0</v>
      </c>
      <c r="AI107" s="107">
        <f t="shared" si="37"/>
        <v>0</v>
      </c>
      <c r="AJ107" s="107">
        <f t="shared" si="38"/>
        <v>0</v>
      </c>
      <c r="AK107" s="107">
        <f t="shared" si="39"/>
        <v>0</v>
      </c>
    </row>
    <row r="108">
      <c r="A108" s="107"/>
      <c r="B108" s="107"/>
      <c r="C108" s="107"/>
      <c r="D108" s="107"/>
      <c r="E108" s="107"/>
      <c r="F108" s="108">
        <f t="shared" si="27"/>
        <v>4970</v>
      </c>
      <c r="G108" s="90" t="s">
        <v>305</v>
      </c>
      <c r="H108" s="14">
        <f>IF(ISNA(VLOOKUP(G108,Round4_Transactions!$A$2:$F$800,2,FALSE)), 0,VLOOKUP(G108,Round4_Transactions!$A$2:$F$800,2,FALSE))</f>
        <v>0</v>
      </c>
      <c r="I108" s="60">
        <f>IF(ISNA(VLOOKUP(G108,Round4_Transactions!$A$2:$F$800,3,FALSE)), 0,VLOOKUP(G108,Round4_Transactions!$A$2:$F$800,3,FALSE))</f>
        <v>0</v>
      </c>
      <c r="J108" s="60">
        <f>IF(ISNA(VLOOKUP(G108,Round4_Transactions!$A$2:$F$800,4,FALSE)), 0,VLOOKUP(G108,Round4_Transactions!$A$2:$F$800,4,FALSE))</f>
        <v>0</v>
      </c>
      <c r="K108" s="60">
        <f>IF(ISNA(VLOOKUP(G108,Round4_Transactions!$A$2:$F$800,5,FALSE)), 0,VLOOKUP(G108,Round4_Transactions!$A$2:$F$800,5,FALSE))</f>
        <v>0</v>
      </c>
      <c r="L108" s="86">
        <f>IF(ISNA(VLOOKUP(G108,Round4_Transactions!$A$2:$F$800,6,FALSE)), 0,VLOOKUP(G108,Round4_Transactions!$A$2:$F$800,6,FALSE))</f>
        <v>0</v>
      </c>
      <c r="M108" s="107">
        <f t="shared" si="1"/>
        <v>0</v>
      </c>
      <c r="N108" s="107">
        <f t="shared" si="3"/>
        <v>0</v>
      </c>
      <c r="O108" s="107">
        <f t="shared" si="4"/>
        <v>0</v>
      </c>
      <c r="P108" s="107">
        <f t="shared" si="5"/>
        <v>0</v>
      </c>
      <c r="Q108" s="107">
        <f t="shared" si="6"/>
        <v>0</v>
      </c>
      <c r="R108" s="107">
        <f t="shared" si="7"/>
        <v>0</v>
      </c>
      <c r="S108" s="107">
        <f t="shared" si="8"/>
        <v>0</v>
      </c>
      <c r="T108" s="107">
        <f t="shared" si="9"/>
        <v>0</v>
      </c>
      <c r="U108" s="107">
        <f t="shared" si="10"/>
        <v>0</v>
      </c>
      <c r="V108" s="107">
        <f t="shared" si="11"/>
        <v>0</v>
      </c>
      <c r="W108" s="107">
        <f t="shared" si="12"/>
        <v>0</v>
      </c>
      <c r="X108" s="107">
        <f t="shared" si="13"/>
        <v>0</v>
      </c>
      <c r="Y108" s="107">
        <f t="shared" si="14"/>
        <v>0</v>
      </c>
      <c r="Z108" s="107">
        <f t="shared" si="28"/>
        <v>0</v>
      </c>
      <c r="AA108" s="107">
        <f t="shared" si="29"/>
        <v>0</v>
      </c>
      <c r="AB108" s="107">
        <f t="shared" si="30"/>
        <v>0</v>
      </c>
      <c r="AC108" s="107">
        <f t="shared" si="31"/>
        <v>0</v>
      </c>
      <c r="AD108" s="107">
        <f t="shared" si="32"/>
        <v>0</v>
      </c>
      <c r="AE108" s="107">
        <f t="shared" si="33"/>
        <v>0</v>
      </c>
      <c r="AF108" s="107">
        <f t="shared" si="34"/>
        <v>0</v>
      </c>
      <c r="AG108" s="107">
        <f t="shared" si="35"/>
        <v>0</v>
      </c>
      <c r="AH108" s="107">
        <f t="shared" si="36"/>
        <v>0</v>
      </c>
      <c r="AI108" s="107">
        <f t="shared" si="37"/>
        <v>0</v>
      </c>
      <c r="AJ108" s="107">
        <f t="shared" si="38"/>
        <v>0</v>
      </c>
      <c r="AK108" s="107">
        <f t="shared" si="39"/>
        <v>0</v>
      </c>
    </row>
    <row r="109">
      <c r="A109" s="107"/>
      <c r="B109" s="107"/>
      <c r="C109" s="107"/>
      <c r="D109" s="107"/>
      <c r="E109" s="107"/>
      <c r="F109" s="108">
        <f t="shared" si="27"/>
        <v>4970</v>
      </c>
      <c r="G109" s="90" t="s">
        <v>306</v>
      </c>
      <c r="H109" s="14">
        <f>IF(ISNA(VLOOKUP(G109,Round4_Transactions!$A$2:$F$800,2,FALSE)), 0,VLOOKUP(G109,Round4_Transactions!$A$2:$F$800,2,FALSE))</f>
        <v>0</v>
      </c>
      <c r="I109" s="60">
        <f>IF(ISNA(VLOOKUP(G109,Round4_Transactions!$A$2:$F$800,3,FALSE)), 0,VLOOKUP(G109,Round4_Transactions!$A$2:$F$800,3,FALSE))</f>
        <v>0</v>
      </c>
      <c r="J109" s="60">
        <f>IF(ISNA(VLOOKUP(G109,Round4_Transactions!$A$2:$F$800,4,FALSE)), 0,VLOOKUP(G109,Round4_Transactions!$A$2:$F$800,4,FALSE))</f>
        <v>0</v>
      </c>
      <c r="K109" s="60">
        <f>IF(ISNA(VLOOKUP(G109,Round4_Transactions!$A$2:$F$800,5,FALSE)), 0,VLOOKUP(G109,Round4_Transactions!$A$2:$F$800,5,FALSE))</f>
        <v>0</v>
      </c>
      <c r="L109" s="86">
        <f>IF(ISNA(VLOOKUP(G109,Round4_Transactions!$A$2:$F$800,6,FALSE)), 0,VLOOKUP(G109,Round4_Transactions!$A$2:$F$800,6,FALSE))</f>
        <v>0</v>
      </c>
      <c r="M109" s="107">
        <f t="shared" si="1"/>
        <v>0</v>
      </c>
      <c r="N109" s="107">
        <f t="shared" si="3"/>
        <v>0</v>
      </c>
      <c r="O109" s="107">
        <f t="shared" si="4"/>
        <v>0</v>
      </c>
      <c r="P109" s="107">
        <f t="shared" si="5"/>
        <v>0</v>
      </c>
      <c r="Q109" s="107">
        <f t="shared" si="6"/>
        <v>0</v>
      </c>
      <c r="R109" s="107">
        <f t="shared" si="7"/>
        <v>0</v>
      </c>
      <c r="S109" s="107">
        <f t="shared" si="8"/>
        <v>0</v>
      </c>
      <c r="T109" s="107">
        <f t="shared" si="9"/>
        <v>0</v>
      </c>
      <c r="U109" s="107">
        <f t="shared" si="10"/>
        <v>0</v>
      </c>
      <c r="V109" s="107">
        <f t="shared" si="11"/>
        <v>0</v>
      </c>
      <c r="W109" s="107">
        <f t="shared" si="12"/>
        <v>0</v>
      </c>
      <c r="X109" s="107">
        <f t="shared" si="13"/>
        <v>0</v>
      </c>
      <c r="Y109" s="107">
        <f t="shared" si="14"/>
        <v>0</v>
      </c>
      <c r="Z109" s="107">
        <f t="shared" si="28"/>
        <v>0</v>
      </c>
      <c r="AA109" s="107">
        <f t="shared" si="29"/>
        <v>0</v>
      </c>
      <c r="AB109" s="107">
        <f t="shared" si="30"/>
        <v>0</v>
      </c>
      <c r="AC109" s="107">
        <f t="shared" si="31"/>
        <v>0</v>
      </c>
      <c r="AD109" s="107">
        <f t="shared" si="32"/>
        <v>0</v>
      </c>
      <c r="AE109" s="107">
        <f t="shared" si="33"/>
        <v>0</v>
      </c>
      <c r="AF109" s="107">
        <f t="shared" si="34"/>
        <v>0</v>
      </c>
      <c r="AG109" s="107">
        <f t="shared" si="35"/>
        <v>0</v>
      </c>
      <c r="AH109" s="107">
        <f t="shared" si="36"/>
        <v>0</v>
      </c>
      <c r="AI109" s="107">
        <f t="shared" si="37"/>
        <v>0</v>
      </c>
      <c r="AJ109" s="107">
        <f t="shared" si="38"/>
        <v>0</v>
      </c>
      <c r="AK109" s="107">
        <f t="shared" si="39"/>
        <v>0</v>
      </c>
    </row>
    <row r="110">
      <c r="A110" s="107"/>
      <c r="B110" s="107"/>
      <c r="C110" s="107"/>
      <c r="D110" s="107"/>
      <c r="E110" s="107"/>
      <c r="F110" s="108">
        <f t="shared" si="27"/>
        <v>4970</v>
      </c>
      <c r="G110" s="90" t="s">
        <v>307</v>
      </c>
      <c r="H110" s="14">
        <f>IF(ISNA(VLOOKUP(G110,Round4_Transactions!$A$2:$F$800,2,FALSE)), 0,VLOOKUP(G110,Round4_Transactions!$A$2:$F$800,2,FALSE))</f>
        <v>0</v>
      </c>
      <c r="I110" s="60">
        <f>IF(ISNA(VLOOKUP(G110,Round4_Transactions!$A$2:$F$800,3,FALSE)), 0,VLOOKUP(G110,Round4_Transactions!$A$2:$F$800,3,FALSE))</f>
        <v>0</v>
      </c>
      <c r="J110" s="60">
        <f>IF(ISNA(VLOOKUP(G110,Round4_Transactions!$A$2:$F$800,4,FALSE)), 0,VLOOKUP(G110,Round4_Transactions!$A$2:$F$800,4,FALSE))</f>
        <v>0</v>
      </c>
      <c r="K110" s="60">
        <f>IF(ISNA(VLOOKUP(G110,Round4_Transactions!$A$2:$F$800,5,FALSE)), 0,VLOOKUP(G110,Round4_Transactions!$A$2:$F$800,5,FALSE))</f>
        <v>0</v>
      </c>
      <c r="L110" s="86">
        <f>IF(ISNA(VLOOKUP(G110,Round4_Transactions!$A$2:$F$800,6,FALSE)), 0,VLOOKUP(G110,Round4_Transactions!$A$2:$F$800,6,FALSE))</f>
        <v>0</v>
      </c>
      <c r="M110" s="107">
        <f t="shared" si="1"/>
        <v>0</v>
      </c>
      <c r="N110" s="107">
        <f t="shared" si="3"/>
        <v>0</v>
      </c>
      <c r="O110" s="107">
        <f t="shared" si="4"/>
        <v>0</v>
      </c>
      <c r="P110" s="107">
        <f t="shared" si="5"/>
        <v>0</v>
      </c>
      <c r="Q110" s="107">
        <f t="shared" si="6"/>
        <v>0</v>
      </c>
      <c r="R110" s="107">
        <f t="shared" si="7"/>
        <v>0</v>
      </c>
      <c r="S110" s="107">
        <f t="shared" si="8"/>
        <v>0</v>
      </c>
      <c r="T110" s="107">
        <f t="shared" si="9"/>
        <v>0</v>
      </c>
      <c r="U110" s="107">
        <f t="shared" si="10"/>
        <v>0</v>
      </c>
      <c r="V110" s="107">
        <f t="shared" si="11"/>
        <v>0</v>
      </c>
      <c r="W110" s="107">
        <f t="shared" si="12"/>
        <v>0</v>
      </c>
      <c r="X110" s="107">
        <f t="shared" si="13"/>
        <v>0</v>
      </c>
      <c r="Y110" s="107">
        <f t="shared" si="14"/>
        <v>0</v>
      </c>
      <c r="Z110" s="107">
        <f t="shared" si="28"/>
        <v>0</v>
      </c>
      <c r="AA110" s="107">
        <f t="shared" si="29"/>
        <v>0</v>
      </c>
      <c r="AB110" s="107">
        <f t="shared" si="30"/>
        <v>0</v>
      </c>
      <c r="AC110" s="107">
        <f t="shared" si="31"/>
        <v>0</v>
      </c>
      <c r="AD110" s="107">
        <f t="shared" si="32"/>
        <v>0</v>
      </c>
      <c r="AE110" s="107">
        <f t="shared" si="33"/>
        <v>0</v>
      </c>
      <c r="AF110" s="107">
        <f t="shared" si="34"/>
        <v>0</v>
      </c>
      <c r="AG110" s="107">
        <f t="shared" si="35"/>
        <v>0</v>
      </c>
      <c r="AH110" s="107">
        <f t="shared" si="36"/>
        <v>0</v>
      </c>
      <c r="AI110" s="107">
        <f t="shared" si="37"/>
        <v>0</v>
      </c>
      <c r="AJ110" s="107">
        <f t="shared" si="38"/>
        <v>0</v>
      </c>
      <c r="AK110" s="107">
        <f t="shared" si="39"/>
        <v>0</v>
      </c>
    </row>
    <row r="111">
      <c r="A111" s="107"/>
      <c r="B111" s="107"/>
      <c r="C111" s="107"/>
      <c r="D111" s="107"/>
      <c r="E111" s="107"/>
      <c r="F111" s="108">
        <f t="shared" si="27"/>
        <v>4970</v>
      </c>
      <c r="G111" s="90" t="s">
        <v>308</v>
      </c>
      <c r="H111" s="14">
        <f>IF(ISNA(VLOOKUP(G111,Round4_Transactions!$A$2:$F$800,2,FALSE)), 0,VLOOKUP(G111,Round4_Transactions!$A$2:$F$800,2,FALSE))</f>
        <v>0</v>
      </c>
      <c r="I111" s="60">
        <f>IF(ISNA(VLOOKUP(G111,Round4_Transactions!$A$2:$F$800,3,FALSE)), 0,VLOOKUP(G111,Round4_Transactions!$A$2:$F$800,3,FALSE))</f>
        <v>0</v>
      </c>
      <c r="J111" s="60">
        <f>IF(ISNA(VLOOKUP(G111,Round4_Transactions!$A$2:$F$800,4,FALSE)), 0,VLOOKUP(G111,Round4_Transactions!$A$2:$F$800,4,FALSE))</f>
        <v>0</v>
      </c>
      <c r="K111" s="60">
        <f>IF(ISNA(VLOOKUP(G111,Round4_Transactions!$A$2:$F$800,5,FALSE)), 0,VLOOKUP(G111,Round4_Transactions!$A$2:$F$800,5,FALSE))</f>
        <v>0</v>
      </c>
      <c r="L111" s="86">
        <f>IF(ISNA(VLOOKUP(G111,Round4_Transactions!$A$2:$F$800,6,FALSE)), 0,VLOOKUP(G111,Round4_Transactions!$A$2:$F$800,6,FALSE))</f>
        <v>0</v>
      </c>
      <c r="M111" s="107">
        <f t="shared" si="1"/>
        <v>0</v>
      </c>
      <c r="N111" s="107">
        <f t="shared" si="3"/>
        <v>0</v>
      </c>
      <c r="O111" s="107">
        <f t="shared" si="4"/>
        <v>0</v>
      </c>
      <c r="P111" s="107">
        <f t="shared" si="5"/>
        <v>0</v>
      </c>
      <c r="Q111" s="107">
        <f t="shared" si="6"/>
        <v>0</v>
      </c>
      <c r="R111" s="107">
        <f t="shared" si="7"/>
        <v>0</v>
      </c>
      <c r="S111" s="107">
        <f t="shared" si="8"/>
        <v>0</v>
      </c>
      <c r="T111" s="107">
        <f t="shared" si="9"/>
        <v>0</v>
      </c>
      <c r="U111" s="107">
        <f t="shared" si="10"/>
        <v>0</v>
      </c>
      <c r="V111" s="107">
        <f t="shared" si="11"/>
        <v>0</v>
      </c>
      <c r="W111" s="107">
        <f t="shared" si="12"/>
        <v>0</v>
      </c>
      <c r="X111" s="107">
        <f t="shared" si="13"/>
        <v>0</v>
      </c>
      <c r="Y111" s="107">
        <f t="shared" si="14"/>
        <v>0</v>
      </c>
      <c r="Z111" s="107">
        <f t="shared" si="28"/>
        <v>0</v>
      </c>
      <c r="AA111" s="107">
        <f t="shared" si="29"/>
        <v>0</v>
      </c>
      <c r="AB111" s="107">
        <f t="shared" si="30"/>
        <v>0</v>
      </c>
      <c r="AC111" s="107">
        <f t="shared" si="31"/>
        <v>0</v>
      </c>
      <c r="AD111" s="107">
        <f t="shared" si="32"/>
        <v>0</v>
      </c>
      <c r="AE111" s="107">
        <f t="shared" si="33"/>
        <v>0</v>
      </c>
      <c r="AF111" s="107">
        <f t="shared" si="34"/>
        <v>0</v>
      </c>
      <c r="AG111" s="107">
        <f t="shared" si="35"/>
        <v>0</v>
      </c>
      <c r="AH111" s="107">
        <f t="shared" si="36"/>
        <v>0</v>
      </c>
      <c r="AI111" s="107">
        <f t="shared" si="37"/>
        <v>0</v>
      </c>
      <c r="AJ111" s="107">
        <f t="shared" si="38"/>
        <v>0</v>
      </c>
      <c r="AK111" s="107">
        <f t="shared" si="39"/>
        <v>0</v>
      </c>
    </row>
    <row r="112">
      <c r="A112" s="107"/>
      <c r="B112" s="107"/>
      <c r="C112" s="107"/>
      <c r="D112" s="107"/>
      <c r="E112" s="107"/>
      <c r="F112" s="108">
        <f t="shared" si="27"/>
        <v>4970</v>
      </c>
      <c r="G112" s="90" t="s">
        <v>309</v>
      </c>
      <c r="H112" s="14">
        <f>IF(ISNA(VLOOKUP(G112,Round4_Transactions!$A$2:$F$800,2,FALSE)), 0,VLOOKUP(G112,Round4_Transactions!$A$2:$F$800,2,FALSE))</f>
        <v>0</v>
      </c>
      <c r="I112" s="60">
        <f>IF(ISNA(VLOOKUP(G112,Round4_Transactions!$A$2:$F$800,3,FALSE)), 0,VLOOKUP(G112,Round4_Transactions!$A$2:$F$800,3,FALSE))</f>
        <v>0</v>
      </c>
      <c r="J112" s="60">
        <f>IF(ISNA(VLOOKUP(G112,Round4_Transactions!$A$2:$F$800,4,FALSE)), 0,VLOOKUP(G112,Round4_Transactions!$A$2:$F$800,4,FALSE))</f>
        <v>0</v>
      </c>
      <c r="K112" s="60">
        <f>IF(ISNA(VLOOKUP(G112,Round4_Transactions!$A$2:$F$800,5,FALSE)), 0,VLOOKUP(G112,Round4_Transactions!$A$2:$F$800,5,FALSE))</f>
        <v>0</v>
      </c>
      <c r="L112" s="86">
        <f>IF(ISNA(VLOOKUP(G112,Round4_Transactions!$A$2:$F$800,6,FALSE)), 0,VLOOKUP(G112,Round4_Transactions!$A$2:$F$800,6,FALSE))</f>
        <v>0</v>
      </c>
      <c r="M112" s="107">
        <f t="shared" si="1"/>
        <v>0</v>
      </c>
      <c r="N112" s="107">
        <f t="shared" si="3"/>
        <v>0</v>
      </c>
      <c r="O112" s="107">
        <f t="shared" si="4"/>
        <v>0</v>
      </c>
      <c r="P112" s="107">
        <f t="shared" si="5"/>
        <v>0</v>
      </c>
      <c r="Q112" s="107">
        <f t="shared" si="6"/>
        <v>0</v>
      </c>
      <c r="R112" s="107">
        <f t="shared" si="7"/>
        <v>0</v>
      </c>
      <c r="S112" s="107">
        <f t="shared" si="8"/>
        <v>0</v>
      </c>
      <c r="T112" s="107">
        <f t="shared" si="9"/>
        <v>0</v>
      </c>
      <c r="U112" s="107">
        <f t="shared" si="10"/>
        <v>0</v>
      </c>
      <c r="V112" s="107">
        <f t="shared" si="11"/>
        <v>0</v>
      </c>
      <c r="W112" s="107">
        <f t="shared" si="12"/>
        <v>0</v>
      </c>
      <c r="X112" s="107">
        <f t="shared" si="13"/>
        <v>0</v>
      </c>
      <c r="Y112" s="107">
        <f t="shared" si="14"/>
        <v>0</v>
      </c>
      <c r="Z112" s="107">
        <f t="shared" si="28"/>
        <v>0</v>
      </c>
      <c r="AA112" s="107">
        <f t="shared" si="29"/>
        <v>0</v>
      </c>
      <c r="AB112" s="107">
        <f t="shared" si="30"/>
        <v>0</v>
      </c>
      <c r="AC112" s="107">
        <f t="shared" si="31"/>
        <v>0</v>
      </c>
      <c r="AD112" s="107">
        <f t="shared" si="32"/>
        <v>0</v>
      </c>
      <c r="AE112" s="107">
        <f t="shared" si="33"/>
        <v>0</v>
      </c>
      <c r="AF112" s="107">
        <f t="shared" si="34"/>
        <v>0</v>
      </c>
      <c r="AG112" s="107">
        <f t="shared" si="35"/>
        <v>0</v>
      </c>
      <c r="AH112" s="107">
        <f t="shared" si="36"/>
        <v>0</v>
      </c>
      <c r="AI112" s="107">
        <f t="shared" si="37"/>
        <v>0</v>
      </c>
      <c r="AJ112" s="107">
        <f t="shared" si="38"/>
        <v>0</v>
      </c>
      <c r="AK112" s="107">
        <f t="shared" si="39"/>
        <v>0</v>
      </c>
    </row>
    <row r="113">
      <c r="A113" s="107"/>
      <c r="B113" s="107"/>
      <c r="C113" s="107"/>
      <c r="D113" s="107"/>
      <c r="E113" s="107"/>
      <c r="F113" s="108">
        <f t="shared" si="27"/>
        <v>4970</v>
      </c>
      <c r="G113" s="90" t="s">
        <v>310</v>
      </c>
      <c r="H113" s="14">
        <f>IF(ISNA(VLOOKUP(G113,Round4_Transactions!$A$2:$F$800,2,FALSE)), 0,VLOOKUP(G113,Round4_Transactions!$A$2:$F$800,2,FALSE))</f>
        <v>0</v>
      </c>
      <c r="I113" s="60">
        <f>IF(ISNA(VLOOKUP(G113,Round4_Transactions!$A$2:$F$800,3,FALSE)), 0,VLOOKUP(G113,Round4_Transactions!$A$2:$F$800,3,FALSE))</f>
        <v>0</v>
      </c>
      <c r="J113" s="60">
        <f>IF(ISNA(VLOOKUP(G113,Round4_Transactions!$A$2:$F$800,4,FALSE)), 0,VLOOKUP(G113,Round4_Transactions!$A$2:$F$800,4,FALSE))</f>
        <v>0</v>
      </c>
      <c r="K113" s="60">
        <f>IF(ISNA(VLOOKUP(G113,Round4_Transactions!$A$2:$F$800,5,FALSE)), 0,VLOOKUP(G113,Round4_Transactions!$A$2:$F$800,5,FALSE))</f>
        <v>0</v>
      </c>
      <c r="L113" s="86">
        <f>IF(ISNA(VLOOKUP(G113,Round4_Transactions!$A$2:$F$800,6,FALSE)), 0,VLOOKUP(G113,Round4_Transactions!$A$2:$F$800,6,FALSE))</f>
        <v>0</v>
      </c>
      <c r="M113" s="107">
        <f t="shared" si="1"/>
        <v>0</v>
      </c>
      <c r="N113" s="107">
        <f t="shared" si="3"/>
        <v>0</v>
      </c>
      <c r="O113" s="107">
        <f t="shared" si="4"/>
        <v>0</v>
      </c>
      <c r="P113" s="107">
        <f t="shared" si="5"/>
        <v>0</v>
      </c>
      <c r="Q113" s="107">
        <f t="shared" si="6"/>
        <v>0</v>
      </c>
      <c r="R113" s="107">
        <f t="shared" si="7"/>
        <v>0</v>
      </c>
      <c r="S113" s="107">
        <f t="shared" si="8"/>
        <v>0</v>
      </c>
      <c r="T113" s="107">
        <f t="shared" si="9"/>
        <v>0</v>
      </c>
      <c r="U113" s="107">
        <f t="shared" si="10"/>
        <v>0</v>
      </c>
      <c r="V113" s="107">
        <f t="shared" si="11"/>
        <v>0</v>
      </c>
      <c r="W113" s="107">
        <f t="shared" si="12"/>
        <v>0</v>
      </c>
      <c r="X113" s="107">
        <f t="shared" si="13"/>
        <v>0</v>
      </c>
      <c r="Y113" s="107">
        <f t="shared" si="14"/>
        <v>0</v>
      </c>
      <c r="Z113" s="107">
        <f t="shared" si="28"/>
        <v>0</v>
      </c>
      <c r="AA113" s="107">
        <f t="shared" si="29"/>
        <v>0</v>
      </c>
      <c r="AB113" s="107">
        <f t="shared" si="30"/>
        <v>0</v>
      </c>
      <c r="AC113" s="107">
        <f t="shared" si="31"/>
        <v>0</v>
      </c>
      <c r="AD113" s="107">
        <f t="shared" si="32"/>
        <v>0</v>
      </c>
      <c r="AE113" s="107">
        <f t="shared" si="33"/>
        <v>0</v>
      </c>
      <c r="AF113" s="107">
        <f t="shared" si="34"/>
        <v>0</v>
      </c>
      <c r="AG113" s="107">
        <f t="shared" si="35"/>
        <v>0</v>
      </c>
      <c r="AH113" s="107">
        <f t="shared" si="36"/>
        <v>0</v>
      </c>
      <c r="AI113" s="107">
        <f t="shared" si="37"/>
        <v>0</v>
      </c>
      <c r="AJ113" s="107">
        <f t="shared" si="38"/>
        <v>0</v>
      </c>
      <c r="AK113" s="107">
        <f t="shared" si="39"/>
        <v>0</v>
      </c>
    </row>
    <row r="114">
      <c r="A114" s="107"/>
      <c r="B114" s="107"/>
      <c r="C114" s="107"/>
      <c r="D114" s="107"/>
      <c r="E114" s="107"/>
      <c r="F114" s="108">
        <f t="shared" si="27"/>
        <v>4970</v>
      </c>
      <c r="G114" s="90" t="s">
        <v>311</v>
      </c>
      <c r="H114" s="14">
        <f>IF(ISNA(VLOOKUP(G114,Round4_Transactions!$A$2:$F$800,2,FALSE)), 0,VLOOKUP(G114,Round4_Transactions!$A$2:$F$800,2,FALSE))</f>
        <v>0</v>
      </c>
      <c r="I114" s="60">
        <f>IF(ISNA(VLOOKUP(G114,Round4_Transactions!$A$2:$F$800,3,FALSE)), 0,VLOOKUP(G114,Round4_Transactions!$A$2:$F$800,3,FALSE))</f>
        <v>0</v>
      </c>
      <c r="J114" s="60">
        <f>IF(ISNA(VLOOKUP(G114,Round4_Transactions!$A$2:$F$800,4,FALSE)), 0,VLOOKUP(G114,Round4_Transactions!$A$2:$F$800,4,FALSE))</f>
        <v>0</v>
      </c>
      <c r="K114" s="60">
        <f>IF(ISNA(VLOOKUP(G114,Round4_Transactions!$A$2:$F$800,5,FALSE)), 0,VLOOKUP(G114,Round4_Transactions!$A$2:$F$800,5,FALSE))</f>
        <v>0</v>
      </c>
      <c r="L114" s="86">
        <f>IF(ISNA(VLOOKUP(G114,Round4_Transactions!$A$2:$F$800,6,FALSE)), 0,VLOOKUP(G114,Round4_Transactions!$A$2:$F$800,6,FALSE))</f>
        <v>0</v>
      </c>
      <c r="M114" s="107">
        <f t="shared" si="1"/>
        <v>0</v>
      </c>
      <c r="N114" s="107">
        <f t="shared" si="3"/>
        <v>0</v>
      </c>
      <c r="O114" s="107">
        <f t="shared" si="4"/>
        <v>0</v>
      </c>
      <c r="P114" s="107">
        <f t="shared" si="5"/>
        <v>0</v>
      </c>
      <c r="Q114" s="107">
        <f t="shared" si="6"/>
        <v>0</v>
      </c>
      <c r="R114" s="107">
        <f t="shared" si="7"/>
        <v>0</v>
      </c>
      <c r="S114" s="107">
        <f t="shared" si="8"/>
        <v>0</v>
      </c>
      <c r="T114" s="107">
        <f t="shared" si="9"/>
        <v>0</v>
      </c>
      <c r="U114" s="107">
        <f t="shared" si="10"/>
        <v>0</v>
      </c>
      <c r="V114" s="107">
        <f t="shared" si="11"/>
        <v>0</v>
      </c>
      <c r="W114" s="107">
        <f t="shared" si="12"/>
        <v>0</v>
      </c>
      <c r="X114" s="107">
        <f t="shared" si="13"/>
        <v>0</v>
      </c>
      <c r="Y114" s="107">
        <f t="shared" si="14"/>
        <v>0</v>
      </c>
      <c r="Z114" s="107">
        <f t="shared" si="28"/>
        <v>0</v>
      </c>
      <c r="AA114" s="107">
        <f t="shared" si="29"/>
        <v>0</v>
      </c>
      <c r="AB114" s="107">
        <f t="shared" si="30"/>
        <v>0</v>
      </c>
      <c r="AC114" s="107">
        <f t="shared" si="31"/>
        <v>0</v>
      </c>
      <c r="AD114" s="107">
        <f t="shared" si="32"/>
        <v>0</v>
      </c>
      <c r="AE114" s="107">
        <f t="shared" si="33"/>
        <v>0</v>
      </c>
      <c r="AF114" s="107">
        <f t="shared" si="34"/>
        <v>0</v>
      </c>
      <c r="AG114" s="107">
        <f t="shared" si="35"/>
        <v>0</v>
      </c>
      <c r="AH114" s="107">
        <f t="shared" si="36"/>
        <v>0</v>
      </c>
      <c r="AI114" s="107">
        <f t="shared" si="37"/>
        <v>0</v>
      </c>
      <c r="AJ114" s="107">
        <f t="shared" si="38"/>
        <v>0</v>
      </c>
      <c r="AK114" s="107">
        <f t="shared" si="39"/>
        <v>0</v>
      </c>
    </row>
    <row r="115">
      <c r="A115" s="107"/>
      <c r="B115" s="107"/>
      <c r="C115" s="107"/>
      <c r="D115" s="107"/>
      <c r="E115" s="107"/>
      <c r="F115" s="108">
        <f t="shared" si="27"/>
        <v>4970</v>
      </c>
      <c r="G115" s="90" t="s">
        <v>312</v>
      </c>
      <c r="H115" s="14">
        <f>IF(ISNA(VLOOKUP(G115,Round4_Transactions!$A$2:$F$800,2,FALSE)), 0,VLOOKUP(G115,Round4_Transactions!$A$2:$F$800,2,FALSE))</f>
        <v>0</v>
      </c>
      <c r="I115" s="60">
        <f>IF(ISNA(VLOOKUP(G115,Round4_Transactions!$A$2:$F$800,3,FALSE)), 0,VLOOKUP(G115,Round4_Transactions!$A$2:$F$800,3,FALSE))</f>
        <v>0</v>
      </c>
      <c r="J115" s="60">
        <f>IF(ISNA(VLOOKUP(G115,Round4_Transactions!$A$2:$F$800,4,FALSE)), 0,VLOOKUP(G115,Round4_Transactions!$A$2:$F$800,4,FALSE))</f>
        <v>0</v>
      </c>
      <c r="K115" s="60">
        <f>IF(ISNA(VLOOKUP(G115,Round4_Transactions!$A$2:$F$800,5,FALSE)), 0,VLOOKUP(G115,Round4_Transactions!$A$2:$F$800,5,FALSE))</f>
        <v>0</v>
      </c>
      <c r="L115" s="86">
        <f>IF(ISNA(VLOOKUP(G115,Round4_Transactions!$A$2:$F$800,6,FALSE)), 0,VLOOKUP(G115,Round4_Transactions!$A$2:$F$800,6,FALSE))</f>
        <v>0</v>
      </c>
      <c r="M115" s="107">
        <f t="shared" si="1"/>
        <v>0</v>
      </c>
      <c r="N115" s="107">
        <f t="shared" si="3"/>
        <v>0</v>
      </c>
      <c r="O115" s="107">
        <f t="shared" si="4"/>
        <v>0</v>
      </c>
      <c r="P115" s="107">
        <f t="shared" si="5"/>
        <v>0</v>
      </c>
      <c r="Q115" s="107">
        <f t="shared" si="6"/>
        <v>0</v>
      </c>
      <c r="R115" s="107">
        <f t="shared" si="7"/>
        <v>0</v>
      </c>
      <c r="S115" s="107">
        <f t="shared" si="8"/>
        <v>0</v>
      </c>
      <c r="T115" s="107">
        <f t="shared" si="9"/>
        <v>0</v>
      </c>
      <c r="U115" s="107">
        <f t="shared" si="10"/>
        <v>0</v>
      </c>
      <c r="V115" s="107">
        <f t="shared" si="11"/>
        <v>0</v>
      </c>
      <c r="W115" s="107">
        <f t="shared" si="12"/>
        <v>0</v>
      </c>
      <c r="X115" s="107">
        <f t="shared" si="13"/>
        <v>0</v>
      </c>
      <c r="Y115" s="107">
        <f t="shared" si="14"/>
        <v>0</v>
      </c>
      <c r="Z115" s="107">
        <f t="shared" si="28"/>
        <v>0</v>
      </c>
      <c r="AA115" s="107">
        <f t="shared" si="29"/>
        <v>0</v>
      </c>
      <c r="AB115" s="107">
        <f t="shared" si="30"/>
        <v>0</v>
      </c>
      <c r="AC115" s="107">
        <f t="shared" si="31"/>
        <v>0</v>
      </c>
      <c r="AD115" s="107">
        <f t="shared" si="32"/>
        <v>0</v>
      </c>
      <c r="AE115" s="107">
        <f t="shared" si="33"/>
        <v>0</v>
      </c>
      <c r="AF115" s="107">
        <f t="shared" si="34"/>
        <v>0</v>
      </c>
      <c r="AG115" s="107">
        <f t="shared" si="35"/>
        <v>0</v>
      </c>
      <c r="AH115" s="107">
        <f t="shared" si="36"/>
        <v>0</v>
      </c>
      <c r="AI115" s="107">
        <f t="shared" si="37"/>
        <v>0</v>
      </c>
      <c r="AJ115" s="107">
        <f t="shared" si="38"/>
        <v>0</v>
      </c>
      <c r="AK115" s="107">
        <f t="shared" si="39"/>
        <v>0</v>
      </c>
    </row>
    <row r="116">
      <c r="A116" s="107"/>
      <c r="B116" s="107"/>
      <c r="C116" s="107"/>
      <c r="D116" s="107"/>
      <c r="E116" s="107"/>
      <c r="F116" s="108">
        <f t="shared" si="27"/>
        <v>4970</v>
      </c>
      <c r="G116" s="90" t="s">
        <v>313</v>
      </c>
      <c r="H116" s="14">
        <f>IF(ISNA(VLOOKUP(G116,Round4_Transactions!$A$2:$F$800,2,FALSE)), 0,VLOOKUP(G116,Round4_Transactions!$A$2:$F$800,2,FALSE))</f>
        <v>0</v>
      </c>
      <c r="I116" s="60">
        <f>IF(ISNA(VLOOKUP(G116,Round4_Transactions!$A$2:$F$800,3,FALSE)), 0,VLOOKUP(G116,Round4_Transactions!$A$2:$F$800,3,FALSE))</f>
        <v>0</v>
      </c>
      <c r="J116" s="60">
        <f>IF(ISNA(VLOOKUP(G116,Round4_Transactions!$A$2:$F$800,4,FALSE)), 0,VLOOKUP(G116,Round4_Transactions!$A$2:$F$800,4,FALSE))</f>
        <v>0</v>
      </c>
      <c r="K116" s="60">
        <f>IF(ISNA(VLOOKUP(G116,Round4_Transactions!$A$2:$F$800,5,FALSE)), 0,VLOOKUP(G116,Round4_Transactions!$A$2:$F$800,5,FALSE))</f>
        <v>0</v>
      </c>
      <c r="L116" s="86">
        <f>IF(ISNA(VLOOKUP(G116,Round4_Transactions!$A$2:$F$800,6,FALSE)), 0,VLOOKUP(G116,Round4_Transactions!$A$2:$F$800,6,FALSE))</f>
        <v>0</v>
      </c>
      <c r="M116" s="107">
        <f t="shared" si="1"/>
        <v>0</v>
      </c>
      <c r="N116" s="107">
        <f t="shared" si="3"/>
        <v>0</v>
      </c>
      <c r="O116" s="107">
        <f t="shared" si="4"/>
        <v>0</v>
      </c>
      <c r="P116" s="107">
        <f t="shared" si="5"/>
        <v>0</v>
      </c>
      <c r="Q116" s="107">
        <f t="shared" si="6"/>
        <v>0</v>
      </c>
      <c r="R116" s="107">
        <f t="shared" si="7"/>
        <v>0</v>
      </c>
      <c r="S116" s="107">
        <f t="shared" si="8"/>
        <v>0</v>
      </c>
      <c r="T116" s="107">
        <f t="shared" si="9"/>
        <v>0</v>
      </c>
      <c r="U116" s="107">
        <f t="shared" si="10"/>
        <v>0</v>
      </c>
      <c r="V116" s="107">
        <f t="shared" si="11"/>
        <v>0</v>
      </c>
      <c r="W116" s="107">
        <f t="shared" si="12"/>
        <v>0</v>
      </c>
      <c r="X116" s="107">
        <f t="shared" si="13"/>
        <v>0</v>
      </c>
      <c r="Y116" s="107">
        <f t="shared" si="14"/>
        <v>0</v>
      </c>
      <c r="Z116" s="107">
        <f t="shared" si="28"/>
        <v>0</v>
      </c>
      <c r="AA116" s="107">
        <f t="shared" si="29"/>
        <v>0</v>
      </c>
      <c r="AB116" s="107">
        <f t="shared" si="30"/>
        <v>0</v>
      </c>
      <c r="AC116" s="107">
        <f t="shared" si="31"/>
        <v>0</v>
      </c>
      <c r="AD116" s="107">
        <f t="shared" si="32"/>
        <v>0</v>
      </c>
      <c r="AE116" s="107">
        <f t="shared" si="33"/>
        <v>0</v>
      </c>
      <c r="AF116" s="107">
        <f t="shared" si="34"/>
        <v>0</v>
      </c>
      <c r="AG116" s="107">
        <f t="shared" si="35"/>
        <v>0</v>
      </c>
      <c r="AH116" s="107">
        <f t="shared" si="36"/>
        <v>0</v>
      </c>
      <c r="AI116" s="107">
        <f t="shared" si="37"/>
        <v>0</v>
      </c>
      <c r="AJ116" s="107">
        <f t="shared" si="38"/>
        <v>0</v>
      </c>
      <c r="AK116" s="107">
        <f t="shared" si="39"/>
        <v>0</v>
      </c>
    </row>
    <row r="117">
      <c r="A117" s="107"/>
      <c r="B117" s="107"/>
      <c r="C117" s="107"/>
      <c r="D117" s="107"/>
      <c r="E117" s="107"/>
      <c r="F117" s="108">
        <f t="shared" si="27"/>
        <v>4970</v>
      </c>
      <c r="G117" s="90" t="s">
        <v>314</v>
      </c>
      <c r="H117" s="14">
        <f>IF(ISNA(VLOOKUP(G117,Round4_Transactions!$A$2:$F$800,2,FALSE)), 0,VLOOKUP(G117,Round4_Transactions!$A$2:$F$800,2,FALSE))</f>
        <v>0</v>
      </c>
      <c r="I117" s="60">
        <f>IF(ISNA(VLOOKUP(G117,Round4_Transactions!$A$2:$F$800,3,FALSE)), 0,VLOOKUP(G117,Round4_Transactions!$A$2:$F$800,3,FALSE))</f>
        <v>0</v>
      </c>
      <c r="J117" s="60">
        <f>IF(ISNA(VLOOKUP(G117,Round4_Transactions!$A$2:$F$800,4,FALSE)), 0,VLOOKUP(G117,Round4_Transactions!$A$2:$F$800,4,FALSE))</f>
        <v>0</v>
      </c>
      <c r="K117" s="60">
        <f>IF(ISNA(VLOOKUP(G117,Round4_Transactions!$A$2:$F$800,5,FALSE)), 0,VLOOKUP(G117,Round4_Transactions!$A$2:$F$800,5,FALSE))</f>
        <v>0</v>
      </c>
      <c r="L117" s="86">
        <f>IF(ISNA(VLOOKUP(G117,Round4_Transactions!$A$2:$F$800,6,FALSE)), 0,VLOOKUP(G117,Round4_Transactions!$A$2:$F$800,6,FALSE))</f>
        <v>0</v>
      </c>
      <c r="M117" s="107">
        <f t="shared" si="1"/>
        <v>0</v>
      </c>
      <c r="N117" s="107">
        <f t="shared" si="3"/>
        <v>0</v>
      </c>
      <c r="O117" s="107">
        <f t="shared" si="4"/>
        <v>0</v>
      </c>
      <c r="P117" s="107">
        <f t="shared" si="5"/>
        <v>0</v>
      </c>
      <c r="Q117" s="107">
        <f t="shared" si="6"/>
        <v>0</v>
      </c>
      <c r="R117" s="107">
        <f t="shared" si="7"/>
        <v>0</v>
      </c>
      <c r="S117" s="107">
        <f t="shared" si="8"/>
        <v>0</v>
      </c>
      <c r="T117" s="107">
        <f t="shared" si="9"/>
        <v>0</v>
      </c>
      <c r="U117" s="107">
        <f t="shared" si="10"/>
        <v>0</v>
      </c>
      <c r="V117" s="107">
        <f t="shared" si="11"/>
        <v>0</v>
      </c>
      <c r="W117" s="107">
        <f t="shared" si="12"/>
        <v>0</v>
      </c>
      <c r="X117" s="107">
        <f t="shared" si="13"/>
        <v>0</v>
      </c>
      <c r="Y117" s="107">
        <f t="shared" si="14"/>
        <v>0</v>
      </c>
      <c r="Z117" s="107">
        <f t="shared" si="28"/>
        <v>0</v>
      </c>
      <c r="AA117" s="107">
        <f t="shared" si="29"/>
        <v>0</v>
      </c>
      <c r="AB117" s="107">
        <f t="shared" si="30"/>
        <v>0</v>
      </c>
      <c r="AC117" s="107">
        <f t="shared" si="31"/>
        <v>0</v>
      </c>
      <c r="AD117" s="107">
        <f t="shared" si="32"/>
        <v>0</v>
      </c>
      <c r="AE117" s="107">
        <f t="shared" si="33"/>
        <v>0</v>
      </c>
      <c r="AF117" s="107">
        <f t="shared" si="34"/>
        <v>0</v>
      </c>
      <c r="AG117" s="107">
        <f t="shared" si="35"/>
        <v>0</v>
      </c>
      <c r="AH117" s="107">
        <f t="shared" si="36"/>
        <v>0</v>
      </c>
      <c r="AI117" s="107">
        <f t="shared" si="37"/>
        <v>0</v>
      </c>
      <c r="AJ117" s="107">
        <f t="shared" si="38"/>
        <v>0</v>
      </c>
      <c r="AK117" s="107">
        <f t="shared" si="39"/>
        <v>0</v>
      </c>
    </row>
    <row r="118">
      <c r="A118" s="107"/>
      <c r="B118" s="107"/>
      <c r="C118" s="107"/>
      <c r="D118" s="107"/>
      <c r="E118" s="107"/>
      <c r="F118" s="108">
        <f t="shared" si="27"/>
        <v>4970</v>
      </c>
      <c r="G118" s="90" t="s">
        <v>315</v>
      </c>
      <c r="H118" s="14">
        <f>IF(ISNA(VLOOKUP(G118,Round4_Transactions!$A$2:$F$800,2,FALSE)), 0,VLOOKUP(G118,Round4_Transactions!$A$2:$F$800,2,FALSE))</f>
        <v>0</v>
      </c>
      <c r="I118" s="60">
        <f>IF(ISNA(VLOOKUP(G118,Round4_Transactions!$A$2:$F$800,3,FALSE)), 0,VLOOKUP(G118,Round4_Transactions!$A$2:$F$800,3,FALSE))</f>
        <v>0</v>
      </c>
      <c r="J118" s="60">
        <f>IF(ISNA(VLOOKUP(G118,Round4_Transactions!$A$2:$F$800,4,FALSE)), 0,VLOOKUP(G118,Round4_Transactions!$A$2:$F$800,4,FALSE))</f>
        <v>0</v>
      </c>
      <c r="K118" s="60">
        <f>IF(ISNA(VLOOKUP(G118,Round4_Transactions!$A$2:$F$800,5,FALSE)), 0,VLOOKUP(G118,Round4_Transactions!$A$2:$F$800,5,FALSE))</f>
        <v>0</v>
      </c>
      <c r="L118" s="86">
        <f>IF(ISNA(VLOOKUP(G118,Round4_Transactions!$A$2:$F$800,6,FALSE)), 0,VLOOKUP(G118,Round4_Transactions!$A$2:$F$800,6,FALSE))</f>
        <v>0</v>
      </c>
      <c r="M118" s="107">
        <f t="shared" si="1"/>
        <v>0</v>
      </c>
      <c r="N118" s="107">
        <f t="shared" si="3"/>
        <v>0</v>
      </c>
      <c r="O118" s="107">
        <f t="shared" si="4"/>
        <v>0</v>
      </c>
      <c r="P118" s="107">
        <f t="shared" si="5"/>
        <v>0</v>
      </c>
      <c r="Q118" s="107">
        <f t="shared" si="6"/>
        <v>0</v>
      </c>
      <c r="R118" s="107">
        <f t="shared" si="7"/>
        <v>0</v>
      </c>
      <c r="S118" s="107">
        <f t="shared" si="8"/>
        <v>0</v>
      </c>
      <c r="T118" s="107">
        <f t="shared" si="9"/>
        <v>0</v>
      </c>
      <c r="U118" s="107">
        <f t="shared" si="10"/>
        <v>0</v>
      </c>
      <c r="V118" s="107">
        <f t="shared" si="11"/>
        <v>0</v>
      </c>
      <c r="W118" s="107">
        <f t="shared" si="12"/>
        <v>0</v>
      </c>
      <c r="X118" s="107">
        <f t="shared" si="13"/>
        <v>0</v>
      </c>
      <c r="Y118" s="107">
        <f t="shared" si="14"/>
        <v>0</v>
      </c>
      <c r="Z118" s="107">
        <f t="shared" si="28"/>
        <v>0</v>
      </c>
      <c r="AA118" s="107">
        <f t="shared" si="29"/>
        <v>0</v>
      </c>
      <c r="AB118" s="107">
        <f t="shared" si="30"/>
        <v>0</v>
      </c>
      <c r="AC118" s="107">
        <f t="shared" si="31"/>
        <v>0</v>
      </c>
      <c r="AD118" s="107">
        <f t="shared" si="32"/>
        <v>0</v>
      </c>
      <c r="AE118" s="107">
        <f t="shared" si="33"/>
        <v>0</v>
      </c>
      <c r="AF118" s="107">
        <f t="shared" si="34"/>
        <v>0</v>
      </c>
      <c r="AG118" s="107">
        <f t="shared" si="35"/>
        <v>0</v>
      </c>
      <c r="AH118" s="107">
        <f t="shared" si="36"/>
        <v>0</v>
      </c>
      <c r="AI118" s="107">
        <f t="shared" si="37"/>
        <v>0</v>
      </c>
      <c r="AJ118" s="107">
        <f t="shared" si="38"/>
        <v>0</v>
      </c>
      <c r="AK118" s="107">
        <f t="shared" si="39"/>
        <v>0</v>
      </c>
    </row>
    <row r="119">
      <c r="A119" s="107"/>
      <c r="B119" s="107"/>
      <c r="C119" s="107"/>
      <c r="D119" s="107"/>
      <c r="E119" s="107"/>
      <c r="F119" s="108">
        <f t="shared" si="27"/>
        <v>4970</v>
      </c>
      <c r="G119" s="90" t="s">
        <v>316</v>
      </c>
      <c r="H119" s="14">
        <f>IF(ISNA(VLOOKUP(G119,Round4_Transactions!$A$2:$F$800,2,FALSE)), 0,VLOOKUP(G119,Round4_Transactions!$A$2:$F$800,2,FALSE))</f>
        <v>0</v>
      </c>
      <c r="I119" s="60">
        <f>IF(ISNA(VLOOKUP(G119,Round4_Transactions!$A$2:$F$800,3,FALSE)), 0,VLOOKUP(G119,Round4_Transactions!$A$2:$F$800,3,FALSE))</f>
        <v>0</v>
      </c>
      <c r="J119" s="60">
        <f>IF(ISNA(VLOOKUP(G119,Round4_Transactions!$A$2:$F$800,4,FALSE)), 0,VLOOKUP(G119,Round4_Transactions!$A$2:$F$800,4,FALSE))</f>
        <v>0</v>
      </c>
      <c r="K119" s="60">
        <f>IF(ISNA(VLOOKUP(G119,Round4_Transactions!$A$2:$F$800,5,FALSE)), 0,VLOOKUP(G119,Round4_Transactions!$A$2:$F$800,5,FALSE))</f>
        <v>0</v>
      </c>
      <c r="L119" s="86">
        <f>IF(ISNA(VLOOKUP(G119,Round4_Transactions!$A$2:$F$800,6,FALSE)), 0,VLOOKUP(G119,Round4_Transactions!$A$2:$F$800,6,FALSE))</f>
        <v>0</v>
      </c>
      <c r="M119" s="107">
        <f t="shared" si="1"/>
        <v>0</v>
      </c>
      <c r="N119" s="107">
        <f t="shared" si="3"/>
        <v>0</v>
      </c>
      <c r="O119" s="107">
        <f t="shared" si="4"/>
        <v>0</v>
      </c>
      <c r="P119" s="107">
        <f t="shared" si="5"/>
        <v>0</v>
      </c>
      <c r="Q119" s="107">
        <f t="shared" si="6"/>
        <v>0</v>
      </c>
      <c r="R119" s="107">
        <f t="shared" si="7"/>
        <v>0</v>
      </c>
      <c r="S119" s="107">
        <f t="shared" si="8"/>
        <v>0</v>
      </c>
      <c r="T119" s="107">
        <f t="shared" si="9"/>
        <v>0</v>
      </c>
      <c r="U119" s="107">
        <f t="shared" si="10"/>
        <v>0</v>
      </c>
      <c r="V119" s="107">
        <f t="shared" si="11"/>
        <v>0</v>
      </c>
      <c r="W119" s="107">
        <f t="shared" si="12"/>
        <v>0</v>
      </c>
      <c r="X119" s="107">
        <f t="shared" si="13"/>
        <v>0</v>
      </c>
      <c r="Y119" s="107">
        <f t="shared" si="14"/>
        <v>0</v>
      </c>
      <c r="Z119" s="107">
        <f t="shared" si="28"/>
        <v>0</v>
      </c>
      <c r="AA119" s="107">
        <f t="shared" si="29"/>
        <v>0</v>
      </c>
      <c r="AB119" s="107">
        <f t="shared" si="30"/>
        <v>0</v>
      </c>
      <c r="AC119" s="107">
        <f t="shared" si="31"/>
        <v>0</v>
      </c>
      <c r="AD119" s="107">
        <f t="shared" si="32"/>
        <v>0</v>
      </c>
      <c r="AE119" s="107">
        <f t="shared" si="33"/>
        <v>0</v>
      </c>
      <c r="AF119" s="107">
        <f t="shared" si="34"/>
        <v>0</v>
      </c>
      <c r="AG119" s="107">
        <f t="shared" si="35"/>
        <v>0</v>
      </c>
      <c r="AH119" s="107">
        <f t="shared" si="36"/>
        <v>0</v>
      </c>
      <c r="AI119" s="107">
        <f t="shared" si="37"/>
        <v>0</v>
      </c>
      <c r="AJ119" s="107">
        <f t="shared" si="38"/>
        <v>0</v>
      </c>
      <c r="AK119" s="107">
        <f t="shared" si="39"/>
        <v>0</v>
      </c>
    </row>
    <row r="120">
      <c r="A120" s="107"/>
      <c r="B120" s="107"/>
      <c r="C120" s="107"/>
      <c r="D120" s="107"/>
      <c r="E120" s="107"/>
      <c r="F120" s="108">
        <f t="shared" si="27"/>
        <v>4970</v>
      </c>
      <c r="G120" s="90" t="s">
        <v>317</v>
      </c>
      <c r="H120" s="14">
        <f>IF(ISNA(VLOOKUP(G120,Round4_Transactions!$A$2:$F$800,2,FALSE)), 0,VLOOKUP(G120,Round4_Transactions!$A$2:$F$800,2,FALSE))</f>
        <v>0</v>
      </c>
      <c r="I120" s="60">
        <f>IF(ISNA(VLOOKUP(G120,Round4_Transactions!$A$2:$F$800,3,FALSE)), 0,VLOOKUP(G120,Round4_Transactions!$A$2:$F$800,3,FALSE))</f>
        <v>0</v>
      </c>
      <c r="J120" s="60">
        <f>IF(ISNA(VLOOKUP(G120,Round4_Transactions!$A$2:$F$800,4,FALSE)), 0,VLOOKUP(G120,Round4_Transactions!$A$2:$F$800,4,FALSE))</f>
        <v>0</v>
      </c>
      <c r="K120" s="60">
        <f>IF(ISNA(VLOOKUP(G120,Round4_Transactions!$A$2:$F$800,5,FALSE)), 0,VLOOKUP(G120,Round4_Transactions!$A$2:$F$800,5,FALSE))</f>
        <v>0</v>
      </c>
      <c r="L120" s="86">
        <f>IF(ISNA(VLOOKUP(G120,Round4_Transactions!$A$2:$F$800,6,FALSE)), 0,VLOOKUP(G120,Round4_Transactions!$A$2:$F$800,6,FALSE))</f>
        <v>0</v>
      </c>
      <c r="M120" s="107">
        <f t="shared" si="1"/>
        <v>0</v>
      </c>
      <c r="N120" s="107">
        <f t="shared" si="3"/>
        <v>0</v>
      </c>
      <c r="O120" s="107">
        <f t="shared" si="4"/>
        <v>0</v>
      </c>
      <c r="P120" s="107">
        <f t="shared" si="5"/>
        <v>0</v>
      </c>
      <c r="Q120" s="107">
        <f t="shared" si="6"/>
        <v>0</v>
      </c>
      <c r="R120" s="107">
        <f t="shared" si="7"/>
        <v>0</v>
      </c>
      <c r="S120" s="107">
        <f t="shared" si="8"/>
        <v>0</v>
      </c>
      <c r="T120" s="107">
        <f t="shared" si="9"/>
        <v>0</v>
      </c>
      <c r="U120" s="107">
        <f t="shared" si="10"/>
        <v>0</v>
      </c>
      <c r="V120" s="107">
        <f t="shared" si="11"/>
        <v>0</v>
      </c>
      <c r="W120" s="107">
        <f t="shared" si="12"/>
        <v>0</v>
      </c>
      <c r="X120" s="107">
        <f t="shared" si="13"/>
        <v>0</v>
      </c>
      <c r="Y120" s="107">
        <f t="shared" si="14"/>
        <v>0</v>
      </c>
      <c r="Z120" s="107">
        <f t="shared" si="28"/>
        <v>0</v>
      </c>
      <c r="AA120" s="107">
        <f t="shared" si="29"/>
        <v>0</v>
      </c>
      <c r="AB120" s="107">
        <f t="shared" si="30"/>
        <v>0</v>
      </c>
      <c r="AC120" s="107">
        <f t="shared" si="31"/>
        <v>0</v>
      </c>
      <c r="AD120" s="107">
        <f t="shared" si="32"/>
        <v>0</v>
      </c>
      <c r="AE120" s="107">
        <f t="shared" si="33"/>
        <v>0</v>
      </c>
      <c r="AF120" s="107">
        <f t="shared" si="34"/>
        <v>0</v>
      </c>
      <c r="AG120" s="107">
        <f t="shared" si="35"/>
        <v>0</v>
      </c>
      <c r="AH120" s="107">
        <f t="shared" si="36"/>
        <v>0</v>
      </c>
      <c r="AI120" s="107">
        <f t="shared" si="37"/>
        <v>0</v>
      </c>
      <c r="AJ120" s="107">
        <f t="shared" si="38"/>
        <v>0</v>
      </c>
      <c r="AK120" s="107">
        <f t="shared" si="39"/>
        <v>0</v>
      </c>
    </row>
    <row r="121">
      <c r="A121" s="107"/>
      <c r="B121" s="107"/>
      <c r="C121" s="107"/>
      <c r="D121" s="107"/>
      <c r="E121" s="107"/>
      <c r="F121" s="108">
        <f t="shared" si="27"/>
        <v>4970</v>
      </c>
      <c r="G121" s="90" t="s">
        <v>318</v>
      </c>
      <c r="H121" s="14">
        <f>IF(ISNA(VLOOKUP(G121,Round4_Transactions!$A$2:$F$800,2,FALSE)), 0,VLOOKUP(G121,Round4_Transactions!$A$2:$F$800,2,FALSE))</f>
        <v>0</v>
      </c>
      <c r="I121" s="60">
        <f>IF(ISNA(VLOOKUP(G121,Round4_Transactions!$A$2:$F$800,3,FALSE)), 0,VLOOKUP(G121,Round4_Transactions!$A$2:$F$800,3,FALSE))</f>
        <v>0</v>
      </c>
      <c r="J121" s="60">
        <f>IF(ISNA(VLOOKUP(G121,Round4_Transactions!$A$2:$F$800,4,FALSE)), 0,VLOOKUP(G121,Round4_Transactions!$A$2:$F$800,4,FALSE))</f>
        <v>0</v>
      </c>
      <c r="K121" s="60">
        <f>IF(ISNA(VLOOKUP(G121,Round4_Transactions!$A$2:$F$800,5,FALSE)), 0,VLOOKUP(G121,Round4_Transactions!$A$2:$F$800,5,FALSE))</f>
        <v>0</v>
      </c>
      <c r="L121" s="86">
        <f>IF(ISNA(VLOOKUP(G121,Round4_Transactions!$A$2:$F$800,6,FALSE)), 0,VLOOKUP(G121,Round4_Transactions!$A$2:$F$800,6,FALSE))</f>
        <v>0</v>
      </c>
      <c r="M121" s="107">
        <f t="shared" si="1"/>
        <v>0</v>
      </c>
      <c r="N121" s="107">
        <f t="shared" si="3"/>
        <v>0</v>
      </c>
      <c r="O121" s="107">
        <f t="shared" si="4"/>
        <v>0</v>
      </c>
      <c r="P121" s="107">
        <f t="shared" si="5"/>
        <v>0</v>
      </c>
      <c r="Q121" s="107">
        <f t="shared" si="6"/>
        <v>0</v>
      </c>
      <c r="R121" s="107">
        <f t="shared" si="7"/>
        <v>0</v>
      </c>
      <c r="S121" s="107">
        <f t="shared" si="8"/>
        <v>0</v>
      </c>
      <c r="T121" s="107">
        <f t="shared" si="9"/>
        <v>0</v>
      </c>
      <c r="U121" s="107">
        <f t="shared" si="10"/>
        <v>0</v>
      </c>
      <c r="V121" s="107">
        <f t="shared" si="11"/>
        <v>0</v>
      </c>
      <c r="W121" s="107">
        <f t="shared" si="12"/>
        <v>0</v>
      </c>
      <c r="X121" s="107">
        <f t="shared" si="13"/>
        <v>0</v>
      </c>
      <c r="Y121" s="107">
        <f t="shared" si="14"/>
        <v>0</v>
      </c>
      <c r="Z121" s="107">
        <f t="shared" si="28"/>
        <v>0</v>
      </c>
      <c r="AA121" s="107">
        <f t="shared" si="29"/>
        <v>0</v>
      </c>
      <c r="AB121" s="107">
        <f t="shared" si="30"/>
        <v>0</v>
      </c>
      <c r="AC121" s="107">
        <f t="shared" si="31"/>
        <v>0</v>
      </c>
      <c r="AD121" s="107">
        <f t="shared" si="32"/>
        <v>0</v>
      </c>
      <c r="AE121" s="107">
        <f t="shared" si="33"/>
        <v>0</v>
      </c>
      <c r="AF121" s="107">
        <f t="shared" si="34"/>
        <v>0</v>
      </c>
      <c r="AG121" s="107">
        <f t="shared" si="35"/>
        <v>0</v>
      </c>
      <c r="AH121" s="107">
        <f t="shared" si="36"/>
        <v>0</v>
      </c>
      <c r="AI121" s="107">
        <f t="shared" si="37"/>
        <v>0</v>
      </c>
      <c r="AJ121" s="107">
        <f t="shared" si="38"/>
        <v>0</v>
      </c>
      <c r="AK121" s="107">
        <f t="shared" si="39"/>
        <v>0</v>
      </c>
    </row>
    <row r="122">
      <c r="A122" s="107"/>
      <c r="B122" s="107"/>
      <c r="C122" s="107"/>
      <c r="D122" s="107"/>
      <c r="E122" s="107"/>
      <c r="F122" s="108">
        <f t="shared" si="27"/>
        <v>4970</v>
      </c>
      <c r="G122" s="90" t="s">
        <v>319</v>
      </c>
      <c r="H122" s="14">
        <f>IF(ISNA(VLOOKUP(G122,Round4_Transactions!$A$2:$F$800,2,FALSE)), 0,VLOOKUP(G122,Round4_Transactions!$A$2:$F$800,2,FALSE))</f>
        <v>0</v>
      </c>
      <c r="I122" s="60">
        <f>IF(ISNA(VLOOKUP(G122,Round4_Transactions!$A$2:$F$800,3,FALSE)), 0,VLOOKUP(G122,Round4_Transactions!$A$2:$F$800,3,FALSE))</f>
        <v>0</v>
      </c>
      <c r="J122" s="60">
        <f>IF(ISNA(VLOOKUP(G122,Round4_Transactions!$A$2:$F$800,4,FALSE)), 0,VLOOKUP(G122,Round4_Transactions!$A$2:$F$800,4,FALSE))</f>
        <v>0</v>
      </c>
      <c r="K122" s="60">
        <f>IF(ISNA(VLOOKUP(G122,Round4_Transactions!$A$2:$F$800,5,FALSE)), 0,VLOOKUP(G122,Round4_Transactions!$A$2:$F$800,5,FALSE))</f>
        <v>0</v>
      </c>
      <c r="L122" s="86">
        <f>IF(ISNA(VLOOKUP(G122,Round4_Transactions!$A$2:$F$800,6,FALSE)), 0,VLOOKUP(G122,Round4_Transactions!$A$2:$F$800,6,FALSE))</f>
        <v>0</v>
      </c>
      <c r="M122" s="107">
        <f t="shared" si="1"/>
        <v>0</v>
      </c>
      <c r="N122" s="107">
        <f t="shared" si="3"/>
        <v>0</v>
      </c>
      <c r="O122" s="107">
        <f t="shared" si="4"/>
        <v>0</v>
      </c>
      <c r="P122" s="107">
        <f t="shared" si="5"/>
        <v>0</v>
      </c>
      <c r="Q122" s="107">
        <f t="shared" si="6"/>
        <v>0</v>
      </c>
      <c r="R122" s="107">
        <f t="shared" si="7"/>
        <v>0</v>
      </c>
      <c r="S122" s="107">
        <f t="shared" si="8"/>
        <v>0</v>
      </c>
      <c r="T122" s="107">
        <f t="shared" si="9"/>
        <v>0</v>
      </c>
      <c r="U122" s="107">
        <f t="shared" si="10"/>
        <v>0</v>
      </c>
      <c r="V122" s="107">
        <f t="shared" si="11"/>
        <v>0</v>
      </c>
      <c r="W122" s="107">
        <f t="shared" si="12"/>
        <v>0</v>
      </c>
      <c r="X122" s="107">
        <f t="shared" si="13"/>
        <v>0</v>
      </c>
      <c r="Y122" s="107">
        <f t="shared" si="14"/>
        <v>0</v>
      </c>
      <c r="Z122" s="107">
        <f t="shared" si="28"/>
        <v>0</v>
      </c>
      <c r="AA122" s="107">
        <f t="shared" si="29"/>
        <v>0</v>
      </c>
      <c r="AB122" s="107">
        <f t="shared" si="30"/>
        <v>0</v>
      </c>
      <c r="AC122" s="107">
        <f t="shared" si="31"/>
        <v>0</v>
      </c>
      <c r="AD122" s="107">
        <f t="shared" si="32"/>
        <v>0</v>
      </c>
      <c r="AE122" s="107">
        <f t="shared" si="33"/>
        <v>0</v>
      </c>
      <c r="AF122" s="107">
        <f t="shared" si="34"/>
        <v>0</v>
      </c>
      <c r="AG122" s="107">
        <f t="shared" si="35"/>
        <v>0</v>
      </c>
      <c r="AH122" s="107">
        <f t="shared" si="36"/>
        <v>0</v>
      </c>
      <c r="AI122" s="107">
        <f t="shared" si="37"/>
        <v>0</v>
      </c>
      <c r="AJ122" s="107">
        <f t="shared" si="38"/>
        <v>0</v>
      </c>
      <c r="AK122" s="107">
        <f t="shared" si="39"/>
        <v>0</v>
      </c>
    </row>
    <row r="123">
      <c r="A123" s="107"/>
      <c r="B123" s="107"/>
      <c r="C123" s="107"/>
      <c r="D123" s="107"/>
      <c r="E123" s="107"/>
      <c r="F123" s="108">
        <f t="shared" si="27"/>
        <v>4970</v>
      </c>
      <c r="G123" s="90" t="s">
        <v>320</v>
      </c>
      <c r="H123" s="14">
        <f>IF(ISNA(VLOOKUP(G123,Round4_Transactions!$A$2:$F$800,2,FALSE)), 0,VLOOKUP(G123,Round4_Transactions!$A$2:$F$800,2,FALSE))</f>
        <v>0</v>
      </c>
      <c r="I123" s="60">
        <f>IF(ISNA(VLOOKUP(G123,Round4_Transactions!$A$2:$F$800,3,FALSE)), 0,VLOOKUP(G123,Round4_Transactions!$A$2:$F$800,3,FALSE))</f>
        <v>0</v>
      </c>
      <c r="J123" s="60">
        <f>IF(ISNA(VLOOKUP(G123,Round4_Transactions!$A$2:$F$800,4,FALSE)), 0,VLOOKUP(G123,Round4_Transactions!$A$2:$F$800,4,FALSE))</f>
        <v>0</v>
      </c>
      <c r="K123" s="60">
        <f>IF(ISNA(VLOOKUP(G123,Round4_Transactions!$A$2:$F$800,5,FALSE)), 0,VLOOKUP(G123,Round4_Transactions!$A$2:$F$800,5,FALSE))</f>
        <v>0</v>
      </c>
      <c r="L123" s="86">
        <f>IF(ISNA(VLOOKUP(G123,Round4_Transactions!$A$2:$F$800,6,FALSE)), 0,VLOOKUP(G123,Round4_Transactions!$A$2:$F$800,6,FALSE))</f>
        <v>0</v>
      </c>
      <c r="M123" s="107">
        <f t="shared" si="1"/>
        <v>0</v>
      </c>
      <c r="N123" s="107">
        <f t="shared" si="3"/>
        <v>0</v>
      </c>
      <c r="O123" s="107">
        <f t="shared" si="4"/>
        <v>0</v>
      </c>
      <c r="P123" s="107">
        <f t="shared" si="5"/>
        <v>0</v>
      </c>
      <c r="Q123" s="107">
        <f t="shared" si="6"/>
        <v>0</v>
      </c>
      <c r="R123" s="107">
        <f t="shared" si="7"/>
        <v>0</v>
      </c>
      <c r="S123" s="107">
        <f t="shared" si="8"/>
        <v>0</v>
      </c>
      <c r="T123" s="107">
        <f t="shared" si="9"/>
        <v>0</v>
      </c>
      <c r="U123" s="107">
        <f t="shared" si="10"/>
        <v>0</v>
      </c>
      <c r="V123" s="107">
        <f t="shared" si="11"/>
        <v>0</v>
      </c>
      <c r="W123" s="107">
        <f t="shared" si="12"/>
        <v>0</v>
      </c>
      <c r="X123" s="107">
        <f t="shared" si="13"/>
        <v>0</v>
      </c>
      <c r="Y123" s="107">
        <f t="shared" si="14"/>
        <v>0</v>
      </c>
      <c r="Z123" s="107">
        <f t="shared" si="28"/>
        <v>0</v>
      </c>
      <c r="AA123" s="107">
        <f t="shared" si="29"/>
        <v>0</v>
      </c>
      <c r="AB123" s="107">
        <f t="shared" si="30"/>
        <v>0</v>
      </c>
      <c r="AC123" s="107">
        <f t="shared" si="31"/>
        <v>0</v>
      </c>
      <c r="AD123" s="107">
        <f t="shared" si="32"/>
        <v>0</v>
      </c>
      <c r="AE123" s="107">
        <f t="shared" si="33"/>
        <v>0</v>
      </c>
      <c r="AF123" s="107">
        <f t="shared" si="34"/>
        <v>0</v>
      </c>
      <c r="AG123" s="107">
        <f t="shared" si="35"/>
        <v>0</v>
      </c>
      <c r="AH123" s="107">
        <f t="shared" si="36"/>
        <v>0</v>
      </c>
      <c r="AI123" s="107">
        <f t="shared" si="37"/>
        <v>0</v>
      </c>
      <c r="AJ123" s="107">
        <f t="shared" si="38"/>
        <v>0</v>
      </c>
      <c r="AK123" s="107">
        <f t="shared" si="39"/>
        <v>0</v>
      </c>
    </row>
    <row r="124">
      <c r="A124" s="107"/>
      <c r="B124" s="107"/>
      <c r="C124" s="107"/>
      <c r="D124" s="107"/>
      <c r="E124" s="107"/>
      <c r="F124" s="108">
        <f t="shared" si="27"/>
        <v>4970</v>
      </c>
      <c r="G124" s="90" t="s">
        <v>321</v>
      </c>
      <c r="H124" s="14">
        <f>IF(ISNA(VLOOKUP(G124,Round4_Transactions!$A$2:$F$800,2,FALSE)), 0,VLOOKUP(G124,Round4_Transactions!$A$2:$F$800,2,FALSE))</f>
        <v>0</v>
      </c>
      <c r="I124" s="60">
        <f>IF(ISNA(VLOOKUP(G124,Round4_Transactions!$A$2:$F$800,3,FALSE)), 0,VLOOKUP(G124,Round4_Transactions!$A$2:$F$800,3,FALSE))</f>
        <v>0</v>
      </c>
      <c r="J124" s="60">
        <f>IF(ISNA(VLOOKUP(G124,Round4_Transactions!$A$2:$F$800,4,FALSE)), 0,VLOOKUP(G124,Round4_Transactions!$A$2:$F$800,4,FALSE))</f>
        <v>0</v>
      </c>
      <c r="K124" s="60">
        <f>IF(ISNA(VLOOKUP(G124,Round4_Transactions!$A$2:$F$800,5,FALSE)), 0,VLOOKUP(G124,Round4_Transactions!$A$2:$F$800,5,FALSE))</f>
        <v>0</v>
      </c>
      <c r="L124" s="86">
        <f>IF(ISNA(VLOOKUP(G124,Round4_Transactions!$A$2:$F$800,6,FALSE)), 0,VLOOKUP(G124,Round4_Transactions!$A$2:$F$800,6,FALSE))</f>
        <v>0</v>
      </c>
      <c r="M124" s="107">
        <f t="shared" si="1"/>
        <v>0</v>
      </c>
      <c r="N124" s="107">
        <f t="shared" si="3"/>
        <v>0</v>
      </c>
      <c r="O124" s="107">
        <f t="shared" si="4"/>
        <v>0</v>
      </c>
      <c r="P124" s="107">
        <f t="shared" si="5"/>
        <v>0</v>
      </c>
      <c r="Q124" s="107">
        <f t="shared" si="6"/>
        <v>0</v>
      </c>
      <c r="R124" s="107">
        <f t="shared" si="7"/>
        <v>0</v>
      </c>
      <c r="S124" s="107">
        <f t="shared" si="8"/>
        <v>0</v>
      </c>
      <c r="T124" s="107">
        <f t="shared" si="9"/>
        <v>0</v>
      </c>
      <c r="U124" s="107">
        <f t="shared" si="10"/>
        <v>0</v>
      </c>
      <c r="V124" s="107">
        <f t="shared" si="11"/>
        <v>0</v>
      </c>
      <c r="W124" s="107">
        <f t="shared" si="12"/>
        <v>0</v>
      </c>
      <c r="X124" s="107">
        <f t="shared" si="13"/>
        <v>0</v>
      </c>
      <c r="Y124" s="107">
        <f t="shared" si="14"/>
        <v>0</v>
      </c>
      <c r="Z124" s="107">
        <f t="shared" si="28"/>
        <v>0</v>
      </c>
      <c r="AA124" s="107">
        <f t="shared" si="29"/>
        <v>0</v>
      </c>
      <c r="AB124" s="107">
        <f t="shared" si="30"/>
        <v>0</v>
      </c>
      <c r="AC124" s="107">
        <f t="shared" si="31"/>
        <v>0</v>
      </c>
      <c r="AD124" s="107">
        <f t="shared" si="32"/>
        <v>0</v>
      </c>
      <c r="AE124" s="107">
        <f t="shared" si="33"/>
        <v>0</v>
      </c>
      <c r="AF124" s="107">
        <f t="shared" si="34"/>
        <v>0</v>
      </c>
      <c r="AG124" s="107">
        <f t="shared" si="35"/>
        <v>0</v>
      </c>
      <c r="AH124" s="107">
        <f t="shared" si="36"/>
        <v>0</v>
      </c>
      <c r="AI124" s="107">
        <f t="shared" si="37"/>
        <v>0</v>
      </c>
      <c r="AJ124" s="107">
        <f t="shared" si="38"/>
        <v>0</v>
      </c>
      <c r="AK124" s="107">
        <f t="shared" si="39"/>
        <v>0</v>
      </c>
    </row>
    <row r="125">
      <c r="A125" s="107"/>
      <c r="B125" s="107"/>
      <c r="C125" s="107"/>
      <c r="D125" s="107"/>
      <c r="E125" s="107"/>
      <c r="F125" s="108">
        <f t="shared" si="27"/>
        <v>4970</v>
      </c>
      <c r="G125" s="90" t="s">
        <v>322</v>
      </c>
      <c r="H125" s="14">
        <f>IF(ISNA(VLOOKUP(G125,Round4_Transactions!$A$2:$F$800,2,FALSE)), 0,VLOOKUP(G125,Round4_Transactions!$A$2:$F$800,2,FALSE))</f>
        <v>0</v>
      </c>
      <c r="I125" s="60">
        <f>IF(ISNA(VLOOKUP(G125,Round4_Transactions!$A$2:$F$800,3,FALSE)), 0,VLOOKUP(G125,Round4_Transactions!$A$2:$F$800,3,FALSE))</f>
        <v>0</v>
      </c>
      <c r="J125" s="60">
        <f>IF(ISNA(VLOOKUP(G125,Round4_Transactions!$A$2:$F$800,4,FALSE)), 0,VLOOKUP(G125,Round4_Transactions!$A$2:$F$800,4,FALSE))</f>
        <v>0</v>
      </c>
      <c r="K125" s="60">
        <f>IF(ISNA(VLOOKUP(G125,Round4_Transactions!$A$2:$F$800,5,FALSE)), 0,VLOOKUP(G125,Round4_Transactions!$A$2:$F$800,5,FALSE))</f>
        <v>0</v>
      </c>
      <c r="L125" s="86">
        <f>IF(ISNA(VLOOKUP(G125,Round4_Transactions!$A$2:$F$800,6,FALSE)), 0,VLOOKUP(G125,Round4_Transactions!$A$2:$F$800,6,FALSE))</f>
        <v>0</v>
      </c>
      <c r="M125" s="107">
        <f t="shared" si="1"/>
        <v>0</v>
      </c>
      <c r="N125" s="107">
        <f t="shared" si="3"/>
        <v>0</v>
      </c>
      <c r="O125" s="107">
        <f t="shared" si="4"/>
        <v>0</v>
      </c>
      <c r="P125" s="107">
        <f t="shared" si="5"/>
        <v>0</v>
      </c>
      <c r="Q125" s="107">
        <f t="shared" si="6"/>
        <v>0</v>
      </c>
      <c r="R125" s="107">
        <f t="shared" si="7"/>
        <v>0</v>
      </c>
      <c r="S125" s="107">
        <f t="shared" si="8"/>
        <v>0</v>
      </c>
      <c r="T125" s="107">
        <f t="shared" si="9"/>
        <v>0</v>
      </c>
      <c r="U125" s="107">
        <f t="shared" si="10"/>
        <v>0</v>
      </c>
      <c r="V125" s="107">
        <f t="shared" si="11"/>
        <v>0</v>
      </c>
      <c r="W125" s="107">
        <f t="shared" si="12"/>
        <v>0</v>
      </c>
      <c r="X125" s="107">
        <f t="shared" si="13"/>
        <v>0</v>
      </c>
      <c r="Y125" s="107">
        <f t="shared" si="14"/>
        <v>0</v>
      </c>
      <c r="Z125" s="107">
        <f t="shared" si="28"/>
        <v>0</v>
      </c>
      <c r="AA125" s="107">
        <f t="shared" si="29"/>
        <v>0</v>
      </c>
      <c r="AB125" s="107">
        <f t="shared" si="30"/>
        <v>0</v>
      </c>
      <c r="AC125" s="107">
        <f t="shared" si="31"/>
        <v>0</v>
      </c>
      <c r="AD125" s="107">
        <f t="shared" si="32"/>
        <v>0</v>
      </c>
      <c r="AE125" s="107">
        <f t="shared" si="33"/>
        <v>0</v>
      </c>
      <c r="AF125" s="107">
        <f t="shared" si="34"/>
        <v>0</v>
      </c>
      <c r="AG125" s="107">
        <f t="shared" si="35"/>
        <v>0</v>
      </c>
      <c r="AH125" s="107">
        <f t="shared" si="36"/>
        <v>0</v>
      </c>
      <c r="AI125" s="107">
        <f t="shared" si="37"/>
        <v>0</v>
      </c>
      <c r="AJ125" s="107">
        <f t="shared" si="38"/>
        <v>0</v>
      </c>
      <c r="AK125" s="107">
        <f t="shared" si="39"/>
        <v>0</v>
      </c>
    </row>
    <row r="126">
      <c r="A126" s="107"/>
      <c r="B126" s="107"/>
      <c r="C126" s="107"/>
      <c r="D126" s="107"/>
      <c r="E126" s="107"/>
      <c r="F126" s="108">
        <f t="shared" si="27"/>
        <v>4970</v>
      </c>
      <c r="G126" s="90" t="s">
        <v>323</v>
      </c>
      <c r="H126" s="14">
        <f>IF(ISNA(VLOOKUP(G126,Round4_Transactions!$A$2:$F$800,2,FALSE)), 0,VLOOKUP(G126,Round4_Transactions!$A$2:$F$800,2,FALSE))</f>
        <v>0</v>
      </c>
      <c r="I126" s="60">
        <f>IF(ISNA(VLOOKUP(G126,Round4_Transactions!$A$2:$F$800,3,FALSE)), 0,VLOOKUP(G126,Round4_Transactions!$A$2:$F$800,3,FALSE))</f>
        <v>0</v>
      </c>
      <c r="J126" s="60">
        <f>IF(ISNA(VLOOKUP(G126,Round4_Transactions!$A$2:$F$800,4,FALSE)), 0,VLOOKUP(G126,Round4_Transactions!$A$2:$F$800,4,FALSE))</f>
        <v>0</v>
      </c>
      <c r="K126" s="60">
        <f>IF(ISNA(VLOOKUP(G126,Round4_Transactions!$A$2:$F$800,5,FALSE)), 0,VLOOKUP(G126,Round4_Transactions!$A$2:$F$800,5,FALSE))</f>
        <v>0</v>
      </c>
      <c r="L126" s="86">
        <f>IF(ISNA(VLOOKUP(G126,Round4_Transactions!$A$2:$F$800,6,FALSE)), 0,VLOOKUP(G126,Round4_Transactions!$A$2:$F$800,6,FALSE))</f>
        <v>0</v>
      </c>
      <c r="M126" s="107">
        <f t="shared" si="1"/>
        <v>0</v>
      </c>
      <c r="N126" s="107">
        <f t="shared" si="3"/>
        <v>0</v>
      </c>
      <c r="O126" s="107">
        <f t="shared" si="4"/>
        <v>0</v>
      </c>
      <c r="P126" s="107">
        <f t="shared" si="5"/>
        <v>0</v>
      </c>
      <c r="Q126" s="107">
        <f t="shared" si="6"/>
        <v>0</v>
      </c>
      <c r="R126" s="107">
        <f t="shared" si="7"/>
        <v>0</v>
      </c>
      <c r="S126" s="107">
        <f t="shared" si="8"/>
        <v>0</v>
      </c>
      <c r="T126" s="107">
        <f t="shared" si="9"/>
        <v>0</v>
      </c>
      <c r="U126" s="107">
        <f t="shared" si="10"/>
        <v>0</v>
      </c>
      <c r="V126" s="107">
        <f t="shared" si="11"/>
        <v>0</v>
      </c>
      <c r="W126" s="107">
        <f t="shared" si="12"/>
        <v>0</v>
      </c>
      <c r="X126" s="107">
        <f t="shared" si="13"/>
        <v>0</v>
      </c>
      <c r="Y126" s="107">
        <f t="shared" si="14"/>
        <v>0</v>
      </c>
      <c r="Z126" s="107">
        <f t="shared" si="28"/>
        <v>0</v>
      </c>
      <c r="AA126" s="107">
        <f t="shared" si="29"/>
        <v>0</v>
      </c>
      <c r="AB126" s="107">
        <f t="shared" si="30"/>
        <v>0</v>
      </c>
      <c r="AC126" s="107">
        <f t="shared" si="31"/>
        <v>0</v>
      </c>
      <c r="AD126" s="107">
        <f t="shared" si="32"/>
        <v>0</v>
      </c>
      <c r="AE126" s="107">
        <f t="shared" si="33"/>
        <v>0</v>
      </c>
      <c r="AF126" s="107">
        <f t="shared" si="34"/>
        <v>0</v>
      </c>
      <c r="AG126" s="107">
        <f t="shared" si="35"/>
        <v>0</v>
      </c>
      <c r="AH126" s="107">
        <f t="shared" si="36"/>
        <v>0</v>
      </c>
      <c r="AI126" s="107">
        <f t="shared" si="37"/>
        <v>0</v>
      </c>
      <c r="AJ126" s="107">
        <f t="shared" si="38"/>
        <v>0</v>
      </c>
      <c r="AK126" s="107">
        <f t="shared" si="39"/>
        <v>0</v>
      </c>
    </row>
    <row r="127">
      <c r="A127" s="107"/>
      <c r="B127" s="107"/>
      <c r="C127" s="107"/>
      <c r="D127" s="107"/>
      <c r="E127" s="107"/>
      <c r="F127" s="108">
        <f t="shared" si="27"/>
        <v>4970</v>
      </c>
      <c r="G127" s="90" t="s">
        <v>324</v>
      </c>
      <c r="H127" s="14">
        <f>IF(ISNA(VLOOKUP(G127,Round4_Transactions!$A$2:$F$800,2,FALSE)), 0,VLOOKUP(G127,Round4_Transactions!$A$2:$F$800,2,FALSE))</f>
        <v>0</v>
      </c>
      <c r="I127" s="60">
        <f>IF(ISNA(VLOOKUP(G127,Round4_Transactions!$A$2:$F$800,3,FALSE)), 0,VLOOKUP(G127,Round4_Transactions!$A$2:$F$800,3,FALSE))</f>
        <v>0</v>
      </c>
      <c r="J127" s="60">
        <f>IF(ISNA(VLOOKUP(G127,Round4_Transactions!$A$2:$F$800,4,FALSE)), 0,VLOOKUP(G127,Round4_Transactions!$A$2:$F$800,4,FALSE))</f>
        <v>0</v>
      </c>
      <c r="K127" s="60">
        <f>IF(ISNA(VLOOKUP(G127,Round4_Transactions!$A$2:$F$800,5,FALSE)), 0,VLOOKUP(G127,Round4_Transactions!$A$2:$F$800,5,FALSE))</f>
        <v>0</v>
      </c>
      <c r="L127" s="86">
        <f>IF(ISNA(VLOOKUP(G127,Round4_Transactions!$A$2:$F$800,6,FALSE)), 0,VLOOKUP(G127,Round4_Transactions!$A$2:$F$800,6,FALSE))</f>
        <v>0</v>
      </c>
      <c r="M127" s="107">
        <f t="shared" si="1"/>
        <v>0</v>
      </c>
      <c r="N127" s="107">
        <f t="shared" si="3"/>
        <v>0</v>
      </c>
      <c r="O127" s="107">
        <f t="shared" si="4"/>
        <v>0</v>
      </c>
      <c r="P127" s="107">
        <f t="shared" si="5"/>
        <v>0</v>
      </c>
      <c r="Q127" s="107">
        <f t="shared" si="6"/>
        <v>0</v>
      </c>
      <c r="R127" s="107">
        <f t="shared" si="7"/>
        <v>0</v>
      </c>
      <c r="S127" s="107">
        <f t="shared" si="8"/>
        <v>0</v>
      </c>
      <c r="T127" s="107">
        <f t="shared" si="9"/>
        <v>0</v>
      </c>
      <c r="U127" s="107">
        <f t="shared" si="10"/>
        <v>0</v>
      </c>
      <c r="V127" s="107">
        <f t="shared" si="11"/>
        <v>0</v>
      </c>
      <c r="W127" s="107">
        <f t="shared" si="12"/>
        <v>0</v>
      </c>
      <c r="X127" s="107">
        <f t="shared" si="13"/>
        <v>0</v>
      </c>
      <c r="Y127" s="107">
        <f t="shared" si="14"/>
        <v>0</v>
      </c>
      <c r="Z127" s="107">
        <f t="shared" si="28"/>
        <v>0</v>
      </c>
      <c r="AA127" s="107">
        <f t="shared" si="29"/>
        <v>0</v>
      </c>
      <c r="AB127" s="107">
        <f t="shared" si="30"/>
        <v>0</v>
      </c>
      <c r="AC127" s="107">
        <f t="shared" si="31"/>
        <v>0</v>
      </c>
      <c r="AD127" s="107">
        <f t="shared" si="32"/>
        <v>0</v>
      </c>
      <c r="AE127" s="107">
        <f t="shared" si="33"/>
        <v>0</v>
      </c>
      <c r="AF127" s="107">
        <f t="shared" si="34"/>
        <v>0</v>
      </c>
      <c r="AG127" s="107">
        <f t="shared" si="35"/>
        <v>0</v>
      </c>
      <c r="AH127" s="107">
        <f t="shared" si="36"/>
        <v>0</v>
      </c>
      <c r="AI127" s="107">
        <f t="shared" si="37"/>
        <v>0</v>
      </c>
      <c r="AJ127" s="107">
        <f t="shared" si="38"/>
        <v>0</v>
      </c>
      <c r="AK127" s="107">
        <f t="shared" si="39"/>
        <v>0</v>
      </c>
    </row>
    <row r="128">
      <c r="A128" s="107"/>
      <c r="B128" s="107"/>
      <c r="C128" s="107"/>
      <c r="D128" s="107"/>
      <c r="E128" s="107"/>
      <c r="F128" s="108">
        <f t="shared" si="27"/>
        <v>4970</v>
      </c>
      <c r="G128" s="90" t="s">
        <v>325</v>
      </c>
      <c r="H128" s="14">
        <f>IF(ISNA(VLOOKUP(G128,Round4_Transactions!$A$2:$F$800,2,FALSE)), 0,VLOOKUP(G128,Round4_Transactions!$A$2:$F$800,2,FALSE))</f>
        <v>0</v>
      </c>
      <c r="I128" s="60">
        <f>IF(ISNA(VLOOKUP(G128,Round4_Transactions!$A$2:$F$800,3,FALSE)), 0,VLOOKUP(G128,Round4_Transactions!$A$2:$F$800,3,FALSE))</f>
        <v>0</v>
      </c>
      <c r="J128" s="60">
        <f>IF(ISNA(VLOOKUP(G128,Round4_Transactions!$A$2:$F$800,4,FALSE)), 0,VLOOKUP(G128,Round4_Transactions!$A$2:$F$800,4,FALSE))</f>
        <v>0</v>
      </c>
      <c r="K128" s="60">
        <f>IF(ISNA(VLOOKUP(G128,Round4_Transactions!$A$2:$F$800,5,FALSE)), 0,VLOOKUP(G128,Round4_Transactions!$A$2:$F$800,5,FALSE))</f>
        <v>0</v>
      </c>
      <c r="L128" s="86">
        <f>IF(ISNA(VLOOKUP(G128,Round4_Transactions!$A$2:$F$800,6,FALSE)), 0,VLOOKUP(G128,Round4_Transactions!$A$2:$F$800,6,FALSE))</f>
        <v>0</v>
      </c>
      <c r="M128" s="107">
        <f t="shared" si="1"/>
        <v>0</v>
      </c>
      <c r="N128" s="107">
        <f t="shared" si="3"/>
        <v>0</v>
      </c>
      <c r="O128" s="107">
        <f t="shared" si="4"/>
        <v>0</v>
      </c>
      <c r="P128" s="107">
        <f t="shared" si="5"/>
        <v>0</v>
      </c>
      <c r="Q128" s="107">
        <f t="shared" si="6"/>
        <v>0</v>
      </c>
      <c r="R128" s="107">
        <f t="shared" si="7"/>
        <v>0</v>
      </c>
      <c r="S128" s="107">
        <f t="shared" si="8"/>
        <v>0</v>
      </c>
      <c r="T128" s="107">
        <f t="shared" si="9"/>
        <v>0</v>
      </c>
      <c r="U128" s="107">
        <f t="shared" si="10"/>
        <v>0</v>
      </c>
      <c r="V128" s="107">
        <f t="shared" si="11"/>
        <v>0</v>
      </c>
      <c r="W128" s="107">
        <f t="shared" si="12"/>
        <v>0</v>
      </c>
      <c r="X128" s="107">
        <f t="shared" si="13"/>
        <v>0</v>
      </c>
      <c r="Y128" s="107">
        <f t="shared" si="14"/>
        <v>0</v>
      </c>
      <c r="Z128" s="107">
        <f t="shared" si="28"/>
        <v>0</v>
      </c>
      <c r="AA128" s="107">
        <f t="shared" si="29"/>
        <v>0</v>
      </c>
      <c r="AB128" s="107">
        <f t="shared" si="30"/>
        <v>0</v>
      </c>
      <c r="AC128" s="107">
        <f t="shared" si="31"/>
        <v>0</v>
      </c>
      <c r="AD128" s="107">
        <f t="shared" si="32"/>
        <v>0</v>
      </c>
      <c r="AE128" s="107">
        <f t="shared" si="33"/>
        <v>0</v>
      </c>
      <c r="AF128" s="107">
        <f t="shared" si="34"/>
        <v>0</v>
      </c>
      <c r="AG128" s="107">
        <f t="shared" si="35"/>
        <v>0</v>
      </c>
      <c r="AH128" s="107">
        <f t="shared" si="36"/>
        <v>0</v>
      </c>
      <c r="AI128" s="107">
        <f t="shared" si="37"/>
        <v>0</v>
      </c>
      <c r="AJ128" s="107">
        <f t="shared" si="38"/>
        <v>0</v>
      </c>
      <c r="AK128" s="107">
        <f t="shared" si="39"/>
        <v>0</v>
      </c>
    </row>
    <row r="129">
      <c r="A129" s="107"/>
      <c r="B129" s="107"/>
      <c r="C129" s="107"/>
      <c r="D129" s="107"/>
      <c r="E129" s="107"/>
      <c r="F129" s="108">
        <f t="shared" si="27"/>
        <v>4970</v>
      </c>
      <c r="G129" s="90" t="s">
        <v>326</v>
      </c>
      <c r="H129" s="14">
        <f>IF(ISNA(VLOOKUP(G129,Round4_Transactions!$A$2:$F$800,2,FALSE)), 0,VLOOKUP(G129,Round4_Transactions!$A$2:$F$800,2,FALSE))</f>
        <v>0</v>
      </c>
      <c r="I129" s="60">
        <f>IF(ISNA(VLOOKUP(G129,Round4_Transactions!$A$2:$F$800,3,FALSE)), 0,VLOOKUP(G129,Round4_Transactions!$A$2:$F$800,3,FALSE))</f>
        <v>0</v>
      </c>
      <c r="J129" s="60">
        <f>IF(ISNA(VLOOKUP(G129,Round4_Transactions!$A$2:$F$800,4,FALSE)), 0,VLOOKUP(G129,Round4_Transactions!$A$2:$F$800,4,FALSE))</f>
        <v>0</v>
      </c>
      <c r="K129" s="60">
        <f>IF(ISNA(VLOOKUP(G129,Round4_Transactions!$A$2:$F$800,5,FALSE)), 0,VLOOKUP(G129,Round4_Transactions!$A$2:$F$800,5,FALSE))</f>
        <v>0</v>
      </c>
      <c r="L129" s="86">
        <f>IF(ISNA(VLOOKUP(G129,Round4_Transactions!$A$2:$F$800,6,FALSE)), 0,VLOOKUP(G129,Round4_Transactions!$A$2:$F$800,6,FALSE))</f>
        <v>0</v>
      </c>
      <c r="M129" s="107">
        <f t="shared" si="1"/>
        <v>0</v>
      </c>
      <c r="N129" s="107">
        <f t="shared" si="3"/>
        <v>0</v>
      </c>
      <c r="O129" s="107">
        <f t="shared" si="4"/>
        <v>0</v>
      </c>
      <c r="P129" s="107">
        <f t="shared" si="5"/>
        <v>0</v>
      </c>
      <c r="Q129" s="107">
        <f t="shared" si="6"/>
        <v>0</v>
      </c>
      <c r="R129" s="107">
        <f t="shared" si="7"/>
        <v>0</v>
      </c>
      <c r="S129" s="107">
        <f t="shared" si="8"/>
        <v>0</v>
      </c>
      <c r="T129" s="107">
        <f t="shared" si="9"/>
        <v>0</v>
      </c>
      <c r="U129" s="107">
        <f t="shared" si="10"/>
        <v>0</v>
      </c>
      <c r="V129" s="107">
        <f t="shared" si="11"/>
        <v>0</v>
      </c>
      <c r="W129" s="107">
        <f t="shared" si="12"/>
        <v>0</v>
      </c>
      <c r="X129" s="107">
        <f t="shared" si="13"/>
        <v>0</v>
      </c>
      <c r="Y129" s="107">
        <f t="shared" si="14"/>
        <v>0</v>
      </c>
      <c r="Z129" s="107">
        <f t="shared" si="28"/>
        <v>0</v>
      </c>
      <c r="AA129" s="107">
        <f t="shared" si="29"/>
        <v>0</v>
      </c>
      <c r="AB129" s="107">
        <f t="shared" si="30"/>
        <v>0</v>
      </c>
      <c r="AC129" s="107">
        <f t="shared" si="31"/>
        <v>0</v>
      </c>
      <c r="AD129" s="107">
        <f t="shared" si="32"/>
        <v>0</v>
      </c>
      <c r="AE129" s="107">
        <f t="shared" si="33"/>
        <v>0</v>
      </c>
      <c r="AF129" s="107">
        <f t="shared" si="34"/>
        <v>0</v>
      </c>
      <c r="AG129" s="107">
        <f t="shared" si="35"/>
        <v>0</v>
      </c>
      <c r="AH129" s="107">
        <f t="shared" si="36"/>
        <v>0</v>
      </c>
      <c r="AI129" s="107">
        <f t="shared" si="37"/>
        <v>0</v>
      </c>
      <c r="AJ129" s="107">
        <f t="shared" si="38"/>
        <v>0</v>
      </c>
      <c r="AK129" s="107">
        <f t="shared" si="39"/>
        <v>0</v>
      </c>
    </row>
    <row r="130">
      <c r="A130" s="107"/>
      <c r="B130" s="107"/>
      <c r="C130" s="107"/>
      <c r="D130" s="107"/>
      <c r="E130" s="107"/>
      <c r="F130" s="108">
        <f t="shared" si="27"/>
        <v>4970</v>
      </c>
      <c r="G130" s="90" t="s">
        <v>327</v>
      </c>
      <c r="H130" s="14">
        <f>IF(ISNA(VLOOKUP(G130,Round4_Transactions!$A$2:$F$800,2,FALSE)), 0,VLOOKUP(G130,Round4_Transactions!$A$2:$F$800,2,FALSE))</f>
        <v>0</v>
      </c>
      <c r="I130" s="60">
        <f>IF(ISNA(VLOOKUP(G130,Round4_Transactions!$A$2:$F$800,3,FALSE)), 0,VLOOKUP(G130,Round4_Transactions!$A$2:$F$800,3,FALSE))</f>
        <v>0</v>
      </c>
      <c r="J130" s="60">
        <f>IF(ISNA(VLOOKUP(G130,Round4_Transactions!$A$2:$F$800,4,FALSE)), 0,VLOOKUP(G130,Round4_Transactions!$A$2:$F$800,4,FALSE))</f>
        <v>0</v>
      </c>
      <c r="K130" s="60">
        <f>IF(ISNA(VLOOKUP(G130,Round4_Transactions!$A$2:$F$800,5,FALSE)), 0,VLOOKUP(G130,Round4_Transactions!$A$2:$F$800,5,FALSE))</f>
        <v>0</v>
      </c>
      <c r="L130" s="86">
        <f>IF(ISNA(VLOOKUP(G130,Round4_Transactions!$A$2:$F$800,6,FALSE)), 0,VLOOKUP(G130,Round4_Transactions!$A$2:$F$800,6,FALSE))</f>
        <v>0</v>
      </c>
      <c r="M130" s="107">
        <f t="shared" si="1"/>
        <v>0</v>
      </c>
      <c r="N130" s="107">
        <f t="shared" si="3"/>
        <v>0</v>
      </c>
      <c r="O130" s="107">
        <f t="shared" si="4"/>
        <v>0</v>
      </c>
      <c r="P130" s="107">
        <f t="shared" si="5"/>
        <v>0</v>
      </c>
      <c r="Q130" s="107">
        <f t="shared" si="6"/>
        <v>0</v>
      </c>
      <c r="R130" s="107">
        <f t="shared" si="7"/>
        <v>0</v>
      </c>
      <c r="S130" s="107">
        <f t="shared" si="8"/>
        <v>0</v>
      </c>
      <c r="T130" s="107">
        <f t="shared" si="9"/>
        <v>0</v>
      </c>
      <c r="U130" s="107">
        <f t="shared" si="10"/>
        <v>0</v>
      </c>
      <c r="V130" s="107">
        <f t="shared" si="11"/>
        <v>0</v>
      </c>
      <c r="W130" s="107">
        <f t="shared" si="12"/>
        <v>0</v>
      </c>
      <c r="X130" s="107">
        <f t="shared" si="13"/>
        <v>0</v>
      </c>
      <c r="Y130" s="107">
        <f t="shared" si="14"/>
        <v>0</v>
      </c>
      <c r="Z130" s="107">
        <f t="shared" si="28"/>
        <v>0</v>
      </c>
      <c r="AA130" s="107">
        <f t="shared" si="29"/>
        <v>0</v>
      </c>
      <c r="AB130" s="107">
        <f t="shared" si="30"/>
        <v>0</v>
      </c>
      <c r="AC130" s="107">
        <f t="shared" si="31"/>
        <v>0</v>
      </c>
      <c r="AD130" s="107">
        <f t="shared" si="32"/>
        <v>0</v>
      </c>
      <c r="AE130" s="107">
        <f t="shared" si="33"/>
        <v>0</v>
      </c>
      <c r="AF130" s="107">
        <f t="shared" si="34"/>
        <v>0</v>
      </c>
      <c r="AG130" s="107">
        <f t="shared" si="35"/>
        <v>0</v>
      </c>
      <c r="AH130" s="107">
        <f t="shared" si="36"/>
        <v>0</v>
      </c>
      <c r="AI130" s="107">
        <f t="shared" si="37"/>
        <v>0</v>
      </c>
      <c r="AJ130" s="107">
        <f t="shared" si="38"/>
        <v>0</v>
      </c>
      <c r="AK130" s="107">
        <f t="shared" si="39"/>
        <v>0</v>
      </c>
    </row>
    <row r="131">
      <c r="A131" s="107"/>
      <c r="B131" s="107"/>
      <c r="C131" s="107"/>
      <c r="D131" s="107"/>
      <c r="E131" s="107"/>
      <c r="F131" s="108">
        <f t="shared" si="27"/>
        <v>4970</v>
      </c>
      <c r="G131" s="90" t="s">
        <v>328</v>
      </c>
      <c r="H131" s="14">
        <f>IF(ISNA(VLOOKUP(G131,Round4_Transactions!$A$2:$F$800,2,FALSE)), 0,VLOOKUP(G131,Round4_Transactions!$A$2:$F$800,2,FALSE))</f>
        <v>0</v>
      </c>
      <c r="I131" s="60">
        <f>IF(ISNA(VLOOKUP(G131,Round4_Transactions!$A$2:$F$800,3,FALSE)), 0,VLOOKUP(G131,Round4_Transactions!$A$2:$F$800,3,FALSE))</f>
        <v>0</v>
      </c>
      <c r="J131" s="60">
        <f>IF(ISNA(VLOOKUP(G131,Round4_Transactions!$A$2:$F$800,4,FALSE)), 0,VLOOKUP(G131,Round4_Transactions!$A$2:$F$800,4,FALSE))</f>
        <v>0</v>
      </c>
      <c r="K131" s="60">
        <f>IF(ISNA(VLOOKUP(G131,Round4_Transactions!$A$2:$F$800,5,FALSE)), 0,VLOOKUP(G131,Round4_Transactions!$A$2:$F$800,5,FALSE))</f>
        <v>0</v>
      </c>
      <c r="L131" s="86">
        <f>IF(ISNA(VLOOKUP(G131,Round4_Transactions!$A$2:$F$800,6,FALSE)), 0,VLOOKUP(G131,Round4_Transactions!$A$2:$F$800,6,FALSE))</f>
        <v>0</v>
      </c>
      <c r="M131" s="107">
        <f t="shared" si="1"/>
        <v>0</v>
      </c>
      <c r="N131" s="107">
        <f t="shared" si="3"/>
        <v>0</v>
      </c>
      <c r="O131" s="107">
        <f t="shared" si="4"/>
        <v>0</v>
      </c>
      <c r="P131" s="107">
        <f t="shared" si="5"/>
        <v>0</v>
      </c>
      <c r="Q131" s="107">
        <f t="shared" si="6"/>
        <v>0</v>
      </c>
      <c r="R131" s="107">
        <f t="shared" si="7"/>
        <v>0</v>
      </c>
      <c r="S131" s="107">
        <f t="shared" si="8"/>
        <v>0</v>
      </c>
      <c r="T131" s="107">
        <f t="shared" si="9"/>
        <v>0</v>
      </c>
      <c r="U131" s="107">
        <f t="shared" si="10"/>
        <v>0</v>
      </c>
      <c r="V131" s="107">
        <f t="shared" si="11"/>
        <v>0</v>
      </c>
      <c r="W131" s="107">
        <f t="shared" si="12"/>
        <v>0</v>
      </c>
      <c r="X131" s="107">
        <f t="shared" si="13"/>
        <v>0</v>
      </c>
      <c r="Y131" s="107">
        <f t="shared" si="14"/>
        <v>0</v>
      </c>
      <c r="Z131" s="107">
        <f t="shared" si="28"/>
        <v>0</v>
      </c>
      <c r="AA131" s="107">
        <f t="shared" si="29"/>
        <v>0</v>
      </c>
      <c r="AB131" s="107">
        <f t="shared" si="30"/>
        <v>0</v>
      </c>
      <c r="AC131" s="107">
        <f t="shared" si="31"/>
        <v>0</v>
      </c>
      <c r="AD131" s="107">
        <f t="shared" si="32"/>
        <v>0</v>
      </c>
      <c r="AE131" s="107">
        <f t="shared" si="33"/>
        <v>0</v>
      </c>
      <c r="AF131" s="107">
        <f t="shared" si="34"/>
        <v>0</v>
      </c>
      <c r="AG131" s="107">
        <f t="shared" si="35"/>
        <v>0</v>
      </c>
      <c r="AH131" s="107">
        <f t="shared" si="36"/>
        <v>0</v>
      </c>
      <c r="AI131" s="107">
        <f t="shared" si="37"/>
        <v>0</v>
      </c>
      <c r="AJ131" s="107">
        <f t="shared" si="38"/>
        <v>0</v>
      </c>
      <c r="AK131" s="107">
        <f t="shared" si="39"/>
        <v>0</v>
      </c>
    </row>
    <row r="132">
      <c r="A132" s="107"/>
      <c r="B132" s="107"/>
      <c r="C132" s="107"/>
      <c r="D132" s="107"/>
      <c r="E132" s="107"/>
      <c r="F132" s="108">
        <f t="shared" si="27"/>
        <v>4970</v>
      </c>
      <c r="G132" s="90" t="s">
        <v>329</v>
      </c>
      <c r="H132" s="14">
        <f>IF(ISNA(VLOOKUP(G132,Round4_Transactions!$A$2:$F$800,2,FALSE)), 0,VLOOKUP(G132,Round4_Transactions!$A$2:$F$800,2,FALSE))</f>
        <v>0</v>
      </c>
      <c r="I132" s="60">
        <f>IF(ISNA(VLOOKUP(G132,Round4_Transactions!$A$2:$F$800,3,FALSE)), 0,VLOOKUP(G132,Round4_Transactions!$A$2:$F$800,3,FALSE))</f>
        <v>0</v>
      </c>
      <c r="J132" s="60">
        <f>IF(ISNA(VLOOKUP(G132,Round4_Transactions!$A$2:$F$800,4,FALSE)), 0,VLOOKUP(G132,Round4_Transactions!$A$2:$F$800,4,FALSE))</f>
        <v>0</v>
      </c>
      <c r="K132" s="60">
        <f>IF(ISNA(VLOOKUP(G132,Round4_Transactions!$A$2:$F$800,5,FALSE)), 0,VLOOKUP(G132,Round4_Transactions!$A$2:$F$800,5,FALSE))</f>
        <v>0</v>
      </c>
      <c r="L132" s="86">
        <f>IF(ISNA(VLOOKUP(G132,Round4_Transactions!$A$2:$F$800,6,FALSE)), 0,VLOOKUP(G132,Round4_Transactions!$A$2:$F$800,6,FALSE))</f>
        <v>0</v>
      </c>
      <c r="M132" s="107">
        <f t="shared" si="1"/>
        <v>0</v>
      </c>
      <c r="N132" s="107">
        <f t="shared" si="3"/>
        <v>0</v>
      </c>
      <c r="O132" s="107">
        <f t="shared" si="4"/>
        <v>0</v>
      </c>
      <c r="P132" s="107">
        <f t="shared" si="5"/>
        <v>0</v>
      </c>
      <c r="Q132" s="107">
        <f t="shared" si="6"/>
        <v>0</v>
      </c>
      <c r="R132" s="107">
        <f t="shared" si="7"/>
        <v>0</v>
      </c>
      <c r="S132" s="107">
        <f t="shared" si="8"/>
        <v>0</v>
      </c>
      <c r="T132" s="107">
        <f t="shared" si="9"/>
        <v>0</v>
      </c>
      <c r="U132" s="107">
        <f t="shared" si="10"/>
        <v>0</v>
      </c>
      <c r="V132" s="107">
        <f t="shared" si="11"/>
        <v>0</v>
      </c>
      <c r="W132" s="107">
        <f t="shared" si="12"/>
        <v>0</v>
      </c>
      <c r="X132" s="107">
        <f t="shared" si="13"/>
        <v>0</v>
      </c>
      <c r="Y132" s="107">
        <f t="shared" si="14"/>
        <v>0</v>
      </c>
      <c r="Z132" s="107">
        <f t="shared" si="28"/>
        <v>0</v>
      </c>
      <c r="AA132" s="107">
        <f t="shared" si="29"/>
        <v>0</v>
      </c>
      <c r="AB132" s="107">
        <f t="shared" si="30"/>
        <v>0</v>
      </c>
      <c r="AC132" s="107">
        <f t="shared" si="31"/>
        <v>0</v>
      </c>
      <c r="AD132" s="107">
        <f t="shared" si="32"/>
        <v>0</v>
      </c>
      <c r="AE132" s="107">
        <f t="shared" si="33"/>
        <v>0</v>
      </c>
      <c r="AF132" s="107">
        <f t="shared" si="34"/>
        <v>0</v>
      </c>
      <c r="AG132" s="107">
        <f t="shared" si="35"/>
        <v>0</v>
      </c>
      <c r="AH132" s="107">
        <f t="shared" si="36"/>
        <v>0</v>
      </c>
      <c r="AI132" s="107">
        <f t="shared" si="37"/>
        <v>0</v>
      </c>
      <c r="AJ132" s="107">
        <f t="shared" si="38"/>
        <v>0</v>
      </c>
      <c r="AK132" s="107">
        <f t="shared" si="39"/>
        <v>0</v>
      </c>
    </row>
    <row r="133">
      <c r="A133" s="107"/>
      <c r="B133" s="107"/>
      <c r="C133" s="107"/>
      <c r="D133" s="107"/>
      <c r="E133" s="107"/>
      <c r="F133" s="108">
        <f t="shared" si="27"/>
        <v>4970</v>
      </c>
      <c r="G133" s="90" t="s">
        <v>330</v>
      </c>
      <c r="H133" s="14">
        <f>IF(ISNA(VLOOKUP(G133,Round4_Transactions!$A$2:$F$800,2,FALSE)), 0,VLOOKUP(G133,Round4_Transactions!$A$2:$F$800,2,FALSE))</f>
        <v>0</v>
      </c>
      <c r="I133" s="60">
        <f>IF(ISNA(VLOOKUP(G133,Round4_Transactions!$A$2:$F$800,3,FALSE)), 0,VLOOKUP(G133,Round4_Transactions!$A$2:$F$800,3,FALSE))</f>
        <v>0</v>
      </c>
      <c r="J133" s="60">
        <f>IF(ISNA(VLOOKUP(G133,Round4_Transactions!$A$2:$F$800,4,FALSE)), 0,VLOOKUP(G133,Round4_Transactions!$A$2:$F$800,4,FALSE))</f>
        <v>0</v>
      </c>
      <c r="K133" s="60">
        <f>IF(ISNA(VLOOKUP(G133,Round4_Transactions!$A$2:$F$800,5,FALSE)), 0,VLOOKUP(G133,Round4_Transactions!$A$2:$F$800,5,FALSE))</f>
        <v>0</v>
      </c>
      <c r="L133" s="86">
        <f>IF(ISNA(VLOOKUP(G133,Round4_Transactions!$A$2:$F$800,6,FALSE)), 0,VLOOKUP(G133,Round4_Transactions!$A$2:$F$800,6,FALSE))</f>
        <v>0</v>
      </c>
      <c r="M133" s="107">
        <f t="shared" si="1"/>
        <v>0</v>
      </c>
      <c r="N133" s="107">
        <f t="shared" si="3"/>
        <v>0</v>
      </c>
      <c r="O133" s="107">
        <f t="shared" si="4"/>
        <v>0</v>
      </c>
      <c r="P133" s="107">
        <f t="shared" si="5"/>
        <v>0</v>
      </c>
      <c r="Q133" s="107">
        <f t="shared" si="6"/>
        <v>0</v>
      </c>
      <c r="R133" s="107">
        <f t="shared" si="7"/>
        <v>0</v>
      </c>
      <c r="S133" s="107">
        <f t="shared" si="8"/>
        <v>0</v>
      </c>
      <c r="T133" s="107">
        <f t="shared" si="9"/>
        <v>0</v>
      </c>
      <c r="U133" s="107">
        <f t="shared" si="10"/>
        <v>0</v>
      </c>
      <c r="V133" s="107">
        <f t="shared" si="11"/>
        <v>0</v>
      </c>
      <c r="W133" s="107">
        <f t="shared" si="12"/>
        <v>0</v>
      </c>
      <c r="X133" s="107">
        <f t="shared" si="13"/>
        <v>0</v>
      </c>
      <c r="Y133" s="107">
        <f t="shared" si="14"/>
        <v>0</v>
      </c>
      <c r="Z133" s="107">
        <f t="shared" si="28"/>
        <v>0</v>
      </c>
      <c r="AA133" s="107">
        <f t="shared" si="29"/>
        <v>0</v>
      </c>
      <c r="AB133" s="107">
        <f t="shared" si="30"/>
        <v>0</v>
      </c>
      <c r="AC133" s="107">
        <f t="shared" si="31"/>
        <v>0</v>
      </c>
      <c r="AD133" s="107">
        <f t="shared" si="32"/>
        <v>0</v>
      </c>
      <c r="AE133" s="107">
        <f t="shared" si="33"/>
        <v>0</v>
      </c>
      <c r="AF133" s="107">
        <f t="shared" si="34"/>
        <v>0</v>
      </c>
      <c r="AG133" s="107">
        <f t="shared" si="35"/>
        <v>0</v>
      </c>
      <c r="AH133" s="107">
        <f t="shared" si="36"/>
        <v>0</v>
      </c>
      <c r="AI133" s="107">
        <f t="shared" si="37"/>
        <v>0</v>
      </c>
      <c r="AJ133" s="107">
        <f t="shared" si="38"/>
        <v>0</v>
      </c>
      <c r="AK133" s="107">
        <f t="shared" si="39"/>
        <v>0</v>
      </c>
    </row>
    <row r="134">
      <c r="A134" s="107"/>
      <c r="B134" s="107"/>
      <c r="C134" s="107"/>
      <c r="D134" s="107"/>
      <c r="E134" s="107"/>
      <c r="F134" s="108">
        <f t="shared" si="27"/>
        <v>4970</v>
      </c>
      <c r="G134" s="90" t="s">
        <v>331</v>
      </c>
      <c r="H134" s="14">
        <f>IF(ISNA(VLOOKUP(G134,Round4_Transactions!$A$2:$F$800,2,FALSE)), 0,VLOOKUP(G134,Round4_Transactions!$A$2:$F$800,2,FALSE))</f>
        <v>0</v>
      </c>
      <c r="I134" s="60">
        <f>IF(ISNA(VLOOKUP(G134,Round4_Transactions!$A$2:$F$800,3,FALSE)), 0,VLOOKUP(G134,Round4_Transactions!$A$2:$F$800,3,FALSE))</f>
        <v>0</v>
      </c>
      <c r="J134" s="60">
        <f>IF(ISNA(VLOOKUP(G134,Round4_Transactions!$A$2:$F$800,4,FALSE)), 0,VLOOKUP(G134,Round4_Transactions!$A$2:$F$800,4,FALSE))</f>
        <v>0</v>
      </c>
      <c r="K134" s="60">
        <f>IF(ISNA(VLOOKUP(G134,Round4_Transactions!$A$2:$F$800,5,FALSE)), 0,VLOOKUP(G134,Round4_Transactions!$A$2:$F$800,5,FALSE))</f>
        <v>0</v>
      </c>
      <c r="L134" s="86">
        <f>IF(ISNA(VLOOKUP(G134,Round4_Transactions!$A$2:$F$800,6,FALSE)), 0,VLOOKUP(G134,Round4_Transactions!$A$2:$F$800,6,FALSE))</f>
        <v>0</v>
      </c>
      <c r="M134" s="107">
        <f t="shared" si="1"/>
        <v>0</v>
      </c>
      <c r="N134" s="107">
        <f t="shared" si="3"/>
        <v>0</v>
      </c>
      <c r="O134" s="107">
        <f t="shared" si="4"/>
        <v>0</v>
      </c>
      <c r="P134" s="107">
        <f t="shared" si="5"/>
        <v>0</v>
      </c>
      <c r="Q134" s="107">
        <f t="shared" si="6"/>
        <v>0</v>
      </c>
      <c r="R134" s="107">
        <f t="shared" si="7"/>
        <v>0</v>
      </c>
      <c r="S134" s="107">
        <f t="shared" si="8"/>
        <v>0</v>
      </c>
      <c r="T134" s="107">
        <f t="shared" si="9"/>
        <v>0</v>
      </c>
      <c r="U134" s="107">
        <f t="shared" si="10"/>
        <v>0</v>
      </c>
      <c r="V134" s="107">
        <f t="shared" si="11"/>
        <v>0</v>
      </c>
      <c r="W134" s="107">
        <f t="shared" si="12"/>
        <v>0</v>
      </c>
      <c r="X134" s="107">
        <f t="shared" si="13"/>
        <v>0</v>
      </c>
      <c r="Y134" s="107">
        <f t="shared" si="14"/>
        <v>0</v>
      </c>
      <c r="Z134" s="107">
        <f t="shared" si="28"/>
        <v>0</v>
      </c>
      <c r="AA134" s="107">
        <f t="shared" si="29"/>
        <v>0</v>
      </c>
      <c r="AB134" s="107">
        <f t="shared" si="30"/>
        <v>0</v>
      </c>
      <c r="AC134" s="107">
        <f t="shared" si="31"/>
        <v>0</v>
      </c>
      <c r="AD134" s="107">
        <f t="shared" si="32"/>
        <v>0</v>
      </c>
      <c r="AE134" s="107">
        <f t="shared" si="33"/>
        <v>0</v>
      </c>
      <c r="AF134" s="107">
        <f t="shared" si="34"/>
        <v>0</v>
      </c>
      <c r="AG134" s="107">
        <f t="shared" si="35"/>
        <v>0</v>
      </c>
      <c r="AH134" s="107">
        <f t="shared" si="36"/>
        <v>0</v>
      </c>
      <c r="AI134" s="107">
        <f t="shared" si="37"/>
        <v>0</v>
      </c>
      <c r="AJ134" s="107">
        <f t="shared" si="38"/>
        <v>0</v>
      </c>
      <c r="AK134" s="107">
        <f t="shared" si="39"/>
        <v>0</v>
      </c>
    </row>
    <row r="135">
      <c r="A135" s="107"/>
      <c r="B135" s="107"/>
      <c r="C135" s="107"/>
      <c r="D135" s="107"/>
      <c r="E135" s="107"/>
      <c r="F135" s="108">
        <f t="shared" si="27"/>
        <v>4970</v>
      </c>
      <c r="G135" s="90" t="s">
        <v>332</v>
      </c>
      <c r="H135" s="14">
        <f>IF(ISNA(VLOOKUP(G135,Round4_Transactions!$A$2:$F$800,2,FALSE)), 0,VLOOKUP(G135,Round4_Transactions!$A$2:$F$800,2,FALSE))</f>
        <v>0</v>
      </c>
      <c r="I135" s="60">
        <f>IF(ISNA(VLOOKUP(G135,Round4_Transactions!$A$2:$F$800,3,FALSE)), 0,VLOOKUP(G135,Round4_Transactions!$A$2:$F$800,3,FALSE))</f>
        <v>0</v>
      </c>
      <c r="J135" s="60">
        <f>IF(ISNA(VLOOKUP(G135,Round4_Transactions!$A$2:$F$800,4,FALSE)), 0,VLOOKUP(G135,Round4_Transactions!$A$2:$F$800,4,FALSE))</f>
        <v>0</v>
      </c>
      <c r="K135" s="60">
        <f>IF(ISNA(VLOOKUP(G135,Round4_Transactions!$A$2:$F$800,5,FALSE)), 0,VLOOKUP(G135,Round4_Transactions!$A$2:$F$800,5,FALSE))</f>
        <v>0</v>
      </c>
      <c r="L135" s="86">
        <f>IF(ISNA(VLOOKUP(G135,Round4_Transactions!$A$2:$F$800,6,FALSE)), 0,VLOOKUP(G135,Round4_Transactions!$A$2:$F$800,6,FALSE))</f>
        <v>0</v>
      </c>
      <c r="M135" s="107">
        <f t="shared" si="1"/>
        <v>0</v>
      </c>
      <c r="N135" s="107">
        <f t="shared" si="3"/>
        <v>0</v>
      </c>
      <c r="O135" s="107">
        <f t="shared" si="4"/>
        <v>0</v>
      </c>
      <c r="P135" s="107">
        <f t="shared" si="5"/>
        <v>0</v>
      </c>
      <c r="Q135" s="107">
        <f t="shared" si="6"/>
        <v>0</v>
      </c>
      <c r="R135" s="107">
        <f t="shared" si="7"/>
        <v>0</v>
      </c>
      <c r="S135" s="107">
        <f t="shared" si="8"/>
        <v>0</v>
      </c>
      <c r="T135" s="107">
        <f t="shared" si="9"/>
        <v>0</v>
      </c>
      <c r="U135" s="107">
        <f t="shared" si="10"/>
        <v>0</v>
      </c>
      <c r="V135" s="107">
        <f t="shared" si="11"/>
        <v>0</v>
      </c>
      <c r="W135" s="107">
        <f t="shared" si="12"/>
        <v>0</v>
      </c>
      <c r="X135" s="107">
        <f t="shared" si="13"/>
        <v>0</v>
      </c>
      <c r="Y135" s="107">
        <f t="shared" si="14"/>
        <v>0</v>
      </c>
      <c r="Z135" s="107">
        <f t="shared" si="28"/>
        <v>0</v>
      </c>
      <c r="AA135" s="107">
        <f t="shared" si="29"/>
        <v>0</v>
      </c>
      <c r="AB135" s="107">
        <f t="shared" si="30"/>
        <v>0</v>
      </c>
      <c r="AC135" s="107">
        <f t="shared" si="31"/>
        <v>0</v>
      </c>
      <c r="AD135" s="107">
        <f t="shared" si="32"/>
        <v>0</v>
      </c>
      <c r="AE135" s="107">
        <f t="shared" si="33"/>
        <v>0</v>
      </c>
      <c r="AF135" s="107">
        <f t="shared" si="34"/>
        <v>0</v>
      </c>
      <c r="AG135" s="107">
        <f t="shared" si="35"/>
        <v>0</v>
      </c>
      <c r="AH135" s="107">
        <f t="shared" si="36"/>
        <v>0</v>
      </c>
      <c r="AI135" s="107">
        <f t="shared" si="37"/>
        <v>0</v>
      </c>
      <c r="AJ135" s="107">
        <f t="shared" si="38"/>
        <v>0</v>
      </c>
      <c r="AK135" s="107">
        <f t="shared" si="39"/>
        <v>0</v>
      </c>
    </row>
    <row r="136">
      <c r="A136" s="107"/>
      <c r="B136" s="107"/>
      <c r="C136" s="107"/>
      <c r="D136" s="107"/>
      <c r="E136" s="107"/>
      <c r="F136" s="108">
        <f t="shared" si="27"/>
        <v>4970</v>
      </c>
      <c r="G136" s="90" t="s">
        <v>333</v>
      </c>
      <c r="H136" s="14">
        <f>IF(ISNA(VLOOKUP(G136,Round4_Transactions!$A$2:$F$800,2,FALSE)), 0,VLOOKUP(G136,Round4_Transactions!$A$2:$F$800,2,FALSE))</f>
        <v>0</v>
      </c>
      <c r="I136" s="60">
        <f>IF(ISNA(VLOOKUP(G136,Round4_Transactions!$A$2:$F$800,3,FALSE)), 0,VLOOKUP(G136,Round4_Transactions!$A$2:$F$800,3,FALSE))</f>
        <v>0</v>
      </c>
      <c r="J136" s="60">
        <f>IF(ISNA(VLOOKUP(G136,Round4_Transactions!$A$2:$F$800,4,FALSE)), 0,VLOOKUP(G136,Round4_Transactions!$A$2:$F$800,4,FALSE))</f>
        <v>0</v>
      </c>
      <c r="K136" s="60">
        <f>IF(ISNA(VLOOKUP(G136,Round4_Transactions!$A$2:$F$800,5,FALSE)), 0,VLOOKUP(G136,Round4_Transactions!$A$2:$F$800,5,FALSE))</f>
        <v>0</v>
      </c>
      <c r="L136" s="86">
        <f>IF(ISNA(VLOOKUP(G136,Round4_Transactions!$A$2:$F$800,6,FALSE)), 0,VLOOKUP(G136,Round4_Transactions!$A$2:$F$800,6,FALSE))</f>
        <v>0</v>
      </c>
      <c r="M136" s="107">
        <f t="shared" si="1"/>
        <v>0</v>
      </c>
      <c r="N136" s="107">
        <f t="shared" si="3"/>
        <v>0</v>
      </c>
      <c r="O136" s="107">
        <f t="shared" si="4"/>
        <v>0</v>
      </c>
      <c r="P136" s="107">
        <f t="shared" si="5"/>
        <v>0</v>
      </c>
      <c r="Q136" s="107">
        <f t="shared" si="6"/>
        <v>0</v>
      </c>
      <c r="R136" s="107">
        <f t="shared" si="7"/>
        <v>0</v>
      </c>
      <c r="S136" s="107">
        <f t="shared" si="8"/>
        <v>0</v>
      </c>
      <c r="T136" s="107">
        <f t="shared" si="9"/>
        <v>0</v>
      </c>
      <c r="U136" s="107">
        <f t="shared" si="10"/>
        <v>0</v>
      </c>
      <c r="V136" s="107">
        <f t="shared" si="11"/>
        <v>0</v>
      </c>
      <c r="W136" s="107">
        <f t="shared" si="12"/>
        <v>0</v>
      </c>
      <c r="X136" s="107">
        <f t="shared" si="13"/>
        <v>0</v>
      </c>
      <c r="Y136" s="107">
        <f t="shared" si="14"/>
        <v>0</v>
      </c>
      <c r="Z136" s="107">
        <f t="shared" si="28"/>
        <v>0</v>
      </c>
      <c r="AA136" s="107">
        <f t="shared" si="29"/>
        <v>0</v>
      </c>
      <c r="AB136" s="107">
        <f t="shared" si="30"/>
        <v>0</v>
      </c>
      <c r="AC136" s="107">
        <f t="shared" si="31"/>
        <v>0</v>
      </c>
      <c r="AD136" s="107">
        <f t="shared" si="32"/>
        <v>0</v>
      </c>
      <c r="AE136" s="107">
        <f t="shared" si="33"/>
        <v>0</v>
      </c>
      <c r="AF136" s="107">
        <f t="shared" si="34"/>
        <v>0</v>
      </c>
      <c r="AG136" s="107">
        <f t="shared" si="35"/>
        <v>0</v>
      </c>
      <c r="AH136" s="107">
        <f t="shared" si="36"/>
        <v>0</v>
      </c>
      <c r="AI136" s="107">
        <f t="shared" si="37"/>
        <v>0</v>
      </c>
      <c r="AJ136" s="107">
        <f t="shared" si="38"/>
        <v>0</v>
      </c>
      <c r="AK136" s="107">
        <f t="shared" si="39"/>
        <v>0</v>
      </c>
    </row>
    <row r="137">
      <c r="A137" s="107"/>
      <c r="B137" s="107"/>
      <c r="C137" s="107"/>
      <c r="D137" s="107"/>
      <c r="E137" s="107"/>
      <c r="F137" s="108">
        <f t="shared" si="27"/>
        <v>4970</v>
      </c>
      <c r="G137" s="90" t="s">
        <v>334</v>
      </c>
      <c r="H137" s="14">
        <f>IF(ISNA(VLOOKUP(G137,Round4_Transactions!$A$2:$F$800,2,FALSE)), 0,VLOOKUP(G137,Round4_Transactions!$A$2:$F$800,2,FALSE))</f>
        <v>0</v>
      </c>
      <c r="I137" s="60">
        <f>IF(ISNA(VLOOKUP(G137,Round4_Transactions!$A$2:$F$800,3,FALSE)), 0,VLOOKUP(G137,Round4_Transactions!$A$2:$F$800,3,FALSE))</f>
        <v>0</v>
      </c>
      <c r="J137" s="60">
        <f>IF(ISNA(VLOOKUP(G137,Round4_Transactions!$A$2:$F$800,4,FALSE)), 0,VLOOKUP(G137,Round4_Transactions!$A$2:$F$800,4,FALSE))</f>
        <v>0</v>
      </c>
      <c r="K137" s="60">
        <f>IF(ISNA(VLOOKUP(G137,Round4_Transactions!$A$2:$F$800,5,FALSE)), 0,VLOOKUP(G137,Round4_Transactions!$A$2:$F$800,5,FALSE))</f>
        <v>0</v>
      </c>
      <c r="L137" s="86">
        <f>IF(ISNA(VLOOKUP(G137,Round4_Transactions!$A$2:$F$800,6,FALSE)), 0,VLOOKUP(G137,Round4_Transactions!$A$2:$F$800,6,FALSE))</f>
        <v>0</v>
      </c>
      <c r="M137" s="107">
        <f t="shared" si="1"/>
        <v>0</v>
      </c>
      <c r="N137" s="107">
        <f t="shared" si="3"/>
        <v>0</v>
      </c>
      <c r="O137" s="107">
        <f t="shared" si="4"/>
        <v>0</v>
      </c>
      <c r="P137" s="107">
        <f t="shared" si="5"/>
        <v>0</v>
      </c>
      <c r="Q137" s="107">
        <f t="shared" si="6"/>
        <v>0</v>
      </c>
      <c r="R137" s="107">
        <f t="shared" si="7"/>
        <v>0</v>
      </c>
      <c r="S137" s="107">
        <f t="shared" si="8"/>
        <v>0</v>
      </c>
      <c r="T137" s="107">
        <f t="shared" si="9"/>
        <v>0</v>
      </c>
      <c r="U137" s="107">
        <f t="shared" si="10"/>
        <v>0</v>
      </c>
      <c r="V137" s="107">
        <f t="shared" si="11"/>
        <v>0</v>
      </c>
      <c r="W137" s="107">
        <f t="shared" si="12"/>
        <v>0</v>
      </c>
      <c r="X137" s="107">
        <f t="shared" si="13"/>
        <v>0</v>
      </c>
      <c r="Y137" s="107">
        <f t="shared" si="14"/>
        <v>0</v>
      </c>
      <c r="Z137" s="107">
        <f t="shared" si="28"/>
        <v>0</v>
      </c>
      <c r="AA137" s="107">
        <f t="shared" si="29"/>
        <v>0</v>
      </c>
      <c r="AB137" s="107">
        <f t="shared" si="30"/>
        <v>0</v>
      </c>
      <c r="AC137" s="107">
        <f t="shared" si="31"/>
        <v>0</v>
      </c>
      <c r="AD137" s="107">
        <f t="shared" si="32"/>
        <v>0</v>
      </c>
      <c r="AE137" s="107">
        <f t="shared" si="33"/>
        <v>0</v>
      </c>
      <c r="AF137" s="107">
        <f t="shared" si="34"/>
        <v>0</v>
      </c>
      <c r="AG137" s="107">
        <f t="shared" si="35"/>
        <v>0</v>
      </c>
      <c r="AH137" s="107">
        <f t="shared" si="36"/>
        <v>0</v>
      </c>
      <c r="AI137" s="107">
        <f t="shared" si="37"/>
        <v>0</v>
      </c>
      <c r="AJ137" s="107">
        <f t="shared" si="38"/>
        <v>0</v>
      </c>
      <c r="AK137" s="107">
        <f t="shared" si="39"/>
        <v>0</v>
      </c>
    </row>
    <row r="138">
      <c r="A138" s="107"/>
      <c r="B138" s="107"/>
      <c r="C138" s="107"/>
      <c r="D138" s="107"/>
      <c r="E138" s="107"/>
      <c r="F138" s="108">
        <f t="shared" si="27"/>
        <v>4970</v>
      </c>
      <c r="G138" s="90" t="s">
        <v>335</v>
      </c>
      <c r="H138" s="14">
        <f>IF(ISNA(VLOOKUP(G138,Round4_Transactions!$A$2:$F$800,2,FALSE)), 0,VLOOKUP(G138,Round4_Transactions!$A$2:$F$800,2,FALSE))</f>
        <v>0</v>
      </c>
      <c r="I138" s="60">
        <f>IF(ISNA(VLOOKUP(G138,Round4_Transactions!$A$2:$F$800,3,FALSE)), 0,VLOOKUP(G138,Round4_Transactions!$A$2:$F$800,3,FALSE))</f>
        <v>0</v>
      </c>
      <c r="J138" s="60">
        <f>IF(ISNA(VLOOKUP(G138,Round4_Transactions!$A$2:$F$800,4,FALSE)), 0,VLOOKUP(G138,Round4_Transactions!$A$2:$F$800,4,FALSE))</f>
        <v>0</v>
      </c>
      <c r="K138" s="60">
        <f>IF(ISNA(VLOOKUP(G138,Round4_Transactions!$A$2:$F$800,5,FALSE)), 0,VLOOKUP(G138,Round4_Transactions!$A$2:$F$800,5,FALSE))</f>
        <v>0</v>
      </c>
      <c r="L138" s="86">
        <f>IF(ISNA(VLOOKUP(G138,Round4_Transactions!$A$2:$F$800,6,FALSE)), 0,VLOOKUP(G138,Round4_Transactions!$A$2:$F$800,6,FALSE))</f>
        <v>0</v>
      </c>
      <c r="M138" s="107">
        <f t="shared" si="1"/>
        <v>0</v>
      </c>
      <c r="N138" s="107">
        <f t="shared" si="3"/>
        <v>0</v>
      </c>
      <c r="O138" s="107">
        <f t="shared" si="4"/>
        <v>0</v>
      </c>
      <c r="P138" s="107">
        <f t="shared" si="5"/>
        <v>0</v>
      </c>
      <c r="Q138" s="107">
        <f t="shared" si="6"/>
        <v>0</v>
      </c>
      <c r="R138" s="107">
        <f t="shared" si="7"/>
        <v>0</v>
      </c>
      <c r="S138" s="107">
        <f t="shared" si="8"/>
        <v>0</v>
      </c>
      <c r="T138" s="107">
        <f t="shared" si="9"/>
        <v>0</v>
      </c>
      <c r="U138" s="107">
        <f t="shared" si="10"/>
        <v>0</v>
      </c>
      <c r="V138" s="107">
        <f t="shared" si="11"/>
        <v>0</v>
      </c>
      <c r="W138" s="107">
        <f t="shared" si="12"/>
        <v>0</v>
      </c>
      <c r="X138" s="107">
        <f t="shared" si="13"/>
        <v>0</v>
      </c>
      <c r="Y138" s="107">
        <f t="shared" si="14"/>
        <v>0</v>
      </c>
      <c r="Z138" s="107">
        <f t="shared" si="28"/>
        <v>0</v>
      </c>
      <c r="AA138" s="107">
        <f t="shared" si="29"/>
        <v>0</v>
      </c>
      <c r="AB138" s="107">
        <f t="shared" si="30"/>
        <v>0</v>
      </c>
      <c r="AC138" s="107">
        <f t="shared" si="31"/>
        <v>0</v>
      </c>
      <c r="AD138" s="107">
        <f t="shared" si="32"/>
        <v>0</v>
      </c>
      <c r="AE138" s="107">
        <f t="shared" si="33"/>
        <v>0</v>
      </c>
      <c r="AF138" s="107">
        <f t="shared" si="34"/>
        <v>0</v>
      </c>
      <c r="AG138" s="107">
        <f t="shared" si="35"/>
        <v>0</v>
      </c>
      <c r="AH138" s="107">
        <f t="shared" si="36"/>
        <v>0</v>
      </c>
      <c r="AI138" s="107">
        <f t="shared" si="37"/>
        <v>0</v>
      </c>
      <c r="AJ138" s="107">
        <f t="shared" si="38"/>
        <v>0</v>
      </c>
      <c r="AK138" s="107">
        <f t="shared" si="39"/>
        <v>0</v>
      </c>
    </row>
    <row r="139">
      <c r="A139" s="107"/>
      <c r="B139" s="107"/>
      <c r="C139" s="107"/>
      <c r="D139" s="107"/>
      <c r="E139" s="107"/>
      <c r="F139" s="108">
        <f t="shared" si="27"/>
        <v>4970</v>
      </c>
      <c r="G139" s="90" t="s">
        <v>336</v>
      </c>
      <c r="H139" s="14">
        <f>IF(ISNA(VLOOKUP(G139,Round4_Transactions!$A$2:$F$800,2,FALSE)), 0,VLOOKUP(G139,Round4_Transactions!$A$2:$F$800,2,FALSE))</f>
        <v>0</v>
      </c>
      <c r="I139" s="60">
        <f>IF(ISNA(VLOOKUP(G139,Round4_Transactions!$A$2:$F$800,3,FALSE)), 0,VLOOKUP(G139,Round4_Transactions!$A$2:$F$800,3,FALSE))</f>
        <v>0</v>
      </c>
      <c r="J139" s="60">
        <f>IF(ISNA(VLOOKUP(G139,Round4_Transactions!$A$2:$F$800,4,FALSE)), 0,VLOOKUP(G139,Round4_Transactions!$A$2:$F$800,4,FALSE))</f>
        <v>0</v>
      </c>
      <c r="K139" s="60">
        <f>IF(ISNA(VLOOKUP(G139,Round4_Transactions!$A$2:$F$800,5,FALSE)), 0,VLOOKUP(G139,Round4_Transactions!$A$2:$F$800,5,FALSE))</f>
        <v>0</v>
      </c>
      <c r="L139" s="86">
        <f>IF(ISNA(VLOOKUP(G139,Round4_Transactions!$A$2:$F$800,6,FALSE)), 0,VLOOKUP(G139,Round4_Transactions!$A$2:$F$800,6,FALSE))</f>
        <v>0</v>
      </c>
      <c r="M139" s="107">
        <f t="shared" si="1"/>
        <v>0</v>
      </c>
      <c r="N139" s="107">
        <f t="shared" si="3"/>
        <v>0</v>
      </c>
      <c r="O139" s="107">
        <f t="shared" si="4"/>
        <v>0</v>
      </c>
      <c r="P139" s="107">
        <f t="shared" si="5"/>
        <v>0</v>
      </c>
      <c r="Q139" s="107">
        <f t="shared" si="6"/>
        <v>0</v>
      </c>
      <c r="R139" s="107">
        <f t="shared" si="7"/>
        <v>0</v>
      </c>
      <c r="S139" s="107">
        <f t="shared" si="8"/>
        <v>0</v>
      </c>
      <c r="T139" s="107">
        <f t="shared" si="9"/>
        <v>0</v>
      </c>
      <c r="U139" s="107">
        <f t="shared" si="10"/>
        <v>0</v>
      </c>
      <c r="V139" s="107">
        <f t="shared" si="11"/>
        <v>0</v>
      </c>
      <c r="W139" s="107">
        <f t="shared" si="12"/>
        <v>0</v>
      </c>
      <c r="X139" s="107">
        <f t="shared" si="13"/>
        <v>0</v>
      </c>
      <c r="Y139" s="107">
        <f t="shared" si="14"/>
        <v>0</v>
      </c>
      <c r="Z139" s="107">
        <f t="shared" si="28"/>
        <v>0</v>
      </c>
      <c r="AA139" s="107">
        <f t="shared" si="29"/>
        <v>0</v>
      </c>
      <c r="AB139" s="107">
        <f t="shared" si="30"/>
        <v>0</v>
      </c>
      <c r="AC139" s="107">
        <f t="shared" si="31"/>
        <v>0</v>
      </c>
      <c r="AD139" s="107">
        <f t="shared" si="32"/>
        <v>0</v>
      </c>
      <c r="AE139" s="107">
        <f t="shared" si="33"/>
        <v>0</v>
      </c>
      <c r="AF139" s="107">
        <f t="shared" si="34"/>
        <v>0</v>
      </c>
      <c r="AG139" s="107">
        <f t="shared" si="35"/>
        <v>0</v>
      </c>
      <c r="AH139" s="107">
        <f t="shared" si="36"/>
        <v>0</v>
      </c>
      <c r="AI139" s="107">
        <f t="shared" si="37"/>
        <v>0</v>
      </c>
      <c r="AJ139" s="107">
        <f t="shared" si="38"/>
        <v>0</v>
      </c>
      <c r="AK139" s="107">
        <f t="shared" si="39"/>
        <v>0</v>
      </c>
    </row>
    <row r="140">
      <c r="A140" s="107"/>
      <c r="B140" s="107"/>
      <c r="C140" s="107"/>
      <c r="D140" s="107"/>
      <c r="E140" s="107"/>
      <c r="F140" s="108">
        <f t="shared" si="27"/>
        <v>4970</v>
      </c>
      <c r="G140" s="90" t="s">
        <v>337</v>
      </c>
      <c r="H140" s="14">
        <f>IF(ISNA(VLOOKUP(G140,Round4_Transactions!$A$2:$F$800,2,FALSE)), 0,VLOOKUP(G140,Round4_Transactions!$A$2:$F$800,2,FALSE))</f>
        <v>0</v>
      </c>
      <c r="I140" s="60">
        <f>IF(ISNA(VLOOKUP(G140,Round4_Transactions!$A$2:$F$800,3,FALSE)), 0,VLOOKUP(G140,Round4_Transactions!$A$2:$F$800,3,FALSE))</f>
        <v>0</v>
      </c>
      <c r="J140" s="60">
        <f>IF(ISNA(VLOOKUP(G140,Round4_Transactions!$A$2:$F$800,4,FALSE)), 0,VLOOKUP(G140,Round4_Transactions!$A$2:$F$800,4,FALSE))</f>
        <v>0</v>
      </c>
      <c r="K140" s="60">
        <f>IF(ISNA(VLOOKUP(G140,Round4_Transactions!$A$2:$F$800,5,FALSE)), 0,VLOOKUP(G140,Round4_Transactions!$A$2:$F$800,5,FALSE))</f>
        <v>0</v>
      </c>
      <c r="L140" s="86">
        <f>IF(ISNA(VLOOKUP(G140,Round4_Transactions!$A$2:$F$800,6,FALSE)), 0,VLOOKUP(G140,Round4_Transactions!$A$2:$F$800,6,FALSE))</f>
        <v>0</v>
      </c>
      <c r="M140" s="107">
        <f t="shared" si="1"/>
        <v>0</v>
      </c>
      <c r="N140" s="107">
        <f t="shared" si="3"/>
        <v>0</v>
      </c>
      <c r="O140" s="107">
        <f t="shared" si="4"/>
        <v>0</v>
      </c>
      <c r="P140" s="107">
        <f t="shared" si="5"/>
        <v>0</v>
      </c>
      <c r="Q140" s="107">
        <f t="shared" si="6"/>
        <v>0</v>
      </c>
      <c r="R140" s="107">
        <f t="shared" si="7"/>
        <v>0</v>
      </c>
      <c r="S140" s="107">
        <f t="shared" si="8"/>
        <v>0</v>
      </c>
      <c r="T140" s="107">
        <f t="shared" si="9"/>
        <v>0</v>
      </c>
      <c r="U140" s="107">
        <f t="shared" si="10"/>
        <v>0</v>
      </c>
      <c r="V140" s="107">
        <f t="shared" si="11"/>
        <v>0</v>
      </c>
      <c r="W140" s="107">
        <f t="shared" si="12"/>
        <v>0</v>
      </c>
      <c r="X140" s="107">
        <f t="shared" si="13"/>
        <v>0</v>
      </c>
      <c r="Y140" s="107">
        <f t="shared" si="14"/>
        <v>0</v>
      </c>
      <c r="Z140" s="107">
        <f t="shared" si="28"/>
        <v>0</v>
      </c>
      <c r="AA140" s="107">
        <f t="shared" si="29"/>
        <v>0</v>
      </c>
      <c r="AB140" s="107">
        <f t="shared" si="30"/>
        <v>0</v>
      </c>
      <c r="AC140" s="107">
        <f t="shared" si="31"/>
        <v>0</v>
      </c>
      <c r="AD140" s="107">
        <f t="shared" si="32"/>
        <v>0</v>
      </c>
      <c r="AE140" s="107">
        <f t="shared" si="33"/>
        <v>0</v>
      </c>
      <c r="AF140" s="107">
        <f t="shared" si="34"/>
        <v>0</v>
      </c>
      <c r="AG140" s="107">
        <f t="shared" si="35"/>
        <v>0</v>
      </c>
      <c r="AH140" s="107">
        <f t="shared" si="36"/>
        <v>0</v>
      </c>
      <c r="AI140" s="107">
        <f t="shared" si="37"/>
        <v>0</v>
      </c>
      <c r="AJ140" s="107">
        <f t="shared" si="38"/>
        <v>0</v>
      </c>
      <c r="AK140" s="107">
        <f t="shared" si="39"/>
        <v>0</v>
      </c>
    </row>
    <row r="141">
      <c r="A141" s="107"/>
      <c r="B141" s="107"/>
      <c r="C141" s="107"/>
      <c r="D141" s="107"/>
      <c r="E141" s="107"/>
      <c r="F141" s="108">
        <f t="shared" si="27"/>
        <v>4970</v>
      </c>
      <c r="G141" s="90" t="s">
        <v>338</v>
      </c>
      <c r="H141" s="14">
        <f>IF(ISNA(VLOOKUP(G141,Round4_Transactions!$A$2:$F$800,2,FALSE)), 0,VLOOKUP(G141,Round4_Transactions!$A$2:$F$800,2,FALSE))</f>
        <v>0</v>
      </c>
      <c r="I141" s="60">
        <f>IF(ISNA(VLOOKUP(G141,Round4_Transactions!$A$2:$F$800,3,FALSE)), 0,VLOOKUP(G141,Round4_Transactions!$A$2:$F$800,3,FALSE))</f>
        <v>0</v>
      </c>
      <c r="J141" s="60">
        <f>IF(ISNA(VLOOKUP(G141,Round4_Transactions!$A$2:$F$800,4,FALSE)), 0,VLOOKUP(G141,Round4_Transactions!$A$2:$F$800,4,FALSE))</f>
        <v>0</v>
      </c>
      <c r="K141" s="60">
        <f>IF(ISNA(VLOOKUP(G141,Round4_Transactions!$A$2:$F$800,5,FALSE)), 0,VLOOKUP(G141,Round4_Transactions!$A$2:$F$800,5,FALSE))</f>
        <v>0</v>
      </c>
      <c r="L141" s="86">
        <f>IF(ISNA(VLOOKUP(G141,Round4_Transactions!$A$2:$F$800,6,FALSE)), 0,VLOOKUP(G141,Round4_Transactions!$A$2:$F$800,6,FALSE))</f>
        <v>0</v>
      </c>
      <c r="M141" s="107">
        <f t="shared" si="1"/>
        <v>0</v>
      </c>
      <c r="N141" s="107">
        <f t="shared" si="3"/>
        <v>0</v>
      </c>
      <c r="O141" s="107">
        <f t="shared" si="4"/>
        <v>0</v>
      </c>
      <c r="P141" s="107">
        <f t="shared" si="5"/>
        <v>0</v>
      </c>
      <c r="Q141" s="107">
        <f t="shared" si="6"/>
        <v>0</v>
      </c>
      <c r="R141" s="107">
        <f t="shared" si="7"/>
        <v>0</v>
      </c>
      <c r="S141" s="107">
        <f t="shared" si="8"/>
        <v>0</v>
      </c>
      <c r="T141" s="107">
        <f t="shared" si="9"/>
        <v>0</v>
      </c>
      <c r="U141" s="107">
        <f t="shared" si="10"/>
        <v>0</v>
      </c>
      <c r="V141" s="107">
        <f t="shared" si="11"/>
        <v>0</v>
      </c>
      <c r="W141" s="107">
        <f t="shared" si="12"/>
        <v>0</v>
      </c>
      <c r="X141" s="107">
        <f t="shared" si="13"/>
        <v>0</v>
      </c>
      <c r="Y141" s="107">
        <f t="shared" si="14"/>
        <v>0</v>
      </c>
      <c r="Z141" s="107">
        <f t="shared" si="28"/>
        <v>0</v>
      </c>
      <c r="AA141" s="107">
        <f t="shared" si="29"/>
        <v>0</v>
      </c>
      <c r="AB141" s="107">
        <f t="shared" si="30"/>
        <v>0</v>
      </c>
      <c r="AC141" s="107">
        <f t="shared" si="31"/>
        <v>0</v>
      </c>
      <c r="AD141" s="107">
        <f t="shared" si="32"/>
        <v>0</v>
      </c>
      <c r="AE141" s="107">
        <f t="shared" si="33"/>
        <v>0</v>
      </c>
      <c r="AF141" s="107">
        <f t="shared" si="34"/>
        <v>0</v>
      </c>
      <c r="AG141" s="107">
        <f t="shared" si="35"/>
        <v>0</v>
      </c>
      <c r="AH141" s="107">
        <f t="shared" si="36"/>
        <v>0</v>
      </c>
      <c r="AI141" s="107">
        <f t="shared" si="37"/>
        <v>0</v>
      </c>
      <c r="AJ141" s="107">
        <f t="shared" si="38"/>
        <v>0</v>
      </c>
      <c r="AK141" s="107">
        <f t="shared" si="39"/>
        <v>0</v>
      </c>
    </row>
    <row r="142">
      <c r="A142" s="107"/>
      <c r="B142" s="107"/>
      <c r="C142" s="107"/>
      <c r="D142" s="107"/>
      <c r="E142" s="107"/>
      <c r="F142" s="108">
        <f t="shared" si="27"/>
        <v>4970</v>
      </c>
      <c r="G142" s="90" t="s">
        <v>339</v>
      </c>
      <c r="H142" s="14">
        <f>IF(ISNA(VLOOKUP(G142,Round4_Transactions!$A$2:$F$800,2,FALSE)), 0,VLOOKUP(G142,Round4_Transactions!$A$2:$F$800,2,FALSE))</f>
        <v>0</v>
      </c>
      <c r="I142" s="60">
        <f>IF(ISNA(VLOOKUP(G142,Round4_Transactions!$A$2:$F$800,3,FALSE)), 0,VLOOKUP(G142,Round4_Transactions!$A$2:$F$800,3,FALSE))</f>
        <v>0</v>
      </c>
      <c r="J142" s="60">
        <f>IF(ISNA(VLOOKUP(G142,Round4_Transactions!$A$2:$F$800,4,FALSE)), 0,VLOOKUP(G142,Round4_Transactions!$A$2:$F$800,4,FALSE))</f>
        <v>0</v>
      </c>
      <c r="K142" s="60">
        <f>IF(ISNA(VLOOKUP(G142,Round4_Transactions!$A$2:$F$800,5,FALSE)), 0,VLOOKUP(G142,Round4_Transactions!$A$2:$F$800,5,FALSE))</f>
        <v>0</v>
      </c>
      <c r="L142" s="86">
        <f>IF(ISNA(VLOOKUP(G142,Round4_Transactions!$A$2:$F$800,6,FALSE)), 0,VLOOKUP(G142,Round4_Transactions!$A$2:$F$800,6,FALSE))</f>
        <v>0</v>
      </c>
      <c r="M142" s="107">
        <f t="shared" si="1"/>
        <v>0</v>
      </c>
      <c r="N142" s="107">
        <f t="shared" si="3"/>
        <v>0</v>
      </c>
      <c r="O142" s="107">
        <f t="shared" si="4"/>
        <v>0</v>
      </c>
      <c r="P142" s="107">
        <f t="shared" si="5"/>
        <v>0</v>
      </c>
      <c r="Q142" s="107">
        <f t="shared" si="6"/>
        <v>0</v>
      </c>
      <c r="R142" s="107">
        <f t="shared" si="7"/>
        <v>0</v>
      </c>
      <c r="S142" s="107">
        <f t="shared" si="8"/>
        <v>0</v>
      </c>
      <c r="T142" s="107">
        <f t="shared" si="9"/>
        <v>0</v>
      </c>
      <c r="U142" s="107">
        <f t="shared" si="10"/>
        <v>0</v>
      </c>
      <c r="V142" s="107">
        <f t="shared" si="11"/>
        <v>0</v>
      </c>
      <c r="W142" s="107">
        <f t="shared" si="12"/>
        <v>0</v>
      </c>
      <c r="X142" s="107">
        <f t="shared" si="13"/>
        <v>0</v>
      </c>
      <c r="Y142" s="107">
        <f t="shared" si="14"/>
        <v>0</v>
      </c>
      <c r="Z142" s="107">
        <f t="shared" si="28"/>
        <v>0</v>
      </c>
      <c r="AA142" s="107">
        <f t="shared" si="29"/>
        <v>0</v>
      </c>
      <c r="AB142" s="107">
        <f t="shared" si="30"/>
        <v>0</v>
      </c>
      <c r="AC142" s="107">
        <f t="shared" si="31"/>
        <v>0</v>
      </c>
      <c r="AD142" s="107">
        <f t="shared" si="32"/>
        <v>0</v>
      </c>
      <c r="AE142" s="107">
        <f t="shared" si="33"/>
        <v>0</v>
      </c>
      <c r="AF142" s="107">
        <f t="shared" si="34"/>
        <v>0</v>
      </c>
      <c r="AG142" s="107">
        <f t="shared" si="35"/>
        <v>0</v>
      </c>
      <c r="AH142" s="107">
        <f t="shared" si="36"/>
        <v>0</v>
      </c>
      <c r="AI142" s="107">
        <f t="shared" si="37"/>
        <v>0</v>
      </c>
      <c r="AJ142" s="107">
        <f t="shared" si="38"/>
        <v>0</v>
      </c>
      <c r="AK142" s="107">
        <f t="shared" si="39"/>
        <v>0</v>
      </c>
    </row>
    <row r="143">
      <c r="A143" s="107"/>
      <c r="B143" s="107"/>
      <c r="C143" s="107"/>
      <c r="D143" s="107"/>
      <c r="E143" s="107"/>
      <c r="F143" s="108">
        <f t="shared" si="27"/>
        <v>4970</v>
      </c>
      <c r="G143" s="90" t="s">
        <v>340</v>
      </c>
      <c r="H143" s="14">
        <f>IF(ISNA(VLOOKUP(G143,Round4_Transactions!$A$2:$F$800,2,FALSE)), 0,VLOOKUP(G143,Round4_Transactions!$A$2:$F$800,2,FALSE))</f>
        <v>0</v>
      </c>
      <c r="I143" s="60">
        <f>IF(ISNA(VLOOKUP(G143,Round4_Transactions!$A$2:$F$800,3,FALSE)), 0,VLOOKUP(G143,Round4_Transactions!$A$2:$F$800,3,FALSE))</f>
        <v>0</v>
      </c>
      <c r="J143" s="60">
        <f>IF(ISNA(VLOOKUP(G143,Round4_Transactions!$A$2:$F$800,4,FALSE)), 0,VLOOKUP(G143,Round4_Transactions!$A$2:$F$800,4,FALSE))</f>
        <v>0</v>
      </c>
      <c r="K143" s="60">
        <f>IF(ISNA(VLOOKUP(G143,Round4_Transactions!$A$2:$F$800,5,FALSE)), 0,VLOOKUP(G143,Round4_Transactions!$A$2:$F$800,5,FALSE))</f>
        <v>0</v>
      </c>
      <c r="L143" s="86">
        <f>IF(ISNA(VLOOKUP(G143,Round4_Transactions!$A$2:$F$800,6,FALSE)), 0,VLOOKUP(G143,Round4_Transactions!$A$2:$F$800,6,FALSE))</f>
        <v>0</v>
      </c>
      <c r="M143" s="107">
        <f t="shared" si="1"/>
        <v>0</v>
      </c>
      <c r="N143" s="107">
        <f t="shared" si="3"/>
        <v>0</v>
      </c>
      <c r="O143" s="107">
        <f t="shared" si="4"/>
        <v>0</v>
      </c>
      <c r="P143" s="107">
        <f t="shared" si="5"/>
        <v>0</v>
      </c>
      <c r="Q143" s="107">
        <f t="shared" si="6"/>
        <v>0</v>
      </c>
      <c r="R143" s="107">
        <f t="shared" si="7"/>
        <v>0</v>
      </c>
      <c r="S143" s="107">
        <f t="shared" si="8"/>
        <v>0</v>
      </c>
      <c r="T143" s="107">
        <f t="shared" si="9"/>
        <v>0</v>
      </c>
      <c r="U143" s="107">
        <f t="shared" si="10"/>
        <v>0</v>
      </c>
      <c r="V143" s="107">
        <f t="shared" si="11"/>
        <v>0</v>
      </c>
      <c r="W143" s="107">
        <f t="shared" si="12"/>
        <v>0</v>
      </c>
      <c r="X143" s="107">
        <f t="shared" si="13"/>
        <v>0</v>
      </c>
      <c r="Y143" s="107">
        <f t="shared" si="14"/>
        <v>0</v>
      </c>
      <c r="Z143" s="107">
        <f t="shared" si="28"/>
        <v>0</v>
      </c>
      <c r="AA143" s="107">
        <f t="shared" si="29"/>
        <v>0</v>
      </c>
      <c r="AB143" s="107">
        <f t="shared" si="30"/>
        <v>0</v>
      </c>
      <c r="AC143" s="107">
        <f t="shared" si="31"/>
        <v>0</v>
      </c>
      <c r="AD143" s="107">
        <f t="shared" si="32"/>
        <v>0</v>
      </c>
      <c r="AE143" s="107">
        <f t="shared" si="33"/>
        <v>0</v>
      </c>
      <c r="AF143" s="107">
        <f t="shared" si="34"/>
        <v>0</v>
      </c>
      <c r="AG143" s="107">
        <f t="shared" si="35"/>
        <v>0</v>
      </c>
      <c r="AH143" s="107">
        <f t="shared" si="36"/>
        <v>0</v>
      </c>
      <c r="AI143" s="107">
        <f t="shared" si="37"/>
        <v>0</v>
      </c>
      <c r="AJ143" s="107">
        <f t="shared" si="38"/>
        <v>0</v>
      </c>
      <c r="AK143" s="107">
        <f t="shared" si="39"/>
        <v>0</v>
      </c>
    </row>
    <row r="144">
      <c r="A144" s="107"/>
      <c r="B144" s="107"/>
      <c r="C144" s="107"/>
      <c r="D144" s="107"/>
      <c r="E144" s="107"/>
      <c r="F144" s="108">
        <f t="shared" si="27"/>
        <v>4970</v>
      </c>
      <c r="G144" s="90" t="s">
        <v>341</v>
      </c>
      <c r="H144" s="14">
        <f>IF(ISNA(VLOOKUP(G144,Round4_Transactions!$A$2:$F$800,2,FALSE)), 0,VLOOKUP(G144,Round4_Transactions!$A$2:$F$800,2,FALSE))</f>
        <v>0</v>
      </c>
      <c r="I144" s="60">
        <f>IF(ISNA(VLOOKUP(G144,Round4_Transactions!$A$2:$F$800,3,FALSE)), 0,VLOOKUP(G144,Round4_Transactions!$A$2:$F$800,3,FALSE))</f>
        <v>0</v>
      </c>
      <c r="J144" s="60">
        <f>IF(ISNA(VLOOKUP(G144,Round4_Transactions!$A$2:$F$800,4,FALSE)), 0,VLOOKUP(G144,Round4_Transactions!$A$2:$F$800,4,FALSE))</f>
        <v>0</v>
      </c>
      <c r="K144" s="60">
        <f>IF(ISNA(VLOOKUP(G144,Round4_Transactions!$A$2:$F$800,5,FALSE)), 0,VLOOKUP(G144,Round4_Transactions!$A$2:$F$800,5,FALSE))</f>
        <v>0</v>
      </c>
      <c r="L144" s="86">
        <f>IF(ISNA(VLOOKUP(G144,Round4_Transactions!$A$2:$F$800,6,FALSE)), 0,VLOOKUP(G144,Round4_Transactions!$A$2:$F$800,6,FALSE))</f>
        <v>0</v>
      </c>
      <c r="M144" s="107">
        <f t="shared" si="1"/>
        <v>0</v>
      </c>
      <c r="N144" s="107">
        <f t="shared" si="3"/>
        <v>0</v>
      </c>
      <c r="O144" s="107">
        <f t="shared" si="4"/>
        <v>0</v>
      </c>
      <c r="P144" s="107">
        <f t="shared" si="5"/>
        <v>0</v>
      </c>
      <c r="Q144" s="107">
        <f t="shared" si="6"/>
        <v>0</v>
      </c>
      <c r="R144" s="107">
        <f t="shared" si="7"/>
        <v>0</v>
      </c>
      <c r="S144" s="107">
        <f t="shared" si="8"/>
        <v>0</v>
      </c>
      <c r="T144" s="107">
        <f t="shared" si="9"/>
        <v>0</v>
      </c>
      <c r="U144" s="107">
        <f t="shared" si="10"/>
        <v>0</v>
      </c>
      <c r="V144" s="107">
        <f t="shared" si="11"/>
        <v>0</v>
      </c>
      <c r="W144" s="107">
        <f t="shared" si="12"/>
        <v>0</v>
      </c>
      <c r="X144" s="107">
        <f t="shared" si="13"/>
        <v>0</v>
      </c>
      <c r="Y144" s="107">
        <f t="shared" si="14"/>
        <v>0</v>
      </c>
      <c r="Z144" s="107">
        <f t="shared" si="28"/>
        <v>0</v>
      </c>
      <c r="AA144" s="107">
        <f t="shared" si="29"/>
        <v>0</v>
      </c>
      <c r="AB144" s="107">
        <f t="shared" si="30"/>
        <v>0</v>
      </c>
      <c r="AC144" s="107">
        <f t="shared" si="31"/>
        <v>0</v>
      </c>
      <c r="AD144" s="107">
        <f t="shared" si="32"/>
        <v>0</v>
      </c>
      <c r="AE144" s="107">
        <f t="shared" si="33"/>
        <v>0</v>
      </c>
      <c r="AF144" s="107">
        <f t="shared" si="34"/>
        <v>0</v>
      </c>
      <c r="AG144" s="107">
        <f t="shared" si="35"/>
        <v>0</v>
      </c>
      <c r="AH144" s="107">
        <f t="shared" si="36"/>
        <v>0</v>
      </c>
      <c r="AI144" s="107">
        <f t="shared" si="37"/>
        <v>0</v>
      </c>
      <c r="AJ144" s="107">
        <f t="shared" si="38"/>
        <v>0</v>
      </c>
      <c r="AK144" s="107">
        <f t="shared" si="39"/>
        <v>0</v>
      </c>
    </row>
    <row r="145">
      <c r="A145" s="107"/>
      <c r="B145" s="107"/>
      <c r="C145" s="107"/>
      <c r="D145" s="107"/>
      <c r="E145" s="107"/>
      <c r="F145" s="108">
        <f t="shared" si="27"/>
        <v>4970</v>
      </c>
      <c r="G145" s="90" t="s">
        <v>342</v>
      </c>
      <c r="H145" s="14">
        <f>IF(ISNA(VLOOKUP(G145,Round4_Transactions!$A$2:$F$800,2,FALSE)), 0,VLOOKUP(G145,Round4_Transactions!$A$2:$F$800,2,FALSE))</f>
        <v>0</v>
      </c>
      <c r="I145" s="60">
        <f>IF(ISNA(VLOOKUP(G145,Round4_Transactions!$A$2:$F$800,3,FALSE)), 0,VLOOKUP(G145,Round4_Transactions!$A$2:$F$800,3,FALSE))</f>
        <v>0</v>
      </c>
      <c r="J145" s="60">
        <f>IF(ISNA(VLOOKUP(G145,Round4_Transactions!$A$2:$F$800,4,FALSE)), 0,VLOOKUP(G145,Round4_Transactions!$A$2:$F$800,4,FALSE))</f>
        <v>0</v>
      </c>
      <c r="K145" s="60">
        <f>IF(ISNA(VLOOKUP(G145,Round4_Transactions!$A$2:$F$800,5,FALSE)), 0,VLOOKUP(G145,Round4_Transactions!$A$2:$F$800,5,FALSE))</f>
        <v>0</v>
      </c>
      <c r="L145" s="86">
        <f>IF(ISNA(VLOOKUP(G145,Round4_Transactions!$A$2:$F$800,6,FALSE)), 0,VLOOKUP(G145,Round4_Transactions!$A$2:$F$800,6,FALSE))</f>
        <v>0</v>
      </c>
      <c r="M145" s="107">
        <f t="shared" si="1"/>
        <v>0</v>
      </c>
      <c r="N145" s="107">
        <f t="shared" si="3"/>
        <v>0</v>
      </c>
      <c r="O145" s="107">
        <f t="shared" si="4"/>
        <v>0</v>
      </c>
      <c r="P145" s="107">
        <f t="shared" si="5"/>
        <v>0</v>
      </c>
      <c r="Q145" s="107">
        <f t="shared" si="6"/>
        <v>0</v>
      </c>
      <c r="R145" s="107">
        <f t="shared" si="7"/>
        <v>0</v>
      </c>
      <c r="S145" s="107">
        <f t="shared" si="8"/>
        <v>0</v>
      </c>
      <c r="T145" s="107">
        <f t="shared" si="9"/>
        <v>0</v>
      </c>
      <c r="U145" s="107">
        <f t="shared" si="10"/>
        <v>0</v>
      </c>
      <c r="V145" s="107">
        <f t="shared" si="11"/>
        <v>0</v>
      </c>
      <c r="W145" s="107">
        <f t="shared" si="12"/>
        <v>0</v>
      </c>
      <c r="X145" s="107">
        <f t="shared" si="13"/>
        <v>0</v>
      </c>
      <c r="Y145" s="107">
        <f t="shared" si="14"/>
        <v>0</v>
      </c>
      <c r="Z145" s="107">
        <f t="shared" si="28"/>
        <v>0</v>
      </c>
      <c r="AA145" s="107">
        <f t="shared" si="29"/>
        <v>0</v>
      </c>
      <c r="AB145" s="107">
        <f t="shared" si="30"/>
        <v>0</v>
      </c>
      <c r="AC145" s="107">
        <f t="shared" si="31"/>
        <v>0</v>
      </c>
      <c r="AD145" s="107">
        <f t="shared" si="32"/>
        <v>0</v>
      </c>
      <c r="AE145" s="107">
        <f t="shared" si="33"/>
        <v>0</v>
      </c>
      <c r="AF145" s="107">
        <f t="shared" si="34"/>
        <v>0</v>
      </c>
      <c r="AG145" s="107">
        <f t="shared" si="35"/>
        <v>0</v>
      </c>
      <c r="AH145" s="107">
        <f t="shared" si="36"/>
        <v>0</v>
      </c>
      <c r="AI145" s="107">
        <f t="shared" si="37"/>
        <v>0</v>
      </c>
      <c r="AJ145" s="107">
        <f t="shared" si="38"/>
        <v>0</v>
      </c>
      <c r="AK145" s="107">
        <f t="shared" si="39"/>
        <v>0</v>
      </c>
    </row>
    <row r="146">
      <c r="A146" s="107"/>
      <c r="B146" s="107"/>
      <c r="C146" s="107"/>
      <c r="D146" s="107"/>
      <c r="E146" s="107"/>
      <c r="F146" s="108">
        <f t="shared" si="27"/>
        <v>4970</v>
      </c>
      <c r="G146" s="90" t="s">
        <v>343</v>
      </c>
      <c r="H146" s="14">
        <f>IF(ISNA(VLOOKUP(G146,Round4_Transactions!$A$2:$F$800,2,FALSE)), 0,VLOOKUP(G146,Round4_Transactions!$A$2:$F$800,2,FALSE))</f>
        <v>0</v>
      </c>
      <c r="I146" s="60">
        <f>IF(ISNA(VLOOKUP(G146,Round4_Transactions!$A$2:$F$800,3,FALSE)), 0,VLOOKUP(G146,Round4_Transactions!$A$2:$F$800,3,FALSE))</f>
        <v>0</v>
      </c>
      <c r="J146" s="60">
        <f>IF(ISNA(VLOOKUP(G146,Round4_Transactions!$A$2:$F$800,4,FALSE)), 0,VLOOKUP(G146,Round4_Transactions!$A$2:$F$800,4,FALSE))</f>
        <v>0</v>
      </c>
      <c r="K146" s="60">
        <f>IF(ISNA(VLOOKUP(G146,Round4_Transactions!$A$2:$F$800,5,FALSE)), 0,VLOOKUP(G146,Round4_Transactions!$A$2:$F$800,5,FALSE))</f>
        <v>0</v>
      </c>
      <c r="L146" s="86">
        <f>IF(ISNA(VLOOKUP(G146,Round4_Transactions!$A$2:$F$800,6,FALSE)), 0,VLOOKUP(G146,Round4_Transactions!$A$2:$F$800,6,FALSE))</f>
        <v>0</v>
      </c>
      <c r="M146" s="107">
        <f t="shared" si="1"/>
        <v>0</v>
      </c>
      <c r="N146" s="107">
        <f t="shared" si="3"/>
        <v>0</v>
      </c>
      <c r="O146" s="107">
        <f t="shared" si="4"/>
        <v>0</v>
      </c>
      <c r="P146" s="107">
        <f t="shared" si="5"/>
        <v>0</v>
      </c>
      <c r="Q146" s="107">
        <f t="shared" si="6"/>
        <v>0</v>
      </c>
      <c r="R146" s="107">
        <f t="shared" si="7"/>
        <v>0</v>
      </c>
      <c r="S146" s="107">
        <f t="shared" si="8"/>
        <v>0</v>
      </c>
      <c r="T146" s="107">
        <f t="shared" si="9"/>
        <v>0</v>
      </c>
      <c r="U146" s="107">
        <f t="shared" si="10"/>
        <v>0</v>
      </c>
      <c r="V146" s="107">
        <f t="shared" si="11"/>
        <v>0</v>
      </c>
      <c r="W146" s="107">
        <f t="shared" si="12"/>
        <v>0</v>
      </c>
      <c r="X146" s="107">
        <f t="shared" si="13"/>
        <v>0</v>
      </c>
      <c r="Y146" s="107">
        <f t="shared" si="14"/>
        <v>0</v>
      </c>
      <c r="Z146" s="107">
        <f t="shared" si="28"/>
        <v>0</v>
      </c>
      <c r="AA146" s="107">
        <f t="shared" si="29"/>
        <v>0</v>
      </c>
      <c r="AB146" s="107">
        <f t="shared" si="30"/>
        <v>0</v>
      </c>
      <c r="AC146" s="107">
        <f t="shared" si="31"/>
        <v>0</v>
      </c>
      <c r="AD146" s="107">
        <f t="shared" si="32"/>
        <v>0</v>
      </c>
      <c r="AE146" s="107">
        <f t="shared" si="33"/>
        <v>0</v>
      </c>
      <c r="AF146" s="107">
        <f t="shared" si="34"/>
        <v>0</v>
      </c>
      <c r="AG146" s="107">
        <f t="shared" si="35"/>
        <v>0</v>
      </c>
      <c r="AH146" s="107">
        <f t="shared" si="36"/>
        <v>0</v>
      </c>
      <c r="AI146" s="107">
        <f t="shared" si="37"/>
        <v>0</v>
      </c>
      <c r="AJ146" s="107">
        <f t="shared" si="38"/>
        <v>0</v>
      </c>
      <c r="AK146" s="107">
        <f t="shared" si="39"/>
        <v>0</v>
      </c>
    </row>
    <row r="147">
      <c r="A147" s="107"/>
      <c r="B147" s="107"/>
      <c r="C147" s="107"/>
      <c r="D147" s="107"/>
      <c r="E147" s="107"/>
      <c r="F147" s="108">
        <f t="shared" si="27"/>
        <v>4970</v>
      </c>
      <c r="G147" s="90" t="s">
        <v>344</v>
      </c>
      <c r="H147" s="14">
        <f>IF(ISNA(VLOOKUP(G147,Round4_Transactions!$A$2:$F$800,2,FALSE)), 0,VLOOKUP(G147,Round4_Transactions!$A$2:$F$800,2,FALSE))</f>
        <v>0</v>
      </c>
      <c r="I147" s="60">
        <f>IF(ISNA(VLOOKUP(G147,Round4_Transactions!$A$2:$F$800,3,FALSE)), 0,VLOOKUP(G147,Round4_Transactions!$A$2:$F$800,3,FALSE))</f>
        <v>0</v>
      </c>
      <c r="J147" s="60">
        <f>IF(ISNA(VLOOKUP(G147,Round4_Transactions!$A$2:$F$800,4,FALSE)), 0,VLOOKUP(G147,Round4_Transactions!$A$2:$F$800,4,FALSE))</f>
        <v>0</v>
      </c>
      <c r="K147" s="60">
        <f>IF(ISNA(VLOOKUP(G147,Round4_Transactions!$A$2:$F$800,5,FALSE)), 0,VLOOKUP(G147,Round4_Transactions!$A$2:$F$800,5,FALSE))</f>
        <v>0</v>
      </c>
      <c r="L147" s="86">
        <f>IF(ISNA(VLOOKUP(G147,Round4_Transactions!$A$2:$F$800,6,FALSE)), 0,VLOOKUP(G147,Round4_Transactions!$A$2:$F$800,6,FALSE))</f>
        <v>0</v>
      </c>
      <c r="M147" s="107">
        <f t="shared" si="1"/>
        <v>0</v>
      </c>
      <c r="N147" s="107">
        <f t="shared" si="3"/>
        <v>0</v>
      </c>
      <c r="O147" s="107">
        <f t="shared" si="4"/>
        <v>0</v>
      </c>
      <c r="P147" s="107">
        <f t="shared" si="5"/>
        <v>0</v>
      </c>
      <c r="Q147" s="107">
        <f t="shared" si="6"/>
        <v>0</v>
      </c>
      <c r="R147" s="107">
        <f t="shared" si="7"/>
        <v>0</v>
      </c>
      <c r="S147" s="107">
        <f t="shared" si="8"/>
        <v>0</v>
      </c>
      <c r="T147" s="107">
        <f t="shared" si="9"/>
        <v>0</v>
      </c>
      <c r="U147" s="107">
        <f t="shared" si="10"/>
        <v>0</v>
      </c>
      <c r="V147" s="107">
        <f t="shared" si="11"/>
        <v>0</v>
      </c>
      <c r="W147" s="107">
        <f t="shared" si="12"/>
        <v>0</v>
      </c>
      <c r="X147" s="107">
        <f t="shared" si="13"/>
        <v>0</v>
      </c>
      <c r="Y147" s="107">
        <f t="shared" si="14"/>
        <v>0</v>
      </c>
      <c r="Z147" s="107">
        <f t="shared" si="28"/>
        <v>0</v>
      </c>
      <c r="AA147" s="107">
        <f t="shared" si="29"/>
        <v>0</v>
      </c>
      <c r="AB147" s="107">
        <f t="shared" si="30"/>
        <v>0</v>
      </c>
      <c r="AC147" s="107">
        <f t="shared" si="31"/>
        <v>0</v>
      </c>
      <c r="AD147" s="107">
        <f t="shared" si="32"/>
        <v>0</v>
      </c>
      <c r="AE147" s="107">
        <f t="shared" si="33"/>
        <v>0</v>
      </c>
      <c r="AF147" s="107">
        <f t="shared" si="34"/>
        <v>0</v>
      </c>
      <c r="AG147" s="107">
        <f t="shared" si="35"/>
        <v>0</v>
      </c>
      <c r="AH147" s="107">
        <f t="shared" si="36"/>
        <v>0</v>
      </c>
      <c r="AI147" s="107">
        <f t="shared" si="37"/>
        <v>0</v>
      </c>
      <c r="AJ147" s="107">
        <f t="shared" si="38"/>
        <v>0</v>
      </c>
      <c r="AK147" s="107">
        <f t="shared" si="39"/>
        <v>0</v>
      </c>
    </row>
    <row r="148">
      <c r="A148" s="107"/>
      <c r="B148" s="107"/>
      <c r="C148" s="107"/>
      <c r="D148" s="107"/>
      <c r="E148" s="107"/>
      <c r="F148" s="108">
        <f t="shared" si="27"/>
        <v>4970</v>
      </c>
      <c r="G148" s="90" t="s">
        <v>345</v>
      </c>
      <c r="H148" s="14">
        <f>IF(ISNA(VLOOKUP(G148,Round4_Transactions!$A$2:$F$800,2,FALSE)), 0,VLOOKUP(G148,Round4_Transactions!$A$2:$F$800,2,FALSE))</f>
        <v>0</v>
      </c>
      <c r="I148" s="60">
        <f>IF(ISNA(VLOOKUP(G148,Round4_Transactions!$A$2:$F$800,3,FALSE)), 0,VLOOKUP(G148,Round4_Transactions!$A$2:$F$800,3,FALSE))</f>
        <v>0</v>
      </c>
      <c r="J148" s="60">
        <f>IF(ISNA(VLOOKUP(G148,Round4_Transactions!$A$2:$F$800,4,FALSE)), 0,VLOOKUP(G148,Round4_Transactions!$A$2:$F$800,4,FALSE))</f>
        <v>0</v>
      </c>
      <c r="K148" s="60">
        <f>IF(ISNA(VLOOKUP(G148,Round4_Transactions!$A$2:$F$800,5,FALSE)), 0,VLOOKUP(G148,Round4_Transactions!$A$2:$F$800,5,FALSE))</f>
        <v>0</v>
      </c>
      <c r="L148" s="86">
        <f>IF(ISNA(VLOOKUP(G148,Round4_Transactions!$A$2:$F$800,6,FALSE)), 0,VLOOKUP(G148,Round4_Transactions!$A$2:$F$800,6,FALSE))</f>
        <v>0</v>
      </c>
      <c r="M148" s="107">
        <f t="shared" si="1"/>
        <v>0</v>
      </c>
      <c r="N148" s="107">
        <f t="shared" si="3"/>
        <v>0</v>
      </c>
      <c r="O148" s="107">
        <f t="shared" si="4"/>
        <v>0</v>
      </c>
      <c r="P148" s="107">
        <f t="shared" si="5"/>
        <v>0</v>
      </c>
      <c r="Q148" s="107">
        <f t="shared" si="6"/>
        <v>0</v>
      </c>
      <c r="R148" s="107">
        <f t="shared" si="7"/>
        <v>0</v>
      </c>
      <c r="S148" s="107">
        <f t="shared" si="8"/>
        <v>0</v>
      </c>
      <c r="T148" s="107">
        <f t="shared" si="9"/>
        <v>0</v>
      </c>
      <c r="U148" s="107">
        <f t="shared" si="10"/>
        <v>0</v>
      </c>
      <c r="V148" s="107">
        <f t="shared" si="11"/>
        <v>0</v>
      </c>
      <c r="W148" s="107">
        <f t="shared" si="12"/>
        <v>0</v>
      </c>
      <c r="X148" s="107">
        <f t="shared" si="13"/>
        <v>0</v>
      </c>
      <c r="Y148" s="107">
        <f t="shared" si="14"/>
        <v>0</v>
      </c>
      <c r="Z148" s="107">
        <f t="shared" si="28"/>
        <v>0</v>
      </c>
      <c r="AA148" s="107">
        <f t="shared" si="29"/>
        <v>0</v>
      </c>
      <c r="AB148" s="107">
        <f t="shared" si="30"/>
        <v>0</v>
      </c>
      <c r="AC148" s="107">
        <f t="shared" si="31"/>
        <v>0</v>
      </c>
      <c r="AD148" s="107">
        <f t="shared" si="32"/>
        <v>0</v>
      </c>
      <c r="AE148" s="107">
        <f t="shared" si="33"/>
        <v>0</v>
      </c>
      <c r="AF148" s="107">
        <f t="shared" si="34"/>
        <v>0</v>
      </c>
      <c r="AG148" s="107">
        <f t="shared" si="35"/>
        <v>0</v>
      </c>
      <c r="AH148" s="107">
        <f t="shared" si="36"/>
        <v>0</v>
      </c>
      <c r="AI148" s="107">
        <f t="shared" si="37"/>
        <v>0</v>
      </c>
      <c r="AJ148" s="107">
        <f t="shared" si="38"/>
        <v>0</v>
      </c>
      <c r="AK148" s="107">
        <f t="shared" si="39"/>
        <v>0</v>
      </c>
    </row>
    <row r="149">
      <c r="A149" s="107"/>
      <c r="B149" s="107"/>
      <c r="C149" s="107"/>
      <c r="D149" s="107"/>
      <c r="E149" s="107"/>
      <c r="F149" s="108">
        <f t="shared" si="27"/>
        <v>4970</v>
      </c>
      <c r="G149" s="90" t="s">
        <v>346</v>
      </c>
      <c r="H149" s="14">
        <f>IF(ISNA(VLOOKUP(G149,Round4_Transactions!$A$2:$F$800,2,FALSE)), 0,VLOOKUP(G149,Round4_Transactions!$A$2:$F$800,2,FALSE))</f>
        <v>0</v>
      </c>
      <c r="I149" s="60">
        <f>IF(ISNA(VLOOKUP(G149,Round4_Transactions!$A$2:$F$800,3,FALSE)), 0,VLOOKUP(G149,Round4_Transactions!$A$2:$F$800,3,FALSE))</f>
        <v>0</v>
      </c>
      <c r="J149" s="60">
        <f>IF(ISNA(VLOOKUP(G149,Round4_Transactions!$A$2:$F$800,4,FALSE)), 0,VLOOKUP(G149,Round4_Transactions!$A$2:$F$800,4,FALSE))</f>
        <v>0</v>
      </c>
      <c r="K149" s="60">
        <f>IF(ISNA(VLOOKUP(G149,Round4_Transactions!$A$2:$F$800,5,FALSE)), 0,VLOOKUP(G149,Round4_Transactions!$A$2:$F$800,5,FALSE))</f>
        <v>0</v>
      </c>
      <c r="L149" s="86">
        <f>IF(ISNA(VLOOKUP(G149,Round4_Transactions!$A$2:$F$800,6,FALSE)), 0,VLOOKUP(G149,Round4_Transactions!$A$2:$F$800,6,FALSE))</f>
        <v>0</v>
      </c>
      <c r="M149" s="107">
        <f t="shared" si="1"/>
        <v>0</v>
      </c>
      <c r="N149" s="107">
        <f t="shared" si="3"/>
        <v>0</v>
      </c>
      <c r="O149" s="107">
        <f t="shared" si="4"/>
        <v>0</v>
      </c>
      <c r="P149" s="107">
        <f t="shared" si="5"/>
        <v>0</v>
      </c>
      <c r="Q149" s="107">
        <f t="shared" si="6"/>
        <v>0</v>
      </c>
      <c r="R149" s="107">
        <f t="shared" si="7"/>
        <v>0</v>
      </c>
      <c r="S149" s="107">
        <f t="shared" si="8"/>
        <v>0</v>
      </c>
      <c r="T149" s="107">
        <f t="shared" si="9"/>
        <v>0</v>
      </c>
      <c r="U149" s="107">
        <f t="shared" si="10"/>
        <v>0</v>
      </c>
      <c r="V149" s="107">
        <f t="shared" si="11"/>
        <v>0</v>
      </c>
      <c r="W149" s="107">
        <f t="shared" si="12"/>
        <v>0</v>
      </c>
      <c r="X149" s="107">
        <f t="shared" si="13"/>
        <v>0</v>
      </c>
      <c r="Y149" s="107">
        <f t="shared" si="14"/>
        <v>0</v>
      </c>
      <c r="Z149" s="107">
        <f t="shared" si="28"/>
        <v>0</v>
      </c>
      <c r="AA149" s="107">
        <f t="shared" si="29"/>
        <v>0</v>
      </c>
      <c r="AB149" s="107">
        <f t="shared" si="30"/>
        <v>0</v>
      </c>
      <c r="AC149" s="107">
        <f t="shared" si="31"/>
        <v>0</v>
      </c>
      <c r="AD149" s="107">
        <f t="shared" si="32"/>
        <v>0</v>
      </c>
      <c r="AE149" s="107">
        <f t="shared" si="33"/>
        <v>0</v>
      </c>
      <c r="AF149" s="107">
        <f t="shared" si="34"/>
        <v>0</v>
      </c>
      <c r="AG149" s="107">
        <f t="shared" si="35"/>
        <v>0</v>
      </c>
      <c r="AH149" s="107">
        <f t="shared" si="36"/>
        <v>0</v>
      </c>
      <c r="AI149" s="107">
        <f t="shared" si="37"/>
        <v>0</v>
      </c>
      <c r="AJ149" s="107">
        <f t="shared" si="38"/>
        <v>0</v>
      </c>
      <c r="AK149" s="107">
        <f t="shared" si="39"/>
        <v>0</v>
      </c>
    </row>
    <row r="150">
      <c r="A150" s="107"/>
      <c r="B150" s="107"/>
      <c r="C150" s="107"/>
      <c r="D150" s="107"/>
      <c r="E150" s="107"/>
      <c r="F150" s="108">
        <f t="shared" si="27"/>
        <v>4970</v>
      </c>
      <c r="G150" s="90" t="s">
        <v>347</v>
      </c>
      <c r="H150" s="14">
        <f>IF(ISNA(VLOOKUP(G150,Round4_Transactions!$A$2:$F$800,2,FALSE)), 0,VLOOKUP(G150,Round4_Transactions!$A$2:$F$800,2,FALSE))</f>
        <v>0</v>
      </c>
      <c r="I150" s="60">
        <f>IF(ISNA(VLOOKUP(G150,Round4_Transactions!$A$2:$F$800,3,FALSE)), 0,VLOOKUP(G150,Round4_Transactions!$A$2:$F$800,3,FALSE))</f>
        <v>0</v>
      </c>
      <c r="J150" s="60">
        <f>IF(ISNA(VLOOKUP(G150,Round4_Transactions!$A$2:$F$800,4,FALSE)), 0,VLOOKUP(G150,Round4_Transactions!$A$2:$F$800,4,FALSE))</f>
        <v>0</v>
      </c>
      <c r="K150" s="60">
        <f>IF(ISNA(VLOOKUP(G150,Round4_Transactions!$A$2:$F$800,5,FALSE)), 0,VLOOKUP(G150,Round4_Transactions!$A$2:$F$800,5,FALSE))</f>
        <v>0</v>
      </c>
      <c r="L150" s="86">
        <f>IF(ISNA(VLOOKUP(G150,Round4_Transactions!$A$2:$F$800,6,FALSE)), 0,VLOOKUP(G150,Round4_Transactions!$A$2:$F$800,6,FALSE))</f>
        <v>0</v>
      </c>
      <c r="M150" s="107">
        <f t="shared" si="1"/>
        <v>0</v>
      </c>
      <c r="N150" s="107">
        <f t="shared" si="3"/>
        <v>0</v>
      </c>
      <c r="O150" s="107">
        <f t="shared" si="4"/>
        <v>0</v>
      </c>
      <c r="P150" s="107">
        <f t="shared" si="5"/>
        <v>0</v>
      </c>
      <c r="Q150" s="107">
        <f t="shared" si="6"/>
        <v>0</v>
      </c>
      <c r="R150" s="107">
        <f t="shared" si="7"/>
        <v>0</v>
      </c>
      <c r="S150" s="107">
        <f t="shared" si="8"/>
        <v>0</v>
      </c>
      <c r="T150" s="107">
        <f t="shared" si="9"/>
        <v>0</v>
      </c>
      <c r="U150" s="107">
        <f t="shared" si="10"/>
        <v>0</v>
      </c>
      <c r="V150" s="107">
        <f t="shared" si="11"/>
        <v>0</v>
      </c>
      <c r="W150" s="107">
        <f t="shared" si="12"/>
        <v>0</v>
      </c>
      <c r="X150" s="107">
        <f t="shared" si="13"/>
        <v>0</v>
      </c>
      <c r="Y150" s="107">
        <f t="shared" si="14"/>
        <v>0</v>
      </c>
      <c r="Z150" s="107">
        <f t="shared" si="28"/>
        <v>0</v>
      </c>
      <c r="AA150" s="107">
        <f t="shared" si="29"/>
        <v>0</v>
      </c>
      <c r="AB150" s="107">
        <f t="shared" si="30"/>
        <v>0</v>
      </c>
      <c r="AC150" s="107">
        <f t="shared" si="31"/>
        <v>0</v>
      </c>
      <c r="AD150" s="107">
        <f t="shared" si="32"/>
        <v>0</v>
      </c>
      <c r="AE150" s="107">
        <f t="shared" si="33"/>
        <v>0</v>
      </c>
      <c r="AF150" s="107">
        <f t="shared" si="34"/>
        <v>0</v>
      </c>
      <c r="AG150" s="107">
        <f t="shared" si="35"/>
        <v>0</v>
      </c>
      <c r="AH150" s="107">
        <f t="shared" si="36"/>
        <v>0</v>
      </c>
      <c r="AI150" s="107">
        <f t="shared" si="37"/>
        <v>0</v>
      </c>
      <c r="AJ150" s="107">
        <f t="shared" si="38"/>
        <v>0</v>
      </c>
      <c r="AK150" s="107">
        <f t="shared" si="39"/>
        <v>0</v>
      </c>
    </row>
    <row r="151">
      <c r="A151" s="107"/>
      <c r="B151" s="107"/>
      <c r="C151" s="107"/>
      <c r="D151" s="107"/>
      <c r="E151" s="107"/>
      <c r="F151" s="108">
        <f t="shared" si="27"/>
        <v>4970</v>
      </c>
      <c r="G151" s="90" t="s">
        <v>348</v>
      </c>
      <c r="H151" s="14">
        <f>IF(ISNA(VLOOKUP(G151,Round4_Transactions!$A$2:$F$800,2,FALSE)), 0,VLOOKUP(G151,Round4_Transactions!$A$2:$F$800,2,FALSE))</f>
        <v>0</v>
      </c>
      <c r="I151" s="60">
        <f>IF(ISNA(VLOOKUP(G151,Round4_Transactions!$A$2:$F$800,3,FALSE)), 0,VLOOKUP(G151,Round4_Transactions!$A$2:$F$800,3,FALSE))</f>
        <v>0</v>
      </c>
      <c r="J151" s="60">
        <f>IF(ISNA(VLOOKUP(G151,Round4_Transactions!$A$2:$F$800,4,FALSE)), 0,VLOOKUP(G151,Round4_Transactions!$A$2:$F$800,4,FALSE))</f>
        <v>0</v>
      </c>
      <c r="K151" s="60">
        <f>IF(ISNA(VLOOKUP(G151,Round4_Transactions!$A$2:$F$800,5,FALSE)), 0,VLOOKUP(G151,Round4_Transactions!$A$2:$F$800,5,FALSE))</f>
        <v>0</v>
      </c>
      <c r="L151" s="86">
        <f>IF(ISNA(VLOOKUP(G151,Round4_Transactions!$A$2:$F$800,6,FALSE)), 0,VLOOKUP(G151,Round4_Transactions!$A$2:$F$800,6,FALSE))</f>
        <v>0</v>
      </c>
      <c r="M151" s="107">
        <f t="shared" si="1"/>
        <v>0</v>
      </c>
      <c r="N151" s="107">
        <f t="shared" si="3"/>
        <v>0</v>
      </c>
      <c r="O151" s="107">
        <f t="shared" si="4"/>
        <v>0</v>
      </c>
      <c r="P151" s="107">
        <f t="shared" si="5"/>
        <v>0</v>
      </c>
      <c r="Q151" s="107">
        <f t="shared" si="6"/>
        <v>0</v>
      </c>
      <c r="R151" s="107">
        <f t="shared" si="7"/>
        <v>0</v>
      </c>
      <c r="S151" s="107">
        <f t="shared" si="8"/>
        <v>0</v>
      </c>
      <c r="T151" s="107">
        <f t="shared" si="9"/>
        <v>0</v>
      </c>
      <c r="U151" s="107">
        <f t="shared" si="10"/>
        <v>0</v>
      </c>
      <c r="V151" s="107">
        <f t="shared" si="11"/>
        <v>0</v>
      </c>
      <c r="W151" s="107">
        <f t="shared" si="12"/>
        <v>0</v>
      </c>
      <c r="X151" s="107">
        <f t="shared" si="13"/>
        <v>0</v>
      </c>
      <c r="Y151" s="107">
        <f t="shared" si="14"/>
        <v>0</v>
      </c>
      <c r="Z151" s="107">
        <f t="shared" si="28"/>
        <v>0</v>
      </c>
      <c r="AA151" s="107">
        <f t="shared" si="29"/>
        <v>0</v>
      </c>
      <c r="AB151" s="107">
        <f t="shared" si="30"/>
        <v>0</v>
      </c>
      <c r="AC151" s="107">
        <f t="shared" si="31"/>
        <v>0</v>
      </c>
      <c r="AD151" s="107">
        <f t="shared" si="32"/>
        <v>0</v>
      </c>
      <c r="AE151" s="107">
        <f t="shared" si="33"/>
        <v>0</v>
      </c>
      <c r="AF151" s="107">
        <f t="shared" si="34"/>
        <v>0</v>
      </c>
      <c r="AG151" s="107">
        <f t="shared" si="35"/>
        <v>0</v>
      </c>
      <c r="AH151" s="107">
        <f t="shared" si="36"/>
        <v>0</v>
      </c>
      <c r="AI151" s="107">
        <f t="shared" si="37"/>
        <v>0</v>
      </c>
      <c r="AJ151" s="107">
        <f t="shared" si="38"/>
        <v>0</v>
      </c>
      <c r="AK151" s="107">
        <f t="shared" si="39"/>
        <v>0</v>
      </c>
    </row>
    <row r="152">
      <c r="A152" s="107"/>
      <c r="B152" s="107"/>
      <c r="C152" s="107"/>
      <c r="D152" s="107"/>
      <c r="E152" s="107"/>
      <c r="F152" s="108">
        <f t="shared" si="27"/>
        <v>4970</v>
      </c>
      <c r="G152" s="90" t="s">
        <v>349</v>
      </c>
      <c r="H152" s="14">
        <f>IF(ISNA(VLOOKUP(G152,Round4_Transactions!$A$2:$F$800,2,FALSE)), 0,VLOOKUP(G152,Round4_Transactions!$A$2:$F$800,2,FALSE))</f>
        <v>0</v>
      </c>
      <c r="I152" s="60">
        <f>IF(ISNA(VLOOKUP(G152,Round4_Transactions!$A$2:$F$800,3,FALSE)), 0,VLOOKUP(G152,Round4_Transactions!$A$2:$F$800,3,FALSE))</f>
        <v>0</v>
      </c>
      <c r="J152" s="60">
        <f>IF(ISNA(VLOOKUP(G152,Round4_Transactions!$A$2:$F$800,4,FALSE)), 0,VLOOKUP(G152,Round4_Transactions!$A$2:$F$800,4,FALSE))</f>
        <v>0</v>
      </c>
      <c r="K152" s="60">
        <f>IF(ISNA(VLOOKUP(G152,Round4_Transactions!$A$2:$F$800,5,FALSE)), 0,VLOOKUP(G152,Round4_Transactions!$A$2:$F$800,5,FALSE))</f>
        <v>0</v>
      </c>
      <c r="L152" s="86">
        <f>IF(ISNA(VLOOKUP(G152,Round4_Transactions!$A$2:$F$800,6,FALSE)), 0,VLOOKUP(G152,Round4_Transactions!$A$2:$F$800,6,FALSE))</f>
        <v>0</v>
      </c>
      <c r="M152" s="107">
        <f t="shared" si="1"/>
        <v>0</v>
      </c>
      <c r="N152" s="107">
        <f t="shared" si="3"/>
        <v>0</v>
      </c>
      <c r="O152" s="107">
        <f t="shared" si="4"/>
        <v>0</v>
      </c>
      <c r="P152" s="107">
        <f t="shared" si="5"/>
        <v>0</v>
      </c>
      <c r="Q152" s="107">
        <f t="shared" si="6"/>
        <v>0</v>
      </c>
      <c r="R152" s="107">
        <f t="shared" si="7"/>
        <v>0</v>
      </c>
      <c r="S152" s="107">
        <f t="shared" si="8"/>
        <v>0</v>
      </c>
      <c r="T152" s="107">
        <f t="shared" si="9"/>
        <v>0</v>
      </c>
      <c r="U152" s="107">
        <f t="shared" si="10"/>
        <v>0</v>
      </c>
      <c r="V152" s="107">
        <f t="shared" si="11"/>
        <v>0</v>
      </c>
      <c r="W152" s="107">
        <f t="shared" si="12"/>
        <v>0</v>
      </c>
      <c r="X152" s="107">
        <f t="shared" si="13"/>
        <v>0</v>
      </c>
      <c r="Y152" s="107">
        <f t="shared" si="14"/>
        <v>0</v>
      </c>
      <c r="Z152" s="107">
        <f t="shared" si="28"/>
        <v>0</v>
      </c>
      <c r="AA152" s="107">
        <f t="shared" si="29"/>
        <v>0</v>
      </c>
      <c r="AB152" s="107">
        <f t="shared" si="30"/>
        <v>0</v>
      </c>
      <c r="AC152" s="107">
        <f t="shared" si="31"/>
        <v>0</v>
      </c>
      <c r="AD152" s="107">
        <f t="shared" si="32"/>
        <v>0</v>
      </c>
      <c r="AE152" s="107">
        <f t="shared" si="33"/>
        <v>0</v>
      </c>
      <c r="AF152" s="107">
        <f t="shared" si="34"/>
        <v>0</v>
      </c>
      <c r="AG152" s="107">
        <f t="shared" si="35"/>
        <v>0</v>
      </c>
      <c r="AH152" s="107">
        <f t="shared" si="36"/>
        <v>0</v>
      </c>
      <c r="AI152" s="107">
        <f t="shared" si="37"/>
        <v>0</v>
      </c>
      <c r="AJ152" s="107">
        <f t="shared" si="38"/>
        <v>0</v>
      </c>
      <c r="AK152" s="107">
        <f t="shared" si="39"/>
        <v>0</v>
      </c>
    </row>
    <row r="153">
      <c r="A153" s="107"/>
      <c r="B153" s="107"/>
      <c r="C153" s="107"/>
      <c r="D153" s="107"/>
      <c r="E153" s="107"/>
      <c r="F153" s="108">
        <f t="shared" si="27"/>
        <v>4970</v>
      </c>
      <c r="G153" s="90" t="s">
        <v>350</v>
      </c>
      <c r="H153" s="14">
        <f>IF(ISNA(VLOOKUP(G153,Round4_Transactions!$A$2:$F$800,2,FALSE)), 0,VLOOKUP(G153,Round4_Transactions!$A$2:$F$800,2,FALSE))</f>
        <v>0</v>
      </c>
      <c r="I153" s="60">
        <f>IF(ISNA(VLOOKUP(G153,Round4_Transactions!$A$2:$F$800,3,FALSE)), 0,VLOOKUP(G153,Round4_Transactions!$A$2:$F$800,3,FALSE))</f>
        <v>0</v>
      </c>
      <c r="J153" s="60">
        <f>IF(ISNA(VLOOKUP(G153,Round4_Transactions!$A$2:$F$800,4,FALSE)), 0,VLOOKUP(G153,Round4_Transactions!$A$2:$F$800,4,FALSE))</f>
        <v>0</v>
      </c>
      <c r="K153" s="60">
        <f>IF(ISNA(VLOOKUP(G153,Round4_Transactions!$A$2:$F$800,5,FALSE)), 0,VLOOKUP(G153,Round4_Transactions!$A$2:$F$800,5,FALSE))</f>
        <v>0</v>
      </c>
      <c r="L153" s="86">
        <f>IF(ISNA(VLOOKUP(G153,Round4_Transactions!$A$2:$F$800,6,FALSE)), 0,VLOOKUP(G153,Round4_Transactions!$A$2:$F$800,6,FALSE))</f>
        <v>0</v>
      </c>
      <c r="M153" s="107">
        <f t="shared" si="1"/>
        <v>0</v>
      </c>
      <c r="N153" s="107">
        <f t="shared" si="3"/>
        <v>0</v>
      </c>
      <c r="O153" s="107">
        <f t="shared" si="4"/>
        <v>0</v>
      </c>
      <c r="P153" s="107">
        <f t="shared" si="5"/>
        <v>0</v>
      </c>
      <c r="Q153" s="107">
        <f t="shared" si="6"/>
        <v>0</v>
      </c>
      <c r="R153" s="107">
        <f t="shared" si="7"/>
        <v>0</v>
      </c>
      <c r="S153" s="107">
        <f t="shared" si="8"/>
        <v>0</v>
      </c>
      <c r="T153" s="107">
        <f t="shared" si="9"/>
        <v>0</v>
      </c>
      <c r="U153" s="107">
        <f t="shared" si="10"/>
        <v>0</v>
      </c>
      <c r="V153" s="107">
        <f t="shared" si="11"/>
        <v>0</v>
      </c>
      <c r="W153" s="107">
        <f t="shared" si="12"/>
        <v>0</v>
      </c>
      <c r="X153" s="107">
        <f t="shared" si="13"/>
        <v>0</v>
      </c>
      <c r="Y153" s="107">
        <f t="shared" si="14"/>
        <v>0</v>
      </c>
      <c r="Z153" s="107">
        <f t="shared" si="28"/>
        <v>0</v>
      </c>
      <c r="AA153" s="107">
        <f t="shared" si="29"/>
        <v>0</v>
      </c>
      <c r="AB153" s="107">
        <f t="shared" si="30"/>
        <v>0</v>
      </c>
      <c r="AC153" s="107">
        <f t="shared" si="31"/>
        <v>0</v>
      </c>
      <c r="AD153" s="107">
        <f t="shared" si="32"/>
        <v>0</v>
      </c>
      <c r="AE153" s="107">
        <f t="shared" si="33"/>
        <v>0</v>
      </c>
      <c r="AF153" s="107">
        <f t="shared" si="34"/>
        <v>0</v>
      </c>
      <c r="AG153" s="107">
        <f t="shared" si="35"/>
        <v>0</v>
      </c>
      <c r="AH153" s="107">
        <f t="shared" si="36"/>
        <v>0</v>
      </c>
      <c r="AI153" s="107">
        <f t="shared" si="37"/>
        <v>0</v>
      </c>
      <c r="AJ153" s="107">
        <f t="shared" si="38"/>
        <v>0</v>
      </c>
      <c r="AK153" s="107">
        <f t="shared" si="39"/>
        <v>0</v>
      </c>
    </row>
    <row r="154">
      <c r="A154" s="107"/>
      <c r="B154" s="107"/>
      <c r="C154" s="107"/>
      <c r="D154" s="107"/>
      <c r="E154" s="107"/>
      <c r="F154" s="108">
        <f t="shared" si="27"/>
        <v>4970</v>
      </c>
      <c r="G154" s="90" t="s">
        <v>351</v>
      </c>
      <c r="H154" s="14">
        <f>IF(ISNA(VLOOKUP(G154,Round4_Transactions!$A$2:$F$800,2,FALSE)), 0,VLOOKUP(G154,Round4_Transactions!$A$2:$F$800,2,FALSE))</f>
        <v>0</v>
      </c>
      <c r="I154" s="60">
        <f>IF(ISNA(VLOOKUP(G154,Round4_Transactions!$A$2:$F$800,3,FALSE)), 0,VLOOKUP(G154,Round4_Transactions!$A$2:$F$800,3,FALSE))</f>
        <v>0</v>
      </c>
      <c r="J154" s="60">
        <f>IF(ISNA(VLOOKUP(G154,Round4_Transactions!$A$2:$F$800,4,FALSE)), 0,VLOOKUP(G154,Round4_Transactions!$A$2:$F$800,4,FALSE))</f>
        <v>0</v>
      </c>
      <c r="K154" s="60">
        <f>IF(ISNA(VLOOKUP(G154,Round4_Transactions!$A$2:$F$800,5,FALSE)), 0,VLOOKUP(G154,Round4_Transactions!$A$2:$F$800,5,FALSE))</f>
        <v>0</v>
      </c>
      <c r="L154" s="86">
        <f>IF(ISNA(VLOOKUP(G154,Round4_Transactions!$A$2:$F$800,6,FALSE)), 0,VLOOKUP(G154,Round4_Transactions!$A$2:$F$800,6,FALSE))</f>
        <v>0</v>
      </c>
      <c r="M154" s="107">
        <f t="shared" si="1"/>
        <v>0</v>
      </c>
      <c r="N154" s="107">
        <f t="shared" si="3"/>
        <v>0</v>
      </c>
      <c r="O154" s="107">
        <f t="shared" si="4"/>
        <v>0</v>
      </c>
      <c r="P154" s="107">
        <f t="shared" si="5"/>
        <v>0</v>
      </c>
      <c r="Q154" s="107">
        <f t="shared" si="6"/>
        <v>0</v>
      </c>
      <c r="R154" s="107">
        <f t="shared" si="7"/>
        <v>0</v>
      </c>
      <c r="S154" s="107">
        <f t="shared" si="8"/>
        <v>0</v>
      </c>
      <c r="T154" s="107">
        <f t="shared" si="9"/>
        <v>0</v>
      </c>
      <c r="U154" s="107">
        <f t="shared" si="10"/>
        <v>0</v>
      </c>
      <c r="V154" s="107">
        <f t="shared" si="11"/>
        <v>0</v>
      </c>
      <c r="W154" s="107">
        <f t="shared" si="12"/>
        <v>0</v>
      </c>
      <c r="X154" s="107">
        <f t="shared" si="13"/>
        <v>0</v>
      </c>
      <c r="Y154" s="107">
        <f t="shared" si="14"/>
        <v>0</v>
      </c>
      <c r="Z154" s="107">
        <f t="shared" si="28"/>
        <v>0</v>
      </c>
      <c r="AA154" s="107">
        <f t="shared" si="29"/>
        <v>0</v>
      </c>
      <c r="AB154" s="107">
        <f t="shared" si="30"/>
        <v>0</v>
      </c>
      <c r="AC154" s="107">
        <f t="shared" si="31"/>
        <v>0</v>
      </c>
      <c r="AD154" s="107">
        <f t="shared" si="32"/>
        <v>0</v>
      </c>
      <c r="AE154" s="107">
        <f t="shared" si="33"/>
        <v>0</v>
      </c>
      <c r="AF154" s="107">
        <f t="shared" si="34"/>
        <v>0</v>
      </c>
      <c r="AG154" s="107">
        <f t="shared" si="35"/>
        <v>0</v>
      </c>
      <c r="AH154" s="107">
        <f t="shared" si="36"/>
        <v>0</v>
      </c>
      <c r="AI154" s="107">
        <f t="shared" si="37"/>
        <v>0</v>
      </c>
      <c r="AJ154" s="107">
        <f t="shared" si="38"/>
        <v>0</v>
      </c>
      <c r="AK154" s="107">
        <f t="shared" si="39"/>
        <v>0</v>
      </c>
    </row>
    <row r="155">
      <c r="A155" s="107"/>
      <c r="B155" s="107"/>
      <c r="C155" s="107"/>
      <c r="D155" s="107"/>
      <c r="E155" s="107"/>
      <c r="F155" s="108">
        <f t="shared" si="27"/>
        <v>4970</v>
      </c>
      <c r="G155" s="90" t="s">
        <v>352</v>
      </c>
      <c r="H155" s="14">
        <f>IF(ISNA(VLOOKUP(G155,Round4_Transactions!$A$2:$F$800,2,FALSE)), 0,VLOOKUP(G155,Round4_Transactions!$A$2:$F$800,2,FALSE))</f>
        <v>0</v>
      </c>
      <c r="I155" s="60">
        <f>IF(ISNA(VLOOKUP(G155,Round4_Transactions!$A$2:$F$800,3,FALSE)), 0,VLOOKUP(G155,Round4_Transactions!$A$2:$F$800,3,FALSE))</f>
        <v>0</v>
      </c>
      <c r="J155" s="60">
        <f>IF(ISNA(VLOOKUP(G155,Round4_Transactions!$A$2:$F$800,4,FALSE)), 0,VLOOKUP(G155,Round4_Transactions!$A$2:$F$800,4,FALSE))</f>
        <v>0</v>
      </c>
      <c r="K155" s="60">
        <f>IF(ISNA(VLOOKUP(G155,Round4_Transactions!$A$2:$F$800,5,FALSE)), 0,VLOOKUP(G155,Round4_Transactions!$A$2:$F$800,5,FALSE))</f>
        <v>0</v>
      </c>
      <c r="L155" s="86">
        <f>IF(ISNA(VLOOKUP(G155,Round4_Transactions!$A$2:$F$800,6,FALSE)), 0,VLOOKUP(G155,Round4_Transactions!$A$2:$F$800,6,FALSE))</f>
        <v>0</v>
      </c>
      <c r="M155" s="107">
        <f t="shared" si="1"/>
        <v>0</v>
      </c>
      <c r="N155" s="107">
        <f t="shared" si="3"/>
        <v>0</v>
      </c>
      <c r="O155" s="107">
        <f t="shared" si="4"/>
        <v>0</v>
      </c>
      <c r="P155" s="107">
        <f t="shared" si="5"/>
        <v>0</v>
      </c>
      <c r="Q155" s="107">
        <f t="shared" si="6"/>
        <v>0</v>
      </c>
      <c r="R155" s="107">
        <f t="shared" si="7"/>
        <v>0</v>
      </c>
      <c r="S155" s="107">
        <f t="shared" si="8"/>
        <v>0</v>
      </c>
      <c r="T155" s="107">
        <f t="shared" si="9"/>
        <v>0</v>
      </c>
      <c r="U155" s="107">
        <f t="shared" si="10"/>
        <v>0</v>
      </c>
      <c r="V155" s="107">
        <f t="shared" si="11"/>
        <v>0</v>
      </c>
      <c r="W155" s="107">
        <f t="shared" si="12"/>
        <v>0</v>
      </c>
      <c r="X155" s="107">
        <f t="shared" si="13"/>
        <v>0</v>
      </c>
      <c r="Y155" s="107">
        <f t="shared" si="14"/>
        <v>0</v>
      </c>
      <c r="Z155" s="107">
        <f t="shared" si="28"/>
        <v>0</v>
      </c>
      <c r="AA155" s="107">
        <f t="shared" si="29"/>
        <v>0</v>
      </c>
      <c r="AB155" s="107">
        <f t="shared" si="30"/>
        <v>0</v>
      </c>
      <c r="AC155" s="107">
        <f t="shared" si="31"/>
        <v>0</v>
      </c>
      <c r="AD155" s="107">
        <f t="shared" si="32"/>
        <v>0</v>
      </c>
      <c r="AE155" s="107">
        <f t="shared" si="33"/>
        <v>0</v>
      </c>
      <c r="AF155" s="107">
        <f t="shared" si="34"/>
        <v>0</v>
      </c>
      <c r="AG155" s="107">
        <f t="shared" si="35"/>
        <v>0</v>
      </c>
      <c r="AH155" s="107">
        <f t="shared" si="36"/>
        <v>0</v>
      </c>
      <c r="AI155" s="107">
        <f t="shared" si="37"/>
        <v>0</v>
      </c>
      <c r="AJ155" s="107">
        <f t="shared" si="38"/>
        <v>0</v>
      </c>
      <c r="AK155" s="107">
        <f t="shared" si="39"/>
        <v>0</v>
      </c>
    </row>
    <row r="156">
      <c r="A156" s="107"/>
      <c r="B156" s="107"/>
      <c r="C156" s="107"/>
      <c r="D156" s="107"/>
      <c r="E156" s="107"/>
      <c r="F156" s="108">
        <f t="shared" si="27"/>
        <v>4970</v>
      </c>
      <c r="G156" s="90" t="s">
        <v>353</v>
      </c>
      <c r="H156" s="14">
        <f>IF(ISNA(VLOOKUP(G156,Round4_Transactions!$A$2:$F$800,2,FALSE)), 0,VLOOKUP(G156,Round4_Transactions!$A$2:$F$800,2,FALSE))</f>
        <v>0</v>
      </c>
      <c r="I156" s="60">
        <f>IF(ISNA(VLOOKUP(G156,Round4_Transactions!$A$2:$F$800,3,FALSE)), 0,VLOOKUP(G156,Round4_Transactions!$A$2:$F$800,3,FALSE))</f>
        <v>0</v>
      </c>
      <c r="J156" s="60">
        <f>IF(ISNA(VLOOKUP(G156,Round4_Transactions!$A$2:$F$800,4,FALSE)), 0,VLOOKUP(G156,Round4_Transactions!$A$2:$F$800,4,FALSE))</f>
        <v>0</v>
      </c>
      <c r="K156" s="60">
        <f>IF(ISNA(VLOOKUP(G156,Round4_Transactions!$A$2:$F$800,5,FALSE)), 0,VLOOKUP(G156,Round4_Transactions!$A$2:$F$800,5,FALSE))</f>
        <v>0</v>
      </c>
      <c r="L156" s="86">
        <f>IF(ISNA(VLOOKUP(G156,Round4_Transactions!$A$2:$F$800,6,FALSE)), 0,VLOOKUP(G156,Round4_Transactions!$A$2:$F$800,6,FALSE))</f>
        <v>0</v>
      </c>
      <c r="M156" s="107">
        <f t="shared" si="1"/>
        <v>0</v>
      </c>
      <c r="N156" s="107">
        <f t="shared" si="3"/>
        <v>0</v>
      </c>
      <c r="O156" s="107">
        <f t="shared" si="4"/>
        <v>0</v>
      </c>
      <c r="P156" s="107">
        <f t="shared" si="5"/>
        <v>0</v>
      </c>
      <c r="Q156" s="107">
        <f t="shared" si="6"/>
        <v>0</v>
      </c>
      <c r="R156" s="107">
        <f t="shared" si="7"/>
        <v>0</v>
      </c>
      <c r="S156" s="107">
        <f t="shared" si="8"/>
        <v>0</v>
      </c>
      <c r="T156" s="107">
        <f t="shared" si="9"/>
        <v>0</v>
      </c>
      <c r="U156" s="107">
        <f t="shared" si="10"/>
        <v>0</v>
      </c>
      <c r="V156" s="107">
        <f t="shared" si="11"/>
        <v>0</v>
      </c>
      <c r="W156" s="107">
        <f t="shared" si="12"/>
        <v>0</v>
      </c>
      <c r="X156" s="107">
        <f t="shared" si="13"/>
        <v>0</v>
      </c>
      <c r="Y156" s="107">
        <f t="shared" si="14"/>
        <v>0</v>
      </c>
      <c r="Z156" s="107">
        <f t="shared" si="28"/>
        <v>0</v>
      </c>
      <c r="AA156" s="107">
        <f t="shared" si="29"/>
        <v>0</v>
      </c>
      <c r="AB156" s="107">
        <f t="shared" si="30"/>
        <v>0</v>
      </c>
      <c r="AC156" s="107">
        <f t="shared" si="31"/>
        <v>0</v>
      </c>
      <c r="AD156" s="107">
        <f t="shared" si="32"/>
        <v>0</v>
      </c>
      <c r="AE156" s="107">
        <f t="shared" si="33"/>
        <v>0</v>
      </c>
      <c r="AF156" s="107">
        <f t="shared" si="34"/>
        <v>0</v>
      </c>
      <c r="AG156" s="107">
        <f t="shared" si="35"/>
        <v>0</v>
      </c>
      <c r="AH156" s="107">
        <f t="shared" si="36"/>
        <v>0</v>
      </c>
      <c r="AI156" s="107">
        <f t="shared" si="37"/>
        <v>0</v>
      </c>
      <c r="AJ156" s="107">
        <f t="shared" si="38"/>
        <v>0</v>
      </c>
      <c r="AK156" s="107">
        <f t="shared" si="39"/>
        <v>0</v>
      </c>
    </row>
    <row r="157">
      <c r="A157" s="107"/>
      <c r="B157" s="107"/>
      <c r="C157" s="107"/>
      <c r="D157" s="107"/>
      <c r="E157" s="107"/>
      <c r="F157" s="108">
        <f t="shared" si="27"/>
        <v>4970</v>
      </c>
      <c r="G157" s="90" t="s">
        <v>354</v>
      </c>
      <c r="H157" s="14">
        <f>IF(ISNA(VLOOKUP(G157,Round4_Transactions!$A$2:$F$800,2,FALSE)), 0,VLOOKUP(G157,Round4_Transactions!$A$2:$F$800,2,FALSE))</f>
        <v>0</v>
      </c>
      <c r="I157" s="60">
        <f>IF(ISNA(VLOOKUP(G157,Round4_Transactions!$A$2:$F$800,3,FALSE)), 0,VLOOKUP(G157,Round4_Transactions!$A$2:$F$800,3,FALSE))</f>
        <v>0</v>
      </c>
      <c r="J157" s="60">
        <f>IF(ISNA(VLOOKUP(G157,Round4_Transactions!$A$2:$F$800,4,FALSE)), 0,VLOOKUP(G157,Round4_Transactions!$A$2:$F$800,4,FALSE))</f>
        <v>0</v>
      </c>
      <c r="K157" s="60">
        <f>IF(ISNA(VLOOKUP(G157,Round4_Transactions!$A$2:$F$800,5,FALSE)), 0,VLOOKUP(G157,Round4_Transactions!$A$2:$F$800,5,FALSE))</f>
        <v>0</v>
      </c>
      <c r="L157" s="86">
        <f>IF(ISNA(VLOOKUP(G157,Round4_Transactions!$A$2:$F$800,6,FALSE)), 0,VLOOKUP(G157,Round4_Transactions!$A$2:$F$800,6,FALSE))</f>
        <v>0</v>
      </c>
      <c r="M157" s="107">
        <f t="shared" si="1"/>
        <v>0</v>
      </c>
      <c r="N157" s="107">
        <f t="shared" si="3"/>
        <v>0</v>
      </c>
      <c r="O157" s="107">
        <f t="shared" si="4"/>
        <v>0</v>
      </c>
      <c r="P157" s="107">
        <f t="shared" si="5"/>
        <v>0</v>
      </c>
      <c r="Q157" s="107">
        <f t="shared" si="6"/>
        <v>0</v>
      </c>
      <c r="R157" s="107">
        <f t="shared" si="7"/>
        <v>0</v>
      </c>
      <c r="S157" s="107">
        <f t="shared" si="8"/>
        <v>0</v>
      </c>
      <c r="T157" s="107">
        <f t="shared" si="9"/>
        <v>0</v>
      </c>
      <c r="U157" s="107">
        <f t="shared" si="10"/>
        <v>0</v>
      </c>
      <c r="V157" s="107">
        <f t="shared" si="11"/>
        <v>0</v>
      </c>
      <c r="W157" s="107">
        <f t="shared" si="12"/>
        <v>0</v>
      </c>
      <c r="X157" s="107">
        <f t="shared" si="13"/>
        <v>0</v>
      </c>
      <c r="Y157" s="107">
        <f t="shared" si="14"/>
        <v>0</v>
      </c>
      <c r="Z157" s="107">
        <f t="shared" si="28"/>
        <v>0</v>
      </c>
      <c r="AA157" s="107">
        <f t="shared" si="29"/>
        <v>0</v>
      </c>
      <c r="AB157" s="107">
        <f t="shared" si="30"/>
        <v>0</v>
      </c>
      <c r="AC157" s="107">
        <f t="shared" si="31"/>
        <v>0</v>
      </c>
      <c r="AD157" s="107">
        <f t="shared" si="32"/>
        <v>0</v>
      </c>
      <c r="AE157" s="107">
        <f t="shared" si="33"/>
        <v>0</v>
      </c>
      <c r="AF157" s="107">
        <f t="shared" si="34"/>
        <v>0</v>
      </c>
      <c r="AG157" s="107">
        <f t="shared" si="35"/>
        <v>0</v>
      </c>
      <c r="AH157" s="107">
        <f t="shared" si="36"/>
        <v>0</v>
      </c>
      <c r="AI157" s="107">
        <f t="shared" si="37"/>
        <v>0</v>
      </c>
      <c r="AJ157" s="107">
        <f t="shared" si="38"/>
        <v>0</v>
      </c>
      <c r="AK157" s="107">
        <f t="shared" si="39"/>
        <v>0</v>
      </c>
    </row>
    <row r="158">
      <c r="A158" s="107"/>
      <c r="B158" s="107"/>
      <c r="C158" s="107"/>
      <c r="D158" s="107"/>
      <c r="E158" s="107"/>
      <c r="F158" s="108">
        <f t="shared" si="27"/>
        <v>4970</v>
      </c>
      <c r="G158" s="90" t="s">
        <v>355</v>
      </c>
      <c r="H158" s="14">
        <f>IF(ISNA(VLOOKUP(G158,Round4_Transactions!$A$2:$F$800,2,FALSE)), 0,VLOOKUP(G158,Round4_Transactions!$A$2:$F$800,2,FALSE))</f>
        <v>0</v>
      </c>
      <c r="I158" s="60">
        <f>IF(ISNA(VLOOKUP(G158,Round4_Transactions!$A$2:$F$800,3,FALSE)), 0,VLOOKUP(G158,Round4_Transactions!$A$2:$F$800,3,FALSE))</f>
        <v>0</v>
      </c>
      <c r="J158" s="60">
        <f>IF(ISNA(VLOOKUP(G158,Round4_Transactions!$A$2:$F$800,4,FALSE)), 0,VLOOKUP(G158,Round4_Transactions!$A$2:$F$800,4,FALSE))</f>
        <v>0</v>
      </c>
      <c r="K158" s="60">
        <f>IF(ISNA(VLOOKUP(G158,Round4_Transactions!$A$2:$F$800,5,FALSE)), 0,VLOOKUP(G158,Round4_Transactions!$A$2:$F$800,5,FALSE))</f>
        <v>0</v>
      </c>
      <c r="L158" s="86">
        <f>IF(ISNA(VLOOKUP(G158,Round4_Transactions!$A$2:$F$800,6,FALSE)), 0,VLOOKUP(G158,Round4_Transactions!$A$2:$F$800,6,FALSE))</f>
        <v>0</v>
      </c>
      <c r="M158" s="107">
        <f t="shared" si="1"/>
        <v>0</v>
      </c>
      <c r="N158" s="107">
        <f t="shared" si="3"/>
        <v>0</v>
      </c>
      <c r="O158" s="107">
        <f t="shared" si="4"/>
        <v>0</v>
      </c>
      <c r="P158" s="107">
        <f t="shared" si="5"/>
        <v>0</v>
      </c>
      <c r="Q158" s="107">
        <f t="shared" si="6"/>
        <v>0</v>
      </c>
      <c r="R158" s="107">
        <f t="shared" si="7"/>
        <v>0</v>
      </c>
      <c r="S158" s="107">
        <f t="shared" si="8"/>
        <v>0</v>
      </c>
      <c r="T158" s="107">
        <f t="shared" si="9"/>
        <v>0</v>
      </c>
      <c r="U158" s="107">
        <f t="shared" si="10"/>
        <v>0</v>
      </c>
      <c r="V158" s="107">
        <f t="shared" si="11"/>
        <v>0</v>
      </c>
      <c r="W158" s="107">
        <f t="shared" si="12"/>
        <v>0</v>
      </c>
      <c r="X158" s="107">
        <f t="shared" si="13"/>
        <v>0</v>
      </c>
      <c r="Y158" s="107">
        <f t="shared" si="14"/>
        <v>0</v>
      </c>
      <c r="Z158" s="107">
        <f t="shared" si="28"/>
        <v>0</v>
      </c>
      <c r="AA158" s="107">
        <f t="shared" si="29"/>
        <v>0</v>
      </c>
      <c r="AB158" s="107">
        <f t="shared" si="30"/>
        <v>0</v>
      </c>
      <c r="AC158" s="107">
        <f t="shared" si="31"/>
        <v>0</v>
      </c>
      <c r="AD158" s="107">
        <f t="shared" si="32"/>
        <v>0</v>
      </c>
      <c r="AE158" s="107">
        <f t="shared" si="33"/>
        <v>0</v>
      </c>
      <c r="AF158" s="107">
        <f t="shared" si="34"/>
        <v>0</v>
      </c>
      <c r="AG158" s="107">
        <f t="shared" si="35"/>
        <v>0</v>
      </c>
      <c r="AH158" s="107">
        <f t="shared" si="36"/>
        <v>0</v>
      </c>
      <c r="AI158" s="107">
        <f t="shared" si="37"/>
        <v>0</v>
      </c>
      <c r="AJ158" s="107">
        <f t="shared" si="38"/>
        <v>0</v>
      </c>
      <c r="AK158" s="107">
        <f t="shared" si="39"/>
        <v>0</v>
      </c>
    </row>
    <row r="159">
      <c r="A159" s="107"/>
      <c r="B159" s="107"/>
      <c r="C159" s="107"/>
      <c r="D159" s="107"/>
      <c r="E159" s="107"/>
      <c r="F159" s="108">
        <f t="shared" si="27"/>
        <v>4970</v>
      </c>
      <c r="G159" s="90" t="s">
        <v>356</v>
      </c>
      <c r="H159" s="14">
        <f>IF(ISNA(VLOOKUP(G159,Round4_Transactions!$A$2:$F$800,2,FALSE)), 0,VLOOKUP(G159,Round4_Transactions!$A$2:$F$800,2,FALSE))</f>
        <v>0</v>
      </c>
      <c r="I159" s="60">
        <f>IF(ISNA(VLOOKUP(G159,Round4_Transactions!$A$2:$F$800,3,FALSE)), 0,VLOOKUP(G159,Round4_Transactions!$A$2:$F$800,3,FALSE))</f>
        <v>0</v>
      </c>
      <c r="J159" s="60">
        <f>IF(ISNA(VLOOKUP(G159,Round4_Transactions!$A$2:$F$800,4,FALSE)), 0,VLOOKUP(G159,Round4_Transactions!$A$2:$F$800,4,FALSE))</f>
        <v>0</v>
      </c>
      <c r="K159" s="60">
        <f>IF(ISNA(VLOOKUP(G159,Round4_Transactions!$A$2:$F$800,5,FALSE)), 0,VLOOKUP(G159,Round4_Transactions!$A$2:$F$800,5,FALSE))</f>
        <v>0</v>
      </c>
      <c r="L159" s="86">
        <f>IF(ISNA(VLOOKUP(G159,Round4_Transactions!$A$2:$F$800,6,FALSE)), 0,VLOOKUP(G159,Round4_Transactions!$A$2:$F$800,6,FALSE))</f>
        <v>0</v>
      </c>
      <c r="M159" s="107">
        <f t="shared" si="1"/>
        <v>0</v>
      </c>
      <c r="N159" s="107">
        <f t="shared" si="3"/>
        <v>0</v>
      </c>
      <c r="O159" s="107">
        <f t="shared" si="4"/>
        <v>0</v>
      </c>
      <c r="P159" s="107">
        <f t="shared" si="5"/>
        <v>0</v>
      </c>
      <c r="Q159" s="107">
        <f t="shared" si="6"/>
        <v>0</v>
      </c>
      <c r="R159" s="107">
        <f t="shared" si="7"/>
        <v>0</v>
      </c>
      <c r="S159" s="107">
        <f t="shared" si="8"/>
        <v>0</v>
      </c>
      <c r="T159" s="107">
        <f t="shared" si="9"/>
        <v>0</v>
      </c>
      <c r="U159" s="107">
        <f t="shared" si="10"/>
        <v>0</v>
      </c>
      <c r="V159" s="107">
        <f t="shared" si="11"/>
        <v>0</v>
      </c>
      <c r="W159" s="107">
        <f t="shared" si="12"/>
        <v>0</v>
      </c>
      <c r="X159" s="107">
        <f t="shared" si="13"/>
        <v>0</v>
      </c>
      <c r="Y159" s="107">
        <f t="shared" si="14"/>
        <v>0</v>
      </c>
      <c r="Z159" s="107">
        <f t="shared" si="28"/>
        <v>0</v>
      </c>
      <c r="AA159" s="107">
        <f t="shared" si="29"/>
        <v>0</v>
      </c>
      <c r="AB159" s="107">
        <f t="shared" si="30"/>
        <v>0</v>
      </c>
      <c r="AC159" s="107">
        <f t="shared" si="31"/>
        <v>0</v>
      </c>
      <c r="AD159" s="107">
        <f t="shared" si="32"/>
        <v>0</v>
      </c>
      <c r="AE159" s="107">
        <f t="shared" si="33"/>
        <v>0</v>
      </c>
      <c r="AF159" s="107">
        <f t="shared" si="34"/>
        <v>0</v>
      </c>
      <c r="AG159" s="107">
        <f t="shared" si="35"/>
        <v>0</v>
      </c>
      <c r="AH159" s="107">
        <f t="shared" si="36"/>
        <v>0</v>
      </c>
      <c r="AI159" s="107">
        <f t="shared" si="37"/>
        <v>0</v>
      </c>
      <c r="AJ159" s="107">
        <f t="shared" si="38"/>
        <v>0</v>
      </c>
      <c r="AK159" s="107">
        <f t="shared" si="39"/>
        <v>0</v>
      </c>
    </row>
    <row r="160">
      <c r="A160" s="107"/>
      <c r="B160" s="107"/>
      <c r="C160" s="107"/>
      <c r="D160" s="107"/>
      <c r="E160" s="107"/>
      <c r="F160" s="108">
        <f t="shared" si="27"/>
        <v>4970</v>
      </c>
      <c r="G160" s="90" t="s">
        <v>357</v>
      </c>
      <c r="H160" s="14">
        <f>IF(ISNA(VLOOKUP(G160,Round4_Transactions!$A$2:$F$800,2,FALSE)), 0,VLOOKUP(G160,Round4_Transactions!$A$2:$F$800,2,FALSE))</f>
        <v>0</v>
      </c>
      <c r="I160" s="60">
        <f>IF(ISNA(VLOOKUP(G160,Round4_Transactions!$A$2:$F$800,3,FALSE)), 0,VLOOKUP(G160,Round4_Transactions!$A$2:$F$800,3,FALSE))</f>
        <v>0</v>
      </c>
      <c r="J160" s="60">
        <f>IF(ISNA(VLOOKUP(G160,Round4_Transactions!$A$2:$F$800,4,FALSE)), 0,VLOOKUP(G160,Round4_Transactions!$A$2:$F$800,4,FALSE))</f>
        <v>0</v>
      </c>
      <c r="K160" s="60">
        <f>IF(ISNA(VLOOKUP(G160,Round4_Transactions!$A$2:$F$800,5,FALSE)), 0,VLOOKUP(G160,Round4_Transactions!$A$2:$F$800,5,FALSE))</f>
        <v>0</v>
      </c>
      <c r="L160" s="86">
        <f>IF(ISNA(VLOOKUP(G160,Round4_Transactions!$A$2:$F$800,6,FALSE)), 0,VLOOKUP(G160,Round4_Transactions!$A$2:$F$800,6,FALSE))</f>
        <v>0</v>
      </c>
      <c r="M160" s="107">
        <f t="shared" si="1"/>
        <v>0</v>
      </c>
      <c r="N160" s="107">
        <f t="shared" si="3"/>
        <v>0</v>
      </c>
      <c r="O160" s="107">
        <f t="shared" si="4"/>
        <v>0</v>
      </c>
      <c r="P160" s="107">
        <f t="shared" si="5"/>
        <v>0</v>
      </c>
      <c r="Q160" s="107">
        <f t="shared" si="6"/>
        <v>0</v>
      </c>
      <c r="R160" s="107">
        <f t="shared" si="7"/>
        <v>0</v>
      </c>
      <c r="S160" s="107">
        <f t="shared" si="8"/>
        <v>0</v>
      </c>
      <c r="T160" s="107">
        <f t="shared" si="9"/>
        <v>0</v>
      </c>
      <c r="U160" s="107">
        <f t="shared" si="10"/>
        <v>0</v>
      </c>
      <c r="V160" s="107">
        <f t="shared" si="11"/>
        <v>0</v>
      </c>
      <c r="W160" s="107">
        <f t="shared" si="12"/>
        <v>0</v>
      </c>
      <c r="X160" s="107">
        <f t="shared" si="13"/>
        <v>0</v>
      </c>
      <c r="Y160" s="107">
        <f t="shared" si="14"/>
        <v>0</v>
      </c>
      <c r="Z160" s="107">
        <f t="shared" si="28"/>
        <v>0</v>
      </c>
      <c r="AA160" s="107">
        <f t="shared" si="29"/>
        <v>0</v>
      </c>
      <c r="AB160" s="107">
        <f t="shared" si="30"/>
        <v>0</v>
      </c>
      <c r="AC160" s="107">
        <f t="shared" si="31"/>
        <v>0</v>
      </c>
      <c r="AD160" s="107">
        <f t="shared" si="32"/>
        <v>0</v>
      </c>
      <c r="AE160" s="107">
        <f t="shared" si="33"/>
        <v>0</v>
      </c>
      <c r="AF160" s="107">
        <f t="shared" si="34"/>
        <v>0</v>
      </c>
      <c r="AG160" s="107">
        <f t="shared" si="35"/>
        <v>0</v>
      </c>
      <c r="AH160" s="107">
        <f t="shared" si="36"/>
        <v>0</v>
      </c>
      <c r="AI160" s="107">
        <f t="shared" si="37"/>
        <v>0</v>
      </c>
      <c r="AJ160" s="107">
        <f t="shared" si="38"/>
        <v>0</v>
      </c>
      <c r="AK160" s="107">
        <f t="shared" si="39"/>
        <v>0</v>
      </c>
    </row>
    <row r="161">
      <c r="A161" s="115"/>
      <c r="B161" s="115"/>
      <c r="C161" s="115"/>
      <c r="D161" s="115"/>
      <c r="E161" s="115"/>
      <c r="F161" s="116"/>
      <c r="G161" s="114"/>
      <c r="H161" s="14" t="str">
        <f>IF(ISNA(VLOOKUP(G161,Round4_Transactions!$A$2:$F$800,2,FALSE)), 0,VLOOKUP(G161,Round4_Transactions!$A$2:$F$800,2,FALSE))</f>
        <v/>
      </c>
      <c r="I161" s="60" t="str">
        <f>IF(ISNA(VLOOKUP(G161,Round4_Transactions!$A$2:$F$800,3,FALSE)), 0,VLOOKUP(G161,Round4_Transactions!$A$2:$F$800,3,FALSE))</f>
        <v/>
      </c>
      <c r="J161" s="60" t="str">
        <f>IF(ISNA(VLOOKUP(G161,Round4_Transactions!$A$2:$F$800,4,FALSE)), 0,VLOOKUP(G161,Round4_Transactions!$A$2:$F$800,4,FALSE))</f>
        <v/>
      </c>
      <c r="K161" s="60" t="str">
        <f>IF(ISNA(VLOOKUP(G161,Round4_Transactions!$A$2:$F$800,5,FALSE)), 0,VLOOKUP(G161,Round4_Transactions!$A$2:$F$800,5,FALSE))</f>
        <v/>
      </c>
      <c r="L161" s="86" t="str">
        <f>IF(ISNA(VLOOKUP(G161,Round4_Transactions!$A$2:$F$800,6,FALSE)), 0,VLOOKUP(G161,Round4_Transactions!$A$2:$F$800,6,FALSE))</f>
        <v/>
      </c>
      <c r="M161" s="115">
        <f t="shared" si="1"/>
        <v>0</v>
      </c>
      <c r="N161" s="115">
        <f t="shared" si="3"/>
        <v>0</v>
      </c>
      <c r="O161" s="115">
        <f t="shared" si="4"/>
        <v>0</v>
      </c>
      <c r="P161" s="115">
        <f t="shared" si="5"/>
        <v>0</v>
      </c>
      <c r="Q161" s="115">
        <f t="shared" si="6"/>
        <v>0</v>
      </c>
      <c r="R161" s="115">
        <f t="shared" si="7"/>
        <v>0</v>
      </c>
      <c r="S161" s="115">
        <f t="shared" si="8"/>
        <v>0</v>
      </c>
      <c r="T161" s="115">
        <f t="shared" si="9"/>
        <v>0</v>
      </c>
      <c r="U161" s="115">
        <f t="shared" si="10"/>
        <v>0</v>
      </c>
      <c r="V161" s="115">
        <f t="shared" si="11"/>
        <v>0</v>
      </c>
      <c r="W161" s="115">
        <f t="shared" si="12"/>
        <v>0</v>
      </c>
      <c r="X161" s="115">
        <f t="shared" si="13"/>
        <v>0</v>
      </c>
      <c r="Y161" s="115">
        <f t="shared" si="14"/>
        <v>0</v>
      </c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7"/>
      <c r="AM161" s="117"/>
      <c r="AN161" s="117"/>
      <c r="AO161" s="117"/>
      <c r="AP161" s="117"/>
    </row>
    <row r="162">
      <c r="A162" s="102" t="str">
        <f>Stock_Prices!A29</f>
        <v>MSFT</v>
      </c>
      <c r="B162" s="102" t="str">
        <f>Stock_Prices!B29</f>
        <v>Microsoft</v>
      </c>
      <c r="C162" s="103">
        <f>Stock_Prices!C29-D162</f>
        <v>100000</v>
      </c>
      <c r="D162" s="104">
        <f>SUM(H162:H240)-SUM(J162:J240)</f>
        <v>0</v>
      </c>
      <c r="E162" s="118">
        <f>Stock_Prices!I29</f>
        <v>0.2</v>
      </c>
      <c r="F162" s="106">
        <f>Stock_Prices!J29</f>
        <v>3195</v>
      </c>
      <c r="G162" s="85" t="s">
        <v>358</v>
      </c>
      <c r="H162" s="14">
        <f>IF(ISNA(VLOOKUP(G162,Round4_Transactions!$A$2:$F$800,2,FALSE)), 0,VLOOKUP(G162,Round4_Transactions!$A$2:$F$800,2,FALSE))</f>
        <v>0</v>
      </c>
      <c r="I162" s="60">
        <f>IF(ISNA(VLOOKUP(G162,Round4_Transactions!$A$2:$F$800,3,FALSE)), 0,VLOOKUP(G162,Round4_Transactions!$A$2:$F$800,3,FALSE))</f>
        <v>0</v>
      </c>
      <c r="J162" s="60">
        <f>IF(ISNA(VLOOKUP(G162,Round4_Transactions!$A$2:$F$800,4,FALSE)), 0,VLOOKUP(G162,Round4_Transactions!$A$2:$F$800,4,FALSE))</f>
        <v>0</v>
      </c>
      <c r="K162" s="60">
        <f>IF(ISNA(VLOOKUP(G162,Round4_Transactions!$A$2:$F$800,5,FALSE)), 0,VLOOKUP(G162,Round4_Transactions!$A$2:$F$800,5,FALSE))</f>
        <v>0</v>
      </c>
      <c r="L162" s="86">
        <f>IF(ISNA(VLOOKUP(G162,Round4_Transactions!$A$2:$F$800,6,FALSE)), 0,VLOOKUP(G162,Round4_Transactions!$A$2:$F$800,6,FALSE))</f>
        <v>0</v>
      </c>
      <c r="M162" s="107">
        <f t="shared" si="1"/>
        <v>0</v>
      </c>
      <c r="N162" s="107">
        <f t="shared" si="3"/>
        <v>0</v>
      </c>
      <c r="O162" s="107">
        <f t="shared" si="4"/>
        <v>0</v>
      </c>
      <c r="P162" s="107">
        <f t="shared" si="5"/>
        <v>0</v>
      </c>
      <c r="Q162" s="107">
        <f t="shared" si="6"/>
        <v>0</v>
      </c>
      <c r="R162" s="107">
        <f t="shared" si="7"/>
        <v>0</v>
      </c>
      <c r="S162" s="107">
        <f t="shared" si="8"/>
        <v>0</v>
      </c>
      <c r="T162" s="107">
        <f t="shared" si="9"/>
        <v>0</v>
      </c>
      <c r="U162" s="107">
        <f t="shared" si="10"/>
        <v>0</v>
      </c>
      <c r="V162" s="107">
        <f t="shared" si="11"/>
        <v>0</v>
      </c>
      <c r="W162" s="107">
        <f t="shared" si="12"/>
        <v>0</v>
      </c>
      <c r="X162" s="107">
        <f t="shared" si="13"/>
        <v>0</v>
      </c>
      <c r="Y162" s="107">
        <f t="shared" si="14"/>
        <v>0</v>
      </c>
      <c r="Z162" s="107">
        <f>if($L162=1,H162-J162,0)</f>
        <v>0</v>
      </c>
      <c r="AA162" s="107">
        <f>if($L162=2,$H162-$J162,0)</f>
        <v>0</v>
      </c>
      <c r="AB162" s="107">
        <f>if($L162=3,$H162-$J162,0)</f>
        <v>0</v>
      </c>
      <c r="AC162" s="107">
        <f>if($L162=4,$H162-$J162,0)</f>
        <v>0</v>
      </c>
      <c r="AD162" s="107">
        <f>if($L162=5,$H162-$J162,0)</f>
        <v>0</v>
      </c>
      <c r="AE162" s="107">
        <f>if($L162=6,$H162-$J162,0)</f>
        <v>0</v>
      </c>
      <c r="AF162" s="107">
        <f>if($L162=7,$H162-$J162,0)</f>
        <v>0</v>
      </c>
      <c r="AG162" s="107">
        <f>if($L162=8,$H162-$J162,0)</f>
        <v>0</v>
      </c>
      <c r="AH162" s="107">
        <f>if($L162=9,$H162-$J162,0)</f>
        <v>0</v>
      </c>
      <c r="AI162" s="107">
        <f>if($L162=10,$H162-$J162,0)</f>
        <v>0</v>
      </c>
      <c r="AJ162" s="107">
        <f>if($L162=11,$H162-$J162,0)</f>
        <v>0</v>
      </c>
      <c r="AK162" s="107">
        <f>if($L162=12,$H162-$J162,0)</f>
        <v>0</v>
      </c>
    </row>
    <row r="163">
      <c r="A163" s="107"/>
      <c r="B163" s="107"/>
      <c r="C163" s="107"/>
      <c r="D163" s="107"/>
      <c r="E163" s="107"/>
      <c r="F163" s="108">
        <f t="shared" ref="F163:F240" si="40">if(H162&gt;0,I162+$E$162*(I162-F162)+$E$162,if(J162&gt;0,K162+$E$162*(K162-F162)-$E$162,F162))</f>
        <v>3195</v>
      </c>
      <c r="G163" s="85" t="s">
        <v>359</v>
      </c>
      <c r="H163" s="14">
        <f>IF(ISNA(VLOOKUP(G163,Round4_Transactions!$A$2:$F$800,2,FALSE)), 0,VLOOKUP(G163,Round4_Transactions!$A$2:$F$800,2,FALSE))</f>
        <v>0</v>
      </c>
      <c r="I163" s="60">
        <f>IF(ISNA(VLOOKUP(G163,Round4_Transactions!$A$2:$F$800,3,FALSE)), 0,VLOOKUP(G163,Round4_Transactions!$A$2:$F$800,3,FALSE))</f>
        <v>0</v>
      </c>
      <c r="J163" s="60">
        <f>IF(ISNA(VLOOKUP(G163,Round4_Transactions!$A$2:$F$800,4,FALSE)), 0,VLOOKUP(G163,Round4_Transactions!$A$2:$F$800,4,FALSE))</f>
        <v>0</v>
      </c>
      <c r="K163" s="60">
        <f>IF(ISNA(VLOOKUP(G163,Round4_Transactions!$A$2:$F$800,5,FALSE)), 0,VLOOKUP(G163,Round4_Transactions!$A$2:$F$800,5,FALSE))</f>
        <v>0</v>
      </c>
      <c r="L163" s="86">
        <f>IF(ISNA(VLOOKUP(G163,Round4_Transactions!$A$2:$F$800,6,FALSE)), 0,VLOOKUP(G163,Round4_Transactions!$A$2:$F$800,6,FALSE))</f>
        <v>0</v>
      </c>
      <c r="M163" s="107">
        <f t="shared" si="1"/>
        <v>0</v>
      </c>
      <c r="N163" s="107">
        <f t="shared" si="3"/>
        <v>0</v>
      </c>
      <c r="O163" s="107">
        <f t="shared" si="4"/>
        <v>0</v>
      </c>
      <c r="P163" s="107">
        <f t="shared" si="5"/>
        <v>0</v>
      </c>
      <c r="Q163" s="107">
        <f t="shared" si="6"/>
        <v>0</v>
      </c>
      <c r="R163" s="107">
        <f t="shared" si="7"/>
        <v>0</v>
      </c>
      <c r="S163" s="107">
        <f t="shared" si="8"/>
        <v>0</v>
      </c>
      <c r="T163" s="107">
        <f t="shared" si="9"/>
        <v>0</v>
      </c>
      <c r="U163" s="107">
        <f t="shared" si="10"/>
        <v>0</v>
      </c>
      <c r="V163" s="107">
        <f t="shared" si="11"/>
        <v>0</v>
      </c>
      <c r="W163" s="107">
        <f t="shared" si="12"/>
        <v>0</v>
      </c>
      <c r="X163" s="107">
        <f t="shared" si="13"/>
        <v>0</v>
      </c>
      <c r="Y163" s="107">
        <f t="shared" si="14"/>
        <v>0</v>
      </c>
      <c r="Z163" s="107">
        <f t="shared" ref="Z163:Z240" si="41">if($L163=1,$H163-$J163+Z162,Z162)</f>
        <v>0</v>
      </c>
      <c r="AA163" s="107">
        <f t="shared" ref="AA163:AA240" si="42">if($L163=2,$H163-$J163+AA162,AA162)</f>
        <v>0</v>
      </c>
      <c r="AB163" s="107">
        <f t="shared" ref="AB163:AB240" si="43">if($L163=3,$H163-$J163+AB162,AB162)</f>
        <v>0</v>
      </c>
      <c r="AC163" s="107">
        <f t="shared" ref="AC163:AC240" si="44">if($L163=4,$H163-$J163+AC162,AC162)</f>
        <v>0</v>
      </c>
      <c r="AD163" s="107">
        <f t="shared" ref="AD163:AD240" si="45">if($L163=5,$H163-$J163+AD162,AD162)</f>
        <v>0</v>
      </c>
      <c r="AE163" s="107">
        <f t="shared" ref="AE163:AE240" si="46">if($L163=6,$H163-$J163+AE162,AE162)</f>
        <v>0</v>
      </c>
      <c r="AF163" s="107">
        <f t="shared" ref="AF163:AF240" si="47">if($L163=7,$H163-$J163+AF162,AF162)</f>
        <v>0</v>
      </c>
      <c r="AG163" s="107">
        <f t="shared" ref="AG163:AG240" si="48">if($L163=8,$H163-$J163+AG162,AG162)</f>
        <v>0</v>
      </c>
      <c r="AH163" s="107">
        <f t="shared" ref="AH163:AH240" si="49">if($L163=9,$H163-$J163+AH162,AH162)</f>
        <v>0</v>
      </c>
      <c r="AI163" s="107">
        <f t="shared" ref="AI163:AI240" si="50">if($L163=10,$H163-$J163+AI162,AI162)</f>
        <v>0</v>
      </c>
      <c r="AJ163" s="107">
        <f t="shared" ref="AJ163:AJ240" si="51">if($L163=11,$H163-$J163+AJ162,AJ162)</f>
        <v>0</v>
      </c>
      <c r="AK163" s="107">
        <f t="shared" ref="AK163:AK240" si="52">if($L163=12,$H163-$J163+AK162,AK162)</f>
        <v>0</v>
      </c>
    </row>
    <row r="164">
      <c r="A164" s="107"/>
      <c r="B164" s="107"/>
      <c r="C164" s="107"/>
      <c r="D164" s="107"/>
      <c r="E164" s="107"/>
      <c r="F164" s="108">
        <f t="shared" si="40"/>
        <v>3195</v>
      </c>
      <c r="G164" s="85" t="s">
        <v>360</v>
      </c>
      <c r="H164" s="14">
        <f>IF(ISNA(VLOOKUP(G164,Round4_Transactions!$A$2:$F$800,2,FALSE)), 0,VLOOKUP(G164,Round4_Transactions!$A$2:$F$800,2,FALSE))</f>
        <v>0</v>
      </c>
      <c r="I164" s="60">
        <f>IF(ISNA(VLOOKUP(G164,Round4_Transactions!$A$2:$F$800,3,FALSE)), 0,VLOOKUP(G164,Round4_Transactions!$A$2:$F$800,3,FALSE))</f>
        <v>0</v>
      </c>
      <c r="J164" s="60">
        <f>IF(ISNA(VLOOKUP(G164,Round4_Transactions!$A$2:$F$800,4,FALSE)), 0,VLOOKUP(G164,Round4_Transactions!$A$2:$F$800,4,FALSE))</f>
        <v>0</v>
      </c>
      <c r="K164" s="60">
        <f>IF(ISNA(VLOOKUP(G164,Round4_Transactions!$A$2:$F$800,5,FALSE)), 0,VLOOKUP(G164,Round4_Transactions!$A$2:$F$800,5,FALSE))</f>
        <v>0</v>
      </c>
      <c r="L164" s="86">
        <f>IF(ISNA(VLOOKUP(G164,Round4_Transactions!$A$2:$F$800,6,FALSE)), 0,VLOOKUP(G164,Round4_Transactions!$A$2:$F$800,6,FALSE))</f>
        <v>0</v>
      </c>
      <c r="M164" s="107">
        <f t="shared" si="1"/>
        <v>0</v>
      </c>
      <c r="N164" s="107">
        <f t="shared" si="3"/>
        <v>0</v>
      </c>
      <c r="O164" s="107">
        <f t="shared" si="4"/>
        <v>0</v>
      </c>
      <c r="P164" s="107">
        <f t="shared" si="5"/>
        <v>0</v>
      </c>
      <c r="Q164" s="107">
        <f t="shared" si="6"/>
        <v>0</v>
      </c>
      <c r="R164" s="107">
        <f t="shared" si="7"/>
        <v>0</v>
      </c>
      <c r="S164" s="107">
        <f t="shared" si="8"/>
        <v>0</v>
      </c>
      <c r="T164" s="107">
        <f t="shared" si="9"/>
        <v>0</v>
      </c>
      <c r="U164" s="107">
        <f t="shared" si="10"/>
        <v>0</v>
      </c>
      <c r="V164" s="107">
        <f t="shared" si="11"/>
        <v>0</v>
      </c>
      <c r="W164" s="107">
        <f t="shared" si="12"/>
        <v>0</v>
      </c>
      <c r="X164" s="107">
        <f t="shared" si="13"/>
        <v>0</v>
      </c>
      <c r="Y164" s="107">
        <f t="shared" si="14"/>
        <v>0</v>
      </c>
      <c r="Z164" s="107">
        <f t="shared" si="41"/>
        <v>0</v>
      </c>
      <c r="AA164" s="107">
        <f t="shared" si="42"/>
        <v>0</v>
      </c>
      <c r="AB164" s="107">
        <f t="shared" si="43"/>
        <v>0</v>
      </c>
      <c r="AC164" s="107">
        <f t="shared" si="44"/>
        <v>0</v>
      </c>
      <c r="AD164" s="107">
        <f t="shared" si="45"/>
        <v>0</v>
      </c>
      <c r="AE164" s="107">
        <f t="shared" si="46"/>
        <v>0</v>
      </c>
      <c r="AF164" s="107">
        <f t="shared" si="47"/>
        <v>0</v>
      </c>
      <c r="AG164" s="107">
        <f t="shared" si="48"/>
        <v>0</v>
      </c>
      <c r="AH164" s="107">
        <f t="shared" si="49"/>
        <v>0</v>
      </c>
      <c r="AI164" s="107">
        <f t="shared" si="50"/>
        <v>0</v>
      </c>
      <c r="AJ164" s="107">
        <f t="shared" si="51"/>
        <v>0</v>
      </c>
      <c r="AK164" s="107">
        <f t="shared" si="52"/>
        <v>0</v>
      </c>
    </row>
    <row r="165">
      <c r="A165" s="107"/>
      <c r="B165" s="107"/>
      <c r="C165" s="107"/>
      <c r="D165" s="107"/>
      <c r="E165" s="107"/>
      <c r="F165" s="108">
        <f t="shared" si="40"/>
        <v>3195</v>
      </c>
      <c r="G165" s="85" t="s">
        <v>361</v>
      </c>
      <c r="H165" s="14">
        <f>IF(ISNA(VLOOKUP(G165,Round4_Transactions!$A$2:$F$800,2,FALSE)), 0,VLOOKUP(G165,Round4_Transactions!$A$2:$F$800,2,FALSE))</f>
        <v>0</v>
      </c>
      <c r="I165" s="60">
        <f>IF(ISNA(VLOOKUP(G165,Round4_Transactions!$A$2:$F$800,3,FALSE)), 0,VLOOKUP(G165,Round4_Transactions!$A$2:$F$800,3,FALSE))</f>
        <v>0</v>
      </c>
      <c r="J165" s="60">
        <f>IF(ISNA(VLOOKUP(G165,Round4_Transactions!$A$2:$F$800,4,FALSE)), 0,VLOOKUP(G165,Round4_Transactions!$A$2:$F$800,4,FALSE))</f>
        <v>0</v>
      </c>
      <c r="K165" s="60">
        <f>IF(ISNA(VLOOKUP(G165,Round4_Transactions!$A$2:$F$800,5,FALSE)), 0,VLOOKUP(G165,Round4_Transactions!$A$2:$F$800,5,FALSE))</f>
        <v>0</v>
      </c>
      <c r="L165" s="86">
        <f>IF(ISNA(VLOOKUP(G165,Round4_Transactions!$A$2:$F$800,6,FALSE)), 0,VLOOKUP(G165,Round4_Transactions!$A$2:$F$800,6,FALSE))</f>
        <v>0</v>
      </c>
      <c r="M165" s="107">
        <f t="shared" si="1"/>
        <v>0</v>
      </c>
      <c r="N165" s="107">
        <f t="shared" si="3"/>
        <v>0</v>
      </c>
      <c r="O165" s="107">
        <f t="shared" si="4"/>
        <v>0</v>
      </c>
      <c r="P165" s="107">
        <f t="shared" si="5"/>
        <v>0</v>
      </c>
      <c r="Q165" s="107">
        <f t="shared" si="6"/>
        <v>0</v>
      </c>
      <c r="R165" s="107">
        <f t="shared" si="7"/>
        <v>0</v>
      </c>
      <c r="S165" s="107">
        <f t="shared" si="8"/>
        <v>0</v>
      </c>
      <c r="T165" s="107">
        <f t="shared" si="9"/>
        <v>0</v>
      </c>
      <c r="U165" s="107">
        <f t="shared" si="10"/>
        <v>0</v>
      </c>
      <c r="V165" s="107">
        <f t="shared" si="11"/>
        <v>0</v>
      </c>
      <c r="W165" s="107">
        <f t="shared" si="12"/>
        <v>0</v>
      </c>
      <c r="X165" s="107">
        <f t="shared" si="13"/>
        <v>0</v>
      </c>
      <c r="Y165" s="107">
        <f t="shared" si="14"/>
        <v>0</v>
      </c>
      <c r="Z165" s="107">
        <f t="shared" si="41"/>
        <v>0</v>
      </c>
      <c r="AA165" s="107">
        <f t="shared" si="42"/>
        <v>0</v>
      </c>
      <c r="AB165" s="107">
        <f t="shared" si="43"/>
        <v>0</v>
      </c>
      <c r="AC165" s="107">
        <f t="shared" si="44"/>
        <v>0</v>
      </c>
      <c r="AD165" s="107">
        <f t="shared" si="45"/>
        <v>0</v>
      </c>
      <c r="AE165" s="107">
        <f t="shared" si="46"/>
        <v>0</v>
      </c>
      <c r="AF165" s="107">
        <f t="shared" si="47"/>
        <v>0</v>
      </c>
      <c r="AG165" s="107">
        <f t="shared" si="48"/>
        <v>0</v>
      </c>
      <c r="AH165" s="107">
        <f t="shared" si="49"/>
        <v>0</v>
      </c>
      <c r="AI165" s="107">
        <f t="shared" si="50"/>
        <v>0</v>
      </c>
      <c r="AJ165" s="107">
        <f t="shared" si="51"/>
        <v>0</v>
      </c>
      <c r="AK165" s="107">
        <f t="shared" si="52"/>
        <v>0</v>
      </c>
    </row>
    <row r="166">
      <c r="A166" s="107"/>
      <c r="B166" s="107"/>
      <c r="C166" s="107"/>
      <c r="D166" s="107"/>
      <c r="E166" s="107"/>
      <c r="F166" s="108">
        <f t="shared" si="40"/>
        <v>3195</v>
      </c>
      <c r="G166" s="85" t="s">
        <v>362</v>
      </c>
      <c r="H166" s="14">
        <f>IF(ISNA(VLOOKUP(G166,Round4_Transactions!$A$2:$F$800,2,FALSE)), 0,VLOOKUP(G166,Round4_Transactions!$A$2:$F$800,2,FALSE))</f>
        <v>0</v>
      </c>
      <c r="I166" s="60">
        <f>IF(ISNA(VLOOKUP(G166,Round4_Transactions!$A$2:$F$800,3,FALSE)), 0,VLOOKUP(G166,Round4_Transactions!$A$2:$F$800,3,FALSE))</f>
        <v>0</v>
      </c>
      <c r="J166" s="60">
        <f>IF(ISNA(VLOOKUP(G166,Round4_Transactions!$A$2:$F$800,4,FALSE)), 0,VLOOKUP(G166,Round4_Transactions!$A$2:$F$800,4,FALSE))</f>
        <v>0</v>
      </c>
      <c r="K166" s="60">
        <f>IF(ISNA(VLOOKUP(G166,Round4_Transactions!$A$2:$F$800,5,FALSE)), 0,VLOOKUP(G166,Round4_Transactions!$A$2:$F$800,5,FALSE))</f>
        <v>0</v>
      </c>
      <c r="L166" s="86">
        <f>IF(ISNA(VLOOKUP(G166,Round4_Transactions!$A$2:$F$800,6,FALSE)), 0,VLOOKUP(G166,Round4_Transactions!$A$2:$F$800,6,FALSE))</f>
        <v>0</v>
      </c>
      <c r="M166" s="107">
        <f t="shared" si="1"/>
        <v>0</v>
      </c>
      <c r="N166" s="107">
        <f t="shared" si="3"/>
        <v>0</v>
      </c>
      <c r="O166" s="107">
        <f t="shared" si="4"/>
        <v>0</v>
      </c>
      <c r="P166" s="107">
        <f t="shared" si="5"/>
        <v>0</v>
      </c>
      <c r="Q166" s="107">
        <f t="shared" si="6"/>
        <v>0</v>
      </c>
      <c r="R166" s="107">
        <f t="shared" si="7"/>
        <v>0</v>
      </c>
      <c r="S166" s="107">
        <f t="shared" si="8"/>
        <v>0</v>
      </c>
      <c r="T166" s="107">
        <f t="shared" si="9"/>
        <v>0</v>
      </c>
      <c r="U166" s="107">
        <f t="shared" si="10"/>
        <v>0</v>
      </c>
      <c r="V166" s="107">
        <f t="shared" si="11"/>
        <v>0</v>
      </c>
      <c r="W166" s="107">
        <f t="shared" si="12"/>
        <v>0</v>
      </c>
      <c r="X166" s="107">
        <f t="shared" si="13"/>
        <v>0</v>
      </c>
      <c r="Y166" s="107">
        <f t="shared" si="14"/>
        <v>0</v>
      </c>
      <c r="Z166" s="107">
        <f t="shared" si="41"/>
        <v>0</v>
      </c>
      <c r="AA166" s="107">
        <f t="shared" si="42"/>
        <v>0</v>
      </c>
      <c r="AB166" s="107">
        <f t="shared" si="43"/>
        <v>0</v>
      </c>
      <c r="AC166" s="107">
        <f t="shared" si="44"/>
        <v>0</v>
      </c>
      <c r="AD166" s="107">
        <f t="shared" si="45"/>
        <v>0</v>
      </c>
      <c r="AE166" s="107">
        <f t="shared" si="46"/>
        <v>0</v>
      </c>
      <c r="AF166" s="107">
        <f t="shared" si="47"/>
        <v>0</v>
      </c>
      <c r="AG166" s="107">
        <f t="shared" si="48"/>
        <v>0</v>
      </c>
      <c r="AH166" s="107">
        <f t="shared" si="49"/>
        <v>0</v>
      </c>
      <c r="AI166" s="107">
        <f t="shared" si="50"/>
        <v>0</v>
      </c>
      <c r="AJ166" s="107">
        <f t="shared" si="51"/>
        <v>0</v>
      </c>
      <c r="AK166" s="107">
        <f t="shared" si="52"/>
        <v>0</v>
      </c>
    </row>
    <row r="167">
      <c r="A167" s="107"/>
      <c r="B167" s="107"/>
      <c r="C167" s="107"/>
      <c r="D167" s="107"/>
      <c r="E167" s="107"/>
      <c r="F167" s="108">
        <f t="shared" si="40"/>
        <v>3195</v>
      </c>
      <c r="G167" s="85" t="s">
        <v>363</v>
      </c>
      <c r="H167" s="14">
        <f>IF(ISNA(VLOOKUP(G167,Round4_Transactions!$A$2:$F$800,2,FALSE)), 0,VLOOKUP(G167,Round4_Transactions!$A$2:$F$800,2,FALSE))</f>
        <v>0</v>
      </c>
      <c r="I167" s="60">
        <f>IF(ISNA(VLOOKUP(G167,Round4_Transactions!$A$2:$F$800,3,FALSE)), 0,VLOOKUP(G167,Round4_Transactions!$A$2:$F$800,3,FALSE))</f>
        <v>0</v>
      </c>
      <c r="J167" s="60">
        <f>IF(ISNA(VLOOKUP(G167,Round4_Transactions!$A$2:$F$800,4,FALSE)), 0,VLOOKUP(G167,Round4_Transactions!$A$2:$F$800,4,FALSE))</f>
        <v>0</v>
      </c>
      <c r="K167" s="60">
        <f>IF(ISNA(VLOOKUP(G167,Round4_Transactions!$A$2:$F$800,5,FALSE)), 0,VLOOKUP(G167,Round4_Transactions!$A$2:$F$800,5,FALSE))</f>
        <v>0</v>
      </c>
      <c r="L167" s="86">
        <f>IF(ISNA(VLOOKUP(G167,Round4_Transactions!$A$2:$F$800,6,FALSE)), 0,VLOOKUP(G167,Round4_Transactions!$A$2:$F$800,6,FALSE))</f>
        <v>0</v>
      </c>
      <c r="M167" s="107">
        <f t="shared" si="1"/>
        <v>0</v>
      </c>
      <c r="N167" s="107">
        <f t="shared" si="3"/>
        <v>0</v>
      </c>
      <c r="O167" s="107">
        <f t="shared" si="4"/>
        <v>0</v>
      </c>
      <c r="P167" s="107">
        <f t="shared" si="5"/>
        <v>0</v>
      </c>
      <c r="Q167" s="107">
        <f t="shared" si="6"/>
        <v>0</v>
      </c>
      <c r="R167" s="107">
        <f t="shared" si="7"/>
        <v>0</v>
      </c>
      <c r="S167" s="107">
        <f t="shared" si="8"/>
        <v>0</v>
      </c>
      <c r="T167" s="107">
        <f t="shared" si="9"/>
        <v>0</v>
      </c>
      <c r="U167" s="107">
        <f t="shared" si="10"/>
        <v>0</v>
      </c>
      <c r="V167" s="107">
        <f t="shared" si="11"/>
        <v>0</v>
      </c>
      <c r="W167" s="107">
        <f t="shared" si="12"/>
        <v>0</v>
      </c>
      <c r="X167" s="107">
        <f t="shared" si="13"/>
        <v>0</v>
      </c>
      <c r="Y167" s="107">
        <f t="shared" si="14"/>
        <v>0</v>
      </c>
      <c r="Z167" s="107">
        <f t="shared" si="41"/>
        <v>0</v>
      </c>
      <c r="AA167" s="107">
        <f t="shared" si="42"/>
        <v>0</v>
      </c>
      <c r="AB167" s="107">
        <f t="shared" si="43"/>
        <v>0</v>
      </c>
      <c r="AC167" s="107">
        <f t="shared" si="44"/>
        <v>0</v>
      </c>
      <c r="AD167" s="107">
        <f t="shared" si="45"/>
        <v>0</v>
      </c>
      <c r="AE167" s="107">
        <f t="shared" si="46"/>
        <v>0</v>
      </c>
      <c r="AF167" s="107">
        <f t="shared" si="47"/>
        <v>0</v>
      </c>
      <c r="AG167" s="107">
        <f t="shared" si="48"/>
        <v>0</v>
      </c>
      <c r="AH167" s="107">
        <f t="shared" si="49"/>
        <v>0</v>
      </c>
      <c r="AI167" s="107">
        <f t="shared" si="50"/>
        <v>0</v>
      </c>
      <c r="AJ167" s="107">
        <f t="shared" si="51"/>
        <v>0</v>
      </c>
      <c r="AK167" s="107">
        <f t="shared" si="52"/>
        <v>0</v>
      </c>
    </row>
    <row r="168">
      <c r="A168" s="107"/>
      <c r="B168" s="107"/>
      <c r="C168" s="107"/>
      <c r="D168" s="107"/>
      <c r="E168" s="107"/>
      <c r="F168" s="108">
        <f t="shared" si="40"/>
        <v>3195</v>
      </c>
      <c r="G168" s="85" t="s">
        <v>364</v>
      </c>
      <c r="H168" s="14">
        <f>IF(ISNA(VLOOKUP(G168,Round4_Transactions!$A$2:$F$800,2,FALSE)), 0,VLOOKUP(G168,Round4_Transactions!$A$2:$F$800,2,FALSE))</f>
        <v>0</v>
      </c>
      <c r="I168" s="60">
        <f>IF(ISNA(VLOOKUP(G168,Round4_Transactions!$A$2:$F$800,3,FALSE)), 0,VLOOKUP(G168,Round4_Transactions!$A$2:$F$800,3,FALSE))</f>
        <v>0</v>
      </c>
      <c r="J168" s="60">
        <f>IF(ISNA(VLOOKUP(G168,Round4_Transactions!$A$2:$F$800,4,FALSE)), 0,VLOOKUP(G168,Round4_Transactions!$A$2:$F$800,4,FALSE))</f>
        <v>0</v>
      </c>
      <c r="K168" s="60">
        <f>IF(ISNA(VLOOKUP(G168,Round4_Transactions!$A$2:$F$800,5,FALSE)), 0,VLOOKUP(G168,Round4_Transactions!$A$2:$F$800,5,FALSE))</f>
        <v>0</v>
      </c>
      <c r="L168" s="86">
        <f>IF(ISNA(VLOOKUP(G168,Round4_Transactions!$A$2:$F$800,6,FALSE)), 0,VLOOKUP(G168,Round4_Transactions!$A$2:$F$800,6,FALSE))</f>
        <v>0</v>
      </c>
      <c r="M168" s="107">
        <f t="shared" si="1"/>
        <v>0</v>
      </c>
      <c r="N168" s="107">
        <f t="shared" si="3"/>
        <v>0</v>
      </c>
      <c r="O168" s="107">
        <f t="shared" si="4"/>
        <v>0</v>
      </c>
      <c r="P168" s="107">
        <f t="shared" si="5"/>
        <v>0</v>
      </c>
      <c r="Q168" s="107">
        <f t="shared" si="6"/>
        <v>0</v>
      </c>
      <c r="R168" s="107">
        <f t="shared" si="7"/>
        <v>0</v>
      </c>
      <c r="S168" s="107">
        <f t="shared" si="8"/>
        <v>0</v>
      </c>
      <c r="T168" s="107">
        <f t="shared" si="9"/>
        <v>0</v>
      </c>
      <c r="U168" s="107">
        <f t="shared" si="10"/>
        <v>0</v>
      </c>
      <c r="V168" s="107">
        <f t="shared" si="11"/>
        <v>0</v>
      </c>
      <c r="W168" s="107">
        <f t="shared" si="12"/>
        <v>0</v>
      </c>
      <c r="X168" s="107">
        <f t="shared" si="13"/>
        <v>0</v>
      </c>
      <c r="Y168" s="107">
        <f t="shared" si="14"/>
        <v>0</v>
      </c>
      <c r="Z168" s="107">
        <f t="shared" si="41"/>
        <v>0</v>
      </c>
      <c r="AA168" s="107">
        <f t="shared" si="42"/>
        <v>0</v>
      </c>
      <c r="AB168" s="107">
        <f t="shared" si="43"/>
        <v>0</v>
      </c>
      <c r="AC168" s="107">
        <f t="shared" si="44"/>
        <v>0</v>
      </c>
      <c r="AD168" s="107">
        <f t="shared" si="45"/>
        <v>0</v>
      </c>
      <c r="AE168" s="107">
        <f t="shared" si="46"/>
        <v>0</v>
      </c>
      <c r="AF168" s="107">
        <f t="shared" si="47"/>
        <v>0</v>
      </c>
      <c r="AG168" s="107">
        <f t="shared" si="48"/>
        <v>0</v>
      </c>
      <c r="AH168" s="107">
        <f t="shared" si="49"/>
        <v>0</v>
      </c>
      <c r="AI168" s="107">
        <f t="shared" si="50"/>
        <v>0</v>
      </c>
      <c r="AJ168" s="107">
        <f t="shared" si="51"/>
        <v>0</v>
      </c>
      <c r="AK168" s="107">
        <f t="shared" si="52"/>
        <v>0</v>
      </c>
    </row>
    <row r="169">
      <c r="A169" s="107"/>
      <c r="B169" s="107"/>
      <c r="C169" s="107"/>
      <c r="D169" s="107"/>
      <c r="E169" s="107"/>
      <c r="F169" s="108">
        <f t="shared" si="40"/>
        <v>3195</v>
      </c>
      <c r="G169" s="85" t="s">
        <v>365</v>
      </c>
      <c r="H169" s="14">
        <f>IF(ISNA(VLOOKUP(G169,Round4_Transactions!$A$2:$F$800,2,FALSE)), 0,VLOOKUP(G169,Round4_Transactions!$A$2:$F$800,2,FALSE))</f>
        <v>0</v>
      </c>
      <c r="I169" s="60">
        <f>IF(ISNA(VLOOKUP(G169,Round4_Transactions!$A$2:$F$800,3,FALSE)), 0,VLOOKUP(G169,Round4_Transactions!$A$2:$F$800,3,FALSE))</f>
        <v>0</v>
      </c>
      <c r="J169" s="60">
        <f>IF(ISNA(VLOOKUP(G169,Round4_Transactions!$A$2:$F$800,4,FALSE)), 0,VLOOKUP(G169,Round4_Transactions!$A$2:$F$800,4,FALSE))</f>
        <v>0</v>
      </c>
      <c r="K169" s="60">
        <f>IF(ISNA(VLOOKUP(G169,Round4_Transactions!$A$2:$F$800,5,FALSE)), 0,VLOOKUP(G169,Round4_Transactions!$A$2:$F$800,5,FALSE))</f>
        <v>0</v>
      </c>
      <c r="L169" s="86">
        <f>IF(ISNA(VLOOKUP(G169,Round4_Transactions!$A$2:$F$800,6,FALSE)), 0,VLOOKUP(G169,Round4_Transactions!$A$2:$F$800,6,FALSE))</f>
        <v>0</v>
      </c>
      <c r="M169" s="107">
        <f t="shared" si="1"/>
        <v>0</v>
      </c>
      <c r="N169" s="107">
        <f t="shared" si="3"/>
        <v>0</v>
      </c>
      <c r="O169" s="107">
        <f t="shared" si="4"/>
        <v>0</v>
      </c>
      <c r="P169" s="107">
        <f t="shared" si="5"/>
        <v>0</v>
      </c>
      <c r="Q169" s="107">
        <f t="shared" si="6"/>
        <v>0</v>
      </c>
      <c r="R169" s="107">
        <f t="shared" si="7"/>
        <v>0</v>
      </c>
      <c r="S169" s="107">
        <f t="shared" si="8"/>
        <v>0</v>
      </c>
      <c r="T169" s="107">
        <f t="shared" si="9"/>
        <v>0</v>
      </c>
      <c r="U169" s="107">
        <f t="shared" si="10"/>
        <v>0</v>
      </c>
      <c r="V169" s="107">
        <f t="shared" si="11"/>
        <v>0</v>
      </c>
      <c r="W169" s="107">
        <f t="shared" si="12"/>
        <v>0</v>
      </c>
      <c r="X169" s="107">
        <f t="shared" si="13"/>
        <v>0</v>
      </c>
      <c r="Y169" s="107">
        <f t="shared" si="14"/>
        <v>0</v>
      </c>
      <c r="Z169" s="107">
        <f t="shared" si="41"/>
        <v>0</v>
      </c>
      <c r="AA169" s="107">
        <f t="shared" si="42"/>
        <v>0</v>
      </c>
      <c r="AB169" s="107">
        <f t="shared" si="43"/>
        <v>0</v>
      </c>
      <c r="AC169" s="107">
        <f t="shared" si="44"/>
        <v>0</v>
      </c>
      <c r="AD169" s="107">
        <f t="shared" si="45"/>
        <v>0</v>
      </c>
      <c r="AE169" s="107">
        <f t="shared" si="46"/>
        <v>0</v>
      </c>
      <c r="AF169" s="107">
        <f t="shared" si="47"/>
        <v>0</v>
      </c>
      <c r="AG169" s="107">
        <f t="shared" si="48"/>
        <v>0</v>
      </c>
      <c r="AH169" s="107">
        <f t="shared" si="49"/>
        <v>0</v>
      </c>
      <c r="AI169" s="107">
        <f t="shared" si="50"/>
        <v>0</v>
      </c>
      <c r="AJ169" s="107">
        <f t="shared" si="51"/>
        <v>0</v>
      </c>
      <c r="AK169" s="107">
        <f t="shared" si="52"/>
        <v>0</v>
      </c>
    </row>
    <row r="170">
      <c r="A170" s="107"/>
      <c r="B170" s="107"/>
      <c r="C170" s="107"/>
      <c r="D170" s="107"/>
      <c r="E170" s="107"/>
      <c r="F170" s="108">
        <f t="shared" si="40"/>
        <v>3195</v>
      </c>
      <c r="G170" s="85" t="s">
        <v>366</v>
      </c>
      <c r="H170" s="14">
        <f>IF(ISNA(VLOOKUP(G170,Round4_Transactions!$A$2:$F$800,2,FALSE)), 0,VLOOKUP(G170,Round4_Transactions!$A$2:$F$800,2,FALSE))</f>
        <v>0</v>
      </c>
      <c r="I170" s="60">
        <f>IF(ISNA(VLOOKUP(G170,Round4_Transactions!$A$2:$F$800,3,FALSE)), 0,VLOOKUP(G170,Round4_Transactions!$A$2:$F$800,3,FALSE))</f>
        <v>0</v>
      </c>
      <c r="J170" s="60">
        <f>IF(ISNA(VLOOKUP(G170,Round4_Transactions!$A$2:$F$800,4,FALSE)), 0,VLOOKUP(G170,Round4_Transactions!$A$2:$F$800,4,FALSE))</f>
        <v>0</v>
      </c>
      <c r="K170" s="60">
        <f>IF(ISNA(VLOOKUP(G170,Round4_Transactions!$A$2:$F$800,5,FALSE)), 0,VLOOKUP(G170,Round4_Transactions!$A$2:$F$800,5,FALSE))</f>
        <v>0</v>
      </c>
      <c r="L170" s="86">
        <f>IF(ISNA(VLOOKUP(G170,Round4_Transactions!$A$2:$F$800,6,FALSE)), 0,VLOOKUP(G170,Round4_Transactions!$A$2:$F$800,6,FALSE))</f>
        <v>0</v>
      </c>
      <c r="M170" s="107">
        <f t="shared" si="1"/>
        <v>0</v>
      </c>
      <c r="N170" s="107">
        <f t="shared" si="3"/>
        <v>0</v>
      </c>
      <c r="O170" s="107">
        <f t="shared" si="4"/>
        <v>0</v>
      </c>
      <c r="P170" s="107">
        <f t="shared" si="5"/>
        <v>0</v>
      </c>
      <c r="Q170" s="107">
        <f t="shared" si="6"/>
        <v>0</v>
      </c>
      <c r="R170" s="107">
        <f t="shared" si="7"/>
        <v>0</v>
      </c>
      <c r="S170" s="107">
        <f t="shared" si="8"/>
        <v>0</v>
      </c>
      <c r="T170" s="107">
        <f t="shared" si="9"/>
        <v>0</v>
      </c>
      <c r="U170" s="107">
        <f t="shared" si="10"/>
        <v>0</v>
      </c>
      <c r="V170" s="107">
        <f t="shared" si="11"/>
        <v>0</v>
      </c>
      <c r="W170" s="107">
        <f t="shared" si="12"/>
        <v>0</v>
      </c>
      <c r="X170" s="107">
        <f t="shared" si="13"/>
        <v>0</v>
      </c>
      <c r="Y170" s="107">
        <f t="shared" si="14"/>
        <v>0</v>
      </c>
      <c r="Z170" s="107">
        <f t="shared" si="41"/>
        <v>0</v>
      </c>
      <c r="AA170" s="107">
        <f t="shared" si="42"/>
        <v>0</v>
      </c>
      <c r="AB170" s="107">
        <f t="shared" si="43"/>
        <v>0</v>
      </c>
      <c r="AC170" s="107">
        <f t="shared" si="44"/>
        <v>0</v>
      </c>
      <c r="AD170" s="107">
        <f t="shared" si="45"/>
        <v>0</v>
      </c>
      <c r="AE170" s="107">
        <f t="shared" si="46"/>
        <v>0</v>
      </c>
      <c r="AF170" s="107">
        <f t="shared" si="47"/>
        <v>0</v>
      </c>
      <c r="AG170" s="107">
        <f t="shared" si="48"/>
        <v>0</v>
      </c>
      <c r="AH170" s="107">
        <f t="shared" si="49"/>
        <v>0</v>
      </c>
      <c r="AI170" s="107">
        <f t="shared" si="50"/>
        <v>0</v>
      </c>
      <c r="AJ170" s="107">
        <f t="shared" si="51"/>
        <v>0</v>
      </c>
      <c r="AK170" s="107">
        <f t="shared" si="52"/>
        <v>0</v>
      </c>
    </row>
    <row r="171">
      <c r="A171" s="107"/>
      <c r="B171" s="107"/>
      <c r="C171" s="107"/>
      <c r="D171" s="109"/>
      <c r="E171" s="107"/>
      <c r="F171" s="108">
        <f t="shared" si="40"/>
        <v>3195</v>
      </c>
      <c r="G171" s="90" t="s">
        <v>367</v>
      </c>
      <c r="H171" s="14">
        <f>IF(ISNA(VLOOKUP(G171,Round4_Transactions!$A$2:$F$800,2,FALSE)), 0,VLOOKUP(G171,Round4_Transactions!$A$2:$F$800,2,FALSE))</f>
        <v>0</v>
      </c>
      <c r="I171" s="60">
        <f>IF(ISNA(VLOOKUP(G171,Round4_Transactions!$A$2:$F$800,3,FALSE)), 0,VLOOKUP(G171,Round4_Transactions!$A$2:$F$800,3,FALSE))</f>
        <v>0</v>
      </c>
      <c r="J171" s="60">
        <f>IF(ISNA(VLOOKUP(G171,Round4_Transactions!$A$2:$F$800,4,FALSE)), 0,VLOOKUP(G171,Round4_Transactions!$A$2:$F$800,4,FALSE))</f>
        <v>0</v>
      </c>
      <c r="K171" s="60">
        <f>IF(ISNA(VLOOKUP(G171,Round4_Transactions!$A$2:$F$800,5,FALSE)), 0,VLOOKUP(G171,Round4_Transactions!$A$2:$F$800,5,FALSE))</f>
        <v>0</v>
      </c>
      <c r="L171" s="86">
        <f>IF(ISNA(VLOOKUP(G171,Round4_Transactions!$A$2:$F$800,6,FALSE)), 0,VLOOKUP(G171,Round4_Transactions!$A$2:$F$800,6,FALSE))</f>
        <v>0</v>
      </c>
      <c r="M171" s="107">
        <f t="shared" si="1"/>
        <v>0</v>
      </c>
      <c r="N171" s="107">
        <f t="shared" si="3"/>
        <v>0</v>
      </c>
      <c r="O171" s="107">
        <f t="shared" si="4"/>
        <v>0</v>
      </c>
      <c r="P171" s="107">
        <f t="shared" si="5"/>
        <v>0</v>
      </c>
      <c r="Q171" s="107">
        <f t="shared" si="6"/>
        <v>0</v>
      </c>
      <c r="R171" s="107">
        <f t="shared" si="7"/>
        <v>0</v>
      </c>
      <c r="S171" s="107">
        <f t="shared" si="8"/>
        <v>0</v>
      </c>
      <c r="T171" s="107">
        <f t="shared" si="9"/>
        <v>0</v>
      </c>
      <c r="U171" s="107">
        <f t="shared" si="10"/>
        <v>0</v>
      </c>
      <c r="V171" s="107">
        <f t="shared" si="11"/>
        <v>0</v>
      </c>
      <c r="W171" s="107">
        <f t="shared" si="12"/>
        <v>0</v>
      </c>
      <c r="X171" s="107">
        <f t="shared" si="13"/>
        <v>0</v>
      </c>
      <c r="Y171" s="107">
        <f t="shared" si="14"/>
        <v>0</v>
      </c>
      <c r="Z171" s="107">
        <f t="shared" si="41"/>
        <v>0</v>
      </c>
      <c r="AA171" s="107">
        <f t="shared" si="42"/>
        <v>0</v>
      </c>
      <c r="AB171" s="107">
        <f t="shared" si="43"/>
        <v>0</v>
      </c>
      <c r="AC171" s="107">
        <f t="shared" si="44"/>
        <v>0</v>
      </c>
      <c r="AD171" s="107">
        <f t="shared" si="45"/>
        <v>0</v>
      </c>
      <c r="AE171" s="107">
        <f t="shared" si="46"/>
        <v>0</v>
      </c>
      <c r="AF171" s="107">
        <f t="shared" si="47"/>
        <v>0</v>
      </c>
      <c r="AG171" s="107">
        <f t="shared" si="48"/>
        <v>0</v>
      </c>
      <c r="AH171" s="107">
        <f t="shared" si="49"/>
        <v>0</v>
      </c>
      <c r="AI171" s="107">
        <f t="shared" si="50"/>
        <v>0</v>
      </c>
      <c r="AJ171" s="107">
        <f t="shared" si="51"/>
        <v>0</v>
      </c>
      <c r="AK171" s="107">
        <f t="shared" si="52"/>
        <v>0</v>
      </c>
    </row>
    <row r="172">
      <c r="A172" s="107"/>
      <c r="B172" s="107"/>
      <c r="C172" s="107"/>
      <c r="D172" s="107"/>
      <c r="E172" s="107"/>
      <c r="F172" s="108">
        <f t="shared" si="40"/>
        <v>3195</v>
      </c>
      <c r="G172" s="90" t="s">
        <v>368</v>
      </c>
      <c r="H172" s="14">
        <f>IF(ISNA(VLOOKUP(G172,Round4_Transactions!$A$2:$F$800,2,FALSE)), 0,VLOOKUP(G172,Round4_Transactions!$A$2:$F$800,2,FALSE))</f>
        <v>0</v>
      </c>
      <c r="I172" s="60">
        <f>IF(ISNA(VLOOKUP(G172,Round4_Transactions!$A$2:$F$800,3,FALSE)), 0,VLOOKUP(G172,Round4_Transactions!$A$2:$F$800,3,FALSE))</f>
        <v>0</v>
      </c>
      <c r="J172" s="60">
        <f>IF(ISNA(VLOOKUP(G172,Round4_Transactions!$A$2:$F$800,4,FALSE)), 0,VLOOKUP(G172,Round4_Transactions!$A$2:$F$800,4,FALSE))</f>
        <v>0</v>
      </c>
      <c r="K172" s="60">
        <f>IF(ISNA(VLOOKUP(G172,Round4_Transactions!$A$2:$F$800,5,FALSE)), 0,VLOOKUP(G172,Round4_Transactions!$A$2:$F$800,5,FALSE))</f>
        <v>0</v>
      </c>
      <c r="L172" s="86">
        <f>IF(ISNA(VLOOKUP(G172,Round4_Transactions!$A$2:$F$800,6,FALSE)), 0,VLOOKUP(G172,Round4_Transactions!$A$2:$F$800,6,FALSE))</f>
        <v>0</v>
      </c>
      <c r="M172" s="107">
        <f t="shared" si="1"/>
        <v>0</v>
      </c>
      <c r="N172" s="107">
        <f t="shared" si="3"/>
        <v>0</v>
      </c>
      <c r="O172" s="107">
        <f t="shared" si="4"/>
        <v>0</v>
      </c>
      <c r="P172" s="107">
        <f t="shared" si="5"/>
        <v>0</v>
      </c>
      <c r="Q172" s="107">
        <f t="shared" si="6"/>
        <v>0</v>
      </c>
      <c r="R172" s="107">
        <f t="shared" si="7"/>
        <v>0</v>
      </c>
      <c r="S172" s="107">
        <f t="shared" si="8"/>
        <v>0</v>
      </c>
      <c r="T172" s="107">
        <f t="shared" si="9"/>
        <v>0</v>
      </c>
      <c r="U172" s="107">
        <f t="shared" si="10"/>
        <v>0</v>
      </c>
      <c r="V172" s="107">
        <f t="shared" si="11"/>
        <v>0</v>
      </c>
      <c r="W172" s="107">
        <f t="shared" si="12"/>
        <v>0</v>
      </c>
      <c r="X172" s="107">
        <f t="shared" si="13"/>
        <v>0</v>
      </c>
      <c r="Y172" s="107">
        <f t="shared" si="14"/>
        <v>0</v>
      </c>
      <c r="Z172" s="107">
        <f t="shared" si="41"/>
        <v>0</v>
      </c>
      <c r="AA172" s="107">
        <f t="shared" si="42"/>
        <v>0</v>
      </c>
      <c r="AB172" s="107">
        <f t="shared" si="43"/>
        <v>0</v>
      </c>
      <c r="AC172" s="107">
        <f t="shared" si="44"/>
        <v>0</v>
      </c>
      <c r="AD172" s="107">
        <f t="shared" si="45"/>
        <v>0</v>
      </c>
      <c r="AE172" s="107">
        <f t="shared" si="46"/>
        <v>0</v>
      </c>
      <c r="AF172" s="107">
        <f t="shared" si="47"/>
        <v>0</v>
      </c>
      <c r="AG172" s="107">
        <f t="shared" si="48"/>
        <v>0</v>
      </c>
      <c r="AH172" s="107">
        <f t="shared" si="49"/>
        <v>0</v>
      </c>
      <c r="AI172" s="107">
        <f t="shared" si="50"/>
        <v>0</v>
      </c>
      <c r="AJ172" s="107">
        <f t="shared" si="51"/>
        <v>0</v>
      </c>
      <c r="AK172" s="107">
        <f t="shared" si="52"/>
        <v>0</v>
      </c>
    </row>
    <row r="173">
      <c r="A173" s="107"/>
      <c r="B173" s="107"/>
      <c r="C173" s="107"/>
      <c r="D173" s="107"/>
      <c r="E173" s="107"/>
      <c r="F173" s="108">
        <f t="shared" si="40"/>
        <v>3195</v>
      </c>
      <c r="G173" s="90" t="s">
        <v>369</v>
      </c>
      <c r="H173" s="14">
        <f>IF(ISNA(VLOOKUP(G173,Round4_Transactions!$A$2:$F$800,2,FALSE)), 0,VLOOKUP(G173,Round4_Transactions!$A$2:$F$800,2,FALSE))</f>
        <v>0</v>
      </c>
      <c r="I173" s="60">
        <f>IF(ISNA(VLOOKUP(G173,Round4_Transactions!$A$2:$F$800,3,FALSE)), 0,VLOOKUP(G173,Round4_Transactions!$A$2:$F$800,3,FALSE))</f>
        <v>0</v>
      </c>
      <c r="J173" s="60">
        <f>IF(ISNA(VLOOKUP(G173,Round4_Transactions!$A$2:$F$800,4,FALSE)), 0,VLOOKUP(G173,Round4_Transactions!$A$2:$F$800,4,FALSE))</f>
        <v>0</v>
      </c>
      <c r="K173" s="60">
        <f>IF(ISNA(VLOOKUP(G173,Round4_Transactions!$A$2:$F$800,5,FALSE)), 0,VLOOKUP(G173,Round4_Transactions!$A$2:$F$800,5,FALSE))</f>
        <v>0</v>
      </c>
      <c r="L173" s="86">
        <f>IF(ISNA(VLOOKUP(G173,Round4_Transactions!$A$2:$F$800,6,FALSE)), 0,VLOOKUP(G173,Round4_Transactions!$A$2:$F$800,6,FALSE))</f>
        <v>0</v>
      </c>
      <c r="M173" s="107">
        <f t="shared" si="1"/>
        <v>0</v>
      </c>
      <c r="N173" s="107">
        <f t="shared" si="3"/>
        <v>0</v>
      </c>
      <c r="O173" s="107">
        <f t="shared" si="4"/>
        <v>0</v>
      </c>
      <c r="P173" s="107">
        <f t="shared" si="5"/>
        <v>0</v>
      </c>
      <c r="Q173" s="107">
        <f t="shared" si="6"/>
        <v>0</v>
      </c>
      <c r="R173" s="107">
        <f t="shared" si="7"/>
        <v>0</v>
      </c>
      <c r="S173" s="107">
        <f t="shared" si="8"/>
        <v>0</v>
      </c>
      <c r="T173" s="107">
        <f t="shared" si="9"/>
        <v>0</v>
      </c>
      <c r="U173" s="107">
        <f t="shared" si="10"/>
        <v>0</v>
      </c>
      <c r="V173" s="107">
        <f t="shared" si="11"/>
        <v>0</v>
      </c>
      <c r="W173" s="107">
        <f t="shared" si="12"/>
        <v>0</v>
      </c>
      <c r="X173" s="107">
        <f t="shared" si="13"/>
        <v>0</v>
      </c>
      <c r="Y173" s="107">
        <f t="shared" si="14"/>
        <v>0</v>
      </c>
      <c r="Z173" s="107">
        <f t="shared" si="41"/>
        <v>0</v>
      </c>
      <c r="AA173" s="107">
        <f t="shared" si="42"/>
        <v>0</v>
      </c>
      <c r="AB173" s="107">
        <f t="shared" si="43"/>
        <v>0</v>
      </c>
      <c r="AC173" s="107">
        <f t="shared" si="44"/>
        <v>0</v>
      </c>
      <c r="AD173" s="107">
        <f t="shared" si="45"/>
        <v>0</v>
      </c>
      <c r="AE173" s="107">
        <f t="shared" si="46"/>
        <v>0</v>
      </c>
      <c r="AF173" s="107">
        <f t="shared" si="47"/>
        <v>0</v>
      </c>
      <c r="AG173" s="107">
        <f t="shared" si="48"/>
        <v>0</v>
      </c>
      <c r="AH173" s="107">
        <f t="shared" si="49"/>
        <v>0</v>
      </c>
      <c r="AI173" s="107">
        <f t="shared" si="50"/>
        <v>0</v>
      </c>
      <c r="AJ173" s="107">
        <f t="shared" si="51"/>
        <v>0</v>
      </c>
      <c r="AK173" s="107">
        <f t="shared" si="52"/>
        <v>0</v>
      </c>
    </row>
    <row r="174">
      <c r="A174" s="107"/>
      <c r="B174" s="107"/>
      <c r="C174" s="107"/>
      <c r="D174" s="107"/>
      <c r="E174" s="107"/>
      <c r="F174" s="108">
        <f t="shared" si="40"/>
        <v>3195</v>
      </c>
      <c r="G174" s="90" t="s">
        <v>370</v>
      </c>
      <c r="H174" s="14">
        <f>IF(ISNA(VLOOKUP(G174,Round4_Transactions!$A$2:$F$800,2,FALSE)), 0,VLOOKUP(G174,Round4_Transactions!$A$2:$F$800,2,FALSE))</f>
        <v>0</v>
      </c>
      <c r="I174" s="60">
        <f>IF(ISNA(VLOOKUP(G174,Round4_Transactions!$A$2:$F$800,3,FALSE)), 0,VLOOKUP(G174,Round4_Transactions!$A$2:$F$800,3,FALSE))</f>
        <v>0</v>
      </c>
      <c r="J174" s="60">
        <f>IF(ISNA(VLOOKUP(G174,Round4_Transactions!$A$2:$F$800,4,FALSE)), 0,VLOOKUP(G174,Round4_Transactions!$A$2:$F$800,4,FALSE))</f>
        <v>0</v>
      </c>
      <c r="K174" s="60">
        <f>IF(ISNA(VLOOKUP(G174,Round4_Transactions!$A$2:$F$800,5,FALSE)), 0,VLOOKUP(G174,Round4_Transactions!$A$2:$F$800,5,FALSE))</f>
        <v>0</v>
      </c>
      <c r="L174" s="86">
        <f>IF(ISNA(VLOOKUP(G174,Round4_Transactions!$A$2:$F$800,6,FALSE)), 0,VLOOKUP(G174,Round4_Transactions!$A$2:$F$800,6,FALSE))</f>
        <v>0</v>
      </c>
      <c r="M174" s="107">
        <f t="shared" si="1"/>
        <v>0</v>
      </c>
      <c r="N174" s="107">
        <f t="shared" si="3"/>
        <v>0</v>
      </c>
      <c r="O174" s="107">
        <f t="shared" si="4"/>
        <v>0</v>
      </c>
      <c r="P174" s="107">
        <f t="shared" si="5"/>
        <v>0</v>
      </c>
      <c r="Q174" s="107">
        <f t="shared" si="6"/>
        <v>0</v>
      </c>
      <c r="R174" s="107">
        <f t="shared" si="7"/>
        <v>0</v>
      </c>
      <c r="S174" s="107">
        <f t="shared" si="8"/>
        <v>0</v>
      </c>
      <c r="T174" s="107">
        <f t="shared" si="9"/>
        <v>0</v>
      </c>
      <c r="U174" s="107">
        <f t="shared" si="10"/>
        <v>0</v>
      </c>
      <c r="V174" s="107">
        <f t="shared" si="11"/>
        <v>0</v>
      </c>
      <c r="W174" s="107">
        <f t="shared" si="12"/>
        <v>0</v>
      </c>
      <c r="X174" s="107">
        <f t="shared" si="13"/>
        <v>0</v>
      </c>
      <c r="Y174" s="107">
        <f t="shared" si="14"/>
        <v>0</v>
      </c>
      <c r="Z174" s="107">
        <f t="shared" si="41"/>
        <v>0</v>
      </c>
      <c r="AA174" s="107">
        <f t="shared" si="42"/>
        <v>0</v>
      </c>
      <c r="AB174" s="107">
        <f t="shared" si="43"/>
        <v>0</v>
      </c>
      <c r="AC174" s="107">
        <f t="shared" si="44"/>
        <v>0</v>
      </c>
      <c r="AD174" s="107">
        <f t="shared" si="45"/>
        <v>0</v>
      </c>
      <c r="AE174" s="107">
        <f t="shared" si="46"/>
        <v>0</v>
      </c>
      <c r="AF174" s="107">
        <f t="shared" si="47"/>
        <v>0</v>
      </c>
      <c r="AG174" s="107">
        <f t="shared" si="48"/>
        <v>0</v>
      </c>
      <c r="AH174" s="107">
        <f t="shared" si="49"/>
        <v>0</v>
      </c>
      <c r="AI174" s="107">
        <f t="shared" si="50"/>
        <v>0</v>
      </c>
      <c r="AJ174" s="107">
        <f t="shared" si="51"/>
        <v>0</v>
      </c>
      <c r="AK174" s="107">
        <f t="shared" si="52"/>
        <v>0</v>
      </c>
    </row>
    <row r="175">
      <c r="A175" s="107"/>
      <c r="B175" s="107"/>
      <c r="C175" s="107"/>
      <c r="D175" s="107"/>
      <c r="E175" s="107"/>
      <c r="F175" s="108">
        <f t="shared" si="40"/>
        <v>3195</v>
      </c>
      <c r="G175" s="90" t="s">
        <v>371</v>
      </c>
      <c r="H175" s="14">
        <f>IF(ISNA(VLOOKUP(G175,Round4_Transactions!$A$2:$F$800,2,FALSE)), 0,VLOOKUP(G175,Round4_Transactions!$A$2:$F$800,2,FALSE))</f>
        <v>0</v>
      </c>
      <c r="I175" s="60">
        <f>IF(ISNA(VLOOKUP(G175,Round4_Transactions!$A$2:$F$800,3,FALSE)), 0,VLOOKUP(G175,Round4_Transactions!$A$2:$F$800,3,FALSE))</f>
        <v>0</v>
      </c>
      <c r="J175" s="60">
        <f>IF(ISNA(VLOOKUP(G175,Round4_Transactions!$A$2:$F$800,4,FALSE)), 0,VLOOKUP(G175,Round4_Transactions!$A$2:$F$800,4,FALSE))</f>
        <v>0</v>
      </c>
      <c r="K175" s="60">
        <f>IF(ISNA(VLOOKUP(G175,Round4_Transactions!$A$2:$F$800,5,FALSE)), 0,VLOOKUP(G175,Round4_Transactions!$A$2:$F$800,5,FALSE))</f>
        <v>0</v>
      </c>
      <c r="L175" s="86">
        <f>IF(ISNA(VLOOKUP(G175,Round4_Transactions!$A$2:$F$800,6,FALSE)), 0,VLOOKUP(G175,Round4_Transactions!$A$2:$F$800,6,FALSE))</f>
        <v>0</v>
      </c>
      <c r="M175" s="107">
        <f t="shared" si="1"/>
        <v>0</v>
      </c>
      <c r="N175" s="107">
        <f t="shared" si="3"/>
        <v>0</v>
      </c>
      <c r="O175" s="107">
        <f t="shared" si="4"/>
        <v>0</v>
      </c>
      <c r="P175" s="107">
        <f t="shared" si="5"/>
        <v>0</v>
      </c>
      <c r="Q175" s="107">
        <f t="shared" si="6"/>
        <v>0</v>
      </c>
      <c r="R175" s="107">
        <f t="shared" si="7"/>
        <v>0</v>
      </c>
      <c r="S175" s="107">
        <f t="shared" si="8"/>
        <v>0</v>
      </c>
      <c r="T175" s="107">
        <f t="shared" si="9"/>
        <v>0</v>
      </c>
      <c r="U175" s="107">
        <f t="shared" si="10"/>
        <v>0</v>
      </c>
      <c r="V175" s="107">
        <f t="shared" si="11"/>
        <v>0</v>
      </c>
      <c r="W175" s="107">
        <f t="shared" si="12"/>
        <v>0</v>
      </c>
      <c r="X175" s="107">
        <f t="shared" si="13"/>
        <v>0</v>
      </c>
      <c r="Y175" s="107">
        <f t="shared" si="14"/>
        <v>0</v>
      </c>
      <c r="Z175" s="107">
        <f t="shared" si="41"/>
        <v>0</v>
      </c>
      <c r="AA175" s="107">
        <f t="shared" si="42"/>
        <v>0</v>
      </c>
      <c r="AB175" s="107">
        <f t="shared" si="43"/>
        <v>0</v>
      </c>
      <c r="AC175" s="107">
        <f t="shared" si="44"/>
        <v>0</v>
      </c>
      <c r="AD175" s="107">
        <f t="shared" si="45"/>
        <v>0</v>
      </c>
      <c r="AE175" s="107">
        <f t="shared" si="46"/>
        <v>0</v>
      </c>
      <c r="AF175" s="107">
        <f t="shared" si="47"/>
        <v>0</v>
      </c>
      <c r="AG175" s="107">
        <f t="shared" si="48"/>
        <v>0</v>
      </c>
      <c r="AH175" s="107">
        <f t="shared" si="49"/>
        <v>0</v>
      </c>
      <c r="AI175" s="107">
        <f t="shared" si="50"/>
        <v>0</v>
      </c>
      <c r="AJ175" s="107">
        <f t="shared" si="51"/>
        <v>0</v>
      </c>
      <c r="AK175" s="107">
        <f t="shared" si="52"/>
        <v>0</v>
      </c>
    </row>
    <row r="176">
      <c r="A176" s="107"/>
      <c r="B176" s="107"/>
      <c r="C176" s="107"/>
      <c r="D176" s="107"/>
      <c r="E176" s="107"/>
      <c r="F176" s="108">
        <f t="shared" si="40"/>
        <v>3195</v>
      </c>
      <c r="G176" s="90" t="s">
        <v>372</v>
      </c>
      <c r="H176" s="14">
        <f>IF(ISNA(VLOOKUP(G176,Round4_Transactions!$A$2:$F$800,2,FALSE)), 0,VLOOKUP(G176,Round4_Transactions!$A$2:$F$800,2,FALSE))</f>
        <v>0</v>
      </c>
      <c r="I176" s="60">
        <f>IF(ISNA(VLOOKUP(G176,Round4_Transactions!$A$2:$F$800,3,FALSE)), 0,VLOOKUP(G176,Round4_Transactions!$A$2:$F$800,3,FALSE))</f>
        <v>0</v>
      </c>
      <c r="J176" s="60">
        <f>IF(ISNA(VLOOKUP(G176,Round4_Transactions!$A$2:$F$800,4,FALSE)), 0,VLOOKUP(G176,Round4_Transactions!$A$2:$F$800,4,FALSE))</f>
        <v>0</v>
      </c>
      <c r="K176" s="60">
        <f>IF(ISNA(VLOOKUP(G176,Round4_Transactions!$A$2:$F$800,5,FALSE)), 0,VLOOKUP(G176,Round4_Transactions!$A$2:$F$800,5,FALSE))</f>
        <v>0</v>
      </c>
      <c r="L176" s="86">
        <f>IF(ISNA(VLOOKUP(G176,Round4_Transactions!$A$2:$F$800,6,FALSE)), 0,VLOOKUP(G176,Round4_Transactions!$A$2:$F$800,6,FALSE))</f>
        <v>0</v>
      </c>
      <c r="M176" s="107">
        <f t="shared" si="1"/>
        <v>0</v>
      </c>
      <c r="N176" s="107">
        <f t="shared" si="3"/>
        <v>0</v>
      </c>
      <c r="O176" s="107">
        <f t="shared" si="4"/>
        <v>0</v>
      </c>
      <c r="P176" s="107">
        <f t="shared" si="5"/>
        <v>0</v>
      </c>
      <c r="Q176" s="107">
        <f t="shared" si="6"/>
        <v>0</v>
      </c>
      <c r="R176" s="107">
        <f t="shared" si="7"/>
        <v>0</v>
      </c>
      <c r="S176" s="107">
        <f t="shared" si="8"/>
        <v>0</v>
      </c>
      <c r="T176" s="107">
        <f t="shared" si="9"/>
        <v>0</v>
      </c>
      <c r="U176" s="107">
        <f t="shared" si="10"/>
        <v>0</v>
      </c>
      <c r="V176" s="107">
        <f t="shared" si="11"/>
        <v>0</v>
      </c>
      <c r="W176" s="107">
        <f t="shared" si="12"/>
        <v>0</v>
      </c>
      <c r="X176" s="107">
        <f t="shared" si="13"/>
        <v>0</v>
      </c>
      <c r="Y176" s="107">
        <f t="shared" si="14"/>
        <v>0</v>
      </c>
      <c r="Z176" s="107">
        <f t="shared" si="41"/>
        <v>0</v>
      </c>
      <c r="AA176" s="107">
        <f t="shared" si="42"/>
        <v>0</v>
      </c>
      <c r="AB176" s="107">
        <f t="shared" si="43"/>
        <v>0</v>
      </c>
      <c r="AC176" s="107">
        <f t="shared" si="44"/>
        <v>0</v>
      </c>
      <c r="AD176" s="107">
        <f t="shared" si="45"/>
        <v>0</v>
      </c>
      <c r="AE176" s="107">
        <f t="shared" si="46"/>
        <v>0</v>
      </c>
      <c r="AF176" s="107">
        <f t="shared" si="47"/>
        <v>0</v>
      </c>
      <c r="AG176" s="107">
        <f t="shared" si="48"/>
        <v>0</v>
      </c>
      <c r="AH176" s="107">
        <f t="shared" si="49"/>
        <v>0</v>
      </c>
      <c r="AI176" s="107">
        <f t="shared" si="50"/>
        <v>0</v>
      </c>
      <c r="AJ176" s="107">
        <f t="shared" si="51"/>
        <v>0</v>
      </c>
      <c r="AK176" s="107">
        <f t="shared" si="52"/>
        <v>0</v>
      </c>
    </row>
    <row r="177">
      <c r="A177" s="107"/>
      <c r="B177" s="107"/>
      <c r="C177" s="107"/>
      <c r="D177" s="107"/>
      <c r="E177" s="107"/>
      <c r="F177" s="108">
        <f t="shared" si="40"/>
        <v>3195</v>
      </c>
      <c r="G177" s="90" t="s">
        <v>373</v>
      </c>
      <c r="H177" s="14">
        <f>IF(ISNA(VLOOKUP(G177,Round4_Transactions!$A$2:$F$800,2,FALSE)), 0,VLOOKUP(G177,Round4_Transactions!$A$2:$F$800,2,FALSE))</f>
        <v>0</v>
      </c>
      <c r="I177" s="60">
        <f>IF(ISNA(VLOOKUP(G177,Round4_Transactions!$A$2:$F$800,3,FALSE)), 0,VLOOKUP(G177,Round4_Transactions!$A$2:$F$800,3,FALSE))</f>
        <v>0</v>
      </c>
      <c r="J177" s="60">
        <f>IF(ISNA(VLOOKUP(G177,Round4_Transactions!$A$2:$F$800,4,FALSE)), 0,VLOOKUP(G177,Round4_Transactions!$A$2:$F$800,4,FALSE))</f>
        <v>0</v>
      </c>
      <c r="K177" s="60">
        <f>IF(ISNA(VLOOKUP(G177,Round4_Transactions!$A$2:$F$800,5,FALSE)), 0,VLOOKUP(G177,Round4_Transactions!$A$2:$F$800,5,FALSE))</f>
        <v>0</v>
      </c>
      <c r="L177" s="86">
        <f>IF(ISNA(VLOOKUP(G177,Round4_Transactions!$A$2:$F$800,6,FALSE)), 0,VLOOKUP(G177,Round4_Transactions!$A$2:$F$800,6,FALSE))</f>
        <v>0</v>
      </c>
      <c r="M177" s="107">
        <f t="shared" si="1"/>
        <v>0</v>
      </c>
      <c r="N177" s="107">
        <f t="shared" si="3"/>
        <v>0</v>
      </c>
      <c r="O177" s="107">
        <f t="shared" si="4"/>
        <v>0</v>
      </c>
      <c r="P177" s="107">
        <f t="shared" si="5"/>
        <v>0</v>
      </c>
      <c r="Q177" s="107">
        <f t="shared" si="6"/>
        <v>0</v>
      </c>
      <c r="R177" s="107">
        <f t="shared" si="7"/>
        <v>0</v>
      </c>
      <c r="S177" s="107">
        <f t="shared" si="8"/>
        <v>0</v>
      </c>
      <c r="T177" s="107">
        <f t="shared" si="9"/>
        <v>0</v>
      </c>
      <c r="U177" s="107">
        <f t="shared" si="10"/>
        <v>0</v>
      </c>
      <c r="V177" s="107">
        <f t="shared" si="11"/>
        <v>0</v>
      </c>
      <c r="W177" s="107">
        <f t="shared" si="12"/>
        <v>0</v>
      </c>
      <c r="X177" s="107">
        <f t="shared" si="13"/>
        <v>0</v>
      </c>
      <c r="Y177" s="107">
        <f t="shared" si="14"/>
        <v>0</v>
      </c>
      <c r="Z177" s="107">
        <f t="shared" si="41"/>
        <v>0</v>
      </c>
      <c r="AA177" s="107">
        <f t="shared" si="42"/>
        <v>0</v>
      </c>
      <c r="AB177" s="107">
        <f t="shared" si="43"/>
        <v>0</v>
      </c>
      <c r="AC177" s="107">
        <f t="shared" si="44"/>
        <v>0</v>
      </c>
      <c r="AD177" s="107">
        <f t="shared" si="45"/>
        <v>0</v>
      </c>
      <c r="AE177" s="107">
        <f t="shared" si="46"/>
        <v>0</v>
      </c>
      <c r="AF177" s="107">
        <f t="shared" si="47"/>
        <v>0</v>
      </c>
      <c r="AG177" s="107">
        <f t="shared" si="48"/>
        <v>0</v>
      </c>
      <c r="AH177" s="107">
        <f t="shared" si="49"/>
        <v>0</v>
      </c>
      <c r="AI177" s="107">
        <f t="shared" si="50"/>
        <v>0</v>
      </c>
      <c r="AJ177" s="107">
        <f t="shared" si="51"/>
        <v>0</v>
      </c>
      <c r="AK177" s="107">
        <f t="shared" si="52"/>
        <v>0</v>
      </c>
    </row>
    <row r="178">
      <c r="A178" s="107"/>
      <c r="B178" s="107"/>
      <c r="C178" s="107"/>
      <c r="D178" s="107"/>
      <c r="E178" s="107"/>
      <c r="F178" s="108">
        <f t="shared" si="40"/>
        <v>3195</v>
      </c>
      <c r="G178" s="90" t="s">
        <v>374</v>
      </c>
      <c r="H178" s="14">
        <f>IF(ISNA(VLOOKUP(G178,Round4_Transactions!$A$2:$F$800,2,FALSE)), 0,VLOOKUP(G178,Round4_Transactions!$A$2:$F$800,2,FALSE))</f>
        <v>0</v>
      </c>
      <c r="I178" s="60">
        <f>IF(ISNA(VLOOKUP(G178,Round4_Transactions!$A$2:$F$800,3,FALSE)), 0,VLOOKUP(G178,Round4_Transactions!$A$2:$F$800,3,FALSE))</f>
        <v>0</v>
      </c>
      <c r="J178" s="60">
        <f>IF(ISNA(VLOOKUP(G178,Round4_Transactions!$A$2:$F$800,4,FALSE)), 0,VLOOKUP(G178,Round4_Transactions!$A$2:$F$800,4,FALSE))</f>
        <v>0</v>
      </c>
      <c r="K178" s="60">
        <f>IF(ISNA(VLOOKUP(G178,Round4_Transactions!$A$2:$F$800,5,FALSE)), 0,VLOOKUP(G178,Round4_Transactions!$A$2:$F$800,5,FALSE))</f>
        <v>0</v>
      </c>
      <c r="L178" s="86">
        <f>IF(ISNA(VLOOKUP(G178,Round4_Transactions!$A$2:$F$800,6,FALSE)), 0,VLOOKUP(G178,Round4_Transactions!$A$2:$F$800,6,FALSE))</f>
        <v>0</v>
      </c>
      <c r="M178" s="107">
        <f t="shared" si="1"/>
        <v>0</v>
      </c>
      <c r="N178" s="107">
        <f t="shared" si="3"/>
        <v>0</v>
      </c>
      <c r="O178" s="107">
        <f t="shared" si="4"/>
        <v>0</v>
      </c>
      <c r="P178" s="107">
        <f t="shared" si="5"/>
        <v>0</v>
      </c>
      <c r="Q178" s="107">
        <f t="shared" si="6"/>
        <v>0</v>
      </c>
      <c r="R178" s="107">
        <f t="shared" si="7"/>
        <v>0</v>
      </c>
      <c r="S178" s="107">
        <f t="shared" si="8"/>
        <v>0</v>
      </c>
      <c r="T178" s="107">
        <f t="shared" si="9"/>
        <v>0</v>
      </c>
      <c r="U178" s="107">
        <f t="shared" si="10"/>
        <v>0</v>
      </c>
      <c r="V178" s="107">
        <f t="shared" si="11"/>
        <v>0</v>
      </c>
      <c r="W178" s="107">
        <f t="shared" si="12"/>
        <v>0</v>
      </c>
      <c r="X178" s="107">
        <f t="shared" si="13"/>
        <v>0</v>
      </c>
      <c r="Y178" s="107">
        <f t="shared" si="14"/>
        <v>0</v>
      </c>
      <c r="Z178" s="107">
        <f t="shared" si="41"/>
        <v>0</v>
      </c>
      <c r="AA178" s="107">
        <f t="shared" si="42"/>
        <v>0</v>
      </c>
      <c r="AB178" s="107">
        <f t="shared" si="43"/>
        <v>0</v>
      </c>
      <c r="AC178" s="107">
        <f t="shared" si="44"/>
        <v>0</v>
      </c>
      <c r="AD178" s="107">
        <f t="shared" si="45"/>
        <v>0</v>
      </c>
      <c r="AE178" s="107">
        <f t="shared" si="46"/>
        <v>0</v>
      </c>
      <c r="AF178" s="107">
        <f t="shared" si="47"/>
        <v>0</v>
      </c>
      <c r="AG178" s="107">
        <f t="shared" si="48"/>
        <v>0</v>
      </c>
      <c r="AH178" s="107">
        <f t="shared" si="49"/>
        <v>0</v>
      </c>
      <c r="AI178" s="107">
        <f t="shared" si="50"/>
        <v>0</v>
      </c>
      <c r="AJ178" s="107">
        <f t="shared" si="51"/>
        <v>0</v>
      </c>
      <c r="AK178" s="107">
        <f t="shared" si="52"/>
        <v>0</v>
      </c>
    </row>
    <row r="179">
      <c r="A179" s="107"/>
      <c r="B179" s="107"/>
      <c r="C179" s="107"/>
      <c r="D179" s="107"/>
      <c r="E179" s="107"/>
      <c r="F179" s="108">
        <f t="shared" si="40"/>
        <v>3195</v>
      </c>
      <c r="G179" s="90" t="s">
        <v>375</v>
      </c>
      <c r="H179" s="14">
        <f>IF(ISNA(VLOOKUP(G179,Round4_Transactions!$A$2:$F$800,2,FALSE)), 0,VLOOKUP(G179,Round4_Transactions!$A$2:$F$800,2,FALSE))</f>
        <v>0</v>
      </c>
      <c r="I179" s="60">
        <f>IF(ISNA(VLOOKUP(G179,Round4_Transactions!$A$2:$F$800,3,FALSE)), 0,VLOOKUP(G179,Round4_Transactions!$A$2:$F$800,3,FALSE))</f>
        <v>0</v>
      </c>
      <c r="J179" s="60">
        <f>IF(ISNA(VLOOKUP(G179,Round4_Transactions!$A$2:$F$800,4,FALSE)), 0,VLOOKUP(G179,Round4_Transactions!$A$2:$F$800,4,FALSE))</f>
        <v>0</v>
      </c>
      <c r="K179" s="60">
        <f>IF(ISNA(VLOOKUP(G179,Round4_Transactions!$A$2:$F$800,5,FALSE)), 0,VLOOKUP(G179,Round4_Transactions!$A$2:$F$800,5,FALSE))</f>
        <v>0</v>
      </c>
      <c r="L179" s="86">
        <f>IF(ISNA(VLOOKUP(G179,Round4_Transactions!$A$2:$F$800,6,FALSE)), 0,VLOOKUP(G179,Round4_Transactions!$A$2:$F$800,6,FALSE))</f>
        <v>0</v>
      </c>
      <c r="M179" s="107">
        <f t="shared" si="1"/>
        <v>0</v>
      </c>
      <c r="N179" s="107">
        <f t="shared" si="3"/>
        <v>0</v>
      </c>
      <c r="O179" s="107">
        <f t="shared" si="4"/>
        <v>0</v>
      </c>
      <c r="P179" s="107">
        <f t="shared" si="5"/>
        <v>0</v>
      </c>
      <c r="Q179" s="107">
        <f t="shared" si="6"/>
        <v>0</v>
      </c>
      <c r="R179" s="107">
        <f t="shared" si="7"/>
        <v>0</v>
      </c>
      <c r="S179" s="107">
        <f t="shared" si="8"/>
        <v>0</v>
      </c>
      <c r="T179" s="107">
        <f t="shared" si="9"/>
        <v>0</v>
      </c>
      <c r="U179" s="107">
        <f t="shared" si="10"/>
        <v>0</v>
      </c>
      <c r="V179" s="107">
        <f t="shared" si="11"/>
        <v>0</v>
      </c>
      <c r="W179" s="107">
        <f t="shared" si="12"/>
        <v>0</v>
      </c>
      <c r="X179" s="107">
        <f t="shared" si="13"/>
        <v>0</v>
      </c>
      <c r="Y179" s="107">
        <f t="shared" si="14"/>
        <v>0</v>
      </c>
      <c r="Z179" s="107">
        <f t="shared" si="41"/>
        <v>0</v>
      </c>
      <c r="AA179" s="107">
        <f t="shared" si="42"/>
        <v>0</v>
      </c>
      <c r="AB179" s="107">
        <f t="shared" si="43"/>
        <v>0</v>
      </c>
      <c r="AC179" s="107">
        <f t="shared" si="44"/>
        <v>0</v>
      </c>
      <c r="AD179" s="107">
        <f t="shared" si="45"/>
        <v>0</v>
      </c>
      <c r="AE179" s="107">
        <f t="shared" si="46"/>
        <v>0</v>
      </c>
      <c r="AF179" s="107">
        <f t="shared" si="47"/>
        <v>0</v>
      </c>
      <c r="AG179" s="107">
        <f t="shared" si="48"/>
        <v>0</v>
      </c>
      <c r="AH179" s="107">
        <f t="shared" si="49"/>
        <v>0</v>
      </c>
      <c r="AI179" s="107">
        <f t="shared" si="50"/>
        <v>0</v>
      </c>
      <c r="AJ179" s="107">
        <f t="shared" si="51"/>
        <v>0</v>
      </c>
      <c r="AK179" s="107">
        <f t="shared" si="52"/>
        <v>0</v>
      </c>
    </row>
    <row r="180">
      <c r="A180" s="107"/>
      <c r="B180" s="107"/>
      <c r="C180" s="107"/>
      <c r="D180" s="107"/>
      <c r="E180" s="107"/>
      <c r="F180" s="108">
        <f t="shared" si="40"/>
        <v>3195</v>
      </c>
      <c r="G180" s="90" t="s">
        <v>376</v>
      </c>
      <c r="H180" s="14">
        <f>IF(ISNA(VLOOKUP(G180,Round4_Transactions!$A$2:$F$800,2,FALSE)), 0,VLOOKUP(G180,Round4_Transactions!$A$2:$F$800,2,FALSE))</f>
        <v>0</v>
      </c>
      <c r="I180" s="60">
        <f>IF(ISNA(VLOOKUP(G180,Round4_Transactions!$A$2:$F$800,3,FALSE)), 0,VLOOKUP(G180,Round4_Transactions!$A$2:$F$800,3,FALSE))</f>
        <v>0</v>
      </c>
      <c r="J180" s="60">
        <f>IF(ISNA(VLOOKUP(G180,Round4_Transactions!$A$2:$F$800,4,FALSE)), 0,VLOOKUP(G180,Round4_Transactions!$A$2:$F$800,4,FALSE))</f>
        <v>0</v>
      </c>
      <c r="K180" s="60">
        <f>IF(ISNA(VLOOKUP(G180,Round4_Transactions!$A$2:$F$800,5,FALSE)), 0,VLOOKUP(G180,Round4_Transactions!$A$2:$F$800,5,FALSE))</f>
        <v>0</v>
      </c>
      <c r="L180" s="86">
        <f>IF(ISNA(VLOOKUP(G180,Round4_Transactions!$A$2:$F$800,6,FALSE)), 0,VLOOKUP(G180,Round4_Transactions!$A$2:$F$800,6,FALSE))</f>
        <v>0</v>
      </c>
      <c r="M180" s="107">
        <f t="shared" si="1"/>
        <v>0</v>
      </c>
      <c r="N180" s="107">
        <f t="shared" si="3"/>
        <v>0</v>
      </c>
      <c r="O180" s="107">
        <f t="shared" si="4"/>
        <v>0</v>
      </c>
      <c r="P180" s="107">
        <f t="shared" si="5"/>
        <v>0</v>
      </c>
      <c r="Q180" s="107">
        <f t="shared" si="6"/>
        <v>0</v>
      </c>
      <c r="R180" s="107">
        <f t="shared" si="7"/>
        <v>0</v>
      </c>
      <c r="S180" s="107">
        <f t="shared" si="8"/>
        <v>0</v>
      </c>
      <c r="T180" s="107">
        <f t="shared" si="9"/>
        <v>0</v>
      </c>
      <c r="U180" s="107">
        <f t="shared" si="10"/>
        <v>0</v>
      </c>
      <c r="V180" s="107">
        <f t="shared" si="11"/>
        <v>0</v>
      </c>
      <c r="W180" s="107">
        <f t="shared" si="12"/>
        <v>0</v>
      </c>
      <c r="X180" s="107">
        <f t="shared" si="13"/>
        <v>0</v>
      </c>
      <c r="Y180" s="107">
        <f t="shared" si="14"/>
        <v>0</v>
      </c>
      <c r="Z180" s="107">
        <f t="shared" si="41"/>
        <v>0</v>
      </c>
      <c r="AA180" s="107">
        <f t="shared" si="42"/>
        <v>0</v>
      </c>
      <c r="AB180" s="107">
        <f t="shared" si="43"/>
        <v>0</v>
      </c>
      <c r="AC180" s="107">
        <f t="shared" si="44"/>
        <v>0</v>
      </c>
      <c r="AD180" s="107">
        <f t="shared" si="45"/>
        <v>0</v>
      </c>
      <c r="AE180" s="107">
        <f t="shared" si="46"/>
        <v>0</v>
      </c>
      <c r="AF180" s="107">
        <f t="shared" si="47"/>
        <v>0</v>
      </c>
      <c r="AG180" s="107">
        <f t="shared" si="48"/>
        <v>0</v>
      </c>
      <c r="AH180" s="107">
        <f t="shared" si="49"/>
        <v>0</v>
      </c>
      <c r="AI180" s="107">
        <f t="shared" si="50"/>
        <v>0</v>
      </c>
      <c r="AJ180" s="107">
        <f t="shared" si="51"/>
        <v>0</v>
      </c>
      <c r="AK180" s="107">
        <f t="shared" si="52"/>
        <v>0</v>
      </c>
    </row>
    <row r="181">
      <c r="A181" s="107"/>
      <c r="B181" s="107"/>
      <c r="C181" s="107"/>
      <c r="D181" s="107"/>
      <c r="E181" s="107"/>
      <c r="F181" s="108">
        <f t="shared" si="40"/>
        <v>3195</v>
      </c>
      <c r="G181" s="90" t="s">
        <v>377</v>
      </c>
      <c r="H181" s="14">
        <f>IF(ISNA(VLOOKUP(G181,Round4_Transactions!$A$2:$F$800,2,FALSE)), 0,VLOOKUP(G181,Round4_Transactions!$A$2:$F$800,2,FALSE))</f>
        <v>0</v>
      </c>
      <c r="I181" s="60">
        <f>IF(ISNA(VLOOKUP(G181,Round4_Transactions!$A$2:$F$800,3,FALSE)), 0,VLOOKUP(G181,Round4_Transactions!$A$2:$F$800,3,FALSE))</f>
        <v>0</v>
      </c>
      <c r="J181" s="60">
        <f>IF(ISNA(VLOOKUP(G181,Round4_Transactions!$A$2:$F$800,4,FALSE)), 0,VLOOKUP(G181,Round4_Transactions!$A$2:$F$800,4,FALSE))</f>
        <v>0</v>
      </c>
      <c r="K181" s="60">
        <f>IF(ISNA(VLOOKUP(G181,Round4_Transactions!$A$2:$F$800,5,FALSE)), 0,VLOOKUP(G181,Round4_Transactions!$A$2:$F$800,5,FALSE))</f>
        <v>0</v>
      </c>
      <c r="L181" s="86">
        <f>IF(ISNA(VLOOKUP(G181,Round4_Transactions!$A$2:$F$800,6,FALSE)), 0,VLOOKUP(G181,Round4_Transactions!$A$2:$F$800,6,FALSE))</f>
        <v>0</v>
      </c>
      <c r="M181" s="107">
        <f t="shared" si="1"/>
        <v>0</v>
      </c>
      <c r="N181" s="107">
        <f t="shared" si="3"/>
        <v>0</v>
      </c>
      <c r="O181" s="107">
        <f t="shared" si="4"/>
        <v>0</v>
      </c>
      <c r="P181" s="107">
        <f t="shared" si="5"/>
        <v>0</v>
      </c>
      <c r="Q181" s="107">
        <f t="shared" si="6"/>
        <v>0</v>
      </c>
      <c r="R181" s="107">
        <f t="shared" si="7"/>
        <v>0</v>
      </c>
      <c r="S181" s="107">
        <f t="shared" si="8"/>
        <v>0</v>
      </c>
      <c r="T181" s="107">
        <f t="shared" si="9"/>
        <v>0</v>
      </c>
      <c r="U181" s="107">
        <f t="shared" si="10"/>
        <v>0</v>
      </c>
      <c r="V181" s="107">
        <f t="shared" si="11"/>
        <v>0</v>
      </c>
      <c r="W181" s="107">
        <f t="shared" si="12"/>
        <v>0</v>
      </c>
      <c r="X181" s="107">
        <f t="shared" si="13"/>
        <v>0</v>
      </c>
      <c r="Y181" s="107">
        <f t="shared" si="14"/>
        <v>0</v>
      </c>
      <c r="Z181" s="107">
        <f t="shared" si="41"/>
        <v>0</v>
      </c>
      <c r="AA181" s="107">
        <f t="shared" si="42"/>
        <v>0</v>
      </c>
      <c r="AB181" s="107">
        <f t="shared" si="43"/>
        <v>0</v>
      </c>
      <c r="AC181" s="107">
        <f t="shared" si="44"/>
        <v>0</v>
      </c>
      <c r="AD181" s="107">
        <f t="shared" si="45"/>
        <v>0</v>
      </c>
      <c r="AE181" s="107">
        <f t="shared" si="46"/>
        <v>0</v>
      </c>
      <c r="AF181" s="107">
        <f t="shared" si="47"/>
        <v>0</v>
      </c>
      <c r="AG181" s="107">
        <f t="shared" si="48"/>
        <v>0</v>
      </c>
      <c r="AH181" s="107">
        <f t="shared" si="49"/>
        <v>0</v>
      </c>
      <c r="AI181" s="107">
        <f t="shared" si="50"/>
        <v>0</v>
      </c>
      <c r="AJ181" s="107">
        <f t="shared" si="51"/>
        <v>0</v>
      </c>
      <c r="AK181" s="107">
        <f t="shared" si="52"/>
        <v>0</v>
      </c>
    </row>
    <row r="182">
      <c r="A182" s="107"/>
      <c r="B182" s="107"/>
      <c r="C182" s="107"/>
      <c r="D182" s="107"/>
      <c r="E182" s="107"/>
      <c r="F182" s="108">
        <f t="shared" si="40"/>
        <v>3195</v>
      </c>
      <c r="G182" s="90" t="s">
        <v>378</v>
      </c>
      <c r="H182" s="14">
        <f>IF(ISNA(VLOOKUP(G182,Round4_Transactions!$A$2:$F$800,2,FALSE)), 0,VLOOKUP(G182,Round4_Transactions!$A$2:$F$800,2,FALSE))</f>
        <v>0</v>
      </c>
      <c r="I182" s="60">
        <f>IF(ISNA(VLOOKUP(G182,Round4_Transactions!$A$2:$F$800,3,FALSE)), 0,VLOOKUP(G182,Round4_Transactions!$A$2:$F$800,3,FALSE))</f>
        <v>0</v>
      </c>
      <c r="J182" s="60">
        <f>IF(ISNA(VLOOKUP(G182,Round4_Transactions!$A$2:$F$800,4,FALSE)), 0,VLOOKUP(G182,Round4_Transactions!$A$2:$F$800,4,FALSE))</f>
        <v>0</v>
      </c>
      <c r="K182" s="60">
        <f>IF(ISNA(VLOOKUP(G182,Round4_Transactions!$A$2:$F$800,5,FALSE)), 0,VLOOKUP(G182,Round4_Transactions!$A$2:$F$800,5,FALSE))</f>
        <v>0</v>
      </c>
      <c r="L182" s="86">
        <f>IF(ISNA(VLOOKUP(G182,Round4_Transactions!$A$2:$F$800,6,FALSE)), 0,VLOOKUP(G182,Round4_Transactions!$A$2:$F$800,6,FALSE))</f>
        <v>0</v>
      </c>
      <c r="M182" s="107">
        <f t="shared" si="1"/>
        <v>0</v>
      </c>
      <c r="N182" s="107">
        <f t="shared" si="3"/>
        <v>0</v>
      </c>
      <c r="O182" s="107">
        <f t="shared" si="4"/>
        <v>0</v>
      </c>
      <c r="P182" s="107">
        <f t="shared" si="5"/>
        <v>0</v>
      </c>
      <c r="Q182" s="107">
        <f t="shared" si="6"/>
        <v>0</v>
      </c>
      <c r="R182" s="107">
        <f t="shared" si="7"/>
        <v>0</v>
      </c>
      <c r="S182" s="107">
        <f t="shared" si="8"/>
        <v>0</v>
      </c>
      <c r="T182" s="107">
        <f t="shared" si="9"/>
        <v>0</v>
      </c>
      <c r="U182" s="107">
        <f t="shared" si="10"/>
        <v>0</v>
      </c>
      <c r="V182" s="107">
        <f t="shared" si="11"/>
        <v>0</v>
      </c>
      <c r="W182" s="107">
        <f t="shared" si="12"/>
        <v>0</v>
      </c>
      <c r="X182" s="107">
        <f t="shared" si="13"/>
        <v>0</v>
      </c>
      <c r="Y182" s="107">
        <f t="shared" si="14"/>
        <v>0</v>
      </c>
      <c r="Z182" s="107">
        <f t="shared" si="41"/>
        <v>0</v>
      </c>
      <c r="AA182" s="107">
        <f t="shared" si="42"/>
        <v>0</v>
      </c>
      <c r="AB182" s="107">
        <f t="shared" si="43"/>
        <v>0</v>
      </c>
      <c r="AC182" s="107">
        <f t="shared" si="44"/>
        <v>0</v>
      </c>
      <c r="AD182" s="107">
        <f t="shared" si="45"/>
        <v>0</v>
      </c>
      <c r="AE182" s="107">
        <f t="shared" si="46"/>
        <v>0</v>
      </c>
      <c r="AF182" s="107">
        <f t="shared" si="47"/>
        <v>0</v>
      </c>
      <c r="AG182" s="107">
        <f t="shared" si="48"/>
        <v>0</v>
      </c>
      <c r="AH182" s="107">
        <f t="shared" si="49"/>
        <v>0</v>
      </c>
      <c r="AI182" s="107">
        <f t="shared" si="50"/>
        <v>0</v>
      </c>
      <c r="AJ182" s="107">
        <f t="shared" si="51"/>
        <v>0</v>
      </c>
      <c r="AK182" s="107">
        <f t="shared" si="52"/>
        <v>0</v>
      </c>
    </row>
    <row r="183">
      <c r="A183" s="107"/>
      <c r="B183" s="107"/>
      <c r="C183" s="107"/>
      <c r="D183" s="107"/>
      <c r="E183" s="107"/>
      <c r="F183" s="108">
        <f t="shared" si="40"/>
        <v>3195</v>
      </c>
      <c r="G183" s="90" t="s">
        <v>379</v>
      </c>
      <c r="H183" s="14">
        <f>IF(ISNA(VLOOKUP(G183,Round4_Transactions!$A$2:$F$800,2,FALSE)), 0,VLOOKUP(G183,Round4_Transactions!$A$2:$F$800,2,FALSE))</f>
        <v>0</v>
      </c>
      <c r="I183" s="60">
        <f>IF(ISNA(VLOOKUP(G183,Round4_Transactions!$A$2:$F$800,3,FALSE)), 0,VLOOKUP(G183,Round4_Transactions!$A$2:$F$800,3,FALSE))</f>
        <v>0</v>
      </c>
      <c r="J183" s="60">
        <f>IF(ISNA(VLOOKUP(G183,Round4_Transactions!$A$2:$F$800,4,FALSE)), 0,VLOOKUP(G183,Round4_Transactions!$A$2:$F$800,4,FALSE))</f>
        <v>0</v>
      </c>
      <c r="K183" s="60">
        <f>IF(ISNA(VLOOKUP(G183,Round4_Transactions!$A$2:$F$800,5,FALSE)), 0,VLOOKUP(G183,Round4_Transactions!$A$2:$F$800,5,FALSE))</f>
        <v>0</v>
      </c>
      <c r="L183" s="86">
        <f>IF(ISNA(VLOOKUP(G183,Round4_Transactions!$A$2:$F$800,6,FALSE)), 0,VLOOKUP(G183,Round4_Transactions!$A$2:$F$800,6,FALSE))</f>
        <v>0</v>
      </c>
      <c r="M183" s="107">
        <f t="shared" si="1"/>
        <v>0</v>
      </c>
      <c r="N183" s="107">
        <f t="shared" si="3"/>
        <v>0</v>
      </c>
      <c r="O183" s="107">
        <f t="shared" si="4"/>
        <v>0</v>
      </c>
      <c r="P183" s="107">
        <f t="shared" si="5"/>
        <v>0</v>
      </c>
      <c r="Q183" s="107">
        <f t="shared" si="6"/>
        <v>0</v>
      </c>
      <c r="R183" s="107">
        <f t="shared" si="7"/>
        <v>0</v>
      </c>
      <c r="S183" s="107">
        <f t="shared" si="8"/>
        <v>0</v>
      </c>
      <c r="T183" s="107">
        <f t="shared" si="9"/>
        <v>0</v>
      </c>
      <c r="U183" s="107">
        <f t="shared" si="10"/>
        <v>0</v>
      </c>
      <c r="V183" s="107">
        <f t="shared" si="11"/>
        <v>0</v>
      </c>
      <c r="W183" s="107">
        <f t="shared" si="12"/>
        <v>0</v>
      </c>
      <c r="X183" s="107">
        <f t="shared" si="13"/>
        <v>0</v>
      </c>
      <c r="Y183" s="107">
        <f t="shared" si="14"/>
        <v>0</v>
      </c>
      <c r="Z183" s="107">
        <f t="shared" si="41"/>
        <v>0</v>
      </c>
      <c r="AA183" s="107">
        <f t="shared" si="42"/>
        <v>0</v>
      </c>
      <c r="AB183" s="107">
        <f t="shared" si="43"/>
        <v>0</v>
      </c>
      <c r="AC183" s="107">
        <f t="shared" si="44"/>
        <v>0</v>
      </c>
      <c r="AD183" s="107">
        <f t="shared" si="45"/>
        <v>0</v>
      </c>
      <c r="AE183" s="107">
        <f t="shared" si="46"/>
        <v>0</v>
      </c>
      <c r="AF183" s="107">
        <f t="shared" si="47"/>
        <v>0</v>
      </c>
      <c r="AG183" s="107">
        <f t="shared" si="48"/>
        <v>0</v>
      </c>
      <c r="AH183" s="107">
        <f t="shared" si="49"/>
        <v>0</v>
      </c>
      <c r="AI183" s="107">
        <f t="shared" si="50"/>
        <v>0</v>
      </c>
      <c r="AJ183" s="107">
        <f t="shared" si="51"/>
        <v>0</v>
      </c>
      <c r="AK183" s="107">
        <f t="shared" si="52"/>
        <v>0</v>
      </c>
    </row>
    <row r="184">
      <c r="A184" s="107"/>
      <c r="B184" s="107"/>
      <c r="C184" s="107"/>
      <c r="D184" s="107"/>
      <c r="E184" s="107"/>
      <c r="F184" s="108">
        <f t="shared" si="40"/>
        <v>3195</v>
      </c>
      <c r="G184" s="90" t="s">
        <v>380</v>
      </c>
      <c r="H184" s="14">
        <f>IF(ISNA(VLOOKUP(G184,Round4_Transactions!$A$2:$F$800,2,FALSE)), 0,VLOOKUP(G184,Round4_Transactions!$A$2:$F$800,2,FALSE))</f>
        <v>0</v>
      </c>
      <c r="I184" s="60">
        <f>IF(ISNA(VLOOKUP(G184,Round4_Transactions!$A$2:$F$800,3,FALSE)), 0,VLOOKUP(G184,Round4_Transactions!$A$2:$F$800,3,FALSE))</f>
        <v>0</v>
      </c>
      <c r="J184" s="60">
        <f>IF(ISNA(VLOOKUP(G184,Round4_Transactions!$A$2:$F$800,4,FALSE)), 0,VLOOKUP(G184,Round4_Transactions!$A$2:$F$800,4,FALSE))</f>
        <v>0</v>
      </c>
      <c r="K184" s="60">
        <f>IF(ISNA(VLOOKUP(G184,Round4_Transactions!$A$2:$F$800,5,FALSE)), 0,VLOOKUP(G184,Round4_Transactions!$A$2:$F$800,5,FALSE))</f>
        <v>0</v>
      </c>
      <c r="L184" s="86">
        <f>IF(ISNA(VLOOKUP(G184,Round4_Transactions!$A$2:$F$800,6,FALSE)), 0,VLOOKUP(G184,Round4_Transactions!$A$2:$F$800,6,FALSE))</f>
        <v>0</v>
      </c>
      <c r="M184" s="107">
        <f t="shared" si="1"/>
        <v>0</v>
      </c>
      <c r="N184" s="107">
        <f t="shared" si="3"/>
        <v>0</v>
      </c>
      <c r="O184" s="107">
        <f t="shared" si="4"/>
        <v>0</v>
      </c>
      <c r="P184" s="107">
        <f t="shared" si="5"/>
        <v>0</v>
      </c>
      <c r="Q184" s="107">
        <f t="shared" si="6"/>
        <v>0</v>
      </c>
      <c r="R184" s="107">
        <f t="shared" si="7"/>
        <v>0</v>
      </c>
      <c r="S184" s="107">
        <f t="shared" si="8"/>
        <v>0</v>
      </c>
      <c r="T184" s="107">
        <f t="shared" si="9"/>
        <v>0</v>
      </c>
      <c r="U184" s="107">
        <f t="shared" si="10"/>
        <v>0</v>
      </c>
      <c r="V184" s="107">
        <f t="shared" si="11"/>
        <v>0</v>
      </c>
      <c r="W184" s="107">
        <f t="shared" si="12"/>
        <v>0</v>
      </c>
      <c r="X184" s="107">
        <f t="shared" si="13"/>
        <v>0</v>
      </c>
      <c r="Y184" s="107">
        <f t="shared" si="14"/>
        <v>0</v>
      </c>
      <c r="Z184" s="107">
        <f t="shared" si="41"/>
        <v>0</v>
      </c>
      <c r="AA184" s="107">
        <f t="shared" si="42"/>
        <v>0</v>
      </c>
      <c r="AB184" s="107">
        <f t="shared" si="43"/>
        <v>0</v>
      </c>
      <c r="AC184" s="107">
        <f t="shared" si="44"/>
        <v>0</v>
      </c>
      <c r="AD184" s="107">
        <f t="shared" si="45"/>
        <v>0</v>
      </c>
      <c r="AE184" s="107">
        <f t="shared" si="46"/>
        <v>0</v>
      </c>
      <c r="AF184" s="107">
        <f t="shared" si="47"/>
        <v>0</v>
      </c>
      <c r="AG184" s="107">
        <f t="shared" si="48"/>
        <v>0</v>
      </c>
      <c r="AH184" s="107">
        <f t="shared" si="49"/>
        <v>0</v>
      </c>
      <c r="AI184" s="107">
        <f t="shared" si="50"/>
        <v>0</v>
      </c>
      <c r="AJ184" s="107">
        <f t="shared" si="51"/>
        <v>0</v>
      </c>
      <c r="AK184" s="107">
        <f t="shared" si="52"/>
        <v>0</v>
      </c>
    </row>
    <row r="185">
      <c r="A185" s="107"/>
      <c r="B185" s="107"/>
      <c r="C185" s="107"/>
      <c r="D185" s="107"/>
      <c r="E185" s="107"/>
      <c r="F185" s="108">
        <f t="shared" si="40"/>
        <v>3195</v>
      </c>
      <c r="G185" s="90" t="s">
        <v>381</v>
      </c>
      <c r="H185" s="14">
        <f>IF(ISNA(VLOOKUP(G185,Round4_Transactions!$A$2:$F$800,2,FALSE)), 0,VLOOKUP(G185,Round4_Transactions!$A$2:$F$800,2,FALSE))</f>
        <v>0</v>
      </c>
      <c r="I185" s="60">
        <f>IF(ISNA(VLOOKUP(G185,Round4_Transactions!$A$2:$F$800,3,FALSE)), 0,VLOOKUP(G185,Round4_Transactions!$A$2:$F$800,3,FALSE))</f>
        <v>0</v>
      </c>
      <c r="J185" s="60">
        <f>IF(ISNA(VLOOKUP(G185,Round4_Transactions!$A$2:$F$800,4,FALSE)), 0,VLOOKUP(G185,Round4_Transactions!$A$2:$F$800,4,FALSE))</f>
        <v>0</v>
      </c>
      <c r="K185" s="60">
        <f>IF(ISNA(VLOOKUP(G185,Round4_Transactions!$A$2:$F$800,5,FALSE)), 0,VLOOKUP(G185,Round4_Transactions!$A$2:$F$800,5,FALSE))</f>
        <v>0</v>
      </c>
      <c r="L185" s="86">
        <f>IF(ISNA(VLOOKUP(G185,Round4_Transactions!$A$2:$F$800,6,FALSE)), 0,VLOOKUP(G185,Round4_Transactions!$A$2:$F$800,6,FALSE))</f>
        <v>0</v>
      </c>
      <c r="M185" s="107">
        <f t="shared" si="1"/>
        <v>0</v>
      </c>
      <c r="N185" s="107">
        <f t="shared" si="3"/>
        <v>0</v>
      </c>
      <c r="O185" s="107">
        <f t="shared" si="4"/>
        <v>0</v>
      </c>
      <c r="P185" s="107">
        <f t="shared" si="5"/>
        <v>0</v>
      </c>
      <c r="Q185" s="107">
        <f t="shared" si="6"/>
        <v>0</v>
      </c>
      <c r="R185" s="107">
        <f t="shared" si="7"/>
        <v>0</v>
      </c>
      <c r="S185" s="107">
        <f t="shared" si="8"/>
        <v>0</v>
      </c>
      <c r="T185" s="107">
        <f t="shared" si="9"/>
        <v>0</v>
      </c>
      <c r="U185" s="107">
        <f t="shared" si="10"/>
        <v>0</v>
      </c>
      <c r="V185" s="107">
        <f t="shared" si="11"/>
        <v>0</v>
      </c>
      <c r="W185" s="107">
        <f t="shared" si="12"/>
        <v>0</v>
      </c>
      <c r="X185" s="107">
        <f t="shared" si="13"/>
        <v>0</v>
      </c>
      <c r="Y185" s="107">
        <f t="shared" si="14"/>
        <v>0</v>
      </c>
      <c r="Z185" s="107">
        <f t="shared" si="41"/>
        <v>0</v>
      </c>
      <c r="AA185" s="107">
        <f t="shared" si="42"/>
        <v>0</v>
      </c>
      <c r="AB185" s="107">
        <f t="shared" si="43"/>
        <v>0</v>
      </c>
      <c r="AC185" s="107">
        <f t="shared" si="44"/>
        <v>0</v>
      </c>
      <c r="AD185" s="107">
        <f t="shared" si="45"/>
        <v>0</v>
      </c>
      <c r="AE185" s="107">
        <f t="shared" si="46"/>
        <v>0</v>
      </c>
      <c r="AF185" s="107">
        <f t="shared" si="47"/>
        <v>0</v>
      </c>
      <c r="AG185" s="107">
        <f t="shared" si="48"/>
        <v>0</v>
      </c>
      <c r="AH185" s="107">
        <f t="shared" si="49"/>
        <v>0</v>
      </c>
      <c r="AI185" s="107">
        <f t="shared" si="50"/>
        <v>0</v>
      </c>
      <c r="AJ185" s="107">
        <f t="shared" si="51"/>
        <v>0</v>
      </c>
      <c r="AK185" s="107">
        <f t="shared" si="52"/>
        <v>0</v>
      </c>
    </row>
    <row r="186">
      <c r="A186" s="107"/>
      <c r="B186" s="107"/>
      <c r="C186" s="107"/>
      <c r="D186" s="107"/>
      <c r="E186" s="107"/>
      <c r="F186" s="108">
        <f t="shared" si="40"/>
        <v>3195</v>
      </c>
      <c r="G186" s="90" t="s">
        <v>382</v>
      </c>
      <c r="H186" s="14">
        <f>IF(ISNA(VLOOKUP(G186,Round4_Transactions!$A$2:$F$800,2,FALSE)), 0,VLOOKUP(G186,Round4_Transactions!$A$2:$F$800,2,FALSE))</f>
        <v>0</v>
      </c>
      <c r="I186" s="60">
        <f>IF(ISNA(VLOOKUP(G186,Round4_Transactions!$A$2:$F$800,3,FALSE)), 0,VLOOKUP(G186,Round4_Transactions!$A$2:$F$800,3,FALSE))</f>
        <v>0</v>
      </c>
      <c r="J186" s="60">
        <f>IF(ISNA(VLOOKUP(G186,Round4_Transactions!$A$2:$F$800,4,FALSE)), 0,VLOOKUP(G186,Round4_Transactions!$A$2:$F$800,4,FALSE))</f>
        <v>0</v>
      </c>
      <c r="K186" s="60">
        <f>IF(ISNA(VLOOKUP(G186,Round4_Transactions!$A$2:$F$800,5,FALSE)), 0,VLOOKUP(G186,Round4_Transactions!$A$2:$F$800,5,FALSE))</f>
        <v>0</v>
      </c>
      <c r="L186" s="86">
        <f>IF(ISNA(VLOOKUP(G186,Round4_Transactions!$A$2:$F$800,6,FALSE)), 0,VLOOKUP(G186,Round4_Transactions!$A$2:$F$800,6,FALSE))</f>
        <v>0</v>
      </c>
      <c r="M186" s="107">
        <f t="shared" si="1"/>
        <v>0</v>
      </c>
      <c r="N186" s="107">
        <f t="shared" si="3"/>
        <v>0</v>
      </c>
      <c r="O186" s="107">
        <f t="shared" si="4"/>
        <v>0</v>
      </c>
      <c r="P186" s="107">
        <f t="shared" si="5"/>
        <v>0</v>
      </c>
      <c r="Q186" s="107">
        <f t="shared" si="6"/>
        <v>0</v>
      </c>
      <c r="R186" s="107">
        <f t="shared" si="7"/>
        <v>0</v>
      </c>
      <c r="S186" s="107">
        <f t="shared" si="8"/>
        <v>0</v>
      </c>
      <c r="T186" s="107">
        <f t="shared" si="9"/>
        <v>0</v>
      </c>
      <c r="U186" s="107">
        <f t="shared" si="10"/>
        <v>0</v>
      </c>
      <c r="V186" s="107">
        <f t="shared" si="11"/>
        <v>0</v>
      </c>
      <c r="W186" s="107">
        <f t="shared" si="12"/>
        <v>0</v>
      </c>
      <c r="X186" s="107">
        <f t="shared" si="13"/>
        <v>0</v>
      </c>
      <c r="Y186" s="107">
        <f t="shared" si="14"/>
        <v>0</v>
      </c>
      <c r="Z186" s="107">
        <f t="shared" si="41"/>
        <v>0</v>
      </c>
      <c r="AA186" s="107">
        <f t="shared" si="42"/>
        <v>0</v>
      </c>
      <c r="AB186" s="107">
        <f t="shared" si="43"/>
        <v>0</v>
      </c>
      <c r="AC186" s="107">
        <f t="shared" si="44"/>
        <v>0</v>
      </c>
      <c r="AD186" s="107">
        <f t="shared" si="45"/>
        <v>0</v>
      </c>
      <c r="AE186" s="107">
        <f t="shared" si="46"/>
        <v>0</v>
      </c>
      <c r="AF186" s="107">
        <f t="shared" si="47"/>
        <v>0</v>
      </c>
      <c r="AG186" s="107">
        <f t="shared" si="48"/>
        <v>0</v>
      </c>
      <c r="AH186" s="107">
        <f t="shared" si="49"/>
        <v>0</v>
      </c>
      <c r="AI186" s="107">
        <f t="shared" si="50"/>
        <v>0</v>
      </c>
      <c r="AJ186" s="107">
        <f t="shared" si="51"/>
        <v>0</v>
      </c>
      <c r="AK186" s="107">
        <f t="shared" si="52"/>
        <v>0</v>
      </c>
    </row>
    <row r="187">
      <c r="A187" s="107"/>
      <c r="B187" s="107"/>
      <c r="C187" s="107"/>
      <c r="D187" s="107"/>
      <c r="E187" s="107"/>
      <c r="F187" s="108">
        <f t="shared" si="40"/>
        <v>3195</v>
      </c>
      <c r="G187" s="90" t="s">
        <v>383</v>
      </c>
      <c r="H187" s="14">
        <f>IF(ISNA(VLOOKUP(G187,Round4_Transactions!$A$2:$F$800,2,FALSE)), 0,VLOOKUP(G187,Round4_Transactions!$A$2:$F$800,2,FALSE))</f>
        <v>0</v>
      </c>
      <c r="I187" s="60">
        <f>IF(ISNA(VLOOKUP(G187,Round4_Transactions!$A$2:$F$800,3,FALSE)), 0,VLOOKUP(G187,Round4_Transactions!$A$2:$F$800,3,FALSE))</f>
        <v>0</v>
      </c>
      <c r="J187" s="60">
        <f>IF(ISNA(VLOOKUP(G187,Round4_Transactions!$A$2:$F$800,4,FALSE)), 0,VLOOKUP(G187,Round4_Transactions!$A$2:$F$800,4,FALSE))</f>
        <v>0</v>
      </c>
      <c r="K187" s="60">
        <f>IF(ISNA(VLOOKUP(G187,Round4_Transactions!$A$2:$F$800,5,FALSE)), 0,VLOOKUP(G187,Round4_Transactions!$A$2:$F$800,5,FALSE))</f>
        <v>0</v>
      </c>
      <c r="L187" s="86">
        <f>IF(ISNA(VLOOKUP(G187,Round4_Transactions!$A$2:$F$800,6,FALSE)), 0,VLOOKUP(G187,Round4_Transactions!$A$2:$F$800,6,FALSE))</f>
        <v>0</v>
      </c>
      <c r="M187" s="107">
        <f t="shared" si="1"/>
        <v>0</v>
      </c>
      <c r="N187" s="107">
        <f t="shared" si="3"/>
        <v>0</v>
      </c>
      <c r="O187" s="107">
        <f t="shared" si="4"/>
        <v>0</v>
      </c>
      <c r="P187" s="107">
        <f t="shared" si="5"/>
        <v>0</v>
      </c>
      <c r="Q187" s="107">
        <f t="shared" si="6"/>
        <v>0</v>
      </c>
      <c r="R187" s="107">
        <f t="shared" si="7"/>
        <v>0</v>
      </c>
      <c r="S187" s="107">
        <f t="shared" si="8"/>
        <v>0</v>
      </c>
      <c r="T187" s="107">
        <f t="shared" si="9"/>
        <v>0</v>
      </c>
      <c r="U187" s="107">
        <f t="shared" si="10"/>
        <v>0</v>
      </c>
      <c r="V187" s="107">
        <f t="shared" si="11"/>
        <v>0</v>
      </c>
      <c r="W187" s="107">
        <f t="shared" si="12"/>
        <v>0</v>
      </c>
      <c r="X187" s="107">
        <f t="shared" si="13"/>
        <v>0</v>
      </c>
      <c r="Y187" s="107">
        <f t="shared" si="14"/>
        <v>0</v>
      </c>
      <c r="Z187" s="107">
        <f t="shared" si="41"/>
        <v>0</v>
      </c>
      <c r="AA187" s="107">
        <f t="shared" si="42"/>
        <v>0</v>
      </c>
      <c r="AB187" s="107">
        <f t="shared" si="43"/>
        <v>0</v>
      </c>
      <c r="AC187" s="107">
        <f t="shared" si="44"/>
        <v>0</v>
      </c>
      <c r="AD187" s="107">
        <f t="shared" si="45"/>
        <v>0</v>
      </c>
      <c r="AE187" s="107">
        <f t="shared" si="46"/>
        <v>0</v>
      </c>
      <c r="AF187" s="107">
        <f t="shared" si="47"/>
        <v>0</v>
      </c>
      <c r="AG187" s="107">
        <f t="shared" si="48"/>
        <v>0</v>
      </c>
      <c r="AH187" s="107">
        <f t="shared" si="49"/>
        <v>0</v>
      </c>
      <c r="AI187" s="107">
        <f t="shared" si="50"/>
        <v>0</v>
      </c>
      <c r="AJ187" s="107">
        <f t="shared" si="51"/>
        <v>0</v>
      </c>
      <c r="AK187" s="107">
        <f t="shared" si="52"/>
        <v>0</v>
      </c>
    </row>
    <row r="188">
      <c r="A188" s="107"/>
      <c r="B188" s="107"/>
      <c r="C188" s="107"/>
      <c r="D188" s="107"/>
      <c r="E188" s="107"/>
      <c r="F188" s="108">
        <f t="shared" si="40"/>
        <v>3195</v>
      </c>
      <c r="G188" s="90" t="s">
        <v>384</v>
      </c>
      <c r="H188" s="14">
        <f>IF(ISNA(VLOOKUP(G188,Round4_Transactions!$A$2:$F$800,2,FALSE)), 0,VLOOKUP(G188,Round4_Transactions!$A$2:$F$800,2,FALSE))</f>
        <v>0</v>
      </c>
      <c r="I188" s="60">
        <f>IF(ISNA(VLOOKUP(G188,Round4_Transactions!$A$2:$F$800,3,FALSE)), 0,VLOOKUP(G188,Round4_Transactions!$A$2:$F$800,3,FALSE))</f>
        <v>0</v>
      </c>
      <c r="J188" s="60">
        <f>IF(ISNA(VLOOKUP(G188,Round4_Transactions!$A$2:$F$800,4,FALSE)), 0,VLOOKUP(G188,Round4_Transactions!$A$2:$F$800,4,FALSE))</f>
        <v>0</v>
      </c>
      <c r="K188" s="60">
        <f>IF(ISNA(VLOOKUP(G188,Round4_Transactions!$A$2:$F$800,5,FALSE)), 0,VLOOKUP(G188,Round4_Transactions!$A$2:$F$800,5,FALSE))</f>
        <v>0</v>
      </c>
      <c r="L188" s="86">
        <f>IF(ISNA(VLOOKUP(G188,Round4_Transactions!$A$2:$F$800,6,FALSE)), 0,VLOOKUP(G188,Round4_Transactions!$A$2:$F$800,6,FALSE))</f>
        <v>0</v>
      </c>
      <c r="M188" s="107">
        <f t="shared" si="1"/>
        <v>0</v>
      </c>
      <c r="N188" s="107">
        <f t="shared" si="3"/>
        <v>0</v>
      </c>
      <c r="O188" s="107">
        <f t="shared" si="4"/>
        <v>0</v>
      </c>
      <c r="P188" s="107">
        <f t="shared" si="5"/>
        <v>0</v>
      </c>
      <c r="Q188" s="107">
        <f t="shared" si="6"/>
        <v>0</v>
      </c>
      <c r="R188" s="107">
        <f t="shared" si="7"/>
        <v>0</v>
      </c>
      <c r="S188" s="107">
        <f t="shared" si="8"/>
        <v>0</v>
      </c>
      <c r="T188" s="107">
        <f t="shared" si="9"/>
        <v>0</v>
      </c>
      <c r="U188" s="107">
        <f t="shared" si="10"/>
        <v>0</v>
      </c>
      <c r="V188" s="107">
        <f t="shared" si="11"/>
        <v>0</v>
      </c>
      <c r="W188" s="107">
        <f t="shared" si="12"/>
        <v>0</v>
      </c>
      <c r="X188" s="107">
        <f t="shared" si="13"/>
        <v>0</v>
      </c>
      <c r="Y188" s="107">
        <f t="shared" si="14"/>
        <v>0</v>
      </c>
      <c r="Z188" s="107">
        <f t="shared" si="41"/>
        <v>0</v>
      </c>
      <c r="AA188" s="107">
        <f t="shared" si="42"/>
        <v>0</v>
      </c>
      <c r="AB188" s="107">
        <f t="shared" si="43"/>
        <v>0</v>
      </c>
      <c r="AC188" s="107">
        <f t="shared" si="44"/>
        <v>0</v>
      </c>
      <c r="AD188" s="107">
        <f t="shared" si="45"/>
        <v>0</v>
      </c>
      <c r="AE188" s="107">
        <f t="shared" si="46"/>
        <v>0</v>
      </c>
      <c r="AF188" s="107">
        <f t="shared" si="47"/>
        <v>0</v>
      </c>
      <c r="AG188" s="107">
        <f t="shared" si="48"/>
        <v>0</v>
      </c>
      <c r="AH188" s="107">
        <f t="shared" si="49"/>
        <v>0</v>
      </c>
      <c r="AI188" s="107">
        <f t="shared" si="50"/>
        <v>0</v>
      </c>
      <c r="AJ188" s="107">
        <f t="shared" si="51"/>
        <v>0</v>
      </c>
      <c r="AK188" s="107">
        <f t="shared" si="52"/>
        <v>0</v>
      </c>
    </row>
    <row r="189">
      <c r="A189" s="107"/>
      <c r="B189" s="107"/>
      <c r="C189" s="107"/>
      <c r="D189" s="107"/>
      <c r="E189" s="107"/>
      <c r="F189" s="108">
        <f t="shared" si="40"/>
        <v>3195</v>
      </c>
      <c r="G189" s="90" t="s">
        <v>385</v>
      </c>
      <c r="H189" s="14">
        <f>IF(ISNA(VLOOKUP(G189,Round4_Transactions!$A$2:$F$800,2,FALSE)), 0,VLOOKUP(G189,Round4_Transactions!$A$2:$F$800,2,FALSE))</f>
        <v>0</v>
      </c>
      <c r="I189" s="60">
        <f>IF(ISNA(VLOOKUP(G189,Round4_Transactions!$A$2:$F$800,3,FALSE)), 0,VLOOKUP(G189,Round4_Transactions!$A$2:$F$800,3,FALSE))</f>
        <v>0</v>
      </c>
      <c r="J189" s="60">
        <f>IF(ISNA(VLOOKUP(G189,Round4_Transactions!$A$2:$F$800,4,FALSE)), 0,VLOOKUP(G189,Round4_Transactions!$A$2:$F$800,4,FALSE))</f>
        <v>0</v>
      </c>
      <c r="K189" s="60">
        <f>IF(ISNA(VLOOKUP(G189,Round4_Transactions!$A$2:$F$800,5,FALSE)), 0,VLOOKUP(G189,Round4_Transactions!$A$2:$F$800,5,FALSE))</f>
        <v>0</v>
      </c>
      <c r="L189" s="86">
        <f>IF(ISNA(VLOOKUP(G189,Round4_Transactions!$A$2:$F$800,6,FALSE)), 0,VLOOKUP(G189,Round4_Transactions!$A$2:$F$800,6,FALSE))</f>
        <v>0</v>
      </c>
      <c r="M189" s="107">
        <f t="shared" si="1"/>
        <v>0</v>
      </c>
      <c r="N189" s="107">
        <f t="shared" si="3"/>
        <v>0</v>
      </c>
      <c r="O189" s="107">
        <f t="shared" si="4"/>
        <v>0</v>
      </c>
      <c r="P189" s="107">
        <f t="shared" si="5"/>
        <v>0</v>
      </c>
      <c r="Q189" s="107">
        <f t="shared" si="6"/>
        <v>0</v>
      </c>
      <c r="R189" s="107">
        <f t="shared" si="7"/>
        <v>0</v>
      </c>
      <c r="S189" s="107">
        <f t="shared" si="8"/>
        <v>0</v>
      </c>
      <c r="T189" s="107">
        <f t="shared" si="9"/>
        <v>0</v>
      </c>
      <c r="U189" s="107">
        <f t="shared" si="10"/>
        <v>0</v>
      </c>
      <c r="V189" s="107">
        <f t="shared" si="11"/>
        <v>0</v>
      </c>
      <c r="W189" s="107">
        <f t="shared" si="12"/>
        <v>0</v>
      </c>
      <c r="X189" s="107">
        <f t="shared" si="13"/>
        <v>0</v>
      </c>
      <c r="Y189" s="107">
        <f t="shared" si="14"/>
        <v>0</v>
      </c>
      <c r="Z189" s="107">
        <f t="shared" si="41"/>
        <v>0</v>
      </c>
      <c r="AA189" s="107">
        <f t="shared" si="42"/>
        <v>0</v>
      </c>
      <c r="AB189" s="107">
        <f t="shared" si="43"/>
        <v>0</v>
      </c>
      <c r="AC189" s="107">
        <f t="shared" si="44"/>
        <v>0</v>
      </c>
      <c r="AD189" s="107">
        <f t="shared" si="45"/>
        <v>0</v>
      </c>
      <c r="AE189" s="107">
        <f t="shared" si="46"/>
        <v>0</v>
      </c>
      <c r="AF189" s="107">
        <f t="shared" si="47"/>
        <v>0</v>
      </c>
      <c r="AG189" s="107">
        <f t="shared" si="48"/>
        <v>0</v>
      </c>
      <c r="AH189" s="107">
        <f t="shared" si="49"/>
        <v>0</v>
      </c>
      <c r="AI189" s="107">
        <f t="shared" si="50"/>
        <v>0</v>
      </c>
      <c r="AJ189" s="107">
        <f t="shared" si="51"/>
        <v>0</v>
      </c>
      <c r="AK189" s="107">
        <f t="shared" si="52"/>
        <v>0</v>
      </c>
    </row>
    <row r="190">
      <c r="A190" s="107"/>
      <c r="B190" s="107"/>
      <c r="C190" s="107"/>
      <c r="D190" s="107"/>
      <c r="E190" s="107"/>
      <c r="F190" s="108">
        <f t="shared" si="40"/>
        <v>3195</v>
      </c>
      <c r="G190" s="90" t="s">
        <v>386</v>
      </c>
      <c r="H190" s="14">
        <f>IF(ISNA(VLOOKUP(G190,Round4_Transactions!$A$2:$F$800,2,FALSE)), 0,VLOOKUP(G190,Round4_Transactions!$A$2:$F$800,2,FALSE))</f>
        <v>0</v>
      </c>
      <c r="I190" s="60">
        <f>IF(ISNA(VLOOKUP(G190,Round4_Transactions!$A$2:$F$800,3,FALSE)), 0,VLOOKUP(G190,Round4_Transactions!$A$2:$F$800,3,FALSE))</f>
        <v>0</v>
      </c>
      <c r="J190" s="60">
        <f>IF(ISNA(VLOOKUP(G190,Round4_Transactions!$A$2:$F$800,4,FALSE)), 0,VLOOKUP(G190,Round4_Transactions!$A$2:$F$800,4,FALSE))</f>
        <v>0</v>
      </c>
      <c r="K190" s="60">
        <f>IF(ISNA(VLOOKUP(G190,Round4_Transactions!$A$2:$F$800,5,FALSE)), 0,VLOOKUP(G190,Round4_Transactions!$A$2:$F$800,5,FALSE))</f>
        <v>0</v>
      </c>
      <c r="L190" s="86">
        <f>IF(ISNA(VLOOKUP(G190,Round4_Transactions!$A$2:$F$800,6,FALSE)), 0,VLOOKUP(G190,Round4_Transactions!$A$2:$F$800,6,FALSE))</f>
        <v>0</v>
      </c>
      <c r="M190" s="107">
        <f t="shared" si="1"/>
        <v>0</v>
      </c>
      <c r="N190" s="107">
        <f t="shared" si="3"/>
        <v>0</v>
      </c>
      <c r="O190" s="107">
        <f t="shared" si="4"/>
        <v>0</v>
      </c>
      <c r="P190" s="107">
        <f t="shared" si="5"/>
        <v>0</v>
      </c>
      <c r="Q190" s="107">
        <f t="shared" si="6"/>
        <v>0</v>
      </c>
      <c r="R190" s="107">
        <f t="shared" si="7"/>
        <v>0</v>
      </c>
      <c r="S190" s="107">
        <f t="shared" si="8"/>
        <v>0</v>
      </c>
      <c r="T190" s="107">
        <f t="shared" si="9"/>
        <v>0</v>
      </c>
      <c r="U190" s="107">
        <f t="shared" si="10"/>
        <v>0</v>
      </c>
      <c r="V190" s="107">
        <f t="shared" si="11"/>
        <v>0</v>
      </c>
      <c r="W190" s="107">
        <f t="shared" si="12"/>
        <v>0</v>
      </c>
      <c r="X190" s="107">
        <f t="shared" si="13"/>
        <v>0</v>
      </c>
      <c r="Y190" s="107">
        <f t="shared" si="14"/>
        <v>0</v>
      </c>
      <c r="Z190" s="107">
        <f t="shared" si="41"/>
        <v>0</v>
      </c>
      <c r="AA190" s="107">
        <f t="shared" si="42"/>
        <v>0</v>
      </c>
      <c r="AB190" s="107">
        <f t="shared" si="43"/>
        <v>0</v>
      </c>
      <c r="AC190" s="107">
        <f t="shared" si="44"/>
        <v>0</v>
      </c>
      <c r="AD190" s="107">
        <f t="shared" si="45"/>
        <v>0</v>
      </c>
      <c r="AE190" s="107">
        <f t="shared" si="46"/>
        <v>0</v>
      </c>
      <c r="AF190" s="107">
        <f t="shared" si="47"/>
        <v>0</v>
      </c>
      <c r="AG190" s="107">
        <f t="shared" si="48"/>
        <v>0</v>
      </c>
      <c r="AH190" s="107">
        <f t="shared" si="49"/>
        <v>0</v>
      </c>
      <c r="AI190" s="107">
        <f t="shared" si="50"/>
        <v>0</v>
      </c>
      <c r="AJ190" s="107">
        <f t="shared" si="51"/>
        <v>0</v>
      </c>
      <c r="AK190" s="107">
        <f t="shared" si="52"/>
        <v>0</v>
      </c>
    </row>
    <row r="191">
      <c r="A191" s="107"/>
      <c r="B191" s="107"/>
      <c r="C191" s="107"/>
      <c r="D191" s="107"/>
      <c r="E191" s="107"/>
      <c r="F191" s="108">
        <f t="shared" si="40"/>
        <v>3195</v>
      </c>
      <c r="G191" s="90" t="s">
        <v>387</v>
      </c>
      <c r="H191" s="14">
        <f>IF(ISNA(VLOOKUP(G191,Round4_Transactions!$A$2:$F$800,2,FALSE)), 0,VLOOKUP(G191,Round4_Transactions!$A$2:$F$800,2,FALSE))</f>
        <v>0</v>
      </c>
      <c r="I191" s="60">
        <f>IF(ISNA(VLOOKUP(G191,Round4_Transactions!$A$2:$F$800,3,FALSE)), 0,VLOOKUP(G191,Round4_Transactions!$A$2:$F$800,3,FALSE))</f>
        <v>0</v>
      </c>
      <c r="J191" s="60">
        <f>IF(ISNA(VLOOKUP(G191,Round4_Transactions!$A$2:$F$800,4,FALSE)), 0,VLOOKUP(G191,Round4_Transactions!$A$2:$F$800,4,FALSE))</f>
        <v>0</v>
      </c>
      <c r="K191" s="60">
        <f>IF(ISNA(VLOOKUP(G191,Round4_Transactions!$A$2:$F$800,5,FALSE)), 0,VLOOKUP(G191,Round4_Transactions!$A$2:$F$800,5,FALSE))</f>
        <v>0</v>
      </c>
      <c r="L191" s="86">
        <f>IF(ISNA(VLOOKUP(G191,Round4_Transactions!$A$2:$F$800,6,FALSE)), 0,VLOOKUP(G191,Round4_Transactions!$A$2:$F$800,6,FALSE))</f>
        <v>0</v>
      </c>
      <c r="M191" s="107">
        <f t="shared" si="1"/>
        <v>0</v>
      </c>
      <c r="N191" s="107">
        <f t="shared" si="3"/>
        <v>0</v>
      </c>
      <c r="O191" s="107">
        <f t="shared" si="4"/>
        <v>0</v>
      </c>
      <c r="P191" s="107">
        <f t="shared" si="5"/>
        <v>0</v>
      </c>
      <c r="Q191" s="107">
        <f t="shared" si="6"/>
        <v>0</v>
      </c>
      <c r="R191" s="107">
        <f t="shared" si="7"/>
        <v>0</v>
      </c>
      <c r="S191" s="107">
        <f t="shared" si="8"/>
        <v>0</v>
      </c>
      <c r="T191" s="107">
        <f t="shared" si="9"/>
        <v>0</v>
      </c>
      <c r="U191" s="107">
        <f t="shared" si="10"/>
        <v>0</v>
      </c>
      <c r="V191" s="107">
        <f t="shared" si="11"/>
        <v>0</v>
      </c>
      <c r="W191" s="107">
        <f t="shared" si="12"/>
        <v>0</v>
      </c>
      <c r="X191" s="107">
        <f t="shared" si="13"/>
        <v>0</v>
      </c>
      <c r="Y191" s="107">
        <f t="shared" si="14"/>
        <v>0</v>
      </c>
      <c r="Z191" s="107">
        <f t="shared" si="41"/>
        <v>0</v>
      </c>
      <c r="AA191" s="107">
        <f t="shared" si="42"/>
        <v>0</v>
      </c>
      <c r="AB191" s="107">
        <f t="shared" si="43"/>
        <v>0</v>
      </c>
      <c r="AC191" s="107">
        <f t="shared" si="44"/>
        <v>0</v>
      </c>
      <c r="AD191" s="107">
        <f t="shared" si="45"/>
        <v>0</v>
      </c>
      <c r="AE191" s="107">
        <f t="shared" si="46"/>
        <v>0</v>
      </c>
      <c r="AF191" s="107">
        <f t="shared" si="47"/>
        <v>0</v>
      </c>
      <c r="AG191" s="107">
        <f t="shared" si="48"/>
        <v>0</v>
      </c>
      <c r="AH191" s="107">
        <f t="shared" si="49"/>
        <v>0</v>
      </c>
      <c r="AI191" s="107">
        <f t="shared" si="50"/>
        <v>0</v>
      </c>
      <c r="AJ191" s="107">
        <f t="shared" si="51"/>
        <v>0</v>
      </c>
      <c r="AK191" s="107">
        <f t="shared" si="52"/>
        <v>0</v>
      </c>
    </row>
    <row r="192">
      <c r="A192" s="107"/>
      <c r="B192" s="107"/>
      <c r="C192" s="107"/>
      <c r="D192" s="107"/>
      <c r="E192" s="107"/>
      <c r="F192" s="108">
        <f t="shared" si="40"/>
        <v>3195</v>
      </c>
      <c r="G192" s="90" t="s">
        <v>388</v>
      </c>
      <c r="H192" s="14">
        <f>IF(ISNA(VLOOKUP(G192,Round4_Transactions!$A$2:$F$800,2,FALSE)), 0,VLOOKUP(G192,Round4_Transactions!$A$2:$F$800,2,FALSE))</f>
        <v>0</v>
      </c>
      <c r="I192" s="60">
        <f>IF(ISNA(VLOOKUP(G192,Round4_Transactions!$A$2:$F$800,3,FALSE)), 0,VLOOKUP(G192,Round4_Transactions!$A$2:$F$800,3,FALSE))</f>
        <v>0</v>
      </c>
      <c r="J192" s="60">
        <f>IF(ISNA(VLOOKUP(G192,Round4_Transactions!$A$2:$F$800,4,FALSE)), 0,VLOOKUP(G192,Round4_Transactions!$A$2:$F$800,4,FALSE))</f>
        <v>0</v>
      </c>
      <c r="K192" s="60">
        <f>IF(ISNA(VLOOKUP(G192,Round4_Transactions!$A$2:$F$800,5,FALSE)), 0,VLOOKUP(G192,Round4_Transactions!$A$2:$F$800,5,FALSE))</f>
        <v>0</v>
      </c>
      <c r="L192" s="86">
        <f>IF(ISNA(VLOOKUP(G192,Round4_Transactions!$A$2:$F$800,6,FALSE)), 0,VLOOKUP(G192,Round4_Transactions!$A$2:$F$800,6,FALSE))</f>
        <v>0</v>
      </c>
      <c r="M192" s="107">
        <f t="shared" si="1"/>
        <v>0</v>
      </c>
      <c r="N192" s="107">
        <f t="shared" si="3"/>
        <v>0</v>
      </c>
      <c r="O192" s="107">
        <f t="shared" si="4"/>
        <v>0</v>
      </c>
      <c r="P192" s="107">
        <f t="shared" si="5"/>
        <v>0</v>
      </c>
      <c r="Q192" s="107">
        <f t="shared" si="6"/>
        <v>0</v>
      </c>
      <c r="R192" s="107">
        <f t="shared" si="7"/>
        <v>0</v>
      </c>
      <c r="S192" s="107">
        <f t="shared" si="8"/>
        <v>0</v>
      </c>
      <c r="T192" s="107">
        <f t="shared" si="9"/>
        <v>0</v>
      </c>
      <c r="U192" s="107">
        <f t="shared" si="10"/>
        <v>0</v>
      </c>
      <c r="V192" s="107">
        <f t="shared" si="11"/>
        <v>0</v>
      </c>
      <c r="W192" s="107">
        <f t="shared" si="12"/>
        <v>0</v>
      </c>
      <c r="X192" s="107">
        <f t="shared" si="13"/>
        <v>0</v>
      </c>
      <c r="Y192" s="107">
        <f t="shared" si="14"/>
        <v>0</v>
      </c>
      <c r="Z192" s="107">
        <f t="shared" si="41"/>
        <v>0</v>
      </c>
      <c r="AA192" s="107">
        <f t="shared" si="42"/>
        <v>0</v>
      </c>
      <c r="AB192" s="107">
        <f t="shared" si="43"/>
        <v>0</v>
      </c>
      <c r="AC192" s="107">
        <f t="shared" si="44"/>
        <v>0</v>
      </c>
      <c r="AD192" s="107">
        <f t="shared" si="45"/>
        <v>0</v>
      </c>
      <c r="AE192" s="107">
        <f t="shared" si="46"/>
        <v>0</v>
      </c>
      <c r="AF192" s="107">
        <f t="shared" si="47"/>
        <v>0</v>
      </c>
      <c r="AG192" s="107">
        <f t="shared" si="48"/>
        <v>0</v>
      </c>
      <c r="AH192" s="107">
        <f t="shared" si="49"/>
        <v>0</v>
      </c>
      <c r="AI192" s="107">
        <f t="shared" si="50"/>
        <v>0</v>
      </c>
      <c r="AJ192" s="107">
        <f t="shared" si="51"/>
        <v>0</v>
      </c>
      <c r="AK192" s="107">
        <f t="shared" si="52"/>
        <v>0</v>
      </c>
    </row>
    <row r="193">
      <c r="A193" s="107"/>
      <c r="B193" s="107"/>
      <c r="C193" s="107"/>
      <c r="D193" s="107"/>
      <c r="E193" s="107"/>
      <c r="F193" s="108">
        <f t="shared" si="40"/>
        <v>3195</v>
      </c>
      <c r="G193" s="90" t="s">
        <v>389</v>
      </c>
      <c r="H193" s="14">
        <f>IF(ISNA(VLOOKUP(G193,Round4_Transactions!$A$2:$F$800,2,FALSE)), 0,VLOOKUP(G193,Round4_Transactions!$A$2:$F$800,2,FALSE))</f>
        <v>0</v>
      </c>
      <c r="I193" s="60">
        <f>IF(ISNA(VLOOKUP(G193,Round4_Transactions!$A$2:$F$800,3,FALSE)), 0,VLOOKUP(G193,Round4_Transactions!$A$2:$F$800,3,FALSE))</f>
        <v>0</v>
      </c>
      <c r="J193" s="60">
        <f>IF(ISNA(VLOOKUP(G193,Round4_Transactions!$A$2:$F$800,4,FALSE)), 0,VLOOKUP(G193,Round4_Transactions!$A$2:$F$800,4,FALSE))</f>
        <v>0</v>
      </c>
      <c r="K193" s="60">
        <f>IF(ISNA(VLOOKUP(G193,Round4_Transactions!$A$2:$F$800,5,FALSE)), 0,VLOOKUP(G193,Round4_Transactions!$A$2:$F$800,5,FALSE))</f>
        <v>0</v>
      </c>
      <c r="L193" s="86">
        <f>IF(ISNA(VLOOKUP(G193,Round4_Transactions!$A$2:$F$800,6,FALSE)), 0,VLOOKUP(G193,Round4_Transactions!$A$2:$F$800,6,FALSE))</f>
        <v>0</v>
      </c>
      <c r="M193" s="107">
        <f t="shared" si="1"/>
        <v>0</v>
      </c>
      <c r="N193" s="107">
        <f t="shared" si="3"/>
        <v>0</v>
      </c>
      <c r="O193" s="107">
        <f t="shared" si="4"/>
        <v>0</v>
      </c>
      <c r="P193" s="107">
        <f t="shared" si="5"/>
        <v>0</v>
      </c>
      <c r="Q193" s="107">
        <f t="shared" si="6"/>
        <v>0</v>
      </c>
      <c r="R193" s="107">
        <f t="shared" si="7"/>
        <v>0</v>
      </c>
      <c r="S193" s="107">
        <f t="shared" si="8"/>
        <v>0</v>
      </c>
      <c r="T193" s="107">
        <f t="shared" si="9"/>
        <v>0</v>
      </c>
      <c r="U193" s="107">
        <f t="shared" si="10"/>
        <v>0</v>
      </c>
      <c r="V193" s="107">
        <f t="shared" si="11"/>
        <v>0</v>
      </c>
      <c r="W193" s="107">
        <f t="shared" si="12"/>
        <v>0</v>
      </c>
      <c r="X193" s="107">
        <f t="shared" si="13"/>
        <v>0</v>
      </c>
      <c r="Y193" s="107">
        <f t="shared" si="14"/>
        <v>0</v>
      </c>
      <c r="Z193" s="107">
        <f t="shared" si="41"/>
        <v>0</v>
      </c>
      <c r="AA193" s="107">
        <f t="shared" si="42"/>
        <v>0</v>
      </c>
      <c r="AB193" s="107">
        <f t="shared" si="43"/>
        <v>0</v>
      </c>
      <c r="AC193" s="107">
        <f t="shared" si="44"/>
        <v>0</v>
      </c>
      <c r="AD193" s="107">
        <f t="shared" si="45"/>
        <v>0</v>
      </c>
      <c r="AE193" s="107">
        <f t="shared" si="46"/>
        <v>0</v>
      </c>
      <c r="AF193" s="107">
        <f t="shared" si="47"/>
        <v>0</v>
      </c>
      <c r="AG193" s="107">
        <f t="shared" si="48"/>
        <v>0</v>
      </c>
      <c r="AH193" s="107">
        <f t="shared" si="49"/>
        <v>0</v>
      </c>
      <c r="AI193" s="107">
        <f t="shared" si="50"/>
        <v>0</v>
      </c>
      <c r="AJ193" s="107">
        <f t="shared" si="51"/>
        <v>0</v>
      </c>
      <c r="AK193" s="107">
        <f t="shared" si="52"/>
        <v>0</v>
      </c>
    </row>
    <row r="194">
      <c r="A194" s="107"/>
      <c r="B194" s="107"/>
      <c r="C194" s="107"/>
      <c r="D194" s="107"/>
      <c r="E194" s="107"/>
      <c r="F194" s="108">
        <f t="shared" si="40"/>
        <v>3195</v>
      </c>
      <c r="G194" s="90" t="s">
        <v>390</v>
      </c>
      <c r="H194" s="14">
        <f>IF(ISNA(VLOOKUP(G194,Round4_Transactions!$A$2:$F$800,2,FALSE)), 0,VLOOKUP(G194,Round4_Transactions!$A$2:$F$800,2,FALSE))</f>
        <v>0</v>
      </c>
      <c r="I194" s="60">
        <f>IF(ISNA(VLOOKUP(G194,Round4_Transactions!$A$2:$F$800,3,FALSE)), 0,VLOOKUP(G194,Round4_Transactions!$A$2:$F$800,3,FALSE))</f>
        <v>0</v>
      </c>
      <c r="J194" s="60">
        <f>IF(ISNA(VLOOKUP(G194,Round4_Transactions!$A$2:$F$800,4,FALSE)), 0,VLOOKUP(G194,Round4_Transactions!$A$2:$F$800,4,FALSE))</f>
        <v>0</v>
      </c>
      <c r="K194" s="60">
        <f>IF(ISNA(VLOOKUP(G194,Round4_Transactions!$A$2:$F$800,5,FALSE)), 0,VLOOKUP(G194,Round4_Transactions!$A$2:$F$800,5,FALSE))</f>
        <v>0</v>
      </c>
      <c r="L194" s="86">
        <f>IF(ISNA(VLOOKUP(G194,Round4_Transactions!$A$2:$F$800,6,FALSE)), 0,VLOOKUP(G194,Round4_Transactions!$A$2:$F$800,6,FALSE))</f>
        <v>0</v>
      </c>
      <c r="M194" s="107">
        <f t="shared" si="1"/>
        <v>0</v>
      </c>
      <c r="N194" s="107">
        <f t="shared" si="3"/>
        <v>0</v>
      </c>
      <c r="O194" s="107">
        <f t="shared" si="4"/>
        <v>0</v>
      </c>
      <c r="P194" s="107">
        <f t="shared" si="5"/>
        <v>0</v>
      </c>
      <c r="Q194" s="107">
        <f t="shared" si="6"/>
        <v>0</v>
      </c>
      <c r="R194" s="107">
        <f t="shared" si="7"/>
        <v>0</v>
      </c>
      <c r="S194" s="107">
        <f t="shared" si="8"/>
        <v>0</v>
      </c>
      <c r="T194" s="107">
        <f t="shared" si="9"/>
        <v>0</v>
      </c>
      <c r="U194" s="107">
        <f t="shared" si="10"/>
        <v>0</v>
      </c>
      <c r="V194" s="107">
        <f t="shared" si="11"/>
        <v>0</v>
      </c>
      <c r="W194" s="107">
        <f t="shared" si="12"/>
        <v>0</v>
      </c>
      <c r="X194" s="107">
        <f t="shared" si="13"/>
        <v>0</v>
      </c>
      <c r="Y194" s="107">
        <f t="shared" si="14"/>
        <v>0</v>
      </c>
      <c r="Z194" s="107">
        <f t="shared" si="41"/>
        <v>0</v>
      </c>
      <c r="AA194" s="107">
        <f t="shared" si="42"/>
        <v>0</v>
      </c>
      <c r="AB194" s="107">
        <f t="shared" si="43"/>
        <v>0</v>
      </c>
      <c r="AC194" s="107">
        <f t="shared" si="44"/>
        <v>0</v>
      </c>
      <c r="AD194" s="107">
        <f t="shared" si="45"/>
        <v>0</v>
      </c>
      <c r="AE194" s="107">
        <f t="shared" si="46"/>
        <v>0</v>
      </c>
      <c r="AF194" s="107">
        <f t="shared" si="47"/>
        <v>0</v>
      </c>
      <c r="AG194" s="107">
        <f t="shared" si="48"/>
        <v>0</v>
      </c>
      <c r="AH194" s="107">
        <f t="shared" si="49"/>
        <v>0</v>
      </c>
      <c r="AI194" s="107">
        <f t="shared" si="50"/>
        <v>0</v>
      </c>
      <c r="AJ194" s="107">
        <f t="shared" si="51"/>
        <v>0</v>
      </c>
      <c r="AK194" s="107">
        <f t="shared" si="52"/>
        <v>0</v>
      </c>
    </row>
    <row r="195">
      <c r="A195" s="107"/>
      <c r="B195" s="107"/>
      <c r="C195" s="107"/>
      <c r="D195" s="107"/>
      <c r="E195" s="107"/>
      <c r="F195" s="108">
        <f t="shared" si="40"/>
        <v>3195</v>
      </c>
      <c r="G195" s="90" t="s">
        <v>391</v>
      </c>
      <c r="H195" s="14">
        <f>IF(ISNA(VLOOKUP(G195,Round4_Transactions!$A$2:$F$800,2,FALSE)), 0,VLOOKUP(G195,Round4_Transactions!$A$2:$F$800,2,FALSE))</f>
        <v>0</v>
      </c>
      <c r="I195" s="60">
        <f>IF(ISNA(VLOOKUP(G195,Round4_Transactions!$A$2:$F$800,3,FALSE)), 0,VLOOKUP(G195,Round4_Transactions!$A$2:$F$800,3,FALSE))</f>
        <v>0</v>
      </c>
      <c r="J195" s="60">
        <f>IF(ISNA(VLOOKUP(G195,Round4_Transactions!$A$2:$F$800,4,FALSE)), 0,VLOOKUP(G195,Round4_Transactions!$A$2:$F$800,4,FALSE))</f>
        <v>0</v>
      </c>
      <c r="K195" s="60">
        <f>IF(ISNA(VLOOKUP(G195,Round4_Transactions!$A$2:$F$800,5,FALSE)), 0,VLOOKUP(G195,Round4_Transactions!$A$2:$F$800,5,FALSE))</f>
        <v>0</v>
      </c>
      <c r="L195" s="86">
        <f>IF(ISNA(VLOOKUP(G195,Round4_Transactions!$A$2:$F$800,6,FALSE)), 0,VLOOKUP(G195,Round4_Transactions!$A$2:$F$800,6,FALSE))</f>
        <v>0</v>
      </c>
      <c r="M195" s="107">
        <f t="shared" si="1"/>
        <v>0</v>
      </c>
      <c r="N195" s="107">
        <f t="shared" si="3"/>
        <v>0</v>
      </c>
      <c r="O195" s="107">
        <f t="shared" si="4"/>
        <v>0</v>
      </c>
      <c r="P195" s="107">
        <f t="shared" si="5"/>
        <v>0</v>
      </c>
      <c r="Q195" s="107">
        <f t="shared" si="6"/>
        <v>0</v>
      </c>
      <c r="R195" s="107">
        <f t="shared" si="7"/>
        <v>0</v>
      </c>
      <c r="S195" s="107">
        <f t="shared" si="8"/>
        <v>0</v>
      </c>
      <c r="T195" s="107">
        <f t="shared" si="9"/>
        <v>0</v>
      </c>
      <c r="U195" s="107">
        <f t="shared" si="10"/>
        <v>0</v>
      </c>
      <c r="V195" s="107">
        <f t="shared" si="11"/>
        <v>0</v>
      </c>
      <c r="W195" s="107">
        <f t="shared" si="12"/>
        <v>0</v>
      </c>
      <c r="X195" s="107">
        <f t="shared" si="13"/>
        <v>0</v>
      </c>
      <c r="Y195" s="107">
        <f t="shared" si="14"/>
        <v>0</v>
      </c>
      <c r="Z195" s="107">
        <f t="shared" si="41"/>
        <v>0</v>
      </c>
      <c r="AA195" s="107">
        <f t="shared" si="42"/>
        <v>0</v>
      </c>
      <c r="AB195" s="107">
        <f t="shared" si="43"/>
        <v>0</v>
      </c>
      <c r="AC195" s="107">
        <f t="shared" si="44"/>
        <v>0</v>
      </c>
      <c r="AD195" s="107">
        <f t="shared" si="45"/>
        <v>0</v>
      </c>
      <c r="AE195" s="107">
        <f t="shared" si="46"/>
        <v>0</v>
      </c>
      <c r="AF195" s="107">
        <f t="shared" si="47"/>
        <v>0</v>
      </c>
      <c r="AG195" s="107">
        <f t="shared" si="48"/>
        <v>0</v>
      </c>
      <c r="AH195" s="107">
        <f t="shared" si="49"/>
        <v>0</v>
      </c>
      <c r="AI195" s="107">
        <f t="shared" si="50"/>
        <v>0</v>
      </c>
      <c r="AJ195" s="107">
        <f t="shared" si="51"/>
        <v>0</v>
      </c>
      <c r="AK195" s="107">
        <f t="shared" si="52"/>
        <v>0</v>
      </c>
    </row>
    <row r="196">
      <c r="A196" s="107"/>
      <c r="B196" s="107"/>
      <c r="C196" s="107"/>
      <c r="D196" s="107"/>
      <c r="E196" s="107"/>
      <c r="F196" s="108">
        <f t="shared" si="40"/>
        <v>3195</v>
      </c>
      <c r="G196" s="90" t="s">
        <v>392</v>
      </c>
      <c r="H196" s="14">
        <f>IF(ISNA(VLOOKUP(G196,Round4_Transactions!$A$2:$F$800,2,FALSE)), 0,VLOOKUP(G196,Round4_Transactions!$A$2:$F$800,2,FALSE))</f>
        <v>0</v>
      </c>
      <c r="I196" s="60">
        <f>IF(ISNA(VLOOKUP(G196,Round4_Transactions!$A$2:$F$800,3,FALSE)), 0,VLOOKUP(G196,Round4_Transactions!$A$2:$F$800,3,FALSE))</f>
        <v>0</v>
      </c>
      <c r="J196" s="60">
        <f>IF(ISNA(VLOOKUP(G196,Round4_Transactions!$A$2:$F$800,4,FALSE)), 0,VLOOKUP(G196,Round4_Transactions!$A$2:$F$800,4,FALSE))</f>
        <v>0</v>
      </c>
      <c r="K196" s="60">
        <f>IF(ISNA(VLOOKUP(G196,Round4_Transactions!$A$2:$F$800,5,FALSE)), 0,VLOOKUP(G196,Round4_Transactions!$A$2:$F$800,5,FALSE))</f>
        <v>0</v>
      </c>
      <c r="L196" s="86">
        <f>IF(ISNA(VLOOKUP(G196,Round4_Transactions!$A$2:$F$800,6,FALSE)), 0,VLOOKUP(G196,Round4_Transactions!$A$2:$F$800,6,FALSE))</f>
        <v>0</v>
      </c>
      <c r="M196" s="107">
        <f t="shared" si="1"/>
        <v>0</v>
      </c>
      <c r="N196" s="107">
        <f t="shared" si="3"/>
        <v>0</v>
      </c>
      <c r="O196" s="107">
        <f t="shared" si="4"/>
        <v>0</v>
      </c>
      <c r="P196" s="107">
        <f t="shared" si="5"/>
        <v>0</v>
      </c>
      <c r="Q196" s="107">
        <f t="shared" si="6"/>
        <v>0</v>
      </c>
      <c r="R196" s="107">
        <f t="shared" si="7"/>
        <v>0</v>
      </c>
      <c r="S196" s="107">
        <f t="shared" si="8"/>
        <v>0</v>
      </c>
      <c r="T196" s="107">
        <f t="shared" si="9"/>
        <v>0</v>
      </c>
      <c r="U196" s="107">
        <f t="shared" si="10"/>
        <v>0</v>
      </c>
      <c r="V196" s="107">
        <f t="shared" si="11"/>
        <v>0</v>
      </c>
      <c r="W196" s="107">
        <f t="shared" si="12"/>
        <v>0</v>
      </c>
      <c r="X196" s="107">
        <f t="shared" si="13"/>
        <v>0</v>
      </c>
      <c r="Y196" s="107">
        <f t="shared" si="14"/>
        <v>0</v>
      </c>
      <c r="Z196" s="107">
        <f t="shared" si="41"/>
        <v>0</v>
      </c>
      <c r="AA196" s="107">
        <f t="shared" si="42"/>
        <v>0</v>
      </c>
      <c r="AB196" s="107">
        <f t="shared" si="43"/>
        <v>0</v>
      </c>
      <c r="AC196" s="107">
        <f t="shared" si="44"/>
        <v>0</v>
      </c>
      <c r="AD196" s="107">
        <f t="shared" si="45"/>
        <v>0</v>
      </c>
      <c r="AE196" s="107">
        <f t="shared" si="46"/>
        <v>0</v>
      </c>
      <c r="AF196" s="107">
        <f t="shared" si="47"/>
        <v>0</v>
      </c>
      <c r="AG196" s="107">
        <f t="shared" si="48"/>
        <v>0</v>
      </c>
      <c r="AH196" s="107">
        <f t="shared" si="49"/>
        <v>0</v>
      </c>
      <c r="AI196" s="107">
        <f t="shared" si="50"/>
        <v>0</v>
      </c>
      <c r="AJ196" s="107">
        <f t="shared" si="51"/>
        <v>0</v>
      </c>
      <c r="AK196" s="107">
        <f t="shared" si="52"/>
        <v>0</v>
      </c>
    </row>
    <row r="197">
      <c r="A197" s="107"/>
      <c r="B197" s="107"/>
      <c r="C197" s="107"/>
      <c r="D197" s="107"/>
      <c r="E197" s="107"/>
      <c r="F197" s="108">
        <f t="shared" si="40"/>
        <v>3195</v>
      </c>
      <c r="G197" s="90" t="s">
        <v>393</v>
      </c>
      <c r="H197" s="14">
        <f>IF(ISNA(VLOOKUP(G197,Round4_Transactions!$A$2:$F$800,2,FALSE)), 0,VLOOKUP(G197,Round4_Transactions!$A$2:$F$800,2,FALSE))</f>
        <v>0</v>
      </c>
      <c r="I197" s="60">
        <f>IF(ISNA(VLOOKUP(G197,Round4_Transactions!$A$2:$F$800,3,FALSE)), 0,VLOOKUP(G197,Round4_Transactions!$A$2:$F$800,3,FALSE))</f>
        <v>0</v>
      </c>
      <c r="J197" s="60">
        <f>IF(ISNA(VLOOKUP(G197,Round4_Transactions!$A$2:$F$800,4,FALSE)), 0,VLOOKUP(G197,Round4_Transactions!$A$2:$F$800,4,FALSE))</f>
        <v>0</v>
      </c>
      <c r="K197" s="60">
        <f>IF(ISNA(VLOOKUP(G197,Round4_Transactions!$A$2:$F$800,5,FALSE)), 0,VLOOKUP(G197,Round4_Transactions!$A$2:$F$800,5,FALSE))</f>
        <v>0</v>
      </c>
      <c r="L197" s="86">
        <f>IF(ISNA(VLOOKUP(G197,Round4_Transactions!$A$2:$F$800,6,FALSE)), 0,VLOOKUP(G197,Round4_Transactions!$A$2:$F$800,6,FALSE))</f>
        <v>0</v>
      </c>
      <c r="M197" s="107">
        <f t="shared" si="1"/>
        <v>0</v>
      </c>
      <c r="N197" s="107">
        <f t="shared" si="3"/>
        <v>0</v>
      </c>
      <c r="O197" s="107">
        <f t="shared" si="4"/>
        <v>0</v>
      </c>
      <c r="P197" s="107">
        <f t="shared" si="5"/>
        <v>0</v>
      </c>
      <c r="Q197" s="107">
        <f t="shared" si="6"/>
        <v>0</v>
      </c>
      <c r="R197" s="107">
        <f t="shared" si="7"/>
        <v>0</v>
      </c>
      <c r="S197" s="107">
        <f t="shared" si="8"/>
        <v>0</v>
      </c>
      <c r="T197" s="107">
        <f t="shared" si="9"/>
        <v>0</v>
      </c>
      <c r="U197" s="107">
        <f t="shared" si="10"/>
        <v>0</v>
      </c>
      <c r="V197" s="107">
        <f t="shared" si="11"/>
        <v>0</v>
      </c>
      <c r="W197" s="107">
        <f t="shared" si="12"/>
        <v>0</v>
      </c>
      <c r="X197" s="107">
        <f t="shared" si="13"/>
        <v>0</v>
      </c>
      <c r="Y197" s="107">
        <f t="shared" si="14"/>
        <v>0</v>
      </c>
      <c r="Z197" s="107">
        <f t="shared" si="41"/>
        <v>0</v>
      </c>
      <c r="AA197" s="107">
        <f t="shared" si="42"/>
        <v>0</v>
      </c>
      <c r="AB197" s="107">
        <f t="shared" si="43"/>
        <v>0</v>
      </c>
      <c r="AC197" s="107">
        <f t="shared" si="44"/>
        <v>0</v>
      </c>
      <c r="AD197" s="107">
        <f t="shared" si="45"/>
        <v>0</v>
      </c>
      <c r="AE197" s="107">
        <f t="shared" si="46"/>
        <v>0</v>
      </c>
      <c r="AF197" s="107">
        <f t="shared" si="47"/>
        <v>0</v>
      </c>
      <c r="AG197" s="107">
        <f t="shared" si="48"/>
        <v>0</v>
      </c>
      <c r="AH197" s="107">
        <f t="shared" si="49"/>
        <v>0</v>
      </c>
      <c r="AI197" s="107">
        <f t="shared" si="50"/>
        <v>0</v>
      </c>
      <c r="AJ197" s="107">
        <f t="shared" si="51"/>
        <v>0</v>
      </c>
      <c r="AK197" s="107">
        <f t="shared" si="52"/>
        <v>0</v>
      </c>
    </row>
    <row r="198">
      <c r="A198" s="107"/>
      <c r="B198" s="107"/>
      <c r="C198" s="107"/>
      <c r="D198" s="107"/>
      <c r="E198" s="107"/>
      <c r="F198" s="108">
        <f t="shared" si="40"/>
        <v>3195</v>
      </c>
      <c r="G198" s="90" t="s">
        <v>394</v>
      </c>
      <c r="H198" s="14">
        <f>IF(ISNA(VLOOKUP(G198,Round4_Transactions!$A$2:$F$800,2,FALSE)), 0,VLOOKUP(G198,Round4_Transactions!$A$2:$F$800,2,FALSE))</f>
        <v>0</v>
      </c>
      <c r="I198" s="60">
        <f>IF(ISNA(VLOOKUP(G198,Round4_Transactions!$A$2:$F$800,3,FALSE)), 0,VLOOKUP(G198,Round4_Transactions!$A$2:$F$800,3,FALSE))</f>
        <v>0</v>
      </c>
      <c r="J198" s="60">
        <f>IF(ISNA(VLOOKUP(G198,Round4_Transactions!$A$2:$F$800,4,FALSE)), 0,VLOOKUP(G198,Round4_Transactions!$A$2:$F$800,4,FALSE))</f>
        <v>0</v>
      </c>
      <c r="K198" s="60">
        <f>IF(ISNA(VLOOKUP(G198,Round4_Transactions!$A$2:$F$800,5,FALSE)), 0,VLOOKUP(G198,Round4_Transactions!$A$2:$F$800,5,FALSE))</f>
        <v>0</v>
      </c>
      <c r="L198" s="86">
        <f>IF(ISNA(VLOOKUP(G198,Round4_Transactions!$A$2:$F$800,6,FALSE)), 0,VLOOKUP(G198,Round4_Transactions!$A$2:$F$800,6,FALSE))</f>
        <v>0</v>
      </c>
      <c r="M198" s="107">
        <f t="shared" si="1"/>
        <v>0</v>
      </c>
      <c r="N198" s="107">
        <f t="shared" si="3"/>
        <v>0</v>
      </c>
      <c r="O198" s="107">
        <f t="shared" si="4"/>
        <v>0</v>
      </c>
      <c r="P198" s="107">
        <f t="shared" si="5"/>
        <v>0</v>
      </c>
      <c r="Q198" s="107">
        <f t="shared" si="6"/>
        <v>0</v>
      </c>
      <c r="R198" s="107">
        <f t="shared" si="7"/>
        <v>0</v>
      </c>
      <c r="S198" s="107">
        <f t="shared" si="8"/>
        <v>0</v>
      </c>
      <c r="T198" s="107">
        <f t="shared" si="9"/>
        <v>0</v>
      </c>
      <c r="U198" s="107">
        <f t="shared" si="10"/>
        <v>0</v>
      </c>
      <c r="V198" s="107">
        <f t="shared" si="11"/>
        <v>0</v>
      </c>
      <c r="W198" s="107">
        <f t="shared" si="12"/>
        <v>0</v>
      </c>
      <c r="X198" s="107">
        <f t="shared" si="13"/>
        <v>0</v>
      </c>
      <c r="Y198" s="107">
        <f t="shared" si="14"/>
        <v>0</v>
      </c>
      <c r="Z198" s="107">
        <f t="shared" si="41"/>
        <v>0</v>
      </c>
      <c r="AA198" s="107">
        <f t="shared" si="42"/>
        <v>0</v>
      </c>
      <c r="AB198" s="107">
        <f t="shared" si="43"/>
        <v>0</v>
      </c>
      <c r="AC198" s="107">
        <f t="shared" si="44"/>
        <v>0</v>
      </c>
      <c r="AD198" s="107">
        <f t="shared" si="45"/>
        <v>0</v>
      </c>
      <c r="AE198" s="107">
        <f t="shared" si="46"/>
        <v>0</v>
      </c>
      <c r="AF198" s="107">
        <f t="shared" si="47"/>
        <v>0</v>
      </c>
      <c r="AG198" s="107">
        <f t="shared" si="48"/>
        <v>0</v>
      </c>
      <c r="AH198" s="107">
        <f t="shared" si="49"/>
        <v>0</v>
      </c>
      <c r="AI198" s="107">
        <f t="shared" si="50"/>
        <v>0</v>
      </c>
      <c r="AJ198" s="107">
        <f t="shared" si="51"/>
        <v>0</v>
      </c>
      <c r="AK198" s="107">
        <f t="shared" si="52"/>
        <v>0</v>
      </c>
    </row>
    <row r="199">
      <c r="A199" s="107"/>
      <c r="B199" s="107"/>
      <c r="C199" s="107"/>
      <c r="D199" s="107"/>
      <c r="E199" s="107"/>
      <c r="F199" s="108">
        <f t="shared" si="40"/>
        <v>3195</v>
      </c>
      <c r="G199" s="90" t="s">
        <v>395</v>
      </c>
      <c r="H199" s="14">
        <f>IF(ISNA(VLOOKUP(G199,Round4_Transactions!$A$2:$F$800,2,FALSE)), 0,VLOOKUP(G199,Round4_Transactions!$A$2:$F$800,2,FALSE))</f>
        <v>0</v>
      </c>
      <c r="I199" s="60">
        <f>IF(ISNA(VLOOKUP(G199,Round4_Transactions!$A$2:$F$800,3,FALSE)), 0,VLOOKUP(G199,Round4_Transactions!$A$2:$F$800,3,FALSE))</f>
        <v>0</v>
      </c>
      <c r="J199" s="60">
        <f>IF(ISNA(VLOOKUP(G199,Round4_Transactions!$A$2:$F$800,4,FALSE)), 0,VLOOKUP(G199,Round4_Transactions!$A$2:$F$800,4,FALSE))</f>
        <v>0</v>
      </c>
      <c r="K199" s="60">
        <f>IF(ISNA(VLOOKUP(G199,Round4_Transactions!$A$2:$F$800,5,FALSE)), 0,VLOOKUP(G199,Round4_Transactions!$A$2:$F$800,5,FALSE))</f>
        <v>0</v>
      </c>
      <c r="L199" s="86">
        <f>IF(ISNA(VLOOKUP(G199,Round4_Transactions!$A$2:$F$800,6,FALSE)), 0,VLOOKUP(G199,Round4_Transactions!$A$2:$F$800,6,FALSE))</f>
        <v>0</v>
      </c>
      <c r="M199" s="107">
        <f t="shared" si="1"/>
        <v>0</v>
      </c>
      <c r="N199" s="107">
        <f t="shared" si="3"/>
        <v>0</v>
      </c>
      <c r="O199" s="107">
        <f t="shared" si="4"/>
        <v>0</v>
      </c>
      <c r="P199" s="107">
        <f t="shared" si="5"/>
        <v>0</v>
      </c>
      <c r="Q199" s="107">
        <f t="shared" si="6"/>
        <v>0</v>
      </c>
      <c r="R199" s="107">
        <f t="shared" si="7"/>
        <v>0</v>
      </c>
      <c r="S199" s="107">
        <f t="shared" si="8"/>
        <v>0</v>
      </c>
      <c r="T199" s="107">
        <f t="shared" si="9"/>
        <v>0</v>
      </c>
      <c r="U199" s="107">
        <f t="shared" si="10"/>
        <v>0</v>
      </c>
      <c r="V199" s="107">
        <f t="shared" si="11"/>
        <v>0</v>
      </c>
      <c r="W199" s="107">
        <f t="shared" si="12"/>
        <v>0</v>
      </c>
      <c r="X199" s="107">
        <f t="shared" si="13"/>
        <v>0</v>
      </c>
      <c r="Y199" s="107">
        <f t="shared" si="14"/>
        <v>0</v>
      </c>
      <c r="Z199" s="107">
        <f t="shared" si="41"/>
        <v>0</v>
      </c>
      <c r="AA199" s="107">
        <f t="shared" si="42"/>
        <v>0</v>
      </c>
      <c r="AB199" s="107">
        <f t="shared" si="43"/>
        <v>0</v>
      </c>
      <c r="AC199" s="107">
        <f t="shared" si="44"/>
        <v>0</v>
      </c>
      <c r="AD199" s="107">
        <f t="shared" si="45"/>
        <v>0</v>
      </c>
      <c r="AE199" s="107">
        <f t="shared" si="46"/>
        <v>0</v>
      </c>
      <c r="AF199" s="107">
        <f t="shared" si="47"/>
        <v>0</v>
      </c>
      <c r="AG199" s="107">
        <f t="shared" si="48"/>
        <v>0</v>
      </c>
      <c r="AH199" s="107">
        <f t="shared" si="49"/>
        <v>0</v>
      </c>
      <c r="AI199" s="107">
        <f t="shared" si="50"/>
        <v>0</v>
      </c>
      <c r="AJ199" s="107">
        <f t="shared" si="51"/>
        <v>0</v>
      </c>
      <c r="AK199" s="107">
        <f t="shared" si="52"/>
        <v>0</v>
      </c>
    </row>
    <row r="200">
      <c r="A200" s="107"/>
      <c r="B200" s="107"/>
      <c r="C200" s="107"/>
      <c r="D200" s="107"/>
      <c r="E200" s="107"/>
      <c r="F200" s="108">
        <f t="shared" si="40"/>
        <v>3195</v>
      </c>
      <c r="G200" s="90" t="s">
        <v>396</v>
      </c>
      <c r="H200" s="14">
        <f>IF(ISNA(VLOOKUP(G200,Round4_Transactions!$A$2:$F$800,2,FALSE)), 0,VLOOKUP(G200,Round4_Transactions!$A$2:$F$800,2,FALSE))</f>
        <v>0</v>
      </c>
      <c r="I200" s="60">
        <f>IF(ISNA(VLOOKUP(G200,Round4_Transactions!$A$2:$F$800,3,FALSE)), 0,VLOOKUP(G200,Round4_Transactions!$A$2:$F$800,3,FALSE))</f>
        <v>0</v>
      </c>
      <c r="J200" s="60">
        <f>IF(ISNA(VLOOKUP(G200,Round4_Transactions!$A$2:$F$800,4,FALSE)), 0,VLOOKUP(G200,Round4_Transactions!$A$2:$F$800,4,FALSE))</f>
        <v>0</v>
      </c>
      <c r="K200" s="60">
        <f>IF(ISNA(VLOOKUP(G200,Round4_Transactions!$A$2:$F$800,5,FALSE)), 0,VLOOKUP(G200,Round4_Transactions!$A$2:$F$800,5,FALSE))</f>
        <v>0</v>
      </c>
      <c r="L200" s="86">
        <f>IF(ISNA(VLOOKUP(G200,Round4_Transactions!$A$2:$F$800,6,FALSE)), 0,VLOOKUP(G200,Round4_Transactions!$A$2:$F$800,6,FALSE))</f>
        <v>0</v>
      </c>
      <c r="M200" s="107">
        <f t="shared" si="1"/>
        <v>0</v>
      </c>
      <c r="N200" s="107">
        <f t="shared" si="3"/>
        <v>0</v>
      </c>
      <c r="O200" s="107">
        <f t="shared" si="4"/>
        <v>0</v>
      </c>
      <c r="P200" s="107">
        <f t="shared" si="5"/>
        <v>0</v>
      </c>
      <c r="Q200" s="107">
        <f t="shared" si="6"/>
        <v>0</v>
      </c>
      <c r="R200" s="107">
        <f t="shared" si="7"/>
        <v>0</v>
      </c>
      <c r="S200" s="107">
        <f t="shared" si="8"/>
        <v>0</v>
      </c>
      <c r="T200" s="107">
        <f t="shared" si="9"/>
        <v>0</v>
      </c>
      <c r="U200" s="107">
        <f t="shared" si="10"/>
        <v>0</v>
      </c>
      <c r="V200" s="107">
        <f t="shared" si="11"/>
        <v>0</v>
      </c>
      <c r="W200" s="107">
        <f t="shared" si="12"/>
        <v>0</v>
      </c>
      <c r="X200" s="107">
        <f t="shared" si="13"/>
        <v>0</v>
      </c>
      <c r="Y200" s="107">
        <f t="shared" si="14"/>
        <v>0</v>
      </c>
      <c r="Z200" s="107">
        <f t="shared" si="41"/>
        <v>0</v>
      </c>
      <c r="AA200" s="107">
        <f t="shared" si="42"/>
        <v>0</v>
      </c>
      <c r="AB200" s="107">
        <f t="shared" si="43"/>
        <v>0</v>
      </c>
      <c r="AC200" s="107">
        <f t="shared" si="44"/>
        <v>0</v>
      </c>
      <c r="AD200" s="107">
        <f t="shared" si="45"/>
        <v>0</v>
      </c>
      <c r="AE200" s="107">
        <f t="shared" si="46"/>
        <v>0</v>
      </c>
      <c r="AF200" s="107">
        <f t="shared" si="47"/>
        <v>0</v>
      </c>
      <c r="AG200" s="107">
        <f t="shared" si="48"/>
        <v>0</v>
      </c>
      <c r="AH200" s="107">
        <f t="shared" si="49"/>
        <v>0</v>
      </c>
      <c r="AI200" s="107">
        <f t="shared" si="50"/>
        <v>0</v>
      </c>
      <c r="AJ200" s="107">
        <f t="shared" si="51"/>
        <v>0</v>
      </c>
      <c r="AK200" s="107">
        <f t="shared" si="52"/>
        <v>0</v>
      </c>
    </row>
    <row r="201">
      <c r="A201" s="107"/>
      <c r="B201" s="107"/>
      <c r="C201" s="107"/>
      <c r="D201" s="107"/>
      <c r="E201" s="107"/>
      <c r="F201" s="108">
        <f t="shared" si="40"/>
        <v>3195</v>
      </c>
      <c r="G201" s="90" t="s">
        <v>397</v>
      </c>
      <c r="H201" s="14">
        <f>IF(ISNA(VLOOKUP(G201,Round4_Transactions!$A$2:$F$800,2,FALSE)), 0,VLOOKUP(G201,Round4_Transactions!$A$2:$F$800,2,FALSE))</f>
        <v>0</v>
      </c>
      <c r="I201" s="60">
        <f>IF(ISNA(VLOOKUP(G201,Round4_Transactions!$A$2:$F$800,3,FALSE)), 0,VLOOKUP(G201,Round4_Transactions!$A$2:$F$800,3,FALSE))</f>
        <v>0</v>
      </c>
      <c r="J201" s="60">
        <f>IF(ISNA(VLOOKUP(G201,Round4_Transactions!$A$2:$F$800,4,FALSE)), 0,VLOOKUP(G201,Round4_Transactions!$A$2:$F$800,4,FALSE))</f>
        <v>0</v>
      </c>
      <c r="K201" s="60">
        <f>IF(ISNA(VLOOKUP(G201,Round4_Transactions!$A$2:$F$800,5,FALSE)), 0,VLOOKUP(G201,Round4_Transactions!$A$2:$F$800,5,FALSE))</f>
        <v>0</v>
      </c>
      <c r="L201" s="86">
        <f>IF(ISNA(VLOOKUP(G201,Round4_Transactions!$A$2:$F$800,6,FALSE)), 0,VLOOKUP(G201,Round4_Transactions!$A$2:$F$800,6,FALSE))</f>
        <v>0</v>
      </c>
      <c r="M201" s="107">
        <f t="shared" si="1"/>
        <v>0</v>
      </c>
      <c r="N201" s="107">
        <f t="shared" si="3"/>
        <v>0</v>
      </c>
      <c r="O201" s="107">
        <f t="shared" si="4"/>
        <v>0</v>
      </c>
      <c r="P201" s="107">
        <f t="shared" si="5"/>
        <v>0</v>
      </c>
      <c r="Q201" s="107">
        <f t="shared" si="6"/>
        <v>0</v>
      </c>
      <c r="R201" s="107">
        <f t="shared" si="7"/>
        <v>0</v>
      </c>
      <c r="S201" s="107">
        <f t="shared" si="8"/>
        <v>0</v>
      </c>
      <c r="T201" s="107">
        <f t="shared" si="9"/>
        <v>0</v>
      </c>
      <c r="U201" s="107">
        <f t="shared" si="10"/>
        <v>0</v>
      </c>
      <c r="V201" s="107">
        <f t="shared" si="11"/>
        <v>0</v>
      </c>
      <c r="W201" s="107">
        <f t="shared" si="12"/>
        <v>0</v>
      </c>
      <c r="X201" s="107">
        <f t="shared" si="13"/>
        <v>0</v>
      </c>
      <c r="Y201" s="107">
        <f t="shared" si="14"/>
        <v>0</v>
      </c>
      <c r="Z201" s="107">
        <f t="shared" si="41"/>
        <v>0</v>
      </c>
      <c r="AA201" s="107">
        <f t="shared" si="42"/>
        <v>0</v>
      </c>
      <c r="AB201" s="107">
        <f t="shared" si="43"/>
        <v>0</v>
      </c>
      <c r="AC201" s="107">
        <f t="shared" si="44"/>
        <v>0</v>
      </c>
      <c r="AD201" s="107">
        <f t="shared" si="45"/>
        <v>0</v>
      </c>
      <c r="AE201" s="107">
        <f t="shared" si="46"/>
        <v>0</v>
      </c>
      <c r="AF201" s="107">
        <f t="shared" si="47"/>
        <v>0</v>
      </c>
      <c r="AG201" s="107">
        <f t="shared" si="48"/>
        <v>0</v>
      </c>
      <c r="AH201" s="107">
        <f t="shared" si="49"/>
        <v>0</v>
      </c>
      <c r="AI201" s="107">
        <f t="shared" si="50"/>
        <v>0</v>
      </c>
      <c r="AJ201" s="107">
        <f t="shared" si="51"/>
        <v>0</v>
      </c>
      <c r="AK201" s="107">
        <f t="shared" si="52"/>
        <v>0</v>
      </c>
    </row>
    <row r="202">
      <c r="A202" s="107"/>
      <c r="B202" s="107"/>
      <c r="C202" s="107"/>
      <c r="D202" s="107"/>
      <c r="E202" s="107"/>
      <c r="F202" s="108">
        <f t="shared" si="40"/>
        <v>3195</v>
      </c>
      <c r="G202" s="90" t="s">
        <v>398</v>
      </c>
      <c r="H202" s="14">
        <f>IF(ISNA(VLOOKUP(G202,Round4_Transactions!$A$2:$F$800,2,FALSE)), 0,VLOOKUP(G202,Round4_Transactions!$A$2:$F$800,2,FALSE))</f>
        <v>0</v>
      </c>
      <c r="I202" s="60">
        <f>IF(ISNA(VLOOKUP(G202,Round4_Transactions!$A$2:$F$800,3,FALSE)), 0,VLOOKUP(G202,Round4_Transactions!$A$2:$F$800,3,FALSE))</f>
        <v>0</v>
      </c>
      <c r="J202" s="60">
        <f>IF(ISNA(VLOOKUP(G202,Round4_Transactions!$A$2:$F$800,4,FALSE)), 0,VLOOKUP(G202,Round4_Transactions!$A$2:$F$800,4,FALSE))</f>
        <v>0</v>
      </c>
      <c r="K202" s="60">
        <f>IF(ISNA(VLOOKUP(G202,Round4_Transactions!$A$2:$F$800,5,FALSE)), 0,VLOOKUP(G202,Round4_Transactions!$A$2:$F$800,5,FALSE))</f>
        <v>0</v>
      </c>
      <c r="L202" s="86">
        <f>IF(ISNA(VLOOKUP(G202,Round4_Transactions!$A$2:$F$800,6,FALSE)), 0,VLOOKUP(G202,Round4_Transactions!$A$2:$F$800,6,FALSE))</f>
        <v>0</v>
      </c>
      <c r="M202" s="107">
        <f t="shared" si="1"/>
        <v>0</v>
      </c>
      <c r="N202" s="107">
        <f t="shared" si="3"/>
        <v>0</v>
      </c>
      <c r="O202" s="107">
        <f t="shared" si="4"/>
        <v>0</v>
      </c>
      <c r="P202" s="107">
        <f t="shared" si="5"/>
        <v>0</v>
      </c>
      <c r="Q202" s="107">
        <f t="shared" si="6"/>
        <v>0</v>
      </c>
      <c r="R202" s="107">
        <f t="shared" si="7"/>
        <v>0</v>
      </c>
      <c r="S202" s="107">
        <f t="shared" si="8"/>
        <v>0</v>
      </c>
      <c r="T202" s="107">
        <f t="shared" si="9"/>
        <v>0</v>
      </c>
      <c r="U202" s="107">
        <f t="shared" si="10"/>
        <v>0</v>
      </c>
      <c r="V202" s="107">
        <f t="shared" si="11"/>
        <v>0</v>
      </c>
      <c r="W202" s="107">
        <f t="shared" si="12"/>
        <v>0</v>
      </c>
      <c r="X202" s="107">
        <f t="shared" si="13"/>
        <v>0</v>
      </c>
      <c r="Y202" s="107">
        <f t="shared" si="14"/>
        <v>0</v>
      </c>
      <c r="Z202" s="107">
        <f t="shared" si="41"/>
        <v>0</v>
      </c>
      <c r="AA202" s="107">
        <f t="shared" si="42"/>
        <v>0</v>
      </c>
      <c r="AB202" s="107">
        <f t="shared" si="43"/>
        <v>0</v>
      </c>
      <c r="AC202" s="107">
        <f t="shared" si="44"/>
        <v>0</v>
      </c>
      <c r="AD202" s="107">
        <f t="shared" si="45"/>
        <v>0</v>
      </c>
      <c r="AE202" s="107">
        <f t="shared" si="46"/>
        <v>0</v>
      </c>
      <c r="AF202" s="107">
        <f t="shared" si="47"/>
        <v>0</v>
      </c>
      <c r="AG202" s="107">
        <f t="shared" si="48"/>
        <v>0</v>
      </c>
      <c r="AH202" s="107">
        <f t="shared" si="49"/>
        <v>0</v>
      </c>
      <c r="AI202" s="107">
        <f t="shared" si="50"/>
        <v>0</v>
      </c>
      <c r="AJ202" s="107">
        <f t="shared" si="51"/>
        <v>0</v>
      </c>
      <c r="AK202" s="107">
        <f t="shared" si="52"/>
        <v>0</v>
      </c>
    </row>
    <row r="203">
      <c r="A203" s="107"/>
      <c r="B203" s="107"/>
      <c r="C203" s="107"/>
      <c r="D203" s="107"/>
      <c r="E203" s="107"/>
      <c r="F203" s="108">
        <f t="shared" si="40"/>
        <v>3195</v>
      </c>
      <c r="G203" s="90" t="s">
        <v>399</v>
      </c>
      <c r="H203" s="14">
        <f>IF(ISNA(VLOOKUP(G203,Round4_Transactions!$A$2:$F$800,2,FALSE)), 0,VLOOKUP(G203,Round4_Transactions!$A$2:$F$800,2,FALSE))</f>
        <v>0</v>
      </c>
      <c r="I203" s="60">
        <f>IF(ISNA(VLOOKUP(G203,Round4_Transactions!$A$2:$F$800,3,FALSE)), 0,VLOOKUP(G203,Round4_Transactions!$A$2:$F$800,3,FALSE))</f>
        <v>0</v>
      </c>
      <c r="J203" s="60">
        <f>IF(ISNA(VLOOKUP(G203,Round4_Transactions!$A$2:$F$800,4,FALSE)), 0,VLOOKUP(G203,Round4_Transactions!$A$2:$F$800,4,FALSE))</f>
        <v>0</v>
      </c>
      <c r="K203" s="60">
        <f>IF(ISNA(VLOOKUP(G203,Round4_Transactions!$A$2:$F$800,5,FALSE)), 0,VLOOKUP(G203,Round4_Transactions!$A$2:$F$800,5,FALSE))</f>
        <v>0</v>
      </c>
      <c r="L203" s="86">
        <f>IF(ISNA(VLOOKUP(G203,Round4_Transactions!$A$2:$F$800,6,FALSE)), 0,VLOOKUP(G203,Round4_Transactions!$A$2:$F$800,6,FALSE))</f>
        <v>0</v>
      </c>
      <c r="M203" s="107">
        <f t="shared" si="1"/>
        <v>0</v>
      </c>
      <c r="N203" s="107">
        <f t="shared" si="3"/>
        <v>0</v>
      </c>
      <c r="O203" s="107">
        <f t="shared" si="4"/>
        <v>0</v>
      </c>
      <c r="P203" s="107">
        <f t="shared" si="5"/>
        <v>0</v>
      </c>
      <c r="Q203" s="107">
        <f t="shared" si="6"/>
        <v>0</v>
      </c>
      <c r="R203" s="107">
        <f t="shared" si="7"/>
        <v>0</v>
      </c>
      <c r="S203" s="107">
        <f t="shared" si="8"/>
        <v>0</v>
      </c>
      <c r="T203" s="107">
        <f t="shared" si="9"/>
        <v>0</v>
      </c>
      <c r="U203" s="107">
        <f t="shared" si="10"/>
        <v>0</v>
      </c>
      <c r="V203" s="107">
        <f t="shared" si="11"/>
        <v>0</v>
      </c>
      <c r="W203" s="107">
        <f t="shared" si="12"/>
        <v>0</v>
      </c>
      <c r="X203" s="107">
        <f t="shared" si="13"/>
        <v>0</v>
      </c>
      <c r="Y203" s="107">
        <f t="shared" si="14"/>
        <v>0</v>
      </c>
      <c r="Z203" s="107">
        <f t="shared" si="41"/>
        <v>0</v>
      </c>
      <c r="AA203" s="107">
        <f t="shared" si="42"/>
        <v>0</v>
      </c>
      <c r="AB203" s="107">
        <f t="shared" si="43"/>
        <v>0</v>
      </c>
      <c r="AC203" s="107">
        <f t="shared" si="44"/>
        <v>0</v>
      </c>
      <c r="AD203" s="107">
        <f t="shared" si="45"/>
        <v>0</v>
      </c>
      <c r="AE203" s="107">
        <f t="shared" si="46"/>
        <v>0</v>
      </c>
      <c r="AF203" s="107">
        <f t="shared" si="47"/>
        <v>0</v>
      </c>
      <c r="AG203" s="107">
        <f t="shared" si="48"/>
        <v>0</v>
      </c>
      <c r="AH203" s="107">
        <f t="shared" si="49"/>
        <v>0</v>
      </c>
      <c r="AI203" s="107">
        <f t="shared" si="50"/>
        <v>0</v>
      </c>
      <c r="AJ203" s="107">
        <f t="shared" si="51"/>
        <v>0</v>
      </c>
      <c r="AK203" s="107">
        <f t="shared" si="52"/>
        <v>0</v>
      </c>
    </row>
    <row r="204">
      <c r="A204" s="107"/>
      <c r="B204" s="107"/>
      <c r="C204" s="107"/>
      <c r="D204" s="107"/>
      <c r="E204" s="107"/>
      <c r="F204" s="108">
        <f t="shared" si="40"/>
        <v>3195</v>
      </c>
      <c r="G204" s="90" t="s">
        <v>400</v>
      </c>
      <c r="H204" s="14">
        <f>IF(ISNA(VLOOKUP(G204,Round4_Transactions!$A$2:$F$800,2,FALSE)), 0,VLOOKUP(G204,Round4_Transactions!$A$2:$F$800,2,FALSE))</f>
        <v>0</v>
      </c>
      <c r="I204" s="60">
        <f>IF(ISNA(VLOOKUP(G204,Round4_Transactions!$A$2:$F$800,3,FALSE)), 0,VLOOKUP(G204,Round4_Transactions!$A$2:$F$800,3,FALSE))</f>
        <v>0</v>
      </c>
      <c r="J204" s="60">
        <f>IF(ISNA(VLOOKUP(G204,Round4_Transactions!$A$2:$F$800,4,FALSE)), 0,VLOOKUP(G204,Round4_Transactions!$A$2:$F$800,4,FALSE))</f>
        <v>0</v>
      </c>
      <c r="K204" s="60">
        <f>IF(ISNA(VLOOKUP(G204,Round4_Transactions!$A$2:$F$800,5,FALSE)), 0,VLOOKUP(G204,Round4_Transactions!$A$2:$F$800,5,FALSE))</f>
        <v>0</v>
      </c>
      <c r="L204" s="86">
        <f>IF(ISNA(VLOOKUP(G204,Round4_Transactions!$A$2:$F$800,6,FALSE)), 0,VLOOKUP(G204,Round4_Transactions!$A$2:$F$800,6,FALSE))</f>
        <v>0</v>
      </c>
      <c r="M204" s="107">
        <f t="shared" si="1"/>
        <v>0</v>
      </c>
      <c r="N204" s="107">
        <f t="shared" si="3"/>
        <v>0</v>
      </c>
      <c r="O204" s="107">
        <f t="shared" si="4"/>
        <v>0</v>
      </c>
      <c r="P204" s="107">
        <f t="shared" si="5"/>
        <v>0</v>
      </c>
      <c r="Q204" s="107">
        <f t="shared" si="6"/>
        <v>0</v>
      </c>
      <c r="R204" s="107">
        <f t="shared" si="7"/>
        <v>0</v>
      </c>
      <c r="S204" s="107">
        <f t="shared" si="8"/>
        <v>0</v>
      </c>
      <c r="T204" s="107">
        <f t="shared" si="9"/>
        <v>0</v>
      </c>
      <c r="U204" s="107">
        <f t="shared" si="10"/>
        <v>0</v>
      </c>
      <c r="V204" s="107">
        <f t="shared" si="11"/>
        <v>0</v>
      </c>
      <c r="W204" s="107">
        <f t="shared" si="12"/>
        <v>0</v>
      </c>
      <c r="X204" s="107">
        <f t="shared" si="13"/>
        <v>0</v>
      </c>
      <c r="Y204" s="107">
        <f t="shared" si="14"/>
        <v>0</v>
      </c>
      <c r="Z204" s="107">
        <f t="shared" si="41"/>
        <v>0</v>
      </c>
      <c r="AA204" s="107">
        <f t="shared" si="42"/>
        <v>0</v>
      </c>
      <c r="AB204" s="107">
        <f t="shared" si="43"/>
        <v>0</v>
      </c>
      <c r="AC204" s="107">
        <f t="shared" si="44"/>
        <v>0</v>
      </c>
      <c r="AD204" s="107">
        <f t="shared" si="45"/>
        <v>0</v>
      </c>
      <c r="AE204" s="107">
        <f t="shared" si="46"/>
        <v>0</v>
      </c>
      <c r="AF204" s="107">
        <f t="shared" si="47"/>
        <v>0</v>
      </c>
      <c r="AG204" s="107">
        <f t="shared" si="48"/>
        <v>0</v>
      </c>
      <c r="AH204" s="107">
        <f t="shared" si="49"/>
        <v>0</v>
      </c>
      <c r="AI204" s="107">
        <f t="shared" si="50"/>
        <v>0</v>
      </c>
      <c r="AJ204" s="107">
        <f t="shared" si="51"/>
        <v>0</v>
      </c>
      <c r="AK204" s="107">
        <f t="shared" si="52"/>
        <v>0</v>
      </c>
    </row>
    <row r="205">
      <c r="A205" s="107"/>
      <c r="B205" s="107"/>
      <c r="C205" s="107"/>
      <c r="D205" s="107"/>
      <c r="E205" s="107"/>
      <c r="F205" s="108">
        <f t="shared" si="40"/>
        <v>3195</v>
      </c>
      <c r="G205" s="90" t="s">
        <v>401</v>
      </c>
      <c r="H205" s="14">
        <f>IF(ISNA(VLOOKUP(G205,Round4_Transactions!$A$2:$F$800,2,FALSE)), 0,VLOOKUP(G205,Round4_Transactions!$A$2:$F$800,2,FALSE))</f>
        <v>0</v>
      </c>
      <c r="I205" s="60">
        <f>IF(ISNA(VLOOKUP(G205,Round4_Transactions!$A$2:$F$800,3,FALSE)), 0,VLOOKUP(G205,Round4_Transactions!$A$2:$F$800,3,FALSE))</f>
        <v>0</v>
      </c>
      <c r="J205" s="60">
        <f>IF(ISNA(VLOOKUP(G205,Round4_Transactions!$A$2:$F$800,4,FALSE)), 0,VLOOKUP(G205,Round4_Transactions!$A$2:$F$800,4,FALSE))</f>
        <v>0</v>
      </c>
      <c r="K205" s="60">
        <f>IF(ISNA(VLOOKUP(G205,Round4_Transactions!$A$2:$F$800,5,FALSE)), 0,VLOOKUP(G205,Round4_Transactions!$A$2:$F$800,5,FALSE))</f>
        <v>0</v>
      </c>
      <c r="L205" s="86">
        <f>IF(ISNA(VLOOKUP(G205,Round4_Transactions!$A$2:$F$800,6,FALSE)), 0,VLOOKUP(G205,Round4_Transactions!$A$2:$F$800,6,FALSE))</f>
        <v>0</v>
      </c>
      <c r="M205" s="107">
        <f t="shared" si="1"/>
        <v>0</v>
      </c>
      <c r="N205" s="107">
        <f t="shared" si="3"/>
        <v>0</v>
      </c>
      <c r="O205" s="107">
        <f t="shared" si="4"/>
        <v>0</v>
      </c>
      <c r="P205" s="107">
        <f t="shared" si="5"/>
        <v>0</v>
      </c>
      <c r="Q205" s="107">
        <f t="shared" si="6"/>
        <v>0</v>
      </c>
      <c r="R205" s="107">
        <f t="shared" si="7"/>
        <v>0</v>
      </c>
      <c r="S205" s="107">
        <f t="shared" si="8"/>
        <v>0</v>
      </c>
      <c r="T205" s="107">
        <f t="shared" si="9"/>
        <v>0</v>
      </c>
      <c r="U205" s="107">
        <f t="shared" si="10"/>
        <v>0</v>
      </c>
      <c r="V205" s="107">
        <f t="shared" si="11"/>
        <v>0</v>
      </c>
      <c r="W205" s="107">
        <f t="shared" si="12"/>
        <v>0</v>
      </c>
      <c r="X205" s="107">
        <f t="shared" si="13"/>
        <v>0</v>
      </c>
      <c r="Y205" s="107">
        <f t="shared" si="14"/>
        <v>0</v>
      </c>
      <c r="Z205" s="107">
        <f t="shared" si="41"/>
        <v>0</v>
      </c>
      <c r="AA205" s="107">
        <f t="shared" si="42"/>
        <v>0</v>
      </c>
      <c r="AB205" s="107">
        <f t="shared" si="43"/>
        <v>0</v>
      </c>
      <c r="AC205" s="107">
        <f t="shared" si="44"/>
        <v>0</v>
      </c>
      <c r="AD205" s="107">
        <f t="shared" si="45"/>
        <v>0</v>
      </c>
      <c r="AE205" s="107">
        <f t="shared" si="46"/>
        <v>0</v>
      </c>
      <c r="AF205" s="107">
        <f t="shared" si="47"/>
        <v>0</v>
      </c>
      <c r="AG205" s="107">
        <f t="shared" si="48"/>
        <v>0</v>
      </c>
      <c r="AH205" s="107">
        <f t="shared" si="49"/>
        <v>0</v>
      </c>
      <c r="AI205" s="107">
        <f t="shared" si="50"/>
        <v>0</v>
      </c>
      <c r="AJ205" s="107">
        <f t="shared" si="51"/>
        <v>0</v>
      </c>
      <c r="AK205" s="107">
        <f t="shared" si="52"/>
        <v>0</v>
      </c>
    </row>
    <row r="206">
      <c r="A206" s="107"/>
      <c r="B206" s="107"/>
      <c r="C206" s="107"/>
      <c r="D206" s="107"/>
      <c r="E206" s="107"/>
      <c r="F206" s="108">
        <f t="shared" si="40"/>
        <v>3195</v>
      </c>
      <c r="G206" s="90" t="s">
        <v>402</v>
      </c>
      <c r="H206" s="14">
        <f>IF(ISNA(VLOOKUP(G206,Round4_Transactions!$A$2:$F$800,2,FALSE)), 0,VLOOKUP(G206,Round4_Transactions!$A$2:$F$800,2,FALSE))</f>
        <v>0</v>
      </c>
      <c r="I206" s="60">
        <f>IF(ISNA(VLOOKUP(G206,Round4_Transactions!$A$2:$F$800,3,FALSE)), 0,VLOOKUP(G206,Round4_Transactions!$A$2:$F$800,3,FALSE))</f>
        <v>0</v>
      </c>
      <c r="J206" s="60">
        <f>IF(ISNA(VLOOKUP(G206,Round4_Transactions!$A$2:$F$800,4,FALSE)), 0,VLOOKUP(G206,Round4_Transactions!$A$2:$F$800,4,FALSE))</f>
        <v>0</v>
      </c>
      <c r="K206" s="60">
        <f>IF(ISNA(VLOOKUP(G206,Round4_Transactions!$A$2:$F$800,5,FALSE)), 0,VLOOKUP(G206,Round4_Transactions!$A$2:$F$800,5,FALSE))</f>
        <v>0</v>
      </c>
      <c r="L206" s="86">
        <f>IF(ISNA(VLOOKUP(G206,Round4_Transactions!$A$2:$F$800,6,FALSE)), 0,VLOOKUP(G206,Round4_Transactions!$A$2:$F$800,6,FALSE))</f>
        <v>0</v>
      </c>
      <c r="M206" s="107">
        <f t="shared" si="1"/>
        <v>0</v>
      </c>
      <c r="N206" s="107">
        <f t="shared" si="3"/>
        <v>0</v>
      </c>
      <c r="O206" s="107">
        <f t="shared" si="4"/>
        <v>0</v>
      </c>
      <c r="P206" s="107">
        <f t="shared" si="5"/>
        <v>0</v>
      </c>
      <c r="Q206" s="107">
        <f t="shared" si="6"/>
        <v>0</v>
      </c>
      <c r="R206" s="107">
        <f t="shared" si="7"/>
        <v>0</v>
      </c>
      <c r="S206" s="107">
        <f t="shared" si="8"/>
        <v>0</v>
      </c>
      <c r="T206" s="107">
        <f t="shared" si="9"/>
        <v>0</v>
      </c>
      <c r="U206" s="107">
        <f t="shared" si="10"/>
        <v>0</v>
      </c>
      <c r="V206" s="107">
        <f t="shared" si="11"/>
        <v>0</v>
      </c>
      <c r="W206" s="107">
        <f t="shared" si="12"/>
        <v>0</v>
      </c>
      <c r="X206" s="107">
        <f t="shared" si="13"/>
        <v>0</v>
      </c>
      <c r="Y206" s="107">
        <f t="shared" si="14"/>
        <v>0</v>
      </c>
      <c r="Z206" s="107">
        <f t="shared" si="41"/>
        <v>0</v>
      </c>
      <c r="AA206" s="107">
        <f t="shared" si="42"/>
        <v>0</v>
      </c>
      <c r="AB206" s="107">
        <f t="shared" si="43"/>
        <v>0</v>
      </c>
      <c r="AC206" s="107">
        <f t="shared" si="44"/>
        <v>0</v>
      </c>
      <c r="AD206" s="107">
        <f t="shared" si="45"/>
        <v>0</v>
      </c>
      <c r="AE206" s="107">
        <f t="shared" si="46"/>
        <v>0</v>
      </c>
      <c r="AF206" s="107">
        <f t="shared" si="47"/>
        <v>0</v>
      </c>
      <c r="AG206" s="107">
        <f t="shared" si="48"/>
        <v>0</v>
      </c>
      <c r="AH206" s="107">
        <f t="shared" si="49"/>
        <v>0</v>
      </c>
      <c r="AI206" s="107">
        <f t="shared" si="50"/>
        <v>0</v>
      </c>
      <c r="AJ206" s="107">
        <f t="shared" si="51"/>
        <v>0</v>
      </c>
      <c r="AK206" s="107">
        <f t="shared" si="52"/>
        <v>0</v>
      </c>
    </row>
    <row r="207">
      <c r="A207" s="107"/>
      <c r="B207" s="107"/>
      <c r="C207" s="107"/>
      <c r="D207" s="107"/>
      <c r="E207" s="107"/>
      <c r="F207" s="108">
        <f t="shared" si="40"/>
        <v>3195</v>
      </c>
      <c r="G207" s="90" t="s">
        <v>403</v>
      </c>
      <c r="H207" s="14">
        <f>IF(ISNA(VLOOKUP(G207,Round4_Transactions!$A$2:$F$800,2,FALSE)), 0,VLOOKUP(G207,Round4_Transactions!$A$2:$F$800,2,FALSE))</f>
        <v>0</v>
      </c>
      <c r="I207" s="60">
        <f>IF(ISNA(VLOOKUP(G207,Round4_Transactions!$A$2:$F$800,3,FALSE)), 0,VLOOKUP(G207,Round4_Transactions!$A$2:$F$800,3,FALSE))</f>
        <v>0</v>
      </c>
      <c r="J207" s="60">
        <f>IF(ISNA(VLOOKUP(G207,Round4_Transactions!$A$2:$F$800,4,FALSE)), 0,VLOOKUP(G207,Round4_Transactions!$A$2:$F$800,4,FALSE))</f>
        <v>0</v>
      </c>
      <c r="K207" s="60">
        <f>IF(ISNA(VLOOKUP(G207,Round4_Transactions!$A$2:$F$800,5,FALSE)), 0,VLOOKUP(G207,Round4_Transactions!$A$2:$F$800,5,FALSE))</f>
        <v>0</v>
      </c>
      <c r="L207" s="86">
        <f>IF(ISNA(VLOOKUP(G207,Round4_Transactions!$A$2:$F$800,6,FALSE)), 0,VLOOKUP(G207,Round4_Transactions!$A$2:$F$800,6,FALSE))</f>
        <v>0</v>
      </c>
      <c r="M207" s="107">
        <f t="shared" si="1"/>
        <v>0</v>
      </c>
      <c r="N207" s="107">
        <f t="shared" si="3"/>
        <v>0</v>
      </c>
      <c r="O207" s="107">
        <f t="shared" si="4"/>
        <v>0</v>
      </c>
      <c r="P207" s="107">
        <f t="shared" si="5"/>
        <v>0</v>
      </c>
      <c r="Q207" s="107">
        <f t="shared" si="6"/>
        <v>0</v>
      </c>
      <c r="R207" s="107">
        <f t="shared" si="7"/>
        <v>0</v>
      </c>
      <c r="S207" s="107">
        <f t="shared" si="8"/>
        <v>0</v>
      </c>
      <c r="T207" s="107">
        <f t="shared" si="9"/>
        <v>0</v>
      </c>
      <c r="U207" s="107">
        <f t="shared" si="10"/>
        <v>0</v>
      </c>
      <c r="V207" s="107">
        <f t="shared" si="11"/>
        <v>0</v>
      </c>
      <c r="W207" s="107">
        <f t="shared" si="12"/>
        <v>0</v>
      </c>
      <c r="X207" s="107">
        <f t="shared" si="13"/>
        <v>0</v>
      </c>
      <c r="Y207" s="107">
        <f t="shared" si="14"/>
        <v>0</v>
      </c>
      <c r="Z207" s="107">
        <f t="shared" si="41"/>
        <v>0</v>
      </c>
      <c r="AA207" s="107">
        <f t="shared" si="42"/>
        <v>0</v>
      </c>
      <c r="AB207" s="107">
        <f t="shared" si="43"/>
        <v>0</v>
      </c>
      <c r="AC207" s="107">
        <f t="shared" si="44"/>
        <v>0</v>
      </c>
      <c r="AD207" s="107">
        <f t="shared" si="45"/>
        <v>0</v>
      </c>
      <c r="AE207" s="107">
        <f t="shared" si="46"/>
        <v>0</v>
      </c>
      <c r="AF207" s="107">
        <f t="shared" si="47"/>
        <v>0</v>
      </c>
      <c r="AG207" s="107">
        <f t="shared" si="48"/>
        <v>0</v>
      </c>
      <c r="AH207" s="107">
        <f t="shared" si="49"/>
        <v>0</v>
      </c>
      <c r="AI207" s="107">
        <f t="shared" si="50"/>
        <v>0</v>
      </c>
      <c r="AJ207" s="107">
        <f t="shared" si="51"/>
        <v>0</v>
      </c>
      <c r="AK207" s="107">
        <f t="shared" si="52"/>
        <v>0</v>
      </c>
    </row>
    <row r="208">
      <c r="A208" s="107"/>
      <c r="B208" s="107"/>
      <c r="C208" s="107"/>
      <c r="D208" s="107"/>
      <c r="E208" s="107"/>
      <c r="F208" s="108">
        <f t="shared" si="40"/>
        <v>3195</v>
      </c>
      <c r="G208" s="90" t="s">
        <v>404</v>
      </c>
      <c r="H208" s="14">
        <f>IF(ISNA(VLOOKUP(G208,Round4_Transactions!$A$2:$F$800,2,FALSE)), 0,VLOOKUP(G208,Round4_Transactions!$A$2:$F$800,2,FALSE))</f>
        <v>0</v>
      </c>
      <c r="I208" s="60">
        <f>IF(ISNA(VLOOKUP(G208,Round4_Transactions!$A$2:$F$800,3,FALSE)), 0,VLOOKUP(G208,Round4_Transactions!$A$2:$F$800,3,FALSE))</f>
        <v>0</v>
      </c>
      <c r="J208" s="60">
        <f>IF(ISNA(VLOOKUP(G208,Round4_Transactions!$A$2:$F$800,4,FALSE)), 0,VLOOKUP(G208,Round4_Transactions!$A$2:$F$800,4,FALSE))</f>
        <v>0</v>
      </c>
      <c r="K208" s="60">
        <f>IF(ISNA(VLOOKUP(G208,Round4_Transactions!$A$2:$F$800,5,FALSE)), 0,VLOOKUP(G208,Round4_Transactions!$A$2:$F$800,5,FALSE))</f>
        <v>0</v>
      </c>
      <c r="L208" s="86">
        <f>IF(ISNA(VLOOKUP(G208,Round4_Transactions!$A$2:$F$800,6,FALSE)), 0,VLOOKUP(G208,Round4_Transactions!$A$2:$F$800,6,FALSE))</f>
        <v>0</v>
      </c>
      <c r="M208" s="107">
        <f t="shared" si="1"/>
        <v>0</v>
      </c>
      <c r="N208" s="107">
        <f t="shared" si="3"/>
        <v>0</v>
      </c>
      <c r="O208" s="107">
        <f t="shared" si="4"/>
        <v>0</v>
      </c>
      <c r="P208" s="107">
        <f t="shared" si="5"/>
        <v>0</v>
      </c>
      <c r="Q208" s="107">
        <f t="shared" si="6"/>
        <v>0</v>
      </c>
      <c r="R208" s="107">
        <f t="shared" si="7"/>
        <v>0</v>
      </c>
      <c r="S208" s="107">
        <f t="shared" si="8"/>
        <v>0</v>
      </c>
      <c r="T208" s="107">
        <f t="shared" si="9"/>
        <v>0</v>
      </c>
      <c r="U208" s="107">
        <f t="shared" si="10"/>
        <v>0</v>
      </c>
      <c r="V208" s="107">
        <f t="shared" si="11"/>
        <v>0</v>
      </c>
      <c r="W208" s="107">
        <f t="shared" si="12"/>
        <v>0</v>
      </c>
      <c r="X208" s="107">
        <f t="shared" si="13"/>
        <v>0</v>
      </c>
      <c r="Y208" s="107">
        <f t="shared" si="14"/>
        <v>0</v>
      </c>
      <c r="Z208" s="107">
        <f t="shared" si="41"/>
        <v>0</v>
      </c>
      <c r="AA208" s="107">
        <f t="shared" si="42"/>
        <v>0</v>
      </c>
      <c r="AB208" s="107">
        <f t="shared" si="43"/>
        <v>0</v>
      </c>
      <c r="AC208" s="107">
        <f t="shared" si="44"/>
        <v>0</v>
      </c>
      <c r="AD208" s="107">
        <f t="shared" si="45"/>
        <v>0</v>
      </c>
      <c r="AE208" s="107">
        <f t="shared" si="46"/>
        <v>0</v>
      </c>
      <c r="AF208" s="107">
        <f t="shared" si="47"/>
        <v>0</v>
      </c>
      <c r="AG208" s="107">
        <f t="shared" si="48"/>
        <v>0</v>
      </c>
      <c r="AH208" s="107">
        <f t="shared" si="49"/>
        <v>0</v>
      </c>
      <c r="AI208" s="107">
        <f t="shared" si="50"/>
        <v>0</v>
      </c>
      <c r="AJ208" s="107">
        <f t="shared" si="51"/>
        <v>0</v>
      </c>
      <c r="AK208" s="107">
        <f t="shared" si="52"/>
        <v>0</v>
      </c>
    </row>
    <row r="209">
      <c r="A209" s="107"/>
      <c r="B209" s="107"/>
      <c r="C209" s="107"/>
      <c r="D209" s="107"/>
      <c r="E209" s="107"/>
      <c r="F209" s="108">
        <f t="shared" si="40"/>
        <v>3195</v>
      </c>
      <c r="G209" s="90" t="s">
        <v>405</v>
      </c>
      <c r="H209" s="14">
        <f>IF(ISNA(VLOOKUP(G209,Round4_Transactions!$A$2:$F$800,2,FALSE)), 0,VLOOKUP(G209,Round4_Transactions!$A$2:$F$800,2,FALSE))</f>
        <v>0</v>
      </c>
      <c r="I209" s="60">
        <f>IF(ISNA(VLOOKUP(G209,Round4_Transactions!$A$2:$F$800,3,FALSE)), 0,VLOOKUP(G209,Round4_Transactions!$A$2:$F$800,3,FALSE))</f>
        <v>0</v>
      </c>
      <c r="J209" s="60">
        <f>IF(ISNA(VLOOKUP(G209,Round4_Transactions!$A$2:$F$800,4,FALSE)), 0,VLOOKUP(G209,Round4_Transactions!$A$2:$F$800,4,FALSE))</f>
        <v>0</v>
      </c>
      <c r="K209" s="60">
        <f>IF(ISNA(VLOOKUP(G209,Round4_Transactions!$A$2:$F$800,5,FALSE)), 0,VLOOKUP(G209,Round4_Transactions!$A$2:$F$800,5,FALSE))</f>
        <v>0</v>
      </c>
      <c r="L209" s="86">
        <f>IF(ISNA(VLOOKUP(G209,Round4_Transactions!$A$2:$F$800,6,FALSE)), 0,VLOOKUP(G209,Round4_Transactions!$A$2:$F$800,6,FALSE))</f>
        <v>0</v>
      </c>
      <c r="M209" s="107">
        <f t="shared" si="1"/>
        <v>0</v>
      </c>
      <c r="N209" s="107">
        <f t="shared" si="3"/>
        <v>0</v>
      </c>
      <c r="O209" s="107">
        <f t="shared" si="4"/>
        <v>0</v>
      </c>
      <c r="P209" s="107">
        <f t="shared" si="5"/>
        <v>0</v>
      </c>
      <c r="Q209" s="107">
        <f t="shared" si="6"/>
        <v>0</v>
      </c>
      <c r="R209" s="107">
        <f t="shared" si="7"/>
        <v>0</v>
      </c>
      <c r="S209" s="107">
        <f t="shared" si="8"/>
        <v>0</v>
      </c>
      <c r="T209" s="107">
        <f t="shared" si="9"/>
        <v>0</v>
      </c>
      <c r="U209" s="107">
        <f t="shared" si="10"/>
        <v>0</v>
      </c>
      <c r="V209" s="107">
        <f t="shared" si="11"/>
        <v>0</v>
      </c>
      <c r="W209" s="107">
        <f t="shared" si="12"/>
        <v>0</v>
      </c>
      <c r="X209" s="107">
        <f t="shared" si="13"/>
        <v>0</v>
      </c>
      <c r="Y209" s="107">
        <f t="shared" si="14"/>
        <v>0</v>
      </c>
      <c r="Z209" s="107">
        <f t="shared" si="41"/>
        <v>0</v>
      </c>
      <c r="AA209" s="107">
        <f t="shared" si="42"/>
        <v>0</v>
      </c>
      <c r="AB209" s="107">
        <f t="shared" si="43"/>
        <v>0</v>
      </c>
      <c r="AC209" s="107">
        <f t="shared" si="44"/>
        <v>0</v>
      </c>
      <c r="AD209" s="107">
        <f t="shared" si="45"/>
        <v>0</v>
      </c>
      <c r="AE209" s="107">
        <f t="shared" si="46"/>
        <v>0</v>
      </c>
      <c r="AF209" s="107">
        <f t="shared" si="47"/>
        <v>0</v>
      </c>
      <c r="AG209" s="107">
        <f t="shared" si="48"/>
        <v>0</v>
      </c>
      <c r="AH209" s="107">
        <f t="shared" si="49"/>
        <v>0</v>
      </c>
      <c r="AI209" s="107">
        <f t="shared" si="50"/>
        <v>0</v>
      </c>
      <c r="AJ209" s="107">
        <f t="shared" si="51"/>
        <v>0</v>
      </c>
      <c r="AK209" s="107">
        <f t="shared" si="52"/>
        <v>0</v>
      </c>
    </row>
    <row r="210">
      <c r="A210" s="107"/>
      <c r="B210" s="107"/>
      <c r="C210" s="107"/>
      <c r="D210" s="107"/>
      <c r="E210" s="107"/>
      <c r="F210" s="108">
        <f t="shared" si="40"/>
        <v>3195</v>
      </c>
      <c r="G210" s="90" t="s">
        <v>406</v>
      </c>
      <c r="H210" s="14">
        <f>IF(ISNA(VLOOKUP(G210,Round4_Transactions!$A$2:$F$800,2,FALSE)), 0,VLOOKUP(G210,Round4_Transactions!$A$2:$F$800,2,FALSE))</f>
        <v>0</v>
      </c>
      <c r="I210" s="60">
        <f>IF(ISNA(VLOOKUP(G210,Round4_Transactions!$A$2:$F$800,3,FALSE)), 0,VLOOKUP(G210,Round4_Transactions!$A$2:$F$800,3,FALSE))</f>
        <v>0</v>
      </c>
      <c r="J210" s="60">
        <f>IF(ISNA(VLOOKUP(G210,Round4_Transactions!$A$2:$F$800,4,FALSE)), 0,VLOOKUP(G210,Round4_Transactions!$A$2:$F$800,4,FALSE))</f>
        <v>0</v>
      </c>
      <c r="K210" s="60">
        <f>IF(ISNA(VLOOKUP(G210,Round4_Transactions!$A$2:$F$800,5,FALSE)), 0,VLOOKUP(G210,Round4_Transactions!$A$2:$F$800,5,FALSE))</f>
        <v>0</v>
      </c>
      <c r="L210" s="86">
        <f>IF(ISNA(VLOOKUP(G210,Round4_Transactions!$A$2:$F$800,6,FALSE)), 0,VLOOKUP(G210,Round4_Transactions!$A$2:$F$800,6,FALSE))</f>
        <v>0</v>
      </c>
      <c r="M210" s="107">
        <f t="shared" si="1"/>
        <v>0</v>
      </c>
      <c r="N210" s="107">
        <f t="shared" si="3"/>
        <v>0</v>
      </c>
      <c r="O210" s="107">
        <f t="shared" si="4"/>
        <v>0</v>
      </c>
      <c r="P210" s="107">
        <f t="shared" si="5"/>
        <v>0</v>
      </c>
      <c r="Q210" s="107">
        <f t="shared" si="6"/>
        <v>0</v>
      </c>
      <c r="R210" s="107">
        <f t="shared" si="7"/>
        <v>0</v>
      </c>
      <c r="S210" s="107">
        <f t="shared" si="8"/>
        <v>0</v>
      </c>
      <c r="T210" s="107">
        <f t="shared" si="9"/>
        <v>0</v>
      </c>
      <c r="U210" s="107">
        <f t="shared" si="10"/>
        <v>0</v>
      </c>
      <c r="V210" s="107">
        <f t="shared" si="11"/>
        <v>0</v>
      </c>
      <c r="W210" s="107">
        <f t="shared" si="12"/>
        <v>0</v>
      </c>
      <c r="X210" s="107">
        <f t="shared" si="13"/>
        <v>0</v>
      </c>
      <c r="Y210" s="107">
        <f t="shared" si="14"/>
        <v>0</v>
      </c>
      <c r="Z210" s="107">
        <f t="shared" si="41"/>
        <v>0</v>
      </c>
      <c r="AA210" s="107">
        <f t="shared" si="42"/>
        <v>0</v>
      </c>
      <c r="AB210" s="107">
        <f t="shared" si="43"/>
        <v>0</v>
      </c>
      <c r="AC210" s="107">
        <f t="shared" si="44"/>
        <v>0</v>
      </c>
      <c r="AD210" s="107">
        <f t="shared" si="45"/>
        <v>0</v>
      </c>
      <c r="AE210" s="107">
        <f t="shared" si="46"/>
        <v>0</v>
      </c>
      <c r="AF210" s="107">
        <f t="shared" si="47"/>
        <v>0</v>
      </c>
      <c r="AG210" s="107">
        <f t="shared" si="48"/>
        <v>0</v>
      </c>
      <c r="AH210" s="107">
        <f t="shared" si="49"/>
        <v>0</v>
      </c>
      <c r="AI210" s="107">
        <f t="shared" si="50"/>
        <v>0</v>
      </c>
      <c r="AJ210" s="107">
        <f t="shared" si="51"/>
        <v>0</v>
      </c>
      <c r="AK210" s="107">
        <f t="shared" si="52"/>
        <v>0</v>
      </c>
    </row>
    <row r="211">
      <c r="A211" s="107"/>
      <c r="B211" s="107"/>
      <c r="C211" s="107"/>
      <c r="D211" s="107"/>
      <c r="E211" s="107"/>
      <c r="F211" s="108">
        <f t="shared" si="40"/>
        <v>3195</v>
      </c>
      <c r="G211" s="90" t="s">
        <v>407</v>
      </c>
      <c r="H211" s="14">
        <f>IF(ISNA(VLOOKUP(G211,Round4_Transactions!$A$2:$F$800,2,FALSE)), 0,VLOOKUP(G211,Round4_Transactions!$A$2:$F$800,2,FALSE))</f>
        <v>0</v>
      </c>
      <c r="I211" s="60">
        <f>IF(ISNA(VLOOKUP(G211,Round4_Transactions!$A$2:$F$800,3,FALSE)), 0,VLOOKUP(G211,Round4_Transactions!$A$2:$F$800,3,FALSE))</f>
        <v>0</v>
      </c>
      <c r="J211" s="60">
        <f>IF(ISNA(VLOOKUP(G211,Round4_Transactions!$A$2:$F$800,4,FALSE)), 0,VLOOKUP(G211,Round4_Transactions!$A$2:$F$800,4,FALSE))</f>
        <v>0</v>
      </c>
      <c r="K211" s="60">
        <f>IF(ISNA(VLOOKUP(G211,Round4_Transactions!$A$2:$F$800,5,FALSE)), 0,VLOOKUP(G211,Round4_Transactions!$A$2:$F$800,5,FALSE))</f>
        <v>0</v>
      </c>
      <c r="L211" s="86">
        <f>IF(ISNA(VLOOKUP(G211,Round4_Transactions!$A$2:$F$800,6,FALSE)), 0,VLOOKUP(G211,Round4_Transactions!$A$2:$F$800,6,FALSE))</f>
        <v>0</v>
      </c>
      <c r="M211" s="107">
        <f t="shared" si="1"/>
        <v>0</v>
      </c>
      <c r="N211" s="107">
        <f t="shared" si="3"/>
        <v>0</v>
      </c>
      <c r="O211" s="107">
        <f t="shared" si="4"/>
        <v>0</v>
      </c>
      <c r="P211" s="107">
        <f t="shared" si="5"/>
        <v>0</v>
      </c>
      <c r="Q211" s="107">
        <f t="shared" si="6"/>
        <v>0</v>
      </c>
      <c r="R211" s="107">
        <f t="shared" si="7"/>
        <v>0</v>
      </c>
      <c r="S211" s="107">
        <f t="shared" si="8"/>
        <v>0</v>
      </c>
      <c r="T211" s="107">
        <f t="shared" si="9"/>
        <v>0</v>
      </c>
      <c r="U211" s="107">
        <f t="shared" si="10"/>
        <v>0</v>
      </c>
      <c r="V211" s="107">
        <f t="shared" si="11"/>
        <v>0</v>
      </c>
      <c r="W211" s="107">
        <f t="shared" si="12"/>
        <v>0</v>
      </c>
      <c r="X211" s="107">
        <f t="shared" si="13"/>
        <v>0</v>
      </c>
      <c r="Y211" s="107">
        <f t="shared" si="14"/>
        <v>0</v>
      </c>
      <c r="Z211" s="107">
        <f t="shared" si="41"/>
        <v>0</v>
      </c>
      <c r="AA211" s="107">
        <f t="shared" si="42"/>
        <v>0</v>
      </c>
      <c r="AB211" s="107">
        <f t="shared" si="43"/>
        <v>0</v>
      </c>
      <c r="AC211" s="107">
        <f t="shared" si="44"/>
        <v>0</v>
      </c>
      <c r="AD211" s="107">
        <f t="shared" si="45"/>
        <v>0</v>
      </c>
      <c r="AE211" s="107">
        <f t="shared" si="46"/>
        <v>0</v>
      </c>
      <c r="AF211" s="107">
        <f t="shared" si="47"/>
        <v>0</v>
      </c>
      <c r="AG211" s="107">
        <f t="shared" si="48"/>
        <v>0</v>
      </c>
      <c r="AH211" s="107">
        <f t="shared" si="49"/>
        <v>0</v>
      </c>
      <c r="AI211" s="107">
        <f t="shared" si="50"/>
        <v>0</v>
      </c>
      <c r="AJ211" s="107">
        <f t="shared" si="51"/>
        <v>0</v>
      </c>
      <c r="AK211" s="107">
        <f t="shared" si="52"/>
        <v>0</v>
      </c>
    </row>
    <row r="212">
      <c r="A212" s="107"/>
      <c r="B212" s="107"/>
      <c r="C212" s="107"/>
      <c r="D212" s="107"/>
      <c r="E212" s="107"/>
      <c r="F212" s="108">
        <f t="shared" si="40"/>
        <v>3195</v>
      </c>
      <c r="G212" s="90" t="s">
        <v>408</v>
      </c>
      <c r="H212" s="14">
        <f>IF(ISNA(VLOOKUP(G212,Round4_Transactions!$A$2:$F$800,2,FALSE)), 0,VLOOKUP(G212,Round4_Transactions!$A$2:$F$800,2,FALSE))</f>
        <v>0</v>
      </c>
      <c r="I212" s="60">
        <f>IF(ISNA(VLOOKUP(G212,Round4_Transactions!$A$2:$F$800,3,FALSE)), 0,VLOOKUP(G212,Round4_Transactions!$A$2:$F$800,3,FALSE))</f>
        <v>0</v>
      </c>
      <c r="J212" s="60">
        <f>IF(ISNA(VLOOKUP(G212,Round4_Transactions!$A$2:$F$800,4,FALSE)), 0,VLOOKUP(G212,Round4_Transactions!$A$2:$F$800,4,FALSE))</f>
        <v>0</v>
      </c>
      <c r="K212" s="60">
        <f>IF(ISNA(VLOOKUP(G212,Round4_Transactions!$A$2:$F$800,5,FALSE)), 0,VLOOKUP(G212,Round4_Transactions!$A$2:$F$800,5,FALSE))</f>
        <v>0</v>
      </c>
      <c r="L212" s="86">
        <f>IF(ISNA(VLOOKUP(G212,Round4_Transactions!$A$2:$F$800,6,FALSE)), 0,VLOOKUP(G212,Round4_Transactions!$A$2:$F$800,6,FALSE))</f>
        <v>0</v>
      </c>
      <c r="M212" s="107">
        <f t="shared" si="1"/>
        <v>0</v>
      </c>
      <c r="N212" s="107">
        <f t="shared" si="3"/>
        <v>0</v>
      </c>
      <c r="O212" s="107">
        <f t="shared" si="4"/>
        <v>0</v>
      </c>
      <c r="P212" s="107">
        <f t="shared" si="5"/>
        <v>0</v>
      </c>
      <c r="Q212" s="107">
        <f t="shared" si="6"/>
        <v>0</v>
      </c>
      <c r="R212" s="107">
        <f t="shared" si="7"/>
        <v>0</v>
      </c>
      <c r="S212" s="107">
        <f t="shared" si="8"/>
        <v>0</v>
      </c>
      <c r="T212" s="107">
        <f t="shared" si="9"/>
        <v>0</v>
      </c>
      <c r="U212" s="107">
        <f t="shared" si="10"/>
        <v>0</v>
      </c>
      <c r="V212" s="107">
        <f t="shared" si="11"/>
        <v>0</v>
      </c>
      <c r="W212" s="107">
        <f t="shared" si="12"/>
        <v>0</v>
      </c>
      <c r="X212" s="107">
        <f t="shared" si="13"/>
        <v>0</v>
      </c>
      <c r="Y212" s="107">
        <f t="shared" si="14"/>
        <v>0</v>
      </c>
      <c r="Z212" s="107">
        <f t="shared" si="41"/>
        <v>0</v>
      </c>
      <c r="AA212" s="107">
        <f t="shared" si="42"/>
        <v>0</v>
      </c>
      <c r="AB212" s="107">
        <f t="shared" si="43"/>
        <v>0</v>
      </c>
      <c r="AC212" s="107">
        <f t="shared" si="44"/>
        <v>0</v>
      </c>
      <c r="AD212" s="107">
        <f t="shared" si="45"/>
        <v>0</v>
      </c>
      <c r="AE212" s="107">
        <f t="shared" si="46"/>
        <v>0</v>
      </c>
      <c r="AF212" s="107">
        <f t="shared" si="47"/>
        <v>0</v>
      </c>
      <c r="AG212" s="107">
        <f t="shared" si="48"/>
        <v>0</v>
      </c>
      <c r="AH212" s="107">
        <f t="shared" si="49"/>
        <v>0</v>
      </c>
      <c r="AI212" s="107">
        <f t="shared" si="50"/>
        <v>0</v>
      </c>
      <c r="AJ212" s="107">
        <f t="shared" si="51"/>
        <v>0</v>
      </c>
      <c r="AK212" s="107">
        <f t="shared" si="52"/>
        <v>0</v>
      </c>
    </row>
    <row r="213">
      <c r="A213" s="107"/>
      <c r="B213" s="107"/>
      <c r="C213" s="107"/>
      <c r="D213" s="107"/>
      <c r="E213" s="107"/>
      <c r="F213" s="108">
        <f t="shared" si="40"/>
        <v>3195</v>
      </c>
      <c r="G213" s="90" t="s">
        <v>409</v>
      </c>
      <c r="H213" s="14">
        <f>IF(ISNA(VLOOKUP(G213,Round4_Transactions!$A$2:$F$800,2,FALSE)), 0,VLOOKUP(G213,Round4_Transactions!$A$2:$F$800,2,FALSE))</f>
        <v>0</v>
      </c>
      <c r="I213" s="60">
        <f>IF(ISNA(VLOOKUP(G213,Round4_Transactions!$A$2:$F$800,3,FALSE)), 0,VLOOKUP(G213,Round4_Transactions!$A$2:$F$800,3,FALSE))</f>
        <v>0</v>
      </c>
      <c r="J213" s="60">
        <f>IF(ISNA(VLOOKUP(G213,Round4_Transactions!$A$2:$F$800,4,FALSE)), 0,VLOOKUP(G213,Round4_Transactions!$A$2:$F$800,4,FALSE))</f>
        <v>0</v>
      </c>
      <c r="K213" s="60">
        <f>IF(ISNA(VLOOKUP(G213,Round4_Transactions!$A$2:$F$800,5,FALSE)), 0,VLOOKUP(G213,Round4_Transactions!$A$2:$F$800,5,FALSE))</f>
        <v>0</v>
      </c>
      <c r="L213" s="86">
        <f>IF(ISNA(VLOOKUP(G213,Round4_Transactions!$A$2:$F$800,6,FALSE)), 0,VLOOKUP(G213,Round4_Transactions!$A$2:$F$800,6,FALSE))</f>
        <v>0</v>
      </c>
      <c r="M213" s="107">
        <f t="shared" si="1"/>
        <v>0</v>
      </c>
      <c r="N213" s="107">
        <f t="shared" si="3"/>
        <v>0</v>
      </c>
      <c r="O213" s="107">
        <f t="shared" si="4"/>
        <v>0</v>
      </c>
      <c r="P213" s="107">
        <f t="shared" si="5"/>
        <v>0</v>
      </c>
      <c r="Q213" s="107">
        <f t="shared" si="6"/>
        <v>0</v>
      </c>
      <c r="R213" s="107">
        <f t="shared" si="7"/>
        <v>0</v>
      </c>
      <c r="S213" s="107">
        <f t="shared" si="8"/>
        <v>0</v>
      </c>
      <c r="T213" s="107">
        <f t="shared" si="9"/>
        <v>0</v>
      </c>
      <c r="U213" s="107">
        <f t="shared" si="10"/>
        <v>0</v>
      </c>
      <c r="V213" s="107">
        <f t="shared" si="11"/>
        <v>0</v>
      </c>
      <c r="W213" s="107">
        <f t="shared" si="12"/>
        <v>0</v>
      </c>
      <c r="X213" s="107">
        <f t="shared" si="13"/>
        <v>0</v>
      </c>
      <c r="Y213" s="107">
        <f t="shared" si="14"/>
        <v>0</v>
      </c>
      <c r="Z213" s="107">
        <f t="shared" si="41"/>
        <v>0</v>
      </c>
      <c r="AA213" s="107">
        <f t="shared" si="42"/>
        <v>0</v>
      </c>
      <c r="AB213" s="107">
        <f t="shared" si="43"/>
        <v>0</v>
      </c>
      <c r="AC213" s="107">
        <f t="shared" si="44"/>
        <v>0</v>
      </c>
      <c r="AD213" s="107">
        <f t="shared" si="45"/>
        <v>0</v>
      </c>
      <c r="AE213" s="107">
        <f t="shared" si="46"/>
        <v>0</v>
      </c>
      <c r="AF213" s="107">
        <f t="shared" si="47"/>
        <v>0</v>
      </c>
      <c r="AG213" s="107">
        <f t="shared" si="48"/>
        <v>0</v>
      </c>
      <c r="AH213" s="107">
        <f t="shared" si="49"/>
        <v>0</v>
      </c>
      <c r="AI213" s="107">
        <f t="shared" si="50"/>
        <v>0</v>
      </c>
      <c r="AJ213" s="107">
        <f t="shared" si="51"/>
        <v>0</v>
      </c>
      <c r="AK213" s="107">
        <f t="shared" si="52"/>
        <v>0</v>
      </c>
    </row>
    <row r="214">
      <c r="A214" s="107"/>
      <c r="B214" s="107"/>
      <c r="C214" s="107"/>
      <c r="D214" s="107"/>
      <c r="E214" s="107"/>
      <c r="F214" s="108">
        <f t="shared" si="40"/>
        <v>3195</v>
      </c>
      <c r="G214" s="90" t="s">
        <v>410</v>
      </c>
      <c r="H214" s="14">
        <f>IF(ISNA(VLOOKUP(G214,Round4_Transactions!$A$2:$F$800,2,FALSE)), 0,VLOOKUP(G214,Round4_Transactions!$A$2:$F$800,2,FALSE))</f>
        <v>0</v>
      </c>
      <c r="I214" s="60">
        <f>IF(ISNA(VLOOKUP(G214,Round4_Transactions!$A$2:$F$800,3,FALSE)), 0,VLOOKUP(G214,Round4_Transactions!$A$2:$F$800,3,FALSE))</f>
        <v>0</v>
      </c>
      <c r="J214" s="60">
        <f>IF(ISNA(VLOOKUP(G214,Round4_Transactions!$A$2:$F$800,4,FALSE)), 0,VLOOKUP(G214,Round4_Transactions!$A$2:$F$800,4,FALSE))</f>
        <v>0</v>
      </c>
      <c r="K214" s="60">
        <f>IF(ISNA(VLOOKUP(G214,Round4_Transactions!$A$2:$F$800,5,FALSE)), 0,VLOOKUP(G214,Round4_Transactions!$A$2:$F$800,5,FALSE))</f>
        <v>0</v>
      </c>
      <c r="L214" s="86">
        <f>IF(ISNA(VLOOKUP(G214,Round4_Transactions!$A$2:$F$800,6,FALSE)), 0,VLOOKUP(G214,Round4_Transactions!$A$2:$F$800,6,FALSE))</f>
        <v>0</v>
      </c>
      <c r="M214" s="107">
        <f t="shared" si="1"/>
        <v>0</v>
      </c>
      <c r="N214" s="107">
        <f t="shared" si="3"/>
        <v>0</v>
      </c>
      <c r="O214" s="107">
        <f t="shared" si="4"/>
        <v>0</v>
      </c>
      <c r="P214" s="107">
        <f t="shared" si="5"/>
        <v>0</v>
      </c>
      <c r="Q214" s="107">
        <f t="shared" si="6"/>
        <v>0</v>
      </c>
      <c r="R214" s="107">
        <f t="shared" si="7"/>
        <v>0</v>
      </c>
      <c r="S214" s="107">
        <f t="shared" si="8"/>
        <v>0</v>
      </c>
      <c r="T214" s="107">
        <f t="shared" si="9"/>
        <v>0</v>
      </c>
      <c r="U214" s="107">
        <f t="shared" si="10"/>
        <v>0</v>
      </c>
      <c r="V214" s="107">
        <f t="shared" si="11"/>
        <v>0</v>
      </c>
      <c r="W214" s="107">
        <f t="shared" si="12"/>
        <v>0</v>
      </c>
      <c r="X214" s="107">
        <f t="shared" si="13"/>
        <v>0</v>
      </c>
      <c r="Y214" s="107">
        <f t="shared" si="14"/>
        <v>0</v>
      </c>
      <c r="Z214" s="107">
        <f t="shared" si="41"/>
        <v>0</v>
      </c>
      <c r="AA214" s="107">
        <f t="shared" si="42"/>
        <v>0</v>
      </c>
      <c r="AB214" s="107">
        <f t="shared" si="43"/>
        <v>0</v>
      </c>
      <c r="AC214" s="107">
        <f t="shared" si="44"/>
        <v>0</v>
      </c>
      <c r="AD214" s="107">
        <f t="shared" si="45"/>
        <v>0</v>
      </c>
      <c r="AE214" s="107">
        <f t="shared" si="46"/>
        <v>0</v>
      </c>
      <c r="AF214" s="107">
        <f t="shared" si="47"/>
        <v>0</v>
      </c>
      <c r="AG214" s="107">
        <f t="shared" si="48"/>
        <v>0</v>
      </c>
      <c r="AH214" s="107">
        <f t="shared" si="49"/>
        <v>0</v>
      </c>
      <c r="AI214" s="107">
        <f t="shared" si="50"/>
        <v>0</v>
      </c>
      <c r="AJ214" s="107">
        <f t="shared" si="51"/>
        <v>0</v>
      </c>
      <c r="AK214" s="107">
        <f t="shared" si="52"/>
        <v>0</v>
      </c>
    </row>
    <row r="215">
      <c r="A215" s="107"/>
      <c r="B215" s="107"/>
      <c r="C215" s="107"/>
      <c r="D215" s="107"/>
      <c r="E215" s="107"/>
      <c r="F215" s="108">
        <f t="shared" si="40"/>
        <v>3195</v>
      </c>
      <c r="G215" s="90" t="s">
        <v>411</v>
      </c>
      <c r="H215" s="14">
        <f>IF(ISNA(VLOOKUP(G215,Round4_Transactions!$A$2:$F$800,2,FALSE)), 0,VLOOKUP(G215,Round4_Transactions!$A$2:$F$800,2,FALSE))</f>
        <v>0</v>
      </c>
      <c r="I215" s="60">
        <f>IF(ISNA(VLOOKUP(G215,Round4_Transactions!$A$2:$F$800,3,FALSE)), 0,VLOOKUP(G215,Round4_Transactions!$A$2:$F$800,3,FALSE))</f>
        <v>0</v>
      </c>
      <c r="J215" s="60">
        <f>IF(ISNA(VLOOKUP(G215,Round4_Transactions!$A$2:$F$800,4,FALSE)), 0,VLOOKUP(G215,Round4_Transactions!$A$2:$F$800,4,FALSE))</f>
        <v>0</v>
      </c>
      <c r="K215" s="60">
        <f>IF(ISNA(VLOOKUP(G215,Round4_Transactions!$A$2:$F$800,5,FALSE)), 0,VLOOKUP(G215,Round4_Transactions!$A$2:$F$800,5,FALSE))</f>
        <v>0</v>
      </c>
      <c r="L215" s="86">
        <f>IF(ISNA(VLOOKUP(G215,Round4_Transactions!$A$2:$F$800,6,FALSE)), 0,VLOOKUP(G215,Round4_Transactions!$A$2:$F$800,6,FALSE))</f>
        <v>0</v>
      </c>
      <c r="M215" s="107">
        <f t="shared" si="1"/>
        <v>0</v>
      </c>
      <c r="N215" s="107">
        <f t="shared" si="3"/>
        <v>0</v>
      </c>
      <c r="O215" s="107">
        <f t="shared" si="4"/>
        <v>0</v>
      </c>
      <c r="P215" s="107">
        <f t="shared" si="5"/>
        <v>0</v>
      </c>
      <c r="Q215" s="107">
        <f t="shared" si="6"/>
        <v>0</v>
      </c>
      <c r="R215" s="107">
        <f t="shared" si="7"/>
        <v>0</v>
      </c>
      <c r="S215" s="107">
        <f t="shared" si="8"/>
        <v>0</v>
      </c>
      <c r="T215" s="107">
        <f t="shared" si="9"/>
        <v>0</v>
      </c>
      <c r="U215" s="107">
        <f t="shared" si="10"/>
        <v>0</v>
      </c>
      <c r="V215" s="107">
        <f t="shared" si="11"/>
        <v>0</v>
      </c>
      <c r="W215" s="107">
        <f t="shared" si="12"/>
        <v>0</v>
      </c>
      <c r="X215" s="107">
        <f t="shared" si="13"/>
        <v>0</v>
      </c>
      <c r="Y215" s="107">
        <f t="shared" si="14"/>
        <v>0</v>
      </c>
      <c r="Z215" s="107">
        <f t="shared" si="41"/>
        <v>0</v>
      </c>
      <c r="AA215" s="107">
        <f t="shared" si="42"/>
        <v>0</v>
      </c>
      <c r="AB215" s="107">
        <f t="shared" si="43"/>
        <v>0</v>
      </c>
      <c r="AC215" s="107">
        <f t="shared" si="44"/>
        <v>0</v>
      </c>
      <c r="AD215" s="107">
        <f t="shared" si="45"/>
        <v>0</v>
      </c>
      <c r="AE215" s="107">
        <f t="shared" si="46"/>
        <v>0</v>
      </c>
      <c r="AF215" s="107">
        <f t="shared" si="47"/>
        <v>0</v>
      </c>
      <c r="AG215" s="107">
        <f t="shared" si="48"/>
        <v>0</v>
      </c>
      <c r="AH215" s="107">
        <f t="shared" si="49"/>
        <v>0</v>
      </c>
      <c r="AI215" s="107">
        <f t="shared" si="50"/>
        <v>0</v>
      </c>
      <c r="AJ215" s="107">
        <f t="shared" si="51"/>
        <v>0</v>
      </c>
      <c r="AK215" s="107">
        <f t="shared" si="52"/>
        <v>0</v>
      </c>
    </row>
    <row r="216">
      <c r="A216" s="107"/>
      <c r="B216" s="107"/>
      <c r="C216" s="107"/>
      <c r="D216" s="107"/>
      <c r="E216" s="107"/>
      <c r="F216" s="108">
        <f t="shared" si="40"/>
        <v>3195</v>
      </c>
      <c r="G216" s="90" t="s">
        <v>412</v>
      </c>
      <c r="H216" s="14">
        <f>IF(ISNA(VLOOKUP(G216,Round4_Transactions!$A$2:$F$800,2,FALSE)), 0,VLOOKUP(G216,Round4_Transactions!$A$2:$F$800,2,FALSE))</f>
        <v>0</v>
      </c>
      <c r="I216" s="60">
        <f>IF(ISNA(VLOOKUP(G216,Round4_Transactions!$A$2:$F$800,3,FALSE)), 0,VLOOKUP(G216,Round4_Transactions!$A$2:$F$800,3,FALSE))</f>
        <v>0</v>
      </c>
      <c r="J216" s="60">
        <f>IF(ISNA(VLOOKUP(G216,Round4_Transactions!$A$2:$F$800,4,FALSE)), 0,VLOOKUP(G216,Round4_Transactions!$A$2:$F$800,4,FALSE))</f>
        <v>0</v>
      </c>
      <c r="K216" s="60">
        <f>IF(ISNA(VLOOKUP(G216,Round4_Transactions!$A$2:$F$800,5,FALSE)), 0,VLOOKUP(G216,Round4_Transactions!$A$2:$F$800,5,FALSE))</f>
        <v>0</v>
      </c>
      <c r="L216" s="86">
        <f>IF(ISNA(VLOOKUP(G216,Round4_Transactions!$A$2:$F$800,6,FALSE)), 0,VLOOKUP(G216,Round4_Transactions!$A$2:$F$800,6,FALSE))</f>
        <v>0</v>
      </c>
      <c r="M216" s="107">
        <f t="shared" si="1"/>
        <v>0</v>
      </c>
      <c r="N216" s="107">
        <f t="shared" si="3"/>
        <v>0</v>
      </c>
      <c r="O216" s="107">
        <f t="shared" si="4"/>
        <v>0</v>
      </c>
      <c r="P216" s="107">
        <f t="shared" si="5"/>
        <v>0</v>
      </c>
      <c r="Q216" s="107">
        <f t="shared" si="6"/>
        <v>0</v>
      </c>
      <c r="R216" s="107">
        <f t="shared" si="7"/>
        <v>0</v>
      </c>
      <c r="S216" s="107">
        <f t="shared" si="8"/>
        <v>0</v>
      </c>
      <c r="T216" s="107">
        <f t="shared" si="9"/>
        <v>0</v>
      </c>
      <c r="U216" s="107">
        <f t="shared" si="10"/>
        <v>0</v>
      </c>
      <c r="V216" s="107">
        <f t="shared" si="11"/>
        <v>0</v>
      </c>
      <c r="W216" s="107">
        <f t="shared" si="12"/>
        <v>0</v>
      </c>
      <c r="X216" s="107">
        <f t="shared" si="13"/>
        <v>0</v>
      </c>
      <c r="Y216" s="107">
        <f t="shared" si="14"/>
        <v>0</v>
      </c>
      <c r="Z216" s="107">
        <f t="shared" si="41"/>
        <v>0</v>
      </c>
      <c r="AA216" s="107">
        <f t="shared" si="42"/>
        <v>0</v>
      </c>
      <c r="AB216" s="107">
        <f t="shared" si="43"/>
        <v>0</v>
      </c>
      <c r="AC216" s="107">
        <f t="shared" si="44"/>
        <v>0</v>
      </c>
      <c r="AD216" s="107">
        <f t="shared" si="45"/>
        <v>0</v>
      </c>
      <c r="AE216" s="107">
        <f t="shared" si="46"/>
        <v>0</v>
      </c>
      <c r="AF216" s="107">
        <f t="shared" si="47"/>
        <v>0</v>
      </c>
      <c r="AG216" s="107">
        <f t="shared" si="48"/>
        <v>0</v>
      </c>
      <c r="AH216" s="107">
        <f t="shared" si="49"/>
        <v>0</v>
      </c>
      <c r="AI216" s="107">
        <f t="shared" si="50"/>
        <v>0</v>
      </c>
      <c r="AJ216" s="107">
        <f t="shared" si="51"/>
        <v>0</v>
      </c>
      <c r="AK216" s="107">
        <f t="shared" si="52"/>
        <v>0</v>
      </c>
    </row>
    <row r="217">
      <c r="A217" s="107"/>
      <c r="B217" s="107"/>
      <c r="C217" s="107"/>
      <c r="D217" s="107"/>
      <c r="E217" s="107"/>
      <c r="F217" s="108">
        <f t="shared" si="40"/>
        <v>3195</v>
      </c>
      <c r="G217" s="90" t="s">
        <v>413</v>
      </c>
      <c r="H217" s="14">
        <f>IF(ISNA(VLOOKUP(G217,Round4_Transactions!$A$2:$F$800,2,FALSE)), 0,VLOOKUP(G217,Round4_Transactions!$A$2:$F$800,2,FALSE))</f>
        <v>0</v>
      </c>
      <c r="I217" s="60">
        <f>IF(ISNA(VLOOKUP(G217,Round4_Transactions!$A$2:$F$800,3,FALSE)), 0,VLOOKUP(G217,Round4_Transactions!$A$2:$F$800,3,FALSE))</f>
        <v>0</v>
      </c>
      <c r="J217" s="60">
        <f>IF(ISNA(VLOOKUP(G217,Round4_Transactions!$A$2:$F$800,4,FALSE)), 0,VLOOKUP(G217,Round4_Transactions!$A$2:$F$800,4,FALSE))</f>
        <v>0</v>
      </c>
      <c r="K217" s="60">
        <f>IF(ISNA(VLOOKUP(G217,Round4_Transactions!$A$2:$F$800,5,FALSE)), 0,VLOOKUP(G217,Round4_Transactions!$A$2:$F$800,5,FALSE))</f>
        <v>0</v>
      </c>
      <c r="L217" s="86">
        <f>IF(ISNA(VLOOKUP(G217,Round4_Transactions!$A$2:$F$800,6,FALSE)), 0,VLOOKUP(G217,Round4_Transactions!$A$2:$F$800,6,FALSE))</f>
        <v>0</v>
      </c>
      <c r="M217" s="107">
        <f t="shared" si="1"/>
        <v>0</v>
      </c>
      <c r="N217" s="107">
        <f t="shared" si="3"/>
        <v>0</v>
      </c>
      <c r="O217" s="107">
        <f t="shared" si="4"/>
        <v>0</v>
      </c>
      <c r="P217" s="107">
        <f t="shared" si="5"/>
        <v>0</v>
      </c>
      <c r="Q217" s="107">
        <f t="shared" si="6"/>
        <v>0</v>
      </c>
      <c r="R217" s="107">
        <f t="shared" si="7"/>
        <v>0</v>
      </c>
      <c r="S217" s="107">
        <f t="shared" si="8"/>
        <v>0</v>
      </c>
      <c r="T217" s="107">
        <f t="shared" si="9"/>
        <v>0</v>
      </c>
      <c r="U217" s="107">
        <f t="shared" si="10"/>
        <v>0</v>
      </c>
      <c r="V217" s="107">
        <f t="shared" si="11"/>
        <v>0</v>
      </c>
      <c r="W217" s="107">
        <f t="shared" si="12"/>
        <v>0</v>
      </c>
      <c r="X217" s="107">
        <f t="shared" si="13"/>
        <v>0</v>
      </c>
      <c r="Y217" s="107">
        <f t="shared" si="14"/>
        <v>0</v>
      </c>
      <c r="Z217" s="107">
        <f t="shared" si="41"/>
        <v>0</v>
      </c>
      <c r="AA217" s="107">
        <f t="shared" si="42"/>
        <v>0</v>
      </c>
      <c r="AB217" s="107">
        <f t="shared" si="43"/>
        <v>0</v>
      </c>
      <c r="AC217" s="107">
        <f t="shared" si="44"/>
        <v>0</v>
      </c>
      <c r="AD217" s="107">
        <f t="shared" si="45"/>
        <v>0</v>
      </c>
      <c r="AE217" s="107">
        <f t="shared" si="46"/>
        <v>0</v>
      </c>
      <c r="AF217" s="107">
        <f t="shared" si="47"/>
        <v>0</v>
      </c>
      <c r="AG217" s="107">
        <f t="shared" si="48"/>
        <v>0</v>
      </c>
      <c r="AH217" s="107">
        <f t="shared" si="49"/>
        <v>0</v>
      </c>
      <c r="AI217" s="107">
        <f t="shared" si="50"/>
        <v>0</v>
      </c>
      <c r="AJ217" s="107">
        <f t="shared" si="51"/>
        <v>0</v>
      </c>
      <c r="AK217" s="107">
        <f t="shared" si="52"/>
        <v>0</v>
      </c>
    </row>
    <row r="218">
      <c r="A218" s="107"/>
      <c r="B218" s="107"/>
      <c r="C218" s="107"/>
      <c r="D218" s="107"/>
      <c r="E218" s="107"/>
      <c r="F218" s="108">
        <f t="shared" si="40"/>
        <v>3195</v>
      </c>
      <c r="G218" s="90" t="s">
        <v>414</v>
      </c>
      <c r="H218" s="14">
        <f>IF(ISNA(VLOOKUP(G218,Round4_Transactions!$A$2:$F$800,2,FALSE)), 0,VLOOKUP(G218,Round4_Transactions!$A$2:$F$800,2,FALSE))</f>
        <v>0</v>
      </c>
      <c r="I218" s="60">
        <f>IF(ISNA(VLOOKUP(G218,Round4_Transactions!$A$2:$F$800,3,FALSE)), 0,VLOOKUP(G218,Round4_Transactions!$A$2:$F$800,3,FALSE))</f>
        <v>0</v>
      </c>
      <c r="J218" s="60">
        <f>IF(ISNA(VLOOKUP(G218,Round4_Transactions!$A$2:$F$800,4,FALSE)), 0,VLOOKUP(G218,Round4_Transactions!$A$2:$F$800,4,FALSE))</f>
        <v>0</v>
      </c>
      <c r="K218" s="60">
        <f>IF(ISNA(VLOOKUP(G218,Round4_Transactions!$A$2:$F$800,5,FALSE)), 0,VLOOKUP(G218,Round4_Transactions!$A$2:$F$800,5,FALSE))</f>
        <v>0</v>
      </c>
      <c r="L218" s="86">
        <f>IF(ISNA(VLOOKUP(G218,Round4_Transactions!$A$2:$F$800,6,FALSE)), 0,VLOOKUP(G218,Round4_Transactions!$A$2:$F$800,6,FALSE))</f>
        <v>0</v>
      </c>
      <c r="M218" s="107">
        <f t="shared" si="1"/>
        <v>0</v>
      </c>
      <c r="N218" s="107">
        <f t="shared" si="3"/>
        <v>0</v>
      </c>
      <c r="O218" s="107">
        <f t="shared" si="4"/>
        <v>0</v>
      </c>
      <c r="P218" s="107">
        <f t="shared" si="5"/>
        <v>0</v>
      </c>
      <c r="Q218" s="107">
        <f t="shared" si="6"/>
        <v>0</v>
      </c>
      <c r="R218" s="107">
        <f t="shared" si="7"/>
        <v>0</v>
      </c>
      <c r="S218" s="107">
        <f t="shared" si="8"/>
        <v>0</v>
      </c>
      <c r="T218" s="107">
        <f t="shared" si="9"/>
        <v>0</v>
      </c>
      <c r="U218" s="107">
        <f t="shared" si="10"/>
        <v>0</v>
      </c>
      <c r="V218" s="107">
        <f t="shared" si="11"/>
        <v>0</v>
      </c>
      <c r="W218" s="107">
        <f t="shared" si="12"/>
        <v>0</v>
      </c>
      <c r="X218" s="107">
        <f t="shared" si="13"/>
        <v>0</v>
      </c>
      <c r="Y218" s="107">
        <f t="shared" si="14"/>
        <v>0</v>
      </c>
      <c r="Z218" s="107">
        <f t="shared" si="41"/>
        <v>0</v>
      </c>
      <c r="AA218" s="107">
        <f t="shared" si="42"/>
        <v>0</v>
      </c>
      <c r="AB218" s="107">
        <f t="shared" si="43"/>
        <v>0</v>
      </c>
      <c r="AC218" s="107">
        <f t="shared" si="44"/>
        <v>0</v>
      </c>
      <c r="AD218" s="107">
        <f t="shared" si="45"/>
        <v>0</v>
      </c>
      <c r="AE218" s="107">
        <f t="shared" si="46"/>
        <v>0</v>
      </c>
      <c r="AF218" s="107">
        <f t="shared" si="47"/>
        <v>0</v>
      </c>
      <c r="AG218" s="107">
        <f t="shared" si="48"/>
        <v>0</v>
      </c>
      <c r="AH218" s="107">
        <f t="shared" si="49"/>
        <v>0</v>
      </c>
      <c r="AI218" s="107">
        <f t="shared" si="50"/>
        <v>0</v>
      </c>
      <c r="AJ218" s="107">
        <f t="shared" si="51"/>
        <v>0</v>
      </c>
      <c r="AK218" s="107">
        <f t="shared" si="52"/>
        <v>0</v>
      </c>
    </row>
    <row r="219">
      <c r="A219" s="107"/>
      <c r="B219" s="107"/>
      <c r="C219" s="107"/>
      <c r="D219" s="107"/>
      <c r="E219" s="107"/>
      <c r="F219" s="108">
        <f t="shared" si="40"/>
        <v>3195</v>
      </c>
      <c r="G219" s="90" t="s">
        <v>415</v>
      </c>
      <c r="H219" s="14">
        <f>IF(ISNA(VLOOKUP(G219,Round4_Transactions!$A$2:$F$800,2,FALSE)), 0,VLOOKUP(G219,Round4_Transactions!$A$2:$F$800,2,FALSE))</f>
        <v>0</v>
      </c>
      <c r="I219" s="60">
        <f>IF(ISNA(VLOOKUP(G219,Round4_Transactions!$A$2:$F$800,3,FALSE)), 0,VLOOKUP(G219,Round4_Transactions!$A$2:$F$800,3,FALSE))</f>
        <v>0</v>
      </c>
      <c r="J219" s="60">
        <f>IF(ISNA(VLOOKUP(G219,Round4_Transactions!$A$2:$F$800,4,FALSE)), 0,VLOOKUP(G219,Round4_Transactions!$A$2:$F$800,4,FALSE))</f>
        <v>0</v>
      </c>
      <c r="K219" s="60">
        <f>IF(ISNA(VLOOKUP(G219,Round4_Transactions!$A$2:$F$800,5,FALSE)), 0,VLOOKUP(G219,Round4_Transactions!$A$2:$F$800,5,FALSE))</f>
        <v>0</v>
      </c>
      <c r="L219" s="86">
        <f>IF(ISNA(VLOOKUP(G219,Round4_Transactions!$A$2:$F$800,6,FALSE)), 0,VLOOKUP(G219,Round4_Transactions!$A$2:$F$800,6,FALSE))</f>
        <v>0</v>
      </c>
      <c r="M219" s="107">
        <f t="shared" si="1"/>
        <v>0</v>
      </c>
      <c r="N219" s="107">
        <f t="shared" si="3"/>
        <v>0</v>
      </c>
      <c r="O219" s="107">
        <f t="shared" si="4"/>
        <v>0</v>
      </c>
      <c r="P219" s="107">
        <f t="shared" si="5"/>
        <v>0</v>
      </c>
      <c r="Q219" s="107">
        <f t="shared" si="6"/>
        <v>0</v>
      </c>
      <c r="R219" s="107">
        <f t="shared" si="7"/>
        <v>0</v>
      </c>
      <c r="S219" s="107">
        <f t="shared" si="8"/>
        <v>0</v>
      </c>
      <c r="T219" s="107">
        <f t="shared" si="9"/>
        <v>0</v>
      </c>
      <c r="U219" s="107">
        <f t="shared" si="10"/>
        <v>0</v>
      </c>
      <c r="V219" s="107">
        <f t="shared" si="11"/>
        <v>0</v>
      </c>
      <c r="W219" s="107">
        <f t="shared" si="12"/>
        <v>0</v>
      </c>
      <c r="X219" s="107">
        <f t="shared" si="13"/>
        <v>0</v>
      </c>
      <c r="Y219" s="107">
        <f t="shared" si="14"/>
        <v>0</v>
      </c>
      <c r="Z219" s="107">
        <f t="shared" si="41"/>
        <v>0</v>
      </c>
      <c r="AA219" s="107">
        <f t="shared" si="42"/>
        <v>0</v>
      </c>
      <c r="AB219" s="107">
        <f t="shared" si="43"/>
        <v>0</v>
      </c>
      <c r="AC219" s="107">
        <f t="shared" si="44"/>
        <v>0</v>
      </c>
      <c r="AD219" s="107">
        <f t="shared" si="45"/>
        <v>0</v>
      </c>
      <c r="AE219" s="107">
        <f t="shared" si="46"/>
        <v>0</v>
      </c>
      <c r="AF219" s="107">
        <f t="shared" si="47"/>
        <v>0</v>
      </c>
      <c r="AG219" s="107">
        <f t="shared" si="48"/>
        <v>0</v>
      </c>
      <c r="AH219" s="107">
        <f t="shared" si="49"/>
        <v>0</v>
      </c>
      <c r="AI219" s="107">
        <f t="shared" si="50"/>
        <v>0</v>
      </c>
      <c r="AJ219" s="107">
        <f t="shared" si="51"/>
        <v>0</v>
      </c>
      <c r="AK219" s="107">
        <f t="shared" si="52"/>
        <v>0</v>
      </c>
    </row>
    <row r="220">
      <c r="A220" s="107"/>
      <c r="B220" s="107"/>
      <c r="C220" s="107"/>
      <c r="D220" s="107"/>
      <c r="E220" s="107"/>
      <c r="F220" s="108">
        <f t="shared" si="40"/>
        <v>3195</v>
      </c>
      <c r="G220" s="90" t="s">
        <v>416</v>
      </c>
      <c r="H220" s="14">
        <f>IF(ISNA(VLOOKUP(G220,Round4_Transactions!$A$2:$F$800,2,FALSE)), 0,VLOOKUP(G220,Round4_Transactions!$A$2:$F$800,2,FALSE))</f>
        <v>0</v>
      </c>
      <c r="I220" s="60">
        <f>IF(ISNA(VLOOKUP(G220,Round4_Transactions!$A$2:$F$800,3,FALSE)), 0,VLOOKUP(G220,Round4_Transactions!$A$2:$F$800,3,FALSE))</f>
        <v>0</v>
      </c>
      <c r="J220" s="60">
        <f>IF(ISNA(VLOOKUP(G220,Round4_Transactions!$A$2:$F$800,4,FALSE)), 0,VLOOKUP(G220,Round4_Transactions!$A$2:$F$800,4,FALSE))</f>
        <v>0</v>
      </c>
      <c r="K220" s="60">
        <f>IF(ISNA(VLOOKUP(G220,Round4_Transactions!$A$2:$F$800,5,FALSE)), 0,VLOOKUP(G220,Round4_Transactions!$A$2:$F$800,5,FALSE))</f>
        <v>0</v>
      </c>
      <c r="L220" s="86">
        <f>IF(ISNA(VLOOKUP(G220,Round4_Transactions!$A$2:$F$800,6,FALSE)), 0,VLOOKUP(G220,Round4_Transactions!$A$2:$F$800,6,FALSE))</f>
        <v>0</v>
      </c>
      <c r="M220" s="107">
        <f t="shared" si="1"/>
        <v>0</v>
      </c>
      <c r="N220" s="107">
        <f t="shared" si="3"/>
        <v>0</v>
      </c>
      <c r="O220" s="107">
        <f t="shared" si="4"/>
        <v>0</v>
      </c>
      <c r="P220" s="107">
        <f t="shared" si="5"/>
        <v>0</v>
      </c>
      <c r="Q220" s="107">
        <f t="shared" si="6"/>
        <v>0</v>
      </c>
      <c r="R220" s="107">
        <f t="shared" si="7"/>
        <v>0</v>
      </c>
      <c r="S220" s="107">
        <f t="shared" si="8"/>
        <v>0</v>
      </c>
      <c r="T220" s="107">
        <f t="shared" si="9"/>
        <v>0</v>
      </c>
      <c r="U220" s="107">
        <f t="shared" si="10"/>
        <v>0</v>
      </c>
      <c r="V220" s="107">
        <f t="shared" si="11"/>
        <v>0</v>
      </c>
      <c r="W220" s="107">
        <f t="shared" si="12"/>
        <v>0</v>
      </c>
      <c r="X220" s="107">
        <f t="shared" si="13"/>
        <v>0</v>
      </c>
      <c r="Y220" s="107">
        <f t="shared" si="14"/>
        <v>0</v>
      </c>
      <c r="Z220" s="107">
        <f t="shared" si="41"/>
        <v>0</v>
      </c>
      <c r="AA220" s="107">
        <f t="shared" si="42"/>
        <v>0</v>
      </c>
      <c r="AB220" s="107">
        <f t="shared" si="43"/>
        <v>0</v>
      </c>
      <c r="AC220" s="107">
        <f t="shared" si="44"/>
        <v>0</v>
      </c>
      <c r="AD220" s="107">
        <f t="shared" si="45"/>
        <v>0</v>
      </c>
      <c r="AE220" s="107">
        <f t="shared" si="46"/>
        <v>0</v>
      </c>
      <c r="AF220" s="107">
        <f t="shared" si="47"/>
        <v>0</v>
      </c>
      <c r="AG220" s="107">
        <f t="shared" si="48"/>
        <v>0</v>
      </c>
      <c r="AH220" s="107">
        <f t="shared" si="49"/>
        <v>0</v>
      </c>
      <c r="AI220" s="107">
        <f t="shared" si="50"/>
        <v>0</v>
      </c>
      <c r="AJ220" s="107">
        <f t="shared" si="51"/>
        <v>0</v>
      </c>
      <c r="AK220" s="107">
        <f t="shared" si="52"/>
        <v>0</v>
      </c>
    </row>
    <row r="221">
      <c r="A221" s="107"/>
      <c r="B221" s="107"/>
      <c r="C221" s="107"/>
      <c r="D221" s="107"/>
      <c r="E221" s="107"/>
      <c r="F221" s="108">
        <f t="shared" si="40"/>
        <v>3195</v>
      </c>
      <c r="G221" s="90" t="s">
        <v>417</v>
      </c>
      <c r="H221" s="14">
        <f>IF(ISNA(VLOOKUP(G221,Round4_Transactions!$A$2:$F$800,2,FALSE)), 0,VLOOKUP(G221,Round4_Transactions!$A$2:$F$800,2,FALSE))</f>
        <v>0</v>
      </c>
      <c r="I221" s="60">
        <f>IF(ISNA(VLOOKUP(G221,Round4_Transactions!$A$2:$F$800,3,FALSE)), 0,VLOOKUP(G221,Round4_Transactions!$A$2:$F$800,3,FALSE))</f>
        <v>0</v>
      </c>
      <c r="J221" s="60">
        <f>IF(ISNA(VLOOKUP(G221,Round4_Transactions!$A$2:$F$800,4,FALSE)), 0,VLOOKUP(G221,Round4_Transactions!$A$2:$F$800,4,FALSE))</f>
        <v>0</v>
      </c>
      <c r="K221" s="60">
        <f>IF(ISNA(VLOOKUP(G221,Round4_Transactions!$A$2:$F$800,5,FALSE)), 0,VLOOKUP(G221,Round4_Transactions!$A$2:$F$800,5,FALSE))</f>
        <v>0</v>
      </c>
      <c r="L221" s="86">
        <f>IF(ISNA(VLOOKUP(G221,Round4_Transactions!$A$2:$F$800,6,FALSE)), 0,VLOOKUP(G221,Round4_Transactions!$A$2:$F$800,6,FALSE))</f>
        <v>0</v>
      </c>
      <c r="M221" s="107">
        <f t="shared" si="1"/>
        <v>0</v>
      </c>
      <c r="N221" s="107">
        <f t="shared" si="3"/>
        <v>0</v>
      </c>
      <c r="O221" s="107">
        <f t="shared" si="4"/>
        <v>0</v>
      </c>
      <c r="P221" s="107">
        <f t="shared" si="5"/>
        <v>0</v>
      </c>
      <c r="Q221" s="107">
        <f t="shared" si="6"/>
        <v>0</v>
      </c>
      <c r="R221" s="107">
        <f t="shared" si="7"/>
        <v>0</v>
      </c>
      <c r="S221" s="107">
        <f t="shared" si="8"/>
        <v>0</v>
      </c>
      <c r="T221" s="107">
        <f t="shared" si="9"/>
        <v>0</v>
      </c>
      <c r="U221" s="107">
        <f t="shared" si="10"/>
        <v>0</v>
      </c>
      <c r="V221" s="107">
        <f t="shared" si="11"/>
        <v>0</v>
      </c>
      <c r="W221" s="107">
        <f t="shared" si="12"/>
        <v>0</v>
      </c>
      <c r="X221" s="107">
        <f t="shared" si="13"/>
        <v>0</v>
      </c>
      <c r="Y221" s="107">
        <f t="shared" si="14"/>
        <v>0</v>
      </c>
      <c r="Z221" s="107">
        <f t="shared" si="41"/>
        <v>0</v>
      </c>
      <c r="AA221" s="107">
        <f t="shared" si="42"/>
        <v>0</v>
      </c>
      <c r="AB221" s="107">
        <f t="shared" si="43"/>
        <v>0</v>
      </c>
      <c r="AC221" s="107">
        <f t="shared" si="44"/>
        <v>0</v>
      </c>
      <c r="AD221" s="107">
        <f t="shared" si="45"/>
        <v>0</v>
      </c>
      <c r="AE221" s="107">
        <f t="shared" si="46"/>
        <v>0</v>
      </c>
      <c r="AF221" s="107">
        <f t="shared" si="47"/>
        <v>0</v>
      </c>
      <c r="AG221" s="107">
        <f t="shared" si="48"/>
        <v>0</v>
      </c>
      <c r="AH221" s="107">
        <f t="shared" si="49"/>
        <v>0</v>
      </c>
      <c r="AI221" s="107">
        <f t="shared" si="50"/>
        <v>0</v>
      </c>
      <c r="AJ221" s="107">
        <f t="shared" si="51"/>
        <v>0</v>
      </c>
      <c r="AK221" s="107">
        <f t="shared" si="52"/>
        <v>0</v>
      </c>
    </row>
    <row r="222">
      <c r="A222" s="107"/>
      <c r="B222" s="107"/>
      <c r="C222" s="107"/>
      <c r="D222" s="107"/>
      <c r="E222" s="107"/>
      <c r="F222" s="108">
        <f t="shared" si="40"/>
        <v>3195</v>
      </c>
      <c r="G222" s="90" t="s">
        <v>418</v>
      </c>
      <c r="H222" s="14">
        <f>IF(ISNA(VLOOKUP(G222,Round4_Transactions!$A$2:$F$800,2,FALSE)), 0,VLOOKUP(G222,Round4_Transactions!$A$2:$F$800,2,FALSE))</f>
        <v>0</v>
      </c>
      <c r="I222" s="60">
        <f>IF(ISNA(VLOOKUP(G222,Round4_Transactions!$A$2:$F$800,3,FALSE)), 0,VLOOKUP(G222,Round4_Transactions!$A$2:$F$800,3,FALSE))</f>
        <v>0</v>
      </c>
      <c r="J222" s="60">
        <f>IF(ISNA(VLOOKUP(G222,Round4_Transactions!$A$2:$F$800,4,FALSE)), 0,VLOOKUP(G222,Round4_Transactions!$A$2:$F$800,4,FALSE))</f>
        <v>0</v>
      </c>
      <c r="K222" s="60">
        <f>IF(ISNA(VLOOKUP(G222,Round4_Transactions!$A$2:$F$800,5,FALSE)), 0,VLOOKUP(G222,Round4_Transactions!$A$2:$F$800,5,FALSE))</f>
        <v>0</v>
      </c>
      <c r="L222" s="86">
        <f>IF(ISNA(VLOOKUP(G222,Round4_Transactions!$A$2:$F$800,6,FALSE)), 0,VLOOKUP(G222,Round4_Transactions!$A$2:$F$800,6,FALSE))</f>
        <v>0</v>
      </c>
      <c r="M222" s="107">
        <f t="shared" si="1"/>
        <v>0</v>
      </c>
      <c r="N222" s="107">
        <f t="shared" si="3"/>
        <v>0</v>
      </c>
      <c r="O222" s="107">
        <f t="shared" si="4"/>
        <v>0</v>
      </c>
      <c r="P222" s="107">
        <f t="shared" si="5"/>
        <v>0</v>
      </c>
      <c r="Q222" s="107">
        <f t="shared" si="6"/>
        <v>0</v>
      </c>
      <c r="R222" s="107">
        <f t="shared" si="7"/>
        <v>0</v>
      </c>
      <c r="S222" s="107">
        <f t="shared" si="8"/>
        <v>0</v>
      </c>
      <c r="T222" s="107">
        <f t="shared" si="9"/>
        <v>0</v>
      </c>
      <c r="U222" s="107">
        <f t="shared" si="10"/>
        <v>0</v>
      </c>
      <c r="V222" s="107">
        <f t="shared" si="11"/>
        <v>0</v>
      </c>
      <c r="W222" s="107">
        <f t="shared" si="12"/>
        <v>0</v>
      </c>
      <c r="X222" s="107">
        <f t="shared" si="13"/>
        <v>0</v>
      </c>
      <c r="Y222" s="107">
        <f t="shared" si="14"/>
        <v>0</v>
      </c>
      <c r="Z222" s="107">
        <f t="shared" si="41"/>
        <v>0</v>
      </c>
      <c r="AA222" s="107">
        <f t="shared" si="42"/>
        <v>0</v>
      </c>
      <c r="AB222" s="107">
        <f t="shared" si="43"/>
        <v>0</v>
      </c>
      <c r="AC222" s="107">
        <f t="shared" si="44"/>
        <v>0</v>
      </c>
      <c r="AD222" s="107">
        <f t="shared" si="45"/>
        <v>0</v>
      </c>
      <c r="AE222" s="107">
        <f t="shared" si="46"/>
        <v>0</v>
      </c>
      <c r="AF222" s="107">
        <f t="shared" si="47"/>
        <v>0</v>
      </c>
      <c r="AG222" s="107">
        <f t="shared" si="48"/>
        <v>0</v>
      </c>
      <c r="AH222" s="107">
        <f t="shared" si="49"/>
        <v>0</v>
      </c>
      <c r="AI222" s="107">
        <f t="shared" si="50"/>
        <v>0</v>
      </c>
      <c r="AJ222" s="107">
        <f t="shared" si="51"/>
        <v>0</v>
      </c>
      <c r="AK222" s="107">
        <f t="shared" si="52"/>
        <v>0</v>
      </c>
    </row>
    <row r="223">
      <c r="A223" s="107"/>
      <c r="B223" s="107"/>
      <c r="C223" s="107"/>
      <c r="D223" s="107"/>
      <c r="E223" s="107"/>
      <c r="F223" s="108">
        <f t="shared" si="40"/>
        <v>3195</v>
      </c>
      <c r="G223" s="90" t="s">
        <v>419</v>
      </c>
      <c r="H223" s="14">
        <f>IF(ISNA(VLOOKUP(G223,Round4_Transactions!$A$2:$F$800,2,FALSE)), 0,VLOOKUP(G223,Round4_Transactions!$A$2:$F$800,2,FALSE))</f>
        <v>0</v>
      </c>
      <c r="I223" s="60">
        <f>IF(ISNA(VLOOKUP(G223,Round4_Transactions!$A$2:$F$800,3,FALSE)), 0,VLOOKUP(G223,Round4_Transactions!$A$2:$F$800,3,FALSE))</f>
        <v>0</v>
      </c>
      <c r="J223" s="60">
        <f>IF(ISNA(VLOOKUP(G223,Round4_Transactions!$A$2:$F$800,4,FALSE)), 0,VLOOKUP(G223,Round4_Transactions!$A$2:$F$800,4,FALSE))</f>
        <v>0</v>
      </c>
      <c r="K223" s="60">
        <f>IF(ISNA(VLOOKUP(G223,Round4_Transactions!$A$2:$F$800,5,FALSE)), 0,VLOOKUP(G223,Round4_Transactions!$A$2:$F$800,5,FALSE))</f>
        <v>0</v>
      </c>
      <c r="L223" s="86">
        <f>IF(ISNA(VLOOKUP(G223,Round4_Transactions!$A$2:$F$800,6,FALSE)), 0,VLOOKUP(G223,Round4_Transactions!$A$2:$F$800,6,FALSE))</f>
        <v>0</v>
      </c>
      <c r="M223" s="107">
        <f t="shared" si="1"/>
        <v>0</v>
      </c>
      <c r="N223" s="107">
        <f t="shared" si="3"/>
        <v>0</v>
      </c>
      <c r="O223" s="107">
        <f t="shared" si="4"/>
        <v>0</v>
      </c>
      <c r="P223" s="107">
        <f t="shared" si="5"/>
        <v>0</v>
      </c>
      <c r="Q223" s="107">
        <f t="shared" si="6"/>
        <v>0</v>
      </c>
      <c r="R223" s="107">
        <f t="shared" si="7"/>
        <v>0</v>
      </c>
      <c r="S223" s="107">
        <f t="shared" si="8"/>
        <v>0</v>
      </c>
      <c r="T223" s="107">
        <f t="shared" si="9"/>
        <v>0</v>
      </c>
      <c r="U223" s="107">
        <f t="shared" si="10"/>
        <v>0</v>
      </c>
      <c r="V223" s="107">
        <f t="shared" si="11"/>
        <v>0</v>
      </c>
      <c r="W223" s="107">
        <f t="shared" si="12"/>
        <v>0</v>
      </c>
      <c r="X223" s="107">
        <f t="shared" si="13"/>
        <v>0</v>
      </c>
      <c r="Y223" s="107">
        <f t="shared" si="14"/>
        <v>0</v>
      </c>
      <c r="Z223" s="107">
        <f t="shared" si="41"/>
        <v>0</v>
      </c>
      <c r="AA223" s="107">
        <f t="shared" si="42"/>
        <v>0</v>
      </c>
      <c r="AB223" s="107">
        <f t="shared" si="43"/>
        <v>0</v>
      </c>
      <c r="AC223" s="107">
        <f t="shared" si="44"/>
        <v>0</v>
      </c>
      <c r="AD223" s="107">
        <f t="shared" si="45"/>
        <v>0</v>
      </c>
      <c r="AE223" s="107">
        <f t="shared" si="46"/>
        <v>0</v>
      </c>
      <c r="AF223" s="107">
        <f t="shared" si="47"/>
        <v>0</v>
      </c>
      <c r="AG223" s="107">
        <f t="shared" si="48"/>
        <v>0</v>
      </c>
      <c r="AH223" s="107">
        <f t="shared" si="49"/>
        <v>0</v>
      </c>
      <c r="AI223" s="107">
        <f t="shared" si="50"/>
        <v>0</v>
      </c>
      <c r="AJ223" s="107">
        <f t="shared" si="51"/>
        <v>0</v>
      </c>
      <c r="AK223" s="107">
        <f t="shared" si="52"/>
        <v>0</v>
      </c>
    </row>
    <row r="224">
      <c r="A224" s="107"/>
      <c r="B224" s="107"/>
      <c r="C224" s="107"/>
      <c r="D224" s="107"/>
      <c r="E224" s="107"/>
      <c r="F224" s="108">
        <f t="shared" si="40"/>
        <v>3195</v>
      </c>
      <c r="G224" s="90" t="s">
        <v>420</v>
      </c>
      <c r="H224" s="14">
        <f>IF(ISNA(VLOOKUP(G224,Round4_Transactions!$A$2:$F$800,2,FALSE)), 0,VLOOKUP(G224,Round4_Transactions!$A$2:$F$800,2,FALSE))</f>
        <v>0</v>
      </c>
      <c r="I224" s="60">
        <f>IF(ISNA(VLOOKUP(G224,Round4_Transactions!$A$2:$F$800,3,FALSE)), 0,VLOOKUP(G224,Round4_Transactions!$A$2:$F$800,3,FALSE))</f>
        <v>0</v>
      </c>
      <c r="J224" s="60">
        <f>IF(ISNA(VLOOKUP(G224,Round4_Transactions!$A$2:$F$800,4,FALSE)), 0,VLOOKUP(G224,Round4_Transactions!$A$2:$F$800,4,FALSE))</f>
        <v>0</v>
      </c>
      <c r="K224" s="60">
        <f>IF(ISNA(VLOOKUP(G224,Round4_Transactions!$A$2:$F$800,5,FALSE)), 0,VLOOKUP(G224,Round4_Transactions!$A$2:$F$800,5,FALSE))</f>
        <v>0</v>
      </c>
      <c r="L224" s="86">
        <f>IF(ISNA(VLOOKUP(G224,Round4_Transactions!$A$2:$F$800,6,FALSE)), 0,VLOOKUP(G224,Round4_Transactions!$A$2:$F$800,6,FALSE))</f>
        <v>0</v>
      </c>
      <c r="M224" s="107">
        <f t="shared" si="1"/>
        <v>0</v>
      </c>
      <c r="N224" s="107">
        <f t="shared" si="3"/>
        <v>0</v>
      </c>
      <c r="O224" s="107">
        <f t="shared" si="4"/>
        <v>0</v>
      </c>
      <c r="P224" s="107">
        <f t="shared" si="5"/>
        <v>0</v>
      </c>
      <c r="Q224" s="107">
        <f t="shared" si="6"/>
        <v>0</v>
      </c>
      <c r="R224" s="107">
        <f t="shared" si="7"/>
        <v>0</v>
      </c>
      <c r="S224" s="107">
        <f t="shared" si="8"/>
        <v>0</v>
      </c>
      <c r="T224" s="107">
        <f t="shared" si="9"/>
        <v>0</v>
      </c>
      <c r="U224" s="107">
        <f t="shared" si="10"/>
        <v>0</v>
      </c>
      <c r="V224" s="107">
        <f t="shared" si="11"/>
        <v>0</v>
      </c>
      <c r="W224" s="107">
        <f t="shared" si="12"/>
        <v>0</v>
      </c>
      <c r="X224" s="107">
        <f t="shared" si="13"/>
        <v>0</v>
      </c>
      <c r="Y224" s="107">
        <f t="shared" si="14"/>
        <v>0</v>
      </c>
      <c r="Z224" s="107">
        <f t="shared" si="41"/>
        <v>0</v>
      </c>
      <c r="AA224" s="107">
        <f t="shared" si="42"/>
        <v>0</v>
      </c>
      <c r="AB224" s="107">
        <f t="shared" si="43"/>
        <v>0</v>
      </c>
      <c r="AC224" s="107">
        <f t="shared" si="44"/>
        <v>0</v>
      </c>
      <c r="AD224" s="107">
        <f t="shared" si="45"/>
        <v>0</v>
      </c>
      <c r="AE224" s="107">
        <f t="shared" si="46"/>
        <v>0</v>
      </c>
      <c r="AF224" s="107">
        <f t="shared" si="47"/>
        <v>0</v>
      </c>
      <c r="AG224" s="107">
        <f t="shared" si="48"/>
        <v>0</v>
      </c>
      <c r="AH224" s="107">
        <f t="shared" si="49"/>
        <v>0</v>
      </c>
      <c r="AI224" s="107">
        <f t="shared" si="50"/>
        <v>0</v>
      </c>
      <c r="AJ224" s="107">
        <f t="shared" si="51"/>
        <v>0</v>
      </c>
      <c r="AK224" s="107">
        <f t="shared" si="52"/>
        <v>0</v>
      </c>
    </row>
    <row r="225">
      <c r="A225" s="107"/>
      <c r="B225" s="107"/>
      <c r="C225" s="107"/>
      <c r="D225" s="107"/>
      <c r="E225" s="107"/>
      <c r="F225" s="108">
        <f t="shared" si="40"/>
        <v>3195</v>
      </c>
      <c r="G225" s="90" t="s">
        <v>421</v>
      </c>
      <c r="H225" s="14">
        <f>IF(ISNA(VLOOKUP(G225,Round4_Transactions!$A$2:$F$800,2,FALSE)), 0,VLOOKUP(G225,Round4_Transactions!$A$2:$F$800,2,FALSE))</f>
        <v>0</v>
      </c>
      <c r="I225" s="60">
        <f>IF(ISNA(VLOOKUP(G225,Round4_Transactions!$A$2:$F$800,3,FALSE)), 0,VLOOKUP(G225,Round4_Transactions!$A$2:$F$800,3,FALSE))</f>
        <v>0</v>
      </c>
      <c r="J225" s="60">
        <f>IF(ISNA(VLOOKUP(G225,Round4_Transactions!$A$2:$F$800,4,FALSE)), 0,VLOOKUP(G225,Round4_Transactions!$A$2:$F$800,4,FALSE))</f>
        <v>0</v>
      </c>
      <c r="K225" s="60">
        <f>IF(ISNA(VLOOKUP(G225,Round4_Transactions!$A$2:$F$800,5,FALSE)), 0,VLOOKUP(G225,Round4_Transactions!$A$2:$F$800,5,FALSE))</f>
        <v>0</v>
      </c>
      <c r="L225" s="86">
        <f>IF(ISNA(VLOOKUP(G225,Round4_Transactions!$A$2:$F$800,6,FALSE)), 0,VLOOKUP(G225,Round4_Transactions!$A$2:$F$800,6,FALSE))</f>
        <v>0</v>
      </c>
      <c r="M225" s="107">
        <f t="shared" si="1"/>
        <v>0</v>
      </c>
      <c r="N225" s="107">
        <f t="shared" si="3"/>
        <v>0</v>
      </c>
      <c r="O225" s="107">
        <f t="shared" si="4"/>
        <v>0</v>
      </c>
      <c r="P225" s="107">
        <f t="shared" si="5"/>
        <v>0</v>
      </c>
      <c r="Q225" s="107">
        <f t="shared" si="6"/>
        <v>0</v>
      </c>
      <c r="R225" s="107">
        <f t="shared" si="7"/>
        <v>0</v>
      </c>
      <c r="S225" s="107">
        <f t="shared" si="8"/>
        <v>0</v>
      </c>
      <c r="T225" s="107">
        <f t="shared" si="9"/>
        <v>0</v>
      </c>
      <c r="U225" s="107">
        <f t="shared" si="10"/>
        <v>0</v>
      </c>
      <c r="V225" s="107">
        <f t="shared" si="11"/>
        <v>0</v>
      </c>
      <c r="W225" s="107">
        <f t="shared" si="12"/>
        <v>0</v>
      </c>
      <c r="X225" s="107">
        <f t="shared" si="13"/>
        <v>0</v>
      </c>
      <c r="Y225" s="107">
        <f t="shared" si="14"/>
        <v>0</v>
      </c>
      <c r="Z225" s="107">
        <f t="shared" si="41"/>
        <v>0</v>
      </c>
      <c r="AA225" s="107">
        <f t="shared" si="42"/>
        <v>0</v>
      </c>
      <c r="AB225" s="107">
        <f t="shared" si="43"/>
        <v>0</v>
      </c>
      <c r="AC225" s="107">
        <f t="shared" si="44"/>
        <v>0</v>
      </c>
      <c r="AD225" s="107">
        <f t="shared" si="45"/>
        <v>0</v>
      </c>
      <c r="AE225" s="107">
        <f t="shared" si="46"/>
        <v>0</v>
      </c>
      <c r="AF225" s="107">
        <f t="shared" si="47"/>
        <v>0</v>
      </c>
      <c r="AG225" s="107">
        <f t="shared" si="48"/>
        <v>0</v>
      </c>
      <c r="AH225" s="107">
        <f t="shared" si="49"/>
        <v>0</v>
      </c>
      <c r="AI225" s="107">
        <f t="shared" si="50"/>
        <v>0</v>
      </c>
      <c r="AJ225" s="107">
        <f t="shared" si="51"/>
        <v>0</v>
      </c>
      <c r="AK225" s="107">
        <f t="shared" si="52"/>
        <v>0</v>
      </c>
    </row>
    <row r="226">
      <c r="A226" s="107"/>
      <c r="B226" s="107"/>
      <c r="C226" s="107"/>
      <c r="D226" s="107"/>
      <c r="E226" s="107"/>
      <c r="F226" s="108">
        <f t="shared" si="40"/>
        <v>3195</v>
      </c>
      <c r="G226" s="90" t="s">
        <v>422</v>
      </c>
      <c r="H226" s="14">
        <f>IF(ISNA(VLOOKUP(G226,Round4_Transactions!$A$2:$F$800,2,FALSE)), 0,VLOOKUP(G226,Round4_Transactions!$A$2:$F$800,2,FALSE))</f>
        <v>0</v>
      </c>
      <c r="I226" s="60">
        <f>IF(ISNA(VLOOKUP(G226,Round4_Transactions!$A$2:$F$800,3,FALSE)), 0,VLOOKUP(G226,Round4_Transactions!$A$2:$F$800,3,FALSE))</f>
        <v>0</v>
      </c>
      <c r="J226" s="60">
        <f>IF(ISNA(VLOOKUP(G226,Round4_Transactions!$A$2:$F$800,4,FALSE)), 0,VLOOKUP(G226,Round4_Transactions!$A$2:$F$800,4,FALSE))</f>
        <v>0</v>
      </c>
      <c r="K226" s="60">
        <f>IF(ISNA(VLOOKUP(G226,Round4_Transactions!$A$2:$F$800,5,FALSE)), 0,VLOOKUP(G226,Round4_Transactions!$A$2:$F$800,5,FALSE))</f>
        <v>0</v>
      </c>
      <c r="L226" s="86">
        <f>IF(ISNA(VLOOKUP(G226,Round4_Transactions!$A$2:$F$800,6,FALSE)), 0,VLOOKUP(G226,Round4_Transactions!$A$2:$F$800,6,FALSE))</f>
        <v>0</v>
      </c>
      <c r="M226" s="107">
        <f t="shared" si="1"/>
        <v>0</v>
      </c>
      <c r="N226" s="107">
        <f t="shared" si="3"/>
        <v>0</v>
      </c>
      <c r="O226" s="107">
        <f t="shared" si="4"/>
        <v>0</v>
      </c>
      <c r="P226" s="107">
        <f t="shared" si="5"/>
        <v>0</v>
      </c>
      <c r="Q226" s="107">
        <f t="shared" si="6"/>
        <v>0</v>
      </c>
      <c r="R226" s="107">
        <f t="shared" si="7"/>
        <v>0</v>
      </c>
      <c r="S226" s="107">
        <f t="shared" si="8"/>
        <v>0</v>
      </c>
      <c r="T226" s="107">
        <f t="shared" si="9"/>
        <v>0</v>
      </c>
      <c r="U226" s="107">
        <f t="shared" si="10"/>
        <v>0</v>
      </c>
      <c r="V226" s="107">
        <f t="shared" si="11"/>
        <v>0</v>
      </c>
      <c r="W226" s="107">
        <f t="shared" si="12"/>
        <v>0</v>
      </c>
      <c r="X226" s="107">
        <f t="shared" si="13"/>
        <v>0</v>
      </c>
      <c r="Y226" s="107">
        <f t="shared" si="14"/>
        <v>0</v>
      </c>
      <c r="Z226" s="107">
        <f t="shared" si="41"/>
        <v>0</v>
      </c>
      <c r="AA226" s="107">
        <f t="shared" si="42"/>
        <v>0</v>
      </c>
      <c r="AB226" s="107">
        <f t="shared" si="43"/>
        <v>0</v>
      </c>
      <c r="AC226" s="107">
        <f t="shared" si="44"/>
        <v>0</v>
      </c>
      <c r="AD226" s="107">
        <f t="shared" si="45"/>
        <v>0</v>
      </c>
      <c r="AE226" s="107">
        <f t="shared" si="46"/>
        <v>0</v>
      </c>
      <c r="AF226" s="107">
        <f t="shared" si="47"/>
        <v>0</v>
      </c>
      <c r="AG226" s="107">
        <f t="shared" si="48"/>
        <v>0</v>
      </c>
      <c r="AH226" s="107">
        <f t="shared" si="49"/>
        <v>0</v>
      </c>
      <c r="AI226" s="107">
        <f t="shared" si="50"/>
        <v>0</v>
      </c>
      <c r="AJ226" s="107">
        <f t="shared" si="51"/>
        <v>0</v>
      </c>
      <c r="AK226" s="107">
        <f t="shared" si="52"/>
        <v>0</v>
      </c>
    </row>
    <row r="227">
      <c r="A227" s="107"/>
      <c r="B227" s="107"/>
      <c r="C227" s="107"/>
      <c r="D227" s="107"/>
      <c r="E227" s="107"/>
      <c r="F227" s="108">
        <f t="shared" si="40"/>
        <v>3195</v>
      </c>
      <c r="G227" s="90" t="s">
        <v>423</v>
      </c>
      <c r="H227" s="14">
        <f>IF(ISNA(VLOOKUP(G227,Round4_Transactions!$A$2:$F$800,2,FALSE)), 0,VLOOKUP(G227,Round4_Transactions!$A$2:$F$800,2,FALSE))</f>
        <v>0</v>
      </c>
      <c r="I227" s="60">
        <f>IF(ISNA(VLOOKUP(G227,Round4_Transactions!$A$2:$F$800,3,FALSE)), 0,VLOOKUP(G227,Round4_Transactions!$A$2:$F$800,3,FALSE))</f>
        <v>0</v>
      </c>
      <c r="J227" s="60">
        <f>IF(ISNA(VLOOKUP(G227,Round4_Transactions!$A$2:$F$800,4,FALSE)), 0,VLOOKUP(G227,Round4_Transactions!$A$2:$F$800,4,FALSE))</f>
        <v>0</v>
      </c>
      <c r="K227" s="60">
        <f>IF(ISNA(VLOOKUP(G227,Round4_Transactions!$A$2:$F$800,5,FALSE)), 0,VLOOKUP(G227,Round4_Transactions!$A$2:$F$800,5,FALSE))</f>
        <v>0</v>
      </c>
      <c r="L227" s="86">
        <f>IF(ISNA(VLOOKUP(G227,Round4_Transactions!$A$2:$F$800,6,FALSE)), 0,VLOOKUP(G227,Round4_Transactions!$A$2:$F$800,6,FALSE))</f>
        <v>0</v>
      </c>
      <c r="M227" s="107">
        <f t="shared" si="1"/>
        <v>0</v>
      </c>
      <c r="N227" s="107">
        <f t="shared" si="3"/>
        <v>0</v>
      </c>
      <c r="O227" s="107">
        <f t="shared" si="4"/>
        <v>0</v>
      </c>
      <c r="P227" s="107">
        <f t="shared" si="5"/>
        <v>0</v>
      </c>
      <c r="Q227" s="107">
        <f t="shared" si="6"/>
        <v>0</v>
      </c>
      <c r="R227" s="107">
        <f t="shared" si="7"/>
        <v>0</v>
      </c>
      <c r="S227" s="107">
        <f t="shared" si="8"/>
        <v>0</v>
      </c>
      <c r="T227" s="107">
        <f t="shared" si="9"/>
        <v>0</v>
      </c>
      <c r="U227" s="107">
        <f t="shared" si="10"/>
        <v>0</v>
      </c>
      <c r="V227" s="107">
        <f t="shared" si="11"/>
        <v>0</v>
      </c>
      <c r="W227" s="107">
        <f t="shared" si="12"/>
        <v>0</v>
      </c>
      <c r="X227" s="107">
        <f t="shared" si="13"/>
        <v>0</v>
      </c>
      <c r="Y227" s="107">
        <f t="shared" si="14"/>
        <v>0</v>
      </c>
      <c r="Z227" s="107">
        <f t="shared" si="41"/>
        <v>0</v>
      </c>
      <c r="AA227" s="107">
        <f t="shared" si="42"/>
        <v>0</v>
      </c>
      <c r="AB227" s="107">
        <f t="shared" si="43"/>
        <v>0</v>
      </c>
      <c r="AC227" s="107">
        <f t="shared" si="44"/>
        <v>0</v>
      </c>
      <c r="AD227" s="107">
        <f t="shared" si="45"/>
        <v>0</v>
      </c>
      <c r="AE227" s="107">
        <f t="shared" si="46"/>
        <v>0</v>
      </c>
      <c r="AF227" s="107">
        <f t="shared" si="47"/>
        <v>0</v>
      </c>
      <c r="AG227" s="107">
        <f t="shared" si="48"/>
        <v>0</v>
      </c>
      <c r="AH227" s="107">
        <f t="shared" si="49"/>
        <v>0</v>
      </c>
      <c r="AI227" s="107">
        <f t="shared" si="50"/>
        <v>0</v>
      </c>
      <c r="AJ227" s="107">
        <f t="shared" si="51"/>
        <v>0</v>
      </c>
      <c r="AK227" s="107">
        <f t="shared" si="52"/>
        <v>0</v>
      </c>
    </row>
    <row r="228">
      <c r="A228" s="107"/>
      <c r="B228" s="107"/>
      <c r="C228" s="107"/>
      <c r="D228" s="107"/>
      <c r="E228" s="107"/>
      <c r="F228" s="108">
        <f t="shared" si="40"/>
        <v>3195</v>
      </c>
      <c r="G228" s="90" t="s">
        <v>424</v>
      </c>
      <c r="H228" s="14">
        <f>IF(ISNA(VLOOKUP(G228,Round4_Transactions!$A$2:$F$800,2,FALSE)), 0,VLOOKUP(G228,Round4_Transactions!$A$2:$F$800,2,FALSE))</f>
        <v>0</v>
      </c>
      <c r="I228" s="60">
        <f>IF(ISNA(VLOOKUP(G228,Round4_Transactions!$A$2:$F$800,3,FALSE)), 0,VLOOKUP(G228,Round4_Transactions!$A$2:$F$800,3,FALSE))</f>
        <v>0</v>
      </c>
      <c r="J228" s="60">
        <f>IF(ISNA(VLOOKUP(G228,Round4_Transactions!$A$2:$F$800,4,FALSE)), 0,VLOOKUP(G228,Round4_Transactions!$A$2:$F$800,4,FALSE))</f>
        <v>0</v>
      </c>
      <c r="K228" s="60">
        <f>IF(ISNA(VLOOKUP(G228,Round4_Transactions!$A$2:$F$800,5,FALSE)), 0,VLOOKUP(G228,Round4_Transactions!$A$2:$F$800,5,FALSE))</f>
        <v>0</v>
      </c>
      <c r="L228" s="86">
        <f>IF(ISNA(VLOOKUP(G228,Round4_Transactions!$A$2:$F$800,6,FALSE)), 0,VLOOKUP(G228,Round4_Transactions!$A$2:$F$800,6,FALSE))</f>
        <v>0</v>
      </c>
      <c r="M228" s="107">
        <f t="shared" si="1"/>
        <v>0</v>
      </c>
      <c r="N228" s="107">
        <f t="shared" si="3"/>
        <v>0</v>
      </c>
      <c r="O228" s="107">
        <f t="shared" si="4"/>
        <v>0</v>
      </c>
      <c r="P228" s="107">
        <f t="shared" si="5"/>
        <v>0</v>
      </c>
      <c r="Q228" s="107">
        <f t="shared" si="6"/>
        <v>0</v>
      </c>
      <c r="R228" s="107">
        <f t="shared" si="7"/>
        <v>0</v>
      </c>
      <c r="S228" s="107">
        <f t="shared" si="8"/>
        <v>0</v>
      </c>
      <c r="T228" s="107">
        <f t="shared" si="9"/>
        <v>0</v>
      </c>
      <c r="U228" s="107">
        <f t="shared" si="10"/>
        <v>0</v>
      </c>
      <c r="V228" s="107">
        <f t="shared" si="11"/>
        <v>0</v>
      </c>
      <c r="W228" s="107">
        <f t="shared" si="12"/>
        <v>0</v>
      </c>
      <c r="X228" s="107">
        <f t="shared" si="13"/>
        <v>0</v>
      </c>
      <c r="Y228" s="107">
        <f t="shared" si="14"/>
        <v>0</v>
      </c>
      <c r="Z228" s="107">
        <f t="shared" si="41"/>
        <v>0</v>
      </c>
      <c r="AA228" s="107">
        <f t="shared" si="42"/>
        <v>0</v>
      </c>
      <c r="AB228" s="107">
        <f t="shared" si="43"/>
        <v>0</v>
      </c>
      <c r="AC228" s="107">
        <f t="shared" si="44"/>
        <v>0</v>
      </c>
      <c r="AD228" s="107">
        <f t="shared" si="45"/>
        <v>0</v>
      </c>
      <c r="AE228" s="107">
        <f t="shared" si="46"/>
        <v>0</v>
      </c>
      <c r="AF228" s="107">
        <f t="shared" si="47"/>
        <v>0</v>
      </c>
      <c r="AG228" s="107">
        <f t="shared" si="48"/>
        <v>0</v>
      </c>
      <c r="AH228" s="107">
        <f t="shared" si="49"/>
        <v>0</v>
      </c>
      <c r="AI228" s="107">
        <f t="shared" si="50"/>
        <v>0</v>
      </c>
      <c r="AJ228" s="107">
        <f t="shared" si="51"/>
        <v>0</v>
      </c>
      <c r="AK228" s="107">
        <f t="shared" si="52"/>
        <v>0</v>
      </c>
    </row>
    <row r="229">
      <c r="A229" s="107"/>
      <c r="B229" s="107"/>
      <c r="C229" s="107"/>
      <c r="D229" s="107"/>
      <c r="E229" s="107"/>
      <c r="F229" s="108">
        <f t="shared" si="40"/>
        <v>3195</v>
      </c>
      <c r="G229" s="90" t="s">
        <v>425</v>
      </c>
      <c r="H229" s="14">
        <f>IF(ISNA(VLOOKUP(G229,Round4_Transactions!$A$2:$F$800,2,FALSE)), 0,VLOOKUP(G229,Round4_Transactions!$A$2:$F$800,2,FALSE))</f>
        <v>0</v>
      </c>
      <c r="I229" s="60">
        <f>IF(ISNA(VLOOKUP(G229,Round4_Transactions!$A$2:$F$800,3,FALSE)), 0,VLOOKUP(G229,Round4_Transactions!$A$2:$F$800,3,FALSE))</f>
        <v>0</v>
      </c>
      <c r="J229" s="60">
        <f>IF(ISNA(VLOOKUP(G229,Round4_Transactions!$A$2:$F$800,4,FALSE)), 0,VLOOKUP(G229,Round4_Transactions!$A$2:$F$800,4,FALSE))</f>
        <v>0</v>
      </c>
      <c r="K229" s="60">
        <f>IF(ISNA(VLOOKUP(G229,Round4_Transactions!$A$2:$F$800,5,FALSE)), 0,VLOOKUP(G229,Round4_Transactions!$A$2:$F$800,5,FALSE))</f>
        <v>0</v>
      </c>
      <c r="L229" s="86">
        <f>IF(ISNA(VLOOKUP(G229,Round4_Transactions!$A$2:$F$800,6,FALSE)), 0,VLOOKUP(G229,Round4_Transactions!$A$2:$F$800,6,FALSE))</f>
        <v>0</v>
      </c>
      <c r="M229" s="107">
        <f t="shared" si="1"/>
        <v>0</v>
      </c>
      <c r="N229" s="107">
        <f t="shared" si="3"/>
        <v>0</v>
      </c>
      <c r="O229" s="107">
        <f t="shared" si="4"/>
        <v>0</v>
      </c>
      <c r="P229" s="107">
        <f t="shared" si="5"/>
        <v>0</v>
      </c>
      <c r="Q229" s="107">
        <f t="shared" si="6"/>
        <v>0</v>
      </c>
      <c r="R229" s="107">
        <f t="shared" si="7"/>
        <v>0</v>
      </c>
      <c r="S229" s="107">
        <f t="shared" si="8"/>
        <v>0</v>
      </c>
      <c r="T229" s="107">
        <f t="shared" si="9"/>
        <v>0</v>
      </c>
      <c r="U229" s="107">
        <f t="shared" si="10"/>
        <v>0</v>
      </c>
      <c r="V229" s="107">
        <f t="shared" si="11"/>
        <v>0</v>
      </c>
      <c r="W229" s="107">
        <f t="shared" si="12"/>
        <v>0</v>
      </c>
      <c r="X229" s="107">
        <f t="shared" si="13"/>
        <v>0</v>
      </c>
      <c r="Y229" s="107">
        <f t="shared" si="14"/>
        <v>0</v>
      </c>
      <c r="Z229" s="107">
        <f t="shared" si="41"/>
        <v>0</v>
      </c>
      <c r="AA229" s="107">
        <f t="shared" si="42"/>
        <v>0</v>
      </c>
      <c r="AB229" s="107">
        <f t="shared" si="43"/>
        <v>0</v>
      </c>
      <c r="AC229" s="107">
        <f t="shared" si="44"/>
        <v>0</v>
      </c>
      <c r="AD229" s="107">
        <f t="shared" si="45"/>
        <v>0</v>
      </c>
      <c r="AE229" s="107">
        <f t="shared" si="46"/>
        <v>0</v>
      </c>
      <c r="AF229" s="107">
        <f t="shared" si="47"/>
        <v>0</v>
      </c>
      <c r="AG229" s="107">
        <f t="shared" si="48"/>
        <v>0</v>
      </c>
      <c r="AH229" s="107">
        <f t="shared" si="49"/>
        <v>0</v>
      </c>
      <c r="AI229" s="107">
        <f t="shared" si="50"/>
        <v>0</v>
      </c>
      <c r="AJ229" s="107">
        <f t="shared" si="51"/>
        <v>0</v>
      </c>
      <c r="AK229" s="107">
        <f t="shared" si="52"/>
        <v>0</v>
      </c>
    </row>
    <row r="230">
      <c r="A230" s="107"/>
      <c r="B230" s="107"/>
      <c r="C230" s="107"/>
      <c r="D230" s="107"/>
      <c r="E230" s="107"/>
      <c r="F230" s="108">
        <f t="shared" si="40"/>
        <v>3195</v>
      </c>
      <c r="G230" s="90" t="s">
        <v>426</v>
      </c>
      <c r="H230" s="14">
        <f>IF(ISNA(VLOOKUP(G230,Round4_Transactions!$A$2:$F$800,2,FALSE)), 0,VLOOKUP(G230,Round4_Transactions!$A$2:$F$800,2,FALSE))</f>
        <v>0</v>
      </c>
      <c r="I230" s="60">
        <f>IF(ISNA(VLOOKUP(G230,Round4_Transactions!$A$2:$F$800,3,FALSE)), 0,VLOOKUP(G230,Round4_Transactions!$A$2:$F$800,3,FALSE))</f>
        <v>0</v>
      </c>
      <c r="J230" s="60">
        <f>IF(ISNA(VLOOKUP(G230,Round4_Transactions!$A$2:$F$800,4,FALSE)), 0,VLOOKUP(G230,Round4_Transactions!$A$2:$F$800,4,FALSE))</f>
        <v>0</v>
      </c>
      <c r="K230" s="60">
        <f>IF(ISNA(VLOOKUP(G230,Round4_Transactions!$A$2:$F$800,5,FALSE)), 0,VLOOKUP(G230,Round4_Transactions!$A$2:$F$800,5,FALSE))</f>
        <v>0</v>
      </c>
      <c r="L230" s="86">
        <f>IF(ISNA(VLOOKUP(G230,Round4_Transactions!$A$2:$F$800,6,FALSE)), 0,VLOOKUP(G230,Round4_Transactions!$A$2:$F$800,6,FALSE))</f>
        <v>0</v>
      </c>
      <c r="M230" s="107">
        <f t="shared" si="1"/>
        <v>0</v>
      </c>
      <c r="N230" s="107">
        <f t="shared" si="3"/>
        <v>0</v>
      </c>
      <c r="O230" s="107">
        <f t="shared" si="4"/>
        <v>0</v>
      </c>
      <c r="P230" s="107">
        <f t="shared" si="5"/>
        <v>0</v>
      </c>
      <c r="Q230" s="107">
        <f t="shared" si="6"/>
        <v>0</v>
      </c>
      <c r="R230" s="107">
        <f t="shared" si="7"/>
        <v>0</v>
      </c>
      <c r="S230" s="107">
        <f t="shared" si="8"/>
        <v>0</v>
      </c>
      <c r="T230" s="107">
        <f t="shared" si="9"/>
        <v>0</v>
      </c>
      <c r="U230" s="107">
        <f t="shared" si="10"/>
        <v>0</v>
      </c>
      <c r="V230" s="107">
        <f t="shared" si="11"/>
        <v>0</v>
      </c>
      <c r="W230" s="107">
        <f t="shared" si="12"/>
        <v>0</v>
      </c>
      <c r="X230" s="107">
        <f t="shared" si="13"/>
        <v>0</v>
      </c>
      <c r="Y230" s="107">
        <f t="shared" si="14"/>
        <v>0</v>
      </c>
      <c r="Z230" s="107">
        <f t="shared" si="41"/>
        <v>0</v>
      </c>
      <c r="AA230" s="107">
        <f t="shared" si="42"/>
        <v>0</v>
      </c>
      <c r="AB230" s="107">
        <f t="shared" si="43"/>
        <v>0</v>
      </c>
      <c r="AC230" s="107">
        <f t="shared" si="44"/>
        <v>0</v>
      </c>
      <c r="AD230" s="107">
        <f t="shared" si="45"/>
        <v>0</v>
      </c>
      <c r="AE230" s="107">
        <f t="shared" si="46"/>
        <v>0</v>
      </c>
      <c r="AF230" s="107">
        <f t="shared" si="47"/>
        <v>0</v>
      </c>
      <c r="AG230" s="107">
        <f t="shared" si="48"/>
        <v>0</v>
      </c>
      <c r="AH230" s="107">
        <f t="shared" si="49"/>
        <v>0</v>
      </c>
      <c r="AI230" s="107">
        <f t="shared" si="50"/>
        <v>0</v>
      </c>
      <c r="AJ230" s="107">
        <f t="shared" si="51"/>
        <v>0</v>
      </c>
      <c r="AK230" s="107">
        <f t="shared" si="52"/>
        <v>0</v>
      </c>
    </row>
    <row r="231">
      <c r="A231" s="107"/>
      <c r="B231" s="107"/>
      <c r="C231" s="107"/>
      <c r="D231" s="107"/>
      <c r="E231" s="107"/>
      <c r="F231" s="108">
        <f t="shared" si="40"/>
        <v>3195</v>
      </c>
      <c r="G231" s="90" t="s">
        <v>427</v>
      </c>
      <c r="H231" s="14">
        <f>IF(ISNA(VLOOKUP(G231,Round4_Transactions!$A$2:$F$800,2,FALSE)), 0,VLOOKUP(G231,Round4_Transactions!$A$2:$F$800,2,FALSE))</f>
        <v>0</v>
      </c>
      <c r="I231" s="60">
        <f>IF(ISNA(VLOOKUP(G231,Round4_Transactions!$A$2:$F$800,3,FALSE)), 0,VLOOKUP(G231,Round4_Transactions!$A$2:$F$800,3,FALSE))</f>
        <v>0</v>
      </c>
      <c r="J231" s="60">
        <f>IF(ISNA(VLOOKUP(G231,Round4_Transactions!$A$2:$F$800,4,FALSE)), 0,VLOOKUP(G231,Round4_Transactions!$A$2:$F$800,4,FALSE))</f>
        <v>0</v>
      </c>
      <c r="K231" s="60">
        <f>IF(ISNA(VLOOKUP(G231,Round4_Transactions!$A$2:$F$800,5,FALSE)), 0,VLOOKUP(G231,Round4_Transactions!$A$2:$F$800,5,FALSE))</f>
        <v>0</v>
      </c>
      <c r="L231" s="86">
        <f>IF(ISNA(VLOOKUP(G231,Round4_Transactions!$A$2:$F$800,6,FALSE)), 0,VLOOKUP(G231,Round4_Transactions!$A$2:$F$800,6,FALSE))</f>
        <v>0</v>
      </c>
      <c r="M231" s="107">
        <f t="shared" si="1"/>
        <v>0</v>
      </c>
      <c r="N231" s="107">
        <f t="shared" si="3"/>
        <v>0</v>
      </c>
      <c r="O231" s="107">
        <f t="shared" si="4"/>
        <v>0</v>
      </c>
      <c r="P231" s="107">
        <f t="shared" si="5"/>
        <v>0</v>
      </c>
      <c r="Q231" s="107">
        <f t="shared" si="6"/>
        <v>0</v>
      </c>
      <c r="R231" s="107">
        <f t="shared" si="7"/>
        <v>0</v>
      </c>
      <c r="S231" s="107">
        <f t="shared" si="8"/>
        <v>0</v>
      </c>
      <c r="T231" s="107">
        <f t="shared" si="9"/>
        <v>0</v>
      </c>
      <c r="U231" s="107">
        <f t="shared" si="10"/>
        <v>0</v>
      </c>
      <c r="V231" s="107">
        <f t="shared" si="11"/>
        <v>0</v>
      </c>
      <c r="W231" s="107">
        <f t="shared" si="12"/>
        <v>0</v>
      </c>
      <c r="X231" s="107">
        <f t="shared" si="13"/>
        <v>0</v>
      </c>
      <c r="Y231" s="107">
        <f t="shared" si="14"/>
        <v>0</v>
      </c>
      <c r="Z231" s="107">
        <f t="shared" si="41"/>
        <v>0</v>
      </c>
      <c r="AA231" s="107">
        <f t="shared" si="42"/>
        <v>0</v>
      </c>
      <c r="AB231" s="107">
        <f t="shared" si="43"/>
        <v>0</v>
      </c>
      <c r="AC231" s="107">
        <f t="shared" si="44"/>
        <v>0</v>
      </c>
      <c r="AD231" s="107">
        <f t="shared" si="45"/>
        <v>0</v>
      </c>
      <c r="AE231" s="107">
        <f t="shared" si="46"/>
        <v>0</v>
      </c>
      <c r="AF231" s="107">
        <f t="shared" si="47"/>
        <v>0</v>
      </c>
      <c r="AG231" s="107">
        <f t="shared" si="48"/>
        <v>0</v>
      </c>
      <c r="AH231" s="107">
        <f t="shared" si="49"/>
        <v>0</v>
      </c>
      <c r="AI231" s="107">
        <f t="shared" si="50"/>
        <v>0</v>
      </c>
      <c r="AJ231" s="107">
        <f t="shared" si="51"/>
        <v>0</v>
      </c>
      <c r="AK231" s="107">
        <f t="shared" si="52"/>
        <v>0</v>
      </c>
    </row>
    <row r="232">
      <c r="A232" s="107"/>
      <c r="B232" s="107"/>
      <c r="C232" s="107"/>
      <c r="D232" s="107"/>
      <c r="E232" s="107"/>
      <c r="F232" s="108">
        <f t="shared" si="40"/>
        <v>3195</v>
      </c>
      <c r="G232" s="90" t="s">
        <v>428</v>
      </c>
      <c r="H232" s="14">
        <f>IF(ISNA(VLOOKUP(G232,Round4_Transactions!$A$2:$F$800,2,FALSE)), 0,VLOOKUP(G232,Round4_Transactions!$A$2:$F$800,2,FALSE))</f>
        <v>0</v>
      </c>
      <c r="I232" s="60">
        <f>IF(ISNA(VLOOKUP(G232,Round4_Transactions!$A$2:$F$800,3,FALSE)), 0,VLOOKUP(G232,Round4_Transactions!$A$2:$F$800,3,FALSE))</f>
        <v>0</v>
      </c>
      <c r="J232" s="60">
        <f>IF(ISNA(VLOOKUP(G232,Round4_Transactions!$A$2:$F$800,4,FALSE)), 0,VLOOKUP(G232,Round4_Transactions!$A$2:$F$800,4,FALSE))</f>
        <v>0</v>
      </c>
      <c r="K232" s="60">
        <f>IF(ISNA(VLOOKUP(G232,Round4_Transactions!$A$2:$F$800,5,FALSE)), 0,VLOOKUP(G232,Round4_Transactions!$A$2:$F$800,5,FALSE))</f>
        <v>0</v>
      </c>
      <c r="L232" s="86">
        <f>IF(ISNA(VLOOKUP(G232,Round4_Transactions!$A$2:$F$800,6,FALSE)), 0,VLOOKUP(G232,Round4_Transactions!$A$2:$F$800,6,FALSE))</f>
        <v>0</v>
      </c>
      <c r="M232" s="107">
        <f t="shared" si="1"/>
        <v>0</v>
      </c>
      <c r="N232" s="107">
        <f t="shared" si="3"/>
        <v>0</v>
      </c>
      <c r="O232" s="107">
        <f t="shared" si="4"/>
        <v>0</v>
      </c>
      <c r="P232" s="107">
        <f t="shared" si="5"/>
        <v>0</v>
      </c>
      <c r="Q232" s="107">
        <f t="shared" si="6"/>
        <v>0</v>
      </c>
      <c r="R232" s="107">
        <f t="shared" si="7"/>
        <v>0</v>
      </c>
      <c r="S232" s="107">
        <f t="shared" si="8"/>
        <v>0</v>
      </c>
      <c r="T232" s="107">
        <f t="shared" si="9"/>
        <v>0</v>
      </c>
      <c r="U232" s="107">
        <f t="shared" si="10"/>
        <v>0</v>
      </c>
      <c r="V232" s="107">
        <f t="shared" si="11"/>
        <v>0</v>
      </c>
      <c r="W232" s="107">
        <f t="shared" si="12"/>
        <v>0</v>
      </c>
      <c r="X232" s="107">
        <f t="shared" si="13"/>
        <v>0</v>
      </c>
      <c r="Y232" s="107">
        <f t="shared" si="14"/>
        <v>0</v>
      </c>
      <c r="Z232" s="107">
        <f t="shared" si="41"/>
        <v>0</v>
      </c>
      <c r="AA232" s="107">
        <f t="shared" si="42"/>
        <v>0</v>
      </c>
      <c r="AB232" s="107">
        <f t="shared" si="43"/>
        <v>0</v>
      </c>
      <c r="AC232" s="107">
        <f t="shared" si="44"/>
        <v>0</v>
      </c>
      <c r="AD232" s="107">
        <f t="shared" si="45"/>
        <v>0</v>
      </c>
      <c r="AE232" s="107">
        <f t="shared" si="46"/>
        <v>0</v>
      </c>
      <c r="AF232" s="107">
        <f t="shared" si="47"/>
        <v>0</v>
      </c>
      <c r="AG232" s="107">
        <f t="shared" si="48"/>
        <v>0</v>
      </c>
      <c r="AH232" s="107">
        <f t="shared" si="49"/>
        <v>0</v>
      </c>
      <c r="AI232" s="107">
        <f t="shared" si="50"/>
        <v>0</v>
      </c>
      <c r="AJ232" s="107">
        <f t="shared" si="51"/>
        <v>0</v>
      </c>
      <c r="AK232" s="107">
        <f t="shared" si="52"/>
        <v>0</v>
      </c>
    </row>
    <row r="233">
      <c r="A233" s="107"/>
      <c r="B233" s="107"/>
      <c r="C233" s="107"/>
      <c r="D233" s="107"/>
      <c r="E233" s="107"/>
      <c r="F233" s="108">
        <f t="shared" si="40"/>
        <v>3195</v>
      </c>
      <c r="G233" s="90" t="s">
        <v>429</v>
      </c>
      <c r="H233" s="14">
        <f>IF(ISNA(VLOOKUP(G233,Round4_Transactions!$A$2:$F$800,2,FALSE)), 0,VLOOKUP(G233,Round4_Transactions!$A$2:$F$800,2,FALSE))</f>
        <v>0</v>
      </c>
      <c r="I233" s="60">
        <f>IF(ISNA(VLOOKUP(G233,Round4_Transactions!$A$2:$F$800,3,FALSE)), 0,VLOOKUP(G233,Round4_Transactions!$A$2:$F$800,3,FALSE))</f>
        <v>0</v>
      </c>
      <c r="J233" s="60">
        <f>IF(ISNA(VLOOKUP(G233,Round4_Transactions!$A$2:$F$800,4,FALSE)), 0,VLOOKUP(G233,Round4_Transactions!$A$2:$F$800,4,FALSE))</f>
        <v>0</v>
      </c>
      <c r="K233" s="60">
        <f>IF(ISNA(VLOOKUP(G233,Round4_Transactions!$A$2:$F$800,5,FALSE)), 0,VLOOKUP(G233,Round4_Transactions!$A$2:$F$800,5,FALSE))</f>
        <v>0</v>
      </c>
      <c r="L233" s="86">
        <f>IF(ISNA(VLOOKUP(G233,Round4_Transactions!$A$2:$F$800,6,FALSE)), 0,VLOOKUP(G233,Round4_Transactions!$A$2:$F$800,6,FALSE))</f>
        <v>0</v>
      </c>
      <c r="M233" s="107">
        <f t="shared" si="1"/>
        <v>0</v>
      </c>
      <c r="N233" s="107">
        <f t="shared" si="3"/>
        <v>0</v>
      </c>
      <c r="O233" s="107">
        <f t="shared" si="4"/>
        <v>0</v>
      </c>
      <c r="P233" s="107">
        <f t="shared" si="5"/>
        <v>0</v>
      </c>
      <c r="Q233" s="107">
        <f t="shared" si="6"/>
        <v>0</v>
      </c>
      <c r="R233" s="107">
        <f t="shared" si="7"/>
        <v>0</v>
      </c>
      <c r="S233" s="107">
        <f t="shared" si="8"/>
        <v>0</v>
      </c>
      <c r="T233" s="107">
        <f t="shared" si="9"/>
        <v>0</v>
      </c>
      <c r="U233" s="107">
        <f t="shared" si="10"/>
        <v>0</v>
      </c>
      <c r="V233" s="107">
        <f t="shared" si="11"/>
        <v>0</v>
      </c>
      <c r="W233" s="107">
        <f t="shared" si="12"/>
        <v>0</v>
      </c>
      <c r="X233" s="107">
        <f t="shared" si="13"/>
        <v>0</v>
      </c>
      <c r="Y233" s="107">
        <f t="shared" si="14"/>
        <v>0</v>
      </c>
      <c r="Z233" s="107">
        <f t="shared" si="41"/>
        <v>0</v>
      </c>
      <c r="AA233" s="107">
        <f t="shared" si="42"/>
        <v>0</v>
      </c>
      <c r="AB233" s="107">
        <f t="shared" si="43"/>
        <v>0</v>
      </c>
      <c r="AC233" s="107">
        <f t="shared" si="44"/>
        <v>0</v>
      </c>
      <c r="AD233" s="107">
        <f t="shared" si="45"/>
        <v>0</v>
      </c>
      <c r="AE233" s="107">
        <f t="shared" si="46"/>
        <v>0</v>
      </c>
      <c r="AF233" s="107">
        <f t="shared" si="47"/>
        <v>0</v>
      </c>
      <c r="AG233" s="107">
        <f t="shared" si="48"/>
        <v>0</v>
      </c>
      <c r="AH233" s="107">
        <f t="shared" si="49"/>
        <v>0</v>
      </c>
      <c r="AI233" s="107">
        <f t="shared" si="50"/>
        <v>0</v>
      </c>
      <c r="AJ233" s="107">
        <f t="shared" si="51"/>
        <v>0</v>
      </c>
      <c r="AK233" s="107">
        <f t="shared" si="52"/>
        <v>0</v>
      </c>
    </row>
    <row r="234">
      <c r="A234" s="107"/>
      <c r="B234" s="107"/>
      <c r="C234" s="107"/>
      <c r="D234" s="107"/>
      <c r="E234" s="107"/>
      <c r="F234" s="108">
        <f t="shared" si="40"/>
        <v>3195</v>
      </c>
      <c r="G234" s="90" t="s">
        <v>430</v>
      </c>
      <c r="H234" s="14">
        <f>IF(ISNA(VLOOKUP(G234,Round4_Transactions!$A$2:$F$800,2,FALSE)), 0,VLOOKUP(G234,Round4_Transactions!$A$2:$F$800,2,FALSE))</f>
        <v>0</v>
      </c>
      <c r="I234" s="60">
        <f>IF(ISNA(VLOOKUP(G234,Round4_Transactions!$A$2:$F$800,3,FALSE)), 0,VLOOKUP(G234,Round4_Transactions!$A$2:$F$800,3,FALSE))</f>
        <v>0</v>
      </c>
      <c r="J234" s="60">
        <f>IF(ISNA(VLOOKUP(G234,Round4_Transactions!$A$2:$F$800,4,FALSE)), 0,VLOOKUP(G234,Round4_Transactions!$A$2:$F$800,4,FALSE))</f>
        <v>0</v>
      </c>
      <c r="K234" s="60">
        <f>IF(ISNA(VLOOKUP(G234,Round4_Transactions!$A$2:$F$800,5,FALSE)), 0,VLOOKUP(G234,Round4_Transactions!$A$2:$F$800,5,FALSE))</f>
        <v>0</v>
      </c>
      <c r="L234" s="86">
        <f>IF(ISNA(VLOOKUP(G234,Round4_Transactions!$A$2:$F$800,6,FALSE)), 0,VLOOKUP(G234,Round4_Transactions!$A$2:$F$800,6,FALSE))</f>
        <v>0</v>
      </c>
      <c r="M234" s="107">
        <f t="shared" si="1"/>
        <v>0</v>
      </c>
      <c r="N234" s="107">
        <f t="shared" si="3"/>
        <v>0</v>
      </c>
      <c r="O234" s="107">
        <f t="shared" si="4"/>
        <v>0</v>
      </c>
      <c r="P234" s="107">
        <f t="shared" si="5"/>
        <v>0</v>
      </c>
      <c r="Q234" s="107">
        <f t="shared" si="6"/>
        <v>0</v>
      </c>
      <c r="R234" s="107">
        <f t="shared" si="7"/>
        <v>0</v>
      </c>
      <c r="S234" s="107">
        <f t="shared" si="8"/>
        <v>0</v>
      </c>
      <c r="T234" s="107">
        <f t="shared" si="9"/>
        <v>0</v>
      </c>
      <c r="U234" s="107">
        <f t="shared" si="10"/>
        <v>0</v>
      </c>
      <c r="V234" s="107">
        <f t="shared" si="11"/>
        <v>0</v>
      </c>
      <c r="W234" s="107">
        <f t="shared" si="12"/>
        <v>0</v>
      </c>
      <c r="X234" s="107">
        <f t="shared" si="13"/>
        <v>0</v>
      </c>
      <c r="Y234" s="107">
        <f t="shared" si="14"/>
        <v>0</v>
      </c>
      <c r="Z234" s="107">
        <f t="shared" si="41"/>
        <v>0</v>
      </c>
      <c r="AA234" s="107">
        <f t="shared" si="42"/>
        <v>0</v>
      </c>
      <c r="AB234" s="107">
        <f t="shared" si="43"/>
        <v>0</v>
      </c>
      <c r="AC234" s="107">
        <f t="shared" si="44"/>
        <v>0</v>
      </c>
      <c r="AD234" s="107">
        <f t="shared" si="45"/>
        <v>0</v>
      </c>
      <c r="AE234" s="107">
        <f t="shared" si="46"/>
        <v>0</v>
      </c>
      <c r="AF234" s="107">
        <f t="shared" si="47"/>
        <v>0</v>
      </c>
      <c r="AG234" s="107">
        <f t="shared" si="48"/>
        <v>0</v>
      </c>
      <c r="AH234" s="107">
        <f t="shared" si="49"/>
        <v>0</v>
      </c>
      <c r="AI234" s="107">
        <f t="shared" si="50"/>
        <v>0</v>
      </c>
      <c r="AJ234" s="107">
        <f t="shared" si="51"/>
        <v>0</v>
      </c>
      <c r="AK234" s="107">
        <f t="shared" si="52"/>
        <v>0</v>
      </c>
    </row>
    <row r="235">
      <c r="A235" s="107"/>
      <c r="B235" s="107"/>
      <c r="C235" s="107"/>
      <c r="D235" s="107"/>
      <c r="E235" s="107"/>
      <c r="F235" s="108">
        <f t="shared" si="40"/>
        <v>3195</v>
      </c>
      <c r="G235" s="90" t="s">
        <v>431</v>
      </c>
      <c r="H235" s="14">
        <f>IF(ISNA(VLOOKUP(G235,Round4_Transactions!$A$2:$F$800,2,FALSE)), 0,VLOOKUP(G235,Round4_Transactions!$A$2:$F$800,2,FALSE))</f>
        <v>0</v>
      </c>
      <c r="I235" s="60">
        <f>IF(ISNA(VLOOKUP(G235,Round4_Transactions!$A$2:$F$800,3,FALSE)), 0,VLOOKUP(G235,Round4_Transactions!$A$2:$F$800,3,FALSE))</f>
        <v>0</v>
      </c>
      <c r="J235" s="60">
        <f>IF(ISNA(VLOOKUP(G235,Round4_Transactions!$A$2:$F$800,4,FALSE)), 0,VLOOKUP(G235,Round4_Transactions!$A$2:$F$800,4,FALSE))</f>
        <v>0</v>
      </c>
      <c r="K235" s="60">
        <f>IF(ISNA(VLOOKUP(G235,Round4_Transactions!$A$2:$F$800,5,FALSE)), 0,VLOOKUP(G235,Round4_Transactions!$A$2:$F$800,5,FALSE))</f>
        <v>0</v>
      </c>
      <c r="L235" s="86">
        <f>IF(ISNA(VLOOKUP(G235,Round4_Transactions!$A$2:$F$800,6,FALSE)), 0,VLOOKUP(G235,Round4_Transactions!$A$2:$F$800,6,FALSE))</f>
        <v>0</v>
      </c>
      <c r="M235" s="107">
        <f t="shared" si="1"/>
        <v>0</v>
      </c>
      <c r="N235" s="107">
        <f t="shared" si="3"/>
        <v>0</v>
      </c>
      <c r="O235" s="107">
        <f t="shared" si="4"/>
        <v>0</v>
      </c>
      <c r="P235" s="107">
        <f t="shared" si="5"/>
        <v>0</v>
      </c>
      <c r="Q235" s="107">
        <f t="shared" si="6"/>
        <v>0</v>
      </c>
      <c r="R235" s="107">
        <f t="shared" si="7"/>
        <v>0</v>
      </c>
      <c r="S235" s="107">
        <f t="shared" si="8"/>
        <v>0</v>
      </c>
      <c r="T235" s="107">
        <f t="shared" si="9"/>
        <v>0</v>
      </c>
      <c r="U235" s="107">
        <f t="shared" si="10"/>
        <v>0</v>
      </c>
      <c r="V235" s="107">
        <f t="shared" si="11"/>
        <v>0</v>
      </c>
      <c r="W235" s="107">
        <f t="shared" si="12"/>
        <v>0</v>
      </c>
      <c r="X235" s="107">
        <f t="shared" si="13"/>
        <v>0</v>
      </c>
      <c r="Y235" s="107">
        <f t="shared" si="14"/>
        <v>0</v>
      </c>
      <c r="Z235" s="107">
        <f t="shared" si="41"/>
        <v>0</v>
      </c>
      <c r="AA235" s="107">
        <f t="shared" si="42"/>
        <v>0</v>
      </c>
      <c r="AB235" s="107">
        <f t="shared" si="43"/>
        <v>0</v>
      </c>
      <c r="AC235" s="107">
        <f t="shared" si="44"/>
        <v>0</v>
      </c>
      <c r="AD235" s="107">
        <f t="shared" si="45"/>
        <v>0</v>
      </c>
      <c r="AE235" s="107">
        <f t="shared" si="46"/>
        <v>0</v>
      </c>
      <c r="AF235" s="107">
        <f t="shared" si="47"/>
        <v>0</v>
      </c>
      <c r="AG235" s="107">
        <f t="shared" si="48"/>
        <v>0</v>
      </c>
      <c r="AH235" s="107">
        <f t="shared" si="49"/>
        <v>0</v>
      </c>
      <c r="AI235" s="107">
        <f t="shared" si="50"/>
        <v>0</v>
      </c>
      <c r="AJ235" s="107">
        <f t="shared" si="51"/>
        <v>0</v>
      </c>
      <c r="AK235" s="107">
        <f t="shared" si="52"/>
        <v>0</v>
      </c>
    </row>
    <row r="236">
      <c r="A236" s="107"/>
      <c r="B236" s="107"/>
      <c r="C236" s="107"/>
      <c r="D236" s="107"/>
      <c r="E236" s="107"/>
      <c r="F236" s="108">
        <f t="shared" si="40"/>
        <v>3195</v>
      </c>
      <c r="G236" s="90" t="s">
        <v>432</v>
      </c>
      <c r="H236" s="14">
        <f>IF(ISNA(VLOOKUP(G236,Round4_Transactions!$A$2:$F$800,2,FALSE)), 0,VLOOKUP(G236,Round4_Transactions!$A$2:$F$800,2,FALSE))</f>
        <v>0</v>
      </c>
      <c r="I236" s="60">
        <f>IF(ISNA(VLOOKUP(G236,Round4_Transactions!$A$2:$F$800,3,FALSE)), 0,VLOOKUP(G236,Round4_Transactions!$A$2:$F$800,3,FALSE))</f>
        <v>0</v>
      </c>
      <c r="J236" s="60">
        <f>IF(ISNA(VLOOKUP(G236,Round4_Transactions!$A$2:$F$800,4,FALSE)), 0,VLOOKUP(G236,Round4_Transactions!$A$2:$F$800,4,FALSE))</f>
        <v>0</v>
      </c>
      <c r="K236" s="60">
        <f>IF(ISNA(VLOOKUP(G236,Round4_Transactions!$A$2:$F$800,5,FALSE)), 0,VLOOKUP(G236,Round4_Transactions!$A$2:$F$800,5,FALSE))</f>
        <v>0</v>
      </c>
      <c r="L236" s="86">
        <f>IF(ISNA(VLOOKUP(G236,Round4_Transactions!$A$2:$F$800,6,FALSE)), 0,VLOOKUP(G236,Round4_Transactions!$A$2:$F$800,6,FALSE))</f>
        <v>0</v>
      </c>
      <c r="M236" s="107">
        <f t="shared" si="1"/>
        <v>0</v>
      </c>
      <c r="N236" s="107">
        <f t="shared" si="3"/>
        <v>0</v>
      </c>
      <c r="O236" s="107">
        <f t="shared" si="4"/>
        <v>0</v>
      </c>
      <c r="P236" s="107">
        <f t="shared" si="5"/>
        <v>0</v>
      </c>
      <c r="Q236" s="107">
        <f t="shared" si="6"/>
        <v>0</v>
      </c>
      <c r="R236" s="107">
        <f t="shared" si="7"/>
        <v>0</v>
      </c>
      <c r="S236" s="107">
        <f t="shared" si="8"/>
        <v>0</v>
      </c>
      <c r="T236" s="107">
        <f t="shared" si="9"/>
        <v>0</v>
      </c>
      <c r="U236" s="107">
        <f t="shared" si="10"/>
        <v>0</v>
      </c>
      <c r="V236" s="107">
        <f t="shared" si="11"/>
        <v>0</v>
      </c>
      <c r="W236" s="107">
        <f t="shared" si="12"/>
        <v>0</v>
      </c>
      <c r="X236" s="107">
        <f t="shared" si="13"/>
        <v>0</v>
      </c>
      <c r="Y236" s="107">
        <f t="shared" si="14"/>
        <v>0</v>
      </c>
      <c r="Z236" s="107">
        <f t="shared" si="41"/>
        <v>0</v>
      </c>
      <c r="AA236" s="107">
        <f t="shared" si="42"/>
        <v>0</v>
      </c>
      <c r="AB236" s="107">
        <f t="shared" si="43"/>
        <v>0</v>
      </c>
      <c r="AC236" s="107">
        <f t="shared" si="44"/>
        <v>0</v>
      </c>
      <c r="AD236" s="107">
        <f t="shared" si="45"/>
        <v>0</v>
      </c>
      <c r="AE236" s="107">
        <f t="shared" si="46"/>
        <v>0</v>
      </c>
      <c r="AF236" s="107">
        <f t="shared" si="47"/>
        <v>0</v>
      </c>
      <c r="AG236" s="107">
        <f t="shared" si="48"/>
        <v>0</v>
      </c>
      <c r="AH236" s="107">
        <f t="shared" si="49"/>
        <v>0</v>
      </c>
      <c r="AI236" s="107">
        <f t="shared" si="50"/>
        <v>0</v>
      </c>
      <c r="AJ236" s="107">
        <f t="shared" si="51"/>
        <v>0</v>
      </c>
      <c r="AK236" s="107">
        <f t="shared" si="52"/>
        <v>0</v>
      </c>
    </row>
    <row r="237">
      <c r="A237" s="107"/>
      <c r="B237" s="107"/>
      <c r="C237" s="107"/>
      <c r="D237" s="107"/>
      <c r="E237" s="107"/>
      <c r="F237" s="108">
        <f t="shared" si="40"/>
        <v>3195</v>
      </c>
      <c r="G237" s="90" t="s">
        <v>433</v>
      </c>
      <c r="H237" s="14">
        <f>IF(ISNA(VLOOKUP(G237,Round4_Transactions!$A$2:$F$800,2,FALSE)), 0,VLOOKUP(G237,Round4_Transactions!$A$2:$F$800,2,FALSE))</f>
        <v>0</v>
      </c>
      <c r="I237" s="60">
        <f>IF(ISNA(VLOOKUP(G237,Round4_Transactions!$A$2:$F$800,3,FALSE)), 0,VLOOKUP(G237,Round4_Transactions!$A$2:$F$800,3,FALSE))</f>
        <v>0</v>
      </c>
      <c r="J237" s="60">
        <f>IF(ISNA(VLOOKUP(G237,Round4_Transactions!$A$2:$F$800,4,FALSE)), 0,VLOOKUP(G237,Round4_Transactions!$A$2:$F$800,4,FALSE))</f>
        <v>0</v>
      </c>
      <c r="K237" s="60">
        <f>IF(ISNA(VLOOKUP(G237,Round4_Transactions!$A$2:$F$800,5,FALSE)), 0,VLOOKUP(G237,Round4_Transactions!$A$2:$F$800,5,FALSE))</f>
        <v>0</v>
      </c>
      <c r="L237" s="86">
        <f>IF(ISNA(VLOOKUP(G237,Round4_Transactions!$A$2:$F$800,6,FALSE)), 0,VLOOKUP(G237,Round4_Transactions!$A$2:$F$800,6,FALSE))</f>
        <v>0</v>
      </c>
      <c r="M237" s="107">
        <f t="shared" si="1"/>
        <v>0</v>
      </c>
      <c r="N237" s="107">
        <f t="shared" si="3"/>
        <v>0</v>
      </c>
      <c r="O237" s="107">
        <f t="shared" si="4"/>
        <v>0</v>
      </c>
      <c r="P237" s="107">
        <f t="shared" si="5"/>
        <v>0</v>
      </c>
      <c r="Q237" s="107">
        <f t="shared" si="6"/>
        <v>0</v>
      </c>
      <c r="R237" s="107">
        <f t="shared" si="7"/>
        <v>0</v>
      </c>
      <c r="S237" s="107">
        <f t="shared" si="8"/>
        <v>0</v>
      </c>
      <c r="T237" s="107">
        <f t="shared" si="9"/>
        <v>0</v>
      </c>
      <c r="U237" s="107">
        <f t="shared" si="10"/>
        <v>0</v>
      </c>
      <c r="V237" s="107">
        <f t="shared" si="11"/>
        <v>0</v>
      </c>
      <c r="W237" s="107">
        <f t="shared" si="12"/>
        <v>0</v>
      </c>
      <c r="X237" s="107">
        <f t="shared" si="13"/>
        <v>0</v>
      </c>
      <c r="Y237" s="107">
        <f t="shared" si="14"/>
        <v>0</v>
      </c>
      <c r="Z237" s="107">
        <f t="shared" si="41"/>
        <v>0</v>
      </c>
      <c r="AA237" s="107">
        <f t="shared" si="42"/>
        <v>0</v>
      </c>
      <c r="AB237" s="107">
        <f t="shared" si="43"/>
        <v>0</v>
      </c>
      <c r="AC237" s="107">
        <f t="shared" si="44"/>
        <v>0</v>
      </c>
      <c r="AD237" s="107">
        <f t="shared" si="45"/>
        <v>0</v>
      </c>
      <c r="AE237" s="107">
        <f t="shared" si="46"/>
        <v>0</v>
      </c>
      <c r="AF237" s="107">
        <f t="shared" si="47"/>
        <v>0</v>
      </c>
      <c r="AG237" s="107">
        <f t="shared" si="48"/>
        <v>0</v>
      </c>
      <c r="AH237" s="107">
        <f t="shared" si="49"/>
        <v>0</v>
      </c>
      <c r="AI237" s="107">
        <f t="shared" si="50"/>
        <v>0</v>
      </c>
      <c r="AJ237" s="107">
        <f t="shared" si="51"/>
        <v>0</v>
      </c>
      <c r="AK237" s="107">
        <f t="shared" si="52"/>
        <v>0</v>
      </c>
    </row>
    <row r="238">
      <c r="A238" s="107"/>
      <c r="B238" s="107"/>
      <c r="C238" s="107"/>
      <c r="D238" s="107"/>
      <c r="E238" s="107"/>
      <c r="F238" s="108">
        <f t="shared" si="40"/>
        <v>3195</v>
      </c>
      <c r="G238" s="90" t="s">
        <v>434</v>
      </c>
      <c r="H238" s="14">
        <f>IF(ISNA(VLOOKUP(G238,Round4_Transactions!$A$2:$F$800,2,FALSE)), 0,VLOOKUP(G238,Round4_Transactions!$A$2:$F$800,2,FALSE))</f>
        <v>0</v>
      </c>
      <c r="I238" s="60">
        <f>IF(ISNA(VLOOKUP(G238,Round4_Transactions!$A$2:$F$800,3,FALSE)), 0,VLOOKUP(G238,Round4_Transactions!$A$2:$F$800,3,FALSE))</f>
        <v>0</v>
      </c>
      <c r="J238" s="60">
        <f>IF(ISNA(VLOOKUP(G238,Round4_Transactions!$A$2:$F$800,4,FALSE)), 0,VLOOKUP(G238,Round4_Transactions!$A$2:$F$800,4,FALSE))</f>
        <v>0</v>
      </c>
      <c r="K238" s="60">
        <f>IF(ISNA(VLOOKUP(G238,Round4_Transactions!$A$2:$F$800,5,FALSE)), 0,VLOOKUP(G238,Round4_Transactions!$A$2:$F$800,5,FALSE))</f>
        <v>0</v>
      </c>
      <c r="L238" s="86">
        <f>IF(ISNA(VLOOKUP(G238,Round4_Transactions!$A$2:$F$800,6,FALSE)), 0,VLOOKUP(G238,Round4_Transactions!$A$2:$F$800,6,FALSE))</f>
        <v>0</v>
      </c>
      <c r="M238" s="107">
        <f t="shared" si="1"/>
        <v>0</v>
      </c>
      <c r="N238" s="107">
        <f t="shared" si="3"/>
        <v>0</v>
      </c>
      <c r="O238" s="107">
        <f t="shared" si="4"/>
        <v>0</v>
      </c>
      <c r="P238" s="107">
        <f t="shared" si="5"/>
        <v>0</v>
      </c>
      <c r="Q238" s="107">
        <f t="shared" si="6"/>
        <v>0</v>
      </c>
      <c r="R238" s="107">
        <f t="shared" si="7"/>
        <v>0</v>
      </c>
      <c r="S238" s="107">
        <f t="shared" si="8"/>
        <v>0</v>
      </c>
      <c r="T238" s="107">
        <f t="shared" si="9"/>
        <v>0</v>
      </c>
      <c r="U238" s="107">
        <f t="shared" si="10"/>
        <v>0</v>
      </c>
      <c r="V238" s="107">
        <f t="shared" si="11"/>
        <v>0</v>
      </c>
      <c r="W238" s="107">
        <f t="shared" si="12"/>
        <v>0</v>
      </c>
      <c r="X238" s="107">
        <f t="shared" si="13"/>
        <v>0</v>
      </c>
      <c r="Y238" s="107">
        <f t="shared" si="14"/>
        <v>0</v>
      </c>
      <c r="Z238" s="107">
        <f t="shared" si="41"/>
        <v>0</v>
      </c>
      <c r="AA238" s="107">
        <f t="shared" si="42"/>
        <v>0</v>
      </c>
      <c r="AB238" s="107">
        <f t="shared" si="43"/>
        <v>0</v>
      </c>
      <c r="AC238" s="107">
        <f t="shared" si="44"/>
        <v>0</v>
      </c>
      <c r="AD238" s="107">
        <f t="shared" si="45"/>
        <v>0</v>
      </c>
      <c r="AE238" s="107">
        <f t="shared" si="46"/>
        <v>0</v>
      </c>
      <c r="AF238" s="107">
        <f t="shared" si="47"/>
        <v>0</v>
      </c>
      <c r="AG238" s="107">
        <f t="shared" si="48"/>
        <v>0</v>
      </c>
      <c r="AH238" s="107">
        <f t="shared" si="49"/>
        <v>0</v>
      </c>
      <c r="AI238" s="107">
        <f t="shared" si="50"/>
        <v>0</v>
      </c>
      <c r="AJ238" s="107">
        <f t="shared" si="51"/>
        <v>0</v>
      </c>
      <c r="AK238" s="107">
        <f t="shared" si="52"/>
        <v>0</v>
      </c>
    </row>
    <row r="239">
      <c r="A239" s="107"/>
      <c r="B239" s="107"/>
      <c r="C239" s="107"/>
      <c r="D239" s="107"/>
      <c r="E239" s="107"/>
      <c r="F239" s="108">
        <f t="shared" si="40"/>
        <v>3195</v>
      </c>
      <c r="G239" s="90" t="s">
        <v>435</v>
      </c>
      <c r="H239" s="14">
        <f>IF(ISNA(VLOOKUP(G239,Round4_Transactions!$A$2:$F$800,2,FALSE)), 0,VLOOKUP(G239,Round4_Transactions!$A$2:$F$800,2,FALSE))</f>
        <v>0</v>
      </c>
      <c r="I239" s="60">
        <f>IF(ISNA(VLOOKUP(G239,Round4_Transactions!$A$2:$F$800,3,FALSE)), 0,VLOOKUP(G239,Round4_Transactions!$A$2:$F$800,3,FALSE))</f>
        <v>0</v>
      </c>
      <c r="J239" s="60">
        <f>IF(ISNA(VLOOKUP(G239,Round4_Transactions!$A$2:$F$800,4,FALSE)), 0,VLOOKUP(G239,Round4_Transactions!$A$2:$F$800,4,FALSE))</f>
        <v>0</v>
      </c>
      <c r="K239" s="60">
        <f>IF(ISNA(VLOOKUP(G239,Round4_Transactions!$A$2:$F$800,5,FALSE)), 0,VLOOKUP(G239,Round4_Transactions!$A$2:$F$800,5,FALSE))</f>
        <v>0</v>
      </c>
      <c r="L239" s="86">
        <f>IF(ISNA(VLOOKUP(G239,Round4_Transactions!$A$2:$F$800,6,FALSE)), 0,VLOOKUP(G239,Round4_Transactions!$A$2:$F$800,6,FALSE))</f>
        <v>0</v>
      </c>
      <c r="M239" s="107">
        <f t="shared" si="1"/>
        <v>0</v>
      </c>
      <c r="N239" s="107">
        <f t="shared" si="3"/>
        <v>0</v>
      </c>
      <c r="O239" s="107">
        <f t="shared" si="4"/>
        <v>0</v>
      </c>
      <c r="P239" s="107">
        <f t="shared" si="5"/>
        <v>0</v>
      </c>
      <c r="Q239" s="107">
        <f t="shared" si="6"/>
        <v>0</v>
      </c>
      <c r="R239" s="107">
        <f t="shared" si="7"/>
        <v>0</v>
      </c>
      <c r="S239" s="107">
        <f t="shared" si="8"/>
        <v>0</v>
      </c>
      <c r="T239" s="107">
        <f t="shared" si="9"/>
        <v>0</v>
      </c>
      <c r="U239" s="107">
        <f t="shared" si="10"/>
        <v>0</v>
      </c>
      <c r="V239" s="107">
        <f t="shared" si="11"/>
        <v>0</v>
      </c>
      <c r="W239" s="107">
        <f t="shared" si="12"/>
        <v>0</v>
      </c>
      <c r="X239" s="107">
        <f t="shared" si="13"/>
        <v>0</v>
      </c>
      <c r="Y239" s="107">
        <f t="shared" si="14"/>
        <v>0</v>
      </c>
      <c r="Z239" s="107">
        <f t="shared" si="41"/>
        <v>0</v>
      </c>
      <c r="AA239" s="107">
        <f t="shared" si="42"/>
        <v>0</v>
      </c>
      <c r="AB239" s="107">
        <f t="shared" si="43"/>
        <v>0</v>
      </c>
      <c r="AC239" s="107">
        <f t="shared" si="44"/>
        <v>0</v>
      </c>
      <c r="AD239" s="107">
        <f t="shared" si="45"/>
        <v>0</v>
      </c>
      <c r="AE239" s="107">
        <f t="shared" si="46"/>
        <v>0</v>
      </c>
      <c r="AF239" s="107">
        <f t="shared" si="47"/>
        <v>0</v>
      </c>
      <c r="AG239" s="107">
        <f t="shared" si="48"/>
        <v>0</v>
      </c>
      <c r="AH239" s="107">
        <f t="shared" si="49"/>
        <v>0</v>
      </c>
      <c r="AI239" s="107">
        <f t="shared" si="50"/>
        <v>0</v>
      </c>
      <c r="AJ239" s="107">
        <f t="shared" si="51"/>
        <v>0</v>
      </c>
      <c r="AK239" s="107">
        <f t="shared" si="52"/>
        <v>0</v>
      </c>
    </row>
    <row r="240">
      <c r="A240" s="107"/>
      <c r="B240" s="107"/>
      <c r="C240" s="107"/>
      <c r="D240" s="107"/>
      <c r="E240" s="107"/>
      <c r="F240" s="108">
        <f t="shared" si="40"/>
        <v>3195</v>
      </c>
      <c r="G240" s="90" t="s">
        <v>436</v>
      </c>
      <c r="H240" s="14">
        <f>IF(ISNA(VLOOKUP(G240,Round4_Transactions!$A$2:$F$800,2,FALSE)), 0,VLOOKUP(G240,Round4_Transactions!$A$2:$F$800,2,FALSE))</f>
        <v>0</v>
      </c>
      <c r="I240" s="60">
        <f>IF(ISNA(VLOOKUP(G240,Round4_Transactions!$A$2:$F$800,3,FALSE)), 0,VLOOKUP(G240,Round4_Transactions!$A$2:$F$800,3,FALSE))</f>
        <v>0</v>
      </c>
      <c r="J240" s="60">
        <f>IF(ISNA(VLOOKUP(G240,Round4_Transactions!$A$2:$F$800,4,FALSE)), 0,VLOOKUP(G240,Round4_Transactions!$A$2:$F$800,4,FALSE))</f>
        <v>0</v>
      </c>
      <c r="K240" s="60">
        <f>IF(ISNA(VLOOKUP(G240,Round4_Transactions!$A$2:$F$800,5,FALSE)), 0,VLOOKUP(G240,Round4_Transactions!$A$2:$F$800,5,FALSE))</f>
        <v>0</v>
      </c>
      <c r="L240" s="86">
        <f>IF(ISNA(VLOOKUP(G240,Round4_Transactions!$A$2:$F$800,6,FALSE)), 0,VLOOKUP(G240,Round4_Transactions!$A$2:$F$800,6,FALSE))</f>
        <v>0</v>
      </c>
      <c r="M240" s="107">
        <f t="shared" si="1"/>
        <v>0</v>
      </c>
      <c r="N240" s="107">
        <f t="shared" si="3"/>
        <v>0</v>
      </c>
      <c r="O240" s="107">
        <f t="shared" si="4"/>
        <v>0</v>
      </c>
      <c r="P240" s="107">
        <f t="shared" si="5"/>
        <v>0</v>
      </c>
      <c r="Q240" s="107">
        <f t="shared" si="6"/>
        <v>0</v>
      </c>
      <c r="R240" s="107">
        <f t="shared" si="7"/>
        <v>0</v>
      </c>
      <c r="S240" s="107">
        <f t="shared" si="8"/>
        <v>0</v>
      </c>
      <c r="T240" s="107">
        <f t="shared" si="9"/>
        <v>0</v>
      </c>
      <c r="U240" s="107">
        <f t="shared" si="10"/>
        <v>0</v>
      </c>
      <c r="V240" s="107">
        <f t="shared" si="11"/>
        <v>0</v>
      </c>
      <c r="W240" s="107">
        <f t="shared" si="12"/>
        <v>0</v>
      </c>
      <c r="X240" s="107">
        <f t="shared" si="13"/>
        <v>0</v>
      </c>
      <c r="Y240" s="107">
        <f t="shared" si="14"/>
        <v>0</v>
      </c>
      <c r="Z240" s="107">
        <f t="shared" si="41"/>
        <v>0</v>
      </c>
      <c r="AA240" s="107">
        <f t="shared" si="42"/>
        <v>0</v>
      </c>
      <c r="AB240" s="107">
        <f t="shared" si="43"/>
        <v>0</v>
      </c>
      <c r="AC240" s="107">
        <f t="shared" si="44"/>
        <v>0</v>
      </c>
      <c r="AD240" s="107">
        <f t="shared" si="45"/>
        <v>0</v>
      </c>
      <c r="AE240" s="107">
        <f t="shared" si="46"/>
        <v>0</v>
      </c>
      <c r="AF240" s="107">
        <f t="shared" si="47"/>
        <v>0</v>
      </c>
      <c r="AG240" s="107">
        <f t="shared" si="48"/>
        <v>0</v>
      </c>
      <c r="AH240" s="107">
        <f t="shared" si="49"/>
        <v>0</v>
      </c>
      <c r="AI240" s="107">
        <f t="shared" si="50"/>
        <v>0</v>
      </c>
      <c r="AJ240" s="107">
        <f t="shared" si="51"/>
        <v>0</v>
      </c>
      <c r="AK240" s="107">
        <f t="shared" si="52"/>
        <v>0</v>
      </c>
    </row>
    <row r="241">
      <c r="A241" s="115"/>
      <c r="B241" s="115"/>
      <c r="C241" s="115"/>
      <c r="D241" s="115"/>
      <c r="E241" s="115"/>
      <c r="F241" s="116"/>
      <c r="G241" s="120"/>
      <c r="H241" s="14" t="str">
        <f>IF(ISNA(VLOOKUP(G241,Round4_Transactions!$A$2:$F$800,2,FALSE)), 0,VLOOKUP(G241,Round4_Transactions!$A$2:$F$800,2,FALSE))</f>
        <v/>
      </c>
      <c r="I241" s="60" t="str">
        <f>IF(ISNA(VLOOKUP(G241,Round4_Transactions!$A$2:$F$800,3,FALSE)), 0,VLOOKUP(G241,Round4_Transactions!$A$2:$F$800,3,FALSE))</f>
        <v/>
      </c>
      <c r="J241" s="60" t="str">
        <f>IF(ISNA(VLOOKUP(G241,Round4_Transactions!$A$2:$F$800,4,FALSE)), 0,VLOOKUP(G241,Round4_Transactions!$A$2:$F$800,4,FALSE))</f>
        <v/>
      </c>
      <c r="K241" s="60" t="str">
        <f>IF(ISNA(VLOOKUP(G241,Round4_Transactions!$A$2:$F$800,5,FALSE)), 0,VLOOKUP(G241,Round4_Transactions!$A$2:$F$800,5,FALSE))</f>
        <v/>
      </c>
      <c r="L241" s="86" t="str">
        <f>IF(ISNA(VLOOKUP(G241,Round4_Transactions!$A$2:$F$800,6,FALSE)), 0,VLOOKUP(G241,Round4_Transactions!$A$2:$F$800,6,FALSE))</f>
        <v/>
      </c>
      <c r="M241" s="115">
        <f t="shared" si="1"/>
        <v>0</v>
      </c>
      <c r="N241" s="115">
        <f t="shared" si="3"/>
        <v>0</v>
      </c>
      <c r="O241" s="115">
        <f t="shared" si="4"/>
        <v>0</v>
      </c>
      <c r="P241" s="115">
        <f t="shared" si="5"/>
        <v>0</v>
      </c>
      <c r="Q241" s="115">
        <f t="shared" si="6"/>
        <v>0</v>
      </c>
      <c r="R241" s="115">
        <f t="shared" si="7"/>
        <v>0</v>
      </c>
      <c r="S241" s="115">
        <f t="shared" si="8"/>
        <v>0</v>
      </c>
      <c r="T241" s="115">
        <f t="shared" si="9"/>
        <v>0</v>
      </c>
      <c r="U241" s="115">
        <f t="shared" si="10"/>
        <v>0</v>
      </c>
      <c r="V241" s="115">
        <f t="shared" si="11"/>
        <v>0</v>
      </c>
      <c r="W241" s="115">
        <f t="shared" si="12"/>
        <v>0</v>
      </c>
      <c r="X241" s="115">
        <f t="shared" si="13"/>
        <v>0</v>
      </c>
      <c r="Y241" s="115">
        <f t="shared" si="14"/>
        <v>0</v>
      </c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7"/>
      <c r="AM241" s="117"/>
      <c r="AN241" s="117"/>
      <c r="AO241" s="117"/>
      <c r="AP241" s="117"/>
    </row>
    <row r="242">
      <c r="A242" s="102" t="str">
        <f>Stock_Prices!A30</f>
        <v>TSLA</v>
      </c>
      <c r="B242" s="102" t="str">
        <f>Stock_Prices!B30</f>
        <v>Tesla</v>
      </c>
      <c r="C242" s="103">
        <f>Stock_Prices!C30-D242</f>
        <v>100000</v>
      </c>
      <c r="D242" s="104">
        <f>SUM(H242:H320)-SUM(J242:J320)</f>
        <v>0</v>
      </c>
      <c r="E242" s="118">
        <f>Stock_Prices!I30</f>
        <v>0.7</v>
      </c>
      <c r="F242" s="106">
        <f>Stock_Prices!J30</f>
        <v>3550</v>
      </c>
      <c r="G242" s="90" t="s">
        <v>437</v>
      </c>
      <c r="H242" s="14">
        <f>IF(ISNA(VLOOKUP(G242,Round4_Transactions!$A$2:$F$800,2,FALSE)), 0,VLOOKUP(G242,Round4_Transactions!$A$2:$F$800,2,FALSE))</f>
        <v>0</v>
      </c>
      <c r="I242" s="60">
        <f>IF(ISNA(VLOOKUP(G242,Round4_Transactions!$A$2:$F$800,3,FALSE)), 0,VLOOKUP(G242,Round4_Transactions!$A$2:$F$800,3,FALSE))</f>
        <v>0</v>
      </c>
      <c r="J242" s="60">
        <f>IF(ISNA(VLOOKUP(G242,Round4_Transactions!$A$2:$F$800,4,FALSE)), 0,VLOOKUP(G242,Round4_Transactions!$A$2:$F$800,4,FALSE))</f>
        <v>0</v>
      </c>
      <c r="K242" s="60">
        <f>IF(ISNA(VLOOKUP(G242,Round4_Transactions!$A$2:$F$800,5,FALSE)), 0,VLOOKUP(G242,Round4_Transactions!$A$2:$F$800,5,FALSE))</f>
        <v>0</v>
      </c>
      <c r="L242" s="86">
        <f>IF(ISNA(VLOOKUP(G242,Round4_Transactions!$A$2:$F$800,6,FALSE)), 0,VLOOKUP(G242,Round4_Transactions!$A$2:$F$800,6,FALSE))</f>
        <v>0</v>
      </c>
      <c r="M242" s="107">
        <f t="shared" si="1"/>
        <v>0</v>
      </c>
      <c r="N242" s="107">
        <f t="shared" si="3"/>
        <v>0</v>
      </c>
      <c r="O242" s="107">
        <f t="shared" si="4"/>
        <v>0</v>
      </c>
      <c r="P242" s="107">
        <f t="shared" si="5"/>
        <v>0</v>
      </c>
      <c r="Q242" s="107">
        <f t="shared" si="6"/>
        <v>0</v>
      </c>
      <c r="R242" s="107">
        <f t="shared" si="7"/>
        <v>0</v>
      </c>
      <c r="S242" s="107">
        <f t="shared" si="8"/>
        <v>0</v>
      </c>
      <c r="T242" s="107">
        <f t="shared" si="9"/>
        <v>0</v>
      </c>
      <c r="U242" s="107">
        <f t="shared" si="10"/>
        <v>0</v>
      </c>
      <c r="V242" s="107">
        <f t="shared" si="11"/>
        <v>0</v>
      </c>
      <c r="W242" s="107">
        <f t="shared" si="12"/>
        <v>0</v>
      </c>
      <c r="X242" s="107">
        <f t="shared" si="13"/>
        <v>0</v>
      </c>
      <c r="Y242" s="107">
        <f t="shared" si="14"/>
        <v>0</v>
      </c>
      <c r="Z242" s="107">
        <f>if($L242=1,H242-J242,0)</f>
        <v>0</v>
      </c>
      <c r="AA242" s="107">
        <f>if($L242=2,$H242-$J242,0)</f>
        <v>0</v>
      </c>
      <c r="AB242" s="107">
        <f>if($L242=3,$H242-$J242,0)</f>
        <v>0</v>
      </c>
      <c r="AC242" s="107">
        <f>if($L242=4,$H242-$J242,0)</f>
        <v>0</v>
      </c>
      <c r="AD242" s="107">
        <f>if($L242=5,$H242-$J242,0)</f>
        <v>0</v>
      </c>
      <c r="AE242" s="107">
        <f>if($L242=6,$H242-$J242,0)</f>
        <v>0</v>
      </c>
      <c r="AF242" s="107">
        <f>if($L242=7,$H242-$J242,0)</f>
        <v>0</v>
      </c>
      <c r="AG242" s="107">
        <f>if($L242=8,$H242-$J242,0)</f>
        <v>0</v>
      </c>
      <c r="AH242" s="107">
        <f>if($L242=9,$H242-$J242,0)</f>
        <v>0</v>
      </c>
      <c r="AI242" s="107">
        <f>if($L242=10,$H242-$J242,0)</f>
        <v>0</v>
      </c>
      <c r="AJ242" s="107">
        <f>if($L242=11,$H242-$J242,0)</f>
        <v>0</v>
      </c>
      <c r="AK242" s="107">
        <f>if($L242=12,$H242-$J242,0)</f>
        <v>0</v>
      </c>
    </row>
    <row r="243">
      <c r="A243" s="107"/>
      <c r="B243" s="107"/>
      <c r="C243" s="107"/>
      <c r="D243" s="107"/>
      <c r="E243" s="107"/>
      <c r="F243" s="108">
        <f t="shared" ref="F243:F320" si="53">if(H242&gt;0,I242+$E$242*(I242-F242)+$E$242,if(J242&gt;0,K242+$E$242*(K242-F242)-$E$242,F242))</f>
        <v>3550</v>
      </c>
      <c r="G243" s="90" t="s">
        <v>438</v>
      </c>
      <c r="H243" s="14">
        <f>IF(ISNA(VLOOKUP(G243,Round4_Transactions!$A$2:$F$800,2,FALSE)), 0,VLOOKUP(G243,Round4_Transactions!$A$2:$F$800,2,FALSE))</f>
        <v>0</v>
      </c>
      <c r="I243" s="60">
        <f>IF(ISNA(VLOOKUP(G243,Round4_Transactions!$A$2:$F$800,3,FALSE)), 0,VLOOKUP(G243,Round4_Transactions!$A$2:$F$800,3,FALSE))</f>
        <v>0</v>
      </c>
      <c r="J243" s="60">
        <f>IF(ISNA(VLOOKUP(G243,Round4_Transactions!$A$2:$F$800,4,FALSE)), 0,VLOOKUP(G243,Round4_Transactions!$A$2:$F$800,4,FALSE))</f>
        <v>0</v>
      </c>
      <c r="K243" s="60">
        <f>IF(ISNA(VLOOKUP(G243,Round4_Transactions!$A$2:$F$800,5,FALSE)), 0,VLOOKUP(G243,Round4_Transactions!$A$2:$F$800,5,FALSE))</f>
        <v>0</v>
      </c>
      <c r="L243" s="86">
        <f>IF(ISNA(VLOOKUP(G243,Round4_Transactions!$A$2:$F$800,6,FALSE)), 0,VLOOKUP(G243,Round4_Transactions!$A$2:$F$800,6,FALSE))</f>
        <v>0</v>
      </c>
      <c r="M243" s="107">
        <f t="shared" si="1"/>
        <v>0</v>
      </c>
      <c r="N243" s="107">
        <f t="shared" si="3"/>
        <v>0</v>
      </c>
      <c r="O243" s="107">
        <f t="shared" si="4"/>
        <v>0</v>
      </c>
      <c r="P243" s="107">
        <f t="shared" si="5"/>
        <v>0</v>
      </c>
      <c r="Q243" s="107">
        <f t="shared" si="6"/>
        <v>0</v>
      </c>
      <c r="R243" s="107">
        <f t="shared" si="7"/>
        <v>0</v>
      </c>
      <c r="S243" s="107">
        <f t="shared" si="8"/>
        <v>0</v>
      </c>
      <c r="T243" s="107">
        <f t="shared" si="9"/>
        <v>0</v>
      </c>
      <c r="U243" s="107">
        <f t="shared" si="10"/>
        <v>0</v>
      </c>
      <c r="V243" s="107">
        <f t="shared" si="11"/>
        <v>0</v>
      </c>
      <c r="W243" s="107">
        <f t="shared" si="12"/>
        <v>0</v>
      </c>
      <c r="X243" s="107">
        <f t="shared" si="13"/>
        <v>0</v>
      </c>
      <c r="Y243" s="107">
        <f t="shared" si="14"/>
        <v>0</v>
      </c>
      <c r="Z243" s="107">
        <f t="shared" ref="Z243:Z320" si="54">if($L243=1,$H243-$J243+Z242,Z242)</f>
        <v>0</v>
      </c>
      <c r="AA243" s="107">
        <f t="shared" ref="AA243:AA320" si="55">if($L243=2,$H243-$J243+AA242,AA242)</f>
        <v>0</v>
      </c>
      <c r="AB243" s="107">
        <f t="shared" ref="AB243:AB320" si="56">if($L243=3,$H243-$J243+AB242,AB242)</f>
        <v>0</v>
      </c>
      <c r="AC243" s="107">
        <f t="shared" ref="AC243:AC320" si="57">if($L243=4,$H243-$J243+AC242,AC242)</f>
        <v>0</v>
      </c>
      <c r="AD243" s="107">
        <f t="shared" ref="AD243:AD320" si="58">if($L243=5,$H243-$J243+AD242,AD242)</f>
        <v>0</v>
      </c>
      <c r="AE243" s="107">
        <f t="shared" ref="AE243:AE320" si="59">if($L243=6,$H243-$J243+AE242,AE242)</f>
        <v>0</v>
      </c>
      <c r="AF243" s="107">
        <f t="shared" ref="AF243:AF320" si="60">if($L243=7,$H243-$J243+AF242,AF242)</f>
        <v>0</v>
      </c>
      <c r="AG243" s="107">
        <f t="shared" ref="AG243:AG320" si="61">if($L243=8,$H243-$J243+AG242,AG242)</f>
        <v>0</v>
      </c>
      <c r="AH243" s="107">
        <f t="shared" ref="AH243:AH320" si="62">if($L243=9,$H243-$J243+AH242,AH242)</f>
        <v>0</v>
      </c>
      <c r="AI243" s="107">
        <f t="shared" ref="AI243:AI320" si="63">if($L243=10,$H243-$J243+AI242,AI242)</f>
        <v>0</v>
      </c>
      <c r="AJ243" s="107">
        <f t="shared" ref="AJ243:AJ320" si="64">if($L243=11,$H243-$J243+AJ242,AJ242)</f>
        <v>0</v>
      </c>
      <c r="AK243" s="107">
        <f t="shared" ref="AK243:AK320" si="65">if($L243=12,$H243-$J243+AK242,AK242)</f>
        <v>0</v>
      </c>
    </row>
    <row r="244">
      <c r="A244" s="107"/>
      <c r="B244" s="107"/>
      <c r="C244" s="107"/>
      <c r="D244" s="107"/>
      <c r="E244" s="107"/>
      <c r="F244" s="108">
        <f t="shared" si="53"/>
        <v>3550</v>
      </c>
      <c r="G244" s="90" t="s">
        <v>439</v>
      </c>
      <c r="H244" s="14">
        <f>IF(ISNA(VLOOKUP(G244,Round4_Transactions!$A$2:$F$800,2,FALSE)), 0,VLOOKUP(G244,Round4_Transactions!$A$2:$F$800,2,FALSE))</f>
        <v>0</v>
      </c>
      <c r="I244" s="60">
        <f>IF(ISNA(VLOOKUP(G244,Round4_Transactions!$A$2:$F$800,3,FALSE)), 0,VLOOKUP(G244,Round4_Transactions!$A$2:$F$800,3,FALSE))</f>
        <v>0</v>
      </c>
      <c r="J244" s="60">
        <f>IF(ISNA(VLOOKUP(G244,Round4_Transactions!$A$2:$F$800,4,FALSE)), 0,VLOOKUP(G244,Round4_Transactions!$A$2:$F$800,4,FALSE))</f>
        <v>0</v>
      </c>
      <c r="K244" s="60">
        <f>IF(ISNA(VLOOKUP(G244,Round4_Transactions!$A$2:$F$800,5,FALSE)), 0,VLOOKUP(G244,Round4_Transactions!$A$2:$F$800,5,FALSE))</f>
        <v>0</v>
      </c>
      <c r="L244" s="86">
        <f>IF(ISNA(VLOOKUP(G244,Round4_Transactions!$A$2:$F$800,6,FALSE)), 0,VLOOKUP(G244,Round4_Transactions!$A$2:$F$800,6,FALSE))</f>
        <v>0</v>
      </c>
      <c r="M244" s="107">
        <f t="shared" si="1"/>
        <v>0</v>
      </c>
      <c r="N244" s="107">
        <f t="shared" si="3"/>
        <v>0</v>
      </c>
      <c r="O244" s="107">
        <f t="shared" si="4"/>
        <v>0</v>
      </c>
      <c r="P244" s="107">
        <f t="shared" si="5"/>
        <v>0</v>
      </c>
      <c r="Q244" s="107">
        <f t="shared" si="6"/>
        <v>0</v>
      </c>
      <c r="R244" s="107">
        <f t="shared" si="7"/>
        <v>0</v>
      </c>
      <c r="S244" s="107">
        <f t="shared" si="8"/>
        <v>0</v>
      </c>
      <c r="T244" s="107">
        <f t="shared" si="9"/>
        <v>0</v>
      </c>
      <c r="U244" s="107">
        <f t="shared" si="10"/>
        <v>0</v>
      </c>
      <c r="V244" s="107">
        <f t="shared" si="11"/>
        <v>0</v>
      </c>
      <c r="W244" s="107">
        <f t="shared" si="12"/>
        <v>0</v>
      </c>
      <c r="X244" s="107">
        <f t="shared" si="13"/>
        <v>0</v>
      </c>
      <c r="Y244" s="107">
        <f t="shared" si="14"/>
        <v>0</v>
      </c>
      <c r="Z244" s="107">
        <f t="shared" si="54"/>
        <v>0</v>
      </c>
      <c r="AA244" s="107">
        <f t="shared" si="55"/>
        <v>0</v>
      </c>
      <c r="AB244" s="107">
        <f t="shared" si="56"/>
        <v>0</v>
      </c>
      <c r="AC244" s="107">
        <f t="shared" si="57"/>
        <v>0</v>
      </c>
      <c r="AD244" s="107">
        <f t="shared" si="58"/>
        <v>0</v>
      </c>
      <c r="AE244" s="107">
        <f t="shared" si="59"/>
        <v>0</v>
      </c>
      <c r="AF244" s="107">
        <f t="shared" si="60"/>
        <v>0</v>
      </c>
      <c r="AG244" s="107">
        <f t="shared" si="61"/>
        <v>0</v>
      </c>
      <c r="AH244" s="107">
        <f t="shared" si="62"/>
        <v>0</v>
      </c>
      <c r="AI244" s="107">
        <f t="shared" si="63"/>
        <v>0</v>
      </c>
      <c r="AJ244" s="107">
        <f t="shared" si="64"/>
        <v>0</v>
      </c>
      <c r="AK244" s="107">
        <f t="shared" si="65"/>
        <v>0</v>
      </c>
    </row>
    <row r="245">
      <c r="A245" s="107"/>
      <c r="B245" s="107"/>
      <c r="C245" s="107"/>
      <c r="D245" s="107"/>
      <c r="E245" s="107"/>
      <c r="F245" s="108">
        <f t="shared" si="53"/>
        <v>3550</v>
      </c>
      <c r="G245" s="90" t="s">
        <v>440</v>
      </c>
      <c r="H245" s="14">
        <f>IF(ISNA(VLOOKUP(G245,Round4_Transactions!$A$2:$F$800,2,FALSE)), 0,VLOOKUP(G245,Round4_Transactions!$A$2:$F$800,2,FALSE))</f>
        <v>0</v>
      </c>
      <c r="I245" s="60">
        <f>IF(ISNA(VLOOKUP(G245,Round4_Transactions!$A$2:$F$800,3,FALSE)), 0,VLOOKUP(G245,Round4_Transactions!$A$2:$F$800,3,FALSE))</f>
        <v>0</v>
      </c>
      <c r="J245" s="60">
        <f>IF(ISNA(VLOOKUP(G245,Round4_Transactions!$A$2:$F$800,4,FALSE)), 0,VLOOKUP(G245,Round4_Transactions!$A$2:$F$800,4,FALSE))</f>
        <v>0</v>
      </c>
      <c r="K245" s="60">
        <f>IF(ISNA(VLOOKUP(G245,Round4_Transactions!$A$2:$F$800,5,FALSE)), 0,VLOOKUP(G245,Round4_Transactions!$A$2:$F$800,5,FALSE))</f>
        <v>0</v>
      </c>
      <c r="L245" s="86">
        <f>IF(ISNA(VLOOKUP(G245,Round4_Transactions!$A$2:$F$800,6,FALSE)), 0,VLOOKUP(G245,Round4_Transactions!$A$2:$F$800,6,FALSE))</f>
        <v>0</v>
      </c>
      <c r="M245" s="107">
        <f t="shared" si="1"/>
        <v>0</v>
      </c>
      <c r="N245" s="107">
        <f t="shared" si="3"/>
        <v>0</v>
      </c>
      <c r="O245" s="107">
        <f t="shared" si="4"/>
        <v>0</v>
      </c>
      <c r="P245" s="107">
        <f t="shared" si="5"/>
        <v>0</v>
      </c>
      <c r="Q245" s="107">
        <f t="shared" si="6"/>
        <v>0</v>
      </c>
      <c r="R245" s="107">
        <f t="shared" si="7"/>
        <v>0</v>
      </c>
      <c r="S245" s="107">
        <f t="shared" si="8"/>
        <v>0</v>
      </c>
      <c r="T245" s="107">
        <f t="shared" si="9"/>
        <v>0</v>
      </c>
      <c r="U245" s="107">
        <f t="shared" si="10"/>
        <v>0</v>
      </c>
      <c r="V245" s="107">
        <f t="shared" si="11"/>
        <v>0</v>
      </c>
      <c r="W245" s="107">
        <f t="shared" si="12"/>
        <v>0</v>
      </c>
      <c r="X245" s="107">
        <f t="shared" si="13"/>
        <v>0</v>
      </c>
      <c r="Y245" s="107">
        <f t="shared" si="14"/>
        <v>0</v>
      </c>
      <c r="Z245" s="107">
        <f t="shared" si="54"/>
        <v>0</v>
      </c>
      <c r="AA245" s="107">
        <f t="shared" si="55"/>
        <v>0</v>
      </c>
      <c r="AB245" s="107">
        <f t="shared" si="56"/>
        <v>0</v>
      </c>
      <c r="AC245" s="107">
        <f t="shared" si="57"/>
        <v>0</v>
      </c>
      <c r="AD245" s="107">
        <f t="shared" si="58"/>
        <v>0</v>
      </c>
      <c r="AE245" s="107">
        <f t="shared" si="59"/>
        <v>0</v>
      </c>
      <c r="AF245" s="107">
        <f t="shared" si="60"/>
        <v>0</v>
      </c>
      <c r="AG245" s="107">
        <f t="shared" si="61"/>
        <v>0</v>
      </c>
      <c r="AH245" s="107">
        <f t="shared" si="62"/>
        <v>0</v>
      </c>
      <c r="AI245" s="107">
        <f t="shared" si="63"/>
        <v>0</v>
      </c>
      <c r="AJ245" s="107">
        <f t="shared" si="64"/>
        <v>0</v>
      </c>
      <c r="AK245" s="107">
        <f t="shared" si="65"/>
        <v>0</v>
      </c>
    </row>
    <row r="246">
      <c r="A246" s="107"/>
      <c r="B246" s="107"/>
      <c r="C246" s="107"/>
      <c r="D246" s="107"/>
      <c r="E246" s="107"/>
      <c r="F246" s="108">
        <f t="shared" si="53"/>
        <v>3550</v>
      </c>
      <c r="G246" s="90" t="s">
        <v>441</v>
      </c>
      <c r="H246" s="14">
        <f>IF(ISNA(VLOOKUP(G246,Round4_Transactions!$A$2:$F$800,2,FALSE)), 0,VLOOKUP(G246,Round4_Transactions!$A$2:$F$800,2,FALSE))</f>
        <v>0</v>
      </c>
      <c r="I246" s="60">
        <f>IF(ISNA(VLOOKUP(G246,Round4_Transactions!$A$2:$F$800,3,FALSE)), 0,VLOOKUP(G246,Round4_Transactions!$A$2:$F$800,3,FALSE))</f>
        <v>0</v>
      </c>
      <c r="J246" s="60">
        <f>IF(ISNA(VLOOKUP(G246,Round4_Transactions!$A$2:$F$800,4,FALSE)), 0,VLOOKUP(G246,Round4_Transactions!$A$2:$F$800,4,FALSE))</f>
        <v>0</v>
      </c>
      <c r="K246" s="60">
        <f>IF(ISNA(VLOOKUP(G246,Round4_Transactions!$A$2:$F$800,5,FALSE)), 0,VLOOKUP(G246,Round4_Transactions!$A$2:$F$800,5,FALSE))</f>
        <v>0</v>
      </c>
      <c r="L246" s="86">
        <f>IF(ISNA(VLOOKUP(G246,Round4_Transactions!$A$2:$F$800,6,FALSE)), 0,VLOOKUP(G246,Round4_Transactions!$A$2:$F$800,6,FALSE))</f>
        <v>0</v>
      </c>
      <c r="M246" s="107">
        <f t="shared" si="1"/>
        <v>0</v>
      </c>
      <c r="N246" s="107">
        <f t="shared" si="3"/>
        <v>0</v>
      </c>
      <c r="O246" s="107">
        <f t="shared" si="4"/>
        <v>0</v>
      </c>
      <c r="P246" s="107">
        <f t="shared" si="5"/>
        <v>0</v>
      </c>
      <c r="Q246" s="107">
        <f t="shared" si="6"/>
        <v>0</v>
      </c>
      <c r="R246" s="107">
        <f t="shared" si="7"/>
        <v>0</v>
      </c>
      <c r="S246" s="107">
        <f t="shared" si="8"/>
        <v>0</v>
      </c>
      <c r="T246" s="107">
        <f t="shared" si="9"/>
        <v>0</v>
      </c>
      <c r="U246" s="107">
        <f t="shared" si="10"/>
        <v>0</v>
      </c>
      <c r="V246" s="107">
        <f t="shared" si="11"/>
        <v>0</v>
      </c>
      <c r="W246" s="107">
        <f t="shared" si="12"/>
        <v>0</v>
      </c>
      <c r="X246" s="107">
        <f t="shared" si="13"/>
        <v>0</v>
      </c>
      <c r="Y246" s="107">
        <f t="shared" si="14"/>
        <v>0</v>
      </c>
      <c r="Z246" s="107">
        <f t="shared" si="54"/>
        <v>0</v>
      </c>
      <c r="AA246" s="107">
        <f t="shared" si="55"/>
        <v>0</v>
      </c>
      <c r="AB246" s="107">
        <f t="shared" si="56"/>
        <v>0</v>
      </c>
      <c r="AC246" s="107">
        <f t="shared" si="57"/>
        <v>0</v>
      </c>
      <c r="AD246" s="107">
        <f t="shared" si="58"/>
        <v>0</v>
      </c>
      <c r="AE246" s="107">
        <f t="shared" si="59"/>
        <v>0</v>
      </c>
      <c r="AF246" s="107">
        <f t="shared" si="60"/>
        <v>0</v>
      </c>
      <c r="AG246" s="107">
        <f t="shared" si="61"/>
        <v>0</v>
      </c>
      <c r="AH246" s="107">
        <f t="shared" si="62"/>
        <v>0</v>
      </c>
      <c r="AI246" s="107">
        <f t="shared" si="63"/>
        <v>0</v>
      </c>
      <c r="AJ246" s="107">
        <f t="shared" si="64"/>
        <v>0</v>
      </c>
      <c r="AK246" s="107">
        <f t="shared" si="65"/>
        <v>0</v>
      </c>
    </row>
    <row r="247">
      <c r="A247" s="107"/>
      <c r="B247" s="107"/>
      <c r="C247" s="107"/>
      <c r="D247" s="107"/>
      <c r="E247" s="107"/>
      <c r="F247" s="108">
        <f t="shared" si="53"/>
        <v>3550</v>
      </c>
      <c r="G247" s="90" t="s">
        <v>442</v>
      </c>
      <c r="H247" s="14">
        <f>IF(ISNA(VLOOKUP(G247,Round4_Transactions!$A$2:$F$800,2,FALSE)), 0,VLOOKUP(G247,Round4_Transactions!$A$2:$F$800,2,FALSE))</f>
        <v>0</v>
      </c>
      <c r="I247" s="60">
        <f>IF(ISNA(VLOOKUP(G247,Round4_Transactions!$A$2:$F$800,3,FALSE)), 0,VLOOKUP(G247,Round4_Transactions!$A$2:$F$800,3,FALSE))</f>
        <v>0</v>
      </c>
      <c r="J247" s="60">
        <f>IF(ISNA(VLOOKUP(G247,Round4_Transactions!$A$2:$F$800,4,FALSE)), 0,VLOOKUP(G247,Round4_Transactions!$A$2:$F$800,4,FALSE))</f>
        <v>0</v>
      </c>
      <c r="K247" s="60">
        <f>IF(ISNA(VLOOKUP(G247,Round4_Transactions!$A$2:$F$800,5,FALSE)), 0,VLOOKUP(G247,Round4_Transactions!$A$2:$F$800,5,FALSE))</f>
        <v>0</v>
      </c>
      <c r="L247" s="86">
        <f>IF(ISNA(VLOOKUP(G247,Round4_Transactions!$A$2:$F$800,6,FALSE)), 0,VLOOKUP(G247,Round4_Transactions!$A$2:$F$800,6,FALSE))</f>
        <v>0</v>
      </c>
      <c r="M247" s="107">
        <f t="shared" si="1"/>
        <v>0</v>
      </c>
      <c r="N247" s="107">
        <f t="shared" si="3"/>
        <v>0</v>
      </c>
      <c r="O247" s="107">
        <f t="shared" si="4"/>
        <v>0</v>
      </c>
      <c r="P247" s="107">
        <f t="shared" si="5"/>
        <v>0</v>
      </c>
      <c r="Q247" s="107">
        <f t="shared" si="6"/>
        <v>0</v>
      </c>
      <c r="R247" s="107">
        <f t="shared" si="7"/>
        <v>0</v>
      </c>
      <c r="S247" s="107">
        <f t="shared" si="8"/>
        <v>0</v>
      </c>
      <c r="T247" s="107">
        <f t="shared" si="9"/>
        <v>0</v>
      </c>
      <c r="U247" s="107">
        <f t="shared" si="10"/>
        <v>0</v>
      </c>
      <c r="V247" s="107">
        <f t="shared" si="11"/>
        <v>0</v>
      </c>
      <c r="W247" s="107">
        <f t="shared" si="12"/>
        <v>0</v>
      </c>
      <c r="X247" s="107">
        <f t="shared" si="13"/>
        <v>0</v>
      </c>
      <c r="Y247" s="107">
        <f t="shared" si="14"/>
        <v>0</v>
      </c>
      <c r="Z247" s="107">
        <f t="shared" si="54"/>
        <v>0</v>
      </c>
      <c r="AA247" s="107">
        <f t="shared" si="55"/>
        <v>0</v>
      </c>
      <c r="AB247" s="107">
        <f t="shared" si="56"/>
        <v>0</v>
      </c>
      <c r="AC247" s="107">
        <f t="shared" si="57"/>
        <v>0</v>
      </c>
      <c r="AD247" s="107">
        <f t="shared" si="58"/>
        <v>0</v>
      </c>
      <c r="AE247" s="107">
        <f t="shared" si="59"/>
        <v>0</v>
      </c>
      <c r="AF247" s="107">
        <f t="shared" si="60"/>
        <v>0</v>
      </c>
      <c r="AG247" s="107">
        <f t="shared" si="61"/>
        <v>0</v>
      </c>
      <c r="AH247" s="107">
        <f t="shared" si="62"/>
        <v>0</v>
      </c>
      <c r="AI247" s="107">
        <f t="shared" si="63"/>
        <v>0</v>
      </c>
      <c r="AJ247" s="107">
        <f t="shared" si="64"/>
        <v>0</v>
      </c>
      <c r="AK247" s="107">
        <f t="shared" si="65"/>
        <v>0</v>
      </c>
    </row>
    <row r="248">
      <c r="A248" s="107"/>
      <c r="B248" s="107"/>
      <c r="C248" s="107"/>
      <c r="D248" s="107"/>
      <c r="E248" s="107"/>
      <c r="F248" s="108">
        <f t="shared" si="53"/>
        <v>3550</v>
      </c>
      <c r="G248" s="90" t="s">
        <v>443</v>
      </c>
      <c r="H248" s="14">
        <f>IF(ISNA(VLOOKUP(G248,Round4_Transactions!$A$2:$F$800,2,FALSE)), 0,VLOOKUP(G248,Round4_Transactions!$A$2:$F$800,2,FALSE))</f>
        <v>0</v>
      </c>
      <c r="I248" s="60">
        <f>IF(ISNA(VLOOKUP(G248,Round4_Transactions!$A$2:$F$800,3,FALSE)), 0,VLOOKUP(G248,Round4_Transactions!$A$2:$F$800,3,FALSE))</f>
        <v>0</v>
      </c>
      <c r="J248" s="60">
        <f>IF(ISNA(VLOOKUP(G248,Round4_Transactions!$A$2:$F$800,4,FALSE)), 0,VLOOKUP(G248,Round4_Transactions!$A$2:$F$800,4,FALSE))</f>
        <v>0</v>
      </c>
      <c r="K248" s="60">
        <f>IF(ISNA(VLOOKUP(G248,Round4_Transactions!$A$2:$F$800,5,FALSE)), 0,VLOOKUP(G248,Round4_Transactions!$A$2:$F$800,5,FALSE))</f>
        <v>0</v>
      </c>
      <c r="L248" s="86">
        <f>IF(ISNA(VLOOKUP(G248,Round4_Transactions!$A$2:$F$800,6,FALSE)), 0,VLOOKUP(G248,Round4_Transactions!$A$2:$F$800,6,FALSE))</f>
        <v>0</v>
      </c>
      <c r="M248" s="107">
        <f t="shared" si="1"/>
        <v>0</v>
      </c>
      <c r="N248" s="107">
        <f t="shared" si="3"/>
        <v>0</v>
      </c>
      <c r="O248" s="107">
        <f t="shared" si="4"/>
        <v>0</v>
      </c>
      <c r="P248" s="107">
        <f t="shared" si="5"/>
        <v>0</v>
      </c>
      <c r="Q248" s="107">
        <f t="shared" si="6"/>
        <v>0</v>
      </c>
      <c r="R248" s="107">
        <f t="shared" si="7"/>
        <v>0</v>
      </c>
      <c r="S248" s="107">
        <f t="shared" si="8"/>
        <v>0</v>
      </c>
      <c r="T248" s="107">
        <f t="shared" si="9"/>
        <v>0</v>
      </c>
      <c r="U248" s="107">
        <f t="shared" si="10"/>
        <v>0</v>
      </c>
      <c r="V248" s="107">
        <f t="shared" si="11"/>
        <v>0</v>
      </c>
      <c r="W248" s="107">
        <f t="shared" si="12"/>
        <v>0</v>
      </c>
      <c r="X248" s="107">
        <f t="shared" si="13"/>
        <v>0</v>
      </c>
      <c r="Y248" s="107">
        <f t="shared" si="14"/>
        <v>0</v>
      </c>
      <c r="Z248" s="107">
        <f t="shared" si="54"/>
        <v>0</v>
      </c>
      <c r="AA248" s="107">
        <f t="shared" si="55"/>
        <v>0</v>
      </c>
      <c r="AB248" s="107">
        <f t="shared" si="56"/>
        <v>0</v>
      </c>
      <c r="AC248" s="107">
        <f t="shared" si="57"/>
        <v>0</v>
      </c>
      <c r="AD248" s="107">
        <f t="shared" si="58"/>
        <v>0</v>
      </c>
      <c r="AE248" s="107">
        <f t="shared" si="59"/>
        <v>0</v>
      </c>
      <c r="AF248" s="107">
        <f t="shared" si="60"/>
        <v>0</v>
      </c>
      <c r="AG248" s="107">
        <f t="shared" si="61"/>
        <v>0</v>
      </c>
      <c r="AH248" s="107">
        <f t="shared" si="62"/>
        <v>0</v>
      </c>
      <c r="AI248" s="107">
        <f t="shared" si="63"/>
        <v>0</v>
      </c>
      <c r="AJ248" s="107">
        <f t="shared" si="64"/>
        <v>0</v>
      </c>
      <c r="AK248" s="107">
        <f t="shared" si="65"/>
        <v>0</v>
      </c>
    </row>
    <row r="249">
      <c r="A249" s="107"/>
      <c r="B249" s="107"/>
      <c r="C249" s="107"/>
      <c r="D249" s="107"/>
      <c r="E249" s="107"/>
      <c r="F249" s="108">
        <f t="shared" si="53"/>
        <v>3550</v>
      </c>
      <c r="G249" s="90" t="s">
        <v>444</v>
      </c>
      <c r="H249" s="14">
        <f>IF(ISNA(VLOOKUP(G249,Round4_Transactions!$A$2:$F$800,2,FALSE)), 0,VLOOKUP(G249,Round4_Transactions!$A$2:$F$800,2,FALSE))</f>
        <v>0</v>
      </c>
      <c r="I249" s="60">
        <f>IF(ISNA(VLOOKUP(G249,Round4_Transactions!$A$2:$F$800,3,FALSE)), 0,VLOOKUP(G249,Round4_Transactions!$A$2:$F$800,3,FALSE))</f>
        <v>0</v>
      </c>
      <c r="J249" s="60">
        <f>IF(ISNA(VLOOKUP(G249,Round4_Transactions!$A$2:$F$800,4,FALSE)), 0,VLOOKUP(G249,Round4_Transactions!$A$2:$F$800,4,FALSE))</f>
        <v>0</v>
      </c>
      <c r="K249" s="60">
        <f>IF(ISNA(VLOOKUP(G249,Round4_Transactions!$A$2:$F$800,5,FALSE)), 0,VLOOKUP(G249,Round4_Transactions!$A$2:$F$800,5,FALSE))</f>
        <v>0</v>
      </c>
      <c r="L249" s="86">
        <f>IF(ISNA(VLOOKUP(G249,Round4_Transactions!$A$2:$F$800,6,FALSE)), 0,VLOOKUP(G249,Round4_Transactions!$A$2:$F$800,6,FALSE))</f>
        <v>0</v>
      </c>
      <c r="M249" s="107">
        <f t="shared" si="1"/>
        <v>0</v>
      </c>
      <c r="N249" s="107">
        <f t="shared" si="3"/>
        <v>0</v>
      </c>
      <c r="O249" s="107">
        <f t="shared" si="4"/>
        <v>0</v>
      </c>
      <c r="P249" s="107">
        <f t="shared" si="5"/>
        <v>0</v>
      </c>
      <c r="Q249" s="107">
        <f t="shared" si="6"/>
        <v>0</v>
      </c>
      <c r="R249" s="107">
        <f t="shared" si="7"/>
        <v>0</v>
      </c>
      <c r="S249" s="107">
        <f t="shared" si="8"/>
        <v>0</v>
      </c>
      <c r="T249" s="107">
        <f t="shared" si="9"/>
        <v>0</v>
      </c>
      <c r="U249" s="107">
        <f t="shared" si="10"/>
        <v>0</v>
      </c>
      <c r="V249" s="107">
        <f t="shared" si="11"/>
        <v>0</v>
      </c>
      <c r="W249" s="107">
        <f t="shared" si="12"/>
        <v>0</v>
      </c>
      <c r="X249" s="107">
        <f t="shared" si="13"/>
        <v>0</v>
      </c>
      <c r="Y249" s="107">
        <f t="shared" si="14"/>
        <v>0</v>
      </c>
      <c r="Z249" s="107">
        <f t="shared" si="54"/>
        <v>0</v>
      </c>
      <c r="AA249" s="107">
        <f t="shared" si="55"/>
        <v>0</v>
      </c>
      <c r="AB249" s="107">
        <f t="shared" si="56"/>
        <v>0</v>
      </c>
      <c r="AC249" s="107">
        <f t="shared" si="57"/>
        <v>0</v>
      </c>
      <c r="AD249" s="107">
        <f t="shared" si="58"/>
        <v>0</v>
      </c>
      <c r="AE249" s="107">
        <f t="shared" si="59"/>
        <v>0</v>
      </c>
      <c r="AF249" s="107">
        <f t="shared" si="60"/>
        <v>0</v>
      </c>
      <c r="AG249" s="107">
        <f t="shared" si="61"/>
        <v>0</v>
      </c>
      <c r="AH249" s="107">
        <f t="shared" si="62"/>
        <v>0</v>
      </c>
      <c r="AI249" s="107">
        <f t="shared" si="63"/>
        <v>0</v>
      </c>
      <c r="AJ249" s="107">
        <f t="shared" si="64"/>
        <v>0</v>
      </c>
      <c r="AK249" s="107">
        <f t="shared" si="65"/>
        <v>0</v>
      </c>
    </row>
    <row r="250">
      <c r="A250" s="107"/>
      <c r="B250" s="107"/>
      <c r="C250" s="107"/>
      <c r="D250" s="107"/>
      <c r="E250" s="107"/>
      <c r="F250" s="108">
        <f t="shared" si="53"/>
        <v>3550</v>
      </c>
      <c r="G250" s="90" t="s">
        <v>445</v>
      </c>
      <c r="H250" s="14">
        <f>IF(ISNA(VLOOKUP(G250,Round4_Transactions!$A$2:$F$800,2,FALSE)), 0,VLOOKUP(G250,Round4_Transactions!$A$2:$F$800,2,FALSE))</f>
        <v>0</v>
      </c>
      <c r="I250" s="60">
        <f>IF(ISNA(VLOOKUP(G250,Round4_Transactions!$A$2:$F$800,3,FALSE)), 0,VLOOKUP(G250,Round4_Transactions!$A$2:$F$800,3,FALSE))</f>
        <v>0</v>
      </c>
      <c r="J250" s="60">
        <f>IF(ISNA(VLOOKUP(G250,Round4_Transactions!$A$2:$F$800,4,FALSE)), 0,VLOOKUP(G250,Round4_Transactions!$A$2:$F$800,4,FALSE))</f>
        <v>0</v>
      </c>
      <c r="K250" s="60">
        <f>IF(ISNA(VLOOKUP(G250,Round4_Transactions!$A$2:$F$800,5,FALSE)), 0,VLOOKUP(G250,Round4_Transactions!$A$2:$F$800,5,FALSE))</f>
        <v>0</v>
      </c>
      <c r="L250" s="86">
        <f>IF(ISNA(VLOOKUP(G250,Round4_Transactions!$A$2:$F$800,6,FALSE)), 0,VLOOKUP(G250,Round4_Transactions!$A$2:$F$800,6,FALSE))</f>
        <v>0</v>
      </c>
      <c r="M250" s="107">
        <f t="shared" si="1"/>
        <v>0</v>
      </c>
      <c r="N250" s="107">
        <f t="shared" si="3"/>
        <v>0</v>
      </c>
      <c r="O250" s="107">
        <f t="shared" si="4"/>
        <v>0</v>
      </c>
      <c r="P250" s="107">
        <f t="shared" si="5"/>
        <v>0</v>
      </c>
      <c r="Q250" s="107">
        <f t="shared" si="6"/>
        <v>0</v>
      </c>
      <c r="R250" s="107">
        <f t="shared" si="7"/>
        <v>0</v>
      </c>
      <c r="S250" s="107">
        <f t="shared" si="8"/>
        <v>0</v>
      </c>
      <c r="T250" s="107">
        <f t="shared" si="9"/>
        <v>0</v>
      </c>
      <c r="U250" s="107">
        <f t="shared" si="10"/>
        <v>0</v>
      </c>
      <c r="V250" s="107">
        <f t="shared" si="11"/>
        <v>0</v>
      </c>
      <c r="W250" s="107">
        <f t="shared" si="12"/>
        <v>0</v>
      </c>
      <c r="X250" s="107">
        <f t="shared" si="13"/>
        <v>0</v>
      </c>
      <c r="Y250" s="107">
        <f t="shared" si="14"/>
        <v>0</v>
      </c>
      <c r="Z250" s="107">
        <f t="shared" si="54"/>
        <v>0</v>
      </c>
      <c r="AA250" s="107">
        <f t="shared" si="55"/>
        <v>0</v>
      </c>
      <c r="AB250" s="107">
        <f t="shared" si="56"/>
        <v>0</v>
      </c>
      <c r="AC250" s="107">
        <f t="shared" si="57"/>
        <v>0</v>
      </c>
      <c r="AD250" s="107">
        <f t="shared" si="58"/>
        <v>0</v>
      </c>
      <c r="AE250" s="107">
        <f t="shared" si="59"/>
        <v>0</v>
      </c>
      <c r="AF250" s="107">
        <f t="shared" si="60"/>
        <v>0</v>
      </c>
      <c r="AG250" s="107">
        <f t="shared" si="61"/>
        <v>0</v>
      </c>
      <c r="AH250" s="107">
        <f t="shared" si="62"/>
        <v>0</v>
      </c>
      <c r="AI250" s="107">
        <f t="shared" si="63"/>
        <v>0</v>
      </c>
      <c r="AJ250" s="107">
        <f t="shared" si="64"/>
        <v>0</v>
      </c>
      <c r="AK250" s="107">
        <f t="shared" si="65"/>
        <v>0</v>
      </c>
    </row>
    <row r="251">
      <c r="A251" s="107"/>
      <c r="B251" s="107"/>
      <c r="C251" s="107"/>
      <c r="D251" s="109"/>
      <c r="E251" s="107"/>
      <c r="F251" s="108">
        <f t="shared" si="53"/>
        <v>3550</v>
      </c>
      <c r="G251" s="90" t="s">
        <v>446</v>
      </c>
      <c r="H251" s="14">
        <f>IF(ISNA(VLOOKUP(G251,Round4_Transactions!$A$2:$F$800,2,FALSE)), 0,VLOOKUP(G251,Round4_Transactions!$A$2:$F$800,2,FALSE))</f>
        <v>0</v>
      </c>
      <c r="I251" s="60">
        <f>IF(ISNA(VLOOKUP(G251,Round4_Transactions!$A$2:$F$800,3,FALSE)), 0,VLOOKUP(G251,Round4_Transactions!$A$2:$F$800,3,FALSE))</f>
        <v>0</v>
      </c>
      <c r="J251" s="60">
        <f>IF(ISNA(VLOOKUP(G251,Round4_Transactions!$A$2:$F$800,4,FALSE)), 0,VLOOKUP(G251,Round4_Transactions!$A$2:$F$800,4,FALSE))</f>
        <v>0</v>
      </c>
      <c r="K251" s="60">
        <f>IF(ISNA(VLOOKUP(G251,Round4_Transactions!$A$2:$F$800,5,FALSE)), 0,VLOOKUP(G251,Round4_Transactions!$A$2:$F$800,5,FALSE))</f>
        <v>0</v>
      </c>
      <c r="L251" s="86">
        <f>IF(ISNA(VLOOKUP(G251,Round4_Transactions!$A$2:$F$800,6,FALSE)), 0,VLOOKUP(G251,Round4_Transactions!$A$2:$F$800,6,FALSE))</f>
        <v>0</v>
      </c>
      <c r="M251" s="107">
        <f t="shared" si="1"/>
        <v>0</v>
      </c>
      <c r="N251" s="107">
        <f t="shared" si="3"/>
        <v>0</v>
      </c>
      <c r="O251" s="107">
        <f t="shared" si="4"/>
        <v>0</v>
      </c>
      <c r="P251" s="107">
        <f t="shared" si="5"/>
        <v>0</v>
      </c>
      <c r="Q251" s="107">
        <f t="shared" si="6"/>
        <v>0</v>
      </c>
      <c r="R251" s="107">
        <f t="shared" si="7"/>
        <v>0</v>
      </c>
      <c r="S251" s="107">
        <f t="shared" si="8"/>
        <v>0</v>
      </c>
      <c r="T251" s="107">
        <f t="shared" si="9"/>
        <v>0</v>
      </c>
      <c r="U251" s="107">
        <f t="shared" si="10"/>
        <v>0</v>
      </c>
      <c r="V251" s="107">
        <f t="shared" si="11"/>
        <v>0</v>
      </c>
      <c r="W251" s="107">
        <f t="shared" si="12"/>
        <v>0</v>
      </c>
      <c r="X251" s="107">
        <f t="shared" si="13"/>
        <v>0</v>
      </c>
      <c r="Y251" s="107">
        <f t="shared" si="14"/>
        <v>0</v>
      </c>
      <c r="Z251" s="107">
        <f t="shared" si="54"/>
        <v>0</v>
      </c>
      <c r="AA251" s="107">
        <f t="shared" si="55"/>
        <v>0</v>
      </c>
      <c r="AB251" s="107">
        <f t="shared" si="56"/>
        <v>0</v>
      </c>
      <c r="AC251" s="107">
        <f t="shared" si="57"/>
        <v>0</v>
      </c>
      <c r="AD251" s="107">
        <f t="shared" si="58"/>
        <v>0</v>
      </c>
      <c r="AE251" s="107">
        <f t="shared" si="59"/>
        <v>0</v>
      </c>
      <c r="AF251" s="107">
        <f t="shared" si="60"/>
        <v>0</v>
      </c>
      <c r="AG251" s="107">
        <f t="shared" si="61"/>
        <v>0</v>
      </c>
      <c r="AH251" s="107">
        <f t="shared" si="62"/>
        <v>0</v>
      </c>
      <c r="AI251" s="107">
        <f t="shared" si="63"/>
        <v>0</v>
      </c>
      <c r="AJ251" s="107">
        <f t="shared" si="64"/>
        <v>0</v>
      </c>
      <c r="AK251" s="107">
        <f t="shared" si="65"/>
        <v>0</v>
      </c>
    </row>
    <row r="252">
      <c r="A252" s="107"/>
      <c r="B252" s="107"/>
      <c r="C252" s="107"/>
      <c r="D252" s="107"/>
      <c r="E252" s="107"/>
      <c r="F252" s="108">
        <f t="shared" si="53"/>
        <v>3550</v>
      </c>
      <c r="G252" s="90" t="s">
        <v>447</v>
      </c>
      <c r="H252" s="14">
        <f>IF(ISNA(VLOOKUP(G252,Round4_Transactions!$A$2:$F$800,2,FALSE)), 0,VLOOKUP(G252,Round4_Transactions!$A$2:$F$800,2,FALSE))</f>
        <v>0</v>
      </c>
      <c r="I252" s="60">
        <f>IF(ISNA(VLOOKUP(G252,Round4_Transactions!$A$2:$F$800,3,FALSE)), 0,VLOOKUP(G252,Round4_Transactions!$A$2:$F$800,3,FALSE))</f>
        <v>0</v>
      </c>
      <c r="J252" s="60">
        <f>IF(ISNA(VLOOKUP(G252,Round4_Transactions!$A$2:$F$800,4,FALSE)), 0,VLOOKUP(G252,Round4_Transactions!$A$2:$F$800,4,FALSE))</f>
        <v>0</v>
      </c>
      <c r="K252" s="60">
        <f>IF(ISNA(VLOOKUP(G252,Round4_Transactions!$A$2:$F$800,5,FALSE)), 0,VLOOKUP(G252,Round4_Transactions!$A$2:$F$800,5,FALSE))</f>
        <v>0</v>
      </c>
      <c r="L252" s="86">
        <f>IF(ISNA(VLOOKUP(G252,Round4_Transactions!$A$2:$F$800,6,FALSE)), 0,VLOOKUP(G252,Round4_Transactions!$A$2:$F$800,6,FALSE))</f>
        <v>0</v>
      </c>
      <c r="M252" s="107">
        <f t="shared" si="1"/>
        <v>0</v>
      </c>
      <c r="N252" s="107">
        <f t="shared" si="3"/>
        <v>0</v>
      </c>
      <c r="O252" s="107">
        <f t="shared" si="4"/>
        <v>0</v>
      </c>
      <c r="P252" s="107">
        <f t="shared" si="5"/>
        <v>0</v>
      </c>
      <c r="Q252" s="107">
        <f t="shared" si="6"/>
        <v>0</v>
      </c>
      <c r="R252" s="107">
        <f t="shared" si="7"/>
        <v>0</v>
      </c>
      <c r="S252" s="107">
        <f t="shared" si="8"/>
        <v>0</v>
      </c>
      <c r="T252" s="107">
        <f t="shared" si="9"/>
        <v>0</v>
      </c>
      <c r="U252" s="107">
        <f t="shared" si="10"/>
        <v>0</v>
      </c>
      <c r="V252" s="107">
        <f t="shared" si="11"/>
        <v>0</v>
      </c>
      <c r="W252" s="107">
        <f t="shared" si="12"/>
        <v>0</v>
      </c>
      <c r="X252" s="107">
        <f t="shared" si="13"/>
        <v>0</v>
      </c>
      <c r="Y252" s="107">
        <f t="shared" si="14"/>
        <v>0</v>
      </c>
      <c r="Z252" s="107">
        <f t="shared" si="54"/>
        <v>0</v>
      </c>
      <c r="AA252" s="107">
        <f t="shared" si="55"/>
        <v>0</v>
      </c>
      <c r="AB252" s="107">
        <f t="shared" si="56"/>
        <v>0</v>
      </c>
      <c r="AC252" s="107">
        <f t="shared" si="57"/>
        <v>0</v>
      </c>
      <c r="AD252" s="107">
        <f t="shared" si="58"/>
        <v>0</v>
      </c>
      <c r="AE252" s="107">
        <f t="shared" si="59"/>
        <v>0</v>
      </c>
      <c r="AF252" s="107">
        <f t="shared" si="60"/>
        <v>0</v>
      </c>
      <c r="AG252" s="107">
        <f t="shared" si="61"/>
        <v>0</v>
      </c>
      <c r="AH252" s="107">
        <f t="shared" si="62"/>
        <v>0</v>
      </c>
      <c r="AI252" s="107">
        <f t="shared" si="63"/>
        <v>0</v>
      </c>
      <c r="AJ252" s="107">
        <f t="shared" si="64"/>
        <v>0</v>
      </c>
      <c r="AK252" s="107">
        <f t="shared" si="65"/>
        <v>0</v>
      </c>
    </row>
    <row r="253">
      <c r="A253" s="107"/>
      <c r="B253" s="107"/>
      <c r="C253" s="107"/>
      <c r="D253" s="107"/>
      <c r="E253" s="107"/>
      <c r="F253" s="108">
        <f t="shared" si="53"/>
        <v>3550</v>
      </c>
      <c r="G253" s="90" t="s">
        <v>448</v>
      </c>
      <c r="H253" s="14">
        <f>IF(ISNA(VLOOKUP(G253,Round4_Transactions!$A$2:$F$800,2,FALSE)), 0,VLOOKUP(G253,Round4_Transactions!$A$2:$F$800,2,FALSE))</f>
        <v>0</v>
      </c>
      <c r="I253" s="60">
        <f>IF(ISNA(VLOOKUP(G253,Round4_Transactions!$A$2:$F$800,3,FALSE)), 0,VLOOKUP(G253,Round4_Transactions!$A$2:$F$800,3,FALSE))</f>
        <v>0</v>
      </c>
      <c r="J253" s="60">
        <f>IF(ISNA(VLOOKUP(G253,Round4_Transactions!$A$2:$F$800,4,FALSE)), 0,VLOOKUP(G253,Round4_Transactions!$A$2:$F$800,4,FALSE))</f>
        <v>0</v>
      </c>
      <c r="K253" s="60">
        <f>IF(ISNA(VLOOKUP(G253,Round4_Transactions!$A$2:$F$800,5,FALSE)), 0,VLOOKUP(G253,Round4_Transactions!$A$2:$F$800,5,FALSE))</f>
        <v>0</v>
      </c>
      <c r="L253" s="86">
        <f>IF(ISNA(VLOOKUP(G253,Round4_Transactions!$A$2:$F$800,6,FALSE)), 0,VLOOKUP(G253,Round4_Transactions!$A$2:$F$800,6,FALSE))</f>
        <v>0</v>
      </c>
      <c r="M253" s="107">
        <f t="shared" si="1"/>
        <v>0</v>
      </c>
      <c r="N253" s="107">
        <f t="shared" si="3"/>
        <v>0</v>
      </c>
      <c r="O253" s="107">
        <f t="shared" si="4"/>
        <v>0</v>
      </c>
      <c r="P253" s="107">
        <f t="shared" si="5"/>
        <v>0</v>
      </c>
      <c r="Q253" s="107">
        <f t="shared" si="6"/>
        <v>0</v>
      </c>
      <c r="R253" s="107">
        <f t="shared" si="7"/>
        <v>0</v>
      </c>
      <c r="S253" s="107">
        <f t="shared" si="8"/>
        <v>0</v>
      </c>
      <c r="T253" s="107">
        <f t="shared" si="9"/>
        <v>0</v>
      </c>
      <c r="U253" s="107">
        <f t="shared" si="10"/>
        <v>0</v>
      </c>
      <c r="V253" s="107">
        <f t="shared" si="11"/>
        <v>0</v>
      </c>
      <c r="W253" s="107">
        <f t="shared" si="12"/>
        <v>0</v>
      </c>
      <c r="X253" s="107">
        <f t="shared" si="13"/>
        <v>0</v>
      </c>
      <c r="Y253" s="107">
        <f t="shared" si="14"/>
        <v>0</v>
      </c>
      <c r="Z253" s="107">
        <f t="shared" si="54"/>
        <v>0</v>
      </c>
      <c r="AA253" s="107">
        <f t="shared" si="55"/>
        <v>0</v>
      </c>
      <c r="AB253" s="107">
        <f t="shared" si="56"/>
        <v>0</v>
      </c>
      <c r="AC253" s="107">
        <f t="shared" si="57"/>
        <v>0</v>
      </c>
      <c r="AD253" s="107">
        <f t="shared" si="58"/>
        <v>0</v>
      </c>
      <c r="AE253" s="107">
        <f t="shared" si="59"/>
        <v>0</v>
      </c>
      <c r="AF253" s="107">
        <f t="shared" si="60"/>
        <v>0</v>
      </c>
      <c r="AG253" s="107">
        <f t="shared" si="61"/>
        <v>0</v>
      </c>
      <c r="AH253" s="107">
        <f t="shared" si="62"/>
        <v>0</v>
      </c>
      <c r="AI253" s="107">
        <f t="shared" si="63"/>
        <v>0</v>
      </c>
      <c r="AJ253" s="107">
        <f t="shared" si="64"/>
        <v>0</v>
      </c>
      <c r="AK253" s="107">
        <f t="shared" si="65"/>
        <v>0</v>
      </c>
    </row>
    <row r="254">
      <c r="A254" s="107"/>
      <c r="B254" s="107"/>
      <c r="C254" s="107"/>
      <c r="D254" s="107"/>
      <c r="E254" s="107"/>
      <c r="F254" s="108">
        <f t="shared" si="53"/>
        <v>3550</v>
      </c>
      <c r="G254" s="90" t="s">
        <v>449</v>
      </c>
      <c r="H254" s="14">
        <f>IF(ISNA(VLOOKUP(G254,Round4_Transactions!$A$2:$F$800,2,FALSE)), 0,VLOOKUP(G254,Round4_Transactions!$A$2:$F$800,2,FALSE))</f>
        <v>0</v>
      </c>
      <c r="I254" s="60">
        <f>IF(ISNA(VLOOKUP(G254,Round4_Transactions!$A$2:$F$800,3,FALSE)), 0,VLOOKUP(G254,Round4_Transactions!$A$2:$F$800,3,FALSE))</f>
        <v>0</v>
      </c>
      <c r="J254" s="60">
        <f>IF(ISNA(VLOOKUP(G254,Round4_Transactions!$A$2:$F$800,4,FALSE)), 0,VLOOKUP(G254,Round4_Transactions!$A$2:$F$800,4,FALSE))</f>
        <v>0</v>
      </c>
      <c r="K254" s="60">
        <f>IF(ISNA(VLOOKUP(G254,Round4_Transactions!$A$2:$F$800,5,FALSE)), 0,VLOOKUP(G254,Round4_Transactions!$A$2:$F$800,5,FALSE))</f>
        <v>0</v>
      </c>
      <c r="L254" s="86">
        <f>IF(ISNA(VLOOKUP(G254,Round4_Transactions!$A$2:$F$800,6,FALSE)), 0,VLOOKUP(G254,Round4_Transactions!$A$2:$F$800,6,FALSE))</f>
        <v>0</v>
      </c>
      <c r="M254" s="107">
        <f t="shared" si="1"/>
        <v>0</v>
      </c>
      <c r="N254" s="107">
        <f t="shared" si="3"/>
        <v>0</v>
      </c>
      <c r="O254" s="107">
        <f t="shared" si="4"/>
        <v>0</v>
      </c>
      <c r="P254" s="107">
        <f t="shared" si="5"/>
        <v>0</v>
      </c>
      <c r="Q254" s="107">
        <f t="shared" si="6"/>
        <v>0</v>
      </c>
      <c r="R254" s="107">
        <f t="shared" si="7"/>
        <v>0</v>
      </c>
      <c r="S254" s="107">
        <f t="shared" si="8"/>
        <v>0</v>
      </c>
      <c r="T254" s="107">
        <f t="shared" si="9"/>
        <v>0</v>
      </c>
      <c r="U254" s="107">
        <f t="shared" si="10"/>
        <v>0</v>
      </c>
      <c r="V254" s="107">
        <f t="shared" si="11"/>
        <v>0</v>
      </c>
      <c r="W254" s="107">
        <f t="shared" si="12"/>
        <v>0</v>
      </c>
      <c r="X254" s="107">
        <f t="shared" si="13"/>
        <v>0</v>
      </c>
      <c r="Y254" s="107">
        <f t="shared" si="14"/>
        <v>0</v>
      </c>
      <c r="Z254" s="107">
        <f t="shared" si="54"/>
        <v>0</v>
      </c>
      <c r="AA254" s="107">
        <f t="shared" si="55"/>
        <v>0</v>
      </c>
      <c r="AB254" s="107">
        <f t="shared" si="56"/>
        <v>0</v>
      </c>
      <c r="AC254" s="107">
        <f t="shared" si="57"/>
        <v>0</v>
      </c>
      <c r="AD254" s="107">
        <f t="shared" si="58"/>
        <v>0</v>
      </c>
      <c r="AE254" s="107">
        <f t="shared" si="59"/>
        <v>0</v>
      </c>
      <c r="AF254" s="107">
        <f t="shared" si="60"/>
        <v>0</v>
      </c>
      <c r="AG254" s="107">
        <f t="shared" si="61"/>
        <v>0</v>
      </c>
      <c r="AH254" s="107">
        <f t="shared" si="62"/>
        <v>0</v>
      </c>
      <c r="AI254" s="107">
        <f t="shared" si="63"/>
        <v>0</v>
      </c>
      <c r="AJ254" s="107">
        <f t="shared" si="64"/>
        <v>0</v>
      </c>
      <c r="AK254" s="107">
        <f t="shared" si="65"/>
        <v>0</v>
      </c>
    </row>
    <row r="255">
      <c r="A255" s="107"/>
      <c r="B255" s="107"/>
      <c r="C255" s="107"/>
      <c r="D255" s="107"/>
      <c r="E255" s="107"/>
      <c r="F255" s="108">
        <f t="shared" si="53"/>
        <v>3550</v>
      </c>
      <c r="G255" s="90" t="s">
        <v>450</v>
      </c>
      <c r="H255" s="14">
        <f>IF(ISNA(VLOOKUP(G255,Round4_Transactions!$A$2:$F$800,2,FALSE)), 0,VLOOKUP(G255,Round4_Transactions!$A$2:$F$800,2,FALSE))</f>
        <v>0</v>
      </c>
      <c r="I255" s="60">
        <f>IF(ISNA(VLOOKUP(G255,Round4_Transactions!$A$2:$F$800,3,FALSE)), 0,VLOOKUP(G255,Round4_Transactions!$A$2:$F$800,3,FALSE))</f>
        <v>0</v>
      </c>
      <c r="J255" s="60">
        <f>IF(ISNA(VLOOKUP(G255,Round4_Transactions!$A$2:$F$800,4,FALSE)), 0,VLOOKUP(G255,Round4_Transactions!$A$2:$F$800,4,FALSE))</f>
        <v>0</v>
      </c>
      <c r="K255" s="60">
        <f>IF(ISNA(VLOOKUP(G255,Round4_Transactions!$A$2:$F$800,5,FALSE)), 0,VLOOKUP(G255,Round4_Transactions!$A$2:$F$800,5,FALSE))</f>
        <v>0</v>
      </c>
      <c r="L255" s="86">
        <f>IF(ISNA(VLOOKUP(G255,Round4_Transactions!$A$2:$F$800,6,FALSE)), 0,VLOOKUP(G255,Round4_Transactions!$A$2:$F$800,6,FALSE))</f>
        <v>0</v>
      </c>
      <c r="M255" s="107">
        <f t="shared" si="1"/>
        <v>0</v>
      </c>
      <c r="N255" s="107">
        <f t="shared" si="3"/>
        <v>0</v>
      </c>
      <c r="O255" s="107">
        <f t="shared" si="4"/>
        <v>0</v>
      </c>
      <c r="P255" s="107">
        <f t="shared" si="5"/>
        <v>0</v>
      </c>
      <c r="Q255" s="107">
        <f t="shared" si="6"/>
        <v>0</v>
      </c>
      <c r="R255" s="107">
        <f t="shared" si="7"/>
        <v>0</v>
      </c>
      <c r="S255" s="107">
        <f t="shared" si="8"/>
        <v>0</v>
      </c>
      <c r="T255" s="107">
        <f t="shared" si="9"/>
        <v>0</v>
      </c>
      <c r="U255" s="107">
        <f t="shared" si="10"/>
        <v>0</v>
      </c>
      <c r="V255" s="107">
        <f t="shared" si="11"/>
        <v>0</v>
      </c>
      <c r="W255" s="107">
        <f t="shared" si="12"/>
        <v>0</v>
      </c>
      <c r="X255" s="107">
        <f t="shared" si="13"/>
        <v>0</v>
      </c>
      <c r="Y255" s="107">
        <f t="shared" si="14"/>
        <v>0</v>
      </c>
      <c r="Z255" s="107">
        <f t="shared" si="54"/>
        <v>0</v>
      </c>
      <c r="AA255" s="107">
        <f t="shared" si="55"/>
        <v>0</v>
      </c>
      <c r="AB255" s="107">
        <f t="shared" si="56"/>
        <v>0</v>
      </c>
      <c r="AC255" s="107">
        <f t="shared" si="57"/>
        <v>0</v>
      </c>
      <c r="AD255" s="107">
        <f t="shared" si="58"/>
        <v>0</v>
      </c>
      <c r="AE255" s="107">
        <f t="shared" si="59"/>
        <v>0</v>
      </c>
      <c r="AF255" s="107">
        <f t="shared" si="60"/>
        <v>0</v>
      </c>
      <c r="AG255" s="107">
        <f t="shared" si="61"/>
        <v>0</v>
      </c>
      <c r="AH255" s="107">
        <f t="shared" si="62"/>
        <v>0</v>
      </c>
      <c r="AI255" s="107">
        <f t="shared" si="63"/>
        <v>0</v>
      </c>
      <c r="AJ255" s="107">
        <f t="shared" si="64"/>
        <v>0</v>
      </c>
      <c r="AK255" s="107">
        <f t="shared" si="65"/>
        <v>0</v>
      </c>
    </row>
    <row r="256">
      <c r="A256" s="107"/>
      <c r="B256" s="107"/>
      <c r="C256" s="107"/>
      <c r="D256" s="107"/>
      <c r="E256" s="107"/>
      <c r="F256" s="108">
        <f t="shared" si="53"/>
        <v>3550</v>
      </c>
      <c r="G256" s="90" t="s">
        <v>451</v>
      </c>
      <c r="H256" s="14">
        <f>IF(ISNA(VLOOKUP(G256,Round4_Transactions!$A$2:$F$800,2,FALSE)), 0,VLOOKUP(G256,Round4_Transactions!$A$2:$F$800,2,FALSE))</f>
        <v>0</v>
      </c>
      <c r="I256" s="60">
        <f>IF(ISNA(VLOOKUP(G256,Round4_Transactions!$A$2:$F$800,3,FALSE)), 0,VLOOKUP(G256,Round4_Transactions!$A$2:$F$800,3,FALSE))</f>
        <v>0</v>
      </c>
      <c r="J256" s="60">
        <f>IF(ISNA(VLOOKUP(G256,Round4_Transactions!$A$2:$F$800,4,FALSE)), 0,VLOOKUP(G256,Round4_Transactions!$A$2:$F$800,4,FALSE))</f>
        <v>0</v>
      </c>
      <c r="K256" s="60">
        <f>IF(ISNA(VLOOKUP(G256,Round4_Transactions!$A$2:$F$800,5,FALSE)), 0,VLOOKUP(G256,Round4_Transactions!$A$2:$F$800,5,FALSE))</f>
        <v>0</v>
      </c>
      <c r="L256" s="86">
        <f>IF(ISNA(VLOOKUP(G256,Round4_Transactions!$A$2:$F$800,6,FALSE)), 0,VLOOKUP(G256,Round4_Transactions!$A$2:$F$800,6,FALSE))</f>
        <v>0</v>
      </c>
      <c r="M256" s="107">
        <f t="shared" si="1"/>
        <v>0</v>
      </c>
      <c r="N256" s="107">
        <f t="shared" si="3"/>
        <v>0</v>
      </c>
      <c r="O256" s="107">
        <f t="shared" si="4"/>
        <v>0</v>
      </c>
      <c r="P256" s="107">
        <f t="shared" si="5"/>
        <v>0</v>
      </c>
      <c r="Q256" s="107">
        <f t="shared" si="6"/>
        <v>0</v>
      </c>
      <c r="R256" s="107">
        <f t="shared" si="7"/>
        <v>0</v>
      </c>
      <c r="S256" s="107">
        <f t="shared" si="8"/>
        <v>0</v>
      </c>
      <c r="T256" s="107">
        <f t="shared" si="9"/>
        <v>0</v>
      </c>
      <c r="U256" s="107">
        <f t="shared" si="10"/>
        <v>0</v>
      </c>
      <c r="V256" s="107">
        <f t="shared" si="11"/>
        <v>0</v>
      </c>
      <c r="W256" s="107">
        <f t="shared" si="12"/>
        <v>0</v>
      </c>
      <c r="X256" s="107">
        <f t="shared" si="13"/>
        <v>0</v>
      </c>
      <c r="Y256" s="107">
        <f t="shared" si="14"/>
        <v>0</v>
      </c>
      <c r="Z256" s="107">
        <f t="shared" si="54"/>
        <v>0</v>
      </c>
      <c r="AA256" s="107">
        <f t="shared" si="55"/>
        <v>0</v>
      </c>
      <c r="AB256" s="107">
        <f t="shared" si="56"/>
        <v>0</v>
      </c>
      <c r="AC256" s="107">
        <f t="shared" si="57"/>
        <v>0</v>
      </c>
      <c r="AD256" s="107">
        <f t="shared" si="58"/>
        <v>0</v>
      </c>
      <c r="AE256" s="107">
        <f t="shared" si="59"/>
        <v>0</v>
      </c>
      <c r="AF256" s="107">
        <f t="shared" si="60"/>
        <v>0</v>
      </c>
      <c r="AG256" s="107">
        <f t="shared" si="61"/>
        <v>0</v>
      </c>
      <c r="AH256" s="107">
        <f t="shared" si="62"/>
        <v>0</v>
      </c>
      <c r="AI256" s="107">
        <f t="shared" si="63"/>
        <v>0</v>
      </c>
      <c r="AJ256" s="107">
        <f t="shared" si="64"/>
        <v>0</v>
      </c>
      <c r="AK256" s="107">
        <f t="shared" si="65"/>
        <v>0</v>
      </c>
    </row>
    <row r="257">
      <c r="A257" s="107"/>
      <c r="B257" s="107"/>
      <c r="C257" s="107"/>
      <c r="D257" s="107"/>
      <c r="E257" s="107"/>
      <c r="F257" s="108">
        <f t="shared" si="53"/>
        <v>3550</v>
      </c>
      <c r="G257" s="90" t="s">
        <v>452</v>
      </c>
      <c r="H257" s="14">
        <f>IF(ISNA(VLOOKUP(G257,Round4_Transactions!$A$2:$F$800,2,FALSE)), 0,VLOOKUP(G257,Round4_Transactions!$A$2:$F$800,2,FALSE))</f>
        <v>0</v>
      </c>
      <c r="I257" s="60">
        <f>IF(ISNA(VLOOKUP(G257,Round4_Transactions!$A$2:$F$800,3,FALSE)), 0,VLOOKUP(G257,Round4_Transactions!$A$2:$F$800,3,FALSE))</f>
        <v>0</v>
      </c>
      <c r="J257" s="60">
        <f>IF(ISNA(VLOOKUP(G257,Round4_Transactions!$A$2:$F$800,4,FALSE)), 0,VLOOKUP(G257,Round4_Transactions!$A$2:$F$800,4,FALSE))</f>
        <v>0</v>
      </c>
      <c r="K257" s="60">
        <f>IF(ISNA(VLOOKUP(G257,Round4_Transactions!$A$2:$F$800,5,FALSE)), 0,VLOOKUP(G257,Round4_Transactions!$A$2:$F$800,5,FALSE))</f>
        <v>0</v>
      </c>
      <c r="L257" s="86">
        <f>IF(ISNA(VLOOKUP(G257,Round4_Transactions!$A$2:$F$800,6,FALSE)), 0,VLOOKUP(G257,Round4_Transactions!$A$2:$F$800,6,FALSE))</f>
        <v>0</v>
      </c>
      <c r="M257" s="107">
        <f t="shared" si="1"/>
        <v>0</v>
      </c>
      <c r="N257" s="107">
        <f t="shared" si="3"/>
        <v>0</v>
      </c>
      <c r="O257" s="107">
        <f t="shared" si="4"/>
        <v>0</v>
      </c>
      <c r="P257" s="107">
        <f t="shared" si="5"/>
        <v>0</v>
      </c>
      <c r="Q257" s="107">
        <f t="shared" si="6"/>
        <v>0</v>
      </c>
      <c r="R257" s="107">
        <f t="shared" si="7"/>
        <v>0</v>
      </c>
      <c r="S257" s="107">
        <f t="shared" si="8"/>
        <v>0</v>
      </c>
      <c r="T257" s="107">
        <f t="shared" si="9"/>
        <v>0</v>
      </c>
      <c r="U257" s="107">
        <f t="shared" si="10"/>
        <v>0</v>
      </c>
      <c r="V257" s="107">
        <f t="shared" si="11"/>
        <v>0</v>
      </c>
      <c r="W257" s="107">
        <f t="shared" si="12"/>
        <v>0</v>
      </c>
      <c r="X257" s="107">
        <f t="shared" si="13"/>
        <v>0</v>
      </c>
      <c r="Y257" s="107">
        <f t="shared" si="14"/>
        <v>0</v>
      </c>
      <c r="Z257" s="107">
        <f t="shared" si="54"/>
        <v>0</v>
      </c>
      <c r="AA257" s="107">
        <f t="shared" si="55"/>
        <v>0</v>
      </c>
      <c r="AB257" s="107">
        <f t="shared" si="56"/>
        <v>0</v>
      </c>
      <c r="AC257" s="107">
        <f t="shared" si="57"/>
        <v>0</v>
      </c>
      <c r="AD257" s="107">
        <f t="shared" si="58"/>
        <v>0</v>
      </c>
      <c r="AE257" s="107">
        <f t="shared" si="59"/>
        <v>0</v>
      </c>
      <c r="AF257" s="107">
        <f t="shared" si="60"/>
        <v>0</v>
      </c>
      <c r="AG257" s="107">
        <f t="shared" si="61"/>
        <v>0</v>
      </c>
      <c r="AH257" s="107">
        <f t="shared" si="62"/>
        <v>0</v>
      </c>
      <c r="AI257" s="107">
        <f t="shared" si="63"/>
        <v>0</v>
      </c>
      <c r="AJ257" s="107">
        <f t="shared" si="64"/>
        <v>0</v>
      </c>
      <c r="AK257" s="107">
        <f t="shared" si="65"/>
        <v>0</v>
      </c>
    </row>
    <row r="258">
      <c r="A258" s="107"/>
      <c r="B258" s="107"/>
      <c r="C258" s="107"/>
      <c r="D258" s="107"/>
      <c r="E258" s="107"/>
      <c r="F258" s="108">
        <f t="shared" si="53"/>
        <v>3550</v>
      </c>
      <c r="G258" s="90" t="s">
        <v>453</v>
      </c>
      <c r="H258" s="14">
        <f>IF(ISNA(VLOOKUP(G258,Round4_Transactions!$A$2:$F$800,2,FALSE)), 0,VLOOKUP(G258,Round4_Transactions!$A$2:$F$800,2,FALSE))</f>
        <v>0</v>
      </c>
      <c r="I258" s="60">
        <f>IF(ISNA(VLOOKUP(G258,Round4_Transactions!$A$2:$F$800,3,FALSE)), 0,VLOOKUP(G258,Round4_Transactions!$A$2:$F$800,3,FALSE))</f>
        <v>0</v>
      </c>
      <c r="J258" s="60">
        <f>IF(ISNA(VLOOKUP(G258,Round4_Transactions!$A$2:$F$800,4,FALSE)), 0,VLOOKUP(G258,Round4_Transactions!$A$2:$F$800,4,FALSE))</f>
        <v>0</v>
      </c>
      <c r="K258" s="60">
        <f>IF(ISNA(VLOOKUP(G258,Round4_Transactions!$A$2:$F$800,5,FALSE)), 0,VLOOKUP(G258,Round4_Transactions!$A$2:$F$800,5,FALSE))</f>
        <v>0</v>
      </c>
      <c r="L258" s="86">
        <f>IF(ISNA(VLOOKUP(G258,Round4_Transactions!$A$2:$F$800,6,FALSE)), 0,VLOOKUP(G258,Round4_Transactions!$A$2:$F$800,6,FALSE))</f>
        <v>0</v>
      </c>
      <c r="M258" s="107">
        <f t="shared" si="1"/>
        <v>0</v>
      </c>
      <c r="N258" s="107">
        <f t="shared" si="3"/>
        <v>0</v>
      </c>
      <c r="O258" s="107">
        <f t="shared" si="4"/>
        <v>0</v>
      </c>
      <c r="P258" s="107">
        <f t="shared" si="5"/>
        <v>0</v>
      </c>
      <c r="Q258" s="107">
        <f t="shared" si="6"/>
        <v>0</v>
      </c>
      <c r="R258" s="107">
        <f t="shared" si="7"/>
        <v>0</v>
      </c>
      <c r="S258" s="107">
        <f t="shared" si="8"/>
        <v>0</v>
      </c>
      <c r="T258" s="107">
        <f t="shared" si="9"/>
        <v>0</v>
      </c>
      <c r="U258" s="107">
        <f t="shared" si="10"/>
        <v>0</v>
      </c>
      <c r="V258" s="107">
        <f t="shared" si="11"/>
        <v>0</v>
      </c>
      <c r="W258" s="107">
        <f t="shared" si="12"/>
        <v>0</v>
      </c>
      <c r="X258" s="107">
        <f t="shared" si="13"/>
        <v>0</v>
      </c>
      <c r="Y258" s="107">
        <f t="shared" si="14"/>
        <v>0</v>
      </c>
      <c r="Z258" s="107">
        <f t="shared" si="54"/>
        <v>0</v>
      </c>
      <c r="AA258" s="107">
        <f t="shared" si="55"/>
        <v>0</v>
      </c>
      <c r="AB258" s="107">
        <f t="shared" si="56"/>
        <v>0</v>
      </c>
      <c r="AC258" s="107">
        <f t="shared" si="57"/>
        <v>0</v>
      </c>
      <c r="AD258" s="107">
        <f t="shared" si="58"/>
        <v>0</v>
      </c>
      <c r="AE258" s="107">
        <f t="shared" si="59"/>
        <v>0</v>
      </c>
      <c r="AF258" s="107">
        <f t="shared" si="60"/>
        <v>0</v>
      </c>
      <c r="AG258" s="107">
        <f t="shared" si="61"/>
        <v>0</v>
      </c>
      <c r="AH258" s="107">
        <f t="shared" si="62"/>
        <v>0</v>
      </c>
      <c r="AI258" s="107">
        <f t="shared" si="63"/>
        <v>0</v>
      </c>
      <c r="AJ258" s="107">
        <f t="shared" si="64"/>
        <v>0</v>
      </c>
      <c r="AK258" s="107">
        <f t="shared" si="65"/>
        <v>0</v>
      </c>
    </row>
    <row r="259">
      <c r="A259" s="107"/>
      <c r="B259" s="107"/>
      <c r="C259" s="107"/>
      <c r="D259" s="107"/>
      <c r="E259" s="107"/>
      <c r="F259" s="108">
        <f t="shared" si="53"/>
        <v>3550</v>
      </c>
      <c r="G259" s="90" t="s">
        <v>454</v>
      </c>
      <c r="H259" s="14">
        <f>IF(ISNA(VLOOKUP(G259,Round4_Transactions!$A$2:$F$800,2,FALSE)), 0,VLOOKUP(G259,Round4_Transactions!$A$2:$F$800,2,FALSE))</f>
        <v>0</v>
      </c>
      <c r="I259" s="60">
        <f>IF(ISNA(VLOOKUP(G259,Round4_Transactions!$A$2:$F$800,3,FALSE)), 0,VLOOKUP(G259,Round4_Transactions!$A$2:$F$800,3,FALSE))</f>
        <v>0</v>
      </c>
      <c r="J259" s="60">
        <f>IF(ISNA(VLOOKUP(G259,Round4_Transactions!$A$2:$F$800,4,FALSE)), 0,VLOOKUP(G259,Round4_Transactions!$A$2:$F$800,4,FALSE))</f>
        <v>0</v>
      </c>
      <c r="K259" s="60">
        <f>IF(ISNA(VLOOKUP(G259,Round4_Transactions!$A$2:$F$800,5,FALSE)), 0,VLOOKUP(G259,Round4_Transactions!$A$2:$F$800,5,FALSE))</f>
        <v>0</v>
      </c>
      <c r="L259" s="86">
        <f>IF(ISNA(VLOOKUP(G259,Round4_Transactions!$A$2:$F$800,6,FALSE)), 0,VLOOKUP(G259,Round4_Transactions!$A$2:$F$800,6,FALSE))</f>
        <v>0</v>
      </c>
      <c r="M259" s="107">
        <f t="shared" si="1"/>
        <v>0</v>
      </c>
      <c r="N259" s="107">
        <f t="shared" si="3"/>
        <v>0</v>
      </c>
      <c r="O259" s="107">
        <f t="shared" si="4"/>
        <v>0</v>
      </c>
      <c r="P259" s="107">
        <f t="shared" si="5"/>
        <v>0</v>
      </c>
      <c r="Q259" s="107">
        <f t="shared" si="6"/>
        <v>0</v>
      </c>
      <c r="R259" s="107">
        <f t="shared" si="7"/>
        <v>0</v>
      </c>
      <c r="S259" s="107">
        <f t="shared" si="8"/>
        <v>0</v>
      </c>
      <c r="T259" s="107">
        <f t="shared" si="9"/>
        <v>0</v>
      </c>
      <c r="U259" s="107">
        <f t="shared" si="10"/>
        <v>0</v>
      </c>
      <c r="V259" s="107">
        <f t="shared" si="11"/>
        <v>0</v>
      </c>
      <c r="W259" s="107">
        <f t="shared" si="12"/>
        <v>0</v>
      </c>
      <c r="X259" s="107">
        <f t="shared" si="13"/>
        <v>0</v>
      </c>
      <c r="Y259" s="107">
        <f t="shared" si="14"/>
        <v>0</v>
      </c>
      <c r="Z259" s="107">
        <f t="shared" si="54"/>
        <v>0</v>
      </c>
      <c r="AA259" s="107">
        <f t="shared" si="55"/>
        <v>0</v>
      </c>
      <c r="AB259" s="107">
        <f t="shared" si="56"/>
        <v>0</v>
      </c>
      <c r="AC259" s="107">
        <f t="shared" si="57"/>
        <v>0</v>
      </c>
      <c r="AD259" s="107">
        <f t="shared" si="58"/>
        <v>0</v>
      </c>
      <c r="AE259" s="107">
        <f t="shared" si="59"/>
        <v>0</v>
      </c>
      <c r="AF259" s="107">
        <f t="shared" si="60"/>
        <v>0</v>
      </c>
      <c r="AG259" s="107">
        <f t="shared" si="61"/>
        <v>0</v>
      </c>
      <c r="AH259" s="107">
        <f t="shared" si="62"/>
        <v>0</v>
      </c>
      <c r="AI259" s="107">
        <f t="shared" si="63"/>
        <v>0</v>
      </c>
      <c r="AJ259" s="107">
        <f t="shared" si="64"/>
        <v>0</v>
      </c>
      <c r="AK259" s="107">
        <f t="shared" si="65"/>
        <v>0</v>
      </c>
    </row>
    <row r="260">
      <c r="A260" s="107"/>
      <c r="B260" s="107"/>
      <c r="C260" s="107"/>
      <c r="D260" s="107"/>
      <c r="E260" s="107"/>
      <c r="F260" s="108">
        <f t="shared" si="53"/>
        <v>3550</v>
      </c>
      <c r="G260" s="90" t="s">
        <v>455</v>
      </c>
      <c r="H260" s="14">
        <f>IF(ISNA(VLOOKUP(G260,Round4_Transactions!$A$2:$F$800,2,FALSE)), 0,VLOOKUP(G260,Round4_Transactions!$A$2:$F$800,2,FALSE))</f>
        <v>0</v>
      </c>
      <c r="I260" s="60">
        <f>IF(ISNA(VLOOKUP(G260,Round4_Transactions!$A$2:$F$800,3,FALSE)), 0,VLOOKUP(G260,Round4_Transactions!$A$2:$F$800,3,FALSE))</f>
        <v>0</v>
      </c>
      <c r="J260" s="60">
        <f>IF(ISNA(VLOOKUP(G260,Round4_Transactions!$A$2:$F$800,4,FALSE)), 0,VLOOKUP(G260,Round4_Transactions!$A$2:$F$800,4,FALSE))</f>
        <v>0</v>
      </c>
      <c r="K260" s="60">
        <f>IF(ISNA(VLOOKUP(G260,Round4_Transactions!$A$2:$F$800,5,FALSE)), 0,VLOOKUP(G260,Round4_Transactions!$A$2:$F$800,5,FALSE))</f>
        <v>0</v>
      </c>
      <c r="L260" s="86">
        <f>IF(ISNA(VLOOKUP(G260,Round4_Transactions!$A$2:$F$800,6,FALSE)), 0,VLOOKUP(G260,Round4_Transactions!$A$2:$F$800,6,FALSE))</f>
        <v>0</v>
      </c>
      <c r="M260" s="107">
        <f t="shared" si="1"/>
        <v>0</v>
      </c>
      <c r="N260" s="107">
        <f t="shared" si="3"/>
        <v>0</v>
      </c>
      <c r="O260" s="107">
        <f t="shared" si="4"/>
        <v>0</v>
      </c>
      <c r="P260" s="107">
        <f t="shared" si="5"/>
        <v>0</v>
      </c>
      <c r="Q260" s="107">
        <f t="shared" si="6"/>
        <v>0</v>
      </c>
      <c r="R260" s="107">
        <f t="shared" si="7"/>
        <v>0</v>
      </c>
      <c r="S260" s="107">
        <f t="shared" si="8"/>
        <v>0</v>
      </c>
      <c r="T260" s="107">
        <f t="shared" si="9"/>
        <v>0</v>
      </c>
      <c r="U260" s="107">
        <f t="shared" si="10"/>
        <v>0</v>
      </c>
      <c r="V260" s="107">
        <f t="shared" si="11"/>
        <v>0</v>
      </c>
      <c r="W260" s="107">
        <f t="shared" si="12"/>
        <v>0</v>
      </c>
      <c r="X260" s="107">
        <f t="shared" si="13"/>
        <v>0</v>
      </c>
      <c r="Y260" s="107">
        <f t="shared" si="14"/>
        <v>0</v>
      </c>
      <c r="Z260" s="107">
        <f t="shared" si="54"/>
        <v>0</v>
      </c>
      <c r="AA260" s="107">
        <f t="shared" si="55"/>
        <v>0</v>
      </c>
      <c r="AB260" s="107">
        <f t="shared" si="56"/>
        <v>0</v>
      </c>
      <c r="AC260" s="107">
        <f t="shared" si="57"/>
        <v>0</v>
      </c>
      <c r="AD260" s="107">
        <f t="shared" si="58"/>
        <v>0</v>
      </c>
      <c r="AE260" s="107">
        <f t="shared" si="59"/>
        <v>0</v>
      </c>
      <c r="AF260" s="107">
        <f t="shared" si="60"/>
        <v>0</v>
      </c>
      <c r="AG260" s="107">
        <f t="shared" si="61"/>
        <v>0</v>
      </c>
      <c r="AH260" s="107">
        <f t="shared" si="62"/>
        <v>0</v>
      </c>
      <c r="AI260" s="107">
        <f t="shared" si="63"/>
        <v>0</v>
      </c>
      <c r="AJ260" s="107">
        <f t="shared" si="64"/>
        <v>0</v>
      </c>
      <c r="AK260" s="107">
        <f t="shared" si="65"/>
        <v>0</v>
      </c>
    </row>
    <row r="261">
      <c r="A261" s="107"/>
      <c r="B261" s="107"/>
      <c r="C261" s="107"/>
      <c r="D261" s="107"/>
      <c r="E261" s="107"/>
      <c r="F261" s="108">
        <f t="shared" si="53"/>
        <v>3550</v>
      </c>
      <c r="G261" s="90" t="s">
        <v>456</v>
      </c>
      <c r="H261" s="14">
        <f>IF(ISNA(VLOOKUP(G261,Round4_Transactions!$A$2:$F$800,2,FALSE)), 0,VLOOKUP(G261,Round4_Transactions!$A$2:$F$800,2,FALSE))</f>
        <v>0</v>
      </c>
      <c r="I261" s="60">
        <f>IF(ISNA(VLOOKUP(G261,Round4_Transactions!$A$2:$F$800,3,FALSE)), 0,VLOOKUP(G261,Round4_Transactions!$A$2:$F$800,3,FALSE))</f>
        <v>0</v>
      </c>
      <c r="J261" s="60">
        <f>IF(ISNA(VLOOKUP(G261,Round4_Transactions!$A$2:$F$800,4,FALSE)), 0,VLOOKUP(G261,Round4_Transactions!$A$2:$F$800,4,FALSE))</f>
        <v>0</v>
      </c>
      <c r="K261" s="60">
        <f>IF(ISNA(VLOOKUP(G261,Round4_Transactions!$A$2:$F$800,5,FALSE)), 0,VLOOKUP(G261,Round4_Transactions!$A$2:$F$800,5,FALSE))</f>
        <v>0</v>
      </c>
      <c r="L261" s="86">
        <f>IF(ISNA(VLOOKUP(G261,Round4_Transactions!$A$2:$F$800,6,FALSE)), 0,VLOOKUP(G261,Round4_Transactions!$A$2:$F$800,6,FALSE))</f>
        <v>0</v>
      </c>
      <c r="M261" s="107">
        <f t="shared" si="1"/>
        <v>0</v>
      </c>
      <c r="N261" s="107">
        <f t="shared" si="3"/>
        <v>0</v>
      </c>
      <c r="O261" s="107">
        <f t="shared" si="4"/>
        <v>0</v>
      </c>
      <c r="P261" s="107">
        <f t="shared" si="5"/>
        <v>0</v>
      </c>
      <c r="Q261" s="107">
        <f t="shared" si="6"/>
        <v>0</v>
      </c>
      <c r="R261" s="107">
        <f t="shared" si="7"/>
        <v>0</v>
      </c>
      <c r="S261" s="107">
        <f t="shared" si="8"/>
        <v>0</v>
      </c>
      <c r="T261" s="107">
        <f t="shared" si="9"/>
        <v>0</v>
      </c>
      <c r="U261" s="107">
        <f t="shared" si="10"/>
        <v>0</v>
      </c>
      <c r="V261" s="107">
        <f t="shared" si="11"/>
        <v>0</v>
      </c>
      <c r="W261" s="107">
        <f t="shared" si="12"/>
        <v>0</v>
      </c>
      <c r="X261" s="107">
        <f t="shared" si="13"/>
        <v>0</v>
      </c>
      <c r="Y261" s="107">
        <f t="shared" si="14"/>
        <v>0</v>
      </c>
      <c r="Z261" s="107">
        <f t="shared" si="54"/>
        <v>0</v>
      </c>
      <c r="AA261" s="107">
        <f t="shared" si="55"/>
        <v>0</v>
      </c>
      <c r="AB261" s="107">
        <f t="shared" si="56"/>
        <v>0</v>
      </c>
      <c r="AC261" s="107">
        <f t="shared" si="57"/>
        <v>0</v>
      </c>
      <c r="AD261" s="107">
        <f t="shared" si="58"/>
        <v>0</v>
      </c>
      <c r="AE261" s="107">
        <f t="shared" si="59"/>
        <v>0</v>
      </c>
      <c r="AF261" s="107">
        <f t="shared" si="60"/>
        <v>0</v>
      </c>
      <c r="AG261" s="107">
        <f t="shared" si="61"/>
        <v>0</v>
      </c>
      <c r="AH261" s="107">
        <f t="shared" si="62"/>
        <v>0</v>
      </c>
      <c r="AI261" s="107">
        <f t="shared" si="63"/>
        <v>0</v>
      </c>
      <c r="AJ261" s="107">
        <f t="shared" si="64"/>
        <v>0</v>
      </c>
      <c r="AK261" s="107">
        <f t="shared" si="65"/>
        <v>0</v>
      </c>
    </row>
    <row r="262">
      <c r="A262" s="107"/>
      <c r="B262" s="107"/>
      <c r="C262" s="107"/>
      <c r="D262" s="107"/>
      <c r="E262" s="107"/>
      <c r="F262" s="108">
        <f t="shared" si="53"/>
        <v>3550</v>
      </c>
      <c r="G262" s="90" t="s">
        <v>457</v>
      </c>
      <c r="H262" s="14">
        <f>IF(ISNA(VLOOKUP(G262,Round4_Transactions!$A$2:$F$800,2,FALSE)), 0,VLOOKUP(G262,Round4_Transactions!$A$2:$F$800,2,FALSE))</f>
        <v>0</v>
      </c>
      <c r="I262" s="60">
        <f>IF(ISNA(VLOOKUP(G262,Round4_Transactions!$A$2:$F$800,3,FALSE)), 0,VLOOKUP(G262,Round4_Transactions!$A$2:$F$800,3,FALSE))</f>
        <v>0</v>
      </c>
      <c r="J262" s="60">
        <f>IF(ISNA(VLOOKUP(G262,Round4_Transactions!$A$2:$F$800,4,FALSE)), 0,VLOOKUP(G262,Round4_Transactions!$A$2:$F$800,4,FALSE))</f>
        <v>0</v>
      </c>
      <c r="K262" s="60">
        <f>IF(ISNA(VLOOKUP(G262,Round4_Transactions!$A$2:$F$800,5,FALSE)), 0,VLOOKUP(G262,Round4_Transactions!$A$2:$F$800,5,FALSE))</f>
        <v>0</v>
      </c>
      <c r="L262" s="86">
        <f>IF(ISNA(VLOOKUP(G262,Round4_Transactions!$A$2:$F$800,6,FALSE)), 0,VLOOKUP(G262,Round4_Transactions!$A$2:$F$800,6,FALSE))</f>
        <v>0</v>
      </c>
      <c r="M262" s="107">
        <f t="shared" si="1"/>
        <v>0</v>
      </c>
      <c r="N262" s="107">
        <f t="shared" si="3"/>
        <v>0</v>
      </c>
      <c r="O262" s="107">
        <f t="shared" si="4"/>
        <v>0</v>
      </c>
      <c r="P262" s="107">
        <f t="shared" si="5"/>
        <v>0</v>
      </c>
      <c r="Q262" s="107">
        <f t="shared" si="6"/>
        <v>0</v>
      </c>
      <c r="R262" s="107">
        <f t="shared" si="7"/>
        <v>0</v>
      </c>
      <c r="S262" s="107">
        <f t="shared" si="8"/>
        <v>0</v>
      </c>
      <c r="T262" s="107">
        <f t="shared" si="9"/>
        <v>0</v>
      </c>
      <c r="U262" s="107">
        <f t="shared" si="10"/>
        <v>0</v>
      </c>
      <c r="V262" s="107">
        <f t="shared" si="11"/>
        <v>0</v>
      </c>
      <c r="W262" s="107">
        <f t="shared" si="12"/>
        <v>0</v>
      </c>
      <c r="X262" s="107">
        <f t="shared" si="13"/>
        <v>0</v>
      </c>
      <c r="Y262" s="107">
        <f t="shared" si="14"/>
        <v>0</v>
      </c>
      <c r="Z262" s="107">
        <f t="shared" si="54"/>
        <v>0</v>
      </c>
      <c r="AA262" s="107">
        <f t="shared" si="55"/>
        <v>0</v>
      </c>
      <c r="AB262" s="107">
        <f t="shared" si="56"/>
        <v>0</v>
      </c>
      <c r="AC262" s="107">
        <f t="shared" si="57"/>
        <v>0</v>
      </c>
      <c r="AD262" s="107">
        <f t="shared" si="58"/>
        <v>0</v>
      </c>
      <c r="AE262" s="107">
        <f t="shared" si="59"/>
        <v>0</v>
      </c>
      <c r="AF262" s="107">
        <f t="shared" si="60"/>
        <v>0</v>
      </c>
      <c r="AG262" s="107">
        <f t="shared" si="61"/>
        <v>0</v>
      </c>
      <c r="AH262" s="107">
        <f t="shared" si="62"/>
        <v>0</v>
      </c>
      <c r="AI262" s="107">
        <f t="shared" si="63"/>
        <v>0</v>
      </c>
      <c r="AJ262" s="107">
        <f t="shared" si="64"/>
        <v>0</v>
      </c>
      <c r="AK262" s="107">
        <f t="shared" si="65"/>
        <v>0</v>
      </c>
    </row>
    <row r="263">
      <c r="A263" s="107"/>
      <c r="B263" s="107"/>
      <c r="C263" s="107"/>
      <c r="D263" s="107"/>
      <c r="E263" s="107"/>
      <c r="F263" s="108">
        <f t="shared" si="53"/>
        <v>3550</v>
      </c>
      <c r="G263" s="90" t="s">
        <v>458</v>
      </c>
      <c r="H263" s="14">
        <f>IF(ISNA(VLOOKUP(G263,Round4_Transactions!$A$2:$F$800,2,FALSE)), 0,VLOOKUP(G263,Round4_Transactions!$A$2:$F$800,2,FALSE))</f>
        <v>0</v>
      </c>
      <c r="I263" s="60">
        <f>IF(ISNA(VLOOKUP(G263,Round4_Transactions!$A$2:$F$800,3,FALSE)), 0,VLOOKUP(G263,Round4_Transactions!$A$2:$F$800,3,FALSE))</f>
        <v>0</v>
      </c>
      <c r="J263" s="60">
        <f>IF(ISNA(VLOOKUP(G263,Round4_Transactions!$A$2:$F$800,4,FALSE)), 0,VLOOKUP(G263,Round4_Transactions!$A$2:$F$800,4,FALSE))</f>
        <v>0</v>
      </c>
      <c r="K263" s="60">
        <f>IF(ISNA(VLOOKUP(G263,Round4_Transactions!$A$2:$F$800,5,FALSE)), 0,VLOOKUP(G263,Round4_Transactions!$A$2:$F$800,5,FALSE))</f>
        <v>0</v>
      </c>
      <c r="L263" s="86">
        <f>IF(ISNA(VLOOKUP(G263,Round4_Transactions!$A$2:$F$800,6,FALSE)), 0,VLOOKUP(G263,Round4_Transactions!$A$2:$F$800,6,FALSE))</f>
        <v>0</v>
      </c>
      <c r="M263" s="107">
        <f t="shared" si="1"/>
        <v>0</v>
      </c>
      <c r="N263" s="107">
        <f t="shared" si="3"/>
        <v>0</v>
      </c>
      <c r="O263" s="107">
        <f t="shared" si="4"/>
        <v>0</v>
      </c>
      <c r="P263" s="107">
        <f t="shared" si="5"/>
        <v>0</v>
      </c>
      <c r="Q263" s="107">
        <f t="shared" si="6"/>
        <v>0</v>
      </c>
      <c r="R263" s="107">
        <f t="shared" si="7"/>
        <v>0</v>
      </c>
      <c r="S263" s="107">
        <f t="shared" si="8"/>
        <v>0</v>
      </c>
      <c r="T263" s="107">
        <f t="shared" si="9"/>
        <v>0</v>
      </c>
      <c r="U263" s="107">
        <f t="shared" si="10"/>
        <v>0</v>
      </c>
      <c r="V263" s="107">
        <f t="shared" si="11"/>
        <v>0</v>
      </c>
      <c r="W263" s="107">
        <f t="shared" si="12"/>
        <v>0</v>
      </c>
      <c r="X263" s="107">
        <f t="shared" si="13"/>
        <v>0</v>
      </c>
      <c r="Y263" s="107">
        <f t="shared" si="14"/>
        <v>0</v>
      </c>
      <c r="Z263" s="107">
        <f t="shared" si="54"/>
        <v>0</v>
      </c>
      <c r="AA263" s="107">
        <f t="shared" si="55"/>
        <v>0</v>
      </c>
      <c r="AB263" s="107">
        <f t="shared" si="56"/>
        <v>0</v>
      </c>
      <c r="AC263" s="107">
        <f t="shared" si="57"/>
        <v>0</v>
      </c>
      <c r="AD263" s="107">
        <f t="shared" si="58"/>
        <v>0</v>
      </c>
      <c r="AE263" s="107">
        <f t="shared" si="59"/>
        <v>0</v>
      </c>
      <c r="AF263" s="107">
        <f t="shared" si="60"/>
        <v>0</v>
      </c>
      <c r="AG263" s="107">
        <f t="shared" si="61"/>
        <v>0</v>
      </c>
      <c r="AH263" s="107">
        <f t="shared" si="62"/>
        <v>0</v>
      </c>
      <c r="AI263" s="107">
        <f t="shared" si="63"/>
        <v>0</v>
      </c>
      <c r="AJ263" s="107">
        <f t="shared" si="64"/>
        <v>0</v>
      </c>
      <c r="AK263" s="107">
        <f t="shared" si="65"/>
        <v>0</v>
      </c>
    </row>
    <row r="264">
      <c r="A264" s="107"/>
      <c r="B264" s="107"/>
      <c r="C264" s="107"/>
      <c r="D264" s="107"/>
      <c r="E264" s="107"/>
      <c r="F264" s="108">
        <f t="shared" si="53"/>
        <v>3550</v>
      </c>
      <c r="G264" s="90" t="s">
        <v>459</v>
      </c>
      <c r="H264" s="14">
        <f>IF(ISNA(VLOOKUP(G264,Round4_Transactions!$A$2:$F$800,2,FALSE)), 0,VLOOKUP(G264,Round4_Transactions!$A$2:$F$800,2,FALSE))</f>
        <v>0</v>
      </c>
      <c r="I264" s="60">
        <f>IF(ISNA(VLOOKUP(G264,Round4_Transactions!$A$2:$F$800,3,FALSE)), 0,VLOOKUP(G264,Round4_Transactions!$A$2:$F$800,3,FALSE))</f>
        <v>0</v>
      </c>
      <c r="J264" s="60">
        <f>IF(ISNA(VLOOKUP(G264,Round4_Transactions!$A$2:$F$800,4,FALSE)), 0,VLOOKUP(G264,Round4_Transactions!$A$2:$F$800,4,FALSE))</f>
        <v>0</v>
      </c>
      <c r="K264" s="60">
        <f>IF(ISNA(VLOOKUP(G264,Round4_Transactions!$A$2:$F$800,5,FALSE)), 0,VLOOKUP(G264,Round4_Transactions!$A$2:$F$800,5,FALSE))</f>
        <v>0</v>
      </c>
      <c r="L264" s="86">
        <f>IF(ISNA(VLOOKUP(G264,Round4_Transactions!$A$2:$F$800,6,FALSE)), 0,VLOOKUP(G264,Round4_Transactions!$A$2:$F$800,6,FALSE))</f>
        <v>0</v>
      </c>
      <c r="M264" s="107">
        <f t="shared" si="1"/>
        <v>0</v>
      </c>
      <c r="N264" s="107">
        <f t="shared" si="3"/>
        <v>0</v>
      </c>
      <c r="O264" s="107">
        <f t="shared" si="4"/>
        <v>0</v>
      </c>
      <c r="P264" s="107">
        <f t="shared" si="5"/>
        <v>0</v>
      </c>
      <c r="Q264" s="107">
        <f t="shared" si="6"/>
        <v>0</v>
      </c>
      <c r="R264" s="107">
        <f t="shared" si="7"/>
        <v>0</v>
      </c>
      <c r="S264" s="107">
        <f t="shared" si="8"/>
        <v>0</v>
      </c>
      <c r="T264" s="107">
        <f t="shared" si="9"/>
        <v>0</v>
      </c>
      <c r="U264" s="107">
        <f t="shared" si="10"/>
        <v>0</v>
      </c>
      <c r="V264" s="107">
        <f t="shared" si="11"/>
        <v>0</v>
      </c>
      <c r="W264" s="107">
        <f t="shared" si="12"/>
        <v>0</v>
      </c>
      <c r="X264" s="107">
        <f t="shared" si="13"/>
        <v>0</v>
      </c>
      <c r="Y264" s="107">
        <f t="shared" si="14"/>
        <v>0</v>
      </c>
      <c r="Z264" s="107">
        <f t="shared" si="54"/>
        <v>0</v>
      </c>
      <c r="AA264" s="107">
        <f t="shared" si="55"/>
        <v>0</v>
      </c>
      <c r="AB264" s="107">
        <f t="shared" si="56"/>
        <v>0</v>
      </c>
      <c r="AC264" s="107">
        <f t="shared" si="57"/>
        <v>0</v>
      </c>
      <c r="AD264" s="107">
        <f t="shared" si="58"/>
        <v>0</v>
      </c>
      <c r="AE264" s="107">
        <f t="shared" si="59"/>
        <v>0</v>
      </c>
      <c r="AF264" s="107">
        <f t="shared" si="60"/>
        <v>0</v>
      </c>
      <c r="AG264" s="107">
        <f t="shared" si="61"/>
        <v>0</v>
      </c>
      <c r="AH264" s="107">
        <f t="shared" si="62"/>
        <v>0</v>
      </c>
      <c r="AI264" s="107">
        <f t="shared" si="63"/>
        <v>0</v>
      </c>
      <c r="AJ264" s="107">
        <f t="shared" si="64"/>
        <v>0</v>
      </c>
      <c r="AK264" s="107">
        <f t="shared" si="65"/>
        <v>0</v>
      </c>
    </row>
    <row r="265">
      <c r="A265" s="107"/>
      <c r="B265" s="107"/>
      <c r="C265" s="107"/>
      <c r="D265" s="107"/>
      <c r="E265" s="107"/>
      <c r="F265" s="108">
        <f t="shared" si="53"/>
        <v>3550</v>
      </c>
      <c r="G265" s="90" t="s">
        <v>460</v>
      </c>
      <c r="H265" s="14">
        <f>IF(ISNA(VLOOKUP(G265,Round4_Transactions!$A$2:$F$800,2,FALSE)), 0,VLOOKUP(G265,Round4_Transactions!$A$2:$F$800,2,FALSE))</f>
        <v>0</v>
      </c>
      <c r="I265" s="60">
        <f>IF(ISNA(VLOOKUP(G265,Round4_Transactions!$A$2:$F$800,3,FALSE)), 0,VLOOKUP(G265,Round4_Transactions!$A$2:$F$800,3,FALSE))</f>
        <v>0</v>
      </c>
      <c r="J265" s="60">
        <f>IF(ISNA(VLOOKUP(G265,Round4_Transactions!$A$2:$F$800,4,FALSE)), 0,VLOOKUP(G265,Round4_Transactions!$A$2:$F$800,4,FALSE))</f>
        <v>0</v>
      </c>
      <c r="K265" s="60">
        <f>IF(ISNA(VLOOKUP(G265,Round4_Transactions!$A$2:$F$800,5,FALSE)), 0,VLOOKUP(G265,Round4_Transactions!$A$2:$F$800,5,FALSE))</f>
        <v>0</v>
      </c>
      <c r="L265" s="86">
        <f>IF(ISNA(VLOOKUP(G265,Round4_Transactions!$A$2:$F$800,6,FALSE)), 0,VLOOKUP(G265,Round4_Transactions!$A$2:$F$800,6,FALSE))</f>
        <v>0</v>
      </c>
      <c r="M265" s="107">
        <f t="shared" si="1"/>
        <v>0</v>
      </c>
      <c r="N265" s="107">
        <f t="shared" si="3"/>
        <v>0</v>
      </c>
      <c r="O265" s="107">
        <f t="shared" si="4"/>
        <v>0</v>
      </c>
      <c r="P265" s="107">
        <f t="shared" si="5"/>
        <v>0</v>
      </c>
      <c r="Q265" s="107">
        <f t="shared" si="6"/>
        <v>0</v>
      </c>
      <c r="R265" s="107">
        <f t="shared" si="7"/>
        <v>0</v>
      </c>
      <c r="S265" s="107">
        <f t="shared" si="8"/>
        <v>0</v>
      </c>
      <c r="T265" s="107">
        <f t="shared" si="9"/>
        <v>0</v>
      </c>
      <c r="U265" s="107">
        <f t="shared" si="10"/>
        <v>0</v>
      </c>
      <c r="V265" s="107">
        <f t="shared" si="11"/>
        <v>0</v>
      </c>
      <c r="W265" s="107">
        <f t="shared" si="12"/>
        <v>0</v>
      </c>
      <c r="X265" s="107">
        <f t="shared" si="13"/>
        <v>0</v>
      </c>
      <c r="Y265" s="107">
        <f t="shared" si="14"/>
        <v>0</v>
      </c>
      <c r="Z265" s="107">
        <f t="shared" si="54"/>
        <v>0</v>
      </c>
      <c r="AA265" s="107">
        <f t="shared" si="55"/>
        <v>0</v>
      </c>
      <c r="AB265" s="107">
        <f t="shared" si="56"/>
        <v>0</v>
      </c>
      <c r="AC265" s="107">
        <f t="shared" si="57"/>
        <v>0</v>
      </c>
      <c r="AD265" s="107">
        <f t="shared" si="58"/>
        <v>0</v>
      </c>
      <c r="AE265" s="107">
        <f t="shared" si="59"/>
        <v>0</v>
      </c>
      <c r="AF265" s="107">
        <f t="shared" si="60"/>
        <v>0</v>
      </c>
      <c r="AG265" s="107">
        <f t="shared" si="61"/>
        <v>0</v>
      </c>
      <c r="AH265" s="107">
        <f t="shared" si="62"/>
        <v>0</v>
      </c>
      <c r="AI265" s="107">
        <f t="shared" si="63"/>
        <v>0</v>
      </c>
      <c r="AJ265" s="107">
        <f t="shared" si="64"/>
        <v>0</v>
      </c>
      <c r="AK265" s="107">
        <f t="shared" si="65"/>
        <v>0</v>
      </c>
    </row>
    <row r="266">
      <c r="A266" s="107"/>
      <c r="B266" s="107"/>
      <c r="C266" s="107"/>
      <c r="D266" s="107"/>
      <c r="E266" s="107"/>
      <c r="F266" s="108">
        <f t="shared" si="53"/>
        <v>3550</v>
      </c>
      <c r="G266" s="90" t="s">
        <v>461</v>
      </c>
      <c r="H266" s="14">
        <f>IF(ISNA(VLOOKUP(G266,Round4_Transactions!$A$2:$F$800,2,FALSE)), 0,VLOOKUP(G266,Round4_Transactions!$A$2:$F$800,2,FALSE))</f>
        <v>0</v>
      </c>
      <c r="I266" s="60">
        <f>IF(ISNA(VLOOKUP(G266,Round4_Transactions!$A$2:$F$800,3,FALSE)), 0,VLOOKUP(G266,Round4_Transactions!$A$2:$F$800,3,FALSE))</f>
        <v>0</v>
      </c>
      <c r="J266" s="60">
        <f>IF(ISNA(VLOOKUP(G266,Round4_Transactions!$A$2:$F$800,4,FALSE)), 0,VLOOKUP(G266,Round4_Transactions!$A$2:$F$800,4,FALSE))</f>
        <v>0</v>
      </c>
      <c r="K266" s="60">
        <f>IF(ISNA(VLOOKUP(G266,Round4_Transactions!$A$2:$F$800,5,FALSE)), 0,VLOOKUP(G266,Round4_Transactions!$A$2:$F$800,5,FALSE))</f>
        <v>0</v>
      </c>
      <c r="L266" s="86">
        <f>IF(ISNA(VLOOKUP(G266,Round4_Transactions!$A$2:$F$800,6,FALSE)), 0,VLOOKUP(G266,Round4_Transactions!$A$2:$F$800,6,FALSE))</f>
        <v>0</v>
      </c>
      <c r="M266" s="107">
        <f t="shared" si="1"/>
        <v>0</v>
      </c>
      <c r="N266" s="107">
        <f t="shared" si="3"/>
        <v>0</v>
      </c>
      <c r="O266" s="107">
        <f t="shared" si="4"/>
        <v>0</v>
      </c>
      <c r="P266" s="107">
        <f t="shared" si="5"/>
        <v>0</v>
      </c>
      <c r="Q266" s="107">
        <f t="shared" si="6"/>
        <v>0</v>
      </c>
      <c r="R266" s="107">
        <f t="shared" si="7"/>
        <v>0</v>
      </c>
      <c r="S266" s="107">
        <f t="shared" si="8"/>
        <v>0</v>
      </c>
      <c r="T266" s="107">
        <f t="shared" si="9"/>
        <v>0</v>
      </c>
      <c r="U266" s="107">
        <f t="shared" si="10"/>
        <v>0</v>
      </c>
      <c r="V266" s="107">
        <f t="shared" si="11"/>
        <v>0</v>
      </c>
      <c r="W266" s="107">
        <f t="shared" si="12"/>
        <v>0</v>
      </c>
      <c r="X266" s="107">
        <f t="shared" si="13"/>
        <v>0</v>
      </c>
      <c r="Y266" s="107">
        <f t="shared" si="14"/>
        <v>0</v>
      </c>
      <c r="Z266" s="107">
        <f t="shared" si="54"/>
        <v>0</v>
      </c>
      <c r="AA266" s="107">
        <f t="shared" si="55"/>
        <v>0</v>
      </c>
      <c r="AB266" s="107">
        <f t="shared" si="56"/>
        <v>0</v>
      </c>
      <c r="AC266" s="107">
        <f t="shared" si="57"/>
        <v>0</v>
      </c>
      <c r="AD266" s="107">
        <f t="shared" si="58"/>
        <v>0</v>
      </c>
      <c r="AE266" s="107">
        <f t="shared" si="59"/>
        <v>0</v>
      </c>
      <c r="AF266" s="107">
        <f t="shared" si="60"/>
        <v>0</v>
      </c>
      <c r="AG266" s="107">
        <f t="shared" si="61"/>
        <v>0</v>
      </c>
      <c r="AH266" s="107">
        <f t="shared" si="62"/>
        <v>0</v>
      </c>
      <c r="AI266" s="107">
        <f t="shared" si="63"/>
        <v>0</v>
      </c>
      <c r="AJ266" s="107">
        <f t="shared" si="64"/>
        <v>0</v>
      </c>
      <c r="AK266" s="107">
        <f t="shared" si="65"/>
        <v>0</v>
      </c>
    </row>
    <row r="267">
      <c r="A267" s="107"/>
      <c r="B267" s="107"/>
      <c r="C267" s="107"/>
      <c r="D267" s="107"/>
      <c r="E267" s="107"/>
      <c r="F267" s="108">
        <f t="shared" si="53"/>
        <v>3550</v>
      </c>
      <c r="G267" s="90" t="s">
        <v>462</v>
      </c>
      <c r="H267" s="14">
        <f>IF(ISNA(VLOOKUP(G267,Round4_Transactions!$A$2:$F$800,2,FALSE)), 0,VLOOKUP(G267,Round4_Transactions!$A$2:$F$800,2,FALSE))</f>
        <v>0</v>
      </c>
      <c r="I267" s="60">
        <f>IF(ISNA(VLOOKUP(G267,Round4_Transactions!$A$2:$F$800,3,FALSE)), 0,VLOOKUP(G267,Round4_Transactions!$A$2:$F$800,3,FALSE))</f>
        <v>0</v>
      </c>
      <c r="J267" s="60">
        <f>IF(ISNA(VLOOKUP(G267,Round4_Transactions!$A$2:$F$800,4,FALSE)), 0,VLOOKUP(G267,Round4_Transactions!$A$2:$F$800,4,FALSE))</f>
        <v>0</v>
      </c>
      <c r="K267" s="60">
        <f>IF(ISNA(VLOOKUP(G267,Round4_Transactions!$A$2:$F$800,5,FALSE)), 0,VLOOKUP(G267,Round4_Transactions!$A$2:$F$800,5,FALSE))</f>
        <v>0</v>
      </c>
      <c r="L267" s="86">
        <f>IF(ISNA(VLOOKUP(G267,Round4_Transactions!$A$2:$F$800,6,FALSE)), 0,VLOOKUP(G267,Round4_Transactions!$A$2:$F$800,6,FALSE))</f>
        <v>0</v>
      </c>
      <c r="M267" s="107">
        <f t="shared" si="1"/>
        <v>0</v>
      </c>
      <c r="N267" s="107">
        <f t="shared" si="3"/>
        <v>0</v>
      </c>
      <c r="O267" s="107">
        <f t="shared" si="4"/>
        <v>0</v>
      </c>
      <c r="P267" s="107">
        <f t="shared" si="5"/>
        <v>0</v>
      </c>
      <c r="Q267" s="107">
        <f t="shared" si="6"/>
        <v>0</v>
      </c>
      <c r="R267" s="107">
        <f t="shared" si="7"/>
        <v>0</v>
      </c>
      <c r="S267" s="107">
        <f t="shared" si="8"/>
        <v>0</v>
      </c>
      <c r="T267" s="107">
        <f t="shared" si="9"/>
        <v>0</v>
      </c>
      <c r="U267" s="107">
        <f t="shared" si="10"/>
        <v>0</v>
      </c>
      <c r="V267" s="107">
        <f t="shared" si="11"/>
        <v>0</v>
      </c>
      <c r="W267" s="107">
        <f t="shared" si="12"/>
        <v>0</v>
      </c>
      <c r="X267" s="107">
        <f t="shared" si="13"/>
        <v>0</v>
      </c>
      <c r="Y267" s="107">
        <f t="shared" si="14"/>
        <v>0</v>
      </c>
      <c r="Z267" s="107">
        <f t="shared" si="54"/>
        <v>0</v>
      </c>
      <c r="AA267" s="107">
        <f t="shared" si="55"/>
        <v>0</v>
      </c>
      <c r="AB267" s="107">
        <f t="shared" si="56"/>
        <v>0</v>
      </c>
      <c r="AC267" s="107">
        <f t="shared" si="57"/>
        <v>0</v>
      </c>
      <c r="AD267" s="107">
        <f t="shared" si="58"/>
        <v>0</v>
      </c>
      <c r="AE267" s="107">
        <f t="shared" si="59"/>
        <v>0</v>
      </c>
      <c r="AF267" s="107">
        <f t="shared" si="60"/>
        <v>0</v>
      </c>
      <c r="AG267" s="107">
        <f t="shared" si="61"/>
        <v>0</v>
      </c>
      <c r="AH267" s="107">
        <f t="shared" si="62"/>
        <v>0</v>
      </c>
      <c r="AI267" s="107">
        <f t="shared" si="63"/>
        <v>0</v>
      </c>
      <c r="AJ267" s="107">
        <f t="shared" si="64"/>
        <v>0</v>
      </c>
      <c r="AK267" s="107">
        <f t="shared" si="65"/>
        <v>0</v>
      </c>
    </row>
    <row r="268">
      <c r="A268" s="107"/>
      <c r="B268" s="107"/>
      <c r="C268" s="107"/>
      <c r="D268" s="107"/>
      <c r="E268" s="107"/>
      <c r="F268" s="108">
        <f t="shared" si="53"/>
        <v>3550</v>
      </c>
      <c r="G268" s="90" t="s">
        <v>463</v>
      </c>
      <c r="H268" s="14">
        <f>IF(ISNA(VLOOKUP(G268,Round4_Transactions!$A$2:$F$800,2,FALSE)), 0,VLOOKUP(G268,Round4_Transactions!$A$2:$F$800,2,FALSE))</f>
        <v>0</v>
      </c>
      <c r="I268" s="60">
        <f>IF(ISNA(VLOOKUP(G268,Round4_Transactions!$A$2:$F$800,3,FALSE)), 0,VLOOKUP(G268,Round4_Transactions!$A$2:$F$800,3,FALSE))</f>
        <v>0</v>
      </c>
      <c r="J268" s="60">
        <f>IF(ISNA(VLOOKUP(G268,Round4_Transactions!$A$2:$F$800,4,FALSE)), 0,VLOOKUP(G268,Round4_Transactions!$A$2:$F$800,4,FALSE))</f>
        <v>0</v>
      </c>
      <c r="K268" s="60">
        <f>IF(ISNA(VLOOKUP(G268,Round4_Transactions!$A$2:$F$800,5,FALSE)), 0,VLOOKUP(G268,Round4_Transactions!$A$2:$F$800,5,FALSE))</f>
        <v>0</v>
      </c>
      <c r="L268" s="86">
        <f>IF(ISNA(VLOOKUP(G268,Round4_Transactions!$A$2:$F$800,6,FALSE)), 0,VLOOKUP(G268,Round4_Transactions!$A$2:$F$800,6,FALSE))</f>
        <v>0</v>
      </c>
      <c r="M268" s="107">
        <f t="shared" si="1"/>
        <v>0</v>
      </c>
      <c r="N268" s="107">
        <f t="shared" si="3"/>
        <v>0</v>
      </c>
      <c r="O268" s="107">
        <f t="shared" si="4"/>
        <v>0</v>
      </c>
      <c r="P268" s="107">
        <f t="shared" si="5"/>
        <v>0</v>
      </c>
      <c r="Q268" s="107">
        <f t="shared" si="6"/>
        <v>0</v>
      </c>
      <c r="R268" s="107">
        <f t="shared" si="7"/>
        <v>0</v>
      </c>
      <c r="S268" s="107">
        <f t="shared" si="8"/>
        <v>0</v>
      </c>
      <c r="T268" s="107">
        <f t="shared" si="9"/>
        <v>0</v>
      </c>
      <c r="U268" s="107">
        <f t="shared" si="10"/>
        <v>0</v>
      </c>
      <c r="V268" s="107">
        <f t="shared" si="11"/>
        <v>0</v>
      </c>
      <c r="W268" s="107">
        <f t="shared" si="12"/>
        <v>0</v>
      </c>
      <c r="X268" s="107">
        <f t="shared" si="13"/>
        <v>0</v>
      </c>
      <c r="Y268" s="107">
        <f t="shared" si="14"/>
        <v>0</v>
      </c>
      <c r="Z268" s="107">
        <f t="shared" si="54"/>
        <v>0</v>
      </c>
      <c r="AA268" s="107">
        <f t="shared" si="55"/>
        <v>0</v>
      </c>
      <c r="AB268" s="107">
        <f t="shared" si="56"/>
        <v>0</v>
      </c>
      <c r="AC268" s="107">
        <f t="shared" si="57"/>
        <v>0</v>
      </c>
      <c r="AD268" s="107">
        <f t="shared" si="58"/>
        <v>0</v>
      </c>
      <c r="AE268" s="107">
        <f t="shared" si="59"/>
        <v>0</v>
      </c>
      <c r="AF268" s="107">
        <f t="shared" si="60"/>
        <v>0</v>
      </c>
      <c r="AG268" s="107">
        <f t="shared" si="61"/>
        <v>0</v>
      </c>
      <c r="AH268" s="107">
        <f t="shared" si="62"/>
        <v>0</v>
      </c>
      <c r="AI268" s="107">
        <f t="shared" si="63"/>
        <v>0</v>
      </c>
      <c r="AJ268" s="107">
        <f t="shared" si="64"/>
        <v>0</v>
      </c>
      <c r="AK268" s="107">
        <f t="shared" si="65"/>
        <v>0</v>
      </c>
    </row>
    <row r="269">
      <c r="A269" s="107"/>
      <c r="B269" s="107"/>
      <c r="C269" s="107"/>
      <c r="D269" s="107"/>
      <c r="E269" s="107"/>
      <c r="F269" s="108">
        <f t="shared" si="53"/>
        <v>3550</v>
      </c>
      <c r="G269" s="90" t="s">
        <v>464</v>
      </c>
      <c r="H269" s="14">
        <f>IF(ISNA(VLOOKUP(G269,Round4_Transactions!$A$2:$F$800,2,FALSE)), 0,VLOOKUP(G269,Round4_Transactions!$A$2:$F$800,2,FALSE))</f>
        <v>0</v>
      </c>
      <c r="I269" s="60">
        <f>IF(ISNA(VLOOKUP(G269,Round4_Transactions!$A$2:$F$800,3,FALSE)), 0,VLOOKUP(G269,Round4_Transactions!$A$2:$F$800,3,FALSE))</f>
        <v>0</v>
      </c>
      <c r="J269" s="60">
        <f>IF(ISNA(VLOOKUP(G269,Round4_Transactions!$A$2:$F$800,4,FALSE)), 0,VLOOKUP(G269,Round4_Transactions!$A$2:$F$800,4,FALSE))</f>
        <v>0</v>
      </c>
      <c r="K269" s="60">
        <f>IF(ISNA(VLOOKUP(G269,Round4_Transactions!$A$2:$F$800,5,FALSE)), 0,VLOOKUP(G269,Round4_Transactions!$A$2:$F$800,5,FALSE))</f>
        <v>0</v>
      </c>
      <c r="L269" s="86">
        <f>IF(ISNA(VLOOKUP(G269,Round4_Transactions!$A$2:$F$800,6,FALSE)), 0,VLOOKUP(G269,Round4_Transactions!$A$2:$F$800,6,FALSE))</f>
        <v>0</v>
      </c>
      <c r="M269" s="107">
        <f t="shared" si="1"/>
        <v>0</v>
      </c>
      <c r="N269" s="107">
        <f t="shared" si="3"/>
        <v>0</v>
      </c>
      <c r="O269" s="107">
        <f t="shared" si="4"/>
        <v>0</v>
      </c>
      <c r="P269" s="107">
        <f t="shared" si="5"/>
        <v>0</v>
      </c>
      <c r="Q269" s="107">
        <f t="shared" si="6"/>
        <v>0</v>
      </c>
      <c r="R269" s="107">
        <f t="shared" si="7"/>
        <v>0</v>
      </c>
      <c r="S269" s="107">
        <f t="shared" si="8"/>
        <v>0</v>
      </c>
      <c r="T269" s="107">
        <f t="shared" si="9"/>
        <v>0</v>
      </c>
      <c r="U269" s="107">
        <f t="shared" si="10"/>
        <v>0</v>
      </c>
      <c r="V269" s="107">
        <f t="shared" si="11"/>
        <v>0</v>
      </c>
      <c r="W269" s="107">
        <f t="shared" si="12"/>
        <v>0</v>
      </c>
      <c r="X269" s="107">
        <f t="shared" si="13"/>
        <v>0</v>
      </c>
      <c r="Y269" s="107">
        <f t="shared" si="14"/>
        <v>0</v>
      </c>
      <c r="Z269" s="107">
        <f t="shared" si="54"/>
        <v>0</v>
      </c>
      <c r="AA269" s="107">
        <f t="shared" si="55"/>
        <v>0</v>
      </c>
      <c r="AB269" s="107">
        <f t="shared" si="56"/>
        <v>0</v>
      </c>
      <c r="AC269" s="107">
        <f t="shared" si="57"/>
        <v>0</v>
      </c>
      <c r="AD269" s="107">
        <f t="shared" si="58"/>
        <v>0</v>
      </c>
      <c r="AE269" s="107">
        <f t="shared" si="59"/>
        <v>0</v>
      </c>
      <c r="AF269" s="107">
        <f t="shared" si="60"/>
        <v>0</v>
      </c>
      <c r="AG269" s="107">
        <f t="shared" si="61"/>
        <v>0</v>
      </c>
      <c r="AH269" s="107">
        <f t="shared" si="62"/>
        <v>0</v>
      </c>
      <c r="AI269" s="107">
        <f t="shared" si="63"/>
        <v>0</v>
      </c>
      <c r="AJ269" s="107">
        <f t="shared" si="64"/>
        <v>0</v>
      </c>
      <c r="AK269" s="107">
        <f t="shared" si="65"/>
        <v>0</v>
      </c>
    </row>
    <row r="270">
      <c r="A270" s="107"/>
      <c r="B270" s="107"/>
      <c r="C270" s="107"/>
      <c r="D270" s="107"/>
      <c r="E270" s="107"/>
      <c r="F270" s="108">
        <f t="shared" si="53"/>
        <v>3550</v>
      </c>
      <c r="G270" s="90" t="s">
        <v>465</v>
      </c>
      <c r="H270" s="14">
        <f>IF(ISNA(VLOOKUP(G270,Round4_Transactions!$A$2:$F$800,2,FALSE)), 0,VLOOKUP(G270,Round4_Transactions!$A$2:$F$800,2,FALSE))</f>
        <v>0</v>
      </c>
      <c r="I270" s="60">
        <f>IF(ISNA(VLOOKUP(G270,Round4_Transactions!$A$2:$F$800,3,FALSE)), 0,VLOOKUP(G270,Round4_Transactions!$A$2:$F$800,3,FALSE))</f>
        <v>0</v>
      </c>
      <c r="J270" s="60">
        <f>IF(ISNA(VLOOKUP(G270,Round4_Transactions!$A$2:$F$800,4,FALSE)), 0,VLOOKUP(G270,Round4_Transactions!$A$2:$F$800,4,FALSE))</f>
        <v>0</v>
      </c>
      <c r="K270" s="60">
        <f>IF(ISNA(VLOOKUP(G270,Round4_Transactions!$A$2:$F$800,5,FALSE)), 0,VLOOKUP(G270,Round4_Transactions!$A$2:$F$800,5,FALSE))</f>
        <v>0</v>
      </c>
      <c r="L270" s="86">
        <f>IF(ISNA(VLOOKUP(G270,Round4_Transactions!$A$2:$F$800,6,FALSE)), 0,VLOOKUP(G270,Round4_Transactions!$A$2:$F$800,6,FALSE))</f>
        <v>0</v>
      </c>
      <c r="M270" s="107">
        <f t="shared" si="1"/>
        <v>0</v>
      </c>
      <c r="N270" s="107">
        <f t="shared" si="3"/>
        <v>0</v>
      </c>
      <c r="O270" s="107">
        <f t="shared" si="4"/>
        <v>0</v>
      </c>
      <c r="P270" s="107">
        <f t="shared" si="5"/>
        <v>0</v>
      </c>
      <c r="Q270" s="107">
        <f t="shared" si="6"/>
        <v>0</v>
      </c>
      <c r="R270" s="107">
        <f t="shared" si="7"/>
        <v>0</v>
      </c>
      <c r="S270" s="107">
        <f t="shared" si="8"/>
        <v>0</v>
      </c>
      <c r="T270" s="107">
        <f t="shared" si="9"/>
        <v>0</v>
      </c>
      <c r="U270" s="107">
        <f t="shared" si="10"/>
        <v>0</v>
      </c>
      <c r="V270" s="107">
        <f t="shared" si="11"/>
        <v>0</v>
      </c>
      <c r="W270" s="107">
        <f t="shared" si="12"/>
        <v>0</v>
      </c>
      <c r="X270" s="107">
        <f t="shared" si="13"/>
        <v>0</v>
      </c>
      <c r="Y270" s="107">
        <f t="shared" si="14"/>
        <v>0</v>
      </c>
      <c r="Z270" s="107">
        <f t="shared" si="54"/>
        <v>0</v>
      </c>
      <c r="AA270" s="107">
        <f t="shared" si="55"/>
        <v>0</v>
      </c>
      <c r="AB270" s="107">
        <f t="shared" si="56"/>
        <v>0</v>
      </c>
      <c r="AC270" s="107">
        <f t="shared" si="57"/>
        <v>0</v>
      </c>
      <c r="AD270" s="107">
        <f t="shared" si="58"/>
        <v>0</v>
      </c>
      <c r="AE270" s="107">
        <f t="shared" si="59"/>
        <v>0</v>
      </c>
      <c r="AF270" s="107">
        <f t="shared" si="60"/>
        <v>0</v>
      </c>
      <c r="AG270" s="107">
        <f t="shared" si="61"/>
        <v>0</v>
      </c>
      <c r="AH270" s="107">
        <f t="shared" si="62"/>
        <v>0</v>
      </c>
      <c r="AI270" s="107">
        <f t="shared" si="63"/>
        <v>0</v>
      </c>
      <c r="AJ270" s="107">
        <f t="shared" si="64"/>
        <v>0</v>
      </c>
      <c r="AK270" s="107">
        <f t="shared" si="65"/>
        <v>0</v>
      </c>
    </row>
    <row r="271">
      <c r="A271" s="107"/>
      <c r="B271" s="107"/>
      <c r="C271" s="107"/>
      <c r="D271" s="107"/>
      <c r="E271" s="107"/>
      <c r="F271" s="108">
        <f t="shared" si="53"/>
        <v>3550</v>
      </c>
      <c r="G271" s="90" t="s">
        <v>466</v>
      </c>
      <c r="H271" s="14">
        <f>IF(ISNA(VLOOKUP(G271,Round4_Transactions!$A$2:$F$800,2,FALSE)), 0,VLOOKUP(G271,Round4_Transactions!$A$2:$F$800,2,FALSE))</f>
        <v>0</v>
      </c>
      <c r="I271" s="60">
        <f>IF(ISNA(VLOOKUP(G271,Round4_Transactions!$A$2:$F$800,3,FALSE)), 0,VLOOKUP(G271,Round4_Transactions!$A$2:$F$800,3,FALSE))</f>
        <v>0</v>
      </c>
      <c r="J271" s="60">
        <f>IF(ISNA(VLOOKUP(G271,Round4_Transactions!$A$2:$F$800,4,FALSE)), 0,VLOOKUP(G271,Round4_Transactions!$A$2:$F$800,4,FALSE))</f>
        <v>0</v>
      </c>
      <c r="K271" s="60">
        <f>IF(ISNA(VLOOKUP(G271,Round4_Transactions!$A$2:$F$800,5,FALSE)), 0,VLOOKUP(G271,Round4_Transactions!$A$2:$F$800,5,FALSE))</f>
        <v>0</v>
      </c>
      <c r="L271" s="86">
        <f>IF(ISNA(VLOOKUP(G271,Round4_Transactions!$A$2:$F$800,6,FALSE)), 0,VLOOKUP(G271,Round4_Transactions!$A$2:$F$800,6,FALSE))</f>
        <v>0</v>
      </c>
      <c r="M271" s="107">
        <f t="shared" si="1"/>
        <v>0</v>
      </c>
      <c r="N271" s="107">
        <f t="shared" si="3"/>
        <v>0</v>
      </c>
      <c r="O271" s="107">
        <f t="shared" si="4"/>
        <v>0</v>
      </c>
      <c r="P271" s="107">
        <f t="shared" si="5"/>
        <v>0</v>
      </c>
      <c r="Q271" s="107">
        <f t="shared" si="6"/>
        <v>0</v>
      </c>
      <c r="R271" s="107">
        <f t="shared" si="7"/>
        <v>0</v>
      </c>
      <c r="S271" s="107">
        <f t="shared" si="8"/>
        <v>0</v>
      </c>
      <c r="T271" s="107">
        <f t="shared" si="9"/>
        <v>0</v>
      </c>
      <c r="U271" s="107">
        <f t="shared" si="10"/>
        <v>0</v>
      </c>
      <c r="V271" s="107">
        <f t="shared" si="11"/>
        <v>0</v>
      </c>
      <c r="W271" s="107">
        <f t="shared" si="12"/>
        <v>0</v>
      </c>
      <c r="X271" s="107">
        <f t="shared" si="13"/>
        <v>0</v>
      </c>
      <c r="Y271" s="107">
        <f t="shared" si="14"/>
        <v>0</v>
      </c>
      <c r="Z271" s="107">
        <f t="shared" si="54"/>
        <v>0</v>
      </c>
      <c r="AA271" s="107">
        <f t="shared" si="55"/>
        <v>0</v>
      </c>
      <c r="AB271" s="107">
        <f t="shared" si="56"/>
        <v>0</v>
      </c>
      <c r="AC271" s="107">
        <f t="shared" si="57"/>
        <v>0</v>
      </c>
      <c r="AD271" s="107">
        <f t="shared" si="58"/>
        <v>0</v>
      </c>
      <c r="AE271" s="107">
        <f t="shared" si="59"/>
        <v>0</v>
      </c>
      <c r="AF271" s="107">
        <f t="shared" si="60"/>
        <v>0</v>
      </c>
      <c r="AG271" s="107">
        <f t="shared" si="61"/>
        <v>0</v>
      </c>
      <c r="AH271" s="107">
        <f t="shared" si="62"/>
        <v>0</v>
      </c>
      <c r="AI271" s="107">
        <f t="shared" si="63"/>
        <v>0</v>
      </c>
      <c r="AJ271" s="107">
        <f t="shared" si="64"/>
        <v>0</v>
      </c>
      <c r="AK271" s="107">
        <f t="shared" si="65"/>
        <v>0</v>
      </c>
    </row>
    <row r="272">
      <c r="A272" s="107"/>
      <c r="B272" s="107"/>
      <c r="C272" s="107"/>
      <c r="D272" s="107"/>
      <c r="E272" s="107"/>
      <c r="F272" s="108">
        <f t="shared" si="53"/>
        <v>3550</v>
      </c>
      <c r="G272" s="90" t="s">
        <v>467</v>
      </c>
      <c r="H272" s="14">
        <f>IF(ISNA(VLOOKUP(G272,Round4_Transactions!$A$2:$F$800,2,FALSE)), 0,VLOOKUP(G272,Round4_Transactions!$A$2:$F$800,2,FALSE))</f>
        <v>0</v>
      </c>
      <c r="I272" s="60">
        <f>IF(ISNA(VLOOKUP(G272,Round4_Transactions!$A$2:$F$800,3,FALSE)), 0,VLOOKUP(G272,Round4_Transactions!$A$2:$F$800,3,FALSE))</f>
        <v>0</v>
      </c>
      <c r="J272" s="60">
        <f>IF(ISNA(VLOOKUP(G272,Round4_Transactions!$A$2:$F$800,4,FALSE)), 0,VLOOKUP(G272,Round4_Transactions!$A$2:$F$800,4,FALSE))</f>
        <v>0</v>
      </c>
      <c r="K272" s="60">
        <f>IF(ISNA(VLOOKUP(G272,Round4_Transactions!$A$2:$F$800,5,FALSE)), 0,VLOOKUP(G272,Round4_Transactions!$A$2:$F$800,5,FALSE))</f>
        <v>0</v>
      </c>
      <c r="L272" s="86">
        <f>IF(ISNA(VLOOKUP(G272,Round4_Transactions!$A$2:$F$800,6,FALSE)), 0,VLOOKUP(G272,Round4_Transactions!$A$2:$F$800,6,FALSE))</f>
        <v>0</v>
      </c>
      <c r="M272" s="107">
        <f t="shared" si="1"/>
        <v>0</v>
      </c>
      <c r="N272" s="107">
        <f t="shared" si="3"/>
        <v>0</v>
      </c>
      <c r="O272" s="107">
        <f t="shared" si="4"/>
        <v>0</v>
      </c>
      <c r="P272" s="107">
        <f t="shared" si="5"/>
        <v>0</v>
      </c>
      <c r="Q272" s="107">
        <f t="shared" si="6"/>
        <v>0</v>
      </c>
      <c r="R272" s="107">
        <f t="shared" si="7"/>
        <v>0</v>
      </c>
      <c r="S272" s="107">
        <f t="shared" si="8"/>
        <v>0</v>
      </c>
      <c r="T272" s="107">
        <f t="shared" si="9"/>
        <v>0</v>
      </c>
      <c r="U272" s="107">
        <f t="shared" si="10"/>
        <v>0</v>
      </c>
      <c r="V272" s="107">
        <f t="shared" si="11"/>
        <v>0</v>
      </c>
      <c r="W272" s="107">
        <f t="shared" si="12"/>
        <v>0</v>
      </c>
      <c r="X272" s="107">
        <f t="shared" si="13"/>
        <v>0</v>
      </c>
      <c r="Y272" s="107">
        <f t="shared" si="14"/>
        <v>0</v>
      </c>
      <c r="Z272" s="107">
        <f t="shared" si="54"/>
        <v>0</v>
      </c>
      <c r="AA272" s="107">
        <f t="shared" si="55"/>
        <v>0</v>
      </c>
      <c r="AB272" s="107">
        <f t="shared" si="56"/>
        <v>0</v>
      </c>
      <c r="AC272" s="107">
        <f t="shared" si="57"/>
        <v>0</v>
      </c>
      <c r="AD272" s="107">
        <f t="shared" si="58"/>
        <v>0</v>
      </c>
      <c r="AE272" s="107">
        <f t="shared" si="59"/>
        <v>0</v>
      </c>
      <c r="AF272" s="107">
        <f t="shared" si="60"/>
        <v>0</v>
      </c>
      <c r="AG272" s="107">
        <f t="shared" si="61"/>
        <v>0</v>
      </c>
      <c r="AH272" s="107">
        <f t="shared" si="62"/>
        <v>0</v>
      </c>
      <c r="AI272" s="107">
        <f t="shared" si="63"/>
        <v>0</v>
      </c>
      <c r="AJ272" s="107">
        <f t="shared" si="64"/>
        <v>0</v>
      </c>
      <c r="AK272" s="107">
        <f t="shared" si="65"/>
        <v>0</v>
      </c>
    </row>
    <row r="273">
      <c r="A273" s="107"/>
      <c r="B273" s="107"/>
      <c r="C273" s="107"/>
      <c r="D273" s="107"/>
      <c r="E273" s="107"/>
      <c r="F273" s="108">
        <f t="shared" si="53"/>
        <v>3550</v>
      </c>
      <c r="G273" s="90" t="s">
        <v>468</v>
      </c>
      <c r="H273" s="14">
        <f>IF(ISNA(VLOOKUP(G273,Round4_Transactions!$A$2:$F$800,2,FALSE)), 0,VLOOKUP(G273,Round4_Transactions!$A$2:$F$800,2,FALSE))</f>
        <v>0</v>
      </c>
      <c r="I273" s="60">
        <f>IF(ISNA(VLOOKUP(G273,Round4_Transactions!$A$2:$F$800,3,FALSE)), 0,VLOOKUP(G273,Round4_Transactions!$A$2:$F$800,3,FALSE))</f>
        <v>0</v>
      </c>
      <c r="J273" s="60">
        <f>IF(ISNA(VLOOKUP(G273,Round4_Transactions!$A$2:$F$800,4,FALSE)), 0,VLOOKUP(G273,Round4_Transactions!$A$2:$F$800,4,FALSE))</f>
        <v>0</v>
      </c>
      <c r="K273" s="60">
        <f>IF(ISNA(VLOOKUP(G273,Round4_Transactions!$A$2:$F$800,5,FALSE)), 0,VLOOKUP(G273,Round4_Transactions!$A$2:$F$800,5,FALSE))</f>
        <v>0</v>
      </c>
      <c r="L273" s="86">
        <f>IF(ISNA(VLOOKUP(G273,Round4_Transactions!$A$2:$F$800,6,FALSE)), 0,VLOOKUP(G273,Round4_Transactions!$A$2:$F$800,6,FALSE))</f>
        <v>0</v>
      </c>
      <c r="M273" s="107">
        <f t="shared" si="1"/>
        <v>0</v>
      </c>
      <c r="N273" s="107">
        <f t="shared" si="3"/>
        <v>0</v>
      </c>
      <c r="O273" s="107">
        <f t="shared" si="4"/>
        <v>0</v>
      </c>
      <c r="P273" s="107">
        <f t="shared" si="5"/>
        <v>0</v>
      </c>
      <c r="Q273" s="107">
        <f t="shared" si="6"/>
        <v>0</v>
      </c>
      <c r="R273" s="107">
        <f t="shared" si="7"/>
        <v>0</v>
      </c>
      <c r="S273" s="107">
        <f t="shared" si="8"/>
        <v>0</v>
      </c>
      <c r="T273" s="107">
        <f t="shared" si="9"/>
        <v>0</v>
      </c>
      <c r="U273" s="107">
        <f t="shared" si="10"/>
        <v>0</v>
      </c>
      <c r="V273" s="107">
        <f t="shared" si="11"/>
        <v>0</v>
      </c>
      <c r="W273" s="107">
        <f t="shared" si="12"/>
        <v>0</v>
      </c>
      <c r="X273" s="107">
        <f t="shared" si="13"/>
        <v>0</v>
      </c>
      <c r="Y273" s="107">
        <f t="shared" si="14"/>
        <v>0</v>
      </c>
      <c r="Z273" s="107">
        <f t="shared" si="54"/>
        <v>0</v>
      </c>
      <c r="AA273" s="107">
        <f t="shared" si="55"/>
        <v>0</v>
      </c>
      <c r="AB273" s="107">
        <f t="shared" si="56"/>
        <v>0</v>
      </c>
      <c r="AC273" s="107">
        <f t="shared" si="57"/>
        <v>0</v>
      </c>
      <c r="AD273" s="107">
        <f t="shared" si="58"/>
        <v>0</v>
      </c>
      <c r="AE273" s="107">
        <f t="shared" si="59"/>
        <v>0</v>
      </c>
      <c r="AF273" s="107">
        <f t="shared" si="60"/>
        <v>0</v>
      </c>
      <c r="AG273" s="107">
        <f t="shared" si="61"/>
        <v>0</v>
      </c>
      <c r="AH273" s="107">
        <f t="shared" si="62"/>
        <v>0</v>
      </c>
      <c r="AI273" s="107">
        <f t="shared" si="63"/>
        <v>0</v>
      </c>
      <c r="AJ273" s="107">
        <f t="shared" si="64"/>
        <v>0</v>
      </c>
      <c r="AK273" s="107">
        <f t="shared" si="65"/>
        <v>0</v>
      </c>
    </row>
    <row r="274">
      <c r="A274" s="107"/>
      <c r="B274" s="107"/>
      <c r="C274" s="107"/>
      <c r="D274" s="107"/>
      <c r="E274" s="107"/>
      <c r="F274" s="108">
        <f t="shared" si="53"/>
        <v>3550</v>
      </c>
      <c r="G274" s="90" t="s">
        <v>469</v>
      </c>
      <c r="H274" s="14">
        <f>IF(ISNA(VLOOKUP(G274,Round4_Transactions!$A$2:$F$800,2,FALSE)), 0,VLOOKUP(G274,Round4_Transactions!$A$2:$F$800,2,FALSE))</f>
        <v>0</v>
      </c>
      <c r="I274" s="60">
        <f>IF(ISNA(VLOOKUP(G274,Round4_Transactions!$A$2:$F$800,3,FALSE)), 0,VLOOKUP(G274,Round4_Transactions!$A$2:$F$800,3,FALSE))</f>
        <v>0</v>
      </c>
      <c r="J274" s="60">
        <f>IF(ISNA(VLOOKUP(G274,Round4_Transactions!$A$2:$F$800,4,FALSE)), 0,VLOOKUP(G274,Round4_Transactions!$A$2:$F$800,4,FALSE))</f>
        <v>0</v>
      </c>
      <c r="K274" s="60">
        <f>IF(ISNA(VLOOKUP(G274,Round4_Transactions!$A$2:$F$800,5,FALSE)), 0,VLOOKUP(G274,Round4_Transactions!$A$2:$F$800,5,FALSE))</f>
        <v>0</v>
      </c>
      <c r="L274" s="86">
        <f>IF(ISNA(VLOOKUP(G274,Round4_Transactions!$A$2:$F$800,6,FALSE)), 0,VLOOKUP(G274,Round4_Transactions!$A$2:$F$800,6,FALSE))</f>
        <v>0</v>
      </c>
      <c r="M274" s="107">
        <f t="shared" si="1"/>
        <v>0</v>
      </c>
      <c r="N274" s="107">
        <f t="shared" si="3"/>
        <v>0</v>
      </c>
      <c r="O274" s="107">
        <f t="shared" si="4"/>
        <v>0</v>
      </c>
      <c r="P274" s="107">
        <f t="shared" si="5"/>
        <v>0</v>
      </c>
      <c r="Q274" s="107">
        <f t="shared" si="6"/>
        <v>0</v>
      </c>
      <c r="R274" s="107">
        <f t="shared" si="7"/>
        <v>0</v>
      </c>
      <c r="S274" s="107">
        <f t="shared" si="8"/>
        <v>0</v>
      </c>
      <c r="T274" s="107">
        <f t="shared" si="9"/>
        <v>0</v>
      </c>
      <c r="U274" s="107">
        <f t="shared" si="10"/>
        <v>0</v>
      </c>
      <c r="V274" s="107">
        <f t="shared" si="11"/>
        <v>0</v>
      </c>
      <c r="W274" s="107">
        <f t="shared" si="12"/>
        <v>0</v>
      </c>
      <c r="X274" s="107">
        <f t="shared" si="13"/>
        <v>0</v>
      </c>
      <c r="Y274" s="107">
        <f t="shared" si="14"/>
        <v>0</v>
      </c>
      <c r="Z274" s="107">
        <f t="shared" si="54"/>
        <v>0</v>
      </c>
      <c r="AA274" s="107">
        <f t="shared" si="55"/>
        <v>0</v>
      </c>
      <c r="AB274" s="107">
        <f t="shared" si="56"/>
        <v>0</v>
      </c>
      <c r="AC274" s="107">
        <f t="shared" si="57"/>
        <v>0</v>
      </c>
      <c r="AD274" s="107">
        <f t="shared" si="58"/>
        <v>0</v>
      </c>
      <c r="AE274" s="107">
        <f t="shared" si="59"/>
        <v>0</v>
      </c>
      <c r="AF274" s="107">
        <f t="shared" si="60"/>
        <v>0</v>
      </c>
      <c r="AG274" s="107">
        <f t="shared" si="61"/>
        <v>0</v>
      </c>
      <c r="AH274" s="107">
        <f t="shared" si="62"/>
        <v>0</v>
      </c>
      <c r="AI274" s="107">
        <f t="shared" si="63"/>
        <v>0</v>
      </c>
      <c r="AJ274" s="107">
        <f t="shared" si="64"/>
        <v>0</v>
      </c>
      <c r="AK274" s="107">
        <f t="shared" si="65"/>
        <v>0</v>
      </c>
    </row>
    <row r="275">
      <c r="A275" s="107"/>
      <c r="B275" s="107"/>
      <c r="C275" s="107"/>
      <c r="D275" s="107"/>
      <c r="E275" s="107"/>
      <c r="F275" s="108">
        <f t="shared" si="53"/>
        <v>3550</v>
      </c>
      <c r="G275" s="90" t="s">
        <v>470</v>
      </c>
      <c r="H275" s="14">
        <f>IF(ISNA(VLOOKUP(G275,Round4_Transactions!$A$2:$F$800,2,FALSE)), 0,VLOOKUP(G275,Round4_Transactions!$A$2:$F$800,2,FALSE))</f>
        <v>0</v>
      </c>
      <c r="I275" s="60">
        <f>IF(ISNA(VLOOKUP(G275,Round4_Transactions!$A$2:$F$800,3,FALSE)), 0,VLOOKUP(G275,Round4_Transactions!$A$2:$F$800,3,FALSE))</f>
        <v>0</v>
      </c>
      <c r="J275" s="60">
        <f>IF(ISNA(VLOOKUP(G275,Round4_Transactions!$A$2:$F$800,4,FALSE)), 0,VLOOKUP(G275,Round4_Transactions!$A$2:$F$800,4,FALSE))</f>
        <v>0</v>
      </c>
      <c r="K275" s="60">
        <f>IF(ISNA(VLOOKUP(G275,Round4_Transactions!$A$2:$F$800,5,FALSE)), 0,VLOOKUP(G275,Round4_Transactions!$A$2:$F$800,5,FALSE))</f>
        <v>0</v>
      </c>
      <c r="L275" s="86">
        <f>IF(ISNA(VLOOKUP(G275,Round4_Transactions!$A$2:$F$800,6,FALSE)), 0,VLOOKUP(G275,Round4_Transactions!$A$2:$F$800,6,FALSE))</f>
        <v>0</v>
      </c>
      <c r="M275" s="107">
        <f t="shared" si="1"/>
        <v>0</v>
      </c>
      <c r="N275" s="107">
        <f t="shared" si="3"/>
        <v>0</v>
      </c>
      <c r="O275" s="107">
        <f t="shared" si="4"/>
        <v>0</v>
      </c>
      <c r="P275" s="107">
        <f t="shared" si="5"/>
        <v>0</v>
      </c>
      <c r="Q275" s="107">
        <f t="shared" si="6"/>
        <v>0</v>
      </c>
      <c r="R275" s="107">
        <f t="shared" si="7"/>
        <v>0</v>
      </c>
      <c r="S275" s="107">
        <f t="shared" si="8"/>
        <v>0</v>
      </c>
      <c r="T275" s="107">
        <f t="shared" si="9"/>
        <v>0</v>
      </c>
      <c r="U275" s="107">
        <f t="shared" si="10"/>
        <v>0</v>
      </c>
      <c r="V275" s="107">
        <f t="shared" si="11"/>
        <v>0</v>
      </c>
      <c r="W275" s="107">
        <f t="shared" si="12"/>
        <v>0</v>
      </c>
      <c r="X275" s="107">
        <f t="shared" si="13"/>
        <v>0</v>
      </c>
      <c r="Y275" s="107">
        <f t="shared" si="14"/>
        <v>0</v>
      </c>
      <c r="Z275" s="107">
        <f t="shared" si="54"/>
        <v>0</v>
      </c>
      <c r="AA275" s="107">
        <f t="shared" si="55"/>
        <v>0</v>
      </c>
      <c r="AB275" s="107">
        <f t="shared" si="56"/>
        <v>0</v>
      </c>
      <c r="AC275" s="107">
        <f t="shared" si="57"/>
        <v>0</v>
      </c>
      <c r="AD275" s="107">
        <f t="shared" si="58"/>
        <v>0</v>
      </c>
      <c r="AE275" s="107">
        <f t="shared" si="59"/>
        <v>0</v>
      </c>
      <c r="AF275" s="107">
        <f t="shared" si="60"/>
        <v>0</v>
      </c>
      <c r="AG275" s="107">
        <f t="shared" si="61"/>
        <v>0</v>
      </c>
      <c r="AH275" s="107">
        <f t="shared" si="62"/>
        <v>0</v>
      </c>
      <c r="AI275" s="107">
        <f t="shared" si="63"/>
        <v>0</v>
      </c>
      <c r="AJ275" s="107">
        <f t="shared" si="64"/>
        <v>0</v>
      </c>
      <c r="AK275" s="107">
        <f t="shared" si="65"/>
        <v>0</v>
      </c>
    </row>
    <row r="276">
      <c r="A276" s="107"/>
      <c r="B276" s="107"/>
      <c r="C276" s="107"/>
      <c r="D276" s="107"/>
      <c r="E276" s="107"/>
      <c r="F276" s="108">
        <f t="shared" si="53"/>
        <v>3550</v>
      </c>
      <c r="G276" s="90" t="s">
        <v>471</v>
      </c>
      <c r="H276" s="14">
        <f>IF(ISNA(VLOOKUP(G276,Round4_Transactions!$A$2:$F$800,2,FALSE)), 0,VLOOKUP(G276,Round4_Transactions!$A$2:$F$800,2,FALSE))</f>
        <v>0</v>
      </c>
      <c r="I276" s="60">
        <f>IF(ISNA(VLOOKUP(G276,Round4_Transactions!$A$2:$F$800,3,FALSE)), 0,VLOOKUP(G276,Round4_Transactions!$A$2:$F$800,3,FALSE))</f>
        <v>0</v>
      </c>
      <c r="J276" s="60">
        <f>IF(ISNA(VLOOKUP(G276,Round4_Transactions!$A$2:$F$800,4,FALSE)), 0,VLOOKUP(G276,Round4_Transactions!$A$2:$F$800,4,FALSE))</f>
        <v>0</v>
      </c>
      <c r="K276" s="60">
        <f>IF(ISNA(VLOOKUP(G276,Round4_Transactions!$A$2:$F$800,5,FALSE)), 0,VLOOKUP(G276,Round4_Transactions!$A$2:$F$800,5,FALSE))</f>
        <v>0</v>
      </c>
      <c r="L276" s="86">
        <f>IF(ISNA(VLOOKUP(G276,Round4_Transactions!$A$2:$F$800,6,FALSE)), 0,VLOOKUP(G276,Round4_Transactions!$A$2:$F$800,6,FALSE))</f>
        <v>0</v>
      </c>
      <c r="M276" s="107">
        <f t="shared" si="1"/>
        <v>0</v>
      </c>
      <c r="N276" s="107">
        <f t="shared" si="3"/>
        <v>0</v>
      </c>
      <c r="O276" s="107">
        <f t="shared" si="4"/>
        <v>0</v>
      </c>
      <c r="P276" s="107">
        <f t="shared" si="5"/>
        <v>0</v>
      </c>
      <c r="Q276" s="107">
        <f t="shared" si="6"/>
        <v>0</v>
      </c>
      <c r="R276" s="107">
        <f t="shared" si="7"/>
        <v>0</v>
      </c>
      <c r="S276" s="107">
        <f t="shared" si="8"/>
        <v>0</v>
      </c>
      <c r="T276" s="107">
        <f t="shared" si="9"/>
        <v>0</v>
      </c>
      <c r="U276" s="107">
        <f t="shared" si="10"/>
        <v>0</v>
      </c>
      <c r="V276" s="107">
        <f t="shared" si="11"/>
        <v>0</v>
      </c>
      <c r="W276" s="107">
        <f t="shared" si="12"/>
        <v>0</v>
      </c>
      <c r="X276" s="107">
        <f t="shared" si="13"/>
        <v>0</v>
      </c>
      <c r="Y276" s="107">
        <f t="shared" si="14"/>
        <v>0</v>
      </c>
      <c r="Z276" s="107">
        <f t="shared" si="54"/>
        <v>0</v>
      </c>
      <c r="AA276" s="107">
        <f t="shared" si="55"/>
        <v>0</v>
      </c>
      <c r="AB276" s="107">
        <f t="shared" si="56"/>
        <v>0</v>
      </c>
      <c r="AC276" s="107">
        <f t="shared" si="57"/>
        <v>0</v>
      </c>
      <c r="AD276" s="107">
        <f t="shared" si="58"/>
        <v>0</v>
      </c>
      <c r="AE276" s="107">
        <f t="shared" si="59"/>
        <v>0</v>
      </c>
      <c r="AF276" s="107">
        <f t="shared" si="60"/>
        <v>0</v>
      </c>
      <c r="AG276" s="107">
        <f t="shared" si="61"/>
        <v>0</v>
      </c>
      <c r="AH276" s="107">
        <f t="shared" si="62"/>
        <v>0</v>
      </c>
      <c r="AI276" s="107">
        <f t="shared" si="63"/>
        <v>0</v>
      </c>
      <c r="AJ276" s="107">
        <f t="shared" si="64"/>
        <v>0</v>
      </c>
      <c r="AK276" s="107">
        <f t="shared" si="65"/>
        <v>0</v>
      </c>
    </row>
    <row r="277">
      <c r="A277" s="107"/>
      <c r="B277" s="107"/>
      <c r="C277" s="107"/>
      <c r="D277" s="107"/>
      <c r="E277" s="107"/>
      <c r="F277" s="108">
        <f t="shared" si="53"/>
        <v>3550</v>
      </c>
      <c r="G277" s="90" t="s">
        <v>472</v>
      </c>
      <c r="H277" s="14">
        <f>IF(ISNA(VLOOKUP(G277,Round4_Transactions!$A$2:$F$800,2,FALSE)), 0,VLOOKUP(G277,Round4_Transactions!$A$2:$F$800,2,FALSE))</f>
        <v>0</v>
      </c>
      <c r="I277" s="60">
        <f>IF(ISNA(VLOOKUP(G277,Round4_Transactions!$A$2:$F$800,3,FALSE)), 0,VLOOKUP(G277,Round4_Transactions!$A$2:$F$800,3,FALSE))</f>
        <v>0</v>
      </c>
      <c r="J277" s="60">
        <f>IF(ISNA(VLOOKUP(G277,Round4_Transactions!$A$2:$F$800,4,FALSE)), 0,VLOOKUP(G277,Round4_Transactions!$A$2:$F$800,4,FALSE))</f>
        <v>0</v>
      </c>
      <c r="K277" s="60">
        <f>IF(ISNA(VLOOKUP(G277,Round4_Transactions!$A$2:$F$800,5,FALSE)), 0,VLOOKUP(G277,Round4_Transactions!$A$2:$F$800,5,FALSE))</f>
        <v>0</v>
      </c>
      <c r="L277" s="86">
        <f>IF(ISNA(VLOOKUP(G277,Round4_Transactions!$A$2:$F$800,6,FALSE)), 0,VLOOKUP(G277,Round4_Transactions!$A$2:$F$800,6,FALSE))</f>
        <v>0</v>
      </c>
      <c r="M277" s="107">
        <f t="shared" si="1"/>
        <v>0</v>
      </c>
      <c r="N277" s="107">
        <f t="shared" si="3"/>
        <v>0</v>
      </c>
      <c r="O277" s="107">
        <f t="shared" si="4"/>
        <v>0</v>
      </c>
      <c r="P277" s="107">
        <f t="shared" si="5"/>
        <v>0</v>
      </c>
      <c r="Q277" s="107">
        <f t="shared" si="6"/>
        <v>0</v>
      </c>
      <c r="R277" s="107">
        <f t="shared" si="7"/>
        <v>0</v>
      </c>
      <c r="S277" s="107">
        <f t="shared" si="8"/>
        <v>0</v>
      </c>
      <c r="T277" s="107">
        <f t="shared" si="9"/>
        <v>0</v>
      </c>
      <c r="U277" s="107">
        <f t="shared" si="10"/>
        <v>0</v>
      </c>
      <c r="V277" s="107">
        <f t="shared" si="11"/>
        <v>0</v>
      </c>
      <c r="W277" s="107">
        <f t="shared" si="12"/>
        <v>0</v>
      </c>
      <c r="X277" s="107">
        <f t="shared" si="13"/>
        <v>0</v>
      </c>
      <c r="Y277" s="107">
        <f t="shared" si="14"/>
        <v>0</v>
      </c>
      <c r="Z277" s="107">
        <f t="shared" si="54"/>
        <v>0</v>
      </c>
      <c r="AA277" s="107">
        <f t="shared" si="55"/>
        <v>0</v>
      </c>
      <c r="AB277" s="107">
        <f t="shared" si="56"/>
        <v>0</v>
      </c>
      <c r="AC277" s="107">
        <f t="shared" si="57"/>
        <v>0</v>
      </c>
      <c r="AD277" s="107">
        <f t="shared" si="58"/>
        <v>0</v>
      </c>
      <c r="AE277" s="107">
        <f t="shared" si="59"/>
        <v>0</v>
      </c>
      <c r="AF277" s="107">
        <f t="shared" si="60"/>
        <v>0</v>
      </c>
      <c r="AG277" s="107">
        <f t="shared" si="61"/>
        <v>0</v>
      </c>
      <c r="AH277" s="107">
        <f t="shared" si="62"/>
        <v>0</v>
      </c>
      <c r="AI277" s="107">
        <f t="shared" si="63"/>
        <v>0</v>
      </c>
      <c r="AJ277" s="107">
        <f t="shared" si="64"/>
        <v>0</v>
      </c>
      <c r="AK277" s="107">
        <f t="shared" si="65"/>
        <v>0</v>
      </c>
    </row>
    <row r="278">
      <c r="A278" s="107"/>
      <c r="B278" s="107"/>
      <c r="C278" s="107"/>
      <c r="D278" s="107"/>
      <c r="E278" s="107"/>
      <c r="F278" s="108">
        <f t="shared" si="53"/>
        <v>3550</v>
      </c>
      <c r="G278" s="90" t="s">
        <v>473</v>
      </c>
      <c r="H278" s="14">
        <f>IF(ISNA(VLOOKUP(G278,Round4_Transactions!$A$2:$F$800,2,FALSE)), 0,VLOOKUP(G278,Round4_Transactions!$A$2:$F$800,2,FALSE))</f>
        <v>0</v>
      </c>
      <c r="I278" s="60">
        <f>IF(ISNA(VLOOKUP(G278,Round4_Transactions!$A$2:$F$800,3,FALSE)), 0,VLOOKUP(G278,Round4_Transactions!$A$2:$F$800,3,FALSE))</f>
        <v>0</v>
      </c>
      <c r="J278" s="60">
        <f>IF(ISNA(VLOOKUP(G278,Round4_Transactions!$A$2:$F$800,4,FALSE)), 0,VLOOKUP(G278,Round4_Transactions!$A$2:$F$800,4,FALSE))</f>
        <v>0</v>
      </c>
      <c r="K278" s="60">
        <f>IF(ISNA(VLOOKUP(G278,Round4_Transactions!$A$2:$F$800,5,FALSE)), 0,VLOOKUP(G278,Round4_Transactions!$A$2:$F$800,5,FALSE))</f>
        <v>0</v>
      </c>
      <c r="L278" s="86">
        <f>IF(ISNA(VLOOKUP(G278,Round4_Transactions!$A$2:$F$800,6,FALSE)), 0,VLOOKUP(G278,Round4_Transactions!$A$2:$F$800,6,FALSE))</f>
        <v>0</v>
      </c>
      <c r="M278" s="107">
        <f t="shared" si="1"/>
        <v>0</v>
      </c>
      <c r="N278" s="107">
        <f t="shared" si="3"/>
        <v>0</v>
      </c>
      <c r="O278" s="107">
        <f t="shared" si="4"/>
        <v>0</v>
      </c>
      <c r="P278" s="107">
        <f t="shared" si="5"/>
        <v>0</v>
      </c>
      <c r="Q278" s="107">
        <f t="shared" si="6"/>
        <v>0</v>
      </c>
      <c r="R278" s="107">
        <f t="shared" si="7"/>
        <v>0</v>
      </c>
      <c r="S278" s="107">
        <f t="shared" si="8"/>
        <v>0</v>
      </c>
      <c r="T278" s="107">
        <f t="shared" si="9"/>
        <v>0</v>
      </c>
      <c r="U278" s="107">
        <f t="shared" si="10"/>
        <v>0</v>
      </c>
      <c r="V278" s="107">
        <f t="shared" si="11"/>
        <v>0</v>
      </c>
      <c r="W278" s="107">
        <f t="shared" si="12"/>
        <v>0</v>
      </c>
      <c r="X278" s="107">
        <f t="shared" si="13"/>
        <v>0</v>
      </c>
      <c r="Y278" s="107">
        <f t="shared" si="14"/>
        <v>0</v>
      </c>
      <c r="Z278" s="107">
        <f t="shared" si="54"/>
        <v>0</v>
      </c>
      <c r="AA278" s="107">
        <f t="shared" si="55"/>
        <v>0</v>
      </c>
      <c r="AB278" s="107">
        <f t="shared" si="56"/>
        <v>0</v>
      </c>
      <c r="AC278" s="107">
        <f t="shared" si="57"/>
        <v>0</v>
      </c>
      <c r="AD278" s="107">
        <f t="shared" si="58"/>
        <v>0</v>
      </c>
      <c r="AE278" s="107">
        <f t="shared" si="59"/>
        <v>0</v>
      </c>
      <c r="AF278" s="107">
        <f t="shared" si="60"/>
        <v>0</v>
      </c>
      <c r="AG278" s="107">
        <f t="shared" si="61"/>
        <v>0</v>
      </c>
      <c r="AH278" s="107">
        <f t="shared" si="62"/>
        <v>0</v>
      </c>
      <c r="AI278" s="107">
        <f t="shared" si="63"/>
        <v>0</v>
      </c>
      <c r="AJ278" s="107">
        <f t="shared" si="64"/>
        <v>0</v>
      </c>
      <c r="AK278" s="107">
        <f t="shared" si="65"/>
        <v>0</v>
      </c>
    </row>
    <row r="279">
      <c r="A279" s="107"/>
      <c r="B279" s="107"/>
      <c r="C279" s="107"/>
      <c r="D279" s="107"/>
      <c r="E279" s="107"/>
      <c r="F279" s="108">
        <f t="shared" si="53"/>
        <v>3550</v>
      </c>
      <c r="G279" s="90" t="s">
        <v>474</v>
      </c>
      <c r="H279" s="14">
        <f>IF(ISNA(VLOOKUP(G279,Round4_Transactions!$A$2:$F$800,2,FALSE)), 0,VLOOKUP(G279,Round4_Transactions!$A$2:$F$800,2,FALSE))</f>
        <v>0</v>
      </c>
      <c r="I279" s="60">
        <f>IF(ISNA(VLOOKUP(G279,Round4_Transactions!$A$2:$F$800,3,FALSE)), 0,VLOOKUP(G279,Round4_Transactions!$A$2:$F$800,3,FALSE))</f>
        <v>0</v>
      </c>
      <c r="J279" s="60">
        <f>IF(ISNA(VLOOKUP(G279,Round4_Transactions!$A$2:$F$800,4,FALSE)), 0,VLOOKUP(G279,Round4_Transactions!$A$2:$F$800,4,FALSE))</f>
        <v>0</v>
      </c>
      <c r="K279" s="60">
        <f>IF(ISNA(VLOOKUP(G279,Round4_Transactions!$A$2:$F$800,5,FALSE)), 0,VLOOKUP(G279,Round4_Transactions!$A$2:$F$800,5,FALSE))</f>
        <v>0</v>
      </c>
      <c r="L279" s="86">
        <f>IF(ISNA(VLOOKUP(G279,Round4_Transactions!$A$2:$F$800,6,FALSE)), 0,VLOOKUP(G279,Round4_Transactions!$A$2:$F$800,6,FALSE))</f>
        <v>0</v>
      </c>
      <c r="M279" s="107">
        <f t="shared" si="1"/>
        <v>0</v>
      </c>
      <c r="N279" s="107">
        <f t="shared" si="3"/>
        <v>0</v>
      </c>
      <c r="O279" s="107">
        <f t="shared" si="4"/>
        <v>0</v>
      </c>
      <c r="P279" s="107">
        <f t="shared" si="5"/>
        <v>0</v>
      </c>
      <c r="Q279" s="107">
        <f t="shared" si="6"/>
        <v>0</v>
      </c>
      <c r="R279" s="107">
        <f t="shared" si="7"/>
        <v>0</v>
      </c>
      <c r="S279" s="107">
        <f t="shared" si="8"/>
        <v>0</v>
      </c>
      <c r="T279" s="107">
        <f t="shared" si="9"/>
        <v>0</v>
      </c>
      <c r="U279" s="107">
        <f t="shared" si="10"/>
        <v>0</v>
      </c>
      <c r="V279" s="107">
        <f t="shared" si="11"/>
        <v>0</v>
      </c>
      <c r="W279" s="107">
        <f t="shared" si="12"/>
        <v>0</v>
      </c>
      <c r="X279" s="107">
        <f t="shared" si="13"/>
        <v>0</v>
      </c>
      <c r="Y279" s="107">
        <f t="shared" si="14"/>
        <v>0</v>
      </c>
      <c r="Z279" s="107">
        <f t="shared" si="54"/>
        <v>0</v>
      </c>
      <c r="AA279" s="107">
        <f t="shared" si="55"/>
        <v>0</v>
      </c>
      <c r="AB279" s="107">
        <f t="shared" si="56"/>
        <v>0</v>
      </c>
      <c r="AC279" s="107">
        <f t="shared" si="57"/>
        <v>0</v>
      </c>
      <c r="AD279" s="107">
        <f t="shared" si="58"/>
        <v>0</v>
      </c>
      <c r="AE279" s="107">
        <f t="shared" si="59"/>
        <v>0</v>
      </c>
      <c r="AF279" s="107">
        <f t="shared" si="60"/>
        <v>0</v>
      </c>
      <c r="AG279" s="107">
        <f t="shared" si="61"/>
        <v>0</v>
      </c>
      <c r="AH279" s="107">
        <f t="shared" si="62"/>
        <v>0</v>
      </c>
      <c r="AI279" s="107">
        <f t="shared" si="63"/>
        <v>0</v>
      </c>
      <c r="AJ279" s="107">
        <f t="shared" si="64"/>
        <v>0</v>
      </c>
      <c r="AK279" s="107">
        <f t="shared" si="65"/>
        <v>0</v>
      </c>
    </row>
    <row r="280">
      <c r="A280" s="107"/>
      <c r="B280" s="107"/>
      <c r="C280" s="107"/>
      <c r="D280" s="107"/>
      <c r="E280" s="107"/>
      <c r="F280" s="108">
        <f t="shared" si="53"/>
        <v>3550</v>
      </c>
      <c r="G280" s="90" t="s">
        <v>475</v>
      </c>
      <c r="H280" s="14">
        <f>IF(ISNA(VLOOKUP(G280,Round4_Transactions!$A$2:$F$800,2,FALSE)), 0,VLOOKUP(G280,Round4_Transactions!$A$2:$F$800,2,FALSE))</f>
        <v>0</v>
      </c>
      <c r="I280" s="60">
        <f>IF(ISNA(VLOOKUP(G280,Round4_Transactions!$A$2:$F$800,3,FALSE)), 0,VLOOKUP(G280,Round4_Transactions!$A$2:$F$800,3,FALSE))</f>
        <v>0</v>
      </c>
      <c r="J280" s="60">
        <f>IF(ISNA(VLOOKUP(G280,Round4_Transactions!$A$2:$F$800,4,FALSE)), 0,VLOOKUP(G280,Round4_Transactions!$A$2:$F$800,4,FALSE))</f>
        <v>0</v>
      </c>
      <c r="K280" s="60">
        <f>IF(ISNA(VLOOKUP(G280,Round4_Transactions!$A$2:$F$800,5,FALSE)), 0,VLOOKUP(G280,Round4_Transactions!$A$2:$F$800,5,FALSE))</f>
        <v>0</v>
      </c>
      <c r="L280" s="86">
        <f>IF(ISNA(VLOOKUP(G280,Round4_Transactions!$A$2:$F$800,6,FALSE)), 0,VLOOKUP(G280,Round4_Transactions!$A$2:$F$800,6,FALSE))</f>
        <v>0</v>
      </c>
      <c r="M280" s="107">
        <f t="shared" si="1"/>
        <v>0</v>
      </c>
      <c r="N280" s="107">
        <f t="shared" si="3"/>
        <v>0</v>
      </c>
      <c r="O280" s="107">
        <f t="shared" si="4"/>
        <v>0</v>
      </c>
      <c r="P280" s="107">
        <f t="shared" si="5"/>
        <v>0</v>
      </c>
      <c r="Q280" s="107">
        <f t="shared" si="6"/>
        <v>0</v>
      </c>
      <c r="R280" s="107">
        <f t="shared" si="7"/>
        <v>0</v>
      </c>
      <c r="S280" s="107">
        <f t="shared" si="8"/>
        <v>0</v>
      </c>
      <c r="T280" s="107">
        <f t="shared" si="9"/>
        <v>0</v>
      </c>
      <c r="U280" s="107">
        <f t="shared" si="10"/>
        <v>0</v>
      </c>
      <c r="V280" s="107">
        <f t="shared" si="11"/>
        <v>0</v>
      </c>
      <c r="W280" s="107">
        <f t="shared" si="12"/>
        <v>0</v>
      </c>
      <c r="X280" s="107">
        <f t="shared" si="13"/>
        <v>0</v>
      </c>
      <c r="Y280" s="107">
        <f t="shared" si="14"/>
        <v>0</v>
      </c>
      <c r="Z280" s="107">
        <f t="shared" si="54"/>
        <v>0</v>
      </c>
      <c r="AA280" s="107">
        <f t="shared" si="55"/>
        <v>0</v>
      </c>
      <c r="AB280" s="107">
        <f t="shared" si="56"/>
        <v>0</v>
      </c>
      <c r="AC280" s="107">
        <f t="shared" si="57"/>
        <v>0</v>
      </c>
      <c r="AD280" s="107">
        <f t="shared" si="58"/>
        <v>0</v>
      </c>
      <c r="AE280" s="107">
        <f t="shared" si="59"/>
        <v>0</v>
      </c>
      <c r="AF280" s="107">
        <f t="shared" si="60"/>
        <v>0</v>
      </c>
      <c r="AG280" s="107">
        <f t="shared" si="61"/>
        <v>0</v>
      </c>
      <c r="AH280" s="107">
        <f t="shared" si="62"/>
        <v>0</v>
      </c>
      <c r="AI280" s="107">
        <f t="shared" si="63"/>
        <v>0</v>
      </c>
      <c r="AJ280" s="107">
        <f t="shared" si="64"/>
        <v>0</v>
      </c>
      <c r="AK280" s="107">
        <f t="shared" si="65"/>
        <v>0</v>
      </c>
    </row>
    <row r="281">
      <c r="A281" s="107"/>
      <c r="B281" s="107"/>
      <c r="C281" s="107"/>
      <c r="D281" s="107"/>
      <c r="E281" s="107"/>
      <c r="F281" s="108">
        <f t="shared" si="53"/>
        <v>3550</v>
      </c>
      <c r="G281" s="90" t="s">
        <v>476</v>
      </c>
      <c r="H281" s="14">
        <f>IF(ISNA(VLOOKUP(G281,Round4_Transactions!$A$2:$F$800,2,FALSE)), 0,VLOOKUP(G281,Round4_Transactions!$A$2:$F$800,2,FALSE))</f>
        <v>0</v>
      </c>
      <c r="I281" s="60">
        <f>IF(ISNA(VLOOKUP(G281,Round4_Transactions!$A$2:$F$800,3,FALSE)), 0,VLOOKUP(G281,Round4_Transactions!$A$2:$F$800,3,FALSE))</f>
        <v>0</v>
      </c>
      <c r="J281" s="60">
        <f>IF(ISNA(VLOOKUP(G281,Round4_Transactions!$A$2:$F$800,4,FALSE)), 0,VLOOKUP(G281,Round4_Transactions!$A$2:$F$800,4,FALSE))</f>
        <v>0</v>
      </c>
      <c r="K281" s="60">
        <f>IF(ISNA(VLOOKUP(G281,Round4_Transactions!$A$2:$F$800,5,FALSE)), 0,VLOOKUP(G281,Round4_Transactions!$A$2:$F$800,5,FALSE))</f>
        <v>0</v>
      </c>
      <c r="L281" s="86">
        <f>IF(ISNA(VLOOKUP(G281,Round4_Transactions!$A$2:$F$800,6,FALSE)), 0,VLOOKUP(G281,Round4_Transactions!$A$2:$F$800,6,FALSE))</f>
        <v>0</v>
      </c>
      <c r="M281" s="107">
        <f t="shared" si="1"/>
        <v>0</v>
      </c>
      <c r="N281" s="107">
        <f t="shared" si="3"/>
        <v>0</v>
      </c>
      <c r="O281" s="107">
        <f t="shared" si="4"/>
        <v>0</v>
      </c>
      <c r="P281" s="107">
        <f t="shared" si="5"/>
        <v>0</v>
      </c>
      <c r="Q281" s="107">
        <f t="shared" si="6"/>
        <v>0</v>
      </c>
      <c r="R281" s="107">
        <f t="shared" si="7"/>
        <v>0</v>
      </c>
      <c r="S281" s="107">
        <f t="shared" si="8"/>
        <v>0</v>
      </c>
      <c r="T281" s="107">
        <f t="shared" si="9"/>
        <v>0</v>
      </c>
      <c r="U281" s="107">
        <f t="shared" si="10"/>
        <v>0</v>
      </c>
      <c r="V281" s="107">
        <f t="shared" si="11"/>
        <v>0</v>
      </c>
      <c r="W281" s="107">
        <f t="shared" si="12"/>
        <v>0</v>
      </c>
      <c r="X281" s="107">
        <f t="shared" si="13"/>
        <v>0</v>
      </c>
      <c r="Y281" s="107">
        <f t="shared" si="14"/>
        <v>0</v>
      </c>
      <c r="Z281" s="107">
        <f t="shared" si="54"/>
        <v>0</v>
      </c>
      <c r="AA281" s="107">
        <f t="shared" si="55"/>
        <v>0</v>
      </c>
      <c r="AB281" s="107">
        <f t="shared" si="56"/>
        <v>0</v>
      </c>
      <c r="AC281" s="107">
        <f t="shared" si="57"/>
        <v>0</v>
      </c>
      <c r="AD281" s="107">
        <f t="shared" si="58"/>
        <v>0</v>
      </c>
      <c r="AE281" s="107">
        <f t="shared" si="59"/>
        <v>0</v>
      </c>
      <c r="AF281" s="107">
        <f t="shared" si="60"/>
        <v>0</v>
      </c>
      <c r="AG281" s="107">
        <f t="shared" si="61"/>
        <v>0</v>
      </c>
      <c r="AH281" s="107">
        <f t="shared" si="62"/>
        <v>0</v>
      </c>
      <c r="AI281" s="107">
        <f t="shared" si="63"/>
        <v>0</v>
      </c>
      <c r="AJ281" s="107">
        <f t="shared" si="64"/>
        <v>0</v>
      </c>
      <c r="AK281" s="107">
        <f t="shared" si="65"/>
        <v>0</v>
      </c>
    </row>
    <row r="282">
      <c r="A282" s="107"/>
      <c r="B282" s="107"/>
      <c r="C282" s="107"/>
      <c r="D282" s="107"/>
      <c r="E282" s="107"/>
      <c r="F282" s="108">
        <f t="shared" si="53"/>
        <v>3550</v>
      </c>
      <c r="G282" s="90" t="s">
        <v>477</v>
      </c>
      <c r="H282" s="14">
        <f>IF(ISNA(VLOOKUP(G282,Round4_Transactions!$A$2:$F$800,2,FALSE)), 0,VLOOKUP(G282,Round4_Transactions!$A$2:$F$800,2,FALSE))</f>
        <v>0</v>
      </c>
      <c r="I282" s="60">
        <f>IF(ISNA(VLOOKUP(G282,Round4_Transactions!$A$2:$F$800,3,FALSE)), 0,VLOOKUP(G282,Round4_Transactions!$A$2:$F$800,3,FALSE))</f>
        <v>0</v>
      </c>
      <c r="J282" s="60">
        <f>IF(ISNA(VLOOKUP(G282,Round4_Transactions!$A$2:$F$800,4,FALSE)), 0,VLOOKUP(G282,Round4_Transactions!$A$2:$F$800,4,FALSE))</f>
        <v>0</v>
      </c>
      <c r="K282" s="60">
        <f>IF(ISNA(VLOOKUP(G282,Round4_Transactions!$A$2:$F$800,5,FALSE)), 0,VLOOKUP(G282,Round4_Transactions!$A$2:$F$800,5,FALSE))</f>
        <v>0</v>
      </c>
      <c r="L282" s="86">
        <f>IF(ISNA(VLOOKUP(G282,Round4_Transactions!$A$2:$F$800,6,FALSE)), 0,VLOOKUP(G282,Round4_Transactions!$A$2:$F$800,6,FALSE))</f>
        <v>0</v>
      </c>
      <c r="M282" s="107">
        <f t="shared" si="1"/>
        <v>0</v>
      </c>
      <c r="N282" s="107">
        <f t="shared" si="3"/>
        <v>0</v>
      </c>
      <c r="O282" s="107">
        <f t="shared" si="4"/>
        <v>0</v>
      </c>
      <c r="P282" s="107">
        <f t="shared" si="5"/>
        <v>0</v>
      </c>
      <c r="Q282" s="107">
        <f t="shared" si="6"/>
        <v>0</v>
      </c>
      <c r="R282" s="107">
        <f t="shared" si="7"/>
        <v>0</v>
      </c>
      <c r="S282" s="107">
        <f t="shared" si="8"/>
        <v>0</v>
      </c>
      <c r="T282" s="107">
        <f t="shared" si="9"/>
        <v>0</v>
      </c>
      <c r="U282" s="107">
        <f t="shared" si="10"/>
        <v>0</v>
      </c>
      <c r="V282" s="107">
        <f t="shared" si="11"/>
        <v>0</v>
      </c>
      <c r="W282" s="107">
        <f t="shared" si="12"/>
        <v>0</v>
      </c>
      <c r="X282" s="107">
        <f t="shared" si="13"/>
        <v>0</v>
      </c>
      <c r="Y282" s="107">
        <f t="shared" si="14"/>
        <v>0</v>
      </c>
      <c r="Z282" s="107">
        <f t="shared" si="54"/>
        <v>0</v>
      </c>
      <c r="AA282" s="107">
        <f t="shared" si="55"/>
        <v>0</v>
      </c>
      <c r="AB282" s="107">
        <f t="shared" si="56"/>
        <v>0</v>
      </c>
      <c r="AC282" s="107">
        <f t="shared" si="57"/>
        <v>0</v>
      </c>
      <c r="AD282" s="107">
        <f t="shared" si="58"/>
        <v>0</v>
      </c>
      <c r="AE282" s="107">
        <f t="shared" si="59"/>
        <v>0</v>
      </c>
      <c r="AF282" s="107">
        <f t="shared" si="60"/>
        <v>0</v>
      </c>
      <c r="AG282" s="107">
        <f t="shared" si="61"/>
        <v>0</v>
      </c>
      <c r="AH282" s="107">
        <f t="shared" si="62"/>
        <v>0</v>
      </c>
      <c r="AI282" s="107">
        <f t="shared" si="63"/>
        <v>0</v>
      </c>
      <c r="AJ282" s="107">
        <f t="shared" si="64"/>
        <v>0</v>
      </c>
      <c r="AK282" s="107">
        <f t="shared" si="65"/>
        <v>0</v>
      </c>
    </row>
    <row r="283">
      <c r="A283" s="107"/>
      <c r="B283" s="107"/>
      <c r="C283" s="107"/>
      <c r="D283" s="107"/>
      <c r="E283" s="107"/>
      <c r="F283" s="108">
        <f t="shared" si="53"/>
        <v>3550</v>
      </c>
      <c r="G283" s="90" t="s">
        <v>478</v>
      </c>
      <c r="H283" s="14">
        <f>IF(ISNA(VLOOKUP(G283,Round4_Transactions!$A$2:$F$800,2,FALSE)), 0,VLOOKUP(G283,Round4_Transactions!$A$2:$F$800,2,FALSE))</f>
        <v>0</v>
      </c>
      <c r="I283" s="60">
        <f>IF(ISNA(VLOOKUP(G283,Round4_Transactions!$A$2:$F$800,3,FALSE)), 0,VLOOKUP(G283,Round4_Transactions!$A$2:$F$800,3,FALSE))</f>
        <v>0</v>
      </c>
      <c r="J283" s="60">
        <f>IF(ISNA(VLOOKUP(G283,Round4_Transactions!$A$2:$F$800,4,FALSE)), 0,VLOOKUP(G283,Round4_Transactions!$A$2:$F$800,4,FALSE))</f>
        <v>0</v>
      </c>
      <c r="K283" s="60">
        <f>IF(ISNA(VLOOKUP(G283,Round4_Transactions!$A$2:$F$800,5,FALSE)), 0,VLOOKUP(G283,Round4_Transactions!$A$2:$F$800,5,FALSE))</f>
        <v>0</v>
      </c>
      <c r="L283" s="86">
        <f>IF(ISNA(VLOOKUP(G283,Round4_Transactions!$A$2:$F$800,6,FALSE)), 0,VLOOKUP(G283,Round4_Transactions!$A$2:$F$800,6,FALSE))</f>
        <v>0</v>
      </c>
      <c r="M283" s="107">
        <f t="shared" si="1"/>
        <v>0</v>
      </c>
      <c r="N283" s="107">
        <f t="shared" si="3"/>
        <v>0</v>
      </c>
      <c r="O283" s="107">
        <f t="shared" si="4"/>
        <v>0</v>
      </c>
      <c r="P283" s="107">
        <f t="shared" si="5"/>
        <v>0</v>
      </c>
      <c r="Q283" s="107">
        <f t="shared" si="6"/>
        <v>0</v>
      </c>
      <c r="R283" s="107">
        <f t="shared" si="7"/>
        <v>0</v>
      </c>
      <c r="S283" s="107">
        <f t="shared" si="8"/>
        <v>0</v>
      </c>
      <c r="T283" s="107">
        <f t="shared" si="9"/>
        <v>0</v>
      </c>
      <c r="U283" s="107">
        <f t="shared" si="10"/>
        <v>0</v>
      </c>
      <c r="V283" s="107">
        <f t="shared" si="11"/>
        <v>0</v>
      </c>
      <c r="W283" s="107">
        <f t="shared" si="12"/>
        <v>0</v>
      </c>
      <c r="X283" s="107">
        <f t="shared" si="13"/>
        <v>0</v>
      </c>
      <c r="Y283" s="107">
        <f t="shared" si="14"/>
        <v>0</v>
      </c>
      <c r="Z283" s="107">
        <f t="shared" si="54"/>
        <v>0</v>
      </c>
      <c r="AA283" s="107">
        <f t="shared" si="55"/>
        <v>0</v>
      </c>
      <c r="AB283" s="107">
        <f t="shared" si="56"/>
        <v>0</v>
      </c>
      <c r="AC283" s="107">
        <f t="shared" si="57"/>
        <v>0</v>
      </c>
      <c r="AD283" s="107">
        <f t="shared" si="58"/>
        <v>0</v>
      </c>
      <c r="AE283" s="107">
        <f t="shared" si="59"/>
        <v>0</v>
      </c>
      <c r="AF283" s="107">
        <f t="shared" si="60"/>
        <v>0</v>
      </c>
      <c r="AG283" s="107">
        <f t="shared" si="61"/>
        <v>0</v>
      </c>
      <c r="AH283" s="107">
        <f t="shared" si="62"/>
        <v>0</v>
      </c>
      <c r="AI283" s="107">
        <f t="shared" si="63"/>
        <v>0</v>
      </c>
      <c r="AJ283" s="107">
        <f t="shared" si="64"/>
        <v>0</v>
      </c>
      <c r="AK283" s="107">
        <f t="shared" si="65"/>
        <v>0</v>
      </c>
    </row>
    <row r="284">
      <c r="A284" s="107"/>
      <c r="B284" s="107"/>
      <c r="C284" s="107"/>
      <c r="D284" s="107"/>
      <c r="E284" s="107"/>
      <c r="F284" s="108">
        <f t="shared" si="53"/>
        <v>3550</v>
      </c>
      <c r="G284" s="90" t="s">
        <v>479</v>
      </c>
      <c r="H284" s="14">
        <f>IF(ISNA(VLOOKUP(G284,Round4_Transactions!$A$2:$F$800,2,FALSE)), 0,VLOOKUP(G284,Round4_Transactions!$A$2:$F$800,2,FALSE))</f>
        <v>0</v>
      </c>
      <c r="I284" s="60">
        <f>IF(ISNA(VLOOKUP(G284,Round4_Transactions!$A$2:$F$800,3,FALSE)), 0,VLOOKUP(G284,Round4_Transactions!$A$2:$F$800,3,FALSE))</f>
        <v>0</v>
      </c>
      <c r="J284" s="60">
        <f>IF(ISNA(VLOOKUP(G284,Round4_Transactions!$A$2:$F$800,4,FALSE)), 0,VLOOKUP(G284,Round4_Transactions!$A$2:$F$800,4,FALSE))</f>
        <v>0</v>
      </c>
      <c r="K284" s="60">
        <f>IF(ISNA(VLOOKUP(G284,Round4_Transactions!$A$2:$F$800,5,FALSE)), 0,VLOOKUP(G284,Round4_Transactions!$A$2:$F$800,5,FALSE))</f>
        <v>0</v>
      </c>
      <c r="L284" s="86">
        <f>IF(ISNA(VLOOKUP(G284,Round4_Transactions!$A$2:$F$800,6,FALSE)), 0,VLOOKUP(G284,Round4_Transactions!$A$2:$F$800,6,FALSE))</f>
        <v>0</v>
      </c>
      <c r="M284" s="107">
        <f t="shared" si="1"/>
        <v>0</v>
      </c>
      <c r="N284" s="107">
        <f t="shared" si="3"/>
        <v>0</v>
      </c>
      <c r="O284" s="107">
        <f t="shared" si="4"/>
        <v>0</v>
      </c>
      <c r="P284" s="107">
        <f t="shared" si="5"/>
        <v>0</v>
      </c>
      <c r="Q284" s="107">
        <f t="shared" si="6"/>
        <v>0</v>
      </c>
      <c r="R284" s="107">
        <f t="shared" si="7"/>
        <v>0</v>
      </c>
      <c r="S284" s="107">
        <f t="shared" si="8"/>
        <v>0</v>
      </c>
      <c r="T284" s="107">
        <f t="shared" si="9"/>
        <v>0</v>
      </c>
      <c r="U284" s="107">
        <f t="shared" si="10"/>
        <v>0</v>
      </c>
      <c r="V284" s="107">
        <f t="shared" si="11"/>
        <v>0</v>
      </c>
      <c r="W284" s="107">
        <f t="shared" si="12"/>
        <v>0</v>
      </c>
      <c r="X284" s="107">
        <f t="shared" si="13"/>
        <v>0</v>
      </c>
      <c r="Y284" s="107">
        <f t="shared" si="14"/>
        <v>0</v>
      </c>
      <c r="Z284" s="107">
        <f t="shared" si="54"/>
        <v>0</v>
      </c>
      <c r="AA284" s="107">
        <f t="shared" si="55"/>
        <v>0</v>
      </c>
      <c r="AB284" s="107">
        <f t="shared" si="56"/>
        <v>0</v>
      </c>
      <c r="AC284" s="107">
        <f t="shared" si="57"/>
        <v>0</v>
      </c>
      <c r="AD284" s="107">
        <f t="shared" si="58"/>
        <v>0</v>
      </c>
      <c r="AE284" s="107">
        <f t="shared" si="59"/>
        <v>0</v>
      </c>
      <c r="AF284" s="107">
        <f t="shared" si="60"/>
        <v>0</v>
      </c>
      <c r="AG284" s="107">
        <f t="shared" si="61"/>
        <v>0</v>
      </c>
      <c r="AH284" s="107">
        <f t="shared" si="62"/>
        <v>0</v>
      </c>
      <c r="AI284" s="107">
        <f t="shared" si="63"/>
        <v>0</v>
      </c>
      <c r="AJ284" s="107">
        <f t="shared" si="64"/>
        <v>0</v>
      </c>
      <c r="AK284" s="107">
        <f t="shared" si="65"/>
        <v>0</v>
      </c>
    </row>
    <row r="285">
      <c r="A285" s="107"/>
      <c r="B285" s="107"/>
      <c r="C285" s="107"/>
      <c r="D285" s="107"/>
      <c r="E285" s="107"/>
      <c r="F285" s="108">
        <f t="shared" si="53"/>
        <v>3550</v>
      </c>
      <c r="G285" s="90" t="s">
        <v>480</v>
      </c>
      <c r="H285" s="14">
        <f>IF(ISNA(VLOOKUP(G285,Round4_Transactions!$A$2:$F$800,2,FALSE)), 0,VLOOKUP(G285,Round4_Transactions!$A$2:$F$800,2,FALSE))</f>
        <v>0</v>
      </c>
      <c r="I285" s="60">
        <f>IF(ISNA(VLOOKUP(G285,Round4_Transactions!$A$2:$F$800,3,FALSE)), 0,VLOOKUP(G285,Round4_Transactions!$A$2:$F$800,3,FALSE))</f>
        <v>0</v>
      </c>
      <c r="J285" s="60">
        <f>IF(ISNA(VLOOKUP(G285,Round4_Transactions!$A$2:$F$800,4,FALSE)), 0,VLOOKUP(G285,Round4_Transactions!$A$2:$F$800,4,FALSE))</f>
        <v>0</v>
      </c>
      <c r="K285" s="60">
        <f>IF(ISNA(VLOOKUP(G285,Round4_Transactions!$A$2:$F$800,5,FALSE)), 0,VLOOKUP(G285,Round4_Transactions!$A$2:$F$800,5,FALSE))</f>
        <v>0</v>
      </c>
      <c r="L285" s="86">
        <f>IF(ISNA(VLOOKUP(G285,Round4_Transactions!$A$2:$F$800,6,FALSE)), 0,VLOOKUP(G285,Round4_Transactions!$A$2:$F$800,6,FALSE))</f>
        <v>0</v>
      </c>
      <c r="M285" s="107">
        <f t="shared" si="1"/>
        <v>0</v>
      </c>
      <c r="N285" s="107">
        <f t="shared" si="3"/>
        <v>0</v>
      </c>
      <c r="O285" s="107">
        <f t="shared" si="4"/>
        <v>0</v>
      </c>
      <c r="P285" s="107">
        <f t="shared" si="5"/>
        <v>0</v>
      </c>
      <c r="Q285" s="107">
        <f t="shared" si="6"/>
        <v>0</v>
      </c>
      <c r="R285" s="107">
        <f t="shared" si="7"/>
        <v>0</v>
      </c>
      <c r="S285" s="107">
        <f t="shared" si="8"/>
        <v>0</v>
      </c>
      <c r="T285" s="107">
        <f t="shared" si="9"/>
        <v>0</v>
      </c>
      <c r="U285" s="107">
        <f t="shared" si="10"/>
        <v>0</v>
      </c>
      <c r="V285" s="107">
        <f t="shared" si="11"/>
        <v>0</v>
      </c>
      <c r="W285" s="107">
        <f t="shared" si="12"/>
        <v>0</v>
      </c>
      <c r="X285" s="107">
        <f t="shared" si="13"/>
        <v>0</v>
      </c>
      <c r="Y285" s="107">
        <f t="shared" si="14"/>
        <v>0</v>
      </c>
      <c r="Z285" s="107">
        <f t="shared" si="54"/>
        <v>0</v>
      </c>
      <c r="AA285" s="107">
        <f t="shared" si="55"/>
        <v>0</v>
      </c>
      <c r="AB285" s="107">
        <f t="shared" si="56"/>
        <v>0</v>
      </c>
      <c r="AC285" s="107">
        <f t="shared" si="57"/>
        <v>0</v>
      </c>
      <c r="AD285" s="107">
        <f t="shared" si="58"/>
        <v>0</v>
      </c>
      <c r="AE285" s="107">
        <f t="shared" si="59"/>
        <v>0</v>
      </c>
      <c r="AF285" s="107">
        <f t="shared" si="60"/>
        <v>0</v>
      </c>
      <c r="AG285" s="107">
        <f t="shared" si="61"/>
        <v>0</v>
      </c>
      <c r="AH285" s="107">
        <f t="shared" si="62"/>
        <v>0</v>
      </c>
      <c r="AI285" s="107">
        <f t="shared" si="63"/>
        <v>0</v>
      </c>
      <c r="AJ285" s="107">
        <f t="shared" si="64"/>
        <v>0</v>
      </c>
      <c r="AK285" s="107">
        <f t="shared" si="65"/>
        <v>0</v>
      </c>
    </row>
    <row r="286">
      <c r="A286" s="107"/>
      <c r="B286" s="107"/>
      <c r="C286" s="107"/>
      <c r="D286" s="107"/>
      <c r="E286" s="107"/>
      <c r="F286" s="108">
        <f t="shared" si="53"/>
        <v>3550</v>
      </c>
      <c r="G286" s="90" t="s">
        <v>481</v>
      </c>
      <c r="H286" s="14">
        <f>IF(ISNA(VLOOKUP(G286,Round4_Transactions!$A$2:$F$800,2,FALSE)), 0,VLOOKUP(G286,Round4_Transactions!$A$2:$F$800,2,FALSE))</f>
        <v>0</v>
      </c>
      <c r="I286" s="60">
        <f>IF(ISNA(VLOOKUP(G286,Round4_Transactions!$A$2:$F$800,3,FALSE)), 0,VLOOKUP(G286,Round4_Transactions!$A$2:$F$800,3,FALSE))</f>
        <v>0</v>
      </c>
      <c r="J286" s="60">
        <f>IF(ISNA(VLOOKUP(G286,Round4_Transactions!$A$2:$F$800,4,FALSE)), 0,VLOOKUP(G286,Round4_Transactions!$A$2:$F$800,4,FALSE))</f>
        <v>0</v>
      </c>
      <c r="K286" s="60">
        <f>IF(ISNA(VLOOKUP(G286,Round4_Transactions!$A$2:$F$800,5,FALSE)), 0,VLOOKUP(G286,Round4_Transactions!$A$2:$F$800,5,FALSE))</f>
        <v>0</v>
      </c>
      <c r="L286" s="86">
        <f>IF(ISNA(VLOOKUP(G286,Round4_Transactions!$A$2:$F$800,6,FALSE)), 0,VLOOKUP(G286,Round4_Transactions!$A$2:$F$800,6,FALSE))</f>
        <v>0</v>
      </c>
      <c r="M286" s="107">
        <f t="shared" si="1"/>
        <v>0</v>
      </c>
      <c r="N286" s="107">
        <f t="shared" si="3"/>
        <v>0</v>
      </c>
      <c r="O286" s="107">
        <f t="shared" si="4"/>
        <v>0</v>
      </c>
      <c r="P286" s="107">
        <f t="shared" si="5"/>
        <v>0</v>
      </c>
      <c r="Q286" s="107">
        <f t="shared" si="6"/>
        <v>0</v>
      </c>
      <c r="R286" s="107">
        <f t="shared" si="7"/>
        <v>0</v>
      </c>
      <c r="S286" s="107">
        <f t="shared" si="8"/>
        <v>0</v>
      </c>
      <c r="T286" s="107">
        <f t="shared" si="9"/>
        <v>0</v>
      </c>
      <c r="U286" s="107">
        <f t="shared" si="10"/>
        <v>0</v>
      </c>
      <c r="V286" s="107">
        <f t="shared" si="11"/>
        <v>0</v>
      </c>
      <c r="W286" s="107">
        <f t="shared" si="12"/>
        <v>0</v>
      </c>
      <c r="X286" s="107">
        <f t="shared" si="13"/>
        <v>0</v>
      </c>
      <c r="Y286" s="107">
        <f t="shared" si="14"/>
        <v>0</v>
      </c>
      <c r="Z286" s="107">
        <f t="shared" si="54"/>
        <v>0</v>
      </c>
      <c r="AA286" s="107">
        <f t="shared" si="55"/>
        <v>0</v>
      </c>
      <c r="AB286" s="107">
        <f t="shared" si="56"/>
        <v>0</v>
      </c>
      <c r="AC286" s="107">
        <f t="shared" si="57"/>
        <v>0</v>
      </c>
      <c r="AD286" s="107">
        <f t="shared" si="58"/>
        <v>0</v>
      </c>
      <c r="AE286" s="107">
        <f t="shared" si="59"/>
        <v>0</v>
      </c>
      <c r="AF286" s="107">
        <f t="shared" si="60"/>
        <v>0</v>
      </c>
      <c r="AG286" s="107">
        <f t="shared" si="61"/>
        <v>0</v>
      </c>
      <c r="AH286" s="107">
        <f t="shared" si="62"/>
        <v>0</v>
      </c>
      <c r="AI286" s="107">
        <f t="shared" si="63"/>
        <v>0</v>
      </c>
      <c r="AJ286" s="107">
        <f t="shared" si="64"/>
        <v>0</v>
      </c>
      <c r="AK286" s="107">
        <f t="shared" si="65"/>
        <v>0</v>
      </c>
    </row>
    <row r="287">
      <c r="A287" s="107"/>
      <c r="B287" s="107"/>
      <c r="C287" s="107"/>
      <c r="D287" s="107"/>
      <c r="E287" s="107"/>
      <c r="F287" s="108">
        <f t="shared" si="53"/>
        <v>3550</v>
      </c>
      <c r="G287" s="90" t="s">
        <v>482</v>
      </c>
      <c r="H287" s="14">
        <f>IF(ISNA(VLOOKUP(G287,Round4_Transactions!$A$2:$F$800,2,FALSE)), 0,VLOOKUP(G287,Round4_Transactions!$A$2:$F$800,2,FALSE))</f>
        <v>0</v>
      </c>
      <c r="I287" s="60">
        <f>IF(ISNA(VLOOKUP(G287,Round4_Transactions!$A$2:$F$800,3,FALSE)), 0,VLOOKUP(G287,Round4_Transactions!$A$2:$F$800,3,FALSE))</f>
        <v>0</v>
      </c>
      <c r="J287" s="60">
        <f>IF(ISNA(VLOOKUP(G287,Round4_Transactions!$A$2:$F$800,4,FALSE)), 0,VLOOKUP(G287,Round4_Transactions!$A$2:$F$800,4,FALSE))</f>
        <v>0</v>
      </c>
      <c r="K287" s="60">
        <f>IF(ISNA(VLOOKUP(G287,Round4_Transactions!$A$2:$F$800,5,FALSE)), 0,VLOOKUP(G287,Round4_Transactions!$A$2:$F$800,5,FALSE))</f>
        <v>0</v>
      </c>
      <c r="L287" s="86">
        <f>IF(ISNA(VLOOKUP(G287,Round4_Transactions!$A$2:$F$800,6,FALSE)), 0,VLOOKUP(G287,Round4_Transactions!$A$2:$F$800,6,FALSE))</f>
        <v>0</v>
      </c>
      <c r="M287" s="107">
        <f t="shared" si="1"/>
        <v>0</v>
      </c>
      <c r="N287" s="107">
        <f t="shared" si="3"/>
        <v>0</v>
      </c>
      <c r="O287" s="107">
        <f t="shared" si="4"/>
        <v>0</v>
      </c>
      <c r="P287" s="107">
        <f t="shared" si="5"/>
        <v>0</v>
      </c>
      <c r="Q287" s="107">
        <f t="shared" si="6"/>
        <v>0</v>
      </c>
      <c r="R287" s="107">
        <f t="shared" si="7"/>
        <v>0</v>
      </c>
      <c r="S287" s="107">
        <f t="shared" si="8"/>
        <v>0</v>
      </c>
      <c r="T287" s="107">
        <f t="shared" si="9"/>
        <v>0</v>
      </c>
      <c r="U287" s="107">
        <f t="shared" si="10"/>
        <v>0</v>
      </c>
      <c r="V287" s="107">
        <f t="shared" si="11"/>
        <v>0</v>
      </c>
      <c r="W287" s="107">
        <f t="shared" si="12"/>
        <v>0</v>
      </c>
      <c r="X287" s="107">
        <f t="shared" si="13"/>
        <v>0</v>
      </c>
      <c r="Y287" s="107">
        <f t="shared" si="14"/>
        <v>0</v>
      </c>
      <c r="Z287" s="107">
        <f t="shared" si="54"/>
        <v>0</v>
      </c>
      <c r="AA287" s="107">
        <f t="shared" si="55"/>
        <v>0</v>
      </c>
      <c r="AB287" s="107">
        <f t="shared" si="56"/>
        <v>0</v>
      </c>
      <c r="AC287" s="107">
        <f t="shared" si="57"/>
        <v>0</v>
      </c>
      <c r="AD287" s="107">
        <f t="shared" si="58"/>
        <v>0</v>
      </c>
      <c r="AE287" s="107">
        <f t="shared" si="59"/>
        <v>0</v>
      </c>
      <c r="AF287" s="107">
        <f t="shared" si="60"/>
        <v>0</v>
      </c>
      <c r="AG287" s="107">
        <f t="shared" si="61"/>
        <v>0</v>
      </c>
      <c r="AH287" s="107">
        <f t="shared" si="62"/>
        <v>0</v>
      </c>
      <c r="AI287" s="107">
        <f t="shared" si="63"/>
        <v>0</v>
      </c>
      <c r="AJ287" s="107">
        <f t="shared" si="64"/>
        <v>0</v>
      </c>
      <c r="AK287" s="107">
        <f t="shared" si="65"/>
        <v>0</v>
      </c>
    </row>
    <row r="288">
      <c r="A288" s="107"/>
      <c r="B288" s="107"/>
      <c r="C288" s="107"/>
      <c r="D288" s="107"/>
      <c r="E288" s="107"/>
      <c r="F288" s="108">
        <f t="shared" si="53"/>
        <v>3550</v>
      </c>
      <c r="G288" s="90" t="s">
        <v>483</v>
      </c>
      <c r="H288" s="14">
        <f>IF(ISNA(VLOOKUP(G288,Round4_Transactions!$A$2:$F$800,2,FALSE)), 0,VLOOKUP(G288,Round4_Transactions!$A$2:$F$800,2,FALSE))</f>
        <v>0</v>
      </c>
      <c r="I288" s="60">
        <f>IF(ISNA(VLOOKUP(G288,Round4_Transactions!$A$2:$F$800,3,FALSE)), 0,VLOOKUP(G288,Round4_Transactions!$A$2:$F$800,3,FALSE))</f>
        <v>0</v>
      </c>
      <c r="J288" s="60">
        <f>IF(ISNA(VLOOKUP(G288,Round4_Transactions!$A$2:$F$800,4,FALSE)), 0,VLOOKUP(G288,Round4_Transactions!$A$2:$F$800,4,FALSE))</f>
        <v>0</v>
      </c>
      <c r="K288" s="60">
        <f>IF(ISNA(VLOOKUP(G288,Round4_Transactions!$A$2:$F$800,5,FALSE)), 0,VLOOKUP(G288,Round4_Transactions!$A$2:$F$800,5,FALSE))</f>
        <v>0</v>
      </c>
      <c r="L288" s="86">
        <f>IF(ISNA(VLOOKUP(G288,Round4_Transactions!$A$2:$F$800,6,FALSE)), 0,VLOOKUP(G288,Round4_Transactions!$A$2:$F$800,6,FALSE))</f>
        <v>0</v>
      </c>
      <c r="M288" s="107">
        <f t="shared" si="1"/>
        <v>0</v>
      </c>
      <c r="N288" s="107">
        <f t="shared" si="3"/>
        <v>0</v>
      </c>
      <c r="O288" s="107">
        <f t="shared" si="4"/>
        <v>0</v>
      </c>
      <c r="P288" s="107">
        <f t="shared" si="5"/>
        <v>0</v>
      </c>
      <c r="Q288" s="107">
        <f t="shared" si="6"/>
        <v>0</v>
      </c>
      <c r="R288" s="107">
        <f t="shared" si="7"/>
        <v>0</v>
      </c>
      <c r="S288" s="107">
        <f t="shared" si="8"/>
        <v>0</v>
      </c>
      <c r="T288" s="107">
        <f t="shared" si="9"/>
        <v>0</v>
      </c>
      <c r="U288" s="107">
        <f t="shared" si="10"/>
        <v>0</v>
      </c>
      <c r="V288" s="107">
        <f t="shared" si="11"/>
        <v>0</v>
      </c>
      <c r="W288" s="107">
        <f t="shared" si="12"/>
        <v>0</v>
      </c>
      <c r="X288" s="107">
        <f t="shared" si="13"/>
        <v>0</v>
      </c>
      <c r="Y288" s="107">
        <f t="shared" si="14"/>
        <v>0</v>
      </c>
      <c r="Z288" s="107">
        <f t="shared" si="54"/>
        <v>0</v>
      </c>
      <c r="AA288" s="107">
        <f t="shared" si="55"/>
        <v>0</v>
      </c>
      <c r="AB288" s="107">
        <f t="shared" si="56"/>
        <v>0</v>
      </c>
      <c r="AC288" s="107">
        <f t="shared" si="57"/>
        <v>0</v>
      </c>
      <c r="AD288" s="107">
        <f t="shared" si="58"/>
        <v>0</v>
      </c>
      <c r="AE288" s="107">
        <f t="shared" si="59"/>
        <v>0</v>
      </c>
      <c r="AF288" s="107">
        <f t="shared" si="60"/>
        <v>0</v>
      </c>
      <c r="AG288" s="107">
        <f t="shared" si="61"/>
        <v>0</v>
      </c>
      <c r="AH288" s="107">
        <f t="shared" si="62"/>
        <v>0</v>
      </c>
      <c r="AI288" s="107">
        <f t="shared" si="63"/>
        <v>0</v>
      </c>
      <c r="AJ288" s="107">
        <f t="shared" si="64"/>
        <v>0</v>
      </c>
      <c r="AK288" s="107">
        <f t="shared" si="65"/>
        <v>0</v>
      </c>
    </row>
    <row r="289">
      <c r="A289" s="107"/>
      <c r="B289" s="107"/>
      <c r="C289" s="107"/>
      <c r="D289" s="107"/>
      <c r="E289" s="107"/>
      <c r="F289" s="108">
        <f t="shared" si="53"/>
        <v>3550</v>
      </c>
      <c r="G289" s="90" t="s">
        <v>484</v>
      </c>
      <c r="H289" s="14">
        <f>IF(ISNA(VLOOKUP(G289,Round4_Transactions!$A$2:$F$800,2,FALSE)), 0,VLOOKUP(G289,Round4_Transactions!$A$2:$F$800,2,FALSE))</f>
        <v>0</v>
      </c>
      <c r="I289" s="60">
        <f>IF(ISNA(VLOOKUP(G289,Round4_Transactions!$A$2:$F$800,3,FALSE)), 0,VLOOKUP(G289,Round4_Transactions!$A$2:$F$800,3,FALSE))</f>
        <v>0</v>
      </c>
      <c r="J289" s="60">
        <f>IF(ISNA(VLOOKUP(G289,Round4_Transactions!$A$2:$F$800,4,FALSE)), 0,VLOOKUP(G289,Round4_Transactions!$A$2:$F$800,4,FALSE))</f>
        <v>0</v>
      </c>
      <c r="K289" s="60">
        <f>IF(ISNA(VLOOKUP(G289,Round4_Transactions!$A$2:$F$800,5,FALSE)), 0,VLOOKUP(G289,Round4_Transactions!$A$2:$F$800,5,FALSE))</f>
        <v>0</v>
      </c>
      <c r="L289" s="86">
        <f>IF(ISNA(VLOOKUP(G289,Round4_Transactions!$A$2:$F$800,6,FALSE)), 0,VLOOKUP(G289,Round4_Transactions!$A$2:$F$800,6,FALSE))</f>
        <v>0</v>
      </c>
      <c r="M289" s="107">
        <f t="shared" si="1"/>
        <v>0</v>
      </c>
      <c r="N289" s="107">
        <f t="shared" si="3"/>
        <v>0</v>
      </c>
      <c r="O289" s="107">
        <f t="shared" si="4"/>
        <v>0</v>
      </c>
      <c r="P289" s="107">
        <f t="shared" si="5"/>
        <v>0</v>
      </c>
      <c r="Q289" s="107">
        <f t="shared" si="6"/>
        <v>0</v>
      </c>
      <c r="R289" s="107">
        <f t="shared" si="7"/>
        <v>0</v>
      </c>
      <c r="S289" s="107">
        <f t="shared" si="8"/>
        <v>0</v>
      </c>
      <c r="T289" s="107">
        <f t="shared" si="9"/>
        <v>0</v>
      </c>
      <c r="U289" s="107">
        <f t="shared" si="10"/>
        <v>0</v>
      </c>
      <c r="V289" s="107">
        <f t="shared" si="11"/>
        <v>0</v>
      </c>
      <c r="W289" s="107">
        <f t="shared" si="12"/>
        <v>0</v>
      </c>
      <c r="X289" s="107">
        <f t="shared" si="13"/>
        <v>0</v>
      </c>
      <c r="Y289" s="107">
        <f t="shared" si="14"/>
        <v>0</v>
      </c>
      <c r="Z289" s="107">
        <f t="shared" si="54"/>
        <v>0</v>
      </c>
      <c r="AA289" s="107">
        <f t="shared" si="55"/>
        <v>0</v>
      </c>
      <c r="AB289" s="107">
        <f t="shared" si="56"/>
        <v>0</v>
      </c>
      <c r="AC289" s="107">
        <f t="shared" si="57"/>
        <v>0</v>
      </c>
      <c r="AD289" s="107">
        <f t="shared" si="58"/>
        <v>0</v>
      </c>
      <c r="AE289" s="107">
        <f t="shared" si="59"/>
        <v>0</v>
      </c>
      <c r="AF289" s="107">
        <f t="shared" si="60"/>
        <v>0</v>
      </c>
      <c r="AG289" s="107">
        <f t="shared" si="61"/>
        <v>0</v>
      </c>
      <c r="AH289" s="107">
        <f t="shared" si="62"/>
        <v>0</v>
      </c>
      <c r="AI289" s="107">
        <f t="shared" si="63"/>
        <v>0</v>
      </c>
      <c r="AJ289" s="107">
        <f t="shared" si="64"/>
        <v>0</v>
      </c>
      <c r="AK289" s="107">
        <f t="shared" si="65"/>
        <v>0</v>
      </c>
    </row>
    <row r="290">
      <c r="A290" s="107"/>
      <c r="B290" s="107"/>
      <c r="C290" s="107"/>
      <c r="D290" s="107"/>
      <c r="E290" s="107"/>
      <c r="F290" s="108">
        <f t="shared" si="53"/>
        <v>3550</v>
      </c>
      <c r="G290" s="90" t="s">
        <v>485</v>
      </c>
      <c r="H290" s="14">
        <f>IF(ISNA(VLOOKUP(G290,Round4_Transactions!$A$2:$F$800,2,FALSE)), 0,VLOOKUP(G290,Round4_Transactions!$A$2:$F$800,2,FALSE))</f>
        <v>0</v>
      </c>
      <c r="I290" s="60">
        <f>IF(ISNA(VLOOKUP(G290,Round4_Transactions!$A$2:$F$800,3,FALSE)), 0,VLOOKUP(G290,Round4_Transactions!$A$2:$F$800,3,FALSE))</f>
        <v>0</v>
      </c>
      <c r="J290" s="60">
        <f>IF(ISNA(VLOOKUP(G290,Round4_Transactions!$A$2:$F$800,4,FALSE)), 0,VLOOKUP(G290,Round4_Transactions!$A$2:$F$800,4,FALSE))</f>
        <v>0</v>
      </c>
      <c r="K290" s="60">
        <f>IF(ISNA(VLOOKUP(G290,Round4_Transactions!$A$2:$F$800,5,FALSE)), 0,VLOOKUP(G290,Round4_Transactions!$A$2:$F$800,5,FALSE))</f>
        <v>0</v>
      </c>
      <c r="L290" s="86">
        <f>IF(ISNA(VLOOKUP(G290,Round4_Transactions!$A$2:$F$800,6,FALSE)), 0,VLOOKUP(G290,Round4_Transactions!$A$2:$F$800,6,FALSE))</f>
        <v>0</v>
      </c>
      <c r="M290" s="107">
        <f t="shared" si="1"/>
        <v>0</v>
      </c>
      <c r="N290" s="107">
        <f t="shared" si="3"/>
        <v>0</v>
      </c>
      <c r="O290" s="107">
        <f t="shared" si="4"/>
        <v>0</v>
      </c>
      <c r="P290" s="107">
        <f t="shared" si="5"/>
        <v>0</v>
      </c>
      <c r="Q290" s="107">
        <f t="shared" si="6"/>
        <v>0</v>
      </c>
      <c r="R290" s="107">
        <f t="shared" si="7"/>
        <v>0</v>
      </c>
      <c r="S290" s="107">
        <f t="shared" si="8"/>
        <v>0</v>
      </c>
      <c r="T290" s="107">
        <f t="shared" si="9"/>
        <v>0</v>
      </c>
      <c r="U290" s="107">
        <f t="shared" si="10"/>
        <v>0</v>
      </c>
      <c r="V290" s="107">
        <f t="shared" si="11"/>
        <v>0</v>
      </c>
      <c r="W290" s="107">
        <f t="shared" si="12"/>
        <v>0</v>
      </c>
      <c r="X290" s="107">
        <f t="shared" si="13"/>
        <v>0</v>
      </c>
      <c r="Y290" s="107">
        <f t="shared" si="14"/>
        <v>0</v>
      </c>
      <c r="Z290" s="107">
        <f t="shared" si="54"/>
        <v>0</v>
      </c>
      <c r="AA290" s="107">
        <f t="shared" si="55"/>
        <v>0</v>
      </c>
      <c r="AB290" s="107">
        <f t="shared" si="56"/>
        <v>0</v>
      </c>
      <c r="AC290" s="107">
        <f t="shared" si="57"/>
        <v>0</v>
      </c>
      <c r="AD290" s="107">
        <f t="shared" si="58"/>
        <v>0</v>
      </c>
      <c r="AE290" s="107">
        <f t="shared" si="59"/>
        <v>0</v>
      </c>
      <c r="AF290" s="107">
        <f t="shared" si="60"/>
        <v>0</v>
      </c>
      <c r="AG290" s="107">
        <f t="shared" si="61"/>
        <v>0</v>
      </c>
      <c r="AH290" s="107">
        <f t="shared" si="62"/>
        <v>0</v>
      </c>
      <c r="AI290" s="107">
        <f t="shared" si="63"/>
        <v>0</v>
      </c>
      <c r="AJ290" s="107">
        <f t="shared" si="64"/>
        <v>0</v>
      </c>
      <c r="AK290" s="107">
        <f t="shared" si="65"/>
        <v>0</v>
      </c>
    </row>
    <row r="291">
      <c r="A291" s="107"/>
      <c r="B291" s="107"/>
      <c r="C291" s="107"/>
      <c r="D291" s="107"/>
      <c r="E291" s="107"/>
      <c r="F291" s="108">
        <f t="shared" si="53"/>
        <v>3550</v>
      </c>
      <c r="G291" s="90" t="s">
        <v>486</v>
      </c>
      <c r="H291" s="14">
        <f>IF(ISNA(VLOOKUP(G291,Round4_Transactions!$A$2:$F$800,2,FALSE)), 0,VLOOKUP(G291,Round4_Transactions!$A$2:$F$800,2,FALSE))</f>
        <v>0</v>
      </c>
      <c r="I291" s="60">
        <f>IF(ISNA(VLOOKUP(G291,Round4_Transactions!$A$2:$F$800,3,FALSE)), 0,VLOOKUP(G291,Round4_Transactions!$A$2:$F$800,3,FALSE))</f>
        <v>0</v>
      </c>
      <c r="J291" s="60">
        <f>IF(ISNA(VLOOKUP(G291,Round4_Transactions!$A$2:$F$800,4,FALSE)), 0,VLOOKUP(G291,Round4_Transactions!$A$2:$F$800,4,FALSE))</f>
        <v>0</v>
      </c>
      <c r="K291" s="60">
        <f>IF(ISNA(VLOOKUP(G291,Round4_Transactions!$A$2:$F$800,5,FALSE)), 0,VLOOKUP(G291,Round4_Transactions!$A$2:$F$800,5,FALSE))</f>
        <v>0</v>
      </c>
      <c r="L291" s="86">
        <f>IF(ISNA(VLOOKUP(G291,Round4_Transactions!$A$2:$F$800,6,FALSE)), 0,VLOOKUP(G291,Round4_Transactions!$A$2:$F$800,6,FALSE))</f>
        <v>0</v>
      </c>
      <c r="M291" s="107">
        <f t="shared" si="1"/>
        <v>0</v>
      </c>
      <c r="N291" s="107">
        <f t="shared" si="3"/>
        <v>0</v>
      </c>
      <c r="O291" s="107">
        <f t="shared" si="4"/>
        <v>0</v>
      </c>
      <c r="P291" s="107">
        <f t="shared" si="5"/>
        <v>0</v>
      </c>
      <c r="Q291" s="107">
        <f t="shared" si="6"/>
        <v>0</v>
      </c>
      <c r="R291" s="107">
        <f t="shared" si="7"/>
        <v>0</v>
      </c>
      <c r="S291" s="107">
        <f t="shared" si="8"/>
        <v>0</v>
      </c>
      <c r="T291" s="107">
        <f t="shared" si="9"/>
        <v>0</v>
      </c>
      <c r="U291" s="107">
        <f t="shared" si="10"/>
        <v>0</v>
      </c>
      <c r="V291" s="107">
        <f t="shared" si="11"/>
        <v>0</v>
      </c>
      <c r="W291" s="107">
        <f t="shared" si="12"/>
        <v>0</v>
      </c>
      <c r="X291" s="107">
        <f t="shared" si="13"/>
        <v>0</v>
      </c>
      <c r="Y291" s="107">
        <f t="shared" si="14"/>
        <v>0</v>
      </c>
      <c r="Z291" s="107">
        <f t="shared" si="54"/>
        <v>0</v>
      </c>
      <c r="AA291" s="107">
        <f t="shared" si="55"/>
        <v>0</v>
      </c>
      <c r="AB291" s="107">
        <f t="shared" si="56"/>
        <v>0</v>
      </c>
      <c r="AC291" s="107">
        <f t="shared" si="57"/>
        <v>0</v>
      </c>
      <c r="AD291" s="107">
        <f t="shared" si="58"/>
        <v>0</v>
      </c>
      <c r="AE291" s="107">
        <f t="shared" si="59"/>
        <v>0</v>
      </c>
      <c r="AF291" s="107">
        <f t="shared" si="60"/>
        <v>0</v>
      </c>
      <c r="AG291" s="107">
        <f t="shared" si="61"/>
        <v>0</v>
      </c>
      <c r="AH291" s="107">
        <f t="shared" si="62"/>
        <v>0</v>
      </c>
      <c r="AI291" s="107">
        <f t="shared" si="63"/>
        <v>0</v>
      </c>
      <c r="AJ291" s="107">
        <f t="shared" si="64"/>
        <v>0</v>
      </c>
      <c r="AK291" s="107">
        <f t="shared" si="65"/>
        <v>0</v>
      </c>
    </row>
    <row r="292">
      <c r="A292" s="107"/>
      <c r="B292" s="107"/>
      <c r="C292" s="107"/>
      <c r="D292" s="107"/>
      <c r="E292" s="107"/>
      <c r="F292" s="108">
        <f t="shared" si="53"/>
        <v>3550</v>
      </c>
      <c r="G292" s="90" t="s">
        <v>487</v>
      </c>
      <c r="H292" s="14">
        <f>IF(ISNA(VLOOKUP(G292,Round4_Transactions!$A$2:$F$800,2,FALSE)), 0,VLOOKUP(G292,Round4_Transactions!$A$2:$F$800,2,FALSE))</f>
        <v>0</v>
      </c>
      <c r="I292" s="60">
        <f>IF(ISNA(VLOOKUP(G292,Round4_Transactions!$A$2:$F$800,3,FALSE)), 0,VLOOKUP(G292,Round4_Transactions!$A$2:$F$800,3,FALSE))</f>
        <v>0</v>
      </c>
      <c r="J292" s="60">
        <f>IF(ISNA(VLOOKUP(G292,Round4_Transactions!$A$2:$F$800,4,FALSE)), 0,VLOOKUP(G292,Round4_Transactions!$A$2:$F$800,4,FALSE))</f>
        <v>0</v>
      </c>
      <c r="K292" s="60">
        <f>IF(ISNA(VLOOKUP(G292,Round4_Transactions!$A$2:$F$800,5,FALSE)), 0,VLOOKUP(G292,Round4_Transactions!$A$2:$F$800,5,FALSE))</f>
        <v>0</v>
      </c>
      <c r="L292" s="86">
        <f>IF(ISNA(VLOOKUP(G292,Round4_Transactions!$A$2:$F$800,6,FALSE)), 0,VLOOKUP(G292,Round4_Transactions!$A$2:$F$800,6,FALSE))</f>
        <v>0</v>
      </c>
      <c r="M292" s="107">
        <f t="shared" si="1"/>
        <v>0</v>
      </c>
      <c r="N292" s="107">
        <f t="shared" si="3"/>
        <v>0</v>
      </c>
      <c r="O292" s="107">
        <f t="shared" si="4"/>
        <v>0</v>
      </c>
      <c r="P292" s="107">
        <f t="shared" si="5"/>
        <v>0</v>
      </c>
      <c r="Q292" s="107">
        <f t="shared" si="6"/>
        <v>0</v>
      </c>
      <c r="R292" s="107">
        <f t="shared" si="7"/>
        <v>0</v>
      </c>
      <c r="S292" s="107">
        <f t="shared" si="8"/>
        <v>0</v>
      </c>
      <c r="T292" s="107">
        <f t="shared" si="9"/>
        <v>0</v>
      </c>
      <c r="U292" s="107">
        <f t="shared" si="10"/>
        <v>0</v>
      </c>
      <c r="V292" s="107">
        <f t="shared" si="11"/>
        <v>0</v>
      </c>
      <c r="W292" s="107">
        <f t="shared" si="12"/>
        <v>0</v>
      </c>
      <c r="X292" s="107">
        <f t="shared" si="13"/>
        <v>0</v>
      </c>
      <c r="Y292" s="107">
        <f t="shared" si="14"/>
        <v>0</v>
      </c>
      <c r="Z292" s="107">
        <f t="shared" si="54"/>
        <v>0</v>
      </c>
      <c r="AA292" s="107">
        <f t="shared" si="55"/>
        <v>0</v>
      </c>
      <c r="AB292" s="107">
        <f t="shared" si="56"/>
        <v>0</v>
      </c>
      <c r="AC292" s="107">
        <f t="shared" si="57"/>
        <v>0</v>
      </c>
      <c r="AD292" s="107">
        <f t="shared" si="58"/>
        <v>0</v>
      </c>
      <c r="AE292" s="107">
        <f t="shared" si="59"/>
        <v>0</v>
      </c>
      <c r="AF292" s="107">
        <f t="shared" si="60"/>
        <v>0</v>
      </c>
      <c r="AG292" s="107">
        <f t="shared" si="61"/>
        <v>0</v>
      </c>
      <c r="AH292" s="107">
        <f t="shared" si="62"/>
        <v>0</v>
      </c>
      <c r="AI292" s="107">
        <f t="shared" si="63"/>
        <v>0</v>
      </c>
      <c r="AJ292" s="107">
        <f t="shared" si="64"/>
        <v>0</v>
      </c>
      <c r="AK292" s="107">
        <f t="shared" si="65"/>
        <v>0</v>
      </c>
    </row>
    <row r="293">
      <c r="A293" s="107"/>
      <c r="B293" s="107"/>
      <c r="C293" s="107"/>
      <c r="D293" s="107"/>
      <c r="E293" s="107"/>
      <c r="F293" s="108">
        <f t="shared" si="53"/>
        <v>3550</v>
      </c>
      <c r="G293" s="90" t="s">
        <v>488</v>
      </c>
      <c r="H293" s="14">
        <f>IF(ISNA(VLOOKUP(G293,Round4_Transactions!$A$2:$F$800,2,FALSE)), 0,VLOOKUP(G293,Round4_Transactions!$A$2:$F$800,2,FALSE))</f>
        <v>0</v>
      </c>
      <c r="I293" s="60">
        <f>IF(ISNA(VLOOKUP(G293,Round4_Transactions!$A$2:$F$800,3,FALSE)), 0,VLOOKUP(G293,Round4_Transactions!$A$2:$F$800,3,FALSE))</f>
        <v>0</v>
      </c>
      <c r="J293" s="60">
        <f>IF(ISNA(VLOOKUP(G293,Round4_Transactions!$A$2:$F$800,4,FALSE)), 0,VLOOKUP(G293,Round4_Transactions!$A$2:$F$800,4,FALSE))</f>
        <v>0</v>
      </c>
      <c r="K293" s="60">
        <f>IF(ISNA(VLOOKUP(G293,Round4_Transactions!$A$2:$F$800,5,FALSE)), 0,VLOOKUP(G293,Round4_Transactions!$A$2:$F$800,5,FALSE))</f>
        <v>0</v>
      </c>
      <c r="L293" s="86">
        <f>IF(ISNA(VLOOKUP(G293,Round4_Transactions!$A$2:$F$800,6,FALSE)), 0,VLOOKUP(G293,Round4_Transactions!$A$2:$F$800,6,FALSE))</f>
        <v>0</v>
      </c>
      <c r="M293" s="107">
        <f t="shared" si="1"/>
        <v>0</v>
      </c>
      <c r="N293" s="107">
        <f t="shared" si="3"/>
        <v>0</v>
      </c>
      <c r="O293" s="107">
        <f t="shared" si="4"/>
        <v>0</v>
      </c>
      <c r="P293" s="107">
        <f t="shared" si="5"/>
        <v>0</v>
      </c>
      <c r="Q293" s="107">
        <f t="shared" si="6"/>
        <v>0</v>
      </c>
      <c r="R293" s="107">
        <f t="shared" si="7"/>
        <v>0</v>
      </c>
      <c r="S293" s="107">
        <f t="shared" si="8"/>
        <v>0</v>
      </c>
      <c r="T293" s="107">
        <f t="shared" si="9"/>
        <v>0</v>
      </c>
      <c r="U293" s="107">
        <f t="shared" si="10"/>
        <v>0</v>
      </c>
      <c r="V293" s="107">
        <f t="shared" si="11"/>
        <v>0</v>
      </c>
      <c r="W293" s="107">
        <f t="shared" si="12"/>
        <v>0</v>
      </c>
      <c r="X293" s="107">
        <f t="shared" si="13"/>
        <v>0</v>
      </c>
      <c r="Y293" s="107">
        <f t="shared" si="14"/>
        <v>0</v>
      </c>
      <c r="Z293" s="107">
        <f t="shared" si="54"/>
        <v>0</v>
      </c>
      <c r="AA293" s="107">
        <f t="shared" si="55"/>
        <v>0</v>
      </c>
      <c r="AB293" s="107">
        <f t="shared" si="56"/>
        <v>0</v>
      </c>
      <c r="AC293" s="107">
        <f t="shared" si="57"/>
        <v>0</v>
      </c>
      <c r="AD293" s="107">
        <f t="shared" si="58"/>
        <v>0</v>
      </c>
      <c r="AE293" s="107">
        <f t="shared" si="59"/>
        <v>0</v>
      </c>
      <c r="AF293" s="107">
        <f t="shared" si="60"/>
        <v>0</v>
      </c>
      <c r="AG293" s="107">
        <f t="shared" si="61"/>
        <v>0</v>
      </c>
      <c r="AH293" s="107">
        <f t="shared" si="62"/>
        <v>0</v>
      </c>
      <c r="AI293" s="107">
        <f t="shared" si="63"/>
        <v>0</v>
      </c>
      <c r="AJ293" s="107">
        <f t="shared" si="64"/>
        <v>0</v>
      </c>
      <c r="AK293" s="107">
        <f t="shared" si="65"/>
        <v>0</v>
      </c>
    </row>
    <row r="294">
      <c r="A294" s="107"/>
      <c r="B294" s="107"/>
      <c r="C294" s="107"/>
      <c r="D294" s="107"/>
      <c r="E294" s="107"/>
      <c r="F294" s="108">
        <f t="shared" si="53"/>
        <v>3550</v>
      </c>
      <c r="G294" s="90" t="s">
        <v>489</v>
      </c>
      <c r="H294" s="14">
        <f>IF(ISNA(VLOOKUP(G294,Round4_Transactions!$A$2:$F$800,2,FALSE)), 0,VLOOKUP(G294,Round4_Transactions!$A$2:$F$800,2,FALSE))</f>
        <v>0</v>
      </c>
      <c r="I294" s="60">
        <f>IF(ISNA(VLOOKUP(G294,Round4_Transactions!$A$2:$F$800,3,FALSE)), 0,VLOOKUP(G294,Round4_Transactions!$A$2:$F$800,3,FALSE))</f>
        <v>0</v>
      </c>
      <c r="J294" s="60">
        <f>IF(ISNA(VLOOKUP(G294,Round4_Transactions!$A$2:$F$800,4,FALSE)), 0,VLOOKUP(G294,Round4_Transactions!$A$2:$F$800,4,FALSE))</f>
        <v>0</v>
      </c>
      <c r="K294" s="60">
        <f>IF(ISNA(VLOOKUP(G294,Round4_Transactions!$A$2:$F$800,5,FALSE)), 0,VLOOKUP(G294,Round4_Transactions!$A$2:$F$800,5,FALSE))</f>
        <v>0</v>
      </c>
      <c r="L294" s="86">
        <f>IF(ISNA(VLOOKUP(G294,Round4_Transactions!$A$2:$F$800,6,FALSE)), 0,VLOOKUP(G294,Round4_Transactions!$A$2:$F$800,6,FALSE))</f>
        <v>0</v>
      </c>
      <c r="M294" s="107">
        <f t="shared" si="1"/>
        <v>0</v>
      </c>
      <c r="N294" s="107">
        <f t="shared" si="3"/>
        <v>0</v>
      </c>
      <c r="O294" s="107">
        <f t="shared" si="4"/>
        <v>0</v>
      </c>
      <c r="P294" s="107">
        <f t="shared" si="5"/>
        <v>0</v>
      </c>
      <c r="Q294" s="107">
        <f t="shared" si="6"/>
        <v>0</v>
      </c>
      <c r="R294" s="107">
        <f t="shared" si="7"/>
        <v>0</v>
      </c>
      <c r="S294" s="107">
        <f t="shared" si="8"/>
        <v>0</v>
      </c>
      <c r="T294" s="107">
        <f t="shared" si="9"/>
        <v>0</v>
      </c>
      <c r="U294" s="107">
        <f t="shared" si="10"/>
        <v>0</v>
      </c>
      <c r="V294" s="107">
        <f t="shared" si="11"/>
        <v>0</v>
      </c>
      <c r="W294" s="107">
        <f t="shared" si="12"/>
        <v>0</v>
      </c>
      <c r="X294" s="107">
        <f t="shared" si="13"/>
        <v>0</v>
      </c>
      <c r="Y294" s="107">
        <f t="shared" si="14"/>
        <v>0</v>
      </c>
      <c r="Z294" s="107">
        <f t="shared" si="54"/>
        <v>0</v>
      </c>
      <c r="AA294" s="107">
        <f t="shared" si="55"/>
        <v>0</v>
      </c>
      <c r="AB294" s="107">
        <f t="shared" si="56"/>
        <v>0</v>
      </c>
      <c r="AC294" s="107">
        <f t="shared" si="57"/>
        <v>0</v>
      </c>
      <c r="AD294" s="107">
        <f t="shared" si="58"/>
        <v>0</v>
      </c>
      <c r="AE294" s="107">
        <f t="shared" si="59"/>
        <v>0</v>
      </c>
      <c r="AF294" s="107">
        <f t="shared" si="60"/>
        <v>0</v>
      </c>
      <c r="AG294" s="107">
        <f t="shared" si="61"/>
        <v>0</v>
      </c>
      <c r="AH294" s="107">
        <f t="shared" si="62"/>
        <v>0</v>
      </c>
      <c r="AI294" s="107">
        <f t="shared" si="63"/>
        <v>0</v>
      </c>
      <c r="AJ294" s="107">
        <f t="shared" si="64"/>
        <v>0</v>
      </c>
      <c r="AK294" s="107">
        <f t="shared" si="65"/>
        <v>0</v>
      </c>
    </row>
    <row r="295">
      <c r="A295" s="107"/>
      <c r="B295" s="107"/>
      <c r="C295" s="107"/>
      <c r="D295" s="107"/>
      <c r="E295" s="107"/>
      <c r="F295" s="108">
        <f t="shared" si="53"/>
        <v>3550</v>
      </c>
      <c r="G295" s="90" t="s">
        <v>490</v>
      </c>
      <c r="H295" s="14">
        <f>IF(ISNA(VLOOKUP(G295,Round4_Transactions!$A$2:$F$800,2,FALSE)), 0,VLOOKUP(G295,Round4_Transactions!$A$2:$F$800,2,FALSE))</f>
        <v>0</v>
      </c>
      <c r="I295" s="60">
        <f>IF(ISNA(VLOOKUP(G295,Round4_Transactions!$A$2:$F$800,3,FALSE)), 0,VLOOKUP(G295,Round4_Transactions!$A$2:$F$800,3,FALSE))</f>
        <v>0</v>
      </c>
      <c r="J295" s="60">
        <f>IF(ISNA(VLOOKUP(G295,Round4_Transactions!$A$2:$F$800,4,FALSE)), 0,VLOOKUP(G295,Round4_Transactions!$A$2:$F$800,4,FALSE))</f>
        <v>0</v>
      </c>
      <c r="K295" s="60">
        <f>IF(ISNA(VLOOKUP(G295,Round4_Transactions!$A$2:$F$800,5,FALSE)), 0,VLOOKUP(G295,Round4_Transactions!$A$2:$F$800,5,FALSE))</f>
        <v>0</v>
      </c>
      <c r="L295" s="86">
        <f>IF(ISNA(VLOOKUP(G295,Round4_Transactions!$A$2:$F$800,6,FALSE)), 0,VLOOKUP(G295,Round4_Transactions!$A$2:$F$800,6,FALSE))</f>
        <v>0</v>
      </c>
      <c r="M295" s="107">
        <f t="shared" si="1"/>
        <v>0</v>
      </c>
      <c r="N295" s="107">
        <f t="shared" si="3"/>
        <v>0</v>
      </c>
      <c r="O295" s="107">
        <f t="shared" si="4"/>
        <v>0</v>
      </c>
      <c r="P295" s="107">
        <f t="shared" si="5"/>
        <v>0</v>
      </c>
      <c r="Q295" s="107">
        <f t="shared" si="6"/>
        <v>0</v>
      </c>
      <c r="R295" s="107">
        <f t="shared" si="7"/>
        <v>0</v>
      </c>
      <c r="S295" s="107">
        <f t="shared" si="8"/>
        <v>0</v>
      </c>
      <c r="T295" s="107">
        <f t="shared" si="9"/>
        <v>0</v>
      </c>
      <c r="U295" s="107">
        <f t="shared" si="10"/>
        <v>0</v>
      </c>
      <c r="V295" s="107">
        <f t="shared" si="11"/>
        <v>0</v>
      </c>
      <c r="W295" s="107">
        <f t="shared" si="12"/>
        <v>0</v>
      </c>
      <c r="X295" s="107">
        <f t="shared" si="13"/>
        <v>0</v>
      </c>
      <c r="Y295" s="107">
        <f t="shared" si="14"/>
        <v>0</v>
      </c>
      <c r="Z295" s="107">
        <f t="shared" si="54"/>
        <v>0</v>
      </c>
      <c r="AA295" s="107">
        <f t="shared" si="55"/>
        <v>0</v>
      </c>
      <c r="AB295" s="107">
        <f t="shared" si="56"/>
        <v>0</v>
      </c>
      <c r="AC295" s="107">
        <f t="shared" si="57"/>
        <v>0</v>
      </c>
      <c r="AD295" s="107">
        <f t="shared" si="58"/>
        <v>0</v>
      </c>
      <c r="AE295" s="107">
        <f t="shared" si="59"/>
        <v>0</v>
      </c>
      <c r="AF295" s="107">
        <f t="shared" si="60"/>
        <v>0</v>
      </c>
      <c r="AG295" s="107">
        <f t="shared" si="61"/>
        <v>0</v>
      </c>
      <c r="AH295" s="107">
        <f t="shared" si="62"/>
        <v>0</v>
      </c>
      <c r="AI295" s="107">
        <f t="shared" si="63"/>
        <v>0</v>
      </c>
      <c r="AJ295" s="107">
        <f t="shared" si="64"/>
        <v>0</v>
      </c>
      <c r="AK295" s="107">
        <f t="shared" si="65"/>
        <v>0</v>
      </c>
    </row>
    <row r="296">
      <c r="A296" s="107"/>
      <c r="B296" s="107"/>
      <c r="C296" s="107"/>
      <c r="D296" s="107"/>
      <c r="E296" s="107"/>
      <c r="F296" s="108">
        <f t="shared" si="53"/>
        <v>3550</v>
      </c>
      <c r="G296" s="90" t="s">
        <v>491</v>
      </c>
      <c r="H296" s="14">
        <f>IF(ISNA(VLOOKUP(G296,Round4_Transactions!$A$2:$F$800,2,FALSE)), 0,VLOOKUP(G296,Round4_Transactions!$A$2:$F$800,2,FALSE))</f>
        <v>0</v>
      </c>
      <c r="I296" s="60">
        <f>IF(ISNA(VLOOKUP(G296,Round4_Transactions!$A$2:$F$800,3,FALSE)), 0,VLOOKUP(G296,Round4_Transactions!$A$2:$F$800,3,FALSE))</f>
        <v>0</v>
      </c>
      <c r="J296" s="60">
        <f>IF(ISNA(VLOOKUP(G296,Round4_Transactions!$A$2:$F$800,4,FALSE)), 0,VLOOKUP(G296,Round4_Transactions!$A$2:$F$800,4,FALSE))</f>
        <v>0</v>
      </c>
      <c r="K296" s="60">
        <f>IF(ISNA(VLOOKUP(G296,Round4_Transactions!$A$2:$F$800,5,FALSE)), 0,VLOOKUP(G296,Round4_Transactions!$A$2:$F$800,5,FALSE))</f>
        <v>0</v>
      </c>
      <c r="L296" s="86">
        <f>IF(ISNA(VLOOKUP(G296,Round4_Transactions!$A$2:$F$800,6,FALSE)), 0,VLOOKUP(G296,Round4_Transactions!$A$2:$F$800,6,FALSE))</f>
        <v>0</v>
      </c>
      <c r="M296" s="107">
        <f t="shared" si="1"/>
        <v>0</v>
      </c>
      <c r="N296" s="107">
        <f t="shared" si="3"/>
        <v>0</v>
      </c>
      <c r="O296" s="107">
        <f t="shared" si="4"/>
        <v>0</v>
      </c>
      <c r="P296" s="107">
        <f t="shared" si="5"/>
        <v>0</v>
      </c>
      <c r="Q296" s="107">
        <f t="shared" si="6"/>
        <v>0</v>
      </c>
      <c r="R296" s="107">
        <f t="shared" si="7"/>
        <v>0</v>
      </c>
      <c r="S296" s="107">
        <f t="shared" si="8"/>
        <v>0</v>
      </c>
      <c r="T296" s="107">
        <f t="shared" si="9"/>
        <v>0</v>
      </c>
      <c r="U296" s="107">
        <f t="shared" si="10"/>
        <v>0</v>
      </c>
      <c r="V296" s="107">
        <f t="shared" si="11"/>
        <v>0</v>
      </c>
      <c r="W296" s="107">
        <f t="shared" si="12"/>
        <v>0</v>
      </c>
      <c r="X296" s="107">
        <f t="shared" si="13"/>
        <v>0</v>
      </c>
      <c r="Y296" s="107">
        <f t="shared" si="14"/>
        <v>0</v>
      </c>
      <c r="Z296" s="107">
        <f t="shared" si="54"/>
        <v>0</v>
      </c>
      <c r="AA296" s="107">
        <f t="shared" si="55"/>
        <v>0</v>
      </c>
      <c r="AB296" s="107">
        <f t="shared" si="56"/>
        <v>0</v>
      </c>
      <c r="AC296" s="107">
        <f t="shared" si="57"/>
        <v>0</v>
      </c>
      <c r="AD296" s="107">
        <f t="shared" si="58"/>
        <v>0</v>
      </c>
      <c r="AE296" s="107">
        <f t="shared" si="59"/>
        <v>0</v>
      </c>
      <c r="AF296" s="107">
        <f t="shared" si="60"/>
        <v>0</v>
      </c>
      <c r="AG296" s="107">
        <f t="shared" si="61"/>
        <v>0</v>
      </c>
      <c r="AH296" s="107">
        <f t="shared" si="62"/>
        <v>0</v>
      </c>
      <c r="AI296" s="107">
        <f t="shared" si="63"/>
        <v>0</v>
      </c>
      <c r="AJ296" s="107">
        <f t="shared" si="64"/>
        <v>0</v>
      </c>
      <c r="AK296" s="107">
        <f t="shared" si="65"/>
        <v>0</v>
      </c>
    </row>
    <row r="297">
      <c r="A297" s="107"/>
      <c r="B297" s="107"/>
      <c r="C297" s="107"/>
      <c r="D297" s="107"/>
      <c r="E297" s="107"/>
      <c r="F297" s="108">
        <f t="shared" si="53"/>
        <v>3550</v>
      </c>
      <c r="G297" s="90" t="s">
        <v>492</v>
      </c>
      <c r="H297" s="14">
        <f>IF(ISNA(VLOOKUP(G297,Round4_Transactions!$A$2:$F$800,2,FALSE)), 0,VLOOKUP(G297,Round4_Transactions!$A$2:$F$800,2,FALSE))</f>
        <v>0</v>
      </c>
      <c r="I297" s="60">
        <f>IF(ISNA(VLOOKUP(G297,Round4_Transactions!$A$2:$F$800,3,FALSE)), 0,VLOOKUP(G297,Round4_Transactions!$A$2:$F$800,3,FALSE))</f>
        <v>0</v>
      </c>
      <c r="J297" s="60">
        <f>IF(ISNA(VLOOKUP(G297,Round4_Transactions!$A$2:$F$800,4,FALSE)), 0,VLOOKUP(G297,Round4_Transactions!$A$2:$F$800,4,FALSE))</f>
        <v>0</v>
      </c>
      <c r="K297" s="60">
        <f>IF(ISNA(VLOOKUP(G297,Round4_Transactions!$A$2:$F$800,5,FALSE)), 0,VLOOKUP(G297,Round4_Transactions!$A$2:$F$800,5,FALSE))</f>
        <v>0</v>
      </c>
      <c r="L297" s="86">
        <f>IF(ISNA(VLOOKUP(G297,Round4_Transactions!$A$2:$F$800,6,FALSE)), 0,VLOOKUP(G297,Round4_Transactions!$A$2:$F$800,6,FALSE))</f>
        <v>0</v>
      </c>
      <c r="M297" s="107">
        <f t="shared" si="1"/>
        <v>0</v>
      </c>
      <c r="N297" s="107">
        <f t="shared" si="3"/>
        <v>0</v>
      </c>
      <c r="O297" s="107">
        <f t="shared" si="4"/>
        <v>0</v>
      </c>
      <c r="P297" s="107">
        <f t="shared" si="5"/>
        <v>0</v>
      </c>
      <c r="Q297" s="107">
        <f t="shared" si="6"/>
        <v>0</v>
      </c>
      <c r="R297" s="107">
        <f t="shared" si="7"/>
        <v>0</v>
      </c>
      <c r="S297" s="107">
        <f t="shared" si="8"/>
        <v>0</v>
      </c>
      <c r="T297" s="107">
        <f t="shared" si="9"/>
        <v>0</v>
      </c>
      <c r="U297" s="107">
        <f t="shared" si="10"/>
        <v>0</v>
      </c>
      <c r="V297" s="107">
        <f t="shared" si="11"/>
        <v>0</v>
      </c>
      <c r="W297" s="107">
        <f t="shared" si="12"/>
        <v>0</v>
      </c>
      <c r="X297" s="107">
        <f t="shared" si="13"/>
        <v>0</v>
      </c>
      <c r="Y297" s="107">
        <f t="shared" si="14"/>
        <v>0</v>
      </c>
      <c r="Z297" s="107">
        <f t="shared" si="54"/>
        <v>0</v>
      </c>
      <c r="AA297" s="107">
        <f t="shared" si="55"/>
        <v>0</v>
      </c>
      <c r="AB297" s="107">
        <f t="shared" si="56"/>
        <v>0</v>
      </c>
      <c r="AC297" s="107">
        <f t="shared" si="57"/>
        <v>0</v>
      </c>
      <c r="AD297" s="107">
        <f t="shared" si="58"/>
        <v>0</v>
      </c>
      <c r="AE297" s="107">
        <f t="shared" si="59"/>
        <v>0</v>
      </c>
      <c r="AF297" s="107">
        <f t="shared" si="60"/>
        <v>0</v>
      </c>
      <c r="AG297" s="107">
        <f t="shared" si="61"/>
        <v>0</v>
      </c>
      <c r="AH297" s="107">
        <f t="shared" si="62"/>
        <v>0</v>
      </c>
      <c r="AI297" s="107">
        <f t="shared" si="63"/>
        <v>0</v>
      </c>
      <c r="AJ297" s="107">
        <f t="shared" si="64"/>
        <v>0</v>
      </c>
      <c r="AK297" s="107">
        <f t="shared" si="65"/>
        <v>0</v>
      </c>
    </row>
    <row r="298">
      <c r="A298" s="107"/>
      <c r="B298" s="107"/>
      <c r="C298" s="107"/>
      <c r="D298" s="107"/>
      <c r="E298" s="107"/>
      <c r="F298" s="108">
        <f t="shared" si="53"/>
        <v>3550</v>
      </c>
      <c r="G298" s="90" t="s">
        <v>493</v>
      </c>
      <c r="H298" s="14">
        <f>IF(ISNA(VLOOKUP(G298,Round4_Transactions!$A$2:$F$800,2,FALSE)), 0,VLOOKUP(G298,Round4_Transactions!$A$2:$F$800,2,FALSE))</f>
        <v>0</v>
      </c>
      <c r="I298" s="60">
        <f>IF(ISNA(VLOOKUP(G298,Round4_Transactions!$A$2:$F$800,3,FALSE)), 0,VLOOKUP(G298,Round4_Transactions!$A$2:$F$800,3,FALSE))</f>
        <v>0</v>
      </c>
      <c r="J298" s="60">
        <f>IF(ISNA(VLOOKUP(G298,Round4_Transactions!$A$2:$F$800,4,FALSE)), 0,VLOOKUP(G298,Round4_Transactions!$A$2:$F$800,4,FALSE))</f>
        <v>0</v>
      </c>
      <c r="K298" s="60">
        <f>IF(ISNA(VLOOKUP(G298,Round4_Transactions!$A$2:$F$800,5,FALSE)), 0,VLOOKUP(G298,Round4_Transactions!$A$2:$F$800,5,FALSE))</f>
        <v>0</v>
      </c>
      <c r="L298" s="86">
        <f>IF(ISNA(VLOOKUP(G298,Round4_Transactions!$A$2:$F$800,6,FALSE)), 0,VLOOKUP(G298,Round4_Transactions!$A$2:$F$800,6,FALSE))</f>
        <v>0</v>
      </c>
      <c r="M298" s="107">
        <f t="shared" si="1"/>
        <v>0</v>
      </c>
      <c r="N298" s="107">
        <f t="shared" si="3"/>
        <v>0</v>
      </c>
      <c r="O298" s="107">
        <f t="shared" si="4"/>
        <v>0</v>
      </c>
      <c r="P298" s="107">
        <f t="shared" si="5"/>
        <v>0</v>
      </c>
      <c r="Q298" s="107">
        <f t="shared" si="6"/>
        <v>0</v>
      </c>
      <c r="R298" s="107">
        <f t="shared" si="7"/>
        <v>0</v>
      </c>
      <c r="S298" s="107">
        <f t="shared" si="8"/>
        <v>0</v>
      </c>
      <c r="T298" s="107">
        <f t="shared" si="9"/>
        <v>0</v>
      </c>
      <c r="U298" s="107">
        <f t="shared" si="10"/>
        <v>0</v>
      </c>
      <c r="V298" s="107">
        <f t="shared" si="11"/>
        <v>0</v>
      </c>
      <c r="W298" s="107">
        <f t="shared" si="12"/>
        <v>0</v>
      </c>
      <c r="X298" s="107">
        <f t="shared" si="13"/>
        <v>0</v>
      </c>
      <c r="Y298" s="107">
        <f t="shared" si="14"/>
        <v>0</v>
      </c>
      <c r="Z298" s="107">
        <f t="shared" si="54"/>
        <v>0</v>
      </c>
      <c r="AA298" s="107">
        <f t="shared" si="55"/>
        <v>0</v>
      </c>
      <c r="AB298" s="107">
        <f t="shared" si="56"/>
        <v>0</v>
      </c>
      <c r="AC298" s="107">
        <f t="shared" si="57"/>
        <v>0</v>
      </c>
      <c r="AD298" s="107">
        <f t="shared" si="58"/>
        <v>0</v>
      </c>
      <c r="AE298" s="107">
        <f t="shared" si="59"/>
        <v>0</v>
      </c>
      <c r="AF298" s="107">
        <f t="shared" si="60"/>
        <v>0</v>
      </c>
      <c r="AG298" s="107">
        <f t="shared" si="61"/>
        <v>0</v>
      </c>
      <c r="AH298" s="107">
        <f t="shared" si="62"/>
        <v>0</v>
      </c>
      <c r="AI298" s="107">
        <f t="shared" si="63"/>
        <v>0</v>
      </c>
      <c r="AJ298" s="107">
        <f t="shared" si="64"/>
        <v>0</v>
      </c>
      <c r="AK298" s="107">
        <f t="shared" si="65"/>
        <v>0</v>
      </c>
    </row>
    <row r="299">
      <c r="A299" s="107"/>
      <c r="B299" s="107"/>
      <c r="C299" s="107"/>
      <c r="D299" s="107"/>
      <c r="E299" s="107"/>
      <c r="F299" s="108">
        <f t="shared" si="53"/>
        <v>3550</v>
      </c>
      <c r="G299" s="90" t="s">
        <v>494</v>
      </c>
      <c r="H299" s="14">
        <f>IF(ISNA(VLOOKUP(G299,Round4_Transactions!$A$2:$F$800,2,FALSE)), 0,VLOOKUP(G299,Round4_Transactions!$A$2:$F$800,2,FALSE))</f>
        <v>0</v>
      </c>
      <c r="I299" s="60">
        <f>IF(ISNA(VLOOKUP(G299,Round4_Transactions!$A$2:$F$800,3,FALSE)), 0,VLOOKUP(G299,Round4_Transactions!$A$2:$F$800,3,FALSE))</f>
        <v>0</v>
      </c>
      <c r="J299" s="60">
        <f>IF(ISNA(VLOOKUP(G299,Round4_Transactions!$A$2:$F$800,4,FALSE)), 0,VLOOKUP(G299,Round4_Transactions!$A$2:$F$800,4,FALSE))</f>
        <v>0</v>
      </c>
      <c r="K299" s="60">
        <f>IF(ISNA(VLOOKUP(G299,Round4_Transactions!$A$2:$F$800,5,FALSE)), 0,VLOOKUP(G299,Round4_Transactions!$A$2:$F$800,5,FALSE))</f>
        <v>0</v>
      </c>
      <c r="L299" s="86">
        <f>IF(ISNA(VLOOKUP(G299,Round4_Transactions!$A$2:$F$800,6,FALSE)), 0,VLOOKUP(G299,Round4_Transactions!$A$2:$F$800,6,FALSE))</f>
        <v>0</v>
      </c>
      <c r="M299" s="107">
        <f t="shared" si="1"/>
        <v>0</v>
      </c>
      <c r="N299" s="107">
        <f t="shared" si="3"/>
        <v>0</v>
      </c>
      <c r="O299" s="107">
        <f t="shared" si="4"/>
        <v>0</v>
      </c>
      <c r="P299" s="107">
        <f t="shared" si="5"/>
        <v>0</v>
      </c>
      <c r="Q299" s="107">
        <f t="shared" si="6"/>
        <v>0</v>
      </c>
      <c r="R299" s="107">
        <f t="shared" si="7"/>
        <v>0</v>
      </c>
      <c r="S299" s="107">
        <f t="shared" si="8"/>
        <v>0</v>
      </c>
      <c r="T299" s="107">
        <f t="shared" si="9"/>
        <v>0</v>
      </c>
      <c r="U299" s="107">
        <f t="shared" si="10"/>
        <v>0</v>
      </c>
      <c r="V299" s="107">
        <f t="shared" si="11"/>
        <v>0</v>
      </c>
      <c r="W299" s="107">
        <f t="shared" si="12"/>
        <v>0</v>
      </c>
      <c r="X299" s="107">
        <f t="shared" si="13"/>
        <v>0</v>
      </c>
      <c r="Y299" s="107">
        <f t="shared" si="14"/>
        <v>0</v>
      </c>
      <c r="Z299" s="107">
        <f t="shared" si="54"/>
        <v>0</v>
      </c>
      <c r="AA299" s="107">
        <f t="shared" si="55"/>
        <v>0</v>
      </c>
      <c r="AB299" s="107">
        <f t="shared" si="56"/>
        <v>0</v>
      </c>
      <c r="AC299" s="107">
        <f t="shared" si="57"/>
        <v>0</v>
      </c>
      <c r="AD299" s="107">
        <f t="shared" si="58"/>
        <v>0</v>
      </c>
      <c r="AE299" s="107">
        <f t="shared" si="59"/>
        <v>0</v>
      </c>
      <c r="AF299" s="107">
        <f t="shared" si="60"/>
        <v>0</v>
      </c>
      <c r="AG299" s="107">
        <f t="shared" si="61"/>
        <v>0</v>
      </c>
      <c r="AH299" s="107">
        <f t="shared" si="62"/>
        <v>0</v>
      </c>
      <c r="AI299" s="107">
        <f t="shared" si="63"/>
        <v>0</v>
      </c>
      <c r="AJ299" s="107">
        <f t="shared" si="64"/>
        <v>0</v>
      </c>
      <c r="AK299" s="107">
        <f t="shared" si="65"/>
        <v>0</v>
      </c>
    </row>
    <row r="300">
      <c r="A300" s="107"/>
      <c r="B300" s="107"/>
      <c r="C300" s="107"/>
      <c r="D300" s="107"/>
      <c r="E300" s="107"/>
      <c r="F300" s="108">
        <f t="shared" si="53"/>
        <v>3550</v>
      </c>
      <c r="G300" s="90" t="s">
        <v>495</v>
      </c>
      <c r="H300" s="14">
        <f>IF(ISNA(VLOOKUP(G300,Round4_Transactions!$A$2:$F$800,2,FALSE)), 0,VLOOKUP(G300,Round4_Transactions!$A$2:$F$800,2,FALSE))</f>
        <v>0</v>
      </c>
      <c r="I300" s="60">
        <f>IF(ISNA(VLOOKUP(G300,Round4_Transactions!$A$2:$F$800,3,FALSE)), 0,VLOOKUP(G300,Round4_Transactions!$A$2:$F$800,3,FALSE))</f>
        <v>0</v>
      </c>
      <c r="J300" s="60">
        <f>IF(ISNA(VLOOKUP(G300,Round4_Transactions!$A$2:$F$800,4,FALSE)), 0,VLOOKUP(G300,Round4_Transactions!$A$2:$F$800,4,FALSE))</f>
        <v>0</v>
      </c>
      <c r="K300" s="60">
        <f>IF(ISNA(VLOOKUP(G300,Round4_Transactions!$A$2:$F$800,5,FALSE)), 0,VLOOKUP(G300,Round4_Transactions!$A$2:$F$800,5,FALSE))</f>
        <v>0</v>
      </c>
      <c r="L300" s="86">
        <f>IF(ISNA(VLOOKUP(G300,Round4_Transactions!$A$2:$F$800,6,FALSE)), 0,VLOOKUP(G300,Round4_Transactions!$A$2:$F$800,6,FALSE))</f>
        <v>0</v>
      </c>
      <c r="M300" s="107">
        <f t="shared" si="1"/>
        <v>0</v>
      </c>
      <c r="N300" s="107">
        <f t="shared" si="3"/>
        <v>0</v>
      </c>
      <c r="O300" s="107">
        <f t="shared" si="4"/>
        <v>0</v>
      </c>
      <c r="P300" s="107">
        <f t="shared" si="5"/>
        <v>0</v>
      </c>
      <c r="Q300" s="107">
        <f t="shared" si="6"/>
        <v>0</v>
      </c>
      <c r="R300" s="107">
        <f t="shared" si="7"/>
        <v>0</v>
      </c>
      <c r="S300" s="107">
        <f t="shared" si="8"/>
        <v>0</v>
      </c>
      <c r="T300" s="107">
        <f t="shared" si="9"/>
        <v>0</v>
      </c>
      <c r="U300" s="107">
        <f t="shared" si="10"/>
        <v>0</v>
      </c>
      <c r="V300" s="107">
        <f t="shared" si="11"/>
        <v>0</v>
      </c>
      <c r="W300" s="107">
        <f t="shared" si="12"/>
        <v>0</v>
      </c>
      <c r="X300" s="107">
        <f t="shared" si="13"/>
        <v>0</v>
      </c>
      <c r="Y300" s="107">
        <f t="shared" si="14"/>
        <v>0</v>
      </c>
      <c r="Z300" s="107">
        <f t="shared" si="54"/>
        <v>0</v>
      </c>
      <c r="AA300" s="107">
        <f t="shared" si="55"/>
        <v>0</v>
      </c>
      <c r="AB300" s="107">
        <f t="shared" si="56"/>
        <v>0</v>
      </c>
      <c r="AC300" s="107">
        <f t="shared" si="57"/>
        <v>0</v>
      </c>
      <c r="AD300" s="107">
        <f t="shared" si="58"/>
        <v>0</v>
      </c>
      <c r="AE300" s="107">
        <f t="shared" si="59"/>
        <v>0</v>
      </c>
      <c r="AF300" s="107">
        <f t="shared" si="60"/>
        <v>0</v>
      </c>
      <c r="AG300" s="107">
        <f t="shared" si="61"/>
        <v>0</v>
      </c>
      <c r="AH300" s="107">
        <f t="shared" si="62"/>
        <v>0</v>
      </c>
      <c r="AI300" s="107">
        <f t="shared" si="63"/>
        <v>0</v>
      </c>
      <c r="AJ300" s="107">
        <f t="shared" si="64"/>
        <v>0</v>
      </c>
      <c r="AK300" s="107">
        <f t="shared" si="65"/>
        <v>0</v>
      </c>
    </row>
    <row r="301">
      <c r="A301" s="107"/>
      <c r="B301" s="107"/>
      <c r="C301" s="107"/>
      <c r="D301" s="107"/>
      <c r="E301" s="107"/>
      <c r="F301" s="108">
        <f t="shared" si="53"/>
        <v>3550</v>
      </c>
      <c r="G301" s="90" t="s">
        <v>496</v>
      </c>
      <c r="H301" s="14">
        <f>IF(ISNA(VLOOKUP(G301,Round4_Transactions!$A$2:$F$800,2,FALSE)), 0,VLOOKUP(G301,Round4_Transactions!$A$2:$F$800,2,FALSE))</f>
        <v>0</v>
      </c>
      <c r="I301" s="60">
        <f>IF(ISNA(VLOOKUP(G301,Round4_Transactions!$A$2:$F$800,3,FALSE)), 0,VLOOKUP(G301,Round4_Transactions!$A$2:$F$800,3,FALSE))</f>
        <v>0</v>
      </c>
      <c r="J301" s="60">
        <f>IF(ISNA(VLOOKUP(G301,Round4_Transactions!$A$2:$F$800,4,FALSE)), 0,VLOOKUP(G301,Round4_Transactions!$A$2:$F$800,4,FALSE))</f>
        <v>0</v>
      </c>
      <c r="K301" s="60">
        <f>IF(ISNA(VLOOKUP(G301,Round4_Transactions!$A$2:$F$800,5,FALSE)), 0,VLOOKUP(G301,Round4_Transactions!$A$2:$F$800,5,FALSE))</f>
        <v>0</v>
      </c>
      <c r="L301" s="86">
        <f>IF(ISNA(VLOOKUP(G301,Round4_Transactions!$A$2:$F$800,6,FALSE)), 0,VLOOKUP(G301,Round4_Transactions!$A$2:$F$800,6,FALSE))</f>
        <v>0</v>
      </c>
      <c r="M301" s="107">
        <f t="shared" si="1"/>
        <v>0</v>
      </c>
      <c r="N301" s="107">
        <f t="shared" si="3"/>
        <v>0</v>
      </c>
      <c r="O301" s="107">
        <f t="shared" si="4"/>
        <v>0</v>
      </c>
      <c r="P301" s="107">
        <f t="shared" si="5"/>
        <v>0</v>
      </c>
      <c r="Q301" s="107">
        <f t="shared" si="6"/>
        <v>0</v>
      </c>
      <c r="R301" s="107">
        <f t="shared" si="7"/>
        <v>0</v>
      </c>
      <c r="S301" s="107">
        <f t="shared" si="8"/>
        <v>0</v>
      </c>
      <c r="T301" s="107">
        <f t="shared" si="9"/>
        <v>0</v>
      </c>
      <c r="U301" s="107">
        <f t="shared" si="10"/>
        <v>0</v>
      </c>
      <c r="V301" s="107">
        <f t="shared" si="11"/>
        <v>0</v>
      </c>
      <c r="W301" s="107">
        <f t="shared" si="12"/>
        <v>0</v>
      </c>
      <c r="X301" s="107">
        <f t="shared" si="13"/>
        <v>0</v>
      </c>
      <c r="Y301" s="107">
        <f t="shared" si="14"/>
        <v>0</v>
      </c>
      <c r="Z301" s="107">
        <f t="shared" si="54"/>
        <v>0</v>
      </c>
      <c r="AA301" s="107">
        <f t="shared" si="55"/>
        <v>0</v>
      </c>
      <c r="AB301" s="107">
        <f t="shared" si="56"/>
        <v>0</v>
      </c>
      <c r="AC301" s="107">
        <f t="shared" si="57"/>
        <v>0</v>
      </c>
      <c r="AD301" s="107">
        <f t="shared" si="58"/>
        <v>0</v>
      </c>
      <c r="AE301" s="107">
        <f t="shared" si="59"/>
        <v>0</v>
      </c>
      <c r="AF301" s="107">
        <f t="shared" si="60"/>
        <v>0</v>
      </c>
      <c r="AG301" s="107">
        <f t="shared" si="61"/>
        <v>0</v>
      </c>
      <c r="AH301" s="107">
        <f t="shared" si="62"/>
        <v>0</v>
      </c>
      <c r="AI301" s="107">
        <f t="shared" si="63"/>
        <v>0</v>
      </c>
      <c r="AJ301" s="107">
        <f t="shared" si="64"/>
        <v>0</v>
      </c>
      <c r="AK301" s="107">
        <f t="shared" si="65"/>
        <v>0</v>
      </c>
    </row>
    <row r="302">
      <c r="A302" s="107"/>
      <c r="B302" s="107"/>
      <c r="C302" s="107"/>
      <c r="D302" s="107"/>
      <c r="E302" s="107"/>
      <c r="F302" s="108">
        <f t="shared" si="53"/>
        <v>3550</v>
      </c>
      <c r="G302" s="90" t="s">
        <v>497</v>
      </c>
      <c r="H302" s="14">
        <f>IF(ISNA(VLOOKUP(G302,Round4_Transactions!$A$2:$F$800,2,FALSE)), 0,VLOOKUP(G302,Round4_Transactions!$A$2:$F$800,2,FALSE))</f>
        <v>0</v>
      </c>
      <c r="I302" s="60">
        <f>IF(ISNA(VLOOKUP(G302,Round4_Transactions!$A$2:$F$800,3,FALSE)), 0,VLOOKUP(G302,Round4_Transactions!$A$2:$F$800,3,FALSE))</f>
        <v>0</v>
      </c>
      <c r="J302" s="60">
        <f>IF(ISNA(VLOOKUP(G302,Round4_Transactions!$A$2:$F$800,4,FALSE)), 0,VLOOKUP(G302,Round4_Transactions!$A$2:$F$800,4,FALSE))</f>
        <v>0</v>
      </c>
      <c r="K302" s="60">
        <f>IF(ISNA(VLOOKUP(G302,Round4_Transactions!$A$2:$F$800,5,FALSE)), 0,VLOOKUP(G302,Round4_Transactions!$A$2:$F$800,5,FALSE))</f>
        <v>0</v>
      </c>
      <c r="L302" s="86">
        <f>IF(ISNA(VLOOKUP(G302,Round4_Transactions!$A$2:$F$800,6,FALSE)), 0,VLOOKUP(G302,Round4_Transactions!$A$2:$F$800,6,FALSE))</f>
        <v>0</v>
      </c>
      <c r="M302" s="107">
        <f t="shared" si="1"/>
        <v>0</v>
      </c>
      <c r="N302" s="107">
        <f t="shared" si="3"/>
        <v>0</v>
      </c>
      <c r="O302" s="107">
        <f t="shared" si="4"/>
        <v>0</v>
      </c>
      <c r="P302" s="107">
        <f t="shared" si="5"/>
        <v>0</v>
      </c>
      <c r="Q302" s="107">
        <f t="shared" si="6"/>
        <v>0</v>
      </c>
      <c r="R302" s="107">
        <f t="shared" si="7"/>
        <v>0</v>
      </c>
      <c r="S302" s="107">
        <f t="shared" si="8"/>
        <v>0</v>
      </c>
      <c r="T302" s="107">
        <f t="shared" si="9"/>
        <v>0</v>
      </c>
      <c r="U302" s="107">
        <f t="shared" si="10"/>
        <v>0</v>
      </c>
      <c r="V302" s="107">
        <f t="shared" si="11"/>
        <v>0</v>
      </c>
      <c r="W302" s="107">
        <f t="shared" si="12"/>
        <v>0</v>
      </c>
      <c r="X302" s="107">
        <f t="shared" si="13"/>
        <v>0</v>
      </c>
      <c r="Y302" s="107">
        <f t="shared" si="14"/>
        <v>0</v>
      </c>
      <c r="Z302" s="107">
        <f t="shared" si="54"/>
        <v>0</v>
      </c>
      <c r="AA302" s="107">
        <f t="shared" si="55"/>
        <v>0</v>
      </c>
      <c r="AB302" s="107">
        <f t="shared" si="56"/>
        <v>0</v>
      </c>
      <c r="AC302" s="107">
        <f t="shared" si="57"/>
        <v>0</v>
      </c>
      <c r="AD302" s="107">
        <f t="shared" si="58"/>
        <v>0</v>
      </c>
      <c r="AE302" s="107">
        <f t="shared" si="59"/>
        <v>0</v>
      </c>
      <c r="AF302" s="107">
        <f t="shared" si="60"/>
        <v>0</v>
      </c>
      <c r="AG302" s="107">
        <f t="shared" si="61"/>
        <v>0</v>
      </c>
      <c r="AH302" s="107">
        <f t="shared" si="62"/>
        <v>0</v>
      </c>
      <c r="AI302" s="107">
        <f t="shared" si="63"/>
        <v>0</v>
      </c>
      <c r="AJ302" s="107">
        <f t="shared" si="64"/>
        <v>0</v>
      </c>
      <c r="AK302" s="107">
        <f t="shared" si="65"/>
        <v>0</v>
      </c>
    </row>
    <row r="303">
      <c r="A303" s="107"/>
      <c r="B303" s="107"/>
      <c r="C303" s="107"/>
      <c r="D303" s="107"/>
      <c r="E303" s="107"/>
      <c r="F303" s="108">
        <f t="shared" si="53"/>
        <v>3550</v>
      </c>
      <c r="G303" s="90" t="s">
        <v>498</v>
      </c>
      <c r="H303" s="14">
        <f>IF(ISNA(VLOOKUP(G303,Round4_Transactions!$A$2:$F$800,2,FALSE)), 0,VLOOKUP(G303,Round4_Transactions!$A$2:$F$800,2,FALSE))</f>
        <v>0</v>
      </c>
      <c r="I303" s="60">
        <f>IF(ISNA(VLOOKUP(G303,Round4_Transactions!$A$2:$F$800,3,FALSE)), 0,VLOOKUP(G303,Round4_Transactions!$A$2:$F$800,3,FALSE))</f>
        <v>0</v>
      </c>
      <c r="J303" s="60">
        <f>IF(ISNA(VLOOKUP(G303,Round4_Transactions!$A$2:$F$800,4,FALSE)), 0,VLOOKUP(G303,Round4_Transactions!$A$2:$F$800,4,FALSE))</f>
        <v>0</v>
      </c>
      <c r="K303" s="60">
        <f>IF(ISNA(VLOOKUP(G303,Round4_Transactions!$A$2:$F$800,5,FALSE)), 0,VLOOKUP(G303,Round4_Transactions!$A$2:$F$800,5,FALSE))</f>
        <v>0</v>
      </c>
      <c r="L303" s="86">
        <f>IF(ISNA(VLOOKUP(G303,Round4_Transactions!$A$2:$F$800,6,FALSE)), 0,VLOOKUP(G303,Round4_Transactions!$A$2:$F$800,6,FALSE))</f>
        <v>0</v>
      </c>
      <c r="M303" s="107">
        <f t="shared" si="1"/>
        <v>0</v>
      </c>
      <c r="N303" s="107">
        <f t="shared" si="3"/>
        <v>0</v>
      </c>
      <c r="O303" s="107">
        <f t="shared" si="4"/>
        <v>0</v>
      </c>
      <c r="P303" s="107">
        <f t="shared" si="5"/>
        <v>0</v>
      </c>
      <c r="Q303" s="107">
        <f t="shared" si="6"/>
        <v>0</v>
      </c>
      <c r="R303" s="107">
        <f t="shared" si="7"/>
        <v>0</v>
      </c>
      <c r="S303" s="107">
        <f t="shared" si="8"/>
        <v>0</v>
      </c>
      <c r="T303" s="107">
        <f t="shared" si="9"/>
        <v>0</v>
      </c>
      <c r="U303" s="107">
        <f t="shared" si="10"/>
        <v>0</v>
      </c>
      <c r="V303" s="107">
        <f t="shared" si="11"/>
        <v>0</v>
      </c>
      <c r="W303" s="107">
        <f t="shared" si="12"/>
        <v>0</v>
      </c>
      <c r="X303" s="107">
        <f t="shared" si="13"/>
        <v>0</v>
      </c>
      <c r="Y303" s="107">
        <f t="shared" si="14"/>
        <v>0</v>
      </c>
      <c r="Z303" s="107">
        <f t="shared" si="54"/>
        <v>0</v>
      </c>
      <c r="AA303" s="107">
        <f t="shared" si="55"/>
        <v>0</v>
      </c>
      <c r="AB303" s="107">
        <f t="shared" si="56"/>
        <v>0</v>
      </c>
      <c r="AC303" s="107">
        <f t="shared" si="57"/>
        <v>0</v>
      </c>
      <c r="AD303" s="107">
        <f t="shared" si="58"/>
        <v>0</v>
      </c>
      <c r="AE303" s="107">
        <f t="shared" si="59"/>
        <v>0</v>
      </c>
      <c r="AF303" s="107">
        <f t="shared" si="60"/>
        <v>0</v>
      </c>
      <c r="AG303" s="107">
        <f t="shared" si="61"/>
        <v>0</v>
      </c>
      <c r="AH303" s="107">
        <f t="shared" si="62"/>
        <v>0</v>
      </c>
      <c r="AI303" s="107">
        <f t="shared" si="63"/>
        <v>0</v>
      </c>
      <c r="AJ303" s="107">
        <f t="shared" si="64"/>
        <v>0</v>
      </c>
      <c r="AK303" s="107">
        <f t="shared" si="65"/>
        <v>0</v>
      </c>
    </row>
    <row r="304">
      <c r="A304" s="107"/>
      <c r="B304" s="107"/>
      <c r="C304" s="107"/>
      <c r="D304" s="107"/>
      <c r="E304" s="107"/>
      <c r="F304" s="108">
        <f t="shared" si="53"/>
        <v>3550</v>
      </c>
      <c r="G304" s="90" t="s">
        <v>499</v>
      </c>
      <c r="H304" s="14">
        <f>IF(ISNA(VLOOKUP(G304,Round4_Transactions!$A$2:$F$800,2,FALSE)), 0,VLOOKUP(G304,Round4_Transactions!$A$2:$F$800,2,FALSE))</f>
        <v>0</v>
      </c>
      <c r="I304" s="60">
        <f>IF(ISNA(VLOOKUP(G304,Round4_Transactions!$A$2:$F$800,3,FALSE)), 0,VLOOKUP(G304,Round4_Transactions!$A$2:$F$800,3,FALSE))</f>
        <v>0</v>
      </c>
      <c r="J304" s="60">
        <f>IF(ISNA(VLOOKUP(G304,Round4_Transactions!$A$2:$F$800,4,FALSE)), 0,VLOOKUP(G304,Round4_Transactions!$A$2:$F$800,4,FALSE))</f>
        <v>0</v>
      </c>
      <c r="K304" s="60">
        <f>IF(ISNA(VLOOKUP(G304,Round4_Transactions!$A$2:$F$800,5,FALSE)), 0,VLOOKUP(G304,Round4_Transactions!$A$2:$F$800,5,FALSE))</f>
        <v>0</v>
      </c>
      <c r="L304" s="86">
        <f>IF(ISNA(VLOOKUP(G304,Round4_Transactions!$A$2:$F$800,6,FALSE)), 0,VLOOKUP(G304,Round4_Transactions!$A$2:$F$800,6,FALSE))</f>
        <v>0</v>
      </c>
      <c r="M304" s="107">
        <f t="shared" si="1"/>
        <v>0</v>
      </c>
      <c r="N304" s="107">
        <f t="shared" si="3"/>
        <v>0</v>
      </c>
      <c r="O304" s="107">
        <f t="shared" si="4"/>
        <v>0</v>
      </c>
      <c r="P304" s="107">
        <f t="shared" si="5"/>
        <v>0</v>
      </c>
      <c r="Q304" s="107">
        <f t="shared" si="6"/>
        <v>0</v>
      </c>
      <c r="R304" s="107">
        <f t="shared" si="7"/>
        <v>0</v>
      </c>
      <c r="S304" s="107">
        <f t="shared" si="8"/>
        <v>0</v>
      </c>
      <c r="T304" s="107">
        <f t="shared" si="9"/>
        <v>0</v>
      </c>
      <c r="U304" s="107">
        <f t="shared" si="10"/>
        <v>0</v>
      </c>
      <c r="V304" s="107">
        <f t="shared" si="11"/>
        <v>0</v>
      </c>
      <c r="W304" s="107">
        <f t="shared" si="12"/>
        <v>0</v>
      </c>
      <c r="X304" s="107">
        <f t="shared" si="13"/>
        <v>0</v>
      </c>
      <c r="Y304" s="107">
        <f t="shared" si="14"/>
        <v>0</v>
      </c>
      <c r="Z304" s="107">
        <f t="shared" si="54"/>
        <v>0</v>
      </c>
      <c r="AA304" s="107">
        <f t="shared" si="55"/>
        <v>0</v>
      </c>
      <c r="AB304" s="107">
        <f t="shared" si="56"/>
        <v>0</v>
      </c>
      <c r="AC304" s="107">
        <f t="shared" si="57"/>
        <v>0</v>
      </c>
      <c r="AD304" s="107">
        <f t="shared" si="58"/>
        <v>0</v>
      </c>
      <c r="AE304" s="107">
        <f t="shared" si="59"/>
        <v>0</v>
      </c>
      <c r="AF304" s="107">
        <f t="shared" si="60"/>
        <v>0</v>
      </c>
      <c r="AG304" s="107">
        <f t="shared" si="61"/>
        <v>0</v>
      </c>
      <c r="AH304" s="107">
        <f t="shared" si="62"/>
        <v>0</v>
      </c>
      <c r="AI304" s="107">
        <f t="shared" si="63"/>
        <v>0</v>
      </c>
      <c r="AJ304" s="107">
        <f t="shared" si="64"/>
        <v>0</v>
      </c>
      <c r="AK304" s="107">
        <f t="shared" si="65"/>
        <v>0</v>
      </c>
    </row>
    <row r="305">
      <c r="A305" s="107"/>
      <c r="B305" s="107"/>
      <c r="C305" s="107"/>
      <c r="D305" s="107"/>
      <c r="E305" s="107"/>
      <c r="F305" s="108">
        <f t="shared" si="53"/>
        <v>3550</v>
      </c>
      <c r="G305" s="90" t="s">
        <v>500</v>
      </c>
      <c r="H305" s="14">
        <f>IF(ISNA(VLOOKUP(G305,Round4_Transactions!$A$2:$F$800,2,FALSE)), 0,VLOOKUP(G305,Round4_Transactions!$A$2:$F$800,2,FALSE))</f>
        <v>0</v>
      </c>
      <c r="I305" s="60">
        <f>IF(ISNA(VLOOKUP(G305,Round4_Transactions!$A$2:$F$800,3,FALSE)), 0,VLOOKUP(G305,Round4_Transactions!$A$2:$F$800,3,FALSE))</f>
        <v>0</v>
      </c>
      <c r="J305" s="60">
        <f>IF(ISNA(VLOOKUP(G305,Round4_Transactions!$A$2:$F$800,4,FALSE)), 0,VLOOKUP(G305,Round4_Transactions!$A$2:$F$800,4,FALSE))</f>
        <v>0</v>
      </c>
      <c r="K305" s="60">
        <f>IF(ISNA(VLOOKUP(G305,Round4_Transactions!$A$2:$F$800,5,FALSE)), 0,VLOOKUP(G305,Round4_Transactions!$A$2:$F$800,5,FALSE))</f>
        <v>0</v>
      </c>
      <c r="L305" s="86">
        <f>IF(ISNA(VLOOKUP(G305,Round4_Transactions!$A$2:$F$800,6,FALSE)), 0,VLOOKUP(G305,Round4_Transactions!$A$2:$F$800,6,FALSE))</f>
        <v>0</v>
      </c>
      <c r="M305" s="107">
        <f t="shared" si="1"/>
        <v>0</v>
      </c>
      <c r="N305" s="107">
        <f t="shared" si="3"/>
        <v>0</v>
      </c>
      <c r="O305" s="107">
        <f t="shared" si="4"/>
        <v>0</v>
      </c>
      <c r="P305" s="107">
        <f t="shared" si="5"/>
        <v>0</v>
      </c>
      <c r="Q305" s="107">
        <f t="shared" si="6"/>
        <v>0</v>
      </c>
      <c r="R305" s="107">
        <f t="shared" si="7"/>
        <v>0</v>
      </c>
      <c r="S305" s="107">
        <f t="shared" si="8"/>
        <v>0</v>
      </c>
      <c r="T305" s="107">
        <f t="shared" si="9"/>
        <v>0</v>
      </c>
      <c r="U305" s="107">
        <f t="shared" si="10"/>
        <v>0</v>
      </c>
      <c r="V305" s="107">
        <f t="shared" si="11"/>
        <v>0</v>
      </c>
      <c r="W305" s="107">
        <f t="shared" si="12"/>
        <v>0</v>
      </c>
      <c r="X305" s="107">
        <f t="shared" si="13"/>
        <v>0</v>
      </c>
      <c r="Y305" s="107">
        <f t="shared" si="14"/>
        <v>0</v>
      </c>
      <c r="Z305" s="107">
        <f t="shared" si="54"/>
        <v>0</v>
      </c>
      <c r="AA305" s="107">
        <f t="shared" si="55"/>
        <v>0</v>
      </c>
      <c r="AB305" s="107">
        <f t="shared" si="56"/>
        <v>0</v>
      </c>
      <c r="AC305" s="107">
        <f t="shared" si="57"/>
        <v>0</v>
      </c>
      <c r="AD305" s="107">
        <f t="shared" si="58"/>
        <v>0</v>
      </c>
      <c r="AE305" s="107">
        <f t="shared" si="59"/>
        <v>0</v>
      </c>
      <c r="AF305" s="107">
        <f t="shared" si="60"/>
        <v>0</v>
      </c>
      <c r="AG305" s="107">
        <f t="shared" si="61"/>
        <v>0</v>
      </c>
      <c r="AH305" s="107">
        <f t="shared" si="62"/>
        <v>0</v>
      </c>
      <c r="AI305" s="107">
        <f t="shared" si="63"/>
        <v>0</v>
      </c>
      <c r="AJ305" s="107">
        <f t="shared" si="64"/>
        <v>0</v>
      </c>
      <c r="AK305" s="107">
        <f t="shared" si="65"/>
        <v>0</v>
      </c>
    </row>
    <row r="306">
      <c r="A306" s="107"/>
      <c r="B306" s="107"/>
      <c r="C306" s="107"/>
      <c r="D306" s="107"/>
      <c r="E306" s="107"/>
      <c r="F306" s="108">
        <f t="shared" si="53"/>
        <v>3550</v>
      </c>
      <c r="G306" s="90" t="s">
        <v>501</v>
      </c>
      <c r="H306" s="14">
        <f>IF(ISNA(VLOOKUP(G306,Round4_Transactions!$A$2:$F$800,2,FALSE)), 0,VLOOKUP(G306,Round4_Transactions!$A$2:$F$800,2,FALSE))</f>
        <v>0</v>
      </c>
      <c r="I306" s="60">
        <f>IF(ISNA(VLOOKUP(G306,Round4_Transactions!$A$2:$F$800,3,FALSE)), 0,VLOOKUP(G306,Round4_Transactions!$A$2:$F$800,3,FALSE))</f>
        <v>0</v>
      </c>
      <c r="J306" s="60">
        <f>IF(ISNA(VLOOKUP(G306,Round4_Transactions!$A$2:$F$800,4,FALSE)), 0,VLOOKUP(G306,Round4_Transactions!$A$2:$F$800,4,FALSE))</f>
        <v>0</v>
      </c>
      <c r="K306" s="60">
        <f>IF(ISNA(VLOOKUP(G306,Round4_Transactions!$A$2:$F$800,5,FALSE)), 0,VLOOKUP(G306,Round4_Transactions!$A$2:$F$800,5,FALSE))</f>
        <v>0</v>
      </c>
      <c r="L306" s="86">
        <f>IF(ISNA(VLOOKUP(G306,Round4_Transactions!$A$2:$F$800,6,FALSE)), 0,VLOOKUP(G306,Round4_Transactions!$A$2:$F$800,6,FALSE))</f>
        <v>0</v>
      </c>
      <c r="M306" s="107">
        <f t="shared" si="1"/>
        <v>0</v>
      </c>
      <c r="N306" s="107">
        <f t="shared" si="3"/>
        <v>0</v>
      </c>
      <c r="O306" s="107">
        <f t="shared" si="4"/>
        <v>0</v>
      </c>
      <c r="P306" s="107">
        <f t="shared" si="5"/>
        <v>0</v>
      </c>
      <c r="Q306" s="107">
        <f t="shared" si="6"/>
        <v>0</v>
      </c>
      <c r="R306" s="107">
        <f t="shared" si="7"/>
        <v>0</v>
      </c>
      <c r="S306" s="107">
        <f t="shared" si="8"/>
        <v>0</v>
      </c>
      <c r="T306" s="107">
        <f t="shared" si="9"/>
        <v>0</v>
      </c>
      <c r="U306" s="107">
        <f t="shared" si="10"/>
        <v>0</v>
      </c>
      <c r="V306" s="107">
        <f t="shared" si="11"/>
        <v>0</v>
      </c>
      <c r="W306" s="107">
        <f t="shared" si="12"/>
        <v>0</v>
      </c>
      <c r="X306" s="107">
        <f t="shared" si="13"/>
        <v>0</v>
      </c>
      <c r="Y306" s="107">
        <f t="shared" si="14"/>
        <v>0</v>
      </c>
      <c r="Z306" s="107">
        <f t="shared" si="54"/>
        <v>0</v>
      </c>
      <c r="AA306" s="107">
        <f t="shared" si="55"/>
        <v>0</v>
      </c>
      <c r="AB306" s="107">
        <f t="shared" si="56"/>
        <v>0</v>
      </c>
      <c r="AC306" s="107">
        <f t="shared" si="57"/>
        <v>0</v>
      </c>
      <c r="AD306" s="107">
        <f t="shared" si="58"/>
        <v>0</v>
      </c>
      <c r="AE306" s="107">
        <f t="shared" si="59"/>
        <v>0</v>
      </c>
      <c r="AF306" s="107">
        <f t="shared" si="60"/>
        <v>0</v>
      </c>
      <c r="AG306" s="107">
        <f t="shared" si="61"/>
        <v>0</v>
      </c>
      <c r="AH306" s="107">
        <f t="shared" si="62"/>
        <v>0</v>
      </c>
      <c r="AI306" s="107">
        <f t="shared" si="63"/>
        <v>0</v>
      </c>
      <c r="AJ306" s="107">
        <f t="shared" si="64"/>
        <v>0</v>
      </c>
      <c r="AK306" s="107">
        <f t="shared" si="65"/>
        <v>0</v>
      </c>
    </row>
    <row r="307">
      <c r="A307" s="107"/>
      <c r="B307" s="107"/>
      <c r="C307" s="107"/>
      <c r="D307" s="107"/>
      <c r="E307" s="107"/>
      <c r="F307" s="108">
        <f t="shared" si="53"/>
        <v>3550</v>
      </c>
      <c r="G307" s="90" t="s">
        <v>502</v>
      </c>
      <c r="H307" s="14">
        <f>IF(ISNA(VLOOKUP(G307,Round4_Transactions!$A$2:$F$800,2,FALSE)), 0,VLOOKUP(G307,Round4_Transactions!$A$2:$F$800,2,FALSE))</f>
        <v>0</v>
      </c>
      <c r="I307" s="60">
        <f>IF(ISNA(VLOOKUP(G307,Round4_Transactions!$A$2:$F$800,3,FALSE)), 0,VLOOKUP(G307,Round4_Transactions!$A$2:$F$800,3,FALSE))</f>
        <v>0</v>
      </c>
      <c r="J307" s="60">
        <f>IF(ISNA(VLOOKUP(G307,Round4_Transactions!$A$2:$F$800,4,FALSE)), 0,VLOOKUP(G307,Round4_Transactions!$A$2:$F$800,4,FALSE))</f>
        <v>0</v>
      </c>
      <c r="K307" s="60">
        <f>IF(ISNA(VLOOKUP(G307,Round4_Transactions!$A$2:$F$800,5,FALSE)), 0,VLOOKUP(G307,Round4_Transactions!$A$2:$F$800,5,FALSE))</f>
        <v>0</v>
      </c>
      <c r="L307" s="86">
        <f>IF(ISNA(VLOOKUP(G307,Round4_Transactions!$A$2:$F$800,6,FALSE)), 0,VLOOKUP(G307,Round4_Transactions!$A$2:$F$800,6,FALSE))</f>
        <v>0</v>
      </c>
      <c r="M307" s="107">
        <f t="shared" si="1"/>
        <v>0</v>
      </c>
      <c r="N307" s="107">
        <f t="shared" si="3"/>
        <v>0</v>
      </c>
      <c r="O307" s="107">
        <f t="shared" si="4"/>
        <v>0</v>
      </c>
      <c r="P307" s="107">
        <f t="shared" si="5"/>
        <v>0</v>
      </c>
      <c r="Q307" s="107">
        <f t="shared" si="6"/>
        <v>0</v>
      </c>
      <c r="R307" s="107">
        <f t="shared" si="7"/>
        <v>0</v>
      </c>
      <c r="S307" s="107">
        <f t="shared" si="8"/>
        <v>0</v>
      </c>
      <c r="T307" s="107">
        <f t="shared" si="9"/>
        <v>0</v>
      </c>
      <c r="U307" s="107">
        <f t="shared" si="10"/>
        <v>0</v>
      </c>
      <c r="V307" s="107">
        <f t="shared" si="11"/>
        <v>0</v>
      </c>
      <c r="W307" s="107">
        <f t="shared" si="12"/>
        <v>0</v>
      </c>
      <c r="X307" s="107">
        <f t="shared" si="13"/>
        <v>0</v>
      </c>
      <c r="Y307" s="107">
        <f t="shared" si="14"/>
        <v>0</v>
      </c>
      <c r="Z307" s="107">
        <f t="shared" si="54"/>
        <v>0</v>
      </c>
      <c r="AA307" s="107">
        <f t="shared" si="55"/>
        <v>0</v>
      </c>
      <c r="AB307" s="107">
        <f t="shared" si="56"/>
        <v>0</v>
      </c>
      <c r="AC307" s="107">
        <f t="shared" si="57"/>
        <v>0</v>
      </c>
      <c r="AD307" s="107">
        <f t="shared" si="58"/>
        <v>0</v>
      </c>
      <c r="AE307" s="107">
        <f t="shared" si="59"/>
        <v>0</v>
      </c>
      <c r="AF307" s="107">
        <f t="shared" si="60"/>
        <v>0</v>
      </c>
      <c r="AG307" s="107">
        <f t="shared" si="61"/>
        <v>0</v>
      </c>
      <c r="AH307" s="107">
        <f t="shared" si="62"/>
        <v>0</v>
      </c>
      <c r="AI307" s="107">
        <f t="shared" si="63"/>
        <v>0</v>
      </c>
      <c r="AJ307" s="107">
        <f t="shared" si="64"/>
        <v>0</v>
      </c>
      <c r="AK307" s="107">
        <f t="shared" si="65"/>
        <v>0</v>
      </c>
    </row>
    <row r="308">
      <c r="A308" s="107"/>
      <c r="B308" s="107"/>
      <c r="C308" s="107"/>
      <c r="D308" s="107"/>
      <c r="E308" s="107"/>
      <c r="F308" s="108">
        <f t="shared" si="53"/>
        <v>3550</v>
      </c>
      <c r="G308" s="90" t="s">
        <v>503</v>
      </c>
      <c r="H308" s="14">
        <f>IF(ISNA(VLOOKUP(G308,Round4_Transactions!$A$2:$F$800,2,FALSE)), 0,VLOOKUP(G308,Round4_Transactions!$A$2:$F$800,2,FALSE))</f>
        <v>0</v>
      </c>
      <c r="I308" s="60">
        <f>IF(ISNA(VLOOKUP(G308,Round4_Transactions!$A$2:$F$800,3,FALSE)), 0,VLOOKUP(G308,Round4_Transactions!$A$2:$F$800,3,FALSE))</f>
        <v>0</v>
      </c>
      <c r="J308" s="60">
        <f>IF(ISNA(VLOOKUP(G308,Round4_Transactions!$A$2:$F$800,4,FALSE)), 0,VLOOKUP(G308,Round4_Transactions!$A$2:$F$800,4,FALSE))</f>
        <v>0</v>
      </c>
      <c r="K308" s="60">
        <f>IF(ISNA(VLOOKUP(G308,Round4_Transactions!$A$2:$F$800,5,FALSE)), 0,VLOOKUP(G308,Round4_Transactions!$A$2:$F$800,5,FALSE))</f>
        <v>0</v>
      </c>
      <c r="L308" s="86">
        <f>IF(ISNA(VLOOKUP(G308,Round4_Transactions!$A$2:$F$800,6,FALSE)), 0,VLOOKUP(G308,Round4_Transactions!$A$2:$F$800,6,FALSE))</f>
        <v>0</v>
      </c>
      <c r="M308" s="107">
        <f t="shared" si="1"/>
        <v>0</v>
      </c>
      <c r="N308" s="107">
        <f t="shared" si="3"/>
        <v>0</v>
      </c>
      <c r="O308" s="107">
        <f t="shared" si="4"/>
        <v>0</v>
      </c>
      <c r="P308" s="107">
        <f t="shared" si="5"/>
        <v>0</v>
      </c>
      <c r="Q308" s="107">
        <f t="shared" si="6"/>
        <v>0</v>
      </c>
      <c r="R308" s="107">
        <f t="shared" si="7"/>
        <v>0</v>
      </c>
      <c r="S308" s="107">
        <f t="shared" si="8"/>
        <v>0</v>
      </c>
      <c r="T308" s="107">
        <f t="shared" si="9"/>
        <v>0</v>
      </c>
      <c r="U308" s="107">
        <f t="shared" si="10"/>
        <v>0</v>
      </c>
      <c r="V308" s="107">
        <f t="shared" si="11"/>
        <v>0</v>
      </c>
      <c r="W308" s="107">
        <f t="shared" si="12"/>
        <v>0</v>
      </c>
      <c r="X308" s="107">
        <f t="shared" si="13"/>
        <v>0</v>
      </c>
      <c r="Y308" s="107">
        <f t="shared" si="14"/>
        <v>0</v>
      </c>
      <c r="Z308" s="107">
        <f t="shared" si="54"/>
        <v>0</v>
      </c>
      <c r="AA308" s="107">
        <f t="shared" si="55"/>
        <v>0</v>
      </c>
      <c r="AB308" s="107">
        <f t="shared" si="56"/>
        <v>0</v>
      </c>
      <c r="AC308" s="107">
        <f t="shared" si="57"/>
        <v>0</v>
      </c>
      <c r="AD308" s="107">
        <f t="shared" si="58"/>
        <v>0</v>
      </c>
      <c r="AE308" s="107">
        <f t="shared" si="59"/>
        <v>0</v>
      </c>
      <c r="AF308" s="107">
        <f t="shared" si="60"/>
        <v>0</v>
      </c>
      <c r="AG308" s="107">
        <f t="shared" si="61"/>
        <v>0</v>
      </c>
      <c r="AH308" s="107">
        <f t="shared" si="62"/>
        <v>0</v>
      </c>
      <c r="AI308" s="107">
        <f t="shared" si="63"/>
        <v>0</v>
      </c>
      <c r="AJ308" s="107">
        <f t="shared" si="64"/>
        <v>0</v>
      </c>
      <c r="AK308" s="107">
        <f t="shared" si="65"/>
        <v>0</v>
      </c>
    </row>
    <row r="309">
      <c r="A309" s="107"/>
      <c r="B309" s="107"/>
      <c r="C309" s="107"/>
      <c r="D309" s="107"/>
      <c r="E309" s="107"/>
      <c r="F309" s="108">
        <f t="shared" si="53"/>
        <v>3550</v>
      </c>
      <c r="G309" s="90" t="s">
        <v>504</v>
      </c>
      <c r="H309" s="14">
        <f>IF(ISNA(VLOOKUP(G309,Round4_Transactions!$A$2:$F$800,2,FALSE)), 0,VLOOKUP(G309,Round4_Transactions!$A$2:$F$800,2,FALSE))</f>
        <v>0</v>
      </c>
      <c r="I309" s="60">
        <f>IF(ISNA(VLOOKUP(G309,Round4_Transactions!$A$2:$F$800,3,FALSE)), 0,VLOOKUP(G309,Round4_Transactions!$A$2:$F$800,3,FALSE))</f>
        <v>0</v>
      </c>
      <c r="J309" s="60">
        <f>IF(ISNA(VLOOKUP(G309,Round4_Transactions!$A$2:$F$800,4,FALSE)), 0,VLOOKUP(G309,Round4_Transactions!$A$2:$F$800,4,FALSE))</f>
        <v>0</v>
      </c>
      <c r="K309" s="60">
        <f>IF(ISNA(VLOOKUP(G309,Round4_Transactions!$A$2:$F$800,5,FALSE)), 0,VLOOKUP(G309,Round4_Transactions!$A$2:$F$800,5,FALSE))</f>
        <v>0</v>
      </c>
      <c r="L309" s="86">
        <f>IF(ISNA(VLOOKUP(G309,Round4_Transactions!$A$2:$F$800,6,FALSE)), 0,VLOOKUP(G309,Round4_Transactions!$A$2:$F$800,6,FALSE))</f>
        <v>0</v>
      </c>
      <c r="M309" s="107">
        <f t="shared" si="1"/>
        <v>0</v>
      </c>
      <c r="N309" s="107">
        <f t="shared" si="3"/>
        <v>0</v>
      </c>
      <c r="O309" s="107">
        <f t="shared" si="4"/>
        <v>0</v>
      </c>
      <c r="P309" s="107">
        <f t="shared" si="5"/>
        <v>0</v>
      </c>
      <c r="Q309" s="107">
        <f t="shared" si="6"/>
        <v>0</v>
      </c>
      <c r="R309" s="107">
        <f t="shared" si="7"/>
        <v>0</v>
      </c>
      <c r="S309" s="107">
        <f t="shared" si="8"/>
        <v>0</v>
      </c>
      <c r="T309" s="107">
        <f t="shared" si="9"/>
        <v>0</v>
      </c>
      <c r="U309" s="107">
        <f t="shared" si="10"/>
        <v>0</v>
      </c>
      <c r="V309" s="107">
        <f t="shared" si="11"/>
        <v>0</v>
      </c>
      <c r="W309" s="107">
        <f t="shared" si="12"/>
        <v>0</v>
      </c>
      <c r="X309" s="107">
        <f t="shared" si="13"/>
        <v>0</v>
      </c>
      <c r="Y309" s="107">
        <f t="shared" si="14"/>
        <v>0</v>
      </c>
      <c r="Z309" s="107">
        <f t="shared" si="54"/>
        <v>0</v>
      </c>
      <c r="AA309" s="107">
        <f t="shared" si="55"/>
        <v>0</v>
      </c>
      <c r="AB309" s="107">
        <f t="shared" si="56"/>
        <v>0</v>
      </c>
      <c r="AC309" s="107">
        <f t="shared" si="57"/>
        <v>0</v>
      </c>
      <c r="AD309" s="107">
        <f t="shared" si="58"/>
        <v>0</v>
      </c>
      <c r="AE309" s="107">
        <f t="shared" si="59"/>
        <v>0</v>
      </c>
      <c r="AF309" s="107">
        <f t="shared" si="60"/>
        <v>0</v>
      </c>
      <c r="AG309" s="107">
        <f t="shared" si="61"/>
        <v>0</v>
      </c>
      <c r="AH309" s="107">
        <f t="shared" si="62"/>
        <v>0</v>
      </c>
      <c r="AI309" s="107">
        <f t="shared" si="63"/>
        <v>0</v>
      </c>
      <c r="AJ309" s="107">
        <f t="shared" si="64"/>
        <v>0</v>
      </c>
      <c r="AK309" s="107">
        <f t="shared" si="65"/>
        <v>0</v>
      </c>
    </row>
    <row r="310">
      <c r="A310" s="107"/>
      <c r="B310" s="107"/>
      <c r="C310" s="107"/>
      <c r="D310" s="107"/>
      <c r="E310" s="107"/>
      <c r="F310" s="108">
        <f t="shared" si="53"/>
        <v>3550</v>
      </c>
      <c r="G310" s="90" t="s">
        <v>505</v>
      </c>
      <c r="H310" s="14">
        <f>IF(ISNA(VLOOKUP(G310,Round4_Transactions!$A$2:$F$800,2,FALSE)), 0,VLOOKUP(G310,Round4_Transactions!$A$2:$F$800,2,FALSE))</f>
        <v>0</v>
      </c>
      <c r="I310" s="60">
        <f>IF(ISNA(VLOOKUP(G310,Round4_Transactions!$A$2:$F$800,3,FALSE)), 0,VLOOKUP(G310,Round4_Transactions!$A$2:$F$800,3,FALSE))</f>
        <v>0</v>
      </c>
      <c r="J310" s="60">
        <f>IF(ISNA(VLOOKUP(G310,Round4_Transactions!$A$2:$F$800,4,FALSE)), 0,VLOOKUP(G310,Round4_Transactions!$A$2:$F$800,4,FALSE))</f>
        <v>0</v>
      </c>
      <c r="K310" s="60">
        <f>IF(ISNA(VLOOKUP(G310,Round4_Transactions!$A$2:$F$800,5,FALSE)), 0,VLOOKUP(G310,Round4_Transactions!$A$2:$F$800,5,FALSE))</f>
        <v>0</v>
      </c>
      <c r="L310" s="86">
        <f>IF(ISNA(VLOOKUP(G310,Round4_Transactions!$A$2:$F$800,6,FALSE)), 0,VLOOKUP(G310,Round4_Transactions!$A$2:$F$800,6,FALSE))</f>
        <v>0</v>
      </c>
      <c r="M310" s="107">
        <f t="shared" si="1"/>
        <v>0</v>
      </c>
      <c r="N310" s="107">
        <f t="shared" si="3"/>
        <v>0</v>
      </c>
      <c r="O310" s="107">
        <f t="shared" si="4"/>
        <v>0</v>
      </c>
      <c r="P310" s="107">
        <f t="shared" si="5"/>
        <v>0</v>
      </c>
      <c r="Q310" s="107">
        <f t="shared" si="6"/>
        <v>0</v>
      </c>
      <c r="R310" s="107">
        <f t="shared" si="7"/>
        <v>0</v>
      </c>
      <c r="S310" s="107">
        <f t="shared" si="8"/>
        <v>0</v>
      </c>
      <c r="T310" s="107">
        <f t="shared" si="9"/>
        <v>0</v>
      </c>
      <c r="U310" s="107">
        <f t="shared" si="10"/>
        <v>0</v>
      </c>
      <c r="V310" s="107">
        <f t="shared" si="11"/>
        <v>0</v>
      </c>
      <c r="W310" s="107">
        <f t="shared" si="12"/>
        <v>0</v>
      </c>
      <c r="X310" s="107">
        <f t="shared" si="13"/>
        <v>0</v>
      </c>
      <c r="Y310" s="107">
        <f t="shared" si="14"/>
        <v>0</v>
      </c>
      <c r="Z310" s="107">
        <f t="shared" si="54"/>
        <v>0</v>
      </c>
      <c r="AA310" s="107">
        <f t="shared" si="55"/>
        <v>0</v>
      </c>
      <c r="AB310" s="107">
        <f t="shared" si="56"/>
        <v>0</v>
      </c>
      <c r="AC310" s="107">
        <f t="shared" si="57"/>
        <v>0</v>
      </c>
      <c r="AD310" s="107">
        <f t="shared" si="58"/>
        <v>0</v>
      </c>
      <c r="AE310" s="107">
        <f t="shared" si="59"/>
        <v>0</v>
      </c>
      <c r="AF310" s="107">
        <f t="shared" si="60"/>
        <v>0</v>
      </c>
      <c r="AG310" s="107">
        <f t="shared" si="61"/>
        <v>0</v>
      </c>
      <c r="AH310" s="107">
        <f t="shared" si="62"/>
        <v>0</v>
      </c>
      <c r="AI310" s="107">
        <f t="shared" si="63"/>
        <v>0</v>
      </c>
      <c r="AJ310" s="107">
        <f t="shared" si="64"/>
        <v>0</v>
      </c>
      <c r="AK310" s="107">
        <f t="shared" si="65"/>
        <v>0</v>
      </c>
    </row>
    <row r="311">
      <c r="A311" s="107"/>
      <c r="B311" s="107"/>
      <c r="C311" s="107"/>
      <c r="D311" s="107"/>
      <c r="E311" s="107"/>
      <c r="F311" s="108">
        <f t="shared" si="53"/>
        <v>3550</v>
      </c>
      <c r="G311" s="90" t="s">
        <v>506</v>
      </c>
      <c r="H311" s="14">
        <f>IF(ISNA(VLOOKUP(G311,Round4_Transactions!$A$2:$F$800,2,FALSE)), 0,VLOOKUP(G311,Round4_Transactions!$A$2:$F$800,2,FALSE))</f>
        <v>0</v>
      </c>
      <c r="I311" s="60">
        <f>IF(ISNA(VLOOKUP(G311,Round4_Transactions!$A$2:$F$800,3,FALSE)), 0,VLOOKUP(G311,Round4_Transactions!$A$2:$F$800,3,FALSE))</f>
        <v>0</v>
      </c>
      <c r="J311" s="60">
        <f>IF(ISNA(VLOOKUP(G311,Round4_Transactions!$A$2:$F$800,4,FALSE)), 0,VLOOKUP(G311,Round4_Transactions!$A$2:$F$800,4,FALSE))</f>
        <v>0</v>
      </c>
      <c r="K311" s="60">
        <f>IF(ISNA(VLOOKUP(G311,Round4_Transactions!$A$2:$F$800,5,FALSE)), 0,VLOOKUP(G311,Round4_Transactions!$A$2:$F$800,5,FALSE))</f>
        <v>0</v>
      </c>
      <c r="L311" s="86">
        <f>IF(ISNA(VLOOKUP(G311,Round4_Transactions!$A$2:$F$800,6,FALSE)), 0,VLOOKUP(G311,Round4_Transactions!$A$2:$F$800,6,FALSE))</f>
        <v>0</v>
      </c>
      <c r="M311" s="107">
        <f t="shared" si="1"/>
        <v>0</v>
      </c>
      <c r="N311" s="107">
        <f t="shared" si="3"/>
        <v>0</v>
      </c>
      <c r="O311" s="107">
        <f t="shared" si="4"/>
        <v>0</v>
      </c>
      <c r="P311" s="107">
        <f t="shared" si="5"/>
        <v>0</v>
      </c>
      <c r="Q311" s="107">
        <f t="shared" si="6"/>
        <v>0</v>
      </c>
      <c r="R311" s="107">
        <f t="shared" si="7"/>
        <v>0</v>
      </c>
      <c r="S311" s="107">
        <f t="shared" si="8"/>
        <v>0</v>
      </c>
      <c r="T311" s="107">
        <f t="shared" si="9"/>
        <v>0</v>
      </c>
      <c r="U311" s="107">
        <f t="shared" si="10"/>
        <v>0</v>
      </c>
      <c r="V311" s="107">
        <f t="shared" si="11"/>
        <v>0</v>
      </c>
      <c r="W311" s="107">
        <f t="shared" si="12"/>
        <v>0</v>
      </c>
      <c r="X311" s="107">
        <f t="shared" si="13"/>
        <v>0</v>
      </c>
      <c r="Y311" s="107">
        <f t="shared" si="14"/>
        <v>0</v>
      </c>
      <c r="Z311" s="107">
        <f t="shared" si="54"/>
        <v>0</v>
      </c>
      <c r="AA311" s="107">
        <f t="shared" si="55"/>
        <v>0</v>
      </c>
      <c r="AB311" s="107">
        <f t="shared" si="56"/>
        <v>0</v>
      </c>
      <c r="AC311" s="107">
        <f t="shared" si="57"/>
        <v>0</v>
      </c>
      <c r="AD311" s="107">
        <f t="shared" si="58"/>
        <v>0</v>
      </c>
      <c r="AE311" s="107">
        <f t="shared" si="59"/>
        <v>0</v>
      </c>
      <c r="AF311" s="107">
        <f t="shared" si="60"/>
        <v>0</v>
      </c>
      <c r="AG311" s="107">
        <f t="shared" si="61"/>
        <v>0</v>
      </c>
      <c r="AH311" s="107">
        <f t="shared" si="62"/>
        <v>0</v>
      </c>
      <c r="AI311" s="107">
        <f t="shared" si="63"/>
        <v>0</v>
      </c>
      <c r="AJ311" s="107">
        <f t="shared" si="64"/>
        <v>0</v>
      </c>
      <c r="AK311" s="107">
        <f t="shared" si="65"/>
        <v>0</v>
      </c>
    </row>
    <row r="312">
      <c r="A312" s="107"/>
      <c r="B312" s="107"/>
      <c r="C312" s="107"/>
      <c r="D312" s="107"/>
      <c r="E312" s="107"/>
      <c r="F312" s="108">
        <f t="shared" si="53"/>
        <v>3550</v>
      </c>
      <c r="G312" s="90" t="s">
        <v>507</v>
      </c>
      <c r="H312" s="14">
        <f>IF(ISNA(VLOOKUP(G312,Round4_Transactions!$A$2:$F$800,2,FALSE)), 0,VLOOKUP(G312,Round4_Transactions!$A$2:$F$800,2,FALSE))</f>
        <v>0</v>
      </c>
      <c r="I312" s="60">
        <f>IF(ISNA(VLOOKUP(G312,Round4_Transactions!$A$2:$F$800,3,FALSE)), 0,VLOOKUP(G312,Round4_Transactions!$A$2:$F$800,3,FALSE))</f>
        <v>0</v>
      </c>
      <c r="J312" s="60">
        <f>IF(ISNA(VLOOKUP(G312,Round4_Transactions!$A$2:$F$800,4,FALSE)), 0,VLOOKUP(G312,Round4_Transactions!$A$2:$F$800,4,FALSE))</f>
        <v>0</v>
      </c>
      <c r="K312" s="60">
        <f>IF(ISNA(VLOOKUP(G312,Round4_Transactions!$A$2:$F$800,5,FALSE)), 0,VLOOKUP(G312,Round4_Transactions!$A$2:$F$800,5,FALSE))</f>
        <v>0</v>
      </c>
      <c r="L312" s="86">
        <f>IF(ISNA(VLOOKUP(G312,Round4_Transactions!$A$2:$F$800,6,FALSE)), 0,VLOOKUP(G312,Round4_Transactions!$A$2:$F$800,6,FALSE))</f>
        <v>0</v>
      </c>
      <c r="M312" s="107">
        <f t="shared" si="1"/>
        <v>0</v>
      </c>
      <c r="N312" s="107">
        <f t="shared" si="3"/>
        <v>0</v>
      </c>
      <c r="O312" s="107">
        <f t="shared" si="4"/>
        <v>0</v>
      </c>
      <c r="P312" s="107">
        <f t="shared" si="5"/>
        <v>0</v>
      </c>
      <c r="Q312" s="107">
        <f t="shared" si="6"/>
        <v>0</v>
      </c>
      <c r="R312" s="107">
        <f t="shared" si="7"/>
        <v>0</v>
      </c>
      <c r="S312" s="107">
        <f t="shared" si="8"/>
        <v>0</v>
      </c>
      <c r="T312" s="107">
        <f t="shared" si="9"/>
        <v>0</v>
      </c>
      <c r="U312" s="107">
        <f t="shared" si="10"/>
        <v>0</v>
      </c>
      <c r="V312" s="107">
        <f t="shared" si="11"/>
        <v>0</v>
      </c>
      <c r="W312" s="107">
        <f t="shared" si="12"/>
        <v>0</v>
      </c>
      <c r="X312" s="107">
        <f t="shared" si="13"/>
        <v>0</v>
      </c>
      <c r="Y312" s="107">
        <f t="shared" si="14"/>
        <v>0</v>
      </c>
      <c r="Z312" s="107">
        <f t="shared" si="54"/>
        <v>0</v>
      </c>
      <c r="AA312" s="107">
        <f t="shared" si="55"/>
        <v>0</v>
      </c>
      <c r="AB312" s="107">
        <f t="shared" si="56"/>
        <v>0</v>
      </c>
      <c r="AC312" s="107">
        <f t="shared" si="57"/>
        <v>0</v>
      </c>
      <c r="AD312" s="107">
        <f t="shared" si="58"/>
        <v>0</v>
      </c>
      <c r="AE312" s="107">
        <f t="shared" si="59"/>
        <v>0</v>
      </c>
      <c r="AF312" s="107">
        <f t="shared" si="60"/>
        <v>0</v>
      </c>
      <c r="AG312" s="107">
        <f t="shared" si="61"/>
        <v>0</v>
      </c>
      <c r="AH312" s="107">
        <f t="shared" si="62"/>
        <v>0</v>
      </c>
      <c r="AI312" s="107">
        <f t="shared" si="63"/>
        <v>0</v>
      </c>
      <c r="AJ312" s="107">
        <f t="shared" si="64"/>
        <v>0</v>
      </c>
      <c r="AK312" s="107">
        <f t="shared" si="65"/>
        <v>0</v>
      </c>
    </row>
    <row r="313">
      <c r="A313" s="107"/>
      <c r="B313" s="107"/>
      <c r="C313" s="107"/>
      <c r="D313" s="107"/>
      <c r="E313" s="107"/>
      <c r="F313" s="108">
        <f t="shared" si="53"/>
        <v>3550</v>
      </c>
      <c r="G313" s="90" t="s">
        <v>508</v>
      </c>
      <c r="H313" s="14">
        <f>IF(ISNA(VLOOKUP(G313,Round4_Transactions!$A$2:$F$800,2,FALSE)), 0,VLOOKUP(G313,Round4_Transactions!$A$2:$F$800,2,FALSE))</f>
        <v>0</v>
      </c>
      <c r="I313" s="60">
        <f>IF(ISNA(VLOOKUP(G313,Round4_Transactions!$A$2:$F$800,3,FALSE)), 0,VLOOKUP(G313,Round4_Transactions!$A$2:$F$800,3,FALSE))</f>
        <v>0</v>
      </c>
      <c r="J313" s="60">
        <f>IF(ISNA(VLOOKUP(G313,Round4_Transactions!$A$2:$F$800,4,FALSE)), 0,VLOOKUP(G313,Round4_Transactions!$A$2:$F$800,4,FALSE))</f>
        <v>0</v>
      </c>
      <c r="K313" s="60">
        <f>IF(ISNA(VLOOKUP(G313,Round4_Transactions!$A$2:$F$800,5,FALSE)), 0,VLOOKUP(G313,Round4_Transactions!$A$2:$F$800,5,FALSE))</f>
        <v>0</v>
      </c>
      <c r="L313" s="86">
        <f>IF(ISNA(VLOOKUP(G313,Round4_Transactions!$A$2:$F$800,6,FALSE)), 0,VLOOKUP(G313,Round4_Transactions!$A$2:$F$800,6,FALSE))</f>
        <v>0</v>
      </c>
      <c r="M313" s="107">
        <f t="shared" si="1"/>
        <v>0</v>
      </c>
      <c r="N313" s="107">
        <f t="shared" si="3"/>
        <v>0</v>
      </c>
      <c r="O313" s="107">
        <f t="shared" si="4"/>
        <v>0</v>
      </c>
      <c r="P313" s="107">
        <f t="shared" si="5"/>
        <v>0</v>
      </c>
      <c r="Q313" s="107">
        <f t="shared" si="6"/>
        <v>0</v>
      </c>
      <c r="R313" s="107">
        <f t="shared" si="7"/>
        <v>0</v>
      </c>
      <c r="S313" s="107">
        <f t="shared" si="8"/>
        <v>0</v>
      </c>
      <c r="T313" s="107">
        <f t="shared" si="9"/>
        <v>0</v>
      </c>
      <c r="U313" s="107">
        <f t="shared" si="10"/>
        <v>0</v>
      </c>
      <c r="V313" s="107">
        <f t="shared" si="11"/>
        <v>0</v>
      </c>
      <c r="W313" s="107">
        <f t="shared" si="12"/>
        <v>0</v>
      </c>
      <c r="X313" s="107">
        <f t="shared" si="13"/>
        <v>0</v>
      </c>
      <c r="Y313" s="107">
        <f t="shared" si="14"/>
        <v>0</v>
      </c>
      <c r="Z313" s="107">
        <f t="shared" si="54"/>
        <v>0</v>
      </c>
      <c r="AA313" s="107">
        <f t="shared" si="55"/>
        <v>0</v>
      </c>
      <c r="AB313" s="107">
        <f t="shared" si="56"/>
        <v>0</v>
      </c>
      <c r="AC313" s="107">
        <f t="shared" si="57"/>
        <v>0</v>
      </c>
      <c r="AD313" s="107">
        <f t="shared" si="58"/>
        <v>0</v>
      </c>
      <c r="AE313" s="107">
        <f t="shared" si="59"/>
        <v>0</v>
      </c>
      <c r="AF313" s="107">
        <f t="shared" si="60"/>
        <v>0</v>
      </c>
      <c r="AG313" s="107">
        <f t="shared" si="61"/>
        <v>0</v>
      </c>
      <c r="AH313" s="107">
        <f t="shared" si="62"/>
        <v>0</v>
      </c>
      <c r="AI313" s="107">
        <f t="shared" si="63"/>
        <v>0</v>
      </c>
      <c r="AJ313" s="107">
        <f t="shared" si="64"/>
        <v>0</v>
      </c>
      <c r="AK313" s="107">
        <f t="shared" si="65"/>
        <v>0</v>
      </c>
    </row>
    <row r="314">
      <c r="A314" s="107"/>
      <c r="B314" s="107"/>
      <c r="C314" s="107"/>
      <c r="D314" s="107"/>
      <c r="E314" s="107"/>
      <c r="F314" s="108">
        <f t="shared" si="53"/>
        <v>3550</v>
      </c>
      <c r="G314" s="90" t="s">
        <v>509</v>
      </c>
      <c r="H314" s="14">
        <f>IF(ISNA(VLOOKUP(G314,Round4_Transactions!$A$2:$F$800,2,FALSE)), 0,VLOOKUP(G314,Round4_Transactions!$A$2:$F$800,2,FALSE))</f>
        <v>0</v>
      </c>
      <c r="I314" s="60">
        <f>IF(ISNA(VLOOKUP(G314,Round4_Transactions!$A$2:$F$800,3,FALSE)), 0,VLOOKUP(G314,Round4_Transactions!$A$2:$F$800,3,FALSE))</f>
        <v>0</v>
      </c>
      <c r="J314" s="60">
        <f>IF(ISNA(VLOOKUP(G314,Round4_Transactions!$A$2:$F$800,4,FALSE)), 0,VLOOKUP(G314,Round4_Transactions!$A$2:$F$800,4,FALSE))</f>
        <v>0</v>
      </c>
      <c r="K314" s="60">
        <f>IF(ISNA(VLOOKUP(G314,Round4_Transactions!$A$2:$F$800,5,FALSE)), 0,VLOOKUP(G314,Round4_Transactions!$A$2:$F$800,5,FALSE))</f>
        <v>0</v>
      </c>
      <c r="L314" s="86">
        <f>IF(ISNA(VLOOKUP(G314,Round4_Transactions!$A$2:$F$800,6,FALSE)), 0,VLOOKUP(G314,Round4_Transactions!$A$2:$F$800,6,FALSE))</f>
        <v>0</v>
      </c>
      <c r="M314" s="107">
        <f t="shared" si="1"/>
        <v>0</v>
      </c>
      <c r="N314" s="107">
        <f t="shared" si="3"/>
        <v>0</v>
      </c>
      <c r="O314" s="107">
        <f t="shared" si="4"/>
        <v>0</v>
      </c>
      <c r="P314" s="107">
        <f t="shared" si="5"/>
        <v>0</v>
      </c>
      <c r="Q314" s="107">
        <f t="shared" si="6"/>
        <v>0</v>
      </c>
      <c r="R314" s="107">
        <f t="shared" si="7"/>
        <v>0</v>
      </c>
      <c r="S314" s="107">
        <f t="shared" si="8"/>
        <v>0</v>
      </c>
      <c r="T314" s="107">
        <f t="shared" si="9"/>
        <v>0</v>
      </c>
      <c r="U314" s="107">
        <f t="shared" si="10"/>
        <v>0</v>
      </c>
      <c r="V314" s="107">
        <f t="shared" si="11"/>
        <v>0</v>
      </c>
      <c r="W314" s="107">
        <f t="shared" si="12"/>
        <v>0</v>
      </c>
      <c r="X314" s="107">
        <f t="shared" si="13"/>
        <v>0</v>
      </c>
      <c r="Y314" s="107">
        <f t="shared" si="14"/>
        <v>0</v>
      </c>
      <c r="Z314" s="107">
        <f t="shared" si="54"/>
        <v>0</v>
      </c>
      <c r="AA314" s="107">
        <f t="shared" si="55"/>
        <v>0</v>
      </c>
      <c r="AB314" s="107">
        <f t="shared" si="56"/>
        <v>0</v>
      </c>
      <c r="AC314" s="107">
        <f t="shared" si="57"/>
        <v>0</v>
      </c>
      <c r="AD314" s="107">
        <f t="shared" si="58"/>
        <v>0</v>
      </c>
      <c r="AE314" s="107">
        <f t="shared" si="59"/>
        <v>0</v>
      </c>
      <c r="AF314" s="107">
        <f t="shared" si="60"/>
        <v>0</v>
      </c>
      <c r="AG314" s="107">
        <f t="shared" si="61"/>
        <v>0</v>
      </c>
      <c r="AH314" s="107">
        <f t="shared" si="62"/>
        <v>0</v>
      </c>
      <c r="AI314" s="107">
        <f t="shared" si="63"/>
        <v>0</v>
      </c>
      <c r="AJ314" s="107">
        <f t="shared" si="64"/>
        <v>0</v>
      </c>
      <c r="AK314" s="107">
        <f t="shared" si="65"/>
        <v>0</v>
      </c>
    </row>
    <row r="315">
      <c r="A315" s="107"/>
      <c r="B315" s="107"/>
      <c r="C315" s="107"/>
      <c r="D315" s="107"/>
      <c r="E315" s="107"/>
      <c r="F315" s="108">
        <f t="shared" si="53"/>
        <v>3550</v>
      </c>
      <c r="G315" s="90" t="s">
        <v>510</v>
      </c>
      <c r="H315" s="14">
        <f>IF(ISNA(VLOOKUP(G315,Round4_Transactions!$A$2:$F$800,2,FALSE)), 0,VLOOKUP(G315,Round4_Transactions!$A$2:$F$800,2,FALSE))</f>
        <v>0</v>
      </c>
      <c r="I315" s="60">
        <f>IF(ISNA(VLOOKUP(G315,Round4_Transactions!$A$2:$F$800,3,FALSE)), 0,VLOOKUP(G315,Round4_Transactions!$A$2:$F$800,3,FALSE))</f>
        <v>0</v>
      </c>
      <c r="J315" s="60">
        <f>IF(ISNA(VLOOKUP(G315,Round4_Transactions!$A$2:$F$800,4,FALSE)), 0,VLOOKUP(G315,Round4_Transactions!$A$2:$F$800,4,FALSE))</f>
        <v>0</v>
      </c>
      <c r="K315" s="60">
        <f>IF(ISNA(VLOOKUP(G315,Round4_Transactions!$A$2:$F$800,5,FALSE)), 0,VLOOKUP(G315,Round4_Transactions!$A$2:$F$800,5,FALSE))</f>
        <v>0</v>
      </c>
      <c r="L315" s="86">
        <f>IF(ISNA(VLOOKUP(G315,Round4_Transactions!$A$2:$F$800,6,FALSE)), 0,VLOOKUP(G315,Round4_Transactions!$A$2:$F$800,6,FALSE))</f>
        <v>0</v>
      </c>
      <c r="M315" s="107">
        <f t="shared" si="1"/>
        <v>0</v>
      </c>
      <c r="N315" s="107">
        <f t="shared" si="3"/>
        <v>0</v>
      </c>
      <c r="O315" s="107">
        <f t="shared" si="4"/>
        <v>0</v>
      </c>
      <c r="P315" s="107">
        <f t="shared" si="5"/>
        <v>0</v>
      </c>
      <c r="Q315" s="107">
        <f t="shared" si="6"/>
        <v>0</v>
      </c>
      <c r="R315" s="107">
        <f t="shared" si="7"/>
        <v>0</v>
      </c>
      <c r="S315" s="107">
        <f t="shared" si="8"/>
        <v>0</v>
      </c>
      <c r="T315" s="107">
        <f t="shared" si="9"/>
        <v>0</v>
      </c>
      <c r="U315" s="107">
        <f t="shared" si="10"/>
        <v>0</v>
      </c>
      <c r="V315" s="107">
        <f t="shared" si="11"/>
        <v>0</v>
      </c>
      <c r="W315" s="107">
        <f t="shared" si="12"/>
        <v>0</v>
      </c>
      <c r="X315" s="107">
        <f t="shared" si="13"/>
        <v>0</v>
      </c>
      <c r="Y315" s="107">
        <f t="shared" si="14"/>
        <v>0</v>
      </c>
      <c r="Z315" s="107">
        <f t="shared" si="54"/>
        <v>0</v>
      </c>
      <c r="AA315" s="107">
        <f t="shared" si="55"/>
        <v>0</v>
      </c>
      <c r="AB315" s="107">
        <f t="shared" si="56"/>
        <v>0</v>
      </c>
      <c r="AC315" s="107">
        <f t="shared" si="57"/>
        <v>0</v>
      </c>
      <c r="AD315" s="107">
        <f t="shared" si="58"/>
        <v>0</v>
      </c>
      <c r="AE315" s="107">
        <f t="shared" si="59"/>
        <v>0</v>
      </c>
      <c r="AF315" s="107">
        <f t="shared" si="60"/>
        <v>0</v>
      </c>
      <c r="AG315" s="107">
        <f t="shared" si="61"/>
        <v>0</v>
      </c>
      <c r="AH315" s="107">
        <f t="shared" si="62"/>
        <v>0</v>
      </c>
      <c r="AI315" s="107">
        <f t="shared" si="63"/>
        <v>0</v>
      </c>
      <c r="AJ315" s="107">
        <f t="shared" si="64"/>
        <v>0</v>
      </c>
      <c r="AK315" s="107">
        <f t="shared" si="65"/>
        <v>0</v>
      </c>
    </row>
    <row r="316">
      <c r="A316" s="107"/>
      <c r="B316" s="107"/>
      <c r="C316" s="107"/>
      <c r="D316" s="107"/>
      <c r="E316" s="107"/>
      <c r="F316" s="108">
        <f t="shared" si="53"/>
        <v>3550</v>
      </c>
      <c r="G316" s="90" t="s">
        <v>511</v>
      </c>
      <c r="H316" s="14">
        <f>IF(ISNA(VLOOKUP(G316,Round4_Transactions!$A$2:$F$800,2,FALSE)), 0,VLOOKUP(G316,Round4_Transactions!$A$2:$F$800,2,FALSE))</f>
        <v>0</v>
      </c>
      <c r="I316" s="60">
        <f>IF(ISNA(VLOOKUP(G316,Round4_Transactions!$A$2:$F$800,3,FALSE)), 0,VLOOKUP(G316,Round4_Transactions!$A$2:$F$800,3,FALSE))</f>
        <v>0</v>
      </c>
      <c r="J316" s="60">
        <f>IF(ISNA(VLOOKUP(G316,Round4_Transactions!$A$2:$F$800,4,FALSE)), 0,VLOOKUP(G316,Round4_Transactions!$A$2:$F$800,4,FALSE))</f>
        <v>0</v>
      </c>
      <c r="K316" s="60">
        <f>IF(ISNA(VLOOKUP(G316,Round4_Transactions!$A$2:$F$800,5,FALSE)), 0,VLOOKUP(G316,Round4_Transactions!$A$2:$F$800,5,FALSE))</f>
        <v>0</v>
      </c>
      <c r="L316" s="86">
        <f>IF(ISNA(VLOOKUP(G316,Round4_Transactions!$A$2:$F$800,6,FALSE)), 0,VLOOKUP(G316,Round4_Transactions!$A$2:$F$800,6,FALSE))</f>
        <v>0</v>
      </c>
      <c r="M316" s="107">
        <f t="shared" si="1"/>
        <v>0</v>
      </c>
      <c r="N316" s="107">
        <f t="shared" si="3"/>
        <v>0</v>
      </c>
      <c r="O316" s="107">
        <f t="shared" si="4"/>
        <v>0</v>
      </c>
      <c r="P316" s="107">
        <f t="shared" si="5"/>
        <v>0</v>
      </c>
      <c r="Q316" s="107">
        <f t="shared" si="6"/>
        <v>0</v>
      </c>
      <c r="R316" s="107">
        <f t="shared" si="7"/>
        <v>0</v>
      </c>
      <c r="S316" s="107">
        <f t="shared" si="8"/>
        <v>0</v>
      </c>
      <c r="T316" s="107">
        <f t="shared" si="9"/>
        <v>0</v>
      </c>
      <c r="U316" s="107">
        <f t="shared" si="10"/>
        <v>0</v>
      </c>
      <c r="V316" s="107">
        <f t="shared" si="11"/>
        <v>0</v>
      </c>
      <c r="W316" s="107">
        <f t="shared" si="12"/>
        <v>0</v>
      </c>
      <c r="X316" s="107">
        <f t="shared" si="13"/>
        <v>0</v>
      </c>
      <c r="Y316" s="107">
        <f t="shared" si="14"/>
        <v>0</v>
      </c>
      <c r="Z316" s="107">
        <f t="shared" si="54"/>
        <v>0</v>
      </c>
      <c r="AA316" s="107">
        <f t="shared" si="55"/>
        <v>0</v>
      </c>
      <c r="AB316" s="107">
        <f t="shared" si="56"/>
        <v>0</v>
      </c>
      <c r="AC316" s="107">
        <f t="shared" si="57"/>
        <v>0</v>
      </c>
      <c r="AD316" s="107">
        <f t="shared" si="58"/>
        <v>0</v>
      </c>
      <c r="AE316" s="107">
        <f t="shared" si="59"/>
        <v>0</v>
      </c>
      <c r="AF316" s="107">
        <f t="shared" si="60"/>
        <v>0</v>
      </c>
      <c r="AG316" s="107">
        <f t="shared" si="61"/>
        <v>0</v>
      </c>
      <c r="AH316" s="107">
        <f t="shared" si="62"/>
        <v>0</v>
      </c>
      <c r="AI316" s="107">
        <f t="shared" si="63"/>
        <v>0</v>
      </c>
      <c r="AJ316" s="107">
        <f t="shared" si="64"/>
        <v>0</v>
      </c>
      <c r="AK316" s="107">
        <f t="shared" si="65"/>
        <v>0</v>
      </c>
    </row>
    <row r="317">
      <c r="A317" s="107"/>
      <c r="B317" s="107"/>
      <c r="C317" s="107"/>
      <c r="D317" s="107"/>
      <c r="E317" s="107"/>
      <c r="F317" s="108">
        <f t="shared" si="53"/>
        <v>3550</v>
      </c>
      <c r="G317" s="90" t="s">
        <v>512</v>
      </c>
      <c r="H317" s="14">
        <f>IF(ISNA(VLOOKUP(G317,Round4_Transactions!$A$2:$F$800,2,FALSE)), 0,VLOOKUP(G317,Round4_Transactions!$A$2:$F$800,2,FALSE))</f>
        <v>0</v>
      </c>
      <c r="I317" s="60">
        <f>IF(ISNA(VLOOKUP(G317,Round4_Transactions!$A$2:$F$800,3,FALSE)), 0,VLOOKUP(G317,Round4_Transactions!$A$2:$F$800,3,FALSE))</f>
        <v>0</v>
      </c>
      <c r="J317" s="60">
        <f>IF(ISNA(VLOOKUP(G317,Round4_Transactions!$A$2:$F$800,4,FALSE)), 0,VLOOKUP(G317,Round4_Transactions!$A$2:$F$800,4,FALSE))</f>
        <v>0</v>
      </c>
      <c r="K317" s="60">
        <f>IF(ISNA(VLOOKUP(G317,Round4_Transactions!$A$2:$F$800,5,FALSE)), 0,VLOOKUP(G317,Round4_Transactions!$A$2:$F$800,5,FALSE))</f>
        <v>0</v>
      </c>
      <c r="L317" s="86">
        <f>IF(ISNA(VLOOKUP(G317,Round4_Transactions!$A$2:$F$800,6,FALSE)), 0,VLOOKUP(G317,Round4_Transactions!$A$2:$F$800,6,FALSE))</f>
        <v>0</v>
      </c>
      <c r="M317" s="107">
        <f t="shared" si="1"/>
        <v>0</v>
      </c>
      <c r="N317" s="107">
        <f t="shared" si="3"/>
        <v>0</v>
      </c>
      <c r="O317" s="107">
        <f t="shared" si="4"/>
        <v>0</v>
      </c>
      <c r="P317" s="107">
        <f t="shared" si="5"/>
        <v>0</v>
      </c>
      <c r="Q317" s="107">
        <f t="shared" si="6"/>
        <v>0</v>
      </c>
      <c r="R317" s="107">
        <f t="shared" si="7"/>
        <v>0</v>
      </c>
      <c r="S317" s="107">
        <f t="shared" si="8"/>
        <v>0</v>
      </c>
      <c r="T317" s="107">
        <f t="shared" si="9"/>
        <v>0</v>
      </c>
      <c r="U317" s="107">
        <f t="shared" si="10"/>
        <v>0</v>
      </c>
      <c r="V317" s="107">
        <f t="shared" si="11"/>
        <v>0</v>
      </c>
      <c r="W317" s="107">
        <f t="shared" si="12"/>
        <v>0</v>
      </c>
      <c r="X317" s="107">
        <f t="shared" si="13"/>
        <v>0</v>
      </c>
      <c r="Y317" s="107">
        <f t="shared" si="14"/>
        <v>0</v>
      </c>
      <c r="Z317" s="107">
        <f t="shared" si="54"/>
        <v>0</v>
      </c>
      <c r="AA317" s="107">
        <f t="shared" si="55"/>
        <v>0</v>
      </c>
      <c r="AB317" s="107">
        <f t="shared" si="56"/>
        <v>0</v>
      </c>
      <c r="AC317" s="107">
        <f t="shared" si="57"/>
        <v>0</v>
      </c>
      <c r="AD317" s="107">
        <f t="shared" si="58"/>
        <v>0</v>
      </c>
      <c r="AE317" s="107">
        <f t="shared" si="59"/>
        <v>0</v>
      </c>
      <c r="AF317" s="107">
        <f t="shared" si="60"/>
        <v>0</v>
      </c>
      <c r="AG317" s="107">
        <f t="shared" si="61"/>
        <v>0</v>
      </c>
      <c r="AH317" s="107">
        <f t="shared" si="62"/>
        <v>0</v>
      </c>
      <c r="AI317" s="107">
        <f t="shared" si="63"/>
        <v>0</v>
      </c>
      <c r="AJ317" s="107">
        <f t="shared" si="64"/>
        <v>0</v>
      </c>
      <c r="AK317" s="107">
        <f t="shared" si="65"/>
        <v>0</v>
      </c>
    </row>
    <row r="318">
      <c r="A318" s="107"/>
      <c r="B318" s="107"/>
      <c r="C318" s="107"/>
      <c r="D318" s="107"/>
      <c r="E318" s="107"/>
      <c r="F318" s="108">
        <f t="shared" si="53"/>
        <v>3550</v>
      </c>
      <c r="G318" s="90" t="s">
        <v>513</v>
      </c>
      <c r="H318" s="14">
        <f>IF(ISNA(VLOOKUP(G318,Round4_Transactions!$A$2:$F$800,2,FALSE)), 0,VLOOKUP(G318,Round4_Transactions!$A$2:$F$800,2,FALSE))</f>
        <v>0</v>
      </c>
      <c r="I318" s="60">
        <f>IF(ISNA(VLOOKUP(G318,Round4_Transactions!$A$2:$F$800,3,FALSE)), 0,VLOOKUP(G318,Round4_Transactions!$A$2:$F$800,3,FALSE))</f>
        <v>0</v>
      </c>
      <c r="J318" s="60">
        <f>IF(ISNA(VLOOKUP(G318,Round4_Transactions!$A$2:$F$800,4,FALSE)), 0,VLOOKUP(G318,Round4_Transactions!$A$2:$F$800,4,FALSE))</f>
        <v>0</v>
      </c>
      <c r="K318" s="60">
        <f>IF(ISNA(VLOOKUP(G318,Round4_Transactions!$A$2:$F$800,5,FALSE)), 0,VLOOKUP(G318,Round4_Transactions!$A$2:$F$800,5,FALSE))</f>
        <v>0</v>
      </c>
      <c r="L318" s="86">
        <f>IF(ISNA(VLOOKUP(G318,Round4_Transactions!$A$2:$F$800,6,FALSE)), 0,VLOOKUP(G318,Round4_Transactions!$A$2:$F$800,6,FALSE))</f>
        <v>0</v>
      </c>
      <c r="M318" s="107">
        <f t="shared" si="1"/>
        <v>0</v>
      </c>
      <c r="N318" s="107">
        <f t="shared" si="3"/>
        <v>0</v>
      </c>
      <c r="O318" s="107">
        <f t="shared" si="4"/>
        <v>0</v>
      </c>
      <c r="P318" s="107">
        <f t="shared" si="5"/>
        <v>0</v>
      </c>
      <c r="Q318" s="107">
        <f t="shared" si="6"/>
        <v>0</v>
      </c>
      <c r="R318" s="107">
        <f t="shared" si="7"/>
        <v>0</v>
      </c>
      <c r="S318" s="107">
        <f t="shared" si="8"/>
        <v>0</v>
      </c>
      <c r="T318" s="107">
        <f t="shared" si="9"/>
        <v>0</v>
      </c>
      <c r="U318" s="107">
        <f t="shared" si="10"/>
        <v>0</v>
      </c>
      <c r="V318" s="107">
        <f t="shared" si="11"/>
        <v>0</v>
      </c>
      <c r="W318" s="107">
        <f t="shared" si="12"/>
        <v>0</v>
      </c>
      <c r="X318" s="107">
        <f t="shared" si="13"/>
        <v>0</v>
      </c>
      <c r="Y318" s="107">
        <f t="shared" si="14"/>
        <v>0</v>
      </c>
      <c r="Z318" s="107">
        <f t="shared" si="54"/>
        <v>0</v>
      </c>
      <c r="AA318" s="107">
        <f t="shared" si="55"/>
        <v>0</v>
      </c>
      <c r="AB318" s="107">
        <f t="shared" si="56"/>
        <v>0</v>
      </c>
      <c r="AC318" s="107">
        <f t="shared" si="57"/>
        <v>0</v>
      </c>
      <c r="AD318" s="107">
        <f t="shared" si="58"/>
        <v>0</v>
      </c>
      <c r="AE318" s="107">
        <f t="shared" si="59"/>
        <v>0</v>
      </c>
      <c r="AF318" s="107">
        <f t="shared" si="60"/>
        <v>0</v>
      </c>
      <c r="AG318" s="107">
        <f t="shared" si="61"/>
        <v>0</v>
      </c>
      <c r="AH318" s="107">
        <f t="shared" si="62"/>
        <v>0</v>
      </c>
      <c r="AI318" s="107">
        <f t="shared" si="63"/>
        <v>0</v>
      </c>
      <c r="AJ318" s="107">
        <f t="shared" si="64"/>
        <v>0</v>
      </c>
      <c r="AK318" s="107">
        <f t="shared" si="65"/>
        <v>0</v>
      </c>
    </row>
    <row r="319">
      <c r="A319" s="107"/>
      <c r="B319" s="107"/>
      <c r="C319" s="107"/>
      <c r="D319" s="107"/>
      <c r="E319" s="107"/>
      <c r="F319" s="108">
        <f t="shared" si="53"/>
        <v>3550</v>
      </c>
      <c r="G319" s="90" t="s">
        <v>514</v>
      </c>
      <c r="H319" s="14">
        <f>IF(ISNA(VLOOKUP(G319,Round4_Transactions!$A$2:$F$800,2,FALSE)), 0,VLOOKUP(G319,Round4_Transactions!$A$2:$F$800,2,FALSE))</f>
        <v>0</v>
      </c>
      <c r="I319" s="60">
        <f>IF(ISNA(VLOOKUP(G319,Round4_Transactions!$A$2:$F$800,3,FALSE)), 0,VLOOKUP(G319,Round4_Transactions!$A$2:$F$800,3,FALSE))</f>
        <v>0</v>
      </c>
      <c r="J319" s="60">
        <f>IF(ISNA(VLOOKUP(G319,Round4_Transactions!$A$2:$F$800,4,FALSE)), 0,VLOOKUP(G319,Round4_Transactions!$A$2:$F$800,4,FALSE))</f>
        <v>0</v>
      </c>
      <c r="K319" s="60">
        <f>IF(ISNA(VLOOKUP(G319,Round4_Transactions!$A$2:$F$800,5,FALSE)), 0,VLOOKUP(G319,Round4_Transactions!$A$2:$F$800,5,FALSE))</f>
        <v>0</v>
      </c>
      <c r="L319" s="86">
        <f>IF(ISNA(VLOOKUP(G319,Round4_Transactions!$A$2:$F$800,6,FALSE)), 0,VLOOKUP(G319,Round4_Transactions!$A$2:$F$800,6,FALSE))</f>
        <v>0</v>
      </c>
      <c r="M319" s="107">
        <f t="shared" si="1"/>
        <v>0</v>
      </c>
      <c r="N319" s="107">
        <f t="shared" si="3"/>
        <v>0</v>
      </c>
      <c r="O319" s="107">
        <f t="shared" si="4"/>
        <v>0</v>
      </c>
      <c r="P319" s="107">
        <f t="shared" si="5"/>
        <v>0</v>
      </c>
      <c r="Q319" s="107">
        <f t="shared" si="6"/>
        <v>0</v>
      </c>
      <c r="R319" s="107">
        <f t="shared" si="7"/>
        <v>0</v>
      </c>
      <c r="S319" s="107">
        <f t="shared" si="8"/>
        <v>0</v>
      </c>
      <c r="T319" s="107">
        <f t="shared" si="9"/>
        <v>0</v>
      </c>
      <c r="U319" s="107">
        <f t="shared" si="10"/>
        <v>0</v>
      </c>
      <c r="V319" s="107">
        <f t="shared" si="11"/>
        <v>0</v>
      </c>
      <c r="W319" s="107">
        <f t="shared" si="12"/>
        <v>0</v>
      </c>
      <c r="X319" s="107">
        <f t="shared" si="13"/>
        <v>0</v>
      </c>
      <c r="Y319" s="107">
        <f t="shared" si="14"/>
        <v>0</v>
      </c>
      <c r="Z319" s="107">
        <f t="shared" si="54"/>
        <v>0</v>
      </c>
      <c r="AA319" s="107">
        <f t="shared" si="55"/>
        <v>0</v>
      </c>
      <c r="AB319" s="107">
        <f t="shared" si="56"/>
        <v>0</v>
      </c>
      <c r="AC319" s="107">
        <f t="shared" si="57"/>
        <v>0</v>
      </c>
      <c r="AD319" s="107">
        <f t="shared" si="58"/>
        <v>0</v>
      </c>
      <c r="AE319" s="107">
        <f t="shared" si="59"/>
        <v>0</v>
      </c>
      <c r="AF319" s="107">
        <f t="shared" si="60"/>
        <v>0</v>
      </c>
      <c r="AG319" s="107">
        <f t="shared" si="61"/>
        <v>0</v>
      </c>
      <c r="AH319" s="107">
        <f t="shared" si="62"/>
        <v>0</v>
      </c>
      <c r="AI319" s="107">
        <f t="shared" si="63"/>
        <v>0</v>
      </c>
      <c r="AJ319" s="107">
        <f t="shared" si="64"/>
        <v>0</v>
      </c>
      <c r="AK319" s="107">
        <f t="shared" si="65"/>
        <v>0</v>
      </c>
    </row>
    <row r="320">
      <c r="A320" s="107"/>
      <c r="B320" s="107"/>
      <c r="C320" s="107"/>
      <c r="D320" s="107"/>
      <c r="E320" s="107"/>
      <c r="F320" s="108">
        <f t="shared" si="53"/>
        <v>3550</v>
      </c>
      <c r="G320" s="90" t="s">
        <v>515</v>
      </c>
      <c r="H320" s="14">
        <f>IF(ISNA(VLOOKUP(G320,Round4_Transactions!$A$2:$F$800,2,FALSE)), 0,VLOOKUP(G320,Round4_Transactions!$A$2:$F$800,2,FALSE))</f>
        <v>0</v>
      </c>
      <c r="I320" s="60">
        <f>IF(ISNA(VLOOKUP(G320,Round4_Transactions!$A$2:$F$800,3,FALSE)), 0,VLOOKUP(G320,Round4_Transactions!$A$2:$F$800,3,FALSE))</f>
        <v>0</v>
      </c>
      <c r="J320" s="60">
        <f>IF(ISNA(VLOOKUP(G320,Round4_Transactions!$A$2:$F$800,4,FALSE)), 0,VLOOKUP(G320,Round4_Transactions!$A$2:$F$800,4,FALSE))</f>
        <v>0</v>
      </c>
      <c r="K320" s="60">
        <f>IF(ISNA(VLOOKUP(G320,Round4_Transactions!$A$2:$F$800,5,FALSE)), 0,VLOOKUP(G320,Round4_Transactions!$A$2:$F$800,5,FALSE))</f>
        <v>0</v>
      </c>
      <c r="L320" s="86">
        <f>IF(ISNA(VLOOKUP(G320,Round4_Transactions!$A$2:$F$800,6,FALSE)), 0,VLOOKUP(G320,Round4_Transactions!$A$2:$F$800,6,FALSE))</f>
        <v>0</v>
      </c>
      <c r="M320" s="107">
        <f t="shared" si="1"/>
        <v>0</v>
      </c>
      <c r="N320" s="107">
        <f t="shared" si="3"/>
        <v>0</v>
      </c>
      <c r="O320" s="107">
        <f t="shared" si="4"/>
        <v>0</v>
      </c>
      <c r="P320" s="107">
        <f t="shared" si="5"/>
        <v>0</v>
      </c>
      <c r="Q320" s="107">
        <f t="shared" si="6"/>
        <v>0</v>
      </c>
      <c r="R320" s="107">
        <f t="shared" si="7"/>
        <v>0</v>
      </c>
      <c r="S320" s="107">
        <f t="shared" si="8"/>
        <v>0</v>
      </c>
      <c r="T320" s="107">
        <f t="shared" si="9"/>
        <v>0</v>
      </c>
      <c r="U320" s="107">
        <f t="shared" si="10"/>
        <v>0</v>
      </c>
      <c r="V320" s="107">
        <f t="shared" si="11"/>
        <v>0</v>
      </c>
      <c r="W320" s="107">
        <f t="shared" si="12"/>
        <v>0</v>
      </c>
      <c r="X320" s="107">
        <f t="shared" si="13"/>
        <v>0</v>
      </c>
      <c r="Y320" s="107">
        <f t="shared" si="14"/>
        <v>0</v>
      </c>
      <c r="Z320" s="107">
        <f t="shared" si="54"/>
        <v>0</v>
      </c>
      <c r="AA320" s="107">
        <f t="shared" si="55"/>
        <v>0</v>
      </c>
      <c r="AB320" s="107">
        <f t="shared" si="56"/>
        <v>0</v>
      </c>
      <c r="AC320" s="107">
        <f t="shared" si="57"/>
        <v>0</v>
      </c>
      <c r="AD320" s="107">
        <f t="shared" si="58"/>
        <v>0</v>
      </c>
      <c r="AE320" s="107">
        <f t="shared" si="59"/>
        <v>0</v>
      </c>
      <c r="AF320" s="107">
        <f t="shared" si="60"/>
        <v>0</v>
      </c>
      <c r="AG320" s="107">
        <f t="shared" si="61"/>
        <v>0</v>
      </c>
      <c r="AH320" s="107">
        <f t="shared" si="62"/>
        <v>0</v>
      </c>
      <c r="AI320" s="107">
        <f t="shared" si="63"/>
        <v>0</v>
      </c>
      <c r="AJ320" s="107">
        <f t="shared" si="64"/>
        <v>0</v>
      </c>
      <c r="AK320" s="107">
        <f t="shared" si="65"/>
        <v>0</v>
      </c>
    </row>
    <row r="321">
      <c r="A321" s="115"/>
      <c r="B321" s="115"/>
      <c r="C321" s="115"/>
      <c r="D321" s="115"/>
      <c r="E321" s="115"/>
      <c r="F321" s="116"/>
      <c r="G321" s="114"/>
      <c r="H321" s="14" t="str">
        <f>IF(ISNA(VLOOKUP(G321,Round4_Transactions!$A$2:$F$800,2,FALSE)), 0,VLOOKUP(G321,Round4_Transactions!$A$2:$F$800,2,FALSE))</f>
        <v/>
      </c>
      <c r="I321" s="60" t="str">
        <f>IF(ISNA(VLOOKUP(G321,Round4_Transactions!$A$2:$F$800,3,FALSE)), 0,VLOOKUP(G321,Round4_Transactions!$A$2:$F$800,3,FALSE))</f>
        <v/>
      </c>
      <c r="J321" s="60" t="str">
        <f>IF(ISNA(VLOOKUP(G321,Round4_Transactions!$A$2:$F$800,4,FALSE)), 0,VLOOKUP(G321,Round4_Transactions!$A$2:$F$800,4,FALSE))</f>
        <v/>
      </c>
      <c r="K321" s="60" t="str">
        <f>IF(ISNA(VLOOKUP(G321,Round4_Transactions!$A$2:$F$800,5,FALSE)), 0,VLOOKUP(G321,Round4_Transactions!$A$2:$F$800,5,FALSE))</f>
        <v/>
      </c>
      <c r="L321" s="86" t="str">
        <f>IF(ISNA(VLOOKUP(G321,Round4_Transactions!$A$2:$F$800,6,FALSE)), 0,VLOOKUP(G321,Round4_Transactions!$A$2:$F$800,6,FALSE))</f>
        <v/>
      </c>
      <c r="M321" s="115">
        <f t="shared" si="1"/>
        <v>0</v>
      </c>
      <c r="N321" s="115">
        <f t="shared" si="3"/>
        <v>0</v>
      </c>
      <c r="O321" s="115">
        <f t="shared" si="4"/>
        <v>0</v>
      </c>
      <c r="P321" s="115">
        <f t="shared" si="5"/>
        <v>0</v>
      </c>
      <c r="Q321" s="115">
        <f t="shared" si="6"/>
        <v>0</v>
      </c>
      <c r="R321" s="115">
        <f t="shared" si="7"/>
        <v>0</v>
      </c>
      <c r="S321" s="115">
        <f t="shared" si="8"/>
        <v>0</v>
      </c>
      <c r="T321" s="115">
        <f t="shared" si="9"/>
        <v>0</v>
      </c>
      <c r="U321" s="115">
        <f t="shared" si="10"/>
        <v>0</v>
      </c>
      <c r="V321" s="115">
        <f t="shared" si="11"/>
        <v>0</v>
      </c>
      <c r="W321" s="115">
        <f t="shared" si="12"/>
        <v>0</v>
      </c>
      <c r="X321" s="115">
        <f t="shared" si="13"/>
        <v>0</v>
      </c>
      <c r="Y321" s="115">
        <f t="shared" si="14"/>
        <v>0</v>
      </c>
      <c r="Z321" s="115"/>
      <c r="AA321" s="115"/>
      <c r="AB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  <c r="AL321" s="117"/>
      <c r="AM321" s="117"/>
      <c r="AN321" s="117"/>
      <c r="AO321" s="117"/>
      <c r="AP321" s="117"/>
    </row>
    <row r="322">
      <c r="A322" s="102" t="str">
        <f>Stock_Prices!A31</f>
        <v>NVDA</v>
      </c>
      <c r="B322" s="102" t="str">
        <f>Stock_Prices!B31</f>
        <v>Nvidia</v>
      </c>
      <c r="C322" s="103">
        <f>Stock_Prices!C31-D322</f>
        <v>100000</v>
      </c>
      <c r="D322" s="104">
        <f>SUM(H322:H400)-SUM(J322:J400)</f>
        <v>0</v>
      </c>
      <c r="E322" s="118">
        <f>Stock_Prices!I31</f>
        <v>0.4</v>
      </c>
      <c r="F322" s="106">
        <f>Stock_Prices!J31</f>
        <v>7100</v>
      </c>
      <c r="G322" s="85" t="s">
        <v>516</v>
      </c>
      <c r="H322" s="14">
        <f>IF(ISNA(VLOOKUP(G322,Round4_Transactions!$A$2:$F$800,2,FALSE)), 0,VLOOKUP(G322,Round4_Transactions!$A$2:$F$800,2,FALSE))</f>
        <v>0</v>
      </c>
      <c r="I322" s="60">
        <f>IF(ISNA(VLOOKUP(G322,Round4_Transactions!$A$2:$F$800,3,FALSE)), 0,VLOOKUP(G322,Round4_Transactions!$A$2:$F$800,3,FALSE))</f>
        <v>0</v>
      </c>
      <c r="J322" s="60">
        <f>IF(ISNA(VLOOKUP(G322,Round4_Transactions!$A$2:$F$800,4,FALSE)), 0,VLOOKUP(G322,Round4_Transactions!$A$2:$F$800,4,FALSE))</f>
        <v>0</v>
      </c>
      <c r="K322" s="60">
        <f>IF(ISNA(VLOOKUP(G322,Round4_Transactions!$A$2:$F$800,5,FALSE)), 0,VLOOKUP(G322,Round4_Transactions!$A$2:$F$800,5,FALSE))</f>
        <v>0</v>
      </c>
      <c r="L322" s="86">
        <f>IF(ISNA(VLOOKUP(G322,Round4_Transactions!$A$2:$F$800,6,FALSE)), 0,VLOOKUP(G322,Round4_Transactions!$A$2:$F$800,6,FALSE))</f>
        <v>0</v>
      </c>
      <c r="M322" s="107">
        <f t="shared" si="1"/>
        <v>0</v>
      </c>
      <c r="N322" s="107">
        <f t="shared" si="3"/>
        <v>0</v>
      </c>
      <c r="O322" s="107">
        <f t="shared" si="4"/>
        <v>0</v>
      </c>
      <c r="P322" s="107">
        <f t="shared" si="5"/>
        <v>0</v>
      </c>
      <c r="Q322" s="107">
        <f t="shared" si="6"/>
        <v>0</v>
      </c>
      <c r="R322" s="107">
        <f t="shared" si="7"/>
        <v>0</v>
      </c>
      <c r="S322" s="107">
        <f t="shared" si="8"/>
        <v>0</v>
      </c>
      <c r="T322" s="107">
        <f t="shared" si="9"/>
        <v>0</v>
      </c>
      <c r="U322" s="107">
        <f t="shared" si="10"/>
        <v>0</v>
      </c>
      <c r="V322" s="107">
        <f t="shared" si="11"/>
        <v>0</v>
      </c>
      <c r="W322" s="107">
        <f t="shared" si="12"/>
        <v>0</v>
      </c>
      <c r="X322" s="107">
        <f t="shared" si="13"/>
        <v>0</v>
      </c>
      <c r="Y322" s="107">
        <f t="shared" si="14"/>
        <v>0</v>
      </c>
      <c r="Z322" s="107">
        <f>if($L322=1,H322-J322,0)</f>
        <v>0</v>
      </c>
      <c r="AA322" s="107">
        <f>if($L322=2,$H322-$J322,0)</f>
        <v>0</v>
      </c>
      <c r="AB322" s="107">
        <f>if($L322=3,$H322-$J322,0)</f>
        <v>0</v>
      </c>
      <c r="AC322" s="107">
        <f>if($L322=4,$H322-$J322,0)</f>
        <v>0</v>
      </c>
      <c r="AD322" s="107">
        <f>if($L322=5,$H322-$J322,0)</f>
        <v>0</v>
      </c>
      <c r="AE322" s="107">
        <f>if($L322=6,$H322-$J322,0)</f>
        <v>0</v>
      </c>
      <c r="AF322" s="107">
        <f>if($L322=7,$H322-$J322,0)</f>
        <v>0</v>
      </c>
      <c r="AG322" s="107">
        <f>if($L322=8,$H322-$J322,0)</f>
        <v>0</v>
      </c>
      <c r="AH322" s="107">
        <f>if($L322=9,$H322-$J322,0)</f>
        <v>0</v>
      </c>
      <c r="AI322" s="107">
        <f>if($L322=10,$H322-$J322,0)</f>
        <v>0</v>
      </c>
      <c r="AJ322" s="107">
        <f>if($L322=11,$H322-$J322,0)</f>
        <v>0</v>
      </c>
      <c r="AK322" s="107">
        <f>if($L322=12,$H322-$J322,0)</f>
        <v>0</v>
      </c>
    </row>
    <row r="323">
      <c r="A323" s="107"/>
      <c r="B323" s="107"/>
      <c r="C323" s="107"/>
      <c r="D323" s="107"/>
      <c r="E323" s="107"/>
      <c r="F323" s="108">
        <f t="shared" ref="F323:F400" si="66">if(H322&gt;0,I322+$E$322*(I322-F322)+$E$322,if(J322&gt;0,K322+$E$322*(K322-F322)-$E$322,F322))</f>
        <v>7100</v>
      </c>
      <c r="G323" s="90" t="s">
        <v>517</v>
      </c>
      <c r="H323" s="14">
        <f>IF(ISNA(VLOOKUP(G323,Round4_Transactions!$A$2:$F$800,2,FALSE)), 0,VLOOKUP(G323,Round4_Transactions!$A$2:$F$800,2,FALSE))</f>
        <v>0</v>
      </c>
      <c r="I323" s="60">
        <f>IF(ISNA(VLOOKUP(G323,Round4_Transactions!$A$2:$F$800,3,FALSE)), 0,VLOOKUP(G323,Round4_Transactions!$A$2:$F$800,3,FALSE))</f>
        <v>0</v>
      </c>
      <c r="J323" s="60">
        <f>IF(ISNA(VLOOKUP(G323,Round4_Transactions!$A$2:$F$800,4,FALSE)), 0,VLOOKUP(G323,Round4_Transactions!$A$2:$F$800,4,FALSE))</f>
        <v>0</v>
      </c>
      <c r="K323" s="60">
        <f>IF(ISNA(VLOOKUP(G323,Round4_Transactions!$A$2:$F$800,5,FALSE)), 0,VLOOKUP(G323,Round4_Transactions!$A$2:$F$800,5,FALSE))</f>
        <v>0</v>
      </c>
      <c r="L323" s="86">
        <f>IF(ISNA(VLOOKUP(G323,Round4_Transactions!$A$2:$F$800,6,FALSE)), 0,VLOOKUP(G323,Round4_Transactions!$A$2:$F$800,6,FALSE))</f>
        <v>0</v>
      </c>
      <c r="M323" s="107">
        <f t="shared" si="1"/>
        <v>0</v>
      </c>
      <c r="N323" s="107">
        <f t="shared" si="3"/>
        <v>0</v>
      </c>
      <c r="O323" s="107">
        <f t="shared" si="4"/>
        <v>0</v>
      </c>
      <c r="P323" s="107">
        <f t="shared" si="5"/>
        <v>0</v>
      </c>
      <c r="Q323" s="107">
        <f t="shared" si="6"/>
        <v>0</v>
      </c>
      <c r="R323" s="107">
        <f t="shared" si="7"/>
        <v>0</v>
      </c>
      <c r="S323" s="107">
        <f t="shared" si="8"/>
        <v>0</v>
      </c>
      <c r="T323" s="107">
        <f t="shared" si="9"/>
        <v>0</v>
      </c>
      <c r="U323" s="107">
        <f t="shared" si="10"/>
        <v>0</v>
      </c>
      <c r="V323" s="107">
        <f t="shared" si="11"/>
        <v>0</v>
      </c>
      <c r="W323" s="107">
        <f t="shared" si="12"/>
        <v>0</v>
      </c>
      <c r="X323" s="107">
        <f t="shared" si="13"/>
        <v>0</v>
      </c>
      <c r="Y323" s="107">
        <f t="shared" si="14"/>
        <v>0</v>
      </c>
      <c r="Z323" s="107">
        <f t="shared" ref="Z323:Z400" si="67">if($L323=1,$H323-$J323+Z322,Z322)</f>
        <v>0</v>
      </c>
      <c r="AA323" s="107">
        <f t="shared" ref="AA323:AA400" si="68">if($L323=2,$H323-$J323+AA322,AA322)</f>
        <v>0</v>
      </c>
      <c r="AB323" s="107">
        <f t="shared" ref="AB323:AB400" si="69">if($L323=3,$H323-$J323+AB322,AB322)</f>
        <v>0</v>
      </c>
      <c r="AC323" s="107">
        <f t="shared" ref="AC323:AC400" si="70">if($L323=4,$H323-$J323+AC322,AC322)</f>
        <v>0</v>
      </c>
      <c r="AD323" s="107">
        <f t="shared" ref="AD323:AD400" si="71">if($L323=5,$H323-$J323+AD322,AD322)</f>
        <v>0</v>
      </c>
      <c r="AE323" s="107">
        <f t="shared" ref="AE323:AE400" si="72">if($L323=6,$H323-$J323+AE322,AE322)</f>
        <v>0</v>
      </c>
      <c r="AF323" s="107">
        <f t="shared" ref="AF323:AF400" si="73">if($L323=7,$H323-$J323+AF322,AF322)</f>
        <v>0</v>
      </c>
      <c r="AG323" s="107">
        <f t="shared" ref="AG323:AG400" si="74">if($L323=8,$H323-$J323+AG322,AG322)</f>
        <v>0</v>
      </c>
      <c r="AH323" s="107">
        <f t="shared" ref="AH323:AH400" si="75">if($L323=9,$H323-$J323+AH322,AH322)</f>
        <v>0</v>
      </c>
      <c r="AI323" s="107">
        <f t="shared" ref="AI323:AI400" si="76">if($L323=10,$H323-$J323+AI322,AI322)</f>
        <v>0</v>
      </c>
      <c r="AJ323" s="107">
        <f t="shared" ref="AJ323:AJ400" si="77">if($L323=11,$H323-$J323+AJ322,AJ322)</f>
        <v>0</v>
      </c>
      <c r="AK323" s="107">
        <f t="shared" ref="AK323:AK400" si="78">if($L323=12,$H323-$J323+AK322,AK322)</f>
        <v>0</v>
      </c>
    </row>
    <row r="324">
      <c r="A324" s="107"/>
      <c r="B324" s="107"/>
      <c r="C324" s="107"/>
      <c r="D324" s="107"/>
      <c r="E324" s="107"/>
      <c r="F324" s="108">
        <f t="shared" si="66"/>
        <v>7100</v>
      </c>
      <c r="G324" s="90" t="s">
        <v>518</v>
      </c>
      <c r="H324" s="14">
        <f>IF(ISNA(VLOOKUP(G324,Round4_Transactions!$A$2:$F$800,2,FALSE)), 0,VLOOKUP(G324,Round4_Transactions!$A$2:$F$800,2,FALSE))</f>
        <v>0</v>
      </c>
      <c r="I324" s="60">
        <f>IF(ISNA(VLOOKUP(G324,Round4_Transactions!$A$2:$F$800,3,FALSE)), 0,VLOOKUP(G324,Round4_Transactions!$A$2:$F$800,3,FALSE))</f>
        <v>0</v>
      </c>
      <c r="J324" s="60">
        <f>IF(ISNA(VLOOKUP(G324,Round4_Transactions!$A$2:$F$800,4,FALSE)), 0,VLOOKUP(G324,Round4_Transactions!$A$2:$F$800,4,FALSE))</f>
        <v>0</v>
      </c>
      <c r="K324" s="60">
        <f>IF(ISNA(VLOOKUP(G324,Round4_Transactions!$A$2:$F$800,5,FALSE)), 0,VLOOKUP(G324,Round4_Transactions!$A$2:$F$800,5,FALSE))</f>
        <v>0</v>
      </c>
      <c r="L324" s="86">
        <f>IF(ISNA(VLOOKUP(G324,Round4_Transactions!$A$2:$F$800,6,FALSE)), 0,VLOOKUP(G324,Round4_Transactions!$A$2:$F$800,6,FALSE))</f>
        <v>0</v>
      </c>
      <c r="M324" s="107">
        <f t="shared" si="1"/>
        <v>0</v>
      </c>
      <c r="N324" s="107">
        <f t="shared" si="3"/>
        <v>0</v>
      </c>
      <c r="O324" s="107">
        <f t="shared" si="4"/>
        <v>0</v>
      </c>
      <c r="P324" s="107">
        <f t="shared" si="5"/>
        <v>0</v>
      </c>
      <c r="Q324" s="107">
        <f t="shared" si="6"/>
        <v>0</v>
      </c>
      <c r="R324" s="107">
        <f t="shared" si="7"/>
        <v>0</v>
      </c>
      <c r="S324" s="107">
        <f t="shared" si="8"/>
        <v>0</v>
      </c>
      <c r="T324" s="107">
        <f t="shared" si="9"/>
        <v>0</v>
      </c>
      <c r="U324" s="107">
        <f t="shared" si="10"/>
        <v>0</v>
      </c>
      <c r="V324" s="107">
        <f t="shared" si="11"/>
        <v>0</v>
      </c>
      <c r="W324" s="107">
        <f t="shared" si="12"/>
        <v>0</v>
      </c>
      <c r="X324" s="107">
        <f t="shared" si="13"/>
        <v>0</v>
      </c>
      <c r="Y324" s="107">
        <f t="shared" si="14"/>
        <v>0</v>
      </c>
      <c r="Z324" s="107">
        <f t="shared" si="67"/>
        <v>0</v>
      </c>
      <c r="AA324" s="107">
        <f t="shared" si="68"/>
        <v>0</v>
      </c>
      <c r="AB324" s="107">
        <f t="shared" si="69"/>
        <v>0</v>
      </c>
      <c r="AC324" s="107">
        <f t="shared" si="70"/>
        <v>0</v>
      </c>
      <c r="AD324" s="107">
        <f t="shared" si="71"/>
        <v>0</v>
      </c>
      <c r="AE324" s="107">
        <f t="shared" si="72"/>
        <v>0</v>
      </c>
      <c r="AF324" s="107">
        <f t="shared" si="73"/>
        <v>0</v>
      </c>
      <c r="AG324" s="107">
        <f t="shared" si="74"/>
        <v>0</v>
      </c>
      <c r="AH324" s="107">
        <f t="shared" si="75"/>
        <v>0</v>
      </c>
      <c r="AI324" s="107">
        <f t="shared" si="76"/>
        <v>0</v>
      </c>
      <c r="AJ324" s="107">
        <f t="shared" si="77"/>
        <v>0</v>
      </c>
      <c r="AK324" s="107">
        <f t="shared" si="78"/>
        <v>0</v>
      </c>
    </row>
    <row r="325">
      <c r="A325" s="107"/>
      <c r="B325" s="107"/>
      <c r="C325" s="107"/>
      <c r="D325" s="107"/>
      <c r="E325" s="107"/>
      <c r="F325" s="108">
        <f t="shared" si="66"/>
        <v>7100</v>
      </c>
      <c r="G325" s="90" t="s">
        <v>519</v>
      </c>
      <c r="H325" s="14">
        <f>IF(ISNA(VLOOKUP(G325,Round4_Transactions!$A$2:$F$800,2,FALSE)), 0,VLOOKUP(G325,Round4_Transactions!$A$2:$F$800,2,FALSE))</f>
        <v>0</v>
      </c>
      <c r="I325" s="60">
        <f>IF(ISNA(VLOOKUP(G325,Round4_Transactions!$A$2:$F$800,3,FALSE)), 0,VLOOKUP(G325,Round4_Transactions!$A$2:$F$800,3,FALSE))</f>
        <v>0</v>
      </c>
      <c r="J325" s="60">
        <f>IF(ISNA(VLOOKUP(G325,Round4_Transactions!$A$2:$F$800,4,FALSE)), 0,VLOOKUP(G325,Round4_Transactions!$A$2:$F$800,4,FALSE))</f>
        <v>0</v>
      </c>
      <c r="K325" s="60">
        <f>IF(ISNA(VLOOKUP(G325,Round4_Transactions!$A$2:$F$800,5,FALSE)), 0,VLOOKUP(G325,Round4_Transactions!$A$2:$F$800,5,FALSE))</f>
        <v>0</v>
      </c>
      <c r="L325" s="86">
        <f>IF(ISNA(VLOOKUP(G325,Round4_Transactions!$A$2:$F$800,6,FALSE)), 0,VLOOKUP(G325,Round4_Transactions!$A$2:$F$800,6,FALSE))</f>
        <v>0</v>
      </c>
      <c r="M325" s="107">
        <f t="shared" si="1"/>
        <v>0</v>
      </c>
      <c r="N325" s="107">
        <f t="shared" si="3"/>
        <v>0</v>
      </c>
      <c r="O325" s="107">
        <f t="shared" si="4"/>
        <v>0</v>
      </c>
      <c r="P325" s="107">
        <f t="shared" si="5"/>
        <v>0</v>
      </c>
      <c r="Q325" s="107">
        <f t="shared" si="6"/>
        <v>0</v>
      </c>
      <c r="R325" s="107">
        <f t="shared" si="7"/>
        <v>0</v>
      </c>
      <c r="S325" s="107">
        <f t="shared" si="8"/>
        <v>0</v>
      </c>
      <c r="T325" s="107">
        <f t="shared" si="9"/>
        <v>0</v>
      </c>
      <c r="U325" s="107">
        <f t="shared" si="10"/>
        <v>0</v>
      </c>
      <c r="V325" s="107">
        <f t="shared" si="11"/>
        <v>0</v>
      </c>
      <c r="W325" s="107">
        <f t="shared" si="12"/>
        <v>0</v>
      </c>
      <c r="X325" s="107">
        <f t="shared" si="13"/>
        <v>0</v>
      </c>
      <c r="Y325" s="107">
        <f t="shared" si="14"/>
        <v>0</v>
      </c>
      <c r="Z325" s="107">
        <f t="shared" si="67"/>
        <v>0</v>
      </c>
      <c r="AA325" s="107">
        <f t="shared" si="68"/>
        <v>0</v>
      </c>
      <c r="AB325" s="107">
        <f t="shared" si="69"/>
        <v>0</v>
      </c>
      <c r="AC325" s="107">
        <f t="shared" si="70"/>
        <v>0</v>
      </c>
      <c r="AD325" s="107">
        <f t="shared" si="71"/>
        <v>0</v>
      </c>
      <c r="AE325" s="107">
        <f t="shared" si="72"/>
        <v>0</v>
      </c>
      <c r="AF325" s="107">
        <f t="shared" si="73"/>
        <v>0</v>
      </c>
      <c r="AG325" s="107">
        <f t="shared" si="74"/>
        <v>0</v>
      </c>
      <c r="AH325" s="107">
        <f t="shared" si="75"/>
        <v>0</v>
      </c>
      <c r="AI325" s="107">
        <f t="shared" si="76"/>
        <v>0</v>
      </c>
      <c r="AJ325" s="107">
        <f t="shared" si="77"/>
        <v>0</v>
      </c>
      <c r="AK325" s="107">
        <f t="shared" si="78"/>
        <v>0</v>
      </c>
    </row>
    <row r="326">
      <c r="A326" s="107"/>
      <c r="B326" s="107"/>
      <c r="C326" s="107"/>
      <c r="D326" s="107"/>
      <c r="E326" s="107"/>
      <c r="F326" s="108">
        <f t="shared" si="66"/>
        <v>7100</v>
      </c>
      <c r="G326" s="90" t="s">
        <v>520</v>
      </c>
      <c r="H326" s="14">
        <f>IF(ISNA(VLOOKUP(G326,Round4_Transactions!$A$2:$F$800,2,FALSE)), 0,VLOOKUP(G326,Round4_Transactions!$A$2:$F$800,2,FALSE))</f>
        <v>0</v>
      </c>
      <c r="I326" s="60">
        <f>IF(ISNA(VLOOKUP(G326,Round4_Transactions!$A$2:$F$800,3,FALSE)), 0,VLOOKUP(G326,Round4_Transactions!$A$2:$F$800,3,FALSE))</f>
        <v>0</v>
      </c>
      <c r="J326" s="60">
        <f>IF(ISNA(VLOOKUP(G326,Round4_Transactions!$A$2:$F$800,4,FALSE)), 0,VLOOKUP(G326,Round4_Transactions!$A$2:$F$800,4,FALSE))</f>
        <v>0</v>
      </c>
      <c r="K326" s="60">
        <f>IF(ISNA(VLOOKUP(G326,Round4_Transactions!$A$2:$F$800,5,FALSE)), 0,VLOOKUP(G326,Round4_Transactions!$A$2:$F$800,5,FALSE))</f>
        <v>0</v>
      </c>
      <c r="L326" s="86">
        <f>IF(ISNA(VLOOKUP(G326,Round4_Transactions!$A$2:$F$800,6,FALSE)), 0,VLOOKUP(G326,Round4_Transactions!$A$2:$F$800,6,FALSE))</f>
        <v>0</v>
      </c>
      <c r="M326" s="107">
        <f t="shared" si="1"/>
        <v>0</v>
      </c>
      <c r="N326" s="107">
        <f t="shared" si="3"/>
        <v>0</v>
      </c>
      <c r="O326" s="107">
        <f t="shared" si="4"/>
        <v>0</v>
      </c>
      <c r="P326" s="107">
        <f t="shared" si="5"/>
        <v>0</v>
      </c>
      <c r="Q326" s="107">
        <f t="shared" si="6"/>
        <v>0</v>
      </c>
      <c r="R326" s="107">
        <f t="shared" si="7"/>
        <v>0</v>
      </c>
      <c r="S326" s="107">
        <f t="shared" si="8"/>
        <v>0</v>
      </c>
      <c r="T326" s="107">
        <f t="shared" si="9"/>
        <v>0</v>
      </c>
      <c r="U326" s="107">
        <f t="shared" si="10"/>
        <v>0</v>
      </c>
      <c r="V326" s="107">
        <f t="shared" si="11"/>
        <v>0</v>
      </c>
      <c r="W326" s="107">
        <f t="shared" si="12"/>
        <v>0</v>
      </c>
      <c r="X326" s="107">
        <f t="shared" si="13"/>
        <v>0</v>
      </c>
      <c r="Y326" s="107">
        <f t="shared" si="14"/>
        <v>0</v>
      </c>
      <c r="Z326" s="107">
        <f t="shared" si="67"/>
        <v>0</v>
      </c>
      <c r="AA326" s="107">
        <f t="shared" si="68"/>
        <v>0</v>
      </c>
      <c r="AB326" s="107">
        <f t="shared" si="69"/>
        <v>0</v>
      </c>
      <c r="AC326" s="107">
        <f t="shared" si="70"/>
        <v>0</v>
      </c>
      <c r="AD326" s="107">
        <f t="shared" si="71"/>
        <v>0</v>
      </c>
      <c r="AE326" s="107">
        <f t="shared" si="72"/>
        <v>0</v>
      </c>
      <c r="AF326" s="107">
        <f t="shared" si="73"/>
        <v>0</v>
      </c>
      <c r="AG326" s="107">
        <f t="shared" si="74"/>
        <v>0</v>
      </c>
      <c r="AH326" s="107">
        <f t="shared" si="75"/>
        <v>0</v>
      </c>
      <c r="AI326" s="107">
        <f t="shared" si="76"/>
        <v>0</v>
      </c>
      <c r="AJ326" s="107">
        <f t="shared" si="77"/>
        <v>0</v>
      </c>
      <c r="AK326" s="107">
        <f t="shared" si="78"/>
        <v>0</v>
      </c>
    </row>
    <row r="327">
      <c r="A327" s="107"/>
      <c r="B327" s="107"/>
      <c r="C327" s="107"/>
      <c r="D327" s="107"/>
      <c r="E327" s="107"/>
      <c r="F327" s="108">
        <f t="shared" si="66"/>
        <v>7100</v>
      </c>
      <c r="G327" s="90" t="s">
        <v>521</v>
      </c>
      <c r="H327" s="14">
        <f>IF(ISNA(VLOOKUP(G327,Round4_Transactions!$A$2:$F$800,2,FALSE)), 0,VLOOKUP(G327,Round4_Transactions!$A$2:$F$800,2,FALSE))</f>
        <v>0</v>
      </c>
      <c r="I327" s="60">
        <f>IF(ISNA(VLOOKUP(G327,Round4_Transactions!$A$2:$F$800,3,FALSE)), 0,VLOOKUP(G327,Round4_Transactions!$A$2:$F$800,3,FALSE))</f>
        <v>0</v>
      </c>
      <c r="J327" s="60">
        <f>IF(ISNA(VLOOKUP(G327,Round4_Transactions!$A$2:$F$800,4,FALSE)), 0,VLOOKUP(G327,Round4_Transactions!$A$2:$F$800,4,FALSE))</f>
        <v>0</v>
      </c>
      <c r="K327" s="60">
        <f>IF(ISNA(VLOOKUP(G327,Round4_Transactions!$A$2:$F$800,5,FALSE)), 0,VLOOKUP(G327,Round4_Transactions!$A$2:$F$800,5,FALSE))</f>
        <v>0</v>
      </c>
      <c r="L327" s="86">
        <f>IF(ISNA(VLOOKUP(G327,Round4_Transactions!$A$2:$F$800,6,FALSE)), 0,VLOOKUP(G327,Round4_Transactions!$A$2:$F$800,6,FALSE))</f>
        <v>0</v>
      </c>
      <c r="M327" s="107">
        <f t="shared" si="1"/>
        <v>0</v>
      </c>
      <c r="N327" s="107">
        <f t="shared" si="3"/>
        <v>0</v>
      </c>
      <c r="O327" s="107">
        <f t="shared" si="4"/>
        <v>0</v>
      </c>
      <c r="P327" s="107">
        <f t="shared" si="5"/>
        <v>0</v>
      </c>
      <c r="Q327" s="107">
        <f t="shared" si="6"/>
        <v>0</v>
      </c>
      <c r="R327" s="107">
        <f t="shared" si="7"/>
        <v>0</v>
      </c>
      <c r="S327" s="107">
        <f t="shared" si="8"/>
        <v>0</v>
      </c>
      <c r="T327" s="107">
        <f t="shared" si="9"/>
        <v>0</v>
      </c>
      <c r="U327" s="107">
        <f t="shared" si="10"/>
        <v>0</v>
      </c>
      <c r="V327" s="107">
        <f t="shared" si="11"/>
        <v>0</v>
      </c>
      <c r="W327" s="107">
        <f t="shared" si="12"/>
        <v>0</v>
      </c>
      <c r="X327" s="107">
        <f t="shared" si="13"/>
        <v>0</v>
      </c>
      <c r="Y327" s="107">
        <f t="shared" si="14"/>
        <v>0</v>
      </c>
      <c r="Z327" s="107">
        <f t="shared" si="67"/>
        <v>0</v>
      </c>
      <c r="AA327" s="107">
        <f t="shared" si="68"/>
        <v>0</v>
      </c>
      <c r="AB327" s="107">
        <f t="shared" si="69"/>
        <v>0</v>
      </c>
      <c r="AC327" s="107">
        <f t="shared" si="70"/>
        <v>0</v>
      </c>
      <c r="AD327" s="107">
        <f t="shared" si="71"/>
        <v>0</v>
      </c>
      <c r="AE327" s="107">
        <f t="shared" si="72"/>
        <v>0</v>
      </c>
      <c r="AF327" s="107">
        <f t="shared" si="73"/>
        <v>0</v>
      </c>
      <c r="AG327" s="107">
        <f t="shared" si="74"/>
        <v>0</v>
      </c>
      <c r="AH327" s="107">
        <f t="shared" si="75"/>
        <v>0</v>
      </c>
      <c r="AI327" s="107">
        <f t="shared" si="76"/>
        <v>0</v>
      </c>
      <c r="AJ327" s="107">
        <f t="shared" si="77"/>
        <v>0</v>
      </c>
      <c r="AK327" s="107">
        <f t="shared" si="78"/>
        <v>0</v>
      </c>
    </row>
    <row r="328">
      <c r="A328" s="107"/>
      <c r="B328" s="107"/>
      <c r="C328" s="107"/>
      <c r="D328" s="107"/>
      <c r="E328" s="107"/>
      <c r="F328" s="108">
        <f t="shared" si="66"/>
        <v>7100</v>
      </c>
      <c r="G328" s="90" t="s">
        <v>522</v>
      </c>
      <c r="H328" s="14">
        <f>IF(ISNA(VLOOKUP(G328,Round4_Transactions!$A$2:$F$800,2,FALSE)), 0,VLOOKUP(G328,Round4_Transactions!$A$2:$F$800,2,FALSE))</f>
        <v>0</v>
      </c>
      <c r="I328" s="60">
        <f>IF(ISNA(VLOOKUP(G328,Round4_Transactions!$A$2:$F$800,3,FALSE)), 0,VLOOKUP(G328,Round4_Transactions!$A$2:$F$800,3,FALSE))</f>
        <v>0</v>
      </c>
      <c r="J328" s="60">
        <f>IF(ISNA(VLOOKUP(G328,Round4_Transactions!$A$2:$F$800,4,FALSE)), 0,VLOOKUP(G328,Round4_Transactions!$A$2:$F$800,4,FALSE))</f>
        <v>0</v>
      </c>
      <c r="K328" s="60">
        <f>IF(ISNA(VLOOKUP(G328,Round4_Transactions!$A$2:$F$800,5,FALSE)), 0,VLOOKUP(G328,Round4_Transactions!$A$2:$F$800,5,FALSE))</f>
        <v>0</v>
      </c>
      <c r="L328" s="86">
        <f>IF(ISNA(VLOOKUP(G328,Round4_Transactions!$A$2:$F$800,6,FALSE)), 0,VLOOKUP(G328,Round4_Transactions!$A$2:$F$800,6,FALSE))</f>
        <v>0</v>
      </c>
      <c r="M328" s="107">
        <f t="shared" si="1"/>
        <v>0</v>
      </c>
      <c r="N328" s="107">
        <f t="shared" si="3"/>
        <v>0</v>
      </c>
      <c r="O328" s="107">
        <f t="shared" si="4"/>
        <v>0</v>
      </c>
      <c r="P328" s="107">
        <f t="shared" si="5"/>
        <v>0</v>
      </c>
      <c r="Q328" s="107">
        <f t="shared" si="6"/>
        <v>0</v>
      </c>
      <c r="R328" s="107">
        <f t="shared" si="7"/>
        <v>0</v>
      </c>
      <c r="S328" s="107">
        <f t="shared" si="8"/>
        <v>0</v>
      </c>
      <c r="T328" s="107">
        <f t="shared" si="9"/>
        <v>0</v>
      </c>
      <c r="U328" s="107">
        <f t="shared" si="10"/>
        <v>0</v>
      </c>
      <c r="V328" s="107">
        <f t="shared" si="11"/>
        <v>0</v>
      </c>
      <c r="W328" s="107">
        <f t="shared" si="12"/>
        <v>0</v>
      </c>
      <c r="X328" s="107">
        <f t="shared" si="13"/>
        <v>0</v>
      </c>
      <c r="Y328" s="107">
        <f t="shared" si="14"/>
        <v>0</v>
      </c>
      <c r="Z328" s="107">
        <f t="shared" si="67"/>
        <v>0</v>
      </c>
      <c r="AA328" s="107">
        <f t="shared" si="68"/>
        <v>0</v>
      </c>
      <c r="AB328" s="107">
        <f t="shared" si="69"/>
        <v>0</v>
      </c>
      <c r="AC328" s="107">
        <f t="shared" si="70"/>
        <v>0</v>
      </c>
      <c r="AD328" s="107">
        <f t="shared" si="71"/>
        <v>0</v>
      </c>
      <c r="AE328" s="107">
        <f t="shared" si="72"/>
        <v>0</v>
      </c>
      <c r="AF328" s="107">
        <f t="shared" si="73"/>
        <v>0</v>
      </c>
      <c r="AG328" s="107">
        <f t="shared" si="74"/>
        <v>0</v>
      </c>
      <c r="AH328" s="107">
        <f t="shared" si="75"/>
        <v>0</v>
      </c>
      <c r="AI328" s="107">
        <f t="shared" si="76"/>
        <v>0</v>
      </c>
      <c r="AJ328" s="107">
        <f t="shared" si="77"/>
        <v>0</v>
      </c>
      <c r="AK328" s="107">
        <f t="shared" si="78"/>
        <v>0</v>
      </c>
    </row>
    <row r="329">
      <c r="A329" s="107"/>
      <c r="B329" s="107"/>
      <c r="C329" s="107"/>
      <c r="D329" s="107"/>
      <c r="E329" s="107"/>
      <c r="F329" s="108">
        <f t="shared" si="66"/>
        <v>7100</v>
      </c>
      <c r="G329" s="90" t="s">
        <v>523</v>
      </c>
      <c r="H329" s="14">
        <f>IF(ISNA(VLOOKUP(G329,Round4_Transactions!$A$2:$F$800,2,FALSE)), 0,VLOOKUP(G329,Round4_Transactions!$A$2:$F$800,2,FALSE))</f>
        <v>0</v>
      </c>
      <c r="I329" s="60">
        <f>IF(ISNA(VLOOKUP(G329,Round4_Transactions!$A$2:$F$800,3,FALSE)), 0,VLOOKUP(G329,Round4_Transactions!$A$2:$F$800,3,FALSE))</f>
        <v>0</v>
      </c>
      <c r="J329" s="60">
        <f>IF(ISNA(VLOOKUP(G329,Round4_Transactions!$A$2:$F$800,4,FALSE)), 0,VLOOKUP(G329,Round4_Transactions!$A$2:$F$800,4,FALSE))</f>
        <v>0</v>
      </c>
      <c r="K329" s="60">
        <f>IF(ISNA(VLOOKUP(G329,Round4_Transactions!$A$2:$F$800,5,FALSE)), 0,VLOOKUP(G329,Round4_Transactions!$A$2:$F$800,5,FALSE))</f>
        <v>0</v>
      </c>
      <c r="L329" s="86">
        <f>IF(ISNA(VLOOKUP(G329,Round4_Transactions!$A$2:$F$800,6,FALSE)), 0,VLOOKUP(G329,Round4_Transactions!$A$2:$F$800,6,FALSE))</f>
        <v>0</v>
      </c>
      <c r="M329" s="107">
        <f t="shared" si="1"/>
        <v>0</v>
      </c>
      <c r="N329" s="107">
        <f t="shared" si="3"/>
        <v>0</v>
      </c>
      <c r="O329" s="107">
        <f t="shared" si="4"/>
        <v>0</v>
      </c>
      <c r="P329" s="107">
        <f t="shared" si="5"/>
        <v>0</v>
      </c>
      <c r="Q329" s="107">
        <f t="shared" si="6"/>
        <v>0</v>
      </c>
      <c r="R329" s="107">
        <f t="shared" si="7"/>
        <v>0</v>
      </c>
      <c r="S329" s="107">
        <f t="shared" si="8"/>
        <v>0</v>
      </c>
      <c r="T329" s="107">
        <f t="shared" si="9"/>
        <v>0</v>
      </c>
      <c r="U329" s="107">
        <f t="shared" si="10"/>
        <v>0</v>
      </c>
      <c r="V329" s="107">
        <f t="shared" si="11"/>
        <v>0</v>
      </c>
      <c r="W329" s="107">
        <f t="shared" si="12"/>
        <v>0</v>
      </c>
      <c r="X329" s="107">
        <f t="shared" si="13"/>
        <v>0</v>
      </c>
      <c r="Y329" s="107">
        <f t="shared" si="14"/>
        <v>0</v>
      </c>
      <c r="Z329" s="107">
        <f t="shared" si="67"/>
        <v>0</v>
      </c>
      <c r="AA329" s="107">
        <f t="shared" si="68"/>
        <v>0</v>
      </c>
      <c r="AB329" s="107">
        <f t="shared" si="69"/>
        <v>0</v>
      </c>
      <c r="AC329" s="107">
        <f t="shared" si="70"/>
        <v>0</v>
      </c>
      <c r="AD329" s="107">
        <f t="shared" si="71"/>
        <v>0</v>
      </c>
      <c r="AE329" s="107">
        <f t="shared" si="72"/>
        <v>0</v>
      </c>
      <c r="AF329" s="107">
        <f t="shared" si="73"/>
        <v>0</v>
      </c>
      <c r="AG329" s="107">
        <f t="shared" si="74"/>
        <v>0</v>
      </c>
      <c r="AH329" s="107">
        <f t="shared" si="75"/>
        <v>0</v>
      </c>
      <c r="AI329" s="107">
        <f t="shared" si="76"/>
        <v>0</v>
      </c>
      <c r="AJ329" s="107">
        <f t="shared" si="77"/>
        <v>0</v>
      </c>
      <c r="AK329" s="107">
        <f t="shared" si="78"/>
        <v>0</v>
      </c>
    </row>
    <row r="330">
      <c r="A330" s="107"/>
      <c r="B330" s="107"/>
      <c r="C330" s="107"/>
      <c r="D330" s="107"/>
      <c r="E330" s="107"/>
      <c r="F330" s="108">
        <f t="shared" si="66"/>
        <v>7100</v>
      </c>
      <c r="G330" s="90" t="s">
        <v>524</v>
      </c>
      <c r="H330" s="14">
        <f>IF(ISNA(VLOOKUP(G330,Round4_Transactions!$A$2:$F$800,2,FALSE)), 0,VLOOKUP(G330,Round4_Transactions!$A$2:$F$800,2,FALSE))</f>
        <v>0</v>
      </c>
      <c r="I330" s="60">
        <f>IF(ISNA(VLOOKUP(G330,Round4_Transactions!$A$2:$F$800,3,FALSE)), 0,VLOOKUP(G330,Round4_Transactions!$A$2:$F$800,3,FALSE))</f>
        <v>0</v>
      </c>
      <c r="J330" s="60">
        <f>IF(ISNA(VLOOKUP(G330,Round4_Transactions!$A$2:$F$800,4,FALSE)), 0,VLOOKUP(G330,Round4_Transactions!$A$2:$F$800,4,FALSE))</f>
        <v>0</v>
      </c>
      <c r="K330" s="60">
        <f>IF(ISNA(VLOOKUP(G330,Round4_Transactions!$A$2:$F$800,5,FALSE)), 0,VLOOKUP(G330,Round4_Transactions!$A$2:$F$800,5,FALSE))</f>
        <v>0</v>
      </c>
      <c r="L330" s="86">
        <f>IF(ISNA(VLOOKUP(G330,Round4_Transactions!$A$2:$F$800,6,FALSE)), 0,VLOOKUP(G330,Round4_Transactions!$A$2:$F$800,6,FALSE))</f>
        <v>0</v>
      </c>
      <c r="M330" s="107">
        <f t="shared" si="1"/>
        <v>0</v>
      </c>
      <c r="N330" s="107">
        <f t="shared" si="3"/>
        <v>0</v>
      </c>
      <c r="O330" s="107">
        <f t="shared" si="4"/>
        <v>0</v>
      </c>
      <c r="P330" s="107">
        <f t="shared" si="5"/>
        <v>0</v>
      </c>
      <c r="Q330" s="107">
        <f t="shared" si="6"/>
        <v>0</v>
      </c>
      <c r="R330" s="107">
        <f t="shared" si="7"/>
        <v>0</v>
      </c>
      <c r="S330" s="107">
        <f t="shared" si="8"/>
        <v>0</v>
      </c>
      <c r="T330" s="107">
        <f t="shared" si="9"/>
        <v>0</v>
      </c>
      <c r="U330" s="107">
        <f t="shared" si="10"/>
        <v>0</v>
      </c>
      <c r="V330" s="107">
        <f t="shared" si="11"/>
        <v>0</v>
      </c>
      <c r="W330" s="107">
        <f t="shared" si="12"/>
        <v>0</v>
      </c>
      <c r="X330" s="107">
        <f t="shared" si="13"/>
        <v>0</v>
      </c>
      <c r="Y330" s="107">
        <f t="shared" si="14"/>
        <v>0</v>
      </c>
      <c r="Z330" s="107">
        <f t="shared" si="67"/>
        <v>0</v>
      </c>
      <c r="AA330" s="107">
        <f t="shared" si="68"/>
        <v>0</v>
      </c>
      <c r="AB330" s="107">
        <f t="shared" si="69"/>
        <v>0</v>
      </c>
      <c r="AC330" s="107">
        <f t="shared" si="70"/>
        <v>0</v>
      </c>
      <c r="AD330" s="107">
        <f t="shared" si="71"/>
        <v>0</v>
      </c>
      <c r="AE330" s="107">
        <f t="shared" si="72"/>
        <v>0</v>
      </c>
      <c r="AF330" s="107">
        <f t="shared" si="73"/>
        <v>0</v>
      </c>
      <c r="AG330" s="107">
        <f t="shared" si="74"/>
        <v>0</v>
      </c>
      <c r="AH330" s="107">
        <f t="shared" si="75"/>
        <v>0</v>
      </c>
      <c r="AI330" s="107">
        <f t="shared" si="76"/>
        <v>0</v>
      </c>
      <c r="AJ330" s="107">
        <f t="shared" si="77"/>
        <v>0</v>
      </c>
      <c r="AK330" s="107">
        <f t="shared" si="78"/>
        <v>0</v>
      </c>
    </row>
    <row r="331">
      <c r="A331" s="107"/>
      <c r="B331" s="107"/>
      <c r="C331" s="107"/>
      <c r="D331" s="109"/>
      <c r="E331" s="107"/>
      <c r="F331" s="108">
        <f t="shared" si="66"/>
        <v>7100</v>
      </c>
      <c r="G331" s="90" t="s">
        <v>525</v>
      </c>
      <c r="H331" s="14">
        <f>IF(ISNA(VLOOKUP(G331,Round4_Transactions!$A$2:$F$800,2,FALSE)), 0,VLOOKUP(G331,Round4_Transactions!$A$2:$F$800,2,FALSE))</f>
        <v>0</v>
      </c>
      <c r="I331" s="60">
        <f>IF(ISNA(VLOOKUP(G331,Round4_Transactions!$A$2:$F$800,3,FALSE)), 0,VLOOKUP(G331,Round4_Transactions!$A$2:$F$800,3,FALSE))</f>
        <v>0</v>
      </c>
      <c r="J331" s="60">
        <f>IF(ISNA(VLOOKUP(G331,Round4_Transactions!$A$2:$F$800,4,FALSE)), 0,VLOOKUP(G331,Round4_Transactions!$A$2:$F$800,4,FALSE))</f>
        <v>0</v>
      </c>
      <c r="K331" s="60">
        <f>IF(ISNA(VLOOKUP(G331,Round4_Transactions!$A$2:$F$800,5,FALSE)), 0,VLOOKUP(G331,Round4_Transactions!$A$2:$F$800,5,FALSE))</f>
        <v>0</v>
      </c>
      <c r="L331" s="86">
        <f>IF(ISNA(VLOOKUP(G331,Round4_Transactions!$A$2:$F$800,6,FALSE)), 0,VLOOKUP(G331,Round4_Transactions!$A$2:$F$800,6,FALSE))</f>
        <v>0</v>
      </c>
      <c r="M331" s="107">
        <f t="shared" si="1"/>
        <v>0</v>
      </c>
      <c r="N331" s="107">
        <f t="shared" si="3"/>
        <v>0</v>
      </c>
      <c r="O331" s="107">
        <f t="shared" si="4"/>
        <v>0</v>
      </c>
      <c r="P331" s="107">
        <f t="shared" si="5"/>
        <v>0</v>
      </c>
      <c r="Q331" s="107">
        <f t="shared" si="6"/>
        <v>0</v>
      </c>
      <c r="R331" s="107">
        <f t="shared" si="7"/>
        <v>0</v>
      </c>
      <c r="S331" s="107">
        <f t="shared" si="8"/>
        <v>0</v>
      </c>
      <c r="T331" s="107">
        <f t="shared" si="9"/>
        <v>0</v>
      </c>
      <c r="U331" s="107">
        <f t="shared" si="10"/>
        <v>0</v>
      </c>
      <c r="V331" s="107">
        <f t="shared" si="11"/>
        <v>0</v>
      </c>
      <c r="W331" s="107">
        <f t="shared" si="12"/>
        <v>0</v>
      </c>
      <c r="X331" s="107">
        <f t="shared" si="13"/>
        <v>0</v>
      </c>
      <c r="Y331" s="107">
        <f t="shared" si="14"/>
        <v>0</v>
      </c>
      <c r="Z331" s="107">
        <f t="shared" si="67"/>
        <v>0</v>
      </c>
      <c r="AA331" s="107">
        <f t="shared" si="68"/>
        <v>0</v>
      </c>
      <c r="AB331" s="107">
        <f t="shared" si="69"/>
        <v>0</v>
      </c>
      <c r="AC331" s="107">
        <f t="shared" si="70"/>
        <v>0</v>
      </c>
      <c r="AD331" s="107">
        <f t="shared" si="71"/>
        <v>0</v>
      </c>
      <c r="AE331" s="107">
        <f t="shared" si="72"/>
        <v>0</v>
      </c>
      <c r="AF331" s="107">
        <f t="shared" si="73"/>
        <v>0</v>
      </c>
      <c r="AG331" s="107">
        <f t="shared" si="74"/>
        <v>0</v>
      </c>
      <c r="AH331" s="107">
        <f t="shared" si="75"/>
        <v>0</v>
      </c>
      <c r="AI331" s="107">
        <f t="shared" si="76"/>
        <v>0</v>
      </c>
      <c r="AJ331" s="107">
        <f t="shared" si="77"/>
        <v>0</v>
      </c>
      <c r="AK331" s="107">
        <f t="shared" si="78"/>
        <v>0</v>
      </c>
    </row>
    <row r="332">
      <c r="A332" s="107"/>
      <c r="B332" s="107"/>
      <c r="C332" s="107"/>
      <c r="D332" s="107"/>
      <c r="E332" s="107"/>
      <c r="F332" s="108">
        <f t="shared" si="66"/>
        <v>7100</v>
      </c>
      <c r="G332" s="90" t="s">
        <v>526</v>
      </c>
      <c r="H332" s="14">
        <f>IF(ISNA(VLOOKUP(G332,Round4_Transactions!$A$2:$F$800,2,FALSE)), 0,VLOOKUP(G332,Round4_Transactions!$A$2:$F$800,2,FALSE))</f>
        <v>0</v>
      </c>
      <c r="I332" s="60">
        <f>IF(ISNA(VLOOKUP(G332,Round4_Transactions!$A$2:$F$800,3,FALSE)), 0,VLOOKUP(G332,Round4_Transactions!$A$2:$F$800,3,FALSE))</f>
        <v>0</v>
      </c>
      <c r="J332" s="60">
        <f>IF(ISNA(VLOOKUP(G332,Round4_Transactions!$A$2:$F$800,4,FALSE)), 0,VLOOKUP(G332,Round4_Transactions!$A$2:$F$800,4,FALSE))</f>
        <v>0</v>
      </c>
      <c r="K332" s="60">
        <f>IF(ISNA(VLOOKUP(G332,Round4_Transactions!$A$2:$F$800,5,FALSE)), 0,VLOOKUP(G332,Round4_Transactions!$A$2:$F$800,5,FALSE))</f>
        <v>0</v>
      </c>
      <c r="L332" s="86">
        <f>IF(ISNA(VLOOKUP(G332,Round4_Transactions!$A$2:$F$800,6,FALSE)), 0,VLOOKUP(G332,Round4_Transactions!$A$2:$F$800,6,FALSE))</f>
        <v>0</v>
      </c>
      <c r="M332" s="107">
        <f t="shared" si="1"/>
        <v>0</v>
      </c>
      <c r="N332" s="107">
        <f t="shared" si="3"/>
        <v>0</v>
      </c>
      <c r="O332" s="107">
        <f t="shared" si="4"/>
        <v>0</v>
      </c>
      <c r="P332" s="107">
        <f t="shared" si="5"/>
        <v>0</v>
      </c>
      <c r="Q332" s="107">
        <f t="shared" si="6"/>
        <v>0</v>
      </c>
      <c r="R332" s="107">
        <f t="shared" si="7"/>
        <v>0</v>
      </c>
      <c r="S332" s="107">
        <f t="shared" si="8"/>
        <v>0</v>
      </c>
      <c r="T332" s="107">
        <f t="shared" si="9"/>
        <v>0</v>
      </c>
      <c r="U332" s="107">
        <f t="shared" si="10"/>
        <v>0</v>
      </c>
      <c r="V332" s="107">
        <f t="shared" si="11"/>
        <v>0</v>
      </c>
      <c r="W332" s="107">
        <f t="shared" si="12"/>
        <v>0</v>
      </c>
      <c r="X332" s="107">
        <f t="shared" si="13"/>
        <v>0</v>
      </c>
      <c r="Y332" s="107">
        <f t="shared" si="14"/>
        <v>0</v>
      </c>
      <c r="Z332" s="107">
        <f t="shared" si="67"/>
        <v>0</v>
      </c>
      <c r="AA332" s="107">
        <f t="shared" si="68"/>
        <v>0</v>
      </c>
      <c r="AB332" s="107">
        <f t="shared" si="69"/>
        <v>0</v>
      </c>
      <c r="AC332" s="107">
        <f t="shared" si="70"/>
        <v>0</v>
      </c>
      <c r="AD332" s="107">
        <f t="shared" si="71"/>
        <v>0</v>
      </c>
      <c r="AE332" s="107">
        <f t="shared" si="72"/>
        <v>0</v>
      </c>
      <c r="AF332" s="107">
        <f t="shared" si="73"/>
        <v>0</v>
      </c>
      <c r="AG332" s="107">
        <f t="shared" si="74"/>
        <v>0</v>
      </c>
      <c r="AH332" s="107">
        <f t="shared" si="75"/>
        <v>0</v>
      </c>
      <c r="AI332" s="107">
        <f t="shared" si="76"/>
        <v>0</v>
      </c>
      <c r="AJ332" s="107">
        <f t="shared" si="77"/>
        <v>0</v>
      </c>
      <c r="AK332" s="107">
        <f t="shared" si="78"/>
        <v>0</v>
      </c>
    </row>
    <row r="333">
      <c r="A333" s="107"/>
      <c r="B333" s="107"/>
      <c r="C333" s="107"/>
      <c r="D333" s="107"/>
      <c r="E333" s="107"/>
      <c r="F333" s="108">
        <f t="shared" si="66"/>
        <v>7100</v>
      </c>
      <c r="G333" s="90" t="s">
        <v>527</v>
      </c>
      <c r="H333" s="14">
        <f>IF(ISNA(VLOOKUP(G333,Round4_Transactions!$A$2:$F$800,2,FALSE)), 0,VLOOKUP(G333,Round4_Transactions!$A$2:$F$800,2,FALSE))</f>
        <v>0</v>
      </c>
      <c r="I333" s="60">
        <f>IF(ISNA(VLOOKUP(G333,Round4_Transactions!$A$2:$F$800,3,FALSE)), 0,VLOOKUP(G333,Round4_Transactions!$A$2:$F$800,3,FALSE))</f>
        <v>0</v>
      </c>
      <c r="J333" s="60">
        <f>IF(ISNA(VLOOKUP(G333,Round4_Transactions!$A$2:$F$800,4,FALSE)), 0,VLOOKUP(G333,Round4_Transactions!$A$2:$F$800,4,FALSE))</f>
        <v>0</v>
      </c>
      <c r="K333" s="60">
        <f>IF(ISNA(VLOOKUP(G333,Round4_Transactions!$A$2:$F$800,5,FALSE)), 0,VLOOKUP(G333,Round4_Transactions!$A$2:$F$800,5,FALSE))</f>
        <v>0</v>
      </c>
      <c r="L333" s="86">
        <f>IF(ISNA(VLOOKUP(G333,Round4_Transactions!$A$2:$F$800,6,FALSE)), 0,VLOOKUP(G333,Round4_Transactions!$A$2:$F$800,6,FALSE))</f>
        <v>0</v>
      </c>
      <c r="M333" s="107">
        <f t="shared" si="1"/>
        <v>0</v>
      </c>
      <c r="N333" s="107">
        <f t="shared" si="3"/>
        <v>0</v>
      </c>
      <c r="O333" s="107">
        <f t="shared" si="4"/>
        <v>0</v>
      </c>
      <c r="P333" s="107">
        <f t="shared" si="5"/>
        <v>0</v>
      </c>
      <c r="Q333" s="107">
        <f t="shared" si="6"/>
        <v>0</v>
      </c>
      <c r="R333" s="107">
        <f t="shared" si="7"/>
        <v>0</v>
      </c>
      <c r="S333" s="107">
        <f t="shared" si="8"/>
        <v>0</v>
      </c>
      <c r="T333" s="107">
        <f t="shared" si="9"/>
        <v>0</v>
      </c>
      <c r="U333" s="107">
        <f t="shared" si="10"/>
        <v>0</v>
      </c>
      <c r="V333" s="107">
        <f t="shared" si="11"/>
        <v>0</v>
      </c>
      <c r="W333" s="107">
        <f t="shared" si="12"/>
        <v>0</v>
      </c>
      <c r="X333" s="107">
        <f t="shared" si="13"/>
        <v>0</v>
      </c>
      <c r="Y333" s="107">
        <f t="shared" si="14"/>
        <v>0</v>
      </c>
      <c r="Z333" s="107">
        <f t="shared" si="67"/>
        <v>0</v>
      </c>
      <c r="AA333" s="107">
        <f t="shared" si="68"/>
        <v>0</v>
      </c>
      <c r="AB333" s="107">
        <f t="shared" si="69"/>
        <v>0</v>
      </c>
      <c r="AC333" s="107">
        <f t="shared" si="70"/>
        <v>0</v>
      </c>
      <c r="AD333" s="107">
        <f t="shared" si="71"/>
        <v>0</v>
      </c>
      <c r="AE333" s="107">
        <f t="shared" si="72"/>
        <v>0</v>
      </c>
      <c r="AF333" s="107">
        <f t="shared" si="73"/>
        <v>0</v>
      </c>
      <c r="AG333" s="107">
        <f t="shared" si="74"/>
        <v>0</v>
      </c>
      <c r="AH333" s="107">
        <f t="shared" si="75"/>
        <v>0</v>
      </c>
      <c r="AI333" s="107">
        <f t="shared" si="76"/>
        <v>0</v>
      </c>
      <c r="AJ333" s="107">
        <f t="shared" si="77"/>
        <v>0</v>
      </c>
      <c r="AK333" s="107">
        <f t="shared" si="78"/>
        <v>0</v>
      </c>
    </row>
    <row r="334">
      <c r="A334" s="107"/>
      <c r="B334" s="107"/>
      <c r="C334" s="107"/>
      <c r="D334" s="107"/>
      <c r="E334" s="107"/>
      <c r="F334" s="108">
        <f t="shared" si="66"/>
        <v>7100</v>
      </c>
      <c r="G334" s="90" t="s">
        <v>528</v>
      </c>
      <c r="H334" s="14">
        <f>IF(ISNA(VLOOKUP(G334,Round4_Transactions!$A$2:$F$800,2,FALSE)), 0,VLOOKUP(G334,Round4_Transactions!$A$2:$F$800,2,FALSE))</f>
        <v>0</v>
      </c>
      <c r="I334" s="60">
        <f>IF(ISNA(VLOOKUP(G334,Round4_Transactions!$A$2:$F$800,3,FALSE)), 0,VLOOKUP(G334,Round4_Transactions!$A$2:$F$800,3,FALSE))</f>
        <v>0</v>
      </c>
      <c r="J334" s="60">
        <f>IF(ISNA(VLOOKUP(G334,Round4_Transactions!$A$2:$F$800,4,FALSE)), 0,VLOOKUP(G334,Round4_Transactions!$A$2:$F$800,4,FALSE))</f>
        <v>0</v>
      </c>
      <c r="K334" s="60">
        <f>IF(ISNA(VLOOKUP(G334,Round4_Transactions!$A$2:$F$800,5,FALSE)), 0,VLOOKUP(G334,Round4_Transactions!$A$2:$F$800,5,FALSE))</f>
        <v>0</v>
      </c>
      <c r="L334" s="86">
        <f>IF(ISNA(VLOOKUP(G334,Round4_Transactions!$A$2:$F$800,6,FALSE)), 0,VLOOKUP(G334,Round4_Transactions!$A$2:$F$800,6,FALSE))</f>
        <v>0</v>
      </c>
      <c r="M334" s="107">
        <f t="shared" si="1"/>
        <v>0</v>
      </c>
      <c r="N334" s="107">
        <f t="shared" si="3"/>
        <v>0</v>
      </c>
      <c r="O334" s="107">
        <f t="shared" si="4"/>
        <v>0</v>
      </c>
      <c r="P334" s="107">
        <f t="shared" si="5"/>
        <v>0</v>
      </c>
      <c r="Q334" s="107">
        <f t="shared" si="6"/>
        <v>0</v>
      </c>
      <c r="R334" s="107">
        <f t="shared" si="7"/>
        <v>0</v>
      </c>
      <c r="S334" s="107">
        <f t="shared" si="8"/>
        <v>0</v>
      </c>
      <c r="T334" s="107">
        <f t="shared" si="9"/>
        <v>0</v>
      </c>
      <c r="U334" s="107">
        <f t="shared" si="10"/>
        <v>0</v>
      </c>
      <c r="V334" s="107">
        <f t="shared" si="11"/>
        <v>0</v>
      </c>
      <c r="W334" s="107">
        <f t="shared" si="12"/>
        <v>0</v>
      </c>
      <c r="X334" s="107">
        <f t="shared" si="13"/>
        <v>0</v>
      </c>
      <c r="Y334" s="107">
        <f t="shared" si="14"/>
        <v>0</v>
      </c>
      <c r="Z334" s="107">
        <f t="shared" si="67"/>
        <v>0</v>
      </c>
      <c r="AA334" s="107">
        <f t="shared" si="68"/>
        <v>0</v>
      </c>
      <c r="AB334" s="107">
        <f t="shared" si="69"/>
        <v>0</v>
      </c>
      <c r="AC334" s="107">
        <f t="shared" si="70"/>
        <v>0</v>
      </c>
      <c r="AD334" s="107">
        <f t="shared" si="71"/>
        <v>0</v>
      </c>
      <c r="AE334" s="107">
        <f t="shared" si="72"/>
        <v>0</v>
      </c>
      <c r="AF334" s="107">
        <f t="shared" si="73"/>
        <v>0</v>
      </c>
      <c r="AG334" s="107">
        <f t="shared" si="74"/>
        <v>0</v>
      </c>
      <c r="AH334" s="107">
        <f t="shared" si="75"/>
        <v>0</v>
      </c>
      <c r="AI334" s="107">
        <f t="shared" si="76"/>
        <v>0</v>
      </c>
      <c r="AJ334" s="107">
        <f t="shared" si="77"/>
        <v>0</v>
      </c>
      <c r="AK334" s="107">
        <f t="shared" si="78"/>
        <v>0</v>
      </c>
    </row>
    <row r="335">
      <c r="A335" s="107"/>
      <c r="B335" s="107"/>
      <c r="C335" s="107"/>
      <c r="D335" s="107"/>
      <c r="E335" s="107"/>
      <c r="F335" s="108">
        <f t="shared" si="66"/>
        <v>7100</v>
      </c>
      <c r="G335" s="90" t="s">
        <v>529</v>
      </c>
      <c r="H335" s="14">
        <f>IF(ISNA(VLOOKUP(G335,Round4_Transactions!$A$2:$F$800,2,FALSE)), 0,VLOOKUP(G335,Round4_Transactions!$A$2:$F$800,2,FALSE))</f>
        <v>0</v>
      </c>
      <c r="I335" s="60">
        <f>IF(ISNA(VLOOKUP(G335,Round4_Transactions!$A$2:$F$800,3,FALSE)), 0,VLOOKUP(G335,Round4_Transactions!$A$2:$F$800,3,FALSE))</f>
        <v>0</v>
      </c>
      <c r="J335" s="60">
        <f>IF(ISNA(VLOOKUP(G335,Round4_Transactions!$A$2:$F$800,4,FALSE)), 0,VLOOKUP(G335,Round4_Transactions!$A$2:$F$800,4,FALSE))</f>
        <v>0</v>
      </c>
      <c r="K335" s="60">
        <f>IF(ISNA(VLOOKUP(G335,Round4_Transactions!$A$2:$F$800,5,FALSE)), 0,VLOOKUP(G335,Round4_Transactions!$A$2:$F$800,5,FALSE))</f>
        <v>0</v>
      </c>
      <c r="L335" s="86">
        <f>IF(ISNA(VLOOKUP(G335,Round4_Transactions!$A$2:$F$800,6,FALSE)), 0,VLOOKUP(G335,Round4_Transactions!$A$2:$F$800,6,FALSE))</f>
        <v>0</v>
      </c>
      <c r="M335" s="107">
        <f t="shared" si="1"/>
        <v>0</v>
      </c>
      <c r="N335" s="107">
        <f t="shared" si="3"/>
        <v>0</v>
      </c>
      <c r="O335" s="107">
        <f t="shared" si="4"/>
        <v>0</v>
      </c>
      <c r="P335" s="107">
        <f t="shared" si="5"/>
        <v>0</v>
      </c>
      <c r="Q335" s="107">
        <f t="shared" si="6"/>
        <v>0</v>
      </c>
      <c r="R335" s="107">
        <f t="shared" si="7"/>
        <v>0</v>
      </c>
      <c r="S335" s="107">
        <f t="shared" si="8"/>
        <v>0</v>
      </c>
      <c r="T335" s="107">
        <f t="shared" si="9"/>
        <v>0</v>
      </c>
      <c r="U335" s="107">
        <f t="shared" si="10"/>
        <v>0</v>
      </c>
      <c r="V335" s="107">
        <f t="shared" si="11"/>
        <v>0</v>
      </c>
      <c r="W335" s="107">
        <f t="shared" si="12"/>
        <v>0</v>
      </c>
      <c r="X335" s="107">
        <f t="shared" si="13"/>
        <v>0</v>
      </c>
      <c r="Y335" s="107">
        <f t="shared" si="14"/>
        <v>0</v>
      </c>
      <c r="Z335" s="107">
        <f t="shared" si="67"/>
        <v>0</v>
      </c>
      <c r="AA335" s="107">
        <f t="shared" si="68"/>
        <v>0</v>
      </c>
      <c r="AB335" s="107">
        <f t="shared" si="69"/>
        <v>0</v>
      </c>
      <c r="AC335" s="107">
        <f t="shared" si="70"/>
        <v>0</v>
      </c>
      <c r="AD335" s="107">
        <f t="shared" si="71"/>
        <v>0</v>
      </c>
      <c r="AE335" s="107">
        <f t="shared" si="72"/>
        <v>0</v>
      </c>
      <c r="AF335" s="107">
        <f t="shared" si="73"/>
        <v>0</v>
      </c>
      <c r="AG335" s="107">
        <f t="shared" si="74"/>
        <v>0</v>
      </c>
      <c r="AH335" s="107">
        <f t="shared" si="75"/>
        <v>0</v>
      </c>
      <c r="AI335" s="107">
        <f t="shared" si="76"/>
        <v>0</v>
      </c>
      <c r="AJ335" s="107">
        <f t="shared" si="77"/>
        <v>0</v>
      </c>
      <c r="AK335" s="107">
        <f t="shared" si="78"/>
        <v>0</v>
      </c>
    </row>
    <row r="336">
      <c r="A336" s="107"/>
      <c r="B336" s="107"/>
      <c r="C336" s="107"/>
      <c r="D336" s="107"/>
      <c r="E336" s="107"/>
      <c r="F336" s="108">
        <f t="shared" si="66"/>
        <v>7100</v>
      </c>
      <c r="G336" s="90" t="s">
        <v>530</v>
      </c>
      <c r="H336" s="14">
        <f>IF(ISNA(VLOOKUP(G336,Round4_Transactions!$A$2:$F$800,2,FALSE)), 0,VLOOKUP(G336,Round4_Transactions!$A$2:$F$800,2,FALSE))</f>
        <v>0</v>
      </c>
      <c r="I336" s="60">
        <f>IF(ISNA(VLOOKUP(G336,Round4_Transactions!$A$2:$F$800,3,FALSE)), 0,VLOOKUP(G336,Round4_Transactions!$A$2:$F$800,3,FALSE))</f>
        <v>0</v>
      </c>
      <c r="J336" s="60">
        <f>IF(ISNA(VLOOKUP(G336,Round4_Transactions!$A$2:$F$800,4,FALSE)), 0,VLOOKUP(G336,Round4_Transactions!$A$2:$F$800,4,FALSE))</f>
        <v>0</v>
      </c>
      <c r="K336" s="60">
        <f>IF(ISNA(VLOOKUP(G336,Round4_Transactions!$A$2:$F$800,5,FALSE)), 0,VLOOKUP(G336,Round4_Transactions!$A$2:$F$800,5,FALSE))</f>
        <v>0</v>
      </c>
      <c r="L336" s="86">
        <f>IF(ISNA(VLOOKUP(G336,Round4_Transactions!$A$2:$F$800,6,FALSE)), 0,VLOOKUP(G336,Round4_Transactions!$A$2:$F$800,6,FALSE))</f>
        <v>0</v>
      </c>
      <c r="M336" s="107">
        <f t="shared" si="1"/>
        <v>0</v>
      </c>
      <c r="N336" s="107">
        <f t="shared" si="3"/>
        <v>0</v>
      </c>
      <c r="O336" s="107">
        <f t="shared" si="4"/>
        <v>0</v>
      </c>
      <c r="P336" s="107">
        <f t="shared" si="5"/>
        <v>0</v>
      </c>
      <c r="Q336" s="107">
        <f t="shared" si="6"/>
        <v>0</v>
      </c>
      <c r="R336" s="107">
        <f t="shared" si="7"/>
        <v>0</v>
      </c>
      <c r="S336" s="107">
        <f t="shared" si="8"/>
        <v>0</v>
      </c>
      <c r="T336" s="107">
        <f t="shared" si="9"/>
        <v>0</v>
      </c>
      <c r="U336" s="107">
        <f t="shared" si="10"/>
        <v>0</v>
      </c>
      <c r="V336" s="107">
        <f t="shared" si="11"/>
        <v>0</v>
      </c>
      <c r="W336" s="107">
        <f t="shared" si="12"/>
        <v>0</v>
      </c>
      <c r="X336" s="107">
        <f t="shared" si="13"/>
        <v>0</v>
      </c>
      <c r="Y336" s="107">
        <f t="shared" si="14"/>
        <v>0</v>
      </c>
      <c r="Z336" s="107">
        <f t="shared" si="67"/>
        <v>0</v>
      </c>
      <c r="AA336" s="107">
        <f t="shared" si="68"/>
        <v>0</v>
      </c>
      <c r="AB336" s="107">
        <f t="shared" si="69"/>
        <v>0</v>
      </c>
      <c r="AC336" s="107">
        <f t="shared" si="70"/>
        <v>0</v>
      </c>
      <c r="AD336" s="107">
        <f t="shared" si="71"/>
        <v>0</v>
      </c>
      <c r="AE336" s="107">
        <f t="shared" si="72"/>
        <v>0</v>
      </c>
      <c r="AF336" s="107">
        <f t="shared" si="73"/>
        <v>0</v>
      </c>
      <c r="AG336" s="107">
        <f t="shared" si="74"/>
        <v>0</v>
      </c>
      <c r="AH336" s="107">
        <f t="shared" si="75"/>
        <v>0</v>
      </c>
      <c r="AI336" s="107">
        <f t="shared" si="76"/>
        <v>0</v>
      </c>
      <c r="AJ336" s="107">
        <f t="shared" si="77"/>
        <v>0</v>
      </c>
      <c r="AK336" s="107">
        <f t="shared" si="78"/>
        <v>0</v>
      </c>
    </row>
    <row r="337">
      <c r="A337" s="107"/>
      <c r="B337" s="107"/>
      <c r="C337" s="107"/>
      <c r="D337" s="107"/>
      <c r="E337" s="107"/>
      <c r="F337" s="108">
        <f t="shared" si="66"/>
        <v>7100</v>
      </c>
      <c r="G337" s="90" t="s">
        <v>531</v>
      </c>
      <c r="H337" s="14">
        <f>IF(ISNA(VLOOKUP(G337,Round4_Transactions!$A$2:$F$800,2,FALSE)), 0,VLOOKUP(G337,Round4_Transactions!$A$2:$F$800,2,FALSE))</f>
        <v>0</v>
      </c>
      <c r="I337" s="60">
        <f>IF(ISNA(VLOOKUP(G337,Round4_Transactions!$A$2:$F$800,3,FALSE)), 0,VLOOKUP(G337,Round4_Transactions!$A$2:$F$800,3,FALSE))</f>
        <v>0</v>
      </c>
      <c r="J337" s="60">
        <f>IF(ISNA(VLOOKUP(G337,Round4_Transactions!$A$2:$F$800,4,FALSE)), 0,VLOOKUP(G337,Round4_Transactions!$A$2:$F$800,4,FALSE))</f>
        <v>0</v>
      </c>
      <c r="K337" s="60">
        <f>IF(ISNA(VLOOKUP(G337,Round4_Transactions!$A$2:$F$800,5,FALSE)), 0,VLOOKUP(G337,Round4_Transactions!$A$2:$F$800,5,FALSE))</f>
        <v>0</v>
      </c>
      <c r="L337" s="86">
        <f>IF(ISNA(VLOOKUP(G337,Round4_Transactions!$A$2:$F$800,6,FALSE)), 0,VLOOKUP(G337,Round4_Transactions!$A$2:$F$800,6,FALSE))</f>
        <v>0</v>
      </c>
      <c r="M337" s="107">
        <f t="shared" si="1"/>
        <v>0</v>
      </c>
      <c r="N337" s="107">
        <f t="shared" si="3"/>
        <v>0</v>
      </c>
      <c r="O337" s="107">
        <f t="shared" si="4"/>
        <v>0</v>
      </c>
      <c r="P337" s="107">
        <f t="shared" si="5"/>
        <v>0</v>
      </c>
      <c r="Q337" s="107">
        <f t="shared" si="6"/>
        <v>0</v>
      </c>
      <c r="R337" s="107">
        <f t="shared" si="7"/>
        <v>0</v>
      </c>
      <c r="S337" s="107">
        <f t="shared" si="8"/>
        <v>0</v>
      </c>
      <c r="T337" s="107">
        <f t="shared" si="9"/>
        <v>0</v>
      </c>
      <c r="U337" s="107">
        <f t="shared" si="10"/>
        <v>0</v>
      </c>
      <c r="V337" s="107">
        <f t="shared" si="11"/>
        <v>0</v>
      </c>
      <c r="W337" s="107">
        <f t="shared" si="12"/>
        <v>0</v>
      </c>
      <c r="X337" s="107">
        <f t="shared" si="13"/>
        <v>0</v>
      </c>
      <c r="Y337" s="107">
        <f t="shared" si="14"/>
        <v>0</v>
      </c>
      <c r="Z337" s="107">
        <f t="shared" si="67"/>
        <v>0</v>
      </c>
      <c r="AA337" s="107">
        <f t="shared" si="68"/>
        <v>0</v>
      </c>
      <c r="AB337" s="107">
        <f t="shared" si="69"/>
        <v>0</v>
      </c>
      <c r="AC337" s="107">
        <f t="shared" si="70"/>
        <v>0</v>
      </c>
      <c r="AD337" s="107">
        <f t="shared" si="71"/>
        <v>0</v>
      </c>
      <c r="AE337" s="107">
        <f t="shared" si="72"/>
        <v>0</v>
      </c>
      <c r="AF337" s="107">
        <f t="shared" si="73"/>
        <v>0</v>
      </c>
      <c r="AG337" s="107">
        <f t="shared" si="74"/>
        <v>0</v>
      </c>
      <c r="AH337" s="107">
        <f t="shared" si="75"/>
        <v>0</v>
      </c>
      <c r="AI337" s="107">
        <f t="shared" si="76"/>
        <v>0</v>
      </c>
      <c r="AJ337" s="107">
        <f t="shared" si="77"/>
        <v>0</v>
      </c>
      <c r="AK337" s="107">
        <f t="shared" si="78"/>
        <v>0</v>
      </c>
    </row>
    <row r="338">
      <c r="A338" s="107"/>
      <c r="B338" s="107"/>
      <c r="C338" s="107"/>
      <c r="D338" s="107"/>
      <c r="E338" s="107"/>
      <c r="F338" s="108">
        <f t="shared" si="66"/>
        <v>7100</v>
      </c>
      <c r="G338" s="90" t="s">
        <v>532</v>
      </c>
      <c r="H338" s="14">
        <f>IF(ISNA(VLOOKUP(G338,Round4_Transactions!$A$2:$F$800,2,FALSE)), 0,VLOOKUP(G338,Round4_Transactions!$A$2:$F$800,2,FALSE))</f>
        <v>0</v>
      </c>
      <c r="I338" s="60">
        <f>IF(ISNA(VLOOKUP(G338,Round4_Transactions!$A$2:$F$800,3,FALSE)), 0,VLOOKUP(G338,Round4_Transactions!$A$2:$F$800,3,FALSE))</f>
        <v>0</v>
      </c>
      <c r="J338" s="60">
        <f>IF(ISNA(VLOOKUP(G338,Round4_Transactions!$A$2:$F$800,4,FALSE)), 0,VLOOKUP(G338,Round4_Transactions!$A$2:$F$800,4,FALSE))</f>
        <v>0</v>
      </c>
      <c r="K338" s="60">
        <f>IF(ISNA(VLOOKUP(G338,Round4_Transactions!$A$2:$F$800,5,FALSE)), 0,VLOOKUP(G338,Round4_Transactions!$A$2:$F$800,5,FALSE))</f>
        <v>0</v>
      </c>
      <c r="L338" s="86">
        <f>IF(ISNA(VLOOKUP(G338,Round4_Transactions!$A$2:$F$800,6,FALSE)), 0,VLOOKUP(G338,Round4_Transactions!$A$2:$F$800,6,FALSE))</f>
        <v>0</v>
      </c>
      <c r="M338" s="107">
        <f t="shared" si="1"/>
        <v>0</v>
      </c>
      <c r="N338" s="107">
        <f t="shared" si="3"/>
        <v>0</v>
      </c>
      <c r="O338" s="107">
        <f t="shared" si="4"/>
        <v>0</v>
      </c>
      <c r="P338" s="107">
        <f t="shared" si="5"/>
        <v>0</v>
      </c>
      <c r="Q338" s="107">
        <f t="shared" si="6"/>
        <v>0</v>
      </c>
      <c r="R338" s="107">
        <f t="shared" si="7"/>
        <v>0</v>
      </c>
      <c r="S338" s="107">
        <f t="shared" si="8"/>
        <v>0</v>
      </c>
      <c r="T338" s="107">
        <f t="shared" si="9"/>
        <v>0</v>
      </c>
      <c r="U338" s="107">
        <f t="shared" si="10"/>
        <v>0</v>
      </c>
      <c r="V338" s="107">
        <f t="shared" si="11"/>
        <v>0</v>
      </c>
      <c r="W338" s="107">
        <f t="shared" si="12"/>
        <v>0</v>
      </c>
      <c r="X338" s="107">
        <f t="shared" si="13"/>
        <v>0</v>
      </c>
      <c r="Y338" s="107">
        <f t="shared" si="14"/>
        <v>0</v>
      </c>
      <c r="Z338" s="107">
        <f t="shared" si="67"/>
        <v>0</v>
      </c>
      <c r="AA338" s="107">
        <f t="shared" si="68"/>
        <v>0</v>
      </c>
      <c r="AB338" s="107">
        <f t="shared" si="69"/>
        <v>0</v>
      </c>
      <c r="AC338" s="107">
        <f t="shared" si="70"/>
        <v>0</v>
      </c>
      <c r="AD338" s="107">
        <f t="shared" si="71"/>
        <v>0</v>
      </c>
      <c r="AE338" s="107">
        <f t="shared" si="72"/>
        <v>0</v>
      </c>
      <c r="AF338" s="107">
        <f t="shared" si="73"/>
        <v>0</v>
      </c>
      <c r="AG338" s="107">
        <f t="shared" si="74"/>
        <v>0</v>
      </c>
      <c r="AH338" s="107">
        <f t="shared" si="75"/>
        <v>0</v>
      </c>
      <c r="AI338" s="107">
        <f t="shared" si="76"/>
        <v>0</v>
      </c>
      <c r="AJ338" s="107">
        <f t="shared" si="77"/>
        <v>0</v>
      </c>
      <c r="AK338" s="107">
        <f t="shared" si="78"/>
        <v>0</v>
      </c>
    </row>
    <row r="339">
      <c r="A339" s="107"/>
      <c r="B339" s="107"/>
      <c r="C339" s="107"/>
      <c r="D339" s="107"/>
      <c r="E339" s="107"/>
      <c r="F339" s="108">
        <f t="shared" si="66"/>
        <v>7100</v>
      </c>
      <c r="G339" s="90" t="s">
        <v>533</v>
      </c>
      <c r="H339" s="14">
        <f>IF(ISNA(VLOOKUP(G339,Round4_Transactions!$A$2:$F$800,2,FALSE)), 0,VLOOKUP(G339,Round4_Transactions!$A$2:$F$800,2,FALSE))</f>
        <v>0</v>
      </c>
      <c r="I339" s="60">
        <f>IF(ISNA(VLOOKUP(G339,Round4_Transactions!$A$2:$F$800,3,FALSE)), 0,VLOOKUP(G339,Round4_Transactions!$A$2:$F$800,3,FALSE))</f>
        <v>0</v>
      </c>
      <c r="J339" s="60">
        <f>IF(ISNA(VLOOKUP(G339,Round4_Transactions!$A$2:$F$800,4,FALSE)), 0,VLOOKUP(G339,Round4_Transactions!$A$2:$F$800,4,FALSE))</f>
        <v>0</v>
      </c>
      <c r="K339" s="60">
        <f>IF(ISNA(VLOOKUP(G339,Round4_Transactions!$A$2:$F$800,5,FALSE)), 0,VLOOKUP(G339,Round4_Transactions!$A$2:$F$800,5,FALSE))</f>
        <v>0</v>
      </c>
      <c r="L339" s="86">
        <f>IF(ISNA(VLOOKUP(G339,Round4_Transactions!$A$2:$F$800,6,FALSE)), 0,VLOOKUP(G339,Round4_Transactions!$A$2:$F$800,6,FALSE))</f>
        <v>0</v>
      </c>
      <c r="M339" s="107">
        <f t="shared" si="1"/>
        <v>0</v>
      </c>
      <c r="N339" s="107">
        <f t="shared" si="3"/>
        <v>0</v>
      </c>
      <c r="O339" s="107">
        <f t="shared" si="4"/>
        <v>0</v>
      </c>
      <c r="P339" s="107">
        <f t="shared" si="5"/>
        <v>0</v>
      </c>
      <c r="Q339" s="107">
        <f t="shared" si="6"/>
        <v>0</v>
      </c>
      <c r="R339" s="107">
        <f t="shared" si="7"/>
        <v>0</v>
      </c>
      <c r="S339" s="107">
        <f t="shared" si="8"/>
        <v>0</v>
      </c>
      <c r="T339" s="107">
        <f t="shared" si="9"/>
        <v>0</v>
      </c>
      <c r="U339" s="107">
        <f t="shared" si="10"/>
        <v>0</v>
      </c>
      <c r="V339" s="107">
        <f t="shared" si="11"/>
        <v>0</v>
      </c>
      <c r="W339" s="107">
        <f t="shared" si="12"/>
        <v>0</v>
      </c>
      <c r="X339" s="107">
        <f t="shared" si="13"/>
        <v>0</v>
      </c>
      <c r="Y339" s="107">
        <f t="shared" si="14"/>
        <v>0</v>
      </c>
      <c r="Z339" s="107">
        <f t="shared" si="67"/>
        <v>0</v>
      </c>
      <c r="AA339" s="107">
        <f t="shared" si="68"/>
        <v>0</v>
      </c>
      <c r="AB339" s="107">
        <f t="shared" si="69"/>
        <v>0</v>
      </c>
      <c r="AC339" s="107">
        <f t="shared" si="70"/>
        <v>0</v>
      </c>
      <c r="AD339" s="107">
        <f t="shared" si="71"/>
        <v>0</v>
      </c>
      <c r="AE339" s="107">
        <f t="shared" si="72"/>
        <v>0</v>
      </c>
      <c r="AF339" s="107">
        <f t="shared" si="73"/>
        <v>0</v>
      </c>
      <c r="AG339" s="107">
        <f t="shared" si="74"/>
        <v>0</v>
      </c>
      <c r="AH339" s="107">
        <f t="shared" si="75"/>
        <v>0</v>
      </c>
      <c r="AI339" s="107">
        <f t="shared" si="76"/>
        <v>0</v>
      </c>
      <c r="AJ339" s="107">
        <f t="shared" si="77"/>
        <v>0</v>
      </c>
      <c r="AK339" s="107">
        <f t="shared" si="78"/>
        <v>0</v>
      </c>
    </row>
    <row r="340">
      <c r="A340" s="107"/>
      <c r="B340" s="107"/>
      <c r="C340" s="107"/>
      <c r="D340" s="107"/>
      <c r="E340" s="107"/>
      <c r="F340" s="108">
        <f t="shared" si="66"/>
        <v>7100</v>
      </c>
      <c r="G340" s="90" t="s">
        <v>534</v>
      </c>
      <c r="H340" s="14">
        <f>IF(ISNA(VLOOKUP(G340,Round4_Transactions!$A$2:$F$800,2,FALSE)), 0,VLOOKUP(G340,Round4_Transactions!$A$2:$F$800,2,FALSE))</f>
        <v>0</v>
      </c>
      <c r="I340" s="60">
        <f>IF(ISNA(VLOOKUP(G340,Round4_Transactions!$A$2:$F$800,3,FALSE)), 0,VLOOKUP(G340,Round4_Transactions!$A$2:$F$800,3,FALSE))</f>
        <v>0</v>
      </c>
      <c r="J340" s="60">
        <f>IF(ISNA(VLOOKUP(G340,Round4_Transactions!$A$2:$F$800,4,FALSE)), 0,VLOOKUP(G340,Round4_Transactions!$A$2:$F$800,4,FALSE))</f>
        <v>0</v>
      </c>
      <c r="K340" s="60">
        <f>IF(ISNA(VLOOKUP(G340,Round4_Transactions!$A$2:$F$800,5,FALSE)), 0,VLOOKUP(G340,Round4_Transactions!$A$2:$F$800,5,FALSE))</f>
        <v>0</v>
      </c>
      <c r="L340" s="86">
        <f>IF(ISNA(VLOOKUP(G340,Round4_Transactions!$A$2:$F$800,6,FALSE)), 0,VLOOKUP(G340,Round4_Transactions!$A$2:$F$800,6,FALSE))</f>
        <v>0</v>
      </c>
      <c r="M340" s="107">
        <f t="shared" si="1"/>
        <v>0</v>
      </c>
      <c r="N340" s="107">
        <f t="shared" si="3"/>
        <v>0</v>
      </c>
      <c r="O340" s="107">
        <f t="shared" si="4"/>
        <v>0</v>
      </c>
      <c r="P340" s="107">
        <f t="shared" si="5"/>
        <v>0</v>
      </c>
      <c r="Q340" s="107">
        <f t="shared" si="6"/>
        <v>0</v>
      </c>
      <c r="R340" s="107">
        <f t="shared" si="7"/>
        <v>0</v>
      </c>
      <c r="S340" s="107">
        <f t="shared" si="8"/>
        <v>0</v>
      </c>
      <c r="T340" s="107">
        <f t="shared" si="9"/>
        <v>0</v>
      </c>
      <c r="U340" s="107">
        <f t="shared" si="10"/>
        <v>0</v>
      </c>
      <c r="V340" s="107">
        <f t="shared" si="11"/>
        <v>0</v>
      </c>
      <c r="W340" s="107">
        <f t="shared" si="12"/>
        <v>0</v>
      </c>
      <c r="X340" s="107">
        <f t="shared" si="13"/>
        <v>0</v>
      </c>
      <c r="Y340" s="107">
        <f t="shared" si="14"/>
        <v>0</v>
      </c>
      <c r="Z340" s="107">
        <f t="shared" si="67"/>
        <v>0</v>
      </c>
      <c r="AA340" s="107">
        <f t="shared" si="68"/>
        <v>0</v>
      </c>
      <c r="AB340" s="107">
        <f t="shared" si="69"/>
        <v>0</v>
      </c>
      <c r="AC340" s="107">
        <f t="shared" si="70"/>
        <v>0</v>
      </c>
      <c r="AD340" s="107">
        <f t="shared" si="71"/>
        <v>0</v>
      </c>
      <c r="AE340" s="107">
        <f t="shared" si="72"/>
        <v>0</v>
      </c>
      <c r="AF340" s="107">
        <f t="shared" si="73"/>
        <v>0</v>
      </c>
      <c r="AG340" s="107">
        <f t="shared" si="74"/>
        <v>0</v>
      </c>
      <c r="AH340" s="107">
        <f t="shared" si="75"/>
        <v>0</v>
      </c>
      <c r="AI340" s="107">
        <f t="shared" si="76"/>
        <v>0</v>
      </c>
      <c r="AJ340" s="107">
        <f t="shared" si="77"/>
        <v>0</v>
      </c>
      <c r="AK340" s="107">
        <f t="shared" si="78"/>
        <v>0</v>
      </c>
    </row>
    <row r="341">
      <c r="A341" s="107"/>
      <c r="B341" s="107"/>
      <c r="C341" s="107"/>
      <c r="D341" s="107"/>
      <c r="E341" s="107"/>
      <c r="F341" s="108">
        <f t="shared" si="66"/>
        <v>7100</v>
      </c>
      <c r="G341" s="90" t="s">
        <v>535</v>
      </c>
      <c r="H341" s="14">
        <f>IF(ISNA(VLOOKUP(G341,Round4_Transactions!$A$2:$F$800,2,FALSE)), 0,VLOOKUP(G341,Round4_Transactions!$A$2:$F$800,2,FALSE))</f>
        <v>0</v>
      </c>
      <c r="I341" s="60">
        <f>IF(ISNA(VLOOKUP(G341,Round4_Transactions!$A$2:$F$800,3,FALSE)), 0,VLOOKUP(G341,Round4_Transactions!$A$2:$F$800,3,FALSE))</f>
        <v>0</v>
      </c>
      <c r="J341" s="60">
        <f>IF(ISNA(VLOOKUP(G341,Round4_Transactions!$A$2:$F$800,4,FALSE)), 0,VLOOKUP(G341,Round4_Transactions!$A$2:$F$800,4,FALSE))</f>
        <v>0</v>
      </c>
      <c r="K341" s="60">
        <f>IF(ISNA(VLOOKUP(G341,Round4_Transactions!$A$2:$F$800,5,FALSE)), 0,VLOOKUP(G341,Round4_Transactions!$A$2:$F$800,5,FALSE))</f>
        <v>0</v>
      </c>
      <c r="L341" s="86">
        <f>IF(ISNA(VLOOKUP(G341,Round4_Transactions!$A$2:$F$800,6,FALSE)), 0,VLOOKUP(G341,Round4_Transactions!$A$2:$F$800,6,FALSE))</f>
        <v>0</v>
      </c>
      <c r="M341" s="107">
        <f t="shared" si="1"/>
        <v>0</v>
      </c>
      <c r="N341" s="107">
        <f t="shared" si="3"/>
        <v>0</v>
      </c>
      <c r="O341" s="107">
        <f t="shared" si="4"/>
        <v>0</v>
      </c>
      <c r="P341" s="107">
        <f t="shared" si="5"/>
        <v>0</v>
      </c>
      <c r="Q341" s="107">
        <f t="shared" si="6"/>
        <v>0</v>
      </c>
      <c r="R341" s="107">
        <f t="shared" si="7"/>
        <v>0</v>
      </c>
      <c r="S341" s="107">
        <f t="shared" si="8"/>
        <v>0</v>
      </c>
      <c r="T341" s="107">
        <f t="shared" si="9"/>
        <v>0</v>
      </c>
      <c r="U341" s="107">
        <f t="shared" si="10"/>
        <v>0</v>
      </c>
      <c r="V341" s="107">
        <f t="shared" si="11"/>
        <v>0</v>
      </c>
      <c r="W341" s="107">
        <f t="shared" si="12"/>
        <v>0</v>
      </c>
      <c r="X341" s="107">
        <f t="shared" si="13"/>
        <v>0</v>
      </c>
      <c r="Y341" s="107">
        <f t="shared" si="14"/>
        <v>0</v>
      </c>
      <c r="Z341" s="107">
        <f t="shared" si="67"/>
        <v>0</v>
      </c>
      <c r="AA341" s="107">
        <f t="shared" si="68"/>
        <v>0</v>
      </c>
      <c r="AB341" s="107">
        <f t="shared" si="69"/>
        <v>0</v>
      </c>
      <c r="AC341" s="107">
        <f t="shared" si="70"/>
        <v>0</v>
      </c>
      <c r="AD341" s="107">
        <f t="shared" si="71"/>
        <v>0</v>
      </c>
      <c r="AE341" s="107">
        <f t="shared" si="72"/>
        <v>0</v>
      </c>
      <c r="AF341" s="107">
        <f t="shared" si="73"/>
        <v>0</v>
      </c>
      <c r="AG341" s="107">
        <f t="shared" si="74"/>
        <v>0</v>
      </c>
      <c r="AH341" s="107">
        <f t="shared" si="75"/>
        <v>0</v>
      </c>
      <c r="AI341" s="107">
        <f t="shared" si="76"/>
        <v>0</v>
      </c>
      <c r="AJ341" s="107">
        <f t="shared" si="77"/>
        <v>0</v>
      </c>
      <c r="AK341" s="107">
        <f t="shared" si="78"/>
        <v>0</v>
      </c>
    </row>
    <row r="342">
      <c r="A342" s="107"/>
      <c r="B342" s="107"/>
      <c r="C342" s="107"/>
      <c r="D342" s="107"/>
      <c r="E342" s="107"/>
      <c r="F342" s="108">
        <f t="shared" si="66"/>
        <v>7100</v>
      </c>
      <c r="G342" s="90" t="s">
        <v>536</v>
      </c>
      <c r="H342" s="14">
        <f>IF(ISNA(VLOOKUP(G342,Round4_Transactions!$A$2:$F$800,2,FALSE)), 0,VLOOKUP(G342,Round4_Transactions!$A$2:$F$800,2,FALSE))</f>
        <v>0</v>
      </c>
      <c r="I342" s="60">
        <f>IF(ISNA(VLOOKUP(G342,Round4_Transactions!$A$2:$F$800,3,FALSE)), 0,VLOOKUP(G342,Round4_Transactions!$A$2:$F$800,3,FALSE))</f>
        <v>0</v>
      </c>
      <c r="J342" s="60">
        <f>IF(ISNA(VLOOKUP(G342,Round4_Transactions!$A$2:$F$800,4,FALSE)), 0,VLOOKUP(G342,Round4_Transactions!$A$2:$F$800,4,FALSE))</f>
        <v>0</v>
      </c>
      <c r="K342" s="60">
        <f>IF(ISNA(VLOOKUP(G342,Round4_Transactions!$A$2:$F$800,5,FALSE)), 0,VLOOKUP(G342,Round4_Transactions!$A$2:$F$800,5,FALSE))</f>
        <v>0</v>
      </c>
      <c r="L342" s="86">
        <f>IF(ISNA(VLOOKUP(G342,Round4_Transactions!$A$2:$F$800,6,FALSE)), 0,VLOOKUP(G342,Round4_Transactions!$A$2:$F$800,6,FALSE))</f>
        <v>0</v>
      </c>
      <c r="M342" s="107">
        <f t="shared" si="1"/>
        <v>0</v>
      </c>
      <c r="N342" s="107">
        <f t="shared" si="3"/>
        <v>0</v>
      </c>
      <c r="O342" s="107">
        <f t="shared" si="4"/>
        <v>0</v>
      </c>
      <c r="P342" s="107">
        <f t="shared" si="5"/>
        <v>0</v>
      </c>
      <c r="Q342" s="107">
        <f t="shared" si="6"/>
        <v>0</v>
      </c>
      <c r="R342" s="107">
        <f t="shared" si="7"/>
        <v>0</v>
      </c>
      <c r="S342" s="107">
        <f t="shared" si="8"/>
        <v>0</v>
      </c>
      <c r="T342" s="107">
        <f t="shared" si="9"/>
        <v>0</v>
      </c>
      <c r="U342" s="107">
        <f t="shared" si="10"/>
        <v>0</v>
      </c>
      <c r="V342" s="107">
        <f t="shared" si="11"/>
        <v>0</v>
      </c>
      <c r="W342" s="107">
        <f t="shared" si="12"/>
        <v>0</v>
      </c>
      <c r="X342" s="107">
        <f t="shared" si="13"/>
        <v>0</v>
      </c>
      <c r="Y342" s="107">
        <f t="shared" si="14"/>
        <v>0</v>
      </c>
      <c r="Z342" s="107">
        <f t="shared" si="67"/>
        <v>0</v>
      </c>
      <c r="AA342" s="107">
        <f t="shared" si="68"/>
        <v>0</v>
      </c>
      <c r="AB342" s="107">
        <f t="shared" si="69"/>
        <v>0</v>
      </c>
      <c r="AC342" s="107">
        <f t="shared" si="70"/>
        <v>0</v>
      </c>
      <c r="AD342" s="107">
        <f t="shared" si="71"/>
        <v>0</v>
      </c>
      <c r="AE342" s="107">
        <f t="shared" si="72"/>
        <v>0</v>
      </c>
      <c r="AF342" s="107">
        <f t="shared" si="73"/>
        <v>0</v>
      </c>
      <c r="AG342" s="107">
        <f t="shared" si="74"/>
        <v>0</v>
      </c>
      <c r="AH342" s="107">
        <f t="shared" si="75"/>
        <v>0</v>
      </c>
      <c r="AI342" s="107">
        <f t="shared" si="76"/>
        <v>0</v>
      </c>
      <c r="AJ342" s="107">
        <f t="shared" si="77"/>
        <v>0</v>
      </c>
      <c r="AK342" s="107">
        <f t="shared" si="78"/>
        <v>0</v>
      </c>
    </row>
    <row r="343">
      <c r="A343" s="107"/>
      <c r="B343" s="107"/>
      <c r="C343" s="107"/>
      <c r="D343" s="107"/>
      <c r="E343" s="107"/>
      <c r="F343" s="108">
        <f t="shared" si="66"/>
        <v>7100</v>
      </c>
      <c r="G343" s="90" t="s">
        <v>537</v>
      </c>
      <c r="H343" s="14">
        <f>IF(ISNA(VLOOKUP(G343,Round4_Transactions!$A$2:$F$800,2,FALSE)), 0,VLOOKUP(G343,Round4_Transactions!$A$2:$F$800,2,FALSE))</f>
        <v>0</v>
      </c>
      <c r="I343" s="60">
        <f>IF(ISNA(VLOOKUP(G343,Round4_Transactions!$A$2:$F$800,3,FALSE)), 0,VLOOKUP(G343,Round4_Transactions!$A$2:$F$800,3,FALSE))</f>
        <v>0</v>
      </c>
      <c r="J343" s="60">
        <f>IF(ISNA(VLOOKUP(G343,Round4_Transactions!$A$2:$F$800,4,FALSE)), 0,VLOOKUP(G343,Round4_Transactions!$A$2:$F$800,4,FALSE))</f>
        <v>0</v>
      </c>
      <c r="K343" s="60">
        <f>IF(ISNA(VLOOKUP(G343,Round4_Transactions!$A$2:$F$800,5,FALSE)), 0,VLOOKUP(G343,Round4_Transactions!$A$2:$F$800,5,FALSE))</f>
        <v>0</v>
      </c>
      <c r="L343" s="86">
        <f>IF(ISNA(VLOOKUP(G343,Round4_Transactions!$A$2:$F$800,6,FALSE)), 0,VLOOKUP(G343,Round4_Transactions!$A$2:$F$800,6,FALSE))</f>
        <v>0</v>
      </c>
      <c r="M343" s="107">
        <f t="shared" si="1"/>
        <v>0</v>
      </c>
      <c r="N343" s="107">
        <f t="shared" si="3"/>
        <v>0</v>
      </c>
      <c r="O343" s="107">
        <f t="shared" si="4"/>
        <v>0</v>
      </c>
      <c r="P343" s="107">
        <f t="shared" si="5"/>
        <v>0</v>
      </c>
      <c r="Q343" s="107">
        <f t="shared" si="6"/>
        <v>0</v>
      </c>
      <c r="R343" s="107">
        <f t="shared" si="7"/>
        <v>0</v>
      </c>
      <c r="S343" s="107">
        <f t="shared" si="8"/>
        <v>0</v>
      </c>
      <c r="T343" s="107">
        <f t="shared" si="9"/>
        <v>0</v>
      </c>
      <c r="U343" s="107">
        <f t="shared" si="10"/>
        <v>0</v>
      </c>
      <c r="V343" s="107">
        <f t="shared" si="11"/>
        <v>0</v>
      </c>
      <c r="W343" s="107">
        <f t="shared" si="12"/>
        <v>0</v>
      </c>
      <c r="X343" s="107">
        <f t="shared" si="13"/>
        <v>0</v>
      </c>
      <c r="Y343" s="107">
        <f t="shared" si="14"/>
        <v>0</v>
      </c>
      <c r="Z343" s="107">
        <f t="shared" si="67"/>
        <v>0</v>
      </c>
      <c r="AA343" s="107">
        <f t="shared" si="68"/>
        <v>0</v>
      </c>
      <c r="AB343" s="107">
        <f t="shared" si="69"/>
        <v>0</v>
      </c>
      <c r="AC343" s="107">
        <f t="shared" si="70"/>
        <v>0</v>
      </c>
      <c r="AD343" s="107">
        <f t="shared" si="71"/>
        <v>0</v>
      </c>
      <c r="AE343" s="107">
        <f t="shared" si="72"/>
        <v>0</v>
      </c>
      <c r="AF343" s="107">
        <f t="shared" si="73"/>
        <v>0</v>
      </c>
      <c r="AG343" s="107">
        <f t="shared" si="74"/>
        <v>0</v>
      </c>
      <c r="AH343" s="107">
        <f t="shared" si="75"/>
        <v>0</v>
      </c>
      <c r="AI343" s="107">
        <f t="shared" si="76"/>
        <v>0</v>
      </c>
      <c r="AJ343" s="107">
        <f t="shared" si="77"/>
        <v>0</v>
      </c>
      <c r="AK343" s="107">
        <f t="shared" si="78"/>
        <v>0</v>
      </c>
    </row>
    <row r="344">
      <c r="A344" s="107"/>
      <c r="B344" s="107"/>
      <c r="C344" s="107"/>
      <c r="D344" s="107"/>
      <c r="E344" s="107"/>
      <c r="F344" s="108">
        <f t="shared" si="66"/>
        <v>7100</v>
      </c>
      <c r="G344" s="90" t="s">
        <v>538</v>
      </c>
      <c r="H344" s="14">
        <f>IF(ISNA(VLOOKUP(G344,Round4_Transactions!$A$2:$F$800,2,FALSE)), 0,VLOOKUP(G344,Round4_Transactions!$A$2:$F$800,2,FALSE))</f>
        <v>0</v>
      </c>
      <c r="I344" s="60">
        <f>IF(ISNA(VLOOKUP(G344,Round4_Transactions!$A$2:$F$800,3,FALSE)), 0,VLOOKUP(G344,Round4_Transactions!$A$2:$F$800,3,FALSE))</f>
        <v>0</v>
      </c>
      <c r="J344" s="60">
        <f>IF(ISNA(VLOOKUP(G344,Round4_Transactions!$A$2:$F$800,4,FALSE)), 0,VLOOKUP(G344,Round4_Transactions!$A$2:$F$800,4,FALSE))</f>
        <v>0</v>
      </c>
      <c r="K344" s="60">
        <f>IF(ISNA(VLOOKUP(G344,Round4_Transactions!$A$2:$F$800,5,FALSE)), 0,VLOOKUP(G344,Round4_Transactions!$A$2:$F$800,5,FALSE))</f>
        <v>0</v>
      </c>
      <c r="L344" s="86">
        <f>IF(ISNA(VLOOKUP(G344,Round4_Transactions!$A$2:$F$800,6,FALSE)), 0,VLOOKUP(G344,Round4_Transactions!$A$2:$F$800,6,FALSE))</f>
        <v>0</v>
      </c>
      <c r="M344" s="107">
        <f t="shared" si="1"/>
        <v>0</v>
      </c>
      <c r="N344" s="107">
        <f t="shared" si="3"/>
        <v>0</v>
      </c>
      <c r="O344" s="107">
        <f t="shared" si="4"/>
        <v>0</v>
      </c>
      <c r="P344" s="107">
        <f t="shared" si="5"/>
        <v>0</v>
      </c>
      <c r="Q344" s="107">
        <f t="shared" si="6"/>
        <v>0</v>
      </c>
      <c r="R344" s="107">
        <f t="shared" si="7"/>
        <v>0</v>
      </c>
      <c r="S344" s="107">
        <f t="shared" si="8"/>
        <v>0</v>
      </c>
      <c r="T344" s="107">
        <f t="shared" si="9"/>
        <v>0</v>
      </c>
      <c r="U344" s="107">
        <f t="shared" si="10"/>
        <v>0</v>
      </c>
      <c r="V344" s="107">
        <f t="shared" si="11"/>
        <v>0</v>
      </c>
      <c r="W344" s="107">
        <f t="shared" si="12"/>
        <v>0</v>
      </c>
      <c r="X344" s="107">
        <f t="shared" si="13"/>
        <v>0</v>
      </c>
      <c r="Y344" s="107">
        <f t="shared" si="14"/>
        <v>0</v>
      </c>
      <c r="Z344" s="107">
        <f t="shared" si="67"/>
        <v>0</v>
      </c>
      <c r="AA344" s="107">
        <f t="shared" si="68"/>
        <v>0</v>
      </c>
      <c r="AB344" s="107">
        <f t="shared" si="69"/>
        <v>0</v>
      </c>
      <c r="AC344" s="107">
        <f t="shared" si="70"/>
        <v>0</v>
      </c>
      <c r="AD344" s="107">
        <f t="shared" si="71"/>
        <v>0</v>
      </c>
      <c r="AE344" s="107">
        <f t="shared" si="72"/>
        <v>0</v>
      </c>
      <c r="AF344" s="107">
        <f t="shared" si="73"/>
        <v>0</v>
      </c>
      <c r="AG344" s="107">
        <f t="shared" si="74"/>
        <v>0</v>
      </c>
      <c r="AH344" s="107">
        <f t="shared" si="75"/>
        <v>0</v>
      </c>
      <c r="AI344" s="107">
        <f t="shared" si="76"/>
        <v>0</v>
      </c>
      <c r="AJ344" s="107">
        <f t="shared" si="77"/>
        <v>0</v>
      </c>
      <c r="AK344" s="107">
        <f t="shared" si="78"/>
        <v>0</v>
      </c>
    </row>
    <row r="345">
      <c r="A345" s="107"/>
      <c r="B345" s="107"/>
      <c r="C345" s="107"/>
      <c r="D345" s="107"/>
      <c r="E345" s="107"/>
      <c r="F345" s="108">
        <f t="shared" si="66"/>
        <v>7100</v>
      </c>
      <c r="G345" s="90" t="s">
        <v>539</v>
      </c>
      <c r="H345" s="14">
        <f>IF(ISNA(VLOOKUP(G345,Round4_Transactions!$A$2:$F$800,2,FALSE)), 0,VLOOKUP(G345,Round4_Transactions!$A$2:$F$800,2,FALSE))</f>
        <v>0</v>
      </c>
      <c r="I345" s="60">
        <f>IF(ISNA(VLOOKUP(G345,Round4_Transactions!$A$2:$F$800,3,FALSE)), 0,VLOOKUP(G345,Round4_Transactions!$A$2:$F$800,3,FALSE))</f>
        <v>0</v>
      </c>
      <c r="J345" s="60">
        <f>IF(ISNA(VLOOKUP(G345,Round4_Transactions!$A$2:$F$800,4,FALSE)), 0,VLOOKUP(G345,Round4_Transactions!$A$2:$F$800,4,FALSE))</f>
        <v>0</v>
      </c>
      <c r="K345" s="60">
        <f>IF(ISNA(VLOOKUP(G345,Round4_Transactions!$A$2:$F$800,5,FALSE)), 0,VLOOKUP(G345,Round4_Transactions!$A$2:$F$800,5,FALSE))</f>
        <v>0</v>
      </c>
      <c r="L345" s="86">
        <f>IF(ISNA(VLOOKUP(G345,Round4_Transactions!$A$2:$F$800,6,FALSE)), 0,VLOOKUP(G345,Round4_Transactions!$A$2:$F$800,6,FALSE))</f>
        <v>0</v>
      </c>
      <c r="M345" s="107">
        <f t="shared" si="1"/>
        <v>0</v>
      </c>
      <c r="N345" s="107">
        <f t="shared" si="3"/>
        <v>0</v>
      </c>
      <c r="O345" s="107">
        <f t="shared" si="4"/>
        <v>0</v>
      </c>
      <c r="P345" s="107">
        <f t="shared" si="5"/>
        <v>0</v>
      </c>
      <c r="Q345" s="107">
        <f t="shared" si="6"/>
        <v>0</v>
      </c>
      <c r="R345" s="107">
        <f t="shared" si="7"/>
        <v>0</v>
      </c>
      <c r="S345" s="107">
        <f t="shared" si="8"/>
        <v>0</v>
      </c>
      <c r="T345" s="107">
        <f t="shared" si="9"/>
        <v>0</v>
      </c>
      <c r="U345" s="107">
        <f t="shared" si="10"/>
        <v>0</v>
      </c>
      <c r="V345" s="107">
        <f t="shared" si="11"/>
        <v>0</v>
      </c>
      <c r="W345" s="107">
        <f t="shared" si="12"/>
        <v>0</v>
      </c>
      <c r="X345" s="107">
        <f t="shared" si="13"/>
        <v>0</v>
      </c>
      <c r="Y345" s="107">
        <f t="shared" si="14"/>
        <v>0</v>
      </c>
      <c r="Z345" s="107">
        <f t="shared" si="67"/>
        <v>0</v>
      </c>
      <c r="AA345" s="107">
        <f t="shared" si="68"/>
        <v>0</v>
      </c>
      <c r="AB345" s="107">
        <f t="shared" si="69"/>
        <v>0</v>
      </c>
      <c r="AC345" s="107">
        <f t="shared" si="70"/>
        <v>0</v>
      </c>
      <c r="AD345" s="107">
        <f t="shared" si="71"/>
        <v>0</v>
      </c>
      <c r="AE345" s="107">
        <f t="shared" si="72"/>
        <v>0</v>
      </c>
      <c r="AF345" s="107">
        <f t="shared" si="73"/>
        <v>0</v>
      </c>
      <c r="AG345" s="107">
        <f t="shared" si="74"/>
        <v>0</v>
      </c>
      <c r="AH345" s="107">
        <f t="shared" si="75"/>
        <v>0</v>
      </c>
      <c r="AI345" s="107">
        <f t="shared" si="76"/>
        <v>0</v>
      </c>
      <c r="AJ345" s="107">
        <f t="shared" si="77"/>
        <v>0</v>
      </c>
      <c r="AK345" s="107">
        <f t="shared" si="78"/>
        <v>0</v>
      </c>
    </row>
    <row r="346">
      <c r="A346" s="107"/>
      <c r="B346" s="107"/>
      <c r="C346" s="107"/>
      <c r="D346" s="107"/>
      <c r="E346" s="107"/>
      <c r="F346" s="108">
        <f t="shared" si="66"/>
        <v>7100</v>
      </c>
      <c r="G346" s="90" t="s">
        <v>540</v>
      </c>
      <c r="H346" s="14">
        <f>IF(ISNA(VLOOKUP(G346,Round4_Transactions!$A$2:$F$800,2,FALSE)), 0,VLOOKUP(G346,Round4_Transactions!$A$2:$F$800,2,FALSE))</f>
        <v>0</v>
      </c>
      <c r="I346" s="60">
        <f>IF(ISNA(VLOOKUP(G346,Round4_Transactions!$A$2:$F$800,3,FALSE)), 0,VLOOKUP(G346,Round4_Transactions!$A$2:$F$800,3,FALSE))</f>
        <v>0</v>
      </c>
      <c r="J346" s="60">
        <f>IF(ISNA(VLOOKUP(G346,Round4_Transactions!$A$2:$F$800,4,FALSE)), 0,VLOOKUP(G346,Round4_Transactions!$A$2:$F$800,4,FALSE))</f>
        <v>0</v>
      </c>
      <c r="K346" s="60">
        <f>IF(ISNA(VLOOKUP(G346,Round4_Transactions!$A$2:$F$800,5,FALSE)), 0,VLOOKUP(G346,Round4_Transactions!$A$2:$F$800,5,FALSE))</f>
        <v>0</v>
      </c>
      <c r="L346" s="86">
        <f>IF(ISNA(VLOOKUP(G346,Round4_Transactions!$A$2:$F$800,6,FALSE)), 0,VLOOKUP(G346,Round4_Transactions!$A$2:$F$800,6,FALSE))</f>
        <v>0</v>
      </c>
      <c r="M346" s="107">
        <f t="shared" si="1"/>
        <v>0</v>
      </c>
      <c r="N346" s="107">
        <f t="shared" si="3"/>
        <v>0</v>
      </c>
      <c r="O346" s="107">
        <f t="shared" si="4"/>
        <v>0</v>
      </c>
      <c r="P346" s="107">
        <f t="shared" si="5"/>
        <v>0</v>
      </c>
      <c r="Q346" s="107">
        <f t="shared" si="6"/>
        <v>0</v>
      </c>
      <c r="R346" s="107">
        <f t="shared" si="7"/>
        <v>0</v>
      </c>
      <c r="S346" s="107">
        <f t="shared" si="8"/>
        <v>0</v>
      </c>
      <c r="T346" s="107">
        <f t="shared" si="9"/>
        <v>0</v>
      </c>
      <c r="U346" s="107">
        <f t="shared" si="10"/>
        <v>0</v>
      </c>
      <c r="V346" s="107">
        <f t="shared" si="11"/>
        <v>0</v>
      </c>
      <c r="W346" s="107">
        <f t="shared" si="12"/>
        <v>0</v>
      </c>
      <c r="X346" s="107">
        <f t="shared" si="13"/>
        <v>0</v>
      </c>
      <c r="Y346" s="107">
        <f t="shared" si="14"/>
        <v>0</v>
      </c>
      <c r="Z346" s="107">
        <f t="shared" si="67"/>
        <v>0</v>
      </c>
      <c r="AA346" s="107">
        <f t="shared" si="68"/>
        <v>0</v>
      </c>
      <c r="AB346" s="107">
        <f t="shared" si="69"/>
        <v>0</v>
      </c>
      <c r="AC346" s="107">
        <f t="shared" si="70"/>
        <v>0</v>
      </c>
      <c r="AD346" s="107">
        <f t="shared" si="71"/>
        <v>0</v>
      </c>
      <c r="AE346" s="107">
        <f t="shared" si="72"/>
        <v>0</v>
      </c>
      <c r="AF346" s="107">
        <f t="shared" si="73"/>
        <v>0</v>
      </c>
      <c r="AG346" s="107">
        <f t="shared" si="74"/>
        <v>0</v>
      </c>
      <c r="AH346" s="107">
        <f t="shared" si="75"/>
        <v>0</v>
      </c>
      <c r="AI346" s="107">
        <f t="shared" si="76"/>
        <v>0</v>
      </c>
      <c r="AJ346" s="107">
        <f t="shared" si="77"/>
        <v>0</v>
      </c>
      <c r="AK346" s="107">
        <f t="shared" si="78"/>
        <v>0</v>
      </c>
    </row>
    <row r="347">
      <c r="A347" s="107"/>
      <c r="B347" s="107"/>
      <c r="C347" s="107"/>
      <c r="D347" s="107"/>
      <c r="E347" s="107"/>
      <c r="F347" s="108">
        <f t="shared" si="66"/>
        <v>7100</v>
      </c>
      <c r="G347" s="90" t="s">
        <v>541</v>
      </c>
      <c r="H347" s="14">
        <f>IF(ISNA(VLOOKUP(G347,Round4_Transactions!$A$2:$F$800,2,FALSE)), 0,VLOOKUP(G347,Round4_Transactions!$A$2:$F$800,2,FALSE))</f>
        <v>0</v>
      </c>
      <c r="I347" s="60">
        <f>IF(ISNA(VLOOKUP(G347,Round4_Transactions!$A$2:$F$800,3,FALSE)), 0,VLOOKUP(G347,Round4_Transactions!$A$2:$F$800,3,FALSE))</f>
        <v>0</v>
      </c>
      <c r="J347" s="60">
        <f>IF(ISNA(VLOOKUP(G347,Round4_Transactions!$A$2:$F$800,4,FALSE)), 0,VLOOKUP(G347,Round4_Transactions!$A$2:$F$800,4,FALSE))</f>
        <v>0</v>
      </c>
      <c r="K347" s="60">
        <f>IF(ISNA(VLOOKUP(G347,Round4_Transactions!$A$2:$F$800,5,FALSE)), 0,VLOOKUP(G347,Round4_Transactions!$A$2:$F$800,5,FALSE))</f>
        <v>0</v>
      </c>
      <c r="L347" s="86">
        <f>IF(ISNA(VLOOKUP(G347,Round4_Transactions!$A$2:$F$800,6,FALSE)), 0,VLOOKUP(G347,Round4_Transactions!$A$2:$F$800,6,FALSE))</f>
        <v>0</v>
      </c>
      <c r="M347" s="107">
        <f t="shared" si="1"/>
        <v>0</v>
      </c>
      <c r="N347" s="107">
        <f t="shared" si="3"/>
        <v>0</v>
      </c>
      <c r="O347" s="107">
        <f t="shared" si="4"/>
        <v>0</v>
      </c>
      <c r="P347" s="107">
        <f t="shared" si="5"/>
        <v>0</v>
      </c>
      <c r="Q347" s="107">
        <f t="shared" si="6"/>
        <v>0</v>
      </c>
      <c r="R347" s="107">
        <f t="shared" si="7"/>
        <v>0</v>
      </c>
      <c r="S347" s="107">
        <f t="shared" si="8"/>
        <v>0</v>
      </c>
      <c r="T347" s="107">
        <f t="shared" si="9"/>
        <v>0</v>
      </c>
      <c r="U347" s="107">
        <f t="shared" si="10"/>
        <v>0</v>
      </c>
      <c r="V347" s="107">
        <f t="shared" si="11"/>
        <v>0</v>
      </c>
      <c r="W347" s="107">
        <f t="shared" si="12"/>
        <v>0</v>
      </c>
      <c r="X347" s="107">
        <f t="shared" si="13"/>
        <v>0</v>
      </c>
      <c r="Y347" s="107">
        <f t="shared" si="14"/>
        <v>0</v>
      </c>
      <c r="Z347" s="107">
        <f t="shared" si="67"/>
        <v>0</v>
      </c>
      <c r="AA347" s="107">
        <f t="shared" si="68"/>
        <v>0</v>
      </c>
      <c r="AB347" s="107">
        <f t="shared" si="69"/>
        <v>0</v>
      </c>
      <c r="AC347" s="107">
        <f t="shared" si="70"/>
        <v>0</v>
      </c>
      <c r="AD347" s="107">
        <f t="shared" si="71"/>
        <v>0</v>
      </c>
      <c r="AE347" s="107">
        <f t="shared" si="72"/>
        <v>0</v>
      </c>
      <c r="AF347" s="107">
        <f t="shared" si="73"/>
        <v>0</v>
      </c>
      <c r="AG347" s="107">
        <f t="shared" si="74"/>
        <v>0</v>
      </c>
      <c r="AH347" s="107">
        <f t="shared" si="75"/>
        <v>0</v>
      </c>
      <c r="AI347" s="107">
        <f t="shared" si="76"/>
        <v>0</v>
      </c>
      <c r="AJ347" s="107">
        <f t="shared" si="77"/>
        <v>0</v>
      </c>
      <c r="AK347" s="107">
        <f t="shared" si="78"/>
        <v>0</v>
      </c>
    </row>
    <row r="348">
      <c r="A348" s="107"/>
      <c r="B348" s="107"/>
      <c r="C348" s="107"/>
      <c r="D348" s="107"/>
      <c r="E348" s="107"/>
      <c r="F348" s="108">
        <f t="shared" si="66"/>
        <v>7100</v>
      </c>
      <c r="G348" s="90" t="s">
        <v>542</v>
      </c>
      <c r="H348" s="14">
        <f>IF(ISNA(VLOOKUP(G348,Round4_Transactions!$A$2:$F$800,2,FALSE)), 0,VLOOKUP(G348,Round4_Transactions!$A$2:$F$800,2,FALSE))</f>
        <v>0</v>
      </c>
      <c r="I348" s="60">
        <f>IF(ISNA(VLOOKUP(G348,Round4_Transactions!$A$2:$F$800,3,FALSE)), 0,VLOOKUP(G348,Round4_Transactions!$A$2:$F$800,3,FALSE))</f>
        <v>0</v>
      </c>
      <c r="J348" s="60">
        <f>IF(ISNA(VLOOKUP(G348,Round4_Transactions!$A$2:$F$800,4,FALSE)), 0,VLOOKUP(G348,Round4_Transactions!$A$2:$F$800,4,FALSE))</f>
        <v>0</v>
      </c>
      <c r="K348" s="60">
        <f>IF(ISNA(VLOOKUP(G348,Round4_Transactions!$A$2:$F$800,5,FALSE)), 0,VLOOKUP(G348,Round4_Transactions!$A$2:$F$800,5,FALSE))</f>
        <v>0</v>
      </c>
      <c r="L348" s="86">
        <f>IF(ISNA(VLOOKUP(G348,Round4_Transactions!$A$2:$F$800,6,FALSE)), 0,VLOOKUP(G348,Round4_Transactions!$A$2:$F$800,6,FALSE))</f>
        <v>0</v>
      </c>
      <c r="M348" s="107">
        <f t="shared" si="1"/>
        <v>0</v>
      </c>
      <c r="N348" s="107">
        <f t="shared" si="3"/>
        <v>0</v>
      </c>
      <c r="O348" s="107">
        <f t="shared" si="4"/>
        <v>0</v>
      </c>
      <c r="P348" s="107">
        <f t="shared" si="5"/>
        <v>0</v>
      </c>
      <c r="Q348" s="107">
        <f t="shared" si="6"/>
        <v>0</v>
      </c>
      <c r="R348" s="107">
        <f t="shared" si="7"/>
        <v>0</v>
      </c>
      <c r="S348" s="107">
        <f t="shared" si="8"/>
        <v>0</v>
      </c>
      <c r="T348" s="107">
        <f t="shared" si="9"/>
        <v>0</v>
      </c>
      <c r="U348" s="107">
        <f t="shared" si="10"/>
        <v>0</v>
      </c>
      <c r="V348" s="107">
        <f t="shared" si="11"/>
        <v>0</v>
      </c>
      <c r="W348" s="107">
        <f t="shared" si="12"/>
        <v>0</v>
      </c>
      <c r="X348" s="107">
        <f t="shared" si="13"/>
        <v>0</v>
      </c>
      <c r="Y348" s="107">
        <f t="shared" si="14"/>
        <v>0</v>
      </c>
      <c r="Z348" s="107">
        <f t="shared" si="67"/>
        <v>0</v>
      </c>
      <c r="AA348" s="107">
        <f t="shared" si="68"/>
        <v>0</v>
      </c>
      <c r="AB348" s="107">
        <f t="shared" si="69"/>
        <v>0</v>
      </c>
      <c r="AC348" s="107">
        <f t="shared" si="70"/>
        <v>0</v>
      </c>
      <c r="AD348" s="107">
        <f t="shared" si="71"/>
        <v>0</v>
      </c>
      <c r="AE348" s="107">
        <f t="shared" si="72"/>
        <v>0</v>
      </c>
      <c r="AF348" s="107">
        <f t="shared" si="73"/>
        <v>0</v>
      </c>
      <c r="AG348" s="107">
        <f t="shared" si="74"/>
        <v>0</v>
      </c>
      <c r="AH348" s="107">
        <f t="shared" si="75"/>
        <v>0</v>
      </c>
      <c r="AI348" s="107">
        <f t="shared" si="76"/>
        <v>0</v>
      </c>
      <c r="AJ348" s="107">
        <f t="shared" si="77"/>
        <v>0</v>
      </c>
      <c r="AK348" s="107">
        <f t="shared" si="78"/>
        <v>0</v>
      </c>
    </row>
    <row r="349">
      <c r="A349" s="107"/>
      <c r="B349" s="107"/>
      <c r="C349" s="107"/>
      <c r="D349" s="107"/>
      <c r="E349" s="107"/>
      <c r="F349" s="108">
        <f t="shared" si="66"/>
        <v>7100</v>
      </c>
      <c r="G349" s="90" t="s">
        <v>543</v>
      </c>
      <c r="H349" s="14">
        <f>IF(ISNA(VLOOKUP(G349,Round4_Transactions!$A$2:$F$800,2,FALSE)), 0,VLOOKUP(G349,Round4_Transactions!$A$2:$F$800,2,FALSE))</f>
        <v>0</v>
      </c>
      <c r="I349" s="60">
        <f>IF(ISNA(VLOOKUP(G349,Round4_Transactions!$A$2:$F$800,3,FALSE)), 0,VLOOKUP(G349,Round4_Transactions!$A$2:$F$800,3,FALSE))</f>
        <v>0</v>
      </c>
      <c r="J349" s="60">
        <f>IF(ISNA(VLOOKUP(G349,Round4_Transactions!$A$2:$F$800,4,FALSE)), 0,VLOOKUP(G349,Round4_Transactions!$A$2:$F$800,4,FALSE))</f>
        <v>0</v>
      </c>
      <c r="K349" s="60">
        <f>IF(ISNA(VLOOKUP(G349,Round4_Transactions!$A$2:$F$800,5,FALSE)), 0,VLOOKUP(G349,Round4_Transactions!$A$2:$F$800,5,FALSE))</f>
        <v>0</v>
      </c>
      <c r="L349" s="86">
        <f>IF(ISNA(VLOOKUP(G349,Round4_Transactions!$A$2:$F$800,6,FALSE)), 0,VLOOKUP(G349,Round4_Transactions!$A$2:$F$800,6,FALSE))</f>
        <v>0</v>
      </c>
      <c r="M349" s="107">
        <f t="shared" si="1"/>
        <v>0</v>
      </c>
      <c r="N349" s="107">
        <f t="shared" si="3"/>
        <v>0</v>
      </c>
      <c r="O349" s="107">
        <f t="shared" si="4"/>
        <v>0</v>
      </c>
      <c r="P349" s="107">
        <f t="shared" si="5"/>
        <v>0</v>
      </c>
      <c r="Q349" s="107">
        <f t="shared" si="6"/>
        <v>0</v>
      </c>
      <c r="R349" s="107">
        <f t="shared" si="7"/>
        <v>0</v>
      </c>
      <c r="S349" s="107">
        <f t="shared" si="8"/>
        <v>0</v>
      </c>
      <c r="T349" s="107">
        <f t="shared" si="9"/>
        <v>0</v>
      </c>
      <c r="U349" s="107">
        <f t="shared" si="10"/>
        <v>0</v>
      </c>
      <c r="V349" s="107">
        <f t="shared" si="11"/>
        <v>0</v>
      </c>
      <c r="W349" s="107">
        <f t="shared" si="12"/>
        <v>0</v>
      </c>
      <c r="X349" s="107">
        <f t="shared" si="13"/>
        <v>0</v>
      </c>
      <c r="Y349" s="107">
        <f t="shared" si="14"/>
        <v>0</v>
      </c>
      <c r="Z349" s="107">
        <f t="shared" si="67"/>
        <v>0</v>
      </c>
      <c r="AA349" s="107">
        <f t="shared" si="68"/>
        <v>0</v>
      </c>
      <c r="AB349" s="107">
        <f t="shared" si="69"/>
        <v>0</v>
      </c>
      <c r="AC349" s="107">
        <f t="shared" si="70"/>
        <v>0</v>
      </c>
      <c r="AD349" s="107">
        <f t="shared" si="71"/>
        <v>0</v>
      </c>
      <c r="AE349" s="107">
        <f t="shared" si="72"/>
        <v>0</v>
      </c>
      <c r="AF349" s="107">
        <f t="shared" si="73"/>
        <v>0</v>
      </c>
      <c r="AG349" s="107">
        <f t="shared" si="74"/>
        <v>0</v>
      </c>
      <c r="AH349" s="107">
        <f t="shared" si="75"/>
        <v>0</v>
      </c>
      <c r="AI349" s="107">
        <f t="shared" si="76"/>
        <v>0</v>
      </c>
      <c r="AJ349" s="107">
        <f t="shared" si="77"/>
        <v>0</v>
      </c>
      <c r="AK349" s="107">
        <f t="shared" si="78"/>
        <v>0</v>
      </c>
    </row>
    <row r="350">
      <c r="A350" s="107"/>
      <c r="B350" s="107"/>
      <c r="C350" s="107"/>
      <c r="D350" s="107"/>
      <c r="E350" s="107"/>
      <c r="F350" s="108">
        <f t="shared" si="66"/>
        <v>7100</v>
      </c>
      <c r="G350" s="90" t="s">
        <v>544</v>
      </c>
      <c r="H350" s="14">
        <f>IF(ISNA(VLOOKUP(G350,Round4_Transactions!$A$2:$F$800,2,FALSE)), 0,VLOOKUP(G350,Round4_Transactions!$A$2:$F$800,2,FALSE))</f>
        <v>0</v>
      </c>
      <c r="I350" s="60">
        <f>IF(ISNA(VLOOKUP(G350,Round4_Transactions!$A$2:$F$800,3,FALSE)), 0,VLOOKUP(G350,Round4_Transactions!$A$2:$F$800,3,FALSE))</f>
        <v>0</v>
      </c>
      <c r="J350" s="60">
        <f>IF(ISNA(VLOOKUP(G350,Round4_Transactions!$A$2:$F$800,4,FALSE)), 0,VLOOKUP(G350,Round4_Transactions!$A$2:$F$800,4,FALSE))</f>
        <v>0</v>
      </c>
      <c r="K350" s="60">
        <f>IF(ISNA(VLOOKUP(G350,Round4_Transactions!$A$2:$F$800,5,FALSE)), 0,VLOOKUP(G350,Round4_Transactions!$A$2:$F$800,5,FALSE))</f>
        <v>0</v>
      </c>
      <c r="L350" s="86">
        <f>IF(ISNA(VLOOKUP(G350,Round4_Transactions!$A$2:$F$800,6,FALSE)), 0,VLOOKUP(G350,Round4_Transactions!$A$2:$F$800,6,FALSE))</f>
        <v>0</v>
      </c>
      <c r="M350" s="107">
        <f t="shared" si="1"/>
        <v>0</v>
      </c>
      <c r="N350" s="107">
        <f t="shared" si="3"/>
        <v>0</v>
      </c>
      <c r="O350" s="107">
        <f t="shared" si="4"/>
        <v>0</v>
      </c>
      <c r="P350" s="107">
        <f t="shared" si="5"/>
        <v>0</v>
      </c>
      <c r="Q350" s="107">
        <f t="shared" si="6"/>
        <v>0</v>
      </c>
      <c r="R350" s="107">
        <f t="shared" si="7"/>
        <v>0</v>
      </c>
      <c r="S350" s="107">
        <f t="shared" si="8"/>
        <v>0</v>
      </c>
      <c r="T350" s="107">
        <f t="shared" si="9"/>
        <v>0</v>
      </c>
      <c r="U350" s="107">
        <f t="shared" si="10"/>
        <v>0</v>
      </c>
      <c r="V350" s="107">
        <f t="shared" si="11"/>
        <v>0</v>
      </c>
      <c r="W350" s="107">
        <f t="shared" si="12"/>
        <v>0</v>
      </c>
      <c r="X350" s="107">
        <f t="shared" si="13"/>
        <v>0</v>
      </c>
      <c r="Y350" s="107">
        <f t="shared" si="14"/>
        <v>0</v>
      </c>
      <c r="Z350" s="107">
        <f t="shared" si="67"/>
        <v>0</v>
      </c>
      <c r="AA350" s="107">
        <f t="shared" si="68"/>
        <v>0</v>
      </c>
      <c r="AB350" s="107">
        <f t="shared" si="69"/>
        <v>0</v>
      </c>
      <c r="AC350" s="107">
        <f t="shared" si="70"/>
        <v>0</v>
      </c>
      <c r="AD350" s="107">
        <f t="shared" si="71"/>
        <v>0</v>
      </c>
      <c r="AE350" s="107">
        <f t="shared" si="72"/>
        <v>0</v>
      </c>
      <c r="AF350" s="107">
        <f t="shared" si="73"/>
        <v>0</v>
      </c>
      <c r="AG350" s="107">
        <f t="shared" si="74"/>
        <v>0</v>
      </c>
      <c r="AH350" s="107">
        <f t="shared" si="75"/>
        <v>0</v>
      </c>
      <c r="AI350" s="107">
        <f t="shared" si="76"/>
        <v>0</v>
      </c>
      <c r="AJ350" s="107">
        <f t="shared" si="77"/>
        <v>0</v>
      </c>
      <c r="AK350" s="107">
        <f t="shared" si="78"/>
        <v>0</v>
      </c>
    </row>
    <row r="351">
      <c r="A351" s="107"/>
      <c r="B351" s="107"/>
      <c r="C351" s="107"/>
      <c r="D351" s="107"/>
      <c r="E351" s="107"/>
      <c r="F351" s="108">
        <f t="shared" si="66"/>
        <v>7100</v>
      </c>
      <c r="G351" s="90" t="s">
        <v>545</v>
      </c>
      <c r="H351" s="14">
        <f>IF(ISNA(VLOOKUP(G351,Round4_Transactions!$A$2:$F$800,2,FALSE)), 0,VLOOKUP(G351,Round4_Transactions!$A$2:$F$800,2,FALSE))</f>
        <v>0</v>
      </c>
      <c r="I351" s="60">
        <f>IF(ISNA(VLOOKUP(G351,Round4_Transactions!$A$2:$F$800,3,FALSE)), 0,VLOOKUP(G351,Round4_Transactions!$A$2:$F$800,3,FALSE))</f>
        <v>0</v>
      </c>
      <c r="J351" s="60">
        <f>IF(ISNA(VLOOKUP(G351,Round4_Transactions!$A$2:$F$800,4,FALSE)), 0,VLOOKUP(G351,Round4_Transactions!$A$2:$F$800,4,FALSE))</f>
        <v>0</v>
      </c>
      <c r="K351" s="60">
        <f>IF(ISNA(VLOOKUP(G351,Round4_Transactions!$A$2:$F$800,5,FALSE)), 0,VLOOKUP(G351,Round4_Transactions!$A$2:$F$800,5,FALSE))</f>
        <v>0</v>
      </c>
      <c r="L351" s="86">
        <f>IF(ISNA(VLOOKUP(G351,Round4_Transactions!$A$2:$F$800,6,FALSE)), 0,VLOOKUP(G351,Round4_Transactions!$A$2:$F$800,6,FALSE))</f>
        <v>0</v>
      </c>
      <c r="M351" s="107">
        <f t="shared" si="1"/>
        <v>0</v>
      </c>
      <c r="N351" s="107">
        <f t="shared" si="3"/>
        <v>0</v>
      </c>
      <c r="O351" s="107">
        <f t="shared" si="4"/>
        <v>0</v>
      </c>
      <c r="P351" s="107">
        <f t="shared" si="5"/>
        <v>0</v>
      </c>
      <c r="Q351" s="107">
        <f t="shared" si="6"/>
        <v>0</v>
      </c>
      <c r="R351" s="107">
        <f t="shared" si="7"/>
        <v>0</v>
      </c>
      <c r="S351" s="107">
        <f t="shared" si="8"/>
        <v>0</v>
      </c>
      <c r="T351" s="107">
        <f t="shared" si="9"/>
        <v>0</v>
      </c>
      <c r="U351" s="107">
        <f t="shared" si="10"/>
        <v>0</v>
      </c>
      <c r="V351" s="107">
        <f t="shared" si="11"/>
        <v>0</v>
      </c>
      <c r="W351" s="107">
        <f t="shared" si="12"/>
        <v>0</v>
      </c>
      <c r="X351" s="107">
        <f t="shared" si="13"/>
        <v>0</v>
      </c>
      <c r="Y351" s="107">
        <f t="shared" si="14"/>
        <v>0</v>
      </c>
      <c r="Z351" s="107">
        <f t="shared" si="67"/>
        <v>0</v>
      </c>
      <c r="AA351" s="107">
        <f t="shared" si="68"/>
        <v>0</v>
      </c>
      <c r="AB351" s="107">
        <f t="shared" si="69"/>
        <v>0</v>
      </c>
      <c r="AC351" s="107">
        <f t="shared" si="70"/>
        <v>0</v>
      </c>
      <c r="AD351" s="107">
        <f t="shared" si="71"/>
        <v>0</v>
      </c>
      <c r="AE351" s="107">
        <f t="shared" si="72"/>
        <v>0</v>
      </c>
      <c r="AF351" s="107">
        <f t="shared" si="73"/>
        <v>0</v>
      </c>
      <c r="AG351" s="107">
        <f t="shared" si="74"/>
        <v>0</v>
      </c>
      <c r="AH351" s="107">
        <f t="shared" si="75"/>
        <v>0</v>
      </c>
      <c r="AI351" s="107">
        <f t="shared" si="76"/>
        <v>0</v>
      </c>
      <c r="AJ351" s="107">
        <f t="shared" si="77"/>
        <v>0</v>
      </c>
      <c r="AK351" s="107">
        <f t="shared" si="78"/>
        <v>0</v>
      </c>
    </row>
    <row r="352">
      <c r="A352" s="107"/>
      <c r="B352" s="107"/>
      <c r="C352" s="107"/>
      <c r="D352" s="107"/>
      <c r="E352" s="107"/>
      <c r="F352" s="108">
        <f t="shared" si="66"/>
        <v>7100</v>
      </c>
      <c r="G352" s="90" t="s">
        <v>546</v>
      </c>
      <c r="H352" s="14">
        <f>IF(ISNA(VLOOKUP(G352,Round4_Transactions!$A$2:$F$800,2,FALSE)), 0,VLOOKUP(G352,Round4_Transactions!$A$2:$F$800,2,FALSE))</f>
        <v>0</v>
      </c>
      <c r="I352" s="60">
        <f>IF(ISNA(VLOOKUP(G352,Round4_Transactions!$A$2:$F$800,3,FALSE)), 0,VLOOKUP(G352,Round4_Transactions!$A$2:$F$800,3,FALSE))</f>
        <v>0</v>
      </c>
      <c r="J352" s="60">
        <f>IF(ISNA(VLOOKUP(G352,Round4_Transactions!$A$2:$F$800,4,FALSE)), 0,VLOOKUP(G352,Round4_Transactions!$A$2:$F$800,4,FALSE))</f>
        <v>0</v>
      </c>
      <c r="K352" s="60">
        <f>IF(ISNA(VLOOKUP(G352,Round4_Transactions!$A$2:$F$800,5,FALSE)), 0,VLOOKUP(G352,Round4_Transactions!$A$2:$F$800,5,FALSE))</f>
        <v>0</v>
      </c>
      <c r="L352" s="86">
        <f>IF(ISNA(VLOOKUP(G352,Round4_Transactions!$A$2:$F$800,6,FALSE)), 0,VLOOKUP(G352,Round4_Transactions!$A$2:$F$800,6,FALSE))</f>
        <v>0</v>
      </c>
      <c r="M352" s="107">
        <f t="shared" si="1"/>
        <v>0</v>
      </c>
      <c r="N352" s="107">
        <f t="shared" si="3"/>
        <v>0</v>
      </c>
      <c r="O352" s="107">
        <f t="shared" si="4"/>
        <v>0</v>
      </c>
      <c r="P352" s="107">
        <f t="shared" si="5"/>
        <v>0</v>
      </c>
      <c r="Q352" s="107">
        <f t="shared" si="6"/>
        <v>0</v>
      </c>
      <c r="R352" s="107">
        <f t="shared" si="7"/>
        <v>0</v>
      </c>
      <c r="S352" s="107">
        <f t="shared" si="8"/>
        <v>0</v>
      </c>
      <c r="T352" s="107">
        <f t="shared" si="9"/>
        <v>0</v>
      </c>
      <c r="U352" s="107">
        <f t="shared" si="10"/>
        <v>0</v>
      </c>
      <c r="V352" s="107">
        <f t="shared" si="11"/>
        <v>0</v>
      </c>
      <c r="W352" s="107">
        <f t="shared" si="12"/>
        <v>0</v>
      </c>
      <c r="X352" s="107">
        <f t="shared" si="13"/>
        <v>0</v>
      </c>
      <c r="Y352" s="107">
        <f t="shared" si="14"/>
        <v>0</v>
      </c>
      <c r="Z352" s="107">
        <f t="shared" si="67"/>
        <v>0</v>
      </c>
      <c r="AA352" s="107">
        <f t="shared" si="68"/>
        <v>0</v>
      </c>
      <c r="AB352" s="107">
        <f t="shared" si="69"/>
        <v>0</v>
      </c>
      <c r="AC352" s="107">
        <f t="shared" si="70"/>
        <v>0</v>
      </c>
      <c r="AD352" s="107">
        <f t="shared" si="71"/>
        <v>0</v>
      </c>
      <c r="AE352" s="107">
        <f t="shared" si="72"/>
        <v>0</v>
      </c>
      <c r="AF352" s="107">
        <f t="shared" si="73"/>
        <v>0</v>
      </c>
      <c r="AG352" s="107">
        <f t="shared" si="74"/>
        <v>0</v>
      </c>
      <c r="AH352" s="107">
        <f t="shared" si="75"/>
        <v>0</v>
      </c>
      <c r="AI352" s="107">
        <f t="shared" si="76"/>
        <v>0</v>
      </c>
      <c r="AJ352" s="107">
        <f t="shared" si="77"/>
        <v>0</v>
      </c>
      <c r="AK352" s="107">
        <f t="shared" si="78"/>
        <v>0</v>
      </c>
    </row>
    <row r="353">
      <c r="A353" s="107"/>
      <c r="B353" s="107"/>
      <c r="C353" s="107"/>
      <c r="D353" s="107"/>
      <c r="E353" s="107"/>
      <c r="F353" s="108">
        <f t="shared" si="66"/>
        <v>7100</v>
      </c>
      <c r="G353" s="90" t="s">
        <v>547</v>
      </c>
      <c r="H353" s="14">
        <f>IF(ISNA(VLOOKUP(G353,Round4_Transactions!$A$2:$F$800,2,FALSE)), 0,VLOOKUP(G353,Round4_Transactions!$A$2:$F$800,2,FALSE))</f>
        <v>0</v>
      </c>
      <c r="I353" s="60">
        <f>IF(ISNA(VLOOKUP(G353,Round4_Transactions!$A$2:$F$800,3,FALSE)), 0,VLOOKUP(G353,Round4_Transactions!$A$2:$F$800,3,FALSE))</f>
        <v>0</v>
      </c>
      <c r="J353" s="60">
        <f>IF(ISNA(VLOOKUP(G353,Round4_Transactions!$A$2:$F$800,4,FALSE)), 0,VLOOKUP(G353,Round4_Transactions!$A$2:$F$800,4,FALSE))</f>
        <v>0</v>
      </c>
      <c r="K353" s="60">
        <f>IF(ISNA(VLOOKUP(G353,Round4_Transactions!$A$2:$F$800,5,FALSE)), 0,VLOOKUP(G353,Round4_Transactions!$A$2:$F$800,5,FALSE))</f>
        <v>0</v>
      </c>
      <c r="L353" s="86">
        <f>IF(ISNA(VLOOKUP(G353,Round4_Transactions!$A$2:$F$800,6,FALSE)), 0,VLOOKUP(G353,Round4_Transactions!$A$2:$F$800,6,FALSE))</f>
        <v>0</v>
      </c>
      <c r="M353" s="107">
        <f t="shared" si="1"/>
        <v>0</v>
      </c>
      <c r="N353" s="107">
        <f t="shared" si="3"/>
        <v>0</v>
      </c>
      <c r="O353" s="107">
        <f t="shared" si="4"/>
        <v>0</v>
      </c>
      <c r="P353" s="107">
        <f t="shared" si="5"/>
        <v>0</v>
      </c>
      <c r="Q353" s="107">
        <f t="shared" si="6"/>
        <v>0</v>
      </c>
      <c r="R353" s="107">
        <f t="shared" si="7"/>
        <v>0</v>
      </c>
      <c r="S353" s="107">
        <f t="shared" si="8"/>
        <v>0</v>
      </c>
      <c r="T353" s="107">
        <f t="shared" si="9"/>
        <v>0</v>
      </c>
      <c r="U353" s="107">
        <f t="shared" si="10"/>
        <v>0</v>
      </c>
      <c r="V353" s="107">
        <f t="shared" si="11"/>
        <v>0</v>
      </c>
      <c r="W353" s="107">
        <f t="shared" si="12"/>
        <v>0</v>
      </c>
      <c r="X353" s="107">
        <f t="shared" si="13"/>
        <v>0</v>
      </c>
      <c r="Y353" s="107">
        <f t="shared" si="14"/>
        <v>0</v>
      </c>
      <c r="Z353" s="107">
        <f t="shared" si="67"/>
        <v>0</v>
      </c>
      <c r="AA353" s="107">
        <f t="shared" si="68"/>
        <v>0</v>
      </c>
      <c r="AB353" s="107">
        <f t="shared" si="69"/>
        <v>0</v>
      </c>
      <c r="AC353" s="107">
        <f t="shared" si="70"/>
        <v>0</v>
      </c>
      <c r="AD353" s="107">
        <f t="shared" si="71"/>
        <v>0</v>
      </c>
      <c r="AE353" s="107">
        <f t="shared" si="72"/>
        <v>0</v>
      </c>
      <c r="AF353" s="107">
        <f t="shared" si="73"/>
        <v>0</v>
      </c>
      <c r="AG353" s="107">
        <f t="shared" si="74"/>
        <v>0</v>
      </c>
      <c r="AH353" s="107">
        <f t="shared" si="75"/>
        <v>0</v>
      </c>
      <c r="AI353" s="107">
        <f t="shared" si="76"/>
        <v>0</v>
      </c>
      <c r="AJ353" s="107">
        <f t="shared" si="77"/>
        <v>0</v>
      </c>
      <c r="AK353" s="107">
        <f t="shared" si="78"/>
        <v>0</v>
      </c>
    </row>
    <row r="354">
      <c r="A354" s="107"/>
      <c r="B354" s="107"/>
      <c r="C354" s="107"/>
      <c r="D354" s="107"/>
      <c r="E354" s="107"/>
      <c r="F354" s="108">
        <f t="shared" si="66"/>
        <v>7100</v>
      </c>
      <c r="G354" s="90" t="s">
        <v>548</v>
      </c>
      <c r="H354" s="14">
        <f>IF(ISNA(VLOOKUP(G354,Round4_Transactions!$A$2:$F$800,2,FALSE)), 0,VLOOKUP(G354,Round4_Transactions!$A$2:$F$800,2,FALSE))</f>
        <v>0</v>
      </c>
      <c r="I354" s="60">
        <f>IF(ISNA(VLOOKUP(G354,Round4_Transactions!$A$2:$F$800,3,FALSE)), 0,VLOOKUP(G354,Round4_Transactions!$A$2:$F$800,3,FALSE))</f>
        <v>0</v>
      </c>
      <c r="J354" s="60">
        <f>IF(ISNA(VLOOKUP(G354,Round4_Transactions!$A$2:$F$800,4,FALSE)), 0,VLOOKUP(G354,Round4_Transactions!$A$2:$F$800,4,FALSE))</f>
        <v>0</v>
      </c>
      <c r="K354" s="60">
        <f>IF(ISNA(VLOOKUP(G354,Round4_Transactions!$A$2:$F$800,5,FALSE)), 0,VLOOKUP(G354,Round4_Transactions!$A$2:$F$800,5,FALSE))</f>
        <v>0</v>
      </c>
      <c r="L354" s="86">
        <f>IF(ISNA(VLOOKUP(G354,Round4_Transactions!$A$2:$F$800,6,FALSE)), 0,VLOOKUP(G354,Round4_Transactions!$A$2:$F$800,6,FALSE))</f>
        <v>0</v>
      </c>
      <c r="M354" s="107">
        <f t="shared" si="1"/>
        <v>0</v>
      </c>
      <c r="N354" s="107">
        <f t="shared" si="3"/>
        <v>0</v>
      </c>
      <c r="O354" s="107">
        <f t="shared" si="4"/>
        <v>0</v>
      </c>
      <c r="P354" s="107">
        <f t="shared" si="5"/>
        <v>0</v>
      </c>
      <c r="Q354" s="107">
        <f t="shared" si="6"/>
        <v>0</v>
      </c>
      <c r="R354" s="107">
        <f t="shared" si="7"/>
        <v>0</v>
      </c>
      <c r="S354" s="107">
        <f t="shared" si="8"/>
        <v>0</v>
      </c>
      <c r="T354" s="107">
        <f t="shared" si="9"/>
        <v>0</v>
      </c>
      <c r="U354" s="107">
        <f t="shared" si="10"/>
        <v>0</v>
      </c>
      <c r="V354" s="107">
        <f t="shared" si="11"/>
        <v>0</v>
      </c>
      <c r="W354" s="107">
        <f t="shared" si="12"/>
        <v>0</v>
      </c>
      <c r="X354" s="107">
        <f t="shared" si="13"/>
        <v>0</v>
      </c>
      <c r="Y354" s="107">
        <f t="shared" si="14"/>
        <v>0</v>
      </c>
      <c r="Z354" s="107">
        <f t="shared" si="67"/>
        <v>0</v>
      </c>
      <c r="AA354" s="107">
        <f t="shared" si="68"/>
        <v>0</v>
      </c>
      <c r="AB354" s="107">
        <f t="shared" si="69"/>
        <v>0</v>
      </c>
      <c r="AC354" s="107">
        <f t="shared" si="70"/>
        <v>0</v>
      </c>
      <c r="AD354" s="107">
        <f t="shared" si="71"/>
        <v>0</v>
      </c>
      <c r="AE354" s="107">
        <f t="shared" si="72"/>
        <v>0</v>
      </c>
      <c r="AF354" s="107">
        <f t="shared" si="73"/>
        <v>0</v>
      </c>
      <c r="AG354" s="107">
        <f t="shared" si="74"/>
        <v>0</v>
      </c>
      <c r="AH354" s="107">
        <f t="shared" si="75"/>
        <v>0</v>
      </c>
      <c r="AI354" s="107">
        <f t="shared" si="76"/>
        <v>0</v>
      </c>
      <c r="AJ354" s="107">
        <f t="shared" si="77"/>
        <v>0</v>
      </c>
      <c r="AK354" s="107">
        <f t="shared" si="78"/>
        <v>0</v>
      </c>
    </row>
    <row r="355">
      <c r="A355" s="107"/>
      <c r="B355" s="107"/>
      <c r="C355" s="107"/>
      <c r="D355" s="107"/>
      <c r="E355" s="107"/>
      <c r="F355" s="108">
        <f t="shared" si="66"/>
        <v>7100</v>
      </c>
      <c r="G355" s="90" t="s">
        <v>549</v>
      </c>
      <c r="H355" s="14">
        <f>IF(ISNA(VLOOKUP(G355,Round4_Transactions!$A$2:$F$800,2,FALSE)), 0,VLOOKUP(G355,Round4_Transactions!$A$2:$F$800,2,FALSE))</f>
        <v>0</v>
      </c>
      <c r="I355" s="60">
        <f>IF(ISNA(VLOOKUP(G355,Round4_Transactions!$A$2:$F$800,3,FALSE)), 0,VLOOKUP(G355,Round4_Transactions!$A$2:$F$800,3,FALSE))</f>
        <v>0</v>
      </c>
      <c r="J355" s="60">
        <f>IF(ISNA(VLOOKUP(G355,Round4_Transactions!$A$2:$F$800,4,FALSE)), 0,VLOOKUP(G355,Round4_Transactions!$A$2:$F$800,4,FALSE))</f>
        <v>0</v>
      </c>
      <c r="K355" s="60">
        <f>IF(ISNA(VLOOKUP(G355,Round4_Transactions!$A$2:$F$800,5,FALSE)), 0,VLOOKUP(G355,Round4_Transactions!$A$2:$F$800,5,FALSE))</f>
        <v>0</v>
      </c>
      <c r="L355" s="86">
        <f>IF(ISNA(VLOOKUP(G355,Round4_Transactions!$A$2:$F$800,6,FALSE)), 0,VLOOKUP(G355,Round4_Transactions!$A$2:$F$800,6,FALSE))</f>
        <v>0</v>
      </c>
      <c r="M355" s="107">
        <f t="shared" si="1"/>
        <v>0</v>
      </c>
      <c r="N355" s="107">
        <f t="shared" si="3"/>
        <v>0</v>
      </c>
      <c r="O355" s="107">
        <f t="shared" si="4"/>
        <v>0</v>
      </c>
      <c r="P355" s="107">
        <f t="shared" si="5"/>
        <v>0</v>
      </c>
      <c r="Q355" s="107">
        <f t="shared" si="6"/>
        <v>0</v>
      </c>
      <c r="R355" s="107">
        <f t="shared" si="7"/>
        <v>0</v>
      </c>
      <c r="S355" s="107">
        <f t="shared" si="8"/>
        <v>0</v>
      </c>
      <c r="T355" s="107">
        <f t="shared" si="9"/>
        <v>0</v>
      </c>
      <c r="U355" s="107">
        <f t="shared" si="10"/>
        <v>0</v>
      </c>
      <c r="V355" s="107">
        <f t="shared" si="11"/>
        <v>0</v>
      </c>
      <c r="W355" s="107">
        <f t="shared" si="12"/>
        <v>0</v>
      </c>
      <c r="X355" s="107">
        <f t="shared" si="13"/>
        <v>0</v>
      </c>
      <c r="Y355" s="107">
        <f t="shared" si="14"/>
        <v>0</v>
      </c>
      <c r="Z355" s="107">
        <f t="shared" si="67"/>
        <v>0</v>
      </c>
      <c r="AA355" s="107">
        <f t="shared" si="68"/>
        <v>0</v>
      </c>
      <c r="AB355" s="107">
        <f t="shared" si="69"/>
        <v>0</v>
      </c>
      <c r="AC355" s="107">
        <f t="shared" si="70"/>
        <v>0</v>
      </c>
      <c r="AD355" s="107">
        <f t="shared" si="71"/>
        <v>0</v>
      </c>
      <c r="AE355" s="107">
        <f t="shared" si="72"/>
        <v>0</v>
      </c>
      <c r="AF355" s="107">
        <f t="shared" si="73"/>
        <v>0</v>
      </c>
      <c r="AG355" s="107">
        <f t="shared" si="74"/>
        <v>0</v>
      </c>
      <c r="AH355" s="107">
        <f t="shared" si="75"/>
        <v>0</v>
      </c>
      <c r="AI355" s="107">
        <f t="shared" si="76"/>
        <v>0</v>
      </c>
      <c r="AJ355" s="107">
        <f t="shared" si="77"/>
        <v>0</v>
      </c>
      <c r="AK355" s="107">
        <f t="shared" si="78"/>
        <v>0</v>
      </c>
    </row>
    <row r="356">
      <c r="A356" s="107"/>
      <c r="B356" s="107"/>
      <c r="C356" s="107"/>
      <c r="D356" s="107"/>
      <c r="E356" s="107"/>
      <c r="F356" s="108">
        <f t="shared" si="66"/>
        <v>7100</v>
      </c>
      <c r="G356" s="90" t="s">
        <v>550</v>
      </c>
      <c r="H356" s="14">
        <f>IF(ISNA(VLOOKUP(G356,Round4_Transactions!$A$2:$F$800,2,FALSE)), 0,VLOOKUP(G356,Round4_Transactions!$A$2:$F$800,2,FALSE))</f>
        <v>0</v>
      </c>
      <c r="I356" s="60">
        <f>IF(ISNA(VLOOKUP(G356,Round4_Transactions!$A$2:$F$800,3,FALSE)), 0,VLOOKUP(G356,Round4_Transactions!$A$2:$F$800,3,FALSE))</f>
        <v>0</v>
      </c>
      <c r="J356" s="60">
        <f>IF(ISNA(VLOOKUP(G356,Round4_Transactions!$A$2:$F$800,4,FALSE)), 0,VLOOKUP(G356,Round4_Transactions!$A$2:$F$800,4,FALSE))</f>
        <v>0</v>
      </c>
      <c r="K356" s="60">
        <f>IF(ISNA(VLOOKUP(G356,Round4_Transactions!$A$2:$F$800,5,FALSE)), 0,VLOOKUP(G356,Round4_Transactions!$A$2:$F$800,5,FALSE))</f>
        <v>0</v>
      </c>
      <c r="L356" s="86">
        <f>IF(ISNA(VLOOKUP(G356,Round4_Transactions!$A$2:$F$800,6,FALSE)), 0,VLOOKUP(G356,Round4_Transactions!$A$2:$F$800,6,FALSE))</f>
        <v>0</v>
      </c>
      <c r="M356" s="107">
        <f t="shared" si="1"/>
        <v>0</v>
      </c>
      <c r="N356" s="107">
        <f t="shared" si="3"/>
        <v>0</v>
      </c>
      <c r="O356" s="107">
        <f t="shared" si="4"/>
        <v>0</v>
      </c>
      <c r="P356" s="107">
        <f t="shared" si="5"/>
        <v>0</v>
      </c>
      <c r="Q356" s="107">
        <f t="shared" si="6"/>
        <v>0</v>
      </c>
      <c r="R356" s="107">
        <f t="shared" si="7"/>
        <v>0</v>
      </c>
      <c r="S356" s="107">
        <f t="shared" si="8"/>
        <v>0</v>
      </c>
      <c r="T356" s="107">
        <f t="shared" si="9"/>
        <v>0</v>
      </c>
      <c r="U356" s="107">
        <f t="shared" si="10"/>
        <v>0</v>
      </c>
      <c r="V356" s="107">
        <f t="shared" si="11"/>
        <v>0</v>
      </c>
      <c r="W356" s="107">
        <f t="shared" si="12"/>
        <v>0</v>
      </c>
      <c r="X356" s="107">
        <f t="shared" si="13"/>
        <v>0</v>
      </c>
      <c r="Y356" s="107">
        <f t="shared" si="14"/>
        <v>0</v>
      </c>
      <c r="Z356" s="107">
        <f t="shared" si="67"/>
        <v>0</v>
      </c>
      <c r="AA356" s="107">
        <f t="shared" si="68"/>
        <v>0</v>
      </c>
      <c r="AB356" s="107">
        <f t="shared" si="69"/>
        <v>0</v>
      </c>
      <c r="AC356" s="107">
        <f t="shared" si="70"/>
        <v>0</v>
      </c>
      <c r="AD356" s="107">
        <f t="shared" si="71"/>
        <v>0</v>
      </c>
      <c r="AE356" s="107">
        <f t="shared" si="72"/>
        <v>0</v>
      </c>
      <c r="AF356" s="107">
        <f t="shared" si="73"/>
        <v>0</v>
      </c>
      <c r="AG356" s="107">
        <f t="shared" si="74"/>
        <v>0</v>
      </c>
      <c r="AH356" s="107">
        <f t="shared" si="75"/>
        <v>0</v>
      </c>
      <c r="AI356" s="107">
        <f t="shared" si="76"/>
        <v>0</v>
      </c>
      <c r="AJ356" s="107">
        <f t="shared" si="77"/>
        <v>0</v>
      </c>
      <c r="AK356" s="107">
        <f t="shared" si="78"/>
        <v>0</v>
      </c>
    </row>
    <row r="357">
      <c r="A357" s="107"/>
      <c r="B357" s="107"/>
      <c r="C357" s="107"/>
      <c r="D357" s="107"/>
      <c r="E357" s="107"/>
      <c r="F357" s="108">
        <f t="shared" si="66"/>
        <v>7100</v>
      </c>
      <c r="G357" s="90" t="s">
        <v>551</v>
      </c>
      <c r="H357" s="14">
        <f>IF(ISNA(VLOOKUP(G357,Round4_Transactions!$A$2:$F$800,2,FALSE)), 0,VLOOKUP(G357,Round4_Transactions!$A$2:$F$800,2,FALSE))</f>
        <v>0</v>
      </c>
      <c r="I357" s="60">
        <f>IF(ISNA(VLOOKUP(G357,Round4_Transactions!$A$2:$F$800,3,FALSE)), 0,VLOOKUP(G357,Round4_Transactions!$A$2:$F$800,3,FALSE))</f>
        <v>0</v>
      </c>
      <c r="J357" s="60">
        <f>IF(ISNA(VLOOKUP(G357,Round4_Transactions!$A$2:$F$800,4,FALSE)), 0,VLOOKUP(G357,Round4_Transactions!$A$2:$F$800,4,FALSE))</f>
        <v>0</v>
      </c>
      <c r="K357" s="60">
        <f>IF(ISNA(VLOOKUP(G357,Round4_Transactions!$A$2:$F$800,5,FALSE)), 0,VLOOKUP(G357,Round4_Transactions!$A$2:$F$800,5,FALSE))</f>
        <v>0</v>
      </c>
      <c r="L357" s="86">
        <f>IF(ISNA(VLOOKUP(G357,Round4_Transactions!$A$2:$F$800,6,FALSE)), 0,VLOOKUP(G357,Round4_Transactions!$A$2:$F$800,6,FALSE))</f>
        <v>0</v>
      </c>
      <c r="M357" s="107">
        <f t="shared" si="1"/>
        <v>0</v>
      </c>
      <c r="N357" s="107">
        <f t="shared" si="3"/>
        <v>0</v>
      </c>
      <c r="O357" s="107">
        <f t="shared" si="4"/>
        <v>0</v>
      </c>
      <c r="P357" s="107">
        <f t="shared" si="5"/>
        <v>0</v>
      </c>
      <c r="Q357" s="107">
        <f t="shared" si="6"/>
        <v>0</v>
      </c>
      <c r="R357" s="107">
        <f t="shared" si="7"/>
        <v>0</v>
      </c>
      <c r="S357" s="107">
        <f t="shared" si="8"/>
        <v>0</v>
      </c>
      <c r="T357" s="107">
        <f t="shared" si="9"/>
        <v>0</v>
      </c>
      <c r="U357" s="107">
        <f t="shared" si="10"/>
        <v>0</v>
      </c>
      <c r="V357" s="107">
        <f t="shared" si="11"/>
        <v>0</v>
      </c>
      <c r="W357" s="107">
        <f t="shared" si="12"/>
        <v>0</v>
      </c>
      <c r="X357" s="107">
        <f t="shared" si="13"/>
        <v>0</v>
      </c>
      <c r="Y357" s="107">
        <f t="shared" si="14"/>
        <v>0</v>
      </c>
      <c r="Z357" s="107">
        <f t="shared" si="67"/>
        <v>0</v>
      </c>
      <c r="AA357" s="107">
        <f t="shared" si="68"/>
        <v>0</v>
      </c>
      <c r="AB357" s="107">
        <f t="shared" si="69"/>
        <v>0</v>
      </c>
      <c r="AC357" s="107">
        <f t="shared" si="70"/>
        <v>0</v>
      </c>
      <c r="AD357" s="107">
        <f t="shared" si="71"/>
        <v>0</v>
      </c>
      <c r="AE357" s="107">
        <f t="shared" si="72"/>
        <v>0</v>
      </c>
      <c r="AF357" s="107">
        <f t="shared" si="73"/>
        <v>0</v>
      </c>
      <c r="AG357" s="107">
        <f t="shared" si="74"/>
        <v>0</v>
      </c>
      <c r="AH357" s="107">
        <f t="shared" si="75"/>
        <v>0</v>
      </c>
      <c r="AI357" s="107">
        <f t="shared" si="76"/>
        <v>0</v>
      </c>
      <c r="AJ357" s="107">
        <f t="shared" si="77"/>
        <v>0</v>
      </c>
      <c r="AK357" s="107">
        <f t="shared" si="78"/>
        <v>0</v>
      </c>
    </row>
    <row r="358">
      <c r="A358" s="107"/>
      <c r="B358" s="107"/>
      <c r="C358" s="107"/>
      <c r="D358" s="107"/>
      <c r="E358" s="107"/>
      <c r="F358" s="108">
        <f t="shared" si="66"/>
        <v>7100</v>
      </c>
      <c r="G358" s="90" t="s">
        <v>552</v>
      </c>
      <c r="H358" s="14">
        <f>IF(ISNA(VLOOKUP(G358,Round4_Transactions!$A$2:$F$800,2,FALSE)), 0,VLOOKUP(G358,Round4_Transactions!$A$2:$F$800,2,FALSE))</f>
        <v>0</v>
      </c>
      <c r="I358" s="60">
        <f>IF(ISNA(VLOOKUP(G358,Round4_Transactions!$A$2:$F$800,3,FALSE)), 0,VLOOKUP(G358,Round4_Transactions!$A$2:$F$800,3,FALSE))</f>
        <v>0</v>
      </c>
      <c r="J358" s="60">
        <f>IF(ISNA(VLOOKUP(G358,Round4_Transactions!$A$2:$F$800,4,FALSE)), 0,VLOOKUP(G358,Round4_Transactions!$A$2:$F$800,4,FALSE))</f>
        <v>0</v>
      </c>
      <c r="K358" s="60">
        <f>IF(ISNA(VLOOKUP(G358,Round4_Transactions!$A$2:$F$800,5,FALSE)), 0,VLOOKUP(G358,Round4_Transactions!$A$2:$F$800,5,FALSE))</f>
        <v>0</v>
      </c>
      <c r="L358" s="86">
        <f>IF(ISNA(VLOOKUP(G358,Round4_Transactions!$A$2:$F$800,6,FALSE)), 0,VLOOKUP(G358,Round4_Transactions!$A$2:$F$800,6,FALSE))</f>
        <v>0</v>
      </c>
      <c r="M358" s="107">
        <f t="shared" si="1"/>
        <v>0</v>
      </c>
      <c r="N358" s="107">
        <f t="shared" si="3"/>
        <v>0</v>
      </c>
      <c r="O358" s="107">
        <f t="shared" si="4"/>
        <v>0</v>
      </c>
      <c r="P358" s="107">
        <f t="shared" si="5"/>
        <v>0</v>
      </c>
      <c r="Q358" s="107">
        <f t="shared" si="6"/>
        <v>0</v>
      </c>
      <c r="R358" s="107">
        <f t="shared" si="7"/>
        <v>0</v>
      </c>
      <c r="S358" s="107">
        <f t="shared" si="8"/>
        <v>0</v>
      </c>
      <c r="T358" s="107">
        <f t="shared" si="9"/>
        <v>0</v>
      </c>
      <c r="U358" s="107">
        <f t="shared" si="10"/>
        <v>0</v>
      </c>
      <c r="V358" s="107">
        <f t="shared" si="11"/>
        <v>0</v>
      </c>
      <c r="W358" s="107">
        <f t="shared" si="12"/>
        <v>0</v>
      </c>
      <c r="X358" s="107">
        <f t="shared" si="13"/>
        <v>0</v>
      </c>
      <c r="Y358" s="107">
        <f t="shared" si="14"/>
        <v>0</v>
      </c>
      <c r="Z358" s="107">
        <f t="shared" si="67"/>
        <v>0</v>
      </c>
      <c r="AA358" s="107">
        <f t="shared" si="68"/>
        <v>0</v>
      </c>
      <c r="AB358" s="107">
        <f t="shared" si="69"/>
        <v>0</v>
      </c>
      <c r="AC358" s="107">
        <f t="shared" si="70"/>
        <v>0</v>
      </c>
      <c r="AD358" s="107">
        <f t="shared" si="71"/>
        <v>0</v>
      </c>
      <c r="AE358" s="107">
        <f t="shared" si="72"/>
        <v>0</v>
      </c>
      <c r="AF358" s="107">
        <f t="shared" si="73"/>
        <v>0</v>
      </c>
      <c r="AG358" s="107">
        <f t="shared" si="74"/>
        <v>0</v>
      </c>
      <c r="AH358" s="107">
        <f t="shared" si="75"/>
        <v>0</v>
      </c>
      <c r="AI358" s="107">
        <f t="shared" si="76"/>
        <v>0</v>
      </c>
      <c r="AJ358" s="107">
        <f t="shared" si="77"/>
        <v>0</v>
      </c>
      <c r="AK358" s="107">
        <f t="shared" si="78"/>
        <v>0</v>
      </c>
    </row>
    <row r="359">
      <c r="A359" s="107"/>
      <c r="B359" s="107"/>
      <c r="C359" s="107"/>
      <c r="D359" s="107"/>
      <c r="E359" s="107"/>
      <c r="F359" s="108">
        <f t="shared" si="66"/>
        <v>7100</v>
      </c>
      <c r="G359" s="90" t="s">
        <v>553</v>
      </c>
      <c r="H359" s="14">
        <f>IF(ISNA(VLOOKUP(G359,Round4_Transactions!$A$2:$F$800,2,FALSE)), 0,VLOOKUP(G359,Round4_Transactions!$A$2:$F$800,2,FALSE))</f>
        <v>0</v>
      </c>
      <c r="I359" s="60">
        <f>IF(ISNA(VLOOKUP(G359,Round4_Transactions!$A$2:$F$800,3,FALSE)), 0,VLOOKUP(G359,Round4_Transactions!$A$2:$F$800,3,FALSE))</f>
        <v>0</v>
      </c>
      <c r="J359" s="60">
        <f>IF(ISNA(VLOOKUP(G359,Round4_Transactions!$A$2:$F$800,4,FALSE)), 0,VLOOKUP(G359,Round4_Transactions!$A$2:$F$800,4,FALSE))</f>
        <v>0</v>
      </c>
      <c r="K359" s="60">
        <f>IF(ISNA(VLOOKUP(G359,Round4_Transactions!$A$2:$F$800,5,FALSE)), 0,VLOOKUP(G359,Round4_Transactions!$A$2:$F$800,5,FALSE))</f>
        <v>0</v>
      </c>
      <c r="L359" s="86">
        <f>IF(ISNA(VLOOKUP(G359,Round4_Transactions!$A$2:$F$800,6,FALSE)), 0,VLOOKUP(G359,Round4_Transactions!$A$2:$F$800,6,FALSE))</f>
        <v>0</v>
      </c>
      <c r="M359" s="107">
        <f t="shared" si="1"/>
        <v>0</v>
      </c>
      <c r="N359" s="107">
        <f t="shared" si="3"/>
        <v>0</v>
      </c>
      <c r="O359" s="107">
        <f t="shared" si="4"/>
        <v>0</v>
      </c>
      <c r="P359" s="107">
        <f t="shared" si="5"/>
        <v>0</v>
      </c>
      <c r="Q359" s="107">
        <f t="shared" si="6"/>
        <v>0</v>
      </c>
      <c r="R359" s="107">
        <f t="shared" si="7"/>
        <v>0</v>
      </c>
      <c r="S359" s="107">
        <f t="shared" si="8"/>
        <v>0</v>
      </c>
      <c r="T359" s="107">
        <f t="shared" si="9"/>
        <v>0</v>
      </c>
      <c r="U359" s="107">
        <f t="shared" si="10"/>
        <v>0</v>
      </c>
      <c r="V359" s="107">
        <f t="shared" si="11"/>
        <v>0</v>
      </c>
      <c r="W359" s="107">
        <f t="shared" si="12"/>
        <v>0</v>
      </c>
      <c r="X359" s="107">
        <f t="shared" si="13"/>
        <v>0</v>
      </c>
      <c r="Y359" s="107">
        <f t="shared" si="14"/>
        <v>0</v>
      </c>
      <c r="Z359" s="107">
        <f t="shared" si="67"/>
        <v>0</v>
      </c>
      <c r="AA359" s="107">
        <f t="shared" si="68"/>
        <v>0</v>
      </c>
      <c r="AB359" s="107">
        <f t="shared" si="69"/>
        <v>0</v>
      </c>
      <c r="AC359" s="107">
        <f t="shared" si="70"/>
        <v>0</v>
      </c>
      <c r="AD359" s="107">
        <f t="shared" si="71"/>
        <v>0</v>
      </c>
      <c r="AE359" s="107">
        <f t="shared" si="72"/>
        <v>0</v>
      </c>
      <c r="AF359" s="107">
        <f t="shared" si="73"/>
        <v>0</v>
      </c>
      <c r="AG359" s="107">
        <f t="shared" si="74"/>
        <v>0</v>
      </c>
      <c r="AH359" s="107">
        <f t="shared" si="75"/>
        <v>0</v>
      </c>
      <c r="AI359" s="107">
        <f t="shared" si="76"/>
        <v>0</v>
      </c>
      <c r="AJ359" s="107">
        <f t="shared" si="77"/>
        <v>0</v>
      </c>
      <c r="AK359" s="107">
        <f t="shared" si="78"/>
        <v>0</v>
      </c>
    </row>
    <row r="360">
      <c r="A360" s="107"/>
      <c r="B360" s="107"/>
      <c r="C360" s="107"/>
      <c r="D360" s="107"/>
      <c r="E360" s="107"/>
      <c r="F360" s="108">
        <f t="shared" si="66"/>
        <v>7100</v>
      </c>
      <c r="G360" s="90" t="s">
        <v>554</v>
      </c>
      <c r="H360" s="14">
        <f>IF(ISNA(VLOOKUP(G360,Round4_Transactions!$A$2:$F$800,2,FALSE)), 0,VLOOKUP(G360,Round4_Transactions!$A$2:$F$800,2,FALSE))</f>
        <v>0</v>
      </c>
      <c r="I360" s="60">
        <f>IF(ISNA(VLOOKUP(G360,Round4_Transactions!$A$2:$F$800,3,FALSE)), 0,VLOOKUP(G360,Round4_Transactions!$A$2:$F$800,3,FALSE))</f>
        <v>0</v>
      </c>
      <c r="J360" s="60">
        <f>IF(ISNA(VLOOKUP(G360,Round4_Transactions!$A$2:$F$800,4,FALSE)), 0,VLOOKUP(G360,Round4_Transactions!$A$2:$F$800,4,FALSE))</f>
        <v>0</v>
      </c>
      <c r="K360" s="60">
        <f>IF(ISNA(VLOOKUP(G360,Round4_Transactions!$A$2:$F$800,5,FALSE)), 0,VLOOKUP(G360,Round4_Transactions!$A$2:$F$800,5,FALSE))</f>
        <v>0</v>
      </c>
      <c r="L360" s="86">
        <f>IF(ISNA(VLOOKUP(G360,Round4_Transactions!$A$2:$F$800,6,FALSE)), 0,VLOOKUP(G360,Round4_Transactions!$A$2:$F$800,6,FALSE))</f>
        <v>0</v>
      </c>
      <c r="M360" s="107">
        <f t="shared" si="1"/>
        <v>0</v>
      </c>
      <c r="N360" s="107">
        <f t="shared" si="3"/>
        <v>0</v>
      </c>
      <c r="O360" s="107">
        <f t="shared" si="4"/>
        <v>0</v>
      </c>
      <c r="P360" s="107">
        <f t="shared" si="5"/>
        <v>0</v>
      </c>
      <c r="Q360" s="107">
        <f t="shared" si="6"/>
        <v>0</v>
      </c>
      <c r="R360" s="107">
        <f t="shared" si="7"/>
        <v>0</v>
      </c>
      <c r="S360" s="107">
        <f t="shared" si="8"/>
        <v>0</v>
      </c>
      <c r="T360" s="107">
        <f t="shared" si="9"/>
        <v>0</v>
      </c>
      <c r="U360" s="107">
        <f t="shared" si="10"/>
        <v>0</v>
      </c>
      <c r="V360" s="107">
        <f t="shared" si="11"/>
        <v>0</v>
      </c>
      <c r="W360" s="107">
        <f t="shared" si="12"/>
        <v>0</v>
      </c>
      <c r="X360" s="107">
        <f t="shared" si="13"/>
        <v>0</v>
      </c>
      <c r="Y360" s="107">
        <f t="shared" si="14"/>
        <v>0</v>
      </c>
      <c r="Z360" s="107">
        <f t="shared" si="67"/>
        <v>0</v>
      </c>
      <c r="AA360" s="107">
        <f t="shared" si="68"/>
        <v>0</v>
      </c>
      <c r="AB360" s="107">
        <f t="shared" si="69"/>
        <v>0</v>
      </c>
      <c r="AC360" s="107">
        <f t="shared" si="70"/>
        <v>0</v>
      </c>
      <c r="AD360" s="107">
        <f t="shared" si="71"/>
        <v>0</v>
      </c>
      <c r="AE360" s="107">
        <f t="shared" si="72"/>
        <v>0</v>
      </c>
      <c r="AF360" s="107">
        <f t="shared" si="73"/>
        <v>0</v>
      </c>
      <c r="AG360" s="107">
        <f t="shared" si="74"/>
        <v>0</v>
      </c>
      <c r="AH360" s="107">
        <f t="shared" si="75"/>
        <v>0</v>
      </c>
      <c r="AI360" s="107">
        <f t="shared" si="76"/>
        <v>0</v>
      </c>
      <c r="AJ360" s="107">
        <f t="shared" si="77"/>
        <v>0</v>
      </c>
      <c r="AK360" s="107">
        <f t="shared" si="78"/>
        <v>0</v>
      </c>
    </row>
    <row r="361">
      <c r="A361" s="107"/>
      <c r="B361" s="107"/>
      <c r="C361" s="107"/>
      <c r="D361" s="107"/>
      <c r="E361" s="107"/>
      <c r="F361" s="108">
        <f t="shared" si="66"/>
        <v>7100</v>
      </c>
      <c r="G361" s="90" t="s">
        <v>555</v>
      </c>
      <c r="H361" s="14">
        <f>IF(ISNA(VLOOKUP(G361,Round4_Transactions!$A$2:$F$800,2,FALSE)), 0,VLOOKUP(G361,Round4_Transactions!$A$2:$F$800,2,FALSE))</f>
        <v>0</v>
      </c>
      <c r="I361" s="60">
        <f>IF(ISNA(VLOOKUP(G361,Round4_Transactions!$A$2:$F$800,3,FALSE)), 0,VLOOKUP(G361,Round4_Transactions!$A$2:$F$800,3,FALSE))</f>
        <v>0</v>
      </c>
      <c r="J361" s="60">
        <f>IF(ISNA(VLOOKUP(G361,Round4_Transactions!$A$2:$F$800,4,FALSE)), 0,VLOOKUP(G361,Round4_Transactions!$A$2:$F$800,4,FALSE))</f>
        <v>0</v>
      </c>
      <c r="K361" s="60">
        <f>IF(ISNA(VLOOKUP(G361,Round4_Transactions!$A$2:$F$800,5,FALSE)), 0,VLOOKUP(G361,Round4_Transactions!$A$2:$F$800,5,FALSE))</f>
        <v>0</v>
      </c>
      <c r="L361" s="86">
        <f>IF(ISNA(VLOOKUP(G361,Round4_Transactions!$A$2:$F$800,6,FALSE)), 0,VLOOKUP(G361,Round4_Transactions!$A$2:$F$800,6,FALSE))</f>
        <v>0</v>
      </c>
      <c r="M361" s="107">
        <f t="shared" si="1"/>
        <v>0</v>
      </c>
      <c r="N361" s="107">
        <f t="shared" si="3"/>
        <v>0</v>
      </c>
      <c r="O361" s="107">
        <f t="shared" si="4"/>
        <v>0</v>
      </c>
      <c r="P361" s="107">
        <f t="shared" si="5"/>
        <v>0</v>
      </c>
      <c r="Q361" s="107">
        <f t="shared" si="6"/>
        <v>0</v>
      </c>
      <c r="R361" s="107">
        <f t="shared" si="7"/>
        <v>0</v>
      </c>
      <c r="S361" s="107">
        <f t="shared" si="8"/>
        <v>0</v>
      </c>
      <c r="T361" s="107">
        <f t="shared" si="9"/>
        <v>0</v>
      </c>
      <c r="U361" s="107">
        <f t="shared" si="10"/>
        <v>0</v>
      </c>
      <c r="V361" s="107">
        <f t="shared" si="11"/>
        <v>0</v>
      </c>
      <c r="W361" s="107">
        <f t="shared" si="12"/>
        <v>0</v>
      </c>
      <c r="X361" s="107">
        <f t="shared" si="13"/>
        <v>0</v>
      </c>
      <c r="Y361" s="107">
        <f t="shared" si="14"/>
        <v>0</v>
      </c>
      <c r="Z361" s="107">
        <f t="shared" si="67"/>
        <v>0</v>
      </c>
      <c r="AA361" s="107">
        <f t="shared" si="68"/>
        <v>0</v>
      </c>
      <c r="AB361" s="107">
        <f t="shared" si="69"/>
        <v>0</v>
      </c>
      <c r="AC361" s="107">
        <f t="shared" si="70"/>
        <v>0</v>
      </c>
      <c r="AD361" s="107">
        <f t="shared" si="71"/>
        <v>0</v>
      </c>
      <c r="AE361" s="107">
        <f t="shared" si="72"/>
        <v>0</v>
      </c>
      <c r="AF361" s="107">
        <f t="shared" si="73"/>
        <v>0</v>
      </c>
      <c r="AG361" s="107">
        <f t="shared" si="74"/>
        <v>0</v>
      </c>
      <c r="AH361" s="107">
        <f t="shared" si="75"/>
        <v>0</v>
      </c>
      <c r="AI361" s="107">
        <f t="shared" si="76"/>
        <v>0</v>
      </c>
      <c r="AJ361" s="107">
        <f t="shared" si="77"/>
        <v>0</v>
      </c>
      <c r="AK361" s="107">
        <f t="shared" si="78"/>
        <v>0</v>
      </c>
    </row>
    <row r="362">
      <c r="A362" s="107"/>
      <c r="B362" s="107"/>
      <c r="C362" s="107"/>
      <c r="D362" s="107"/>
      <c r="E362" s="107"/>
      <c r="F362" s="108">
        <f t="shared" si="66"/>
        <v>7100</v>
      </c>
      <c r="G362" s="90" t="s">
        <v>556</v>
      </c>
      <c r="H362" s="14">
        <f>IF(ISNA(VLOOKUP(G362,Round4_Transactions!$A$2:$F$800,2,FALSE)), 0,VLOOKUP(G362,Round4_Transactions!$A$2:$F$800,2,FALSE))</f>
        <v>0</v>
      </c>
      <c r="I362" s="60">
        <f>IF(ISNA(VLOOKUP(G362,Round4_Transactions!$A$2:$F$800,3,FALSE)), 0,VLOOKUP(G362,Round4_Transactions!$A$2:$F$800,3,FALSE))</f>
        <v>0</v>
      </c>
      <c r="J362" s="60">
        <f>IF(ISNA(VLOOKUP(G362,Round4_Transactions!$A$2:$F$800,4,FALSE)), 0,VLOOKUP(G362,Round4_Transactions!$A$2:$F$800,4,FALSE))</f>
        <v>0</v>
      </c>
      <c r="K362" s="60">
        <f>IF(ISNA(VLOOKUP(G362,Round4_Transactions!$A$2:$F$800,5,FALSE)), 0,VLOOKUP(G362,Round4_Transactions!$A$2:$F$800,5,FALSE))</f>
        <v>0</v>
      </c>
      <c r="L362" s="86">
        <f>IF(ISNA(VLOOKUP(G362,Round4_Transactions!$A$2:$F$800,6,FALSE)), 0,VLOOKUP(G362,Round4_Transactions!$A$2:$F$800,6,FALSE))</f>
        <v>0</v>
      </c>
      <c r="M362" s="107">
        <f t="shared" si="1"/>
        <v>0</v>
      </c>
      <c r="N362" s="107">
        <f t="shared" si="3"/>
        <v>0</v>
      </c>
      <c r="O362" s="107">
        <f t="shared" si="4"/>
        <v>0</v>
      </c>
      <c r="P362" s="107">
        <f t="shared" si="5"/>
        <v>0</v>
      </c>
      <c r="Q362" s="107">
        <f t="shared" si="6"/>
        <v>0</v>
      </c>
      <c r="R362" s="107">
        <f t="shared" si="7"/>
        <v>0</v>
      </c>
      <c r="S362" s="107">
        <f t="shared" si="8"/>
        <v>0</v>
      </c>
      <c r="T362" s="107">
        <f t="shared" si="9"/>
        <v>0</v>
      </c>
      <c r="U362" s="107">
        <f t="shared" si="10"/>
        <v>0</v>
      </c>
      <c r="V362" s="107">
        <f t="shared" si="11"/>
        <v>0</v>
      </c>
      <c r="W362" s="107">
        <f t="shared" si="12"/>
        <v>0</v>
      </c>
      <c r="X362" s="107">
        <f t="shared" si="13"/>
        <v>0</v>
      </c>
      <c r="Y362" s="107">
        <f t="shared" si="14"/>
        <v>0</v>
      </c>
      <c r="Z362" s="107">
        <f t="shared" si="67"/>
        <v>0</v>
      </c>
      <c r="AA362" s="107">
        <f t="shared" si="68"/>
        <v>0</v>
      </c>
      <c r="AB362" s="107">
        <f t="shared" si="69"/>
        <v>0</v>
      </c>
      <c r="AC362" s="107">
        <f t="shared" si="70"/>
        <v>0</v>
      </c>
      <c r="AD362" s="107">
        <f t="shared" si="71"/>
        <v>0</v>
      </c>
      <c r="AE362" s="107">
        <f t="shared" si="72"/>
        <v>0</v>
      </c>
      <c r="AF362" s="107">
        <f t="shared" si="73"/>
        <v>0</v>
      </c>
      <c r="AG362" s="107">
        <f t="shared" si="74"/>
        <v>0</v>
      </c>
      <c r="AH362" s="107">
        <f t="shared" si="75"/>
        <v>0</v>
      </c>
      <c r="AI362" s="107">
        <f t="shared" si="76"/>
        <v>0</v>
      </c>
      <c r="AJ362" s="107">
        <f t="shared" si="77"/>
        <v>0</v>
      </c>
      <c r="AK362" s="107">
        <f t="shared" si="78"/>
        <v>0</v>
      </c>
    </row>
    <row r="363">
      <c r="A363" s="107"/>
      <c r="B363" s="107"/>
      <c r="C363" s="107"/>
      <c r="D363" s="107"/>
      <c r="E363" s="107"/>
      <c r="F363" s="108">
        <f t="shared" si="66"/>
        <v>7100</v>
      </c>
      <c r="G363" s="90" t="s">
        <v>557</v>
      </c>
      <c r="H363" s="14">
        <f>IF(ISNA(VLOOKUP(G363,Round4_Transactions!$A$2:$F$800,2,FALSE)), 0,VLOOKUP(G363,Round4_Transactions!$A$2:$F$800,2,FALSE))</f>
        <v>0</v>
      </c>
      <c r="I363" s="60">
        <f>IF(ISNA(VLOOKUP(G363,Round4_Transactions!$A$2:$F$800,3,FALSE)), 0,VLOOKUP(G363,Round4_Transactions!$A$2:$F$800,3,FALSE))</f>
        <v>0</v>
      </c>
      <c r="J363" s="60">
        <f>IF(ISNA(VLOOKUP(G363,Round4_Transactions!$A$2:$F$800,4,FALSE)), 0,VLOOKUP(G363,Round4_Transactions!$A$2:$F$800,4,FALSE))</f>
        <v>0</v>
      </c>
      <c r="K363" s="60">
        <f>IF(ISNA(VLOOKUP(G363,Round4_Transactions!$A$2:$F$800,5,FALSE)), 0,VLOOKUP(G363,Round4_Transactions!$A$2:$F$800,5,FALSE))</f>
        <v>0</v>
      </c>
      <c r="L363" s="86">
        <f>IF(ISNA(VLOOKUP(G363,Round4_Transactions!$A$2:$F$800,6,FALSE)), 0,VLOOKUP(G363,Round4_Transactions!$A$2:$F$800,6,FALSE))</f>
        <v>0</v>
      </c>
      <c r="M363" s="107">
        <f t="shared" si="1"/>
        <v>0</v>
      </c>
      <c r="N363" s="107">
        <f t="shared" si="3"/>
        <v>0</v>
      </c>
      <c r="O363" s="107">
        <f t="shared" si="4"/>
        <v>0</v>
      </c>
      <c r="P363" s="107">
        <f t="shared" si="5"/>
        <v>0</v>
      </c>
      <c r="Q363" s="107">
        <f t="shared" si="6"/>
        <v>0</v>
      </c>
      <c r="R363" s="107">
        <f t="shared" si="7"/>
        <v>0</v>
      </c>
      <c r="S363" s="107">
        <f t="shared" si="8"/>
        <v>0</v>
      </c>
      <c r="T363" s="107">
        <f t="shared" si="9"/>
        <v>0</v>
      </c>
      <c r="U363" s="107">
        <f t="shared" si="10"/>
        <v>0</v>
      </c>
      <c r="V363" s="107">
        <f t="shared" si="11"/>
        <v>0</v>
      </c>
      <c r="W363" s="107">
        <f t="shared" si="12"/>
        <v>0</v>
      </c>
      <c r="X363" s="107">
        <f t="shared" si="13"/>
        <v>0</v>
      </c>
      <c r="Y363" s="107">
        <f t="shared" si="14"/>
        <v>0</v>
      </c>
      <c r="Z363" s="107">
        <f t="shared" si="67"/>
        <v>0</v>
      </c>
      <c r="AA363" s="107">
        <f t="shared" si="68"/>
        <v>0</v>
      </c>
      <c r="AB363" s="107">
        <f t="shared" si="69"/>
        <v>0</v>
      </c>
      <c r="AC363" s="107">
        <f t="shared" si="70"/>
        <v>0</v>
      </c>
      <c r="AD363" s="107">
        <f t="shared" si="71"/>
        <v>0</v>
      </c>
      <c r="AE363" s="107">
        <f t="shared" si="72"/>
        <v>0</v>
      </c>
      <c r="AF363" s="107">
        <f t="shared" si="73"/>
        <v>0</v>
      </c>
      <c r="AG363" s="107">
        <f t="shared" si="74"/>
        <v>0</v>
      </c>
      <c r="AH363" s="107">
        <f t="shared" si="75"/>
        <v>0</v>
      </c>
      <c r="AI363" s="107">
        <f t="shared" si="76"/>
        <v>0</v>
      </c>
      <c r="AJ363" s="107">
        <f t="shared" si="77"/>
        <v>0</v>
      </c>
      <c r="AK363" s="107">
        <f t="shared" si="78"/>
        <v>0</v>
      </c>
    </row>
    <row r="364">
      <c r="A364" s="107"/>
      <c r="B364" s="107"/>
      <c r="C364" s="107"/>
      <c r="D364" s="107"/>
      <c r="E364" s="107"/>
      <c r="F364" s="108">
        <f t="shared" si="66"/>
        <v>7100</v>
      </c>
      <c r="G364" s="90" t="s">
        <v>558</v>
      </c>
      <c r="H364" s="14">
        <f>IF(ISNA(VLOOKUP(G364,Round4_Transactions!$A$2:$F$800,2,FALSE)), 0,VLOOKUP(G364,Round4_Transactions!$A$2:$F$800,2,FALSE))</f>
        <v>0</v>
      </c>
      <c r="I364" s="60">
        <f>IF(ISNA(VLOOKUP(G364,Round4_Transactions!$A$2:$F$800,3,FALSE)), 0,VLOOKUP(G364,Round4_Transactions!$A$2:$F$800,3,FALSE))</f>
        <v>0</v>
      </c>
      <c r="J364" s="60">
        <f>IF(ISNA(VLOOKUP(G364,Round4_Transactions!$A$2:$F$800,4,FALSE)), 0,VLOOKUP(G364,Round4_Transactions!$A$2:$F$800,4,FALSE))</f>
        <v>0</v>
      </c>
      <c r="K364" s="60">
        <f>IF(ISNA(VLOOKUP(G364,Round4_Transactions!$A$2:$F$800,5,FALSE)), 0,VLOOKUP(G364,Round4_Transactions!$A$2:$F$800,5,FALSE))</f>
        <v>0</v>
      </c>
      <c r="L364" s="86">
        <f>IF(ISNA(VLOOKUP(G364,Round4_Transactions!$A$2:$F$800,6,FALSE)), 0,VLOOKUP(G364,Round4_Transactions!$A$2:$F$800,6,FALSE))</f>
        <v>0</v>
      </c>
      <c r="M364" s="107">
        <f t="shared" si="1"/>
        <v>0</v>
      </c>
      <c r="N364" s="107">
        <f t="shared" si="3"/>
        <v>0</v>
      </c>
      <c r="O364" s="107">
        <f t="shared" si="4"/>
        <v>0</v>
      </c>
      <c r="P364" s="107">
        <f t="shared" si="5"/>
        <v>0</v>
      </c>
      <c r="Q364" s="107">
        <f t="shared" si="6"/>
        <v>0</v>
      </c>
      <c r="R364" s="107">
        <f t="shared" si="7"/>
        <v>0</v>
      </c>
      <c r="S364" s="107">
        <f t="shared" si="8"/>
        <v>0</v>
      </c>
      <c r="T364" s="107">
        <f t="shared" si="9"/>
        <v>0</v>
      </c>
      <c r="U364" s="107">
        <f t="shared" si="10"/>
        <v>0</v>
      </c>
      <c r="V364" s="107">
        <f t="shared" si="11"/>
        <v>0</v>
      </c>
      <c r="W364" s="107">
        <f t="shared" si="12"/>
        <v>0</v>
      </c>
      <c r="X364" s="107">
        <f t="shared" si="13"/>
        <v>0</v>
      </c>
      <c r="Y364" s="107">
        <f t="shared" si="14"/>
        <v>0</v>
      </c>
      <c r="Z364" s="107">
        <f t="shared" si="67"/>
        <v>0</v>
      </c>
      <c r="AA364" s="107">
        <f t="shared" si="68"/>
        <v>0</v>
      </c>
      <c r="AB364" s="107">
        <f t="shared" si="69"/>
        <v>0</v>
      </c>
      <c r="AC364" s="107">
        <f t="shared" si="70"/>
        <v>0</v>
      </c>
      <c r="AD364" s="107">
        <f t="shared" si="71"/>
        <v>0</v>
      </c>
      <c r="AE364" s="107">
        <f t="shared" si="72"/>
        <v>0</v>
      </c>
      <c r="AF364" s="107">
        <f t="shared" si="73"/>
        <v>0</v>
      </c>
      <c r="AG364" s="107">
        <f t="shared" si="74"/>
        <v>0</v>
      </c>
      <c r="AH364" s="107">
        <f t="shared" si="75"/>
        <v>0</v>
      </c>
      <c r="AI364" s="107">
        <f t="shared" si="76"/>
        <v>0</v>
      </c>
      <c r="AJ364" s="107">
        <f t="shared" si="77"/>
        <v>0</v>
      </c>
      <c r="AK364" s="107">
        <f t="shared" si="78"/>
        <v>0</v>
      </c>
    </row>
    <row r="365">
      <c r="A365" s="107"/>
      <c r="B365" s="107"/>
      <c r="C365" s="107"/>
      <c r="D365" s="107"/>
      <c r="E365" s="107"/>
      <c r="F365" s="108">
        <f t="shared" si="66"/>
        <v>7100</v>
      </c>
      <c r="G365" s="90" t="s">
        <v>559</v>
      </c>
      <c r="H365" s="14">
        <f>IF(ISNA(VLOOKUP(G365,Round4_Transactions!$A$2:$F$800,2,FALSE)), 0,VLOOKUP(G365,Round4_Transactions!$A$2:$F$800,2,FALSE))</f>
        <v>0</v>
      </c>
      <c r="I365" s="60">
        <f>IF(ISNA(VLOOKUP(G365,Round4_Transactions!$A$2:$F$800,3,FALSE)), 0,VLOOKUP(G365,Round4_Transactions!$A$2:$F$800,3,FALSE))</f>
        <v>0</v>
      </c>
      <c r="J365" s="60">
        <f>IF(ISNA(VLOOKUP(G365,Round4_Transactions!$A$2:$F$800,4,FALSE)), 0,VLOOKUP(G365,Round4_Transactions!$A$2:$F$800,4,FALSE))</f>
        <v>0</v>
      </c>
      <c r="K365" s="60">
        <f>IF(ISNA(VLOOKUP(G365,Round4_Transactions!$A$2:$F$800,5,FALSE)), 0,VLOOKUP(G365,Round4_Transactions!$A$2:$F$800,5,FALSE))</f>
        <v>0</v>
      </c>
      <c r="L365" s="86">
        <f>IF(ISNA(VLOOKUP(G365,Round4_Transactions!$A$2:$F$800,6,FALSE)), 0,VLOOKUP(G365,Round4_Transactions!$A$2:$F$800,6,FALSE))</f>
        <v>0</v>
      </c>
      <c r="M365" s="107">
        <f t="shared" si="1"/>
        <v>0</v>
      </c>
      <c r="N365" s="107">
        <f t="shared" si="3"/>
        <v>0</v>
      </c>
      <c r="O365" s="107">
        <f t="shared" si="4"/>
        <v>0</v>
      </c>
      <c r="P365" s="107">
        <f t="shared" si="5"/>
        <v>0</v>
      </c>
      <c r="Q365" s="107">
        <f t="shared" si="6"/>
        <v>0</v>
      </c>
      <c r="R365" s="107">
        <f t="shared" si="7"/>
        <v>0</v>
      </c>
      <c r="S365" s="107">
        <f t="shared" si="8"/>
        <v>0</v>
      </c>
      <c r="T365" s="107">
        <f t="shared" si="9"/>
        <v>0</v>
      </c>
      <c r="U365" s="107">
        <f t="shared" si="10"/>
        <v>0</v>
      </c>
      <c r="V365" s="107">
        <f t="shared" si="11"/>
        <v>0</v>
      </c>
      <c r="W365" s="107">
        <f t="shared" si="12"/>
        <v>0</v>
      </c>
      <c r="X365" s="107">
        <f t="shared" si="13"/>
        <v>0</v>
      </c>
      <c r="Y365" s="107">
        <f t="shared" si="14"/>
        <v>0</v>
      </c>
      <c r="Z365" s="107">
        <f t="shared" si="67"/>
        <v>0</v>
      </c>
      <c r="AA365" s="107">
        <f t="shared" si="68"/>
        <v>0</v>
      </c>
      <c r="AB365" s="107">
        <f t="shared" si="69"/>
        <v>0</v>
      </c>
      <c r="AC365" s="107">
        <f t="shared" si="70"/>
        <v>0</v>
      </c>
      <c r="AD365" s="107">
        <f t="shared" si="71"/>
        <v>0</v>
      </c>
      <c r="AE365" s="107">
        <f t="shared" si="72"/>
        <v>0</v>
      </c>
      <c r="AF365" s="107">
        <f t="shared" si="73"/>
        <v>0</v>
      </c>
      <c r="AG365" s="107">
        <f t="shared" si="74"/>
        <v>0</v>
      </c>
      <c r="AH365" s="107">
        <f t="shared" si="75"/>
        <v>0</v>
      </c>
      <c r="AI365" s="107">
        <f t="shared" si="76"/>
        <v>0</v>
      </c>
      <c r="AJ365" s="107">
        <f t="shared" si="77"/>
        <v>0</v>
      </c>
      <c r="AK365" s="107">
        <f t="shared" si="78"/>
        <v>0</v>
      </c>
    </row>
    <row r="366">
      <c r="A366" s="107"/>
      <c r="B366" s="107"/>
      <c r="C366" s="107"/>
      <c r="D366" s="107"/>
      <c r="E366" s="107"/>
      <c r="F366" s="108">
        <f t="shared" si="66"/>
        <v>7100</v>
      </c>
      <c r="G366" s="90" t="s">
        <v>560</v>
      </c>
      <c r="H366" s="14">
        <f>IF(ISNA(VLOOKUP(G366,Round4_Transactions!$A$2:$F$800,2,FALSE)), 0,VLOOKUP(G366,Round4_Transactions!$A$2:$F$800,2,FALSE))</f>
        <v>0</v>
      </c>
      <c r="I366" s="60">
        <f>IF(ISNA(VLOOKUP(G366,Round4_Transactions!$A$2:$F$800,3,FALSE)), 0,VLOOKUP(G366,Round4_Transactions!$A$2:$F$800,3,FALSE))</f>
        <v>0</v>
      </c>
      <c r="J366" s="60">
        <f>IF(ISNA(VLOOKUP(G366,Round4_Transactions!$A$2:$F$800,4,FALSE)), 0,VLOOKUP(G366,Round4_Transactions!$A$2:$F$800,4,FALSE))</f>
        <v>0</v>
      </c>
      <c r="K366" s="60">
        <f>IF(ISNA(VLOOKUP(G366,Round4_Transactions!$A$2:$F$800,5,FALSE)), 0,VLOOKUP(G366,Round4_Transactions!$A$2:$F$800,5,FALSE))</f>
        <v>0</v>
      </c>
      <c r="L366" s="86">
        <f>IF(ISNA(VLOOKUP(G366,Round4_Transactions!$A$2:$F$800,6,FALSE)), 0,VLOOKUP(G366,Round4_Transactions!$A$2:$F$800,6,FALSE))</f>
        <v>0</v>
      </c>
      <c r="M366" s="107">
        <f t="shared" si="1"/>
        <v>0</v>
      </c>
      <c r="N366" s="107">
        <f t="shared" si="3"/>
        <v>0</v>
      </c>
      <c r="O366" s="107">
        <f t="shared" si="4"/>
        <v>0</v>
      </c>
      <c r="P366" s="107">
        <f t="shared" si="5"/>
        <v>0</v>
      </c>
      <c r="Q366" s="107">
        <f t="shared" si="6"/>
        <v>0</v>
      </c>
      <c r="R366" s="107">
        <f t="shared" si="7"/>
        <v>0</v>
      </c>
      <c r="S366" s="107">
        <f t="shared" si="8"/>
        <v>0</v>
      </c>
      <c r="T366" s="107">
        <f t="shared" si="9"/>
        <v>0</v>
      </c>
      <c r="U366" s="107">
        <f t="shared" si="10"/>
        <v>0</v>
      </c>
      <c r="V366" s="107">
        <f t="shared" si="11"/>
        <v>0</v>
      </c>
      <c r="W366" s="107">
        <f t="shared" si="12"/>
        <v>0</v>
      </c>
      <c r="X366" s="107">
        <f t="shared" si="13"/>
        <v>0</v>
      </c>
      <c r="Y366" s="107">
        <f t="shared" si="14"/>
        <v>0</v>
      </c>
      <c r="Z366" s="107">
        <f t="shared" si="67"/>
        <v>0</v>
      </c>
      <c r="AA366" s="107">
        <f t="shared" si="68"/>
        <v>0</v>
      </c>
      <c r="AB366" s="107">
        <f t="shared" si="69"/>
        <v>0</v>
      </c>
      <c r="AC366" s="107">
        <f t="shared" si="70"/>
        <v>0</v>
      </c>
      <c r="AD366" s="107">
        <f t="shared" si="71"/>
        <v>0</v>
      </c>
      <c r="AE366" s="107">
        <f t="shared" si="72"/>
        <v>0</v>
      </c>
      <c r="AF366" s="107">
        <f t="shared" si="73"/>
        <v>0</v>
      </c>
      <c r="AG366" s="107">
        <f t="shared" si="74"/>
        <v>0</v>
      </c>
      <c r="AH366" s="107">
        <f t="shared" si="75"/>
        <v>0</v>
      </c>
      <c r="AI366" s="107">
        <f t="shared" si="76"/>
        <v>0</v>
      </c>
      <c r="AJ366" s="107">
        <f t="shared" si="77"/>
        <v>0</v>
      </c>
      <c r="AK366" s="107">
        <f t="shared" si="78"/>
        <v>0</v>
      </c>
    </row>
    <row r="367">
      <c r="A367" s="107"/>
      <c r="B367" s="107"/>
      <c r="C367" s="107"/>
      <c r="D367" s="107"/>
      <c r="E367" s="107"/>
      <c r="F367" s="108">
        <f t="shared" si="66"/>
        <v>7100</v>
      </c>
      <c r="G367" s="90" t="s">
        <v>561</v>
      </c>
      <c r="H367" s="14">
        <f>IF(ISNA(VLOOKUP(G367,Round4_Transactions!$A$2:$F$800,2,FALSE)), 0,VLOOKUP(G367,Round4_Transactions!$A$2:$F$800,2,FALSE))</f>
        <v>0</v>
      </c>
      <c r="I367" s="60">
        <f>IF(ISNA(VLOOKUP(G367,Round4_Transactions!$A$2:$F$800,3,FALSE)), 0,VLOOKUP(G367,Round4_Transactions!$A$2:$F$800,3,FALSE))</f>
        <v>0</v>
      </c>
      <c r="J367" s="60">
        <f>IF(ISNA(VLOOKUP(G367,Round4_Transactions!$A$2:$F$800,4,FALSE)), 0,VLOOKUP(G367,Round4_Transactions!$A$2:$F$800,4,FALSE))</f>
        <v>0</v>
      </c>
      <c r="K367" s="60">
        <f>IF(ISNA(VLOOKUP(G367,Round4_Transactions!$A$2:$F$800,5,FALSE)), 0,VLOOKUP(G367,Round4_Transactions!$A$2:$F$800,5,FALSE))</f>
        <v>0</v>
      </c>
      <c r="L367" s="86">
        <f>IF(ISNA(VLOOKUP(G367,Round4_Transactions!$A$2:$F$800,6,FALSE)), 0,VLOOKUP(G367,Round4_Transactions!$A$2:$F$800,6,FALSE))</f>
        <v>0</v>
      </c>
      <c r="M367" s="107">
        <f t="shared" si="1"/>
        <v>0</v>
      </c>
      <c r="N367" s="107">
        <f t="shared" si="3"/>
        <v>0</v>
      </c>
      <c r="O367" s="107">
        <f t="shared" si="4"/>
        <v>0</v>
      </c>
      <c r="P367" s="107">
        <f t="shared" si="5"/>
        <v>0</v>
      </c>
      <c r="Q367" s="107">
        <f t="shared" si="6"/>
        <v>0</v>
      </c>
      <c r="R367" s="107">
        <f t="shared" si="7"/>
        <v>0</v>
      </c>
      <c r="S367" s="107">
        <f t="shared" si="8"/>
        <v>0</v>
      </c>
      <c r="T367" s="107">
        <f t="shared" si="9"/>
        <v>0</v>
      </c>
      <c r="U367" s="107">
        <f t="shared" si="10"/>
        <v>0</v>
      </c>
      <c r="V367" s="107">
        <f t="shared" si="11"/>
        <v>0</v>
      </c>
      <c r="W367" s="107">
        <f t="shared" si="12"/>
        <v>0</v>
      </c>
      <c r="X367" s="107">
        <f t="shared" si="13"/>
        <v>0</v>
      </c>
      <c r="Y367" s="107">
        <f t="shared" si="14"/>
        <v>0</v>
      </c>
      <c r="Z367" s="107">
        <f t="shared" si="67"/>
        <v>0</v>
      </c>
      <c r="AA367" s="107">
        <f t="shared" si="68"/>
        <v>0</v>
      </c>
      <c r="AB367" s="107">
        <f t="shared" si="69"/>
        <v>0</v>
      </c>
      <c r="AC367" s="107">
        <f t="shared" si="70"/>
        <v>0</v>
      </c>
      <c r="AD367" s="107">
        <f t="shared" si="71"/>
        <v>0</v>
      </c>
      <c r="AE367" s="107">
        <f t="shared" si="72"/>
        <v>0</v>
      </c>
      <c r="AF367" s="107">
        <f t="shared" si="73"/>
        <v>0</v>
      </c>
      <c r="AG367" s="107">
        <f t="shared" si="74"/>
        <v>0</v>
      </c>
      <c r="AH367" s="107">
        <f t="shared" si="75"/>
        <v>0</v>
      </c>
      <c r="AI367" s="107">
        <f t="shared" si="76"/>
        <v>0</v>
      </c>
      <c r="AJ367" s="107">
        <f t="shared" si="77"/>
        <v>0</v>
      </c>
      <c r="AK367" s="107">
        <f t="shared" si="78"/>
        <v>0</v>
      </c>
    </row>
    <row r="368">
      <c r="A368" s="107"/>
      <c r="B368" s="107"/>
      <c r="C368" s="107"/>
      <c r="D368" s="107"/>
      <c r="E368" s="107"/>
      <c r="F368" s="108">
        <f t="shared" si="66"/>
        <v>7100</v>
      </c>
      <c r="G368" s="90" t="s">
        <v>562</v>
      </c>
      <c r="H368" s="14">
        <f>IF(ISNA(VLOOKUP(G368,Round4_Transactions!$A$2:$F$800,2,FALSE)), 0,VLOOKUP(G368,Round4_Transactions!$A$2:$F$800,2,FALSE))</f>
        <v>0</v>
      </c>
      <c r="I368" s="60">
        <f>IF(ISNA(VLOOKUP(G368,Round4_Transactions!$A$2:$F$800,3,FALSE)), 0,VLOOKUP(G368,Round4_Transactions!$A$2:$F$800,3,FALSE))</f>
        <v>0</v>
      </c>
      <c r="J368" s="60">
        <f>IF(ISNA(VLOOKUP(G368,Round4_Transactions!$A$2:$F$800,4,FALSE)), 0,VLOOKUP(G368,Round4_Transactions!$A$2:$F$800,4,FALSE))</f>
        <v>0</v>
      </c>
      <c r="K368" s="60">
        <f>IF(ISNA(VLOOKUP(G368,Round4_Transactions!$A$2:$F$800,5,FALSE)), 0,VLOOKUP(G368,Round4_Transactions!$A$2:$F$800,5,FALSE))</f>
        <v>0</v>
      </c>
      <c r="L368" s="86">
        <f>IF(ISNA(VLOOKUP(G368,Round4_Transactions!$A$2:$F$800,6,FALSE)), 0,VLOOKUP(G368,Round4_Transactions!$A$2:$F$800,6,FALSE))</f>
        <v>0</v>
      </c>
      <c r="M368" s="107">
        <f t="shared" si="1"/>
        <v>0</v>
      </c>
      <c r="N368" s="107">
        <f t="shared" si="3"/>
        <v>0</v>
      </c>
      <c r="O368" s="107">
        <f t="shared" si="4"/>
        <v>0</v>
      </c>
      <c r="P368" s="107">
        <f t="shared" si="5"/>
        <v>0</v>
      </c>
      <c r="Q368" s="107">
        <f t="shared" si="6"/>
        <v>0</v>
      </c>
      <c r="R368" s="107">
        <f t="shared" si="7"/>
        <v>0</v>
      </c>
      <c r="S368" s="107">
        <f t="shared" si="8"/>
        <v>0</v>
      </c>
      <c r="T368" s="107">
        <f t="shared" si="9"/>
        <v>0</v>
      </c>
      <c r="U368" s="107">
        <f t="shared" si="10"/>
        <v>0</v>
      </c>
      <c r="V368" s="107">
        <f t="shared" si="11"/>
        <v>0</v>
      </c>
      <c r="W368" s="107">
        <f t="shared" si="12"/>
        <v>0</v>
      </c>
      <c r="X368" s="107">
        <f t="shared" si="13"/>
        <v>0</v>
      </c>
      <c r="Y368" s="107">
        <f t="shared" si="14"/>
        <v>0</v>
      </c>
      <c r="Z368" s="107">
        <f t="shared" si="67"/>
        <v>0</v>
      </c>
      <c r="AA368" s="107">
        <f t="shared" si="68"/>
        <v>0</v>
      </c>
      <c r="AB368" s="107">
        <f t="shared" si="69"/>
        <v>0</v>
      </c>
      <c r="AC368" s="107">
        <f t="shared" si="70"/>
        <v>0</v>
      </c>
      <c r="AD368" s="107">
        <f t="shared" si="71"/>
        <v>0</v>
      </c>
      <c r="AE368" s="107">
        <f t="shared" si="72"/>
        <v>0</v>
      </c>
      <c r="AF368" s="107">
        <f t="shared" si="73"/>
        <v>0</v>
      </c>
      <c r="AG368" s="107">
        <f t="shared" si="74"/>
        <v>0</v>
      </c>
      <c r="AH368" s="107">
        <f t="shared" si="75"/>
        <v>0</v>
      </c>
      <c r="AI368" s="107">
        <f t="shared" si="76"/>
        <v>0</v>
      </c>
      <c r="AJ368" s="107">
        <f t="shared" si="77"/>
        <v>0</v>
      </c>
      <c r="AK368" s="107">
        <f t="shared" si="78"/>
        <v>0</v>
      </c>
    </row>
    <row r="369">
      <c r="A369" s="107"/>
      <c r="B369" s="107"/>
      <c r="C369" s="107"/>
      <c r="D369" s="107"/>
      <c r="E369" s="107"/>
      <c r="F369" s="108">
        <f t="shared" si="66"/>
        <v>7100</v>
      </c>
      <c r="G369" s="90" t="s">
        <v>563</v>
      </c>
      <c r="H369" s="14">
        <f>IF(ISNA(VLOOKUP(G369,Round4_Transactions!$A$2:$F$800,2,FALSE)), 0,VLOOKUP(G369,Round4_Transactions!$A$2:$F$800,2,FALSE))</f>
        <v>0</v>
      </c>
      <c r="I369" s="60">
        <f>IF(ISNA(VLOOKUP(G369,Round4_Transactions!$A$2:$F$800,3,FALSE)), 0,VLOOKUP(G369,Round4_Transactions!$A$2:$F$800,3,FALSE))</f>
        <v>0</v>
      </c>
      <c r="J369" s="60">
        <f>IF(ISNA(VLOOKUP(G369,Round4_Transactions!$A$2:$F$800,4,FALSE)), 0,VLOOKUP(G369,Round4_Transactions!$A$2:$F$800,4,FALSE))</f>
        <v>0</v>
      </c>
      <c r="K369" s="60">
        <f>IF(ISNA(VLOOKUP(G369,Round4_Transactions!$A$2:$F$800,5,FALSE)), 0,VLOOKUP(G369,Round4_Transactions!$A$2:$F$800,5,FALSE))</f>
        <v>0</v>
      </c>
      <c r="L369" s="86">
        <f>IF(ISNA(VLOOKUP(G369,Round4_Transactions!$A$2:$F$800,6,FALSE)), 0,VLOOKUP(G369,Round4_Transactions!$A$2:$F$800,6,FALSE))</f>
        <v>0</v>
      </c>
      <c r="M369" s="107">
        <f t="shared" si="1"/>
        <v>0</v>
      </c>
      <c r="N369" s="107">
        <f t="shared" si="3"/>
        <v>0</v>
      </c>
      <c r="O369" s="107">
        <f t="shared" si="4"/>
        <v>0</v>
      </c>
      <c r="P369" s="107">
        <f t="shared" si="5"/>
        <v>0</v>
      </c>
      <c r="Q369" s="107">
        <f t="shared" si="6"/>
        <v>0</v>
      </c>
      <c r="R369" s="107">
        <f t="shared" si="7"/>
        <v>0</v>
      </c>
      <c r="S369" s="107">
        <f t="shared" si="8"/>
        <v>0</v>
      </c>
      <c r="T369" s="107">
        <f t="shared" si="9"/>
        <v>0</v>
      </c>
      <c r="U369" s="107">
        <f t="shared" si="10"/>
        <v>0</v>
      </c>
      <c r="V369" s="107">
        <f t="shared" si="11"/>
        <v>0</v>
      </c>
      <c r="W369" s="107">
        <f t="shared" si="12"/>
        <v>0</v>
      </c>
      <c r="X369" s="107">
        <f t="shared" si="13"/>
        <v>0</v>
      </c>
      <c r="Y369" s="107">
        <f t="shared" si="14"/>
        <v>0</v>
      </c>
      <c r="Z369" s="107">
        <f t="shared" si="67"/>
        <v>0</v>
      </c>
      <c r="AA369" s="107">
        <f t="shared" si="68"/>
        <v>0</v>
      </c>
      <c r="AB369" s="107">
        <f t="shared" si="69"/>
        <v>0</v>
      </c>
      <c r="AC369" s="107">
        <f t="shared" si="70"/>
        <v>0</v>
      </c>
      <c r="AD369" s="107">
        <f t="shared" si="71"/>
        <v>0</v>
      </c>
      <c r="AE369" s="107">
        <f t="shared" si="72"/>
        <v>0</v>
      </c>
      <c r="AF369" s="107">
        <f t="shared" si="73"/>
        <v>0</v>
      </c>
      <c r="AG369" s="107">
        <f t="shared" si="74"/>
        <v>0</v>
      </c>
      <c r="AH369" s="107">
        <f t="shared" si="75"/>
        <v>0</v>
      </c>
      <c r="AI369" s="107">
        <f t="shared" si="76"/>
        <v>0</v>
      </c>
      <c r="AJ369" s="107">
        <f t="shared" si="77"/>
        <v>0</v>
      </c>
      <c r="AK369" s="107">
        <f t="shared" si="78"/>
        <v>0</v>
      </c>
    </row>
    <row r="370">
      <c r="A370" s="107"/>
      <c r="B370" s="107"/>
      <c r="C370" s="107"/>
      <c r="D370" s="107"/>
      <c r="E370" s="107"/>
      <c r="F370" s="108">
        <f t="shared" si="66"/>
        <v>7100</v>
      </c>
      <c r="G370" s="90" t="s">
        <v>564</v>
      </c>
      <c r="H370" s="14">
        <f>IF(ISNA(VLOOKUP(G370,Round4_Transactions!$A$2:$F$800,2,FALSE)), 0,VLOOKUP(G370,Round4_Transactions!$A$2:$F$800,2,FALSE))</f>
        <v>0</v>
      </c>
      <c r="I370" s="60">
        <f>IF(ISNA(VLOOKUP(G370,Round4_Transactions!$A$2:$F$800,3,FALSE)), 0,VLOOKUP(G370,Round4_Transactions!$A$2:$F$800,3,FALSE))</f>
        <v>0</v>
      </c>
      <c r="J370" s="60">
        <f>IF(ISNA(VLOOKUP(G370,Round4_Transactions!$A$2:$F$800,4,FALSE)), 0,VLOOKUP(G370,Round4_Transactions!$A$2:$F$800,4,FALSE))</f>
        <v>0</v>
      </c>
      <c r="K370" s="60">
        <f>IF(ISNA(VLOOKUP(G370,Round4_Transactions!$A$2:$F$800,5,FALSE)), 0,VLOOKUP(G370,Round4_Transactions!$A$2:$F$800,5,FALSE))</f>
        <v>0</v>
      </c>
      <c r="L370" s="86">
        <f>IF(ISNA(VLOOKUP(G370,Round4_Transactions!$A$2:$F$800,6,FALSE)), 0,VLOOKUP(G370,Round4_Transactions!$A$2:$F$800,6,FALSE))</f>
        <v>0</v>
      </c>
      <c r="M370" s="107">
        <f t="shared" si="1"/>
        <v>0</v>
      </c>
      <c r="N370" s="107">
        <f t="shared" si="3"/>
        <v>0</v>
      </c>
      <c r="O370" s="107">
        <f t="shared" si="4"/>
        <v>0</v>
      </c>
      <c r="P370" s="107">
        <f t="shared" si="5"/>
        <v>0</v>
      </c>
      <c r="Q370" s="107">
        <f t="shared" si="6"/>
        <v>0</v>
      </c>
      <c r="R370" s="107">
        <f t="shared" si="7"/>
        <v>0</v>
      </c>
      <c r="S370" s="107">
        <f t="shared" si="8"/>
        <v>0</v>
      </c>
      <c r="T370" s="107">
        <f t="shared" si="9"/>
        <v>0</v>
      </c>
      <c r="U370" s="107">
        <f t="shared" si="10"/>
        <v>0</v>
      </c>
      <c r="V370" s="107">
        <f t="shared" si="11"/>
        <v>0</v>
      </c>
      <c r="W370" s="107">
        <f t="shared" si="12"/>
        <v>0</v>
      </c>
      <c r="X370" s="107">
        <f t="shared" si="13"/>
        <v>0</v>
      </c>
      <c r="Y370" s="107">
        <f t="shared" si="14"/>
        <v>0</v>
      </c>
      <c r="Z370" s="107">
        <f t="shared" si="67"/>
        <v>0</v>
      </c>
      <c r="AA370" s="107">
        <f t="shared" si="68"/>
        <v>0</v>
      </c>
      <c r="AB370" s="107">
        <f t="shared" si="69"/>
        <v>0</v>
      </c>
      <c r="AC370" s="107">
        <f t="shared" si="70"/>
        <v>0</v>
      </c>
      <c r="AD370" s="107">
        <f t="shared" si="71"/>
        <v>0</v>
      </c>
      <c r="AE370" s="107">
        <f t="shared" si="72"/>
        <v>0</v>
      </c>
      <c r="AF370" s="107">
        <f t="shared" si="73"/>
        <v>0</v>
      </c>
      <c r="AG370" s="107">
        <f t="shared" si="74"/>
        <v>0</v>
      </c>
      <c r="AH370" s="107">
        <f t="shared" si="75"/>
        <v>0</v>
      </c>
      <c r="AI370" s="107">
        <f t="shared" si="76"/>
        <v>0</v>
      </c>
      <c r="AJ370" s="107">
        <f t="shared" si="77"/>
        <v>0</v>
      </c>
      <c r="AK370" s="107">
        <f t="shared" si="78"/>
        <v>0</v>
      </c>
    </row>
    <row r="371">
      <c r="A371" s="107"/>
      <c r="B371" s="107"/>
      <c r="C371" s="107"/>
      <c r="D371" s="107"/>
      <c r="E371" s="107"/>
      <c r="F371" s="108">
        <f t="shared" si="66"/>
        <v>7100</v>
      </c>
      <c r="G371" s="90" t="s">
        <v>565</v>
      </c>
      <c r="H371" s="14">
        <f>IF(ISNA(VLOOKUP(G371,Round4_Transactions!$A$2:$F$800,2,FALSE)), 0,VLOOKUP(G371,Round4_Transactions!$A$2:$F$800,2,FALSE))</f>
        <v>0</v>
      </c>
      <c r="I371" s="60">
        <f>IF(ISNA(VLOOKUP(G371,Round4_Transactions!$A$2:$F$800,3,FALSE)), 0,VLOOKUP(G371,Round4_Transactions!$A$2:$F$800,3,FALSE))</f>
        <v>0</v>
      </c>
      <c r="J371" s="60">
        <f>IF(ISNA(VLOOKUP(G371,Round4_Transactions!$A$2:$F$800,4,FALSE)), 0,VLOOKUP(G371,Round4_Transactions!$A$2:$F$800,4,FALSE))</f>
        <v>0</v>
      </c>
      <c r="K371" s="60">
        <f>IF(ISNA(VLOOKUP(G371,Round4_Transactions!$A$2:$F$800,5,FALSE)), 0,VLOOKUP(G371,Round4_Transactions!$A$2:$F$800,5,FALSE))</f>
        <v>0</v>
      </c>
      <c r="L371" s="86">
        <f>IF(ISNA(VLOOKUP(G371,Round4_Transactions!$A$2:$F$800,6,FALSE)), 0,VLOOKUP(G371,Round4_Transactions!$A$2:$F$800,6,FALSE))</f>
        <v>0</v>
      </c>
      <c r="M371" s="107">
        <f t="shared" si="1"/>
        <v>0</v>
      </c>
      <c r="N371" s="107">
        <f t="shared" si="3"/>
        <v>0</v>
      </c>
      <c r="O371" s="107">
        <f t="shared" si="4"/>
        <v>0</v>
      </c>
      <c r="P371" s="107">
        <f t="shared" si="5"/>
        <v>0</v>
      </c>
      <c r="Q371" s="107">
        <f t="shared" si="6"/>
        <v>0</v>
      </c>
      <c r="R371" s="107">
        <f t="shared" si="7"/>
        <v>0</v>
      </c>
      <c r="S371" s="107">
        <f t="shared" si="8"/>
        <v>0</v>
      </c>
      <c r="T371" s="107">
        <f t="shared" si="9"/>
        <v>0</v>
      </c>
      <c r="U371" s="107">
        <f t="shared" si="10"/>
        <v>0</v>
      </c>
      <c r="V371" s="107">
        <f t="shared" si="11"/>
        <v>0</v>
      </c>
      <c r="W371" s="107">
        <f t="shared" si="12"/>
        <v>0</v>
      </c>
      <c r="X371" s="107">
        <f t="shared" si="13"/>
        <v>0</v>
      </c>
      <c r="Y371" s="107">
        <f t="shared" si="14"/>
        <v>0</v>
      </c>
      <c r="Z371" s="107">
        <f t="shared" si="67"/>
        <v>0</v>
      </c>
      <c r="AA371" s="107">
        <f t="shared" si="68"/>
        <v>0</v>
      </c>
      <c r="AB371" s="107">
        <f t="shared" si="69"/>
        <v>0</v>
      </c>
      <c r="AC371" s="107">
        <f t="shared" si="70"/>
        <v>0</v>
      </c>
      <c r="AD371" s="107">
        <f t="shared" si="71"/>
        <v>0</v>
      </c>
      <c r="AE371" s="107">
        <f t="shared" si="72"/>
        <v>0</v>
      </c>
      <c r="AF371" s="107">
        <f t="shared" si="73"/>
        <v>0</v>
      </c>
      <c r="AG371" s="107">
        <f t="shared" si="74"/>
        <v>0</v>
      </c>
      <c r="AH371" s="107">
        <f t="shared" si="75"/>
        <v>0</v>
      </c>
      <c r="AI371" s="107">
        <f t="shared" si="76"/>
        <v>0</v>
      </c>
      <c r="AJ371" s="107">
        <f t="shared" si="77"/>
        <v>0</v>
      </c>
      <c r="AK371" s="107">
        <f t="shared" si="78"/>
        <v>0</v>
      </c>
    </row>
    <row r="372">
      <c r="A372" s="107"/>
      <c r="B372" s="107"/>
      <c r="C372" s="107"/>
      <c r="D372" s="107"/>
      <c r="E372" s="107"/>
      <c r="F372" s="108">
        <f t="shared" si="66"/>
        <v>7100</v>
      </c>
      <c r="G372" s="90" t="s">
        <v>566</v>
      </c>
      <c r="H372" s="14">
        <f>IF(ISNA(VLOOKUP(G372,Round4_Transactions!$A$2:$F$800,2,FALSE)), 0,VLOOKUP(G372,Round4_Transactions!$A$2:$F$800,2,FALSE))</f>
        <v>0</v>
      </c>
      <c r="I372" s="60">
        <f>IF(ISNA(VLOOKUP(G372,Round4_Transactions!$A$2:$F$800,3,FALSE)), 0,VLOOKUP(G372,Round4_Transactions!$A$2:$F$800,3,FALSE))</f>
        <v>0</v>
      </c>
      <c r="J372" s="60">
        <f>IF(ISNA(VLOOKUP(G372,Round4_Transactions!$A$2:$F$800,4,FALSE)), 0,VLOOKUP(G372,Round4_Transactions!$A$2:$F$800,4,FALSE))</f>
        <v>0</v>
      </c>
      <c r="K372" s="60">
        <f>IF(ISNA(VLOOKUP(G372,Round4_Transactions!$A$2:$F$800,5,FALSE)), 0,VLOOKUP(G372,Round4_Transactions!$A$2:$F$800,5,FALSE))</f>
        <v>0</v>
      </c>
      <c r="L372" s="86">
        <f>IF(ISNA(VLOOKUP(G372,Round4_Transactions!$A$2:$F$800,6,FALSE)), 0,VLOOKUP(G372,Round4_Transactions!$A$2:$F$800,6,FALSE))</f>
        <v>0</v>
      </c>
      <c r="M372" s="107">
        <f t="shared" si="1"/>
        <v>0</v>
      </c>
      <c r="N372" s="107">
        <f t="shared" si="3"/>
        <v>0</v>
      </c>
      <c r="O372" s="107">
        <f t="shared" si="4"/>
        <v>0</v>
      </c>
      <c r="P372" s="107">
        <f t="shared" si="5"/>
        <v>0</v>
      </c>
      <c r="Q372" s="107">
        <f t="shared" si="6"/>
        <v>0</v>
      </c>
      <c r="R372" s="107">
        <f t="shared" si="7"/>
        <v>0</v>
      </c>
      <c r="S372" s="107">
        <f t="shared" si="8"/>
        <v>0</v>
      </c>
      <c r="T372" s="107">
        <f t="shared" si="9"/>
        <v>0</v>
      </c>
      <c r="U372" s="107">
        <f t="shared" si="10"/>
        <v>0</v>
      </c>
      <c r="V372" s="107">
        <f t="shared" si="11"/>
        <v>0</v>
      </c>
      <c r="W372" s="107">
        <f t="shared" si="12"/>
        <v>0</v>
      </c>
      <c r="X372" s="107">
        <f t="shared" si="13"/>
        <v>0</v>
      </c>
      <c r="Y372" s="107">
        <f t="shared" si="14"/>
        <v>0</v>
      </c>
      <c r="Z372" s="107">
        <f t="shared" si="67"/>
        <v>0</v>
      </c>
      <c r="AA372" s="107">
        <f t="shared" si="68"/>
        <v>0</v>
      </c>
      <c r="AB372" s="107">
        <f t="shared" si="69"/>
        <v>0</v>
      </c>
      <c r="AC372" s="107">
        <f t="shared" si="70"/>
        <v>0</v>
      </c>
      <c r="AD372" s="107">
        <f t="shared" si="71"/>
        <v>0</v>
      </c>
      <c r="AE372" s="107">
        <f t="shared" si="72"/>
        <v>0</v>
      </c>
      <c r="AF372" s="107">
        <f t="shared" si="73"/>
        <v>0</v>
      </c>
      <c r="AG372" s="107">
        <f t="shared" si="74"/>
        <v>0</v>
      </c>
      <c r="AH372" s="107">
        <f t="shared" si="75"/>
        <v>0</v>
      </c>
      <c r="AI372" s="107">
        <f t="shared" si="76"/>
        <v>0</v>
      </c>
      <c r="AJ372" s="107">
        <f t="shared" si="77"/>
        <v>0</v>
      </c>
      <c r="AK372" s="107">
        <f t="shared" si="78"/>
        <v>0</v>
      </c>
    </row>
    <row r="373">
      <c r="A373" s="107"/>
      <c r="B373" s="107"/>
      <c r="C373" s="107"/>
      <c r="D373" s="107"/>
      <c r="E373" s="107"/>
      <c r="F373" s="108">
        <f t="shared" si="66"/>
        <v>7100</v>
      </c>
      <c r="G373" s="90" t="s">
        <v>567</v>
      </c>
      <c r="H373" s="14">
        <f>IF(ISNA(VLOOKUP(G373,Round4_Transactions!$A$2:$F$800,2,FALSE)), 0,VLOOKUP(G373,Round4_Transactions!$A$2:$F$800,2,FALSE))</f>
        <v>0</v>
      </c>
      <c r="I373" s="60">
        <f>IF(ISNA(VLOOKUP(G373,Round4_Transactions!$A$2:$F$800,3,FALSE)), 0,VLOOKUP(G373,Round4_Transactions!$A$2:$F$800,3,FALSE))</f>
        <v>0</v>
      </c>
      <c r="J373" s="60">
        <f>IF(ISNA(VLOOKUP(G373,Round4_Transactions!$A$2:$F$800,4,FALSE)), 0,VLOOKUP(G373,Round4_Transactions!$A$2:$F$800,4,FALSE))</f>
        <v>0</v>
      </c>
      <c r="K373" s="60">
        <f>IF(ISNA(VLOOKUP(G373,Round4_Transactions!$A$2:$F$800,5,FALSE)), 0,VLOOKUP(G373,Round4_Transactions!$A$2:$F$800,5,FALSE))</f>
        <v>0</v>
      </c>
      <c r="L373" s="86">
        <f>IF(ISNA(VLOOKUP(G373,Round4_Transactions!$A$2:$F$800,6,FALSE)), 0,VLOOKUP(G373,Round4_Transactions!$A$2:$F$800,6,FALSE))</f>
        <v>0</v>
      </c>
      <c r="M373" s="107">
        <f t="shared" si="1"/>
        <v>0</v>
      </c>
      <c r="N373" s="107">
        <f t="shared" si="3"/>
        <v>0</v>
      </c>
      <c r="O373" s="107">
        <f t="shared" si="4"/>
        <v>0</v>
      </c>
      <c r="P373" s="107">
        <f t="shared" si="5"/>
        <v>0</v>
      </c>
      <c r="Q373" s="107">
        <f t="shared" si="6"/>
        <v>0</v>
      </c>
      <c r="R373" s="107">
        <f t="shared" si="7"/>
        <v>0</v>
      </c>
      <c r="S373" s="107">
        <f t="shared" si="8"/>
        <v>0</v>
      </c>
      <c r="T373" s="107">
        <f t="shared" si="9"/>
        <v>0</v>
      </c>
      <c r="U373" s="107">
        <f t="shared" si="10"/>
        <v>0</v>
      </c>
      <c r="V373" s="107">
        <f t="shared" si="11"/>
        <v>0</v>
      </c>
      <c r="W373" s="107">
        <f t="shared" si="12"/>
        <v>0</v>
      </c>
      <c r="X373" s="107">
        <f t="shared" si="13"/>
        <v>0</v>
      </c>
      <c r="Y373" s="107">
        <f t="shared" si="14"/>
        <v>0</v>
      </c>
      <c r="Z373" s="107">
        <f t="shared" si="67"/>
        <v>0</v>
      </c>
      <c r="AA373" s="107">
        <f t="shared" si="68"/>
        <v>0</v>
      </c>
      <c r="AB373" s="107">
        <f t="shared" si="69"/>
        <v>0</v>
      </c>
      <c r="AC373" s="107">
        <f t="shared" si="70"/>
        <v>0</v>
      </c>
      <c r="AD373" s="107">
        <f t="shared" si="71"/>
        <v>0</v>
      </c>
      <c r="AE373" s="107">
        <f t="shared" si="72"/>
        <v>0</v>
      </c>
      <c r="AF373" s="107">
        <f t="shared" si="73"/>
        <v>0</v>
      </c>
      <c r="AG373" s="107">
        <f t="shared" si="74"/>
        <v>0</v>
      </c>
      <c r="AH373" s="107">
        <f t="shared" si="75"/>
        <v>0</v>
      </c>
      <c r="AI373" s="107">
        <f t="shared" si="76"/>
        <v>0</v>
      </c>
      <c r="AJ373" s="107">
        <f t="shared" si="77"/>
        <v>0</v>
      </c>
      <c r="AK373" s="107">
        <f t="shared" si="78"/>
        <v>0</v>
      </c>
    </row>
    <row r="374">
      <c r="A374" s="107"/>
      <c r="B374" s="107"/>
      <c r="C374" s="107"/>
      <c r="D374" s="107"/>
      <c r="E374" s="107"/>
      <c r="F374" s="108">
        <f t="shared" si="66"/>
        <v>7100</v>
      </c>
      <c r="G374" s="90" t="s">
        <v>568</v>
      </c>
      <c r="H374" s="14">
        <f>IF(ISNA(VLOOKUP(G374,Round4_Transactions!$A$2:$F$800,2,FALSE)), 0,VLOOKUP(G374,Round4_Transactions!$A$2:$F$800,2,FALSE))</f>
        <v>0</v>
      </c>
      <c r="I374" s="60">
        <f>IF(ISNA(VLOOKUP(G374,Round4_Transactions!$A$2:$F$800,3,FALSE)), 0,VLOOKUP(G374,Round4_Transactions!$A$2:$F$800,3,FALSE))</f>
        <v>0</v>
      </c>
      <c r="J374" s="60">
        <f>IF(ISNA(VLOOKUP(G374,Round4_Transactions!$A$2:$F$800,4,FALSE)), 0,VLOOKUP(G374,Round4_Transactions!$A$2:$F$800,4,FALSE))</f>
        <v>0</v>
      </c>
      <c r="K374" s="60">
        <f>IF(ISNA(VLOOKUP(G374,Round4_Transactions!$A$2:$F$800,5,FALSE)), 0,VLOOKUP(G374,Round4_Transactions!$A$2:$F$800,5,FALSE))</f>
        <v>0</v>
      </c>
      <c r="L374" s="86">
        <f>IF(ISNA(VLOOKUP(G374,Round4_Transactions!$A$2:$F$800,6,FALSE)), 0,VLOOKUP(G374,Round4_Transactions!$A$2:$F$800,6,FALSE))</f>
        <v>0</v>
      </c>
      <c r="M374" s="107">
        <f t="shared" si="1"/>
        <v>0</v>
      </c>
      <c r="N374" s="107">
        <f t="shared" si="3"/>
        <v>0</v>
      </c>
      <c r="O374" s="107">
        <f t="shared" si="4"/>
        <v>0</v>
      </c>
      <c r="P374" s="107">
        <f t="shared" si="5"/>
        <v>0</v>
      </c>
      <c r="Q374" s="107">
        <f t="shared" si="6"/>
        <v>0</v>
      </c>
      <c r="R374" s="107">
        <f t="shared" si="7"/>
        <v>0</v>
      </c>
      <c r="S374" s="107">
        <f t="shared" si="8"/>
        <v>0</v>
      </c>
      <c r="T374" s="107">
        <f t="shared" si="9"/>
        <v>0</v>
      </c>
      <c r="U374" s="107">
        <f t="shared" si="10"/>
        <v>0</v>
      </c>
      <c r="V374" s="107">
        <f t="shared" si="11"/>
        <v>0</v>
      </c>
      <c r="W374" s="107">
        <f t="shared" si="12"/>
        <v>0</v>
      </c>
      <c r="X374" s="107">
        <f t="shared" si="13"/>
        <v>0</v>
      </c>
      <c r="Y374" s="107">
        <f t="shared" si="14"/>
        <v>0</v>
      </c>
      <c r="Z374" s="107">
        <f t="shared" si="67"/>
        <v>0</v>
      </c>
      <c r="AA374" s="107">
        <f t="shared" si="68"/>
        <v>0</v>
      </c>
      <c r="AB374" s="107">
        <f t="shared" si="69"/>
        <v>0</v>
      </c>
      <c r="AC374" s="107">
        <f t="shared" si="70"/>
        <v>0</v>
      </c>
      <c r="AD374" s="107">
        <f t="shared" si="71"/>
        <v>0</v>
      </c>
      <c r="AE374" s="107">
        <f t="shared" si="72"/>
        <v>0</v>
      </c>
      <c r="AF374" s="107">
        <f t="shared" si="73"/>
        <v>0</v>
      </c>
      <c r="AG374" s="107">
        <f t="shared" si="74"/>
        <v>0</v>
      </c>
      <c r="AH374" s="107">
        <f t="shared" si="75"/>
        <v>0</v>
      </c>
      <c r="AI374" s="107">
        <f t="shared" si="76"/>
        <v>0</v>
      </c>
      <c r="AJ374" s="107">
        <f t="shared" si="77"/>
        <v>0</v>
      </c>
      <c r="AK374" s="107">
        <f t="shared" si="78"/>
        <v>0</v>
      </c>
    </row>
    <row r="375">
      <c r="A375" s="107"/>
      <c r="B375" s="107"/>
      <c r="C375" s="107"/>
      <c r="D375" s="107"/>
      <c r="E375" s="107"/>
      <c r="F375" s="108">
        <f t="shared" si="66"/>
        <v>7100</v>
      </c>
      <c r="G375" s="90" t="s">
        <v>569</v>
      </c>
      <c r="H375" s="14">
        <f>IF(ISNA(VLOOKUP(G375,Round4_Transactions!$A$2:$F$800,2,FALSE)), 0,VLOOKUP(G375,Round4_Transactions!$A$2:$F$800,2,FALSE))</f>
        <v>0</v>
      </c>
      <c r="I375" s="60">
        <f>IF(ISNA(VLOOKUP(G375,Round4_Transactions!$A$2:$F$800,3,FALSE)), 0,VLOOKUP(G375,Round4_Transactions!$A$2:$F$800,3,FALSE))</f>
        <v>0</v>
      </c>
      <c r="J375" s="60">
        <f>IF(ISNA(VLOOKUP(G375,Round4_Transactions!$A$2:$F$800,4,FALSE)), 0,VLOOKUP(G375,Round4_Transactions!$A$2:$F$800,4,FALSE))</f>
        <v>0</v>
      </c>
      <c r="K375" s="60">
        <f>IF(ISNA(VLOOKUP(G375,Round4_Transactions!$A$2:$F$800,5,FALSE)), 0,VLOOKUP(G375,Round4_Transactions!$A$2:$F$800,5,FALSE))</f>
        <v>0</v>
      </c>
      <c r="L375" s="86">
        <f>IF(ISNA(VLOOKUP(G375,Round4_Transactions!$A$2:$F$800,6,FALSE)), 0,VLOOKUP(G375,Round4_Transactions!$A$2:$F$800,6,FALSE))</f>
        <v>0</v>
      </c>
      <c r="M375" s="107">
        <f t="shared" si="1"/>
        <v>0</v>
      </c>
      <c r="N375" s="107">
        <f t="shared" si="3"/>
        <v>0</v>
      </c>
      <c r="O375" s="107">
        <f t="shared" si="4"/>
        <v>0</v>
      </c>
      <c r="P375" s="107">
        <f t="shared" si="5"/>
        <v>0</v>
      </c>
      <c r="Q375" s="107">
        <f t="shared" si="6"/>
        <v>0</v>
      </c>
      <c r="R375" s="107">
        <f t="shared" si="7"/>
        <v>0</v>
      </c>
      <c r="S375" s="107">
        <f t="shared" si="8"/>
        <v>0</v>
      </c>
      <c r="T375" s="107">
        <f t="shared" si="9"/>
        <v>0</v>
      </c>
      <c r="U375" s="107">
        <f t="shared" si="10"/>
        <v>0</v>
      </c>
      <c r="V375" s="107">
        <f t="shared" si="11"/>
        <v>0</v>
      </c>
      <c r="W375" s="107">
        <f t="shared" si="12"/>
        <v>0</v>
      </c>
      <c r="X375" s="107">
        <f t="shared" si="13"/>
        <v>0</v>
      </c>
      <c r="Y375" s="107">
        <f t="shared" si="14"/>
        <v>0</v>
      </c>
      <c r="Z375" s="107">
        <f t="shared" si="67"/>
        <v>0</v>
      </c>
      <c r="AA375" s="107">
        <f t="shared" si="68"/>
        <v>0</v>
      </c>
      <c r="AB375" s="107">
        <f t="shared" si="69"/>
        <v>0</v>
      </c>
      <c r="AC375" s="107">
        <f t="shared" si="70"/>
        <v>0</v>
      </c>
      <c r="AD375" s="107">
        <f t="shared" si="71"/>
        <v>0</v>
      </c>
      <c r="AE375" s="107">
        <f t="shared" si="72"/>
        <v>0</v>
      </c>
      <c r="AF375" s="107">
        <f t="shared" si="73"/>
        <v>0</v>
      </c>
      <c r="AG375" s="107">
        <f t="shared" si="74"/>
        <v>0</v>
      </c>
      <c r="AH375" s="107">
        <f t="shared" si="75"/>
        <v>0</v>
      </c>
      <c r="AI375" s="107">
        <f t="shared" si="76"/>
        <v>0</v>
      </c>
      <c r="AJ375" s="107">
        <f t="shared" si="77"/>
        <v>0</v>
      </c>
      <c r="AK375" s="107">
        <f t="shared" si="78"/>
        <v>0</v>
      </c>
    </row>
    <row r="376">
      <c r="A376" s="107"/>
      <c r="B376" s="107"/>
      <c r="C376" s="107"/>
      <c r="D376" s="107"/>
      <c r="E376" s="107"/>
      <c r="F376" s="108">
        <f t="shared" si="66"/>
        <v>7100</v>
      </c>
      <c r="G376" s="90" t="s">
        <v>570</v>
      </c>
      <c r="H376" s="14">
        <f>IF(ISNA(VLOOKUP(G376,Round4_Transactions!$A$2:$F$800,2,FALSE)), 0,VLOOKUP(G376,Round4_Transactions!$A$2:$F$800,2,FALSE))</f>
        <v>0</v>
      </c>
      <c r="I376" s="60">
        <f>IF(ISNA(VLOOKUP(G376,Round4_Transactions!$A$2:$F$800,3,FALSE)), 0,VLOOKUP(G376,Round4_Transactions!$A$2:$F$800,3,FALSE))</f>
        <v>0</v>
      </c>
      <c r="J376" s="60">
        <f>IF(ISNA(VLOOKUP(G376,Round4_Transactions!$A$2:$F$800,4,FALSE)), 0,VLOOKUP(G376,Round4_Transactions!$A$2:$F$800,4,FALSE))</f>
        <v>0</v>
      </c>
      <c r="K376" s="60">
        <f>IF(ISNA(VLOOKUP(G376,Round4_Transactions!$A$2:$F$800,5,FALSE)), 0,VLOOKUP(G376,Round4_Transactions!$A$2:$F$800,5,FALSE))</f>
        <v>0</v>
      </c>
      <c r="L376" s="86">
        <f>IF(ISNA(VLOOKUP(G376,Round4_Transactions!$A$2:$F$800,6,FALSE)), 0,VLOOKUP(G376,Round4_Transactions!$A$2:$F$800,6,FALSE))</f>
        <v>0</v>
      </c>
      <c r="M376" s="107">
        <f t="shared" si="1"/>
        <v>0</v>
      </c>
      <c r="N376" s="107">
        <f t="shared" si="3"/>
        <v>0</v>
      </c>
      <c r="O376" s="107">
        <f t="shared" si="4"/>
        <v>0</v>
      </c>
      <c r="P376" s="107">
        <f t="shared" si="5"/>
        <v>0</v>
      </c>
      <c r="Q376" s="107">
        <f t="shared" si="6"/>
        <v>0</v>
      </c>
      <c r="R376" s="107">
        <f t="shared" si="7"/>
        <v>0</v>
      </c>
      <c r="S376" s="107">
        <f t="shared" si="8"/>
        <v>0</v>
      </c>
      <c r="T376" s="107">
        <f t="shared" si="9"/>
        <v>0</v>
      </c>
      <c r="U376" s="107">
        <f t="shared" si="10"/>
        <v>0</v>
      </c>
      <c r="V376" s="107">
        <f t="shared" si="11"/>
        <v>0</v>
      </c>
      <c r="W376" s="107">
        <f t="shared" si="12"/>
        <v>0</v>
      </c>
      <c r="X376" s="107">
        <f t="shared" si="13"/>
        <v>0</v>
      </c>
      <c r="Y376" s="107">
        <f t="shared" si="14"/>
        <v>0</v>
      </c>
      <c r="Z376" s="107">
        <f t="shared" si="67"/>
        <v>0</v>
      </c>
      <c r="AA376" s="107">
        <f t="shared" si="68"/>
        <v>0</v>
      </c>
      <c r="AB376" s="107">
        <f t="shared" si="69"/>
        <v>0</v>
      </c>
      <c r="AC376" s="107">
        <f t="shared" si="70"/>
        <v>0</v>
      </c>
      <c r="AD376" s="107">
        <f t="shared" si="71"/>
        <v>0</v>
      </c>
      <c r="AE376" s="107">
        <f t="shared" si="72"/>
        <v>0</v>
      </c>
      <c r="AF376" s="107">
        <f t="shared" si="73"/>
        <v>0</v>
      </c>
      <c r="AG376" s="107">
        <f t="shared" si="74"/>
        <v>0</v>
      </c>
      <c r="AH376" s="107">
        <f t="shared" si="75"/>
        <v>0</v>
      </c>
      <c r="AI376" s="107">
        <f t="shared" si="76"/>
        <v>0</v>
      </c>
      <c r="AJ376" s="107">
        <f t="shared" si="77"/>
        <v>0</v>
      </c>
      <c r="AK376" s="107">
        <f t="shared" si="78"/>
        <v>0</v>
      </c>
    </row>
    <row r="377">
      <c r="A377" s="107"/>
      <c r="B377" s="107"/>
      <c r="C377" s="107"/>
      <c r="D377" s="107"/>
      <c r="E377" s="107"/>
      <c r="F377" s="108">
        <f t="shared" si="66"/>
        <v>7100</v>
      </c>
      <c r="G377" s="90" t="s">
        <v>571</v>
      </c>
      <c r="H377" s="14">
        <f>IF(ISNA(VLOOKUP(G377,Round4_Transactions!$A$2:$F$800,2,FALSE)), 0,VLOOKUP(G377,Round4_Transactions!$A$2:$F$800,2,FALSE))</f>
        <v>0</v>
      </c>
      <c r="I377" s="60">
        <f>IF(ISNA(VLOOKUP(G377,Round4_Transactions!$A$2:$F$800,3,FALSE)), 0,VLOOKUP(G377,Round4_Transactions!$A$2:$F$800,3,FALSE))</f>
        <v>0</v>
      </c>
      <c r="J377" s="60">
        <f>IF(ISNA(VLOOKUP(G377,Round4_Transactions!$A$2:$F$800,4,FALSE)), 0,VLOOKUP(G377,Round4_Transactions!$A$2:$F$800,4,FALSE))</f>
        <v>0</v>
      </c>
      <c r="K377" s="60">
        <f>IF(ISNA(VLOOKUP(G377,Round4_Transactions!$A$2:$F$800,5,FALSE)), 0,VLOOKUP(G377,Round4_Transactions!$A$2:$F$800,5,FALSE))</f>
        <v>0</v>
      </c>
      <c r="L377" s="86">
        <f>IF(ISNA(VLOOKUP(G377,Round4_Transactions!$A$2:$F$800,6,FALSE)), 0,VLOOKUP(G377,Round4_Transactions!$A$2:$F$800,6,FALSE))</f>
        <v>0</v>
      </c>
      <c r="M377" s="107">
        <f t="shared" si="1"/>
        <v>0</v>
      </c>
      <c r="N377" s="107">
        <f t="shared" si="3"/>
        <v>0</v>
      </c>
      <c r="O377" s="107">
        <f t="shared" si="4"/>
        <v>0</v>
      </c>
      <c r="P377" s="107">
        <f t="shared" si="5"/>
        <v>0</v>
      </c>
      <c r="Q377" s="107">
        <f t="shared" si="6"/>
        <v>0</v>
      </c>
      <c r="R377" s="107">
        <f t="shared" si="7"/>
        <v>0</v>
      </c>
      <c r="S377" s="107">
        <f t="shared" si="8"/>
        <v>0</v>
      </c>
      <c r="T377" s="107">
        <f t="shared" si="9"/>
        <v>0</v>
      </c>
      <c r="U377" s="107">
        <f t="shared" si="10"/>
        <v>0</v>
      </c>
      <c r="V377" s="107">
        <f t="shared" si="11"/>
        <v>0</v>
      </c>
      <c r="W377" s="107">
        <f t="shared" si="12"/>
        <v>0</v>
      </c>
      <c r="X377" s="107">
        <f t="shared" si="13"/>
        <v>0</v>
      </c>
      <c r="Y377" s="107">
        <f t="shared" si="14"/>
        <v>0</v>
      </c>
      <c r="Z377" s="107">
        <f t="shared" si="67"/>
        <v>0</v>
      </c>
      <c r="AA377" s="107">
        <f t="shared" si="68"/>
        <v>0</v>
      </c>
      <c r="AB377" s="107">
        <f t="shared" si="69"/>
        <v>0</v>
      </c>
      <c r="AC377" s="107">
        <f t="shared" si="70"/>
        <v>0</v>
      </c>
      <c r="AD377" s="107">
        <f t="shared" si="71"/>
        <v>0</v>
      </c>
      <c r="AE377" s="107">
        <f t="shared" si="72"/>
        <v>0</v>
      </c>
      <c r="AF377" s="107">
        <f t="shared" si="73"/>
        <v>0</v>
      </c>
      <c r="AG377" s="107">
        <f t="shared" si="74"/>
        <v>0</v>
      </c>
      <c r="AH377" s="107">
        <f t="shared" si="75"/>
        <v>0</v>
      </c>
      <c r="AI377" s="107">
        <f t="shared" si="76"/>
        <v>0</v>
      </c>
      <c r="AJ377" s="107">
        <f t="shared" si="77"/>
        <v>0</v>
      </c>
      <c r="AK377" s="107">
        <f t="shared" si="78"/>
        <v>0</v>
      </c>
    </row>
    <row r="378">
      <c r="A378" s="107"/>
      <c r="B378" s="107"/>
      <c r="C378" s="107"/>
      <c r="D378" s="107"/>
      <c r="E378" s="107"/>
      <c r="F378" s="108">
        <f t="shared" si="66"/>
        <v>7100</v>
      </c>
      <c r="G378" s="90" t="s">
        <v>572</v>
      </c>
      <c r="H378" s="14">
        <f>IF(ISNA(VLOOKUP(G378,Round4_Transactions!$A$2:$F$800,2,FALSE)), 0,VLOOKUP(G378,Round4_Transactions!$A$2:$F$800,2,FALSE))</f>
        <v>0</v>
      </c>
      <c r="I378" s="60">
        <f>IF(ISNA(VLOOKUP(G378,Round4_Transactions!$A$2:$F$800,3,FALSE)), 0,VLOOKUP(G378,Round4_Transactions!$A$2:$F$800,3,FALSE))</f>
        <v>0</v>
      </c>
      <c r="J378" s="60">
        <f>IF(ISNA(VLOOKUP(G378,Round4_Transactions!$A$2:$F$800,4,FALSE)), 0,VLOOKUP(G378,Round4_Transactions!$A$2:$F$800,4,FALSE))</f>
        <v>0</v>
      </c>
      <c r="K378" s="60">
        <f>IF(ISNA(VLOOKUP(G378,Round4_Transactions!$A$2:$F$800,5,FALSE)), 0,VLOOKUP(G378,Round4_Transactions!$A$2:$F$800,5,FALSE))</f>
        <v>0</v>
      </c>
      <c r="L378" s="86">
        <f>IF(ISNA(VLOOKUP(G378,Round4_Transactions!$A$2:$F$800,6,FALSE)), 0,VLOOKUP(G378,Round4_Transactions!$A$2:$F$800,6,FALSE))</f>
        <v>0</v>
      </c>
      <c r="M378" s="107">
        <f t="shared" si="1"/>
        <v>0</v>
      </c>
      <c r="N378" s="107">
        <f t="shared" si="3"/>
        <v>0</v>
      </c>
      <c r="O378" s="107">
        <f t="shared" si="4"/>
        <v>0</v>
      </c>
      <c r="P378" s="107">
        <f t="shared" si="5"/>
        <v>0</v>
      </c>
      <c r="Q378" s="107">
        <f t="shared" si="6"/>
        <v>0</v>
      </c>
      <c r="R378" s="107">
        <f t="shared" si="7"/>
        <v>0</v>
      </c>
      <c r="S378" s="107">
        <f t="shared" si="8"/>
        <v>0</v>
      </c>
      <c r="T378" s="107">
        <f t="shared" si="9"/>
        <v>0</v>
      </c>
      <c r="U378" s="107">
        <f t="shared" si="10"/>
        <v>0</v>
      </c>
      <c r="V378" s="107">
        <f t="shared" si="11"/>
        <v>0</v>
      </c>
      <c r="W378" s="107">
        <f t="shared" si="12"/>
        <v>0</v>
      </c>
      <c r="X378" s="107">
        <f t="shared" si="13"/>
        <v>0</v>
      </c>
      <c r="Y378" s="107">
        <f t="shared" si="14"/>
        <v>0</v>
      </c>
      <c r="Z378" s="107">
        <f t="shared" si="67"/>
        <v>0</v>
      </c>
      <c r="AA378" s="107">
        <f t="shared" si="68"/>
        <v>0</v>
      </c>
      <c r="AB378" s="107">
        <f t="shared" si="69"/>
        <v>0</v>
      </c>
      <c r="AC378" s="107">
        <f t="shared" si="70"/>
        <v>0</v>
      </c>
      <c r="AD378" s="107">
        <f t="shared" si="71"/>
        <v>0</v>
      </c>
      <c r="AE378" s="107">
        <f t="shared" si="72"/>
        <v>0</v>
      </c>
      <c r="AF378" s="107">
        <f t="shared" si="73"/>
        <v>0</v>
      </c>
      <c r="AG378" s="107">
        <f t="shared" si="74"/>
        <v>0</v>
      </c>
      <c r="AH378" s="107">
        <f t="shared" si="75"/>
        <v>0</v>
      </c>
      <c r="AI378" s="107">
        <f t="shared" si="76"/>
        <v>0</v>
      </c>
      <c r="AJ378" s="107">
        <f t="shared" si="77"/>
        <v>0</v>
      </c>
      <c r="AK378" s="107">
        <f t="shared" si="78"/>
        <v>0</v>
      </c>
    </row>
    <row r="379">
      <c r="A379" s="107"/>
      <c r="B379" s="107"/>
      <c r="C379" s="107"/>
      <c r="D379" s="107"/>
      <c r="E379" s="107"/>
      <c r="F379" s="108">
        <f t="shared" si="66"/>
        <v>7100</v>
      </c>
      <c r="G379" s="90" t="s">
        <v>573</v>
      </c>
      <c r="H379" s="14">
        <f>IF(ISNA(VLOOKUP(G379,Round4_Transactions!$A$2:$F$800,2,FALSE)), 0,VLOOKUP(G379,Round4_Transactions!$A$2:$F$800,2,FALSE))</f>
        <v>0</v>
      </c>
      <c r="I379" s="60">
        <f>IF(ISNA(VLOOKUP(G379,Round4_Transactions!$A$2:$F$800,3,FALSE)), 0,VLOOKUP(G379,Round4_Transactions!$A$2:$F$800,3,FALSE))</f>
        <v>0</v>
      </c>
      <c r="J379" s="60">
        <f>IF(ISNA(VLOOKUP(G379,Round4_Transactions!$A$2:$F$800,4,FALSE)), 0,VLOOKUP(G379,Round4_Transactions!$A$2:$F$800,4,FALSE))</f>
        <v>0</v>
      </c>
      <c r="K379" s="60">
        <f>IF(ISNA(VLOOKUP(G379,Round4_Transactions!$A$2:$F$800,5,FALSE)), 0,VLOOKUP(G379,Round4_Transactions!$A$2:$F$800,5,FALSE))</f>
        <v>0</v>
      </c>
      <c r="L379" s="86">
        <f>IF(ISNA(VLOOKUP(G379,Round4_Transactions!$A$2:$F$800,6,FALSE)), 0,VLOOKUP(G379,Round4_Transactions!$A$2:$F$800,6,FALSE))</f>
        <v>0</v>
      </c>
      <c r="M379" s="107">
        <f t="shared" si="1"/>
        <v>0</v>
      </c>
      <c r="N379" s="107">
        <f t="shared" si="3"/>
        <v>0</v>
      </c>
      <c r="O379" s="107">
        <f t="shared" si="4"/>
        <v>0</v>
      </c>
      <c r="P379" s="107">
        <f t="shared" si="5"/>
        <v>0</v>
      </c>
      <c r="Q379" s="107">
        <f t="shared" si="6"/>
        <v>0</v>
      </c>
      <c r="R379" s="107">
        <f t="shared" si="7"/>
        <v>0</v>
      </c>
      <c r="S379" s="107">
        <f t="shared" si="8"/>
        <v>0</v>
      </c>
      <c r="T379" s="107">
        <f t="shared" si="9"/>
        <v>0</v>
      </c>
      <c r="U379" s="107">
        <f t="shared" si="10"/>
        <v>0</v>
      </c>
      <c r="V379" s="107">
        <f t="shared" si="11"/>
        <v>0</v>
      </c>
      <c r="W379" s="107">
        <f t="shared" si="12"/>
        <v>0</v>
      </c>
      <c r="X379" s="107">
        <f t="shared" si="13"/>
        <v>0</v>
      </c>
      <c r="Y379" s="107">
        <f t="shared" si="14"/>
        <v>0</v>
      </c>
      <c r="Z379" s="107">
        <f t="shared" si="67"/>
        <v>0</v>
      </c>
      <c r="AA379" s="107">
        <f t="shared" si="68"/>
        <v>0</v>
      </c>
      <c r="AB379" s="107">
        <f t="shared" si="69"/>
        <v>0</v>
      </c>
      <c r="AC379" s="107">
        <f t="shared" si="70"/>
        <v>0</v>
      </c>
      <c r="AD379" s="107">
        <f t="shared" si="71"/>
        <v>0</v>
      </c>
      <c r="AE379" s="107">
        <f t="shared" si="72"/>
        <v>0</v>
      </c>
      <c r="AF379" s="107">
        <f t="shared" si="73"/>
        <v>0</v>
      </c>
      <c r="AG379" s="107">
        <f t="shared" si="74"/>
        <v>0</v>
      </c>
      <c r="AH379" s="107">
        <f t="shared" si="75"/>
        <v>0</v>
      </c>
      <c r="AI379" s="107">
        <f t="shared" si="76"/>
        <v>0</v>
      </c>
      <c r="AJ379" s="107">
        <f t="shared" si="77"/>
        <v>0</v>
      </c>
      <c r="AK379" s="107">
        <f t="shared" si="78"/>
        <v>0</v>
      </c>
    </row>
    <row r="380">
      <c r="A380" s="107"/>
      <c r="B380" s="107"/>
      <c r="C380" s="107"/>
      <c r="D380" s="107"/>
      <c r="E380" s="107"/>
      <c r="F380" s="108">
        <f t="shared" si="66"/>
        <v>7100</v>
      </c>
      <c r="G380" s="90" t="s">
        <v>574</v>
      </c>
      <c r="H380" s="14">
        <f>IF(ISNA(VLOOKUP(G380,Round4_Transactions!$A$2:$F$800,2,FALSE)), 0,VLOOKUP(G380,Round4_Transactions!$A$2:$F$800,2,FALSE))</f>
        <v>0</v>
      </c>
      <c r="I380" s="60">
        <f>IF(ISNA(VLOOKUP(G380,Round4_Transactions!$A$2:$F$800,3,FALSE)), 0,VLOOKUP(G380,Round4_Transactions!$A$2:$F$800,3,FALSE))</f>
        <v>0</v>
      </c>
      <c r="J380" s="60">
        <f>IF(ISNA(VLOOKUP(G380,Round4_Transactions!$A$2:$F$800,4,FALSE)), 0,VLOOKUP(G380,Round4_Transactions!$A$2:$F$800,4,FALSE))</f>
        <v>0</v>
      </c>
      <c r="K380" s="60">
        <f>IF(ISNA(VLOOKUP(G380,Round4_Transactions!$A$2:$F$800,5,FALSE)), 0,VLOOKUP(G380,Round4_Transactions!$A$2:$F$800,5,FALSE))</f>
        <v>0</v>
      </c>
      <c r="L380" s="86">
        <f>IF(ISNA(VLOOKUP(G380,Round4_Transactions!$A$2:$F$800,6,FALSE)), 0,VLOOKUP(G380,Round4_Transactions!$A$2:$F$800,6,FALSE))</f>
        <v>0</v>
      </c>
      <c r="M380" s="107">
        <f t="shared" si="1"/>
        <v>0</v>
      </c>
      <c r="N380" s="107">
        <f t="shared" si="3"/>
        <v>0</v>
      </c>
      <c r="O380" s="107">
        <f t="shared" si="4"/>
        <v>0</v>
      </c>
      <c r="P380" s="107">
        <f t="shared" si="5"/>
        <v>0</v>
      </c>
      <c r="Q380" s="107">
        <f t="shared" si="6"/>
        <v>0</v>
      </c>
      <c r="R380" s="107">
        <f t="shared" si="7"/>
        <v>0</v>
      </c>
      <c r="S380" s="107">
        <f t="shared" si="8"/>
        <v>0</v>
      </c>
      <c r="T380" s="107">
        <f t="shared" si="9"/>
        <v>0</v>
      </c>
      <c r="U380" s="107">
        <f t="shared" si="10"/>
        <v>0</v>
      </c>
      <c r="V380" s="107">
        <f t="shared" si="11"/>
        <v>0</v>
      </c>
      <c r="W380" s="107">
        <f t="shared" si="12"/>
        <v>0</v>
      </c>
      <c r="X380" s="107">
        <f t="shared" si="13"/>
        <v>0</v>
      </c>
      <c r="Y380" s="107">
        <f t="shared" si="14"/>
        <v>0</v>
      </c>
      <c r="Z380" s="107">
        <f t="shared" si="67"/>
        <v>0</v>
      </c>
      <c r="AA380" s="107">
        <f t="shared" si="68"/>
        <v>0</v>
      </c>
      <c r="AB380" s="107">
        <f t="shared" si="69"/>
        <v>0</v>
      </c>
      <c r="AC380" s="107">
        <f t="shared" si="70"/>
        <v>0</v>
      </c>
      <c r="AD380" s="107">
        <f t="shared" si="71"/>
        <v>0</v>
      </c>
      <c r="AE380" s="107">
        <f t="shared" si="72"/>
        <v>0</v>
      </c>
      <c r="AF380" s="107">
        <f t="shared" si="73"/>
        <v>0</v>
      </c>
      <c r="AG380" s="107">
        <f t="shared" si="74"/>
        <v>0</v>
      </c>
      <c r="AH380" s="107">
        <f t="shared" si="75"/>
        <v>0</v>
      </c>
      <c r="AI380" s="107">
        <f t="shared" si="76"/>
        <v>0</v>
      </c>
      <c r="AJ380" s="107">
        <f t="shared" si="77"/>
        <v>0</v>
      </c>
      <c r="AK380" s="107">
        <f t="shared" si="78"/>
        <v>0</v>
      </c>
    </row>
    <row r="381">
      <c r="A381" s="107"/>
      <c r="B381" s="107"/>
      <c r="C381" s="107"/>
      <c r="D381" s="107"/>
      <c r="E381" s="107"/>
      <c r="F381" s="108">
        <f t="shared" si="66"/>
        <v>7100</v>
      </c>
      <c r="G381" s="90" t="s">
        <v>575</v>
      </c>
      <c r="H381" s="14">
        <f>IF(ISNA(VLOOKUP(G381,Round4_Transactions!$A$2:$F$800,2,FALSE)), 0,VLOOKUP(G381,Round4_Transactions!$A$2:$F$800,2,FALSE))</f>
        <v>0</v>
      </c>
      <c r="I381" s="60">
        <f>IF(ISNA(VLOOKUP(G381,Round4_Transactions!$A$2:$F$800,3,FALSE)), 0,VLOOKUP(G381,Round4_Transactions!$A$2:$F$800,3,FALSE))</f>
        <v>0</v>
      </c>
      <c r="J381" s="60">
        <f>IF(ISNA(VLOOKUP(G381,Round4_Transactions!$A$2:$F$800,4,FALSE)), 0,VLOOKUP(G381,Round4_Transactions!$A$2:$F$800,4,FALSE))</f>
        <v>0</v>
      </c>
      <c r="K381" s="60">
        <f>IF(ISNA(VLOOKUP(G381,Round4_Transactions!$A$2:$F$800,5,FALSE)), 0,VLOOKUP(G381,Round4_Transactions!$A$2:$F$800,5,FALSE))</f>
        <v>0</v>
      </c>
      <c r="L381" s="86">
        <f>IF(ISNA(VLOOKUP(G381,Round4_Transactions!$A$2:$F$800,6,FALSE)), 0,VLOOKUP(G381,Round4_Transactions!$A$2:$F$800,6,FALSE))</f>
        <v>0</v>
      </c>
      <c r="M381" s="107">
        <f t="shared" si="1"/>
        <v>0</v>
      </c>
      <c r="N381" s="107">
        <f t="shared" si="3"/>
        <v>0</v>
      </c>
      <c r="O381" s="107">
        <f t="shared" si="4"/>
        <v>0</v>
      </c>
      <c r="P381" s="107">
        <f t="shared" si="5"/>
        <v>0</v>
      </c>
      <c r="Q381" s="107">
        <f t="shared" si="6"/>
        <v>0</v>
      </c>
      <c r="R381" s="107">
        <f t="shared" si="7"/>
        <v>0</v>
      </c>
      <c r="S381" s="107">
        <f t="shared" si="8"/>
        <v>0</v>
      </c>
      <c r="T381" s="107">
        <f t="shared" si="9"/>
        <v>0</v>
      </c>
      <c r="U381" s="107">
        <f t="shared" si="10"/>
        <v>0</v>
      </c>
      <c r="V381" s="107">
        <f t="shared" si="11"/>
        <v>0</v>
      </c>
      <c r="W381" s="107">
        <f t="shared" si="12"/>
        <v>0</v>
      </c>
      <c r="X381" s="107">
        <f t="shared" si="13"/>
        <v>0</v>
      </c>
      <c r="Y381" s="107">
        <f t="shared" si="14"/>
        <v>0</v>
      </c>
      <c r="Z381" s="107">
        <f t="shared" si="67"/>
        <v>0</v>
      </c>
      <c r="AA381" s="107">
        <f t="shared" si="68"/>
        <v>0</v>
      </c>
      <c r="AB381" s="107">
        <f t="shared" si="69"/>
        <v>0</v>
      </c>
      <c r="AC381" s="107">
        <f t="shared" si="70"/>
        <v>0</v>
      </c>
      <c r="AD381" s="107">
        <f t="shared" si="71"/>
        <v>0</v>
      </c>
      <c r="AE381" s="107">
        <f t="shared" si="72"/>
        <v>0</v>
      </c>
      <c r="AF381" s="107">
        <f t="shared" si="73"/>
        <v>0</v>
      </c>
      <c r="AG381" s="107">
        <f t="shared" si="74"/>
        <v>0</v>
      </c>
      <c r="AH381" s="107">
        <f t="shared" si="75"/>
        <v>0</v>
      </c>
      <c r="AI381" s="107">
        <f t="shared" si="76"/>
        <v>0</v>
      </c>
      <c r="AJ381" s="107">
        <f t="shared" si="77"/>
        <v>0</v>
      </c>
      <c r="AK381" s="107">
        <f t="shared" si="78"/>
        <v>0</v>
      </c>
    </row>
    <row r="382">
      <c r="A382" s="107"/>
      <c r="B382" s="107"/>
      <c r="C382" s="107"/>
      <c r="D382" s="107"/>
      <c r="E382" s="107"/>
      <c r="F382" s="108">
        <f t="shared" si="66"/>
        <v>7100</v>
      </c>
      <c r="G382" s="90" t="s">
        <v>576</v>
      </c>
      <c r="H382" s="14">
        <f>IF(ISNA(VLOOKUP(G382,Round4_Transactions!$A$2:$F$800,2,FALSE)), 0,VLOOKUP(G382,Round4_Transactions!$A$2:$F$800,2,FALSE))</f>
        <v>0</v>
      </c>
      <c r="I382" s="60">
        <f>IF(ISNA(VLOOKUP(G382,Round4_Transactions!$A$2:$F$800,3,FALSE)), 0,VLOOKUP(G382,Round4_Transactions!$A$2:$F$800,3,FALSE))</f>
        <v>0</v>
      </c>
      <c r="J382" s="60">
        <f>IF(ISNA(VLOOKUP(G382,Round4_Transactions!$A$2:$F$800,4,FALSE)), 0,VLOOKUP(G382,Round4_Transactions!$A$2:$F$800,4,FALSE))</f>
        <v>0</v>
      </c>
      <c r="K382" s="60">
        <f>IF(ISNA(VLOOKUP(G382,Round4_Transactions!$A$2:$F$800,5,FALSE)), 0,VLOOKUP(G382,Round4_Transactions!$A$2:$F$800,5,FALSE))</f>
        <v>0</v>
      </c>
      <c r="L382" s="86">
        <f>IF(ISNA(VLOOKUP(G382,Round4_Transactions!$A$2:$F$800,6,FALSE)), 0,VLOOKUP(G382,Round4_Transactions!$A$2:$F$800,6,FALSE))</f>
        <v>0</v>
      </c>
      <c r="M382" s="107">
        <f t="shared" si="1"/>
        <v>0</v>
      </c>
      <c r="N382" s="107">
        <f t="shared" si="3"/>
        <v>0</v>
      </c>
      <c r="O382" s="107">
        <f t="shared" si="4"/>
        <v>0</v>
      </c>
      <c r="P382" s="107">
        <f t="shared" si="5"/>
        <v>0</v>
      </c>
      <c r="Q382" s="107">
        <f t="shared" si="6"/>
        <v>0</v>
      </c>
      <c r="R382" s="107">
        <f t="shared" si="7"/>
        <v>0</v>
      </c>
      <c r="S382" s="107">
        <f t="shared" si="8"/>
        <v>0</v>
      </c>
      <c r="T382" s="107">
        <f t="shared" si="9"/>
        <v>0</v>
      </c>
      <c r="U382" s="107">
        <f t="shared" si="10"/>
        <v>0</v>
      </c>
      <c r="V382" s="107">
        <f t="shared" si="11"/>
        <v>0</v>
      </c>
      <c r="W382" s="107">
        <f t="shared" si="12"/>
        <v>0</v>
      </c>
      <c r="X382" s="107">
        <f t="shared" si="13"/>
        <v>0</v>
      </c>
      <c r="Y382" s="107">
        <f t="shared" si="14"/>
        <v>0</v>
      </c>
      <c r="Z382" s="107">
        <f t="shared" si="67"/>
        <v>0</v>
      </c>
      <c r="AA382" s="107">
        <f t="shared" si="68"/>
        <v>0</v>
      </c>
      <c r="AB382" s="107">
        <f t="shared" si="69"/>
        <v>0</v>
      </c>
      <c r="AC382" s="107">
        <f t="shared" si="70"/>
        <v>0</v>
      </c>
      <c r="AD382" s="107">
        <f t="shared" si="71"/>
        <v>0</v>
      </c>
      <c r="AE382" s="107">
        <f t="shared" si="72"/>
        <v>0</v>
      </c>
      <c r="AF382" s="107">
        <f t="shared" si="73"/>
        <v>0</v>
      </c>
      <c r="AG382" s="107">
        <f t="shared" si="74"/>
        <v>0</v>
      </c>
      <c r="AH382" s="107">
        <f t="shared" si="75"/>
        <v>0</v>
      </c>
      <c r="AI382" s="107">
        <f t="shared" si="76"/>
        <v>0</v>
      </c>
      <c r="AJ382" s="107">
        <f t="shared" si="77"/>
        <v>0</v>
      </c>
      <c r="AK382" s="107">
        <f t="shared" si="78"/>
        <v>0</v>
      </c>
    </row>
    <row r="383">
      <c r="A383" s="107"/>
      <c r="B383" s="107"/>
      <c r="C383" s="107"/>
      <c r="D383" s="107"/>
      <c r="E383" s="107"/>
      <c r="F383" s="108">
        <f t="shared" si="66"/>
        <v>7100</v>
      </c>
      <c r="G383" s="90" t="s">
        <v>577</v>
      </c>
      <c r="H383" s="14">
        <f>IF(ISNA(VLOOKUP(G383,Round4_Transactions!$A$2:$F$800,2,FALSE)), 0,VLOOKUP(G383,Round4_Transactions!$A$2:$F$800,2,FALSE))</f>
        <v>0</v>
      </c>
      <c r="I383" s="60">
        <f>IF(ISNA(VLOOKUP(G383,Round4_Transactions!$A$2:$F$800,3,FALSE)), 0,VLOOKUP(G383,Round4_Transactions!$A$2:$F$800,3,FALSE))</f>
        <v>0</v>
      </c>
      <c r="J383" s="60">
        <f>IF(ISNA(VLOOKUP(G383,Round4_Transactions!$A$2:$F$800,4,FALSE)), 0,VLOOKUP(G383,Round4_Transactions!$A$2:$F$800,4,FALSE))</f>
        <v>0</v>
      </c>
      <c r="K383" s="60">
        <f>IF(ISNA(VLOOKUP(G383,Round4_Transactions!$A$2:$F$800,5,FALSE)), 0,VLOOKUP(G383,Round4_Transactions!$A$2:$F$800,5,FALSE))</f>
        <v>0</v>
      </c>
      <c r="L383" s="86">
        <f>IF(ISNA(VLOOKUP(G383,Round4_Transactions!$A$2:$F$800,6,FALSE)), 0,VLOOKUP(G383,Round4_Transactions!$A$2:$F$800,6,FALSE))</f>
        <v>0</v>
      </c>
      <c r="M383" s="107">
        <f t="shared" si="1"/>
        <v>0</v>
      </c>
      <c r="N383" s="107">
        <f t="shared" si="3"/>
        <v>0</v>
      </c>
      <c r="O383" s="107">
        <f t="shared" si="4"/>
        <v>0</v>
      </c>
      <c r="P383" s="107">
        <f t="shared" si="5"/>
        <v>0</v>
      </c>
      <c r="Q383" s="107">
        <f t="shared" si="6"/>
        <v>0</v>
      </c>
      <c r="R383" s="107">
        <f t="shared" si="7"/>
        <v>0</v>
      </c>
      <c r="S383" s="107">
        <f t="shared" si="8"/>
        <v>0</v>
      </c>
      <c r="T383" s="107">
        <f t="shared" si="9"/>
        <v>0</v>
      </c>
      <c r="U383" s="107">
        <f t="shared" si="10"/>
        <v>0</v>
      </c>
      <c r="V383" s="107">
        <f t="shared" si="11"/>
        <v>0</v>
      </c>
      <c r="W383" s="107">
        <f t="shared" si="12"/>
        <v>0</v>
      </c>
      <c r="X383" s="107">
        <f t="shared" si="13"/>
        <v>0</v>
      </c>
      <c r="Y383" s="107">
        <f t="shared" si="14"/>
        <v>0</v>
      </c>
      <c r="Z383" s="107">
        <f t="shared" si="67"/>
        <v>0</v>
      </c>
      <c r="AA383" s="107">
        <f t="shared" si="68"/>
        <v>0</v>
      </c>
      <c r="AB383" s="107">
        <f t="shared" si="69"/>
        <v>0</v>
      </c>
      <c r="AC383" s="107">
        <f t="shared" si="70"/>
        <v>0</v>
      </c>
      <c r="AD383" s="107">
        <f t="shared" si="71"/>
        <v>0</v>
      </c>
      <c r="AE383" s="107">
        <f t="shared" si="72"/>
        <v>0</v>
      </c>
      <c r="AF383" s="107">
        <f t="shared" si="73"/>
        <v>0</v>
      </c>
      <c r="AG383" s="107">
        <f t="shared" si="74"/>
        <v>0</v>
      </c>
      <c r="AH383" s="107">
        <f t="shared" si="75"/>
        <v>0</v>
      </c>
      <c r="AI383" s="107">
        <f t="shared" si="76"/>
        <v>0</v>
      </c>
      <c r="AJ383" s="107">
        <f t="shared" si="77"/>
        <v>0</v>
      </c>
      <c r="AK383" s="107">
        <f t="shared" si="78"/>
        <v>0</v>
      </c>
    </row>
    <row r="384">
      <c r="A384" s="107"/>
      <c r="B384" s="107"/>
      <c r="C384" s="107"/>
      <c r="D384" s="107"/>
      <c r="E384" s="107"/>
      <c r="F384" s="108">
        <f t="shared" si="66"/>
        <v>7100</v>
      </c>
      <c r="G384" s="90" t="s">
        <v>578</v>
      </c>
      <c r="H384" s="14">
        <f>IF(ISNA(VLOOKUP(G384,Round4_Transactions!$A$2:$F$800,2,FALSE)), 0,VLOOKUP(G384,Round4_Transactions!$A$2:$F$800,2,FALSE))</f>
        <v>0</v>
      </c>
      <c r="I384" s="60">
        <f>IF(ISNA(VLOOKUP(G384,Round4_Transactions!$A$2:$F$800,3,FALSE)), 0,VLOOKUP(G384,Round4_Transactions!$A$2:$F$800,3,FALSE))</f>
        <v>0</v>
      </c>
      <c r="J384" s="60">
        <f>IF(ISNA(VLOOKUP(G384,Round4_Transactions!$A$2:$F$800,4,FALSE)), 0,VLOOKUP(G384,Round4_Transactions!$A$2:$F$800,4,FALSE))</f>
        <v>0</v>
      </c>
      <c r="K384" s="60">
        <f>IF(ISNA(VLOOKUP(G384,Round4_Transactions!$A$2:$F$800,5,FALSE)), 0,VLOOKUP(G384,Round4_Transactions!$A$2:$F$800,5,FALSE))</f>
        <v>0</v>
      </c>
      <c r="L384" s="86">
        <f>IF(ISNA(VLOOKUP(G384,Round4_Transactions!$A$2:$F$800,6,FALSE)), 0,VLOOKUP(G384,Round4_Transactions!$A$2:$F$800,6,FALSE))</f>
        <v>0</v>
      </c>
      <c r="M384" s="107">
        <f t="shared" si="1"/>
        <v>0</v>
      </c>
      <c r="N384" s="107">
        <f t="shared" si="3"/>
        <v>0</v>
      </c>
      <c r="O384" s="107">
        <f t="shared" si="4"/>
        <v>0</v>
      </c>
      <c r="P384" s="107">
        <f t="shared" si="5"/>
        <v>0</v>
      </c>
      <c r="Q384" s="107">
        <f t="shared" si="6"/>
        <v>0</v>
      </c>
      <c r="R384" s="107">
        <f t="shared" si="7"/>
        <v>0</v>
      </c>
      <c r="S384" s="107">
        <f t="shared" si="8"/>
        <v>0</v>
      </c>
      <c r="T384" s="107">
        <f t="shared" si="9"/>
        <v>0</v>
      </c>
      <c r="U384" s="107">
        <f t="shared" si="10"/>
        <v>0</v>
      </c>
      <c r="V384" s="107">
        <f t="shared" si="11"/>
        <v>0</v>
      </c>
      <c r="W384" s="107">
        <f t="shared" si="12"/>
        <v>0</v>
      </c>
      <c r="X384" s="107">
        <f t="shared" si="13"/>
        <v>0</v>
      </c>
      <c r="Y384" s="107">
        <f t="shared" si="14"/>
        <v>0</v>
      </c>
      <c r="Z384" s="107">
        <f t="shared" si="67"/>
        <v>0</v>
      </c>
      <c r="AA384" s="107">
        <f t="shared" si="68"/>
        <v>0</v>
      </c>
      <c r="AB384" s="107">
        <f t="shared" si="69"/>
        <v>0</v>
      </c>
      <c r="AC384" s="107">
        <f t="shared" si="70"/>
        <v>0</v>
      </c>
      <c r="AD384" s="107">
        <f t="shared" si="71"/>
        <v>0</v>
      </c>
      <c r="AE384" s="107">
        <f t="shared" si="72"/>
        <v>0</v>
      </c>
      <c r="AF384" s="107">
        <f t="shared" si="73"/>
        <v>0</v>
      </c>
      <c r="AG384" s="107">
        <f t="shared" si="74"/>
        <v>0</v>
      </c>
      <c r="AH384" s="107">
        <f t="shared" si="75"/>
        <v>0</v>
      </c>
      <c r="AI384" s="107">
        <f t="shared" si="76"/>
        <v>0</v>
      </c>
      <c r="AJ384" s="107">
        <f t="shared" si="77"/>
        <v>0</v>
      </c>
      <c r="AK384" s="107">
        <f t="shared" si="78"/>
        <v>0</v>
      </c>
    </row>
    <row r="385">
      <c r="A385" s="107"/>
      <c r="B385" s="107"/>
      <c r="C385" s="107"/>
      <c r="D385" s="107"/>
      <c r="E385" s="107"/>
      <c r="F385" s="108">
        <f t="shared" si="66"/>
        <v>7100</v>
      </c>
      <c r="G385" s="90" t="s">
        <v>579</v>
      </c>
      <c r="H385" s="14">
        <f>IF(ISNA(VLOOKUP(G385,Round4_Transactions!$A$2:$F$800,2,FALSE)), 0,VLOOKUP(G385,Round4_Transactions!$A$2:$F$800,2,FALSE))</f>
        <v>0</v>
      </c>
      <c r="I385" s="60">
        <f>IF(ISNA(VLOOKUP(G385,Round4_Transactions!$A$2:$F$800,3,FALSE)), 0,VLOOKUP(G385,Round4_Transactions!$A$2:$F$800,3,FALSE))</f>
        <v>0</v>
      </c>
      <c r="J385" s="60">
        <f>IF(ISNA(VLOOKUP(G385,Round4_Transactions!$A$2:$F$800,4,FALSE)), 0,VLOOKUP(G385,Round4_Transactions!$A$2:$F$800,4,FALSE))</f>
        <v>0</v>
      </c>
      <c r="K385" s="60">
        <f>IF(ISNA(VLOOKUP(G385,Round4_Transactions!$A$2:$F$800,5,FALSE)), 0,VLOOKUP(G385,Round4_Transactions!$A$2:$F$800,5,FALSE))</f>
        <v>0</v>
      </c>
      <c r="L385" s="86">
        <f>IF(ISNA(VLOOKUP(G385,Round4_Transactions!$A$2:$F$800,6,FALSE)), 0,VLOOKUP(G385,Round4_Transactions!$A$2:$F$800,6,FALSE))</f>
        <v>0</v>
      </c>
      <c r="M385" s="107">
        <f t="shared" si="1"/>
        <v>0</v>
      </c>
      <c r="N385" s="107">
        <f t="shared" si="3"/>
        <v>0</v>
      </c>
      <c r="O385" s="107">
        <f t="shared" si="4"/>
        <v>0</v>
      </c>
      <c r="P385" s="107">
        <f t="shared" si="5"/>
        <v>0</v>
      </c>
      <c r="Q385" s="107">
        <f t="shared" si="6"/>
        <v>0</v>
      </c>
      <c r="R385" s="107">
        <f t="shared" si="7"/>
        <v>0</v>
      </c>
      <c r="S385" s="107">
        <f t="shared" si="8"/>
        <v>0</v>
      </c>
      <c r="T385" s="107">
        <f t="shared" si="9"/>
        <v>0</v>
      </c>
      <c r="U385" s="107">
        <f t="shared" si="10"/>
        <v>0</v>
      </c>
      <c r="V385" s="107">
        <f t="shared" si="11"/>
        <v>0</v>
      </c>
      <c r="W385" s="107">
        <f t="shared" si="12"/>
        <v>0</v>
      </c>
      <c r="X385" s="107">
        <f t="shared" si="13"/>
        <v>0</v>
      </c>
      <c r="Y385" s="107">
        <f t="shared" si="14"/>
        <v>0</v>
      </c>
      <c r="Z385" s="107">
        <f t="shared" si="67"/>
        <v>0</v>
      </c>
      <c r="AA385" s="107">
        <f t="shared" si="68"/>
        <v>0</v>
      </c>
      <c r="AB385" s="107">
        <f t="shared" si="69"/>
        <v>0</v>
      </c>
      <c r="AC385" s="107">
        <f t="shared" si="70"/>
        <v>0</v>
      </c>
      <c r="AD385" s="107">
        <f t="shared" si="71"/>
        <v>0</v>
      </c>
      <c r="AE385" s="107">
        <f t="shared" si="72"/>
        <v>0</v>
      </c>
      <c r="AF385" s="107">
        <f t="shared" si="73"/>
        <v>0</v>
      </c>
      <c r="AG385" s="107">
        <f t="shared" si="74"/>
        <v>0</v>
      </c>
      <c r="AH385" s="107">
        <f t="shared" si="75"/>
        <v>0</v>
      </c>
      <c r="AI385" s="107">
        <f t="shared" si="76"/>
        <v>0</v>
      </c>
      <c r="AJ385" s="107">
        <f t="shared" si="77"/>
        <v>0</v>
      </c>
      <c r="AK385" s="107">
        <f t="shared" si="78"/>
        <v>0</v>
      </c>
    </row>
    <row r="386">
      <c r="A386" s="107"/>
      <c r="B386" s="107"/>
      <c r="C386" s="107"/>
      <c r="D386" s="107"/>
      <c r="E386" s="107"/>
      <c r="F386" s="108">
        <f t="shared" si="66"/>
        <v>7100</v>
      </c>
      <c r="G386" s="90" t="s">
        <v>580</v>
      </c>
      <c r="H386" s="14">
        <f>IF(ISNA(VLOOKUP(G386,Round4_Transactions!$A$2:$F$800,2,FALSE)), 0,VLOOKUP(G386,Round4_Transactions!$A$2:$F$800,2,FALSE))</f>
        <v>0</v>
      </c>
      <c r="I386" s="60">
        <f>IF(ISNA(VLOOKUP(G386,Round4_Transactions!$A$2:$F$800,3,FALSE)), 0,VLOOKUP(G386,Round4_Transactions!$A$2:$F$800,3,FALSE))</f>
        <v>0</v>
      </c>
      <c r="J386" s="60">
        <f>IF(ISNA(VLOOKUP(G386,Round4_Transactions!$A$2:$F$800,4,FALSE)), 0,VLOOKUP(G386,Round4_Transactions!$A$2:$F$800,4,FALSE))</f>
        <v>0</v>
      </c>
      <c r="K386" s="60">
        <f>IF(ISNA(VLOOKUP(G386,Round4_Transactions!$A$2:$F$800,5,FALSE)), 0,VLOOKUP(G386,Round4_Transactions!$A$2:$F$800,5,FALSE))</f>
        <v>0</v>
      </c>
      <c r="L386" s="86">
        <f>IF(ISNA(VLOOKUP(G386,Round4_Transactions!$A$2:$F$800,6,FALSE)), 0,VLOOKUP(G386,Round4_Transactions!$A$2:$F$800,6,FALSE))</f>
        <v>0</v>
      </c>
      <c r="M386" s="107">
        <f t="shared" si="1"/>
        <v>0</v>
      </c>
      <c r="N386" s="107">
        <f t="shared" si="3"/>
        <v>0</v>
      </c>
      <c r="O386" s="107">
        <f t="shared" si="4"/>
        <v>0</v>
      </c>
      <c r="P386" s="107">
        <f t="shared" si="5"/>
        <v>0</v>
      </c>
      <c r="Q386" s="107">
        <f t="shared" si="6"/>
        <v>0</v>
      </c>
      <c r="R386" s="107">
        <f t="shared" si="7"/>
        <v>0</v>
      </c>
      <c r="S386" s="107">
        <f t="shared" si="8"/>
        <v>0</v>
      </c>
      <c r="T386" s="107">
        <f t="shared" si="9"/>
        <v>0</v>
      </c>
      <c r="U386" s="107">
        <f t="shared" si="10"/>
        <v>0</v>
      </c>
      <c r="V386" s="107">
        <f t="shared" si="11"/>
        <v>0</v>
      </c>
      <c r="W386" s="107">
        <f t="shared" si="12"/>
        <v>0</v>
      </c>
      <c r="X386" s="107">
        <f t="shared" si="13"/>
        <v>0</v>
      </c>
      <c r="Y386" s="107">
        <f t="shared" si="14"/>
        <v>0</v>
      </c>
      <c r="Z386" s="107">
        <f t="shared" si="67"/>
        <v>0</v>
      </c>
      <c r="AA386" s="107">
        <f t="shared" si="68"/>
        <v>0</v>
      </c>
      <c r="AB386" s="107">
        <f t="shared" si="69"/>
        <v>0</v>
      </c>
      <c r="AC386" s="107">
        <f t="shared" si="70"/>
        <v>0</v>
      </c>
      <c r="AD386" s="107">
        <f t="shared" si="71"/>
        <v>0</v>
      </c>
      <c r="AE386" s="107">
        <f t="shared" si="72"/>
        <v>0</v>
      </c>
      <c r="AF386" s="107">
        <f t="shared" si="73"/>
        <v>0</v>
      </c>
      <c r="AG386" s="107">
        <f t="shared" si="74"/>
        <v>0</v>
      </c>
      <c r="AH386" s="107">
        <f t="shared" si="75"/>
        <v>0</v>
      </c>
      <c r="AI386" s="107">
        <f t="shared" si="76"/>
        <v>0</v>
      </c>
      <c r="AJ386" s="107">
        <f t="shared" si="77"/>
        <v>0</v>
      </c>
      <c r="AK386" s="107">
        <f t="shared" si="78"/>
        <v>0</v>
      </c>
    </row>
    <row r="387">
      <c r="A387" s="107"/>
      <c r="B387" s="107"/>
      <c r="C387" s="107"/>
      <c r="D387" s="107"/>
      <c r="E387" s="107"/>
      <c r="F387" s="108">
        <f t="shared" si="66"/>
        <v>7100</v>
      </c>
      <c r="G387" s="90" t="s">
        <v>581</v>
      </c>
      <c r="H387" s="14">
        <f>IF(ISNA(VLOOKUP(G387,Round4_Transactions!$A$2:$F$800,2,FALSE)), 0,VLOOKUP(G387,Round4_Transactions!$A$2:$F$800,2,FALSE))</f>
        <v>0</v>
      </c>
      <c r="I387" s="60">
        <f>IF(ISNA(VLOOKUP(G387,Round4_Transactions!$A$2:$F$800,3,FALSE)), 0,VLOOKUP(G387,Round4_Transactions!$A$2:$F$800,3,FALSE))</f>
        <v>0</v>
      </c>
      <c r="J387" s="60">
        <f>IF(ISNA(VLOOKUP(G387,Round4_Transactions!$A$2:$F$800,4,FALSE)), 0,VLOOKUP(G387,Round4_Transactions!$A$2:$F$800,4,FALSE))</f>
        <v>0</v>
      </c>
      <c r="K387" s="60">
        <f>IF(ISNA(VLOOKUP(G387,Round4_Transactions!$A$2:$F$800,5,FALSE)), 0,VLOOKUP(G387,Round4_Transactions!$A$2:$F$800,5,FALSE))</f>
        <v>0</v>
      </c>
      <c r="L387" s="86">
        <f>IF(ISNA(VLOOKUP(G387,Round4_Transactions!$A$2:$F$800,6,FALSE)), 0,VLOOKUP(G387,Round4_Transactions!$A$2:$F$800,6,FALSE))</f>
        <v>0</v>
      </c>
      <c r="M387" s="107">
        <f t="shared" si="1"/>
        <v>0</v>
      </c>
      <c r="N387" s="107">
        <f t="shared" si="3"/>
        <v>0</v>
      </c>
      <c r="O387" s="107">
        <f t="shared" si="4"/>
        <v>0</v>
      </c>
      <c r="P387" s="107">
        <f t="shared" si="5"/>
        <v>0</v>
      </c>
      <c r="Q387" s="107">
        <f t="shared" si="6"/>
        <v>0</v>
      </c>
      <c r="R387" s="107">
        <f t="shared" si="7"/>
        <v>0</v>
      </c>
      <c r="S387" s="107">
        <f t="shared" si="8"/>
        <v>0</v>
      </c>
      <c r="T387" s="107">
        <f t="shared" si="9"/>
        <v>0</v>
      </c>
      <c r="U387" s="107">
        <f t="shared" si="10"/>
        <v>0</v>
      </c>
      <c r="V387" s="107">
        <f t="shared" si="11"/>
        <v>0</v>
      </c>
      <c r="W387" s="107">
        <f t="shared" si="12"/>
        <v>0</v>
      </c>
      <c r="X387" s="107">
        <f t="shared" si="13"/>
        <v>0</v>
      </c>
      <c r="Y387" s="107">
        <f t="shared" si="14"/>
        <v>0</v>
      </c>
      <c r="Z387" s="107">
        <f t="shared" si="67"/>
        <v>0</v>
      </c>
      <c r="AA387" s="107">
        <f t="shared" si="68"/>
        <v>0</v>
      </c>
      <c r="AB387" s="107">
        <f t="shared" si="69"/>
        <v>0</v>
      </c>
      <c r="AC387" s="107">
        <f t="shared" si="70"/>
        <v>0</v>
      </c>
      <c r="AD387" s="107">
        <f t="shared" si="71"/>
        <v>0</v>
      </c>
      <c r="AE387" s="107">
        <f t="shared" si="72"/>
        <v>0</v>
      </c>
      <c r="AF387" s="107">
        <f t="shared" si="73"/>
        <v>0</v>
      </c>
      <c r="AG387" s="107">
        <f t="shared" si="74"/>
        <v>0</v>
      </c>
      <c r="AH387" s="107">
        <f t="shared" si="75"/>
        <v>0</v>
      </c>
      <c r="AI387" s="107">
        <f t="shared" si="76"/>
        <v>0</v>
      </c>
      <c r="AJ387" s="107">
        <f t="shared" si="77"/>
        <v>0</v>
      </c>
      <c r="AK387" s="107">
        <f t="shared" si="78"/>
        <v>0</v>
      </c>
    </row>
    <row r="388">
      <c r="A388" s="107"/>
      <c r="B388" s="107"/>
      <c r="C388" s="107"/>
      <c r="D388" s="107"/>
      <c r="E388" s="107"/>
      <c r="F388" s="108">
        <f t="shared" si="66"/>
        <v>7100</v>
      </c>
      <c r="G388" s="90" t="s">
        <v>582</v>
      </c>
      <c r="H388" s="14">
        <f>IF(ISNA(VLOOKUP(G388,Round4_Transactions!$A$2:$F$800,2,FALSE)), 0,VLOOKUP(G388,Round4_Transactions!$A$2:$F$800,2,FALSE))</f>
        <v>0</v>
      </c>
      <c r="I388" s="60">
        <f>IF(ISNA(VLOOKUP(G388,Round4_Transactions!$A$2:$F$800,3,FALSE)), 0,VLOOKUP(G388,Round4_Transactions!$A$2:$F$800,3,FALSE))</f>
        <v>0</v>
      </c>
      <c r="J388" s="60">
        <f>IF(ISNA(VLOOKUP(G388,Round4_Transactions!$A$2:$F$800,4,FALSE)), 0,VLOOKUP(G388,Round4_Transactions!$A$2:$F$800,4,FALSE))</f>
        <v>0</v>
      </c>
      <c r="K388" s="60">
        <f>IF(ISNA(VLOOKUP(G388,Round4_Transactions!$A$2:$F$800,5,FALSE)), 0,VLOOKUP(G388,Round4_Transactions!$A$2:$F$800,5,FALSE))</f>
        <v>0</v>
      </c>
      <c r="L388" s="86">
        <f>IF(ISNA(VLOOKUP(G388,Round4_Transactions!$A$2:$F$800,6,FALSE)), 0,VLOOKUP(G388,Round4_Transactions!$A$2:$F$800,6,FALSE))</f>
        <v>0</v>
      </c>
      <c r="M388" s="107">
        <f t="shared" si="1"/>
        <v>0</v>
      </c>
      <c r="N388" s="107">
        <f t="shared" si="3"/>
        <v>0</v>
      </c>
      <c r="O388" s="107">
        <f t="shared" si="4"/>
        <v>0</v>
      </c>
      <c r="P388" s="107">
        <f t="shared" si="5"/>
        <v>0</v>
      </c>
      <c r="Q388" s="107">
        <f t="shared" si="6"/>
        <v>0</v>
      </c>
      <c r="R388" s="107">
        <f t="shared" si="7"/>
        <v>0</v>
      </c>
      <c r="S388" s="107">
        <f t="shared" si="8"/>
        <v>0</v>
      </c>
      <c r="T388" s="107">
        <f t="shared" si="9"/>
        <v>0</v>
      </c>
      <c r="U388" s="107">
        <f t="shared" si="10"/>
        <v>0</v>
      </c>
      <c r="V388" s="107">
        <f t="shared" si="11"/>
        <v>0</v>
      </c>
      <c r="W388" s="107">
        <f t="shared" si="12"/>
        <v>0</v>
      </c>
      <c r="X388" s="107">
        <f t="shared" si="13"/>
        <v>0</v>
      </c>
      <c r="Y388" s="107">
        <f t="shared" si="14"/>
        <v>0</v>
      </c>
      <c r="Z388" s="107">
        <f t="shared" si="67"/>
        <v>0</v>
      </c>
      <c r="AA388" s="107">
        <f t="shared" si="68"/>
        <v>0</v>
      </c>
      <c r="AB388" s="107">
        <f t="shared" si="69"/>
        <v>0</v>
      </c>
      <c r="AC388" s="107">
        <f t="shared" si="70"/>
        <v>0</v>
      </c>
      <c r="AD388" s="107">
        <f t="shared" si="71"/>
        <v>0</v>
      </c>
      <c r="AE388" s="107">
        <f t="shared" si="72"/>
        <v>0</v>
      </c>
      <c r="AF388" s="107">
        <f t="shared" si="73"/>
        <v>0</v>
      </c>
      <c r="AG388" s="107">
        <f t="shared" si="74"/>
        <v>0</v>
      </c>
      <c r="AH388" s="107">
        <f t="shared" si="75"/>
        <v>0</v>
      </c>
      <c r="AI388" s="107">
        <f t="shared" si="76"/>
        <v>0</v>
      </c>
      <c r="AJ388" s="107">
        <f t="shared" si="77"/>
        <v>0</v>
      </c>
      <c r="AK388" s="107">
        <f t="shared" si="78"/>
        <v>0</v>
      </c>
    </row>
    <row r="389">
      <c r="A389" s="107"/>
      <c r="B389" s="107"/>
      <c r="C389" s="107"/>
      <c r="D389" s="107"/>
      <c r="E389" s="107"/>
      <c r="F389" s="108">
        <f t="shared" si="66"/>
        <v>7100</v>
      </c>
      <c r="G389" s="90" t="s">
        <v>583</v>
      </c>
      <c r="H389" s="14">
        <f>IF(ISNA(VLOOKUP(G389,Round4_Transactions!$A$2:$F$800,2,FALSE)), 0,VLOOKUP(G389,Round4_Transactions!$A$2:$F$800,2,FALSE))</f>
        <v>0</v>
      </c>
      <c r="I389" s="60">
        <f>IF(ISNA(VLOOKUP(G389,Round4_Transactions!$A$2:$F$800,3,FALSE)), 0,VLOOKUP(G389,Round4_Transactions!$A$2:$F$800,3,FALSE))</f>
        <v>0</v>
      </c>
      <c r="J389" s="60">
        <f>IF(ISNA(VLOOKUP(G389,Round4_Transactions!$A$2:$F$800,4,FALSE)), 0,VLOOKUP(G389,Round4_Transactions!$A$2:$F$800,4,FALSE))</f>
        <v>0</v>
      </c>
      <c r="K389" s="60">
        <f>IF(ISNA(VLOOKUP(G389,Round4_Transactions!$A$2:$F$800,5,FALSE)), 0,VLOOKUP(G389,Round4_Transactions!$A$2:$F$800,5,FALSE))</f>
        <v>0</v>
      </c>
      <c r="L389" s="86">
        <f>IF(ISNA(VLOOKUP(G389,Round4_Transactions!$A$2:$F$800,6,FALSE)), 0,VLOOKUP(G389,Round4_Transactions!$A$2:$F$800,6,FALSE))</f>
        <v>0</v>
      </c>
      <c r="M389" s="107">
        <f t="shared" si="1"/>
        <v>0</v>
      </c>
      <c r="N389" s="107">
        <f t="shared" si="3"/>
        <v>0</v>
      </c>
      <c r="O389" s="107">
        <f t="shared" si="4"/>
        <v>0</v>
      </c>
      <c r="P389" s="107">
        <f t="shared" si="5"/>
        <v>0</v>
      </c>
      <c r="Q389" s="107">
        <f t="shared" si="6"/>
        <v>0</v>
      </c>
      <c r="R389" s="107">
        <f t="shared" si="7"/>
        <v>0</v>
      </c>
      <c r="S389" s="107">
        <f t="shared" si="8"/>
        <v>0</v>
      </c>
      <c r="T389" s="107">
        <f t="shared" si="9"/>
        <v>0</v>
      </c>
      <c r="U389" s="107">
        <f t="shared" si="10"/>
        <v>0</v>
      </c>
      <c r="V389" s="107">
        <f t="shared" si="11"/>
        <v>0</v>
      </c>
      <c r="W389" s="107">
        <f t="shared" si="12"/>
        <v>0</v>
      </c>
      <c r="X389" s="107">
        <f t="shared" si="13"/>
        <v>0</v>
      </c>
      <c r="Y389" s="107">
        <f t="shared" si="14"/>
        <v>0</v>
      </c>
      <c r="Z389" s="107">
        <f t="shared" si="67"/>
        <v>0</v>
      </c>
      <c r="AA389" s="107">
        <f t="shared" si="68"/>
        <v>0</v>
      </c>
      <c r="AB389" s="107">
        <f t="shared" si="69"/>
        <v>0</v>
      </c>
      <c r="AC389" s="107">
        <f t="shared" si="70"/>
        <v>0</v>
      </c>
      <c r="AD389" s="107">
        <f t="shared" si="71"/>
        <v>0</v>
      </c>
      <c r="AE389" s="107">
        <f t="shared" si="72"/>
        <v>0</v>
      </c>
      <c r="AF389" s="107">
        <f t="shared" si="73"/>
        <v>0</v>
      </c>
      <c r="AG389" s="107">
        <f t="shared" si="74"/>
        <v>0</v>
      </c>
      <c r="AH389" s="107">
        <f t="shared" si="75"/>
        <v>0</v>
      </c>
      <c r="AI389" s="107">
        <f t="shared" si="76"/>
        <v>0</v>
      </c>
      <c r="AJ389" s="107">
        <f t="shared" si="77"/>
        <v>0</v>
      </c>
      <c r="AK389" s="107">
        <f t="shared" si="78"/>
        <v>0</v>
      </c>
    </row>
    <row r="390">
      <c r="A390" s="107"/>
      <c r="B390" s="107"/>
      <c r="C390" s="107"/>
      <c r="D390" s="107"/>
      <c r="E390" s="107"/>
      <c r="F390" s="108">
        <f t="shared" si="66"/>
        <v>7100</v>
      </c>
      <c r="G390" s="90" t="s">
        <v>584</v>
      </c>
      <c r="H390" s="14">
        <f>IF(ISNA(VLOOKUP(G390,Round4_Transactions!$A$2:$F$800,2,FALSE)), 0,VLOOKUP(G390,Round4_Transactions!$A$2:$F$800,2,FALSE))</f>
        <v>0</v>
      </c>
      <c r="I390" s="60">
        <f>IF(ISNA(VLOOKUP(G390,Round4_Transactions!$A$2:$F$800,3,FALSE)), 0,VLOOKUP(G390,Round4_Transactions!$A$2:$F$800,3,FALSE))</f>
        <v>0</v>
      </c>
      <c r="J390" s="60">
        <f>IF(ISNA(VLOOKUP(G390,Round4_Transactions!$A$2:$F$800,4,FALSE)), 0,VLOOKUP(G390,Round4_Transactions!$A$2:$F$800,4,FALSE))</f>
        <v>0</v>
      </c>
      <c r="K390" s="60">
        <f>IF(ISNA(VLOOKUP(G390,Round4_Transactions!$A$2:$F$800,5,FALSE)), 0,VLOOKUP(G390,Round4_Transactions!$A$2:$F$800,5,FALSE))</f>
        <v>0</v>
      </c>
      <c r="L390" s="86">
        <f>IF(ISNA(VLOOKUP(G390,Round4_Transactions!$A$2:$F$800,6,FALSE)), 0,VLOOKUP(G390,Round4_Transactions!$A$2:$F$800,6,FALSE))</f>
        <v>0</v>
      </c>
      <c r="M390" s="107">
        <f t="shared" si="1"/>
        <v>0</v>
      </c>
      <c r="N390" s="107">
        <f t="shared" si="3"/>
        <v>0</v>
      </c>
      <c r="O390" s="107">
        <f t="shared" si="4"/>
        <v>0</v>
      </c>
      <c r="P390" s="107">
        <f t="shared" si="5"/>
        <v>0</v>
      </c>
      <c r="Q390" s="107">
        <f t="shared" si="6"/>
        <v>0</v>
      </c>
      <c r="R390" s="107">
        <f t="shared" si="7"/>
        <v>0</v>
      </c>
      <c r="S390" s="107">
        <f t="shared" si="8"/>
        <v>0</v>
      </c>
      <c r="T390" s="107">
        <f t="shared" si="9"/>
        <v>0</v>
      </c>
      <c r="U390" s="107">
        <f t="shared" si="10"/>
        <v>0</v>
      </c>
      <c r="V390" s="107">
        <f t="shared" si="11"/>
        <v>0</v>
      </c>
      <c r="W390" s="107">
        <f t="shared" si="12"/>
        <v>0</v>
      </c>
      <c r="X390" s="107">
        <f t="shared" si="13"/>
        <v>0</v>
      </c>
      <c r="Y390" s="107">
        <f t="shared" si="14"/>
        <v>0</v>
      </c>
      <c r="Z390" s="107">
        <f t="shared" si="67"/>
        <v>0</v>
      </c>
      <c r="AA390" s="107">
        <f t="shared" si="68"/>
        <v>0</v>
      </c>
      <c r="AB390" s="107">
        <f t="shared" si="69"/>
        <v>0</v>
      </c>
      <c r="AC390" s="107">
        <f t="shared" si="70"/>
        <v>0</v>
      </c>
      <c r="AD390" s="107">
        <f t="shared" si="71"/>
        <v>0</v>
      </c>
      <c r="AE390" s="107">
        <f t="shared" si="72"/>
        <v>0</v>
      </c>
      <c r="AF390" s="107">
        <f t="shared" si="73"/>
        <v>0</v>
      </c>
      <c r="AG390" s="107">
        <f t="shared" si="74"/>
        <v>0</v>
      </c>
      <c r="AH390" s="107">
        <f t="shared" si="75"/>
        <v>0</v>
      </c>
      <c r="AI390" s="107">
        <f t="shared" si="76"/>
        <v>0</v>
      </c>
      <c r="AJ390" s="107">
        <f t="shared" si="77"/>
        <v>0</v>
      </c>
      <c r="AK390" s="107">
        <f t="shared" si="78"/>
        <v>0</v>
      </c>
    </row>
    <row r="391">
      <c r="A391" s="107"/>
      <c r="B391" s="107"/>
      <c r="C391" s="107"/>
      <c r="D391" s="107"/>
      <c r="E391" s="107"/>
      <c r="F391" s="108">
        <f t="shared" si="66"/>
        <v>7100</v>
      </c>
      <c r="G391" s="90" t="s">
        <v>585</v>
      </c>
      <c r="H391" s="14">
        <f>IF(ISNA(VLOOKUP(G391,Round4_Transactions!$A$2:$F$800,2,FALSE)), 0,VLOOKUP(G391,Round4_Transactions!$A$2:$F$800,2,FALSE))</f>
        <v>0</v>
      </c>
      <c r="I391" s="60">
        <f>IF(ISNA(VLOOKUP(G391,Round4_Transactions!$A$2:$F$800,3,FALSE)), 0,VLOOKUP(G391,Round4_Transactions!$A$2:$F$800,3,FALSE))</f>
        <v>0</v>
      </c>
      <c r="J391" s="60">
        <f>IF(ISNA(VLOOKUP(G391,Round4_Transactions!$A$2:$F$800,4,FALSE)), 0,VLOOKUP(G391,Round4_Transactions!$A$2:$F$800,4,FALSE))</f>
        <v>0</v>
      </c>
      <c r="K391" s="60">
        <f>IF(ISNA(VLOOKUP(G391,Round4_Transactions!$A$2:$F$800,5,FALSE)), 0,VLOOKUP(G391,Round4_Transactions!$A$2:$F$800,5,FALSE))</f>
        <v>0</v>
      </c>
      <c r="L391" s="86">
        <f>IF(ISNA(VLOOKUP(G391,Round4_Transactions!$A$2:$F$800,6,FALSE)), 0,VLOOKUP(G391,Round4_Transactions!$A$2:$F$800,6,FALSE))</f>
        <v>0</v>
      </c>
      <c r="M391" s="107">
        <f t="shared" si="1"/>
        <v>0</v>
      </c>
      <c r="N391" s="107">
        <f t="shared" si="3"/>
        <v>0</v>
      </c>
      <c r="O391" s="107">
        <f t="shared" si="4"/>
        <v>0</v>
      </c>
      <c r="P391" s="107">
        <f t="shared" si="5"/>
        <v>0</v>
      </c>
      <c r="Q391" s="107">
        <f t="shared" si="6"/>
        <v>0</v>
      </c>
      <c r="R391" s="107">
        <f t="shared" si="7"/>
        <v>0</v>
      </c>
      <c r="S391" s="107">
        <f t="shared" si="8"/>
        <v>0</v>
      </c>
      <c r="T391" s="107">
        <f t="shared" si="9"/>
        <v>0</v>
      </c>
      <c r="U391" s="107">
        <f t="shared" si="10"/>
        <v>0</v>
      </c>
      <c r="V391" s="107">
        <f t="shared" si="11"/>
        <v>0</v>
      </c>
      <c r="W391" s="107">
        <f t="shared" si="12"/>
        <v>0</v>
      </c>
      <c r="X391" s="107">
        <f t="shared" si="13"/>
        <v>0</v>
      </c>
      <c r="Y391" s="107">
        <f t="shared" si="14"/>
        <v>0</v>
      </c>
      <c r="Z391" s="107">
        <f t="shared" si="67"/>
        <v>0</v>
      </c>
      <c r="AA391" s="107">
        <f t="shared" si="68"/>
        <v>0</v>
      </c>
      <c r="AB391" s="107">
        <f t="shared" si="69"/>
        <v>0</v>
      </c>
      <c r="AC391" s="107">
        <f t="shared" si="70"/>
        <v>0</v>
      </c>
      <c r="AD391" s="107">
        <f t="shared" si="71"/>
        <v>0</v>
      </c>
      <c r="AE391" s="107">
        <f t="shared" si="72"/>
        <v>0</v>
      </c>
      <c r="AF391" s="107">
        <f t="shared" si="73"/>
        <v>0</v>
      </c>
      <c r="AG391" s="107">
        <f t="shared" si="74"/>
        <v>0</v>
      </c>
      <c r="AH391" s="107">
        <f t="shared" si="75"/>
        <v>0</v>
      </c>
      <c r="AI391" s="107">
        <f t="shared" si="76"/>
        <v>0</v>
      </c>
      <c r="AJ391" s="107">
        <f t="shared" si="77"/>
        <v>0</v>
      </c>
      <c r="AK391" s="107">
        <f t="shared" si="78"/>
        <v>0</v>
      </c>
    </row>
    <row r="392">
      <c r="A392" s="107"/>
      <c r="B392" s="107"/>
      <c r="C392" s="107"/>
      <c r="D392" s="107"/>
      <c r="E392" s="107"/>
      <c r="F392" s="108">
        <f t="shared" si="66"/>
        <v>7100</v>
      </c>
      <c r="G392" s="90" t="s">
        <v>586</v>
      </c>
      <c r="H392" s="14">
        <f>IF(ISNA(VLOOKUP(G392,Round4_Transactions!$A$2:$F$800,2,FALSE)), 0,VLOOKUP(G392,Round4_Transactions!$A$2:$F$800,2,FALSE))</f>
        <v>0</v>
      </c>
      <c r="I392" s="60">
        <f>IF(ISNA(VLOOKUP(G392,Round4_Transactions!$A$2:$F$800,3,FALSE)), 0,VLOOKUP(G392,Round4_Transactions!$A$2:$F$800,3,FALSE))</f>
        <v>0</v>
      </c>
      <c r="J392" s="60">
        <f>IF(ISNA(VLOOKUP(G392,Round4_Transactions!$A$2:$F$800,4,FALSE)), 0,VLOOKUP(G392,Round4_Transactions!$A$2:$F$800,4,FALSE))</f>
        <v>0</v>
      </c>
      <c r="K392" s="60">
        <f>IF(ISNA(VLOOKUP(G392,Round4_Transactions!$A$2:$F$800,5,FALSE)), 0,VLOOKUP(G392,Round4_Transactions!$A$2:$F$800,5,FALSE))</f>
        <v>0</v>
      </c>
      <c r="L392" s="86">
        <f>IF(ISNA(VLOOKUP(G392,Round4_Transactions!$A$2:$F$800,6,FALSE)), 0,VLOOKUP(G392,Round4_Transactions!$A$2:$F$800,6,FALSE))</f>
        <v>0</v>
      </c>
      <c r="M392" s="107">
        <f t="shared" si="1"/>
        <v>0</v>
      </c>
      <c r="N392" s="107">
        <f t="shared" si="3"/>
        <v>0</v>
      </c>
      <c r="O392" s="107">
        <f t="shared" si="4"/>
        <v>0</v>
      </c>
      <c r="P392" s="107">
        <f t="shared" si="5"/>
        <v>0</v>
      </c>
      <c r="Q392" s="107">
        <f t="shared" si="6"/>
        <v>0</v>
      </c>
      <c r="R392" s="107">
        <f t="shared" si="7"/>
        <v>0</v>
      </c>
      <c r="S392" s="107">
        <f t="shared" si="8"/>
        <v>0</v>
      </c>
      <c r="T392" s="107">
        <f t="shared" si="9"/>
        <v>0</v>
      </c>
      <c r="U392" s="107">
        <f t="shared" si="10"/>
        <v>0</v>
      </c>
      <c r="V392" s="107">
        <f t="shared" si="11"/>
        <v>0</v>
      </c>
      <c r="W392" s="107">
        <f t="shared" si="12"/>
        <v>0</v>
      </c>
      <c r="X392" s="107">
        <f t="shared" si="13"/>
        <v>0</v>
      </c>
      <c r="Y392" s="107">
        <f t="shared" si="14"/>
        <v>0</v>
      </c>
      <c r="Z392" s="107">
        <f t="shared" si="67"/>
        <v>0</v>
      </c>
      <c r="AA392" s="107">
        <f t="shared" si="68"/>
        <v>0</v>
      </c>
      <c r="AB392" s="107">
        <f t="shared" si="69"/>
        <v>0</v>
      </c>
      <c r="AC392" s="107">
        <f t="shared" si="70"/>
        <v>0</v>
      </c>
      <c r="AD392" s="107">
        <f t="shared" si="71"/>
        <v>0</v>
      </c>
      <c r="AE392" s="107">
        <f t="shared" si="72"/>
        <v>0</v>
      </c>
      <c r="AF392" s="107">
        <f t="shared" si="73"/>
        <v>0</v>
      </c>
      <c r="AG392" s="107">
        <f t="shared" si="74"/>
        <v>0</v>
      </c>
      <c r="AH392" s="107">
        <f t="shared" si="75"/>
        <v>0</v>
      </c>
      <c r="AI392" s="107">
        <f t="shared" si="76"/>
        <v>0</v>
      </c>
      <c r="AJ392" s="107">
        <f t="shared" si="77"/>
        <v>0</v>
      </c>
      <c r="AK392" s="107">
        <f t="shared" si="78"/>
        <v>0</v>
      </c>
    </row>
    <row r="393">
      <c r="A393" s="107"/>
      <c r="B393" s="107"/>
      <c r="C393" s="107"/>
      <c r="D393" s="107"/>
      <c r="E393" s="107"/>
      <c r="F393" s="108">
        <f t="shared" si="66"/>
        <v>7100</v>
      </c>
      <c r="G393" s="90" t="s">
        <v>587</v>
      </c>
      <c r="H393" s="14">
        <f>IF(ISNA(VLOOKUP(G393,Round4_Transactions!$A$2:$F$800,2,FALSE)), 0,VLOOKUP(G393,Round4_Transactions!$A$2:$F$800,2,FALSE))</f>
        <v>0</v>
      </c>
      <c r="I393" s="60">
        <f>IF(ISNA(VLOOKUP(G393,Round4_Transactions!$A$2:$F$800,3,FALSE)), 0,VLOOKUP(G393,Round4_Transactions!$A$2:$F$800,3,FALSE))</f>
        <v>0</v>
      </c>
      <c r="J393" s="60">
        <f>IF(ISNA(VLOOKUP(G393,Round4_Transactions!$A$2:$F$800,4,FALSE)), 0,VLOOKUP(G393,Round4_Transactions!$A$2:$F$800,4,FALSE))</f>
        <v>0</v>
      </c>
      <c r="K393" s="60">
        <f>IF(ISNA(VLOOKUP(G393,Round4_Transactions!$A$2:$F$800,5,FALSE)), 0,VLOOKUP(G393,Round4_Transactions!$A$2:$F$800,5,FALSE))</f>
        <v>0</v>
      </c>
      <c r="L393" s="86">
        <f>IF(ISNA(VLOOKUP(G393,Round4_Transactions!$A$2:$F$800,6,FALSE)), 0,VLOOKUP(G393,Round4_Transactions!$A$2:$F$800,6,FALSE))</f>
        <v>0</v>
      </c>
      <c r="M393" s="107">
        <f t="shared" si="1"/>
        <v>0</v>
      </c>
      <c r="N393" s="107">
        <f t="shared" si="3"/>
        <v>0</v>
      </c>
      <c r="O393" s="107">
        <f t="shared" si="4"/>
        <v>0</v>
      </c>
      <c r="P393" s="107">
        <f t="shared" si="5"/>
        <v>0</v>
      </c>
      <c r="Q393" s="107">
        <f t="shared" si="6"/>
        <v>0</v>
      </c>
      <c r="R393" s="107">
        <f t="shared" si="7"/>
        <v>0</v>
      </c>
      <c r="S393" s="107">
        <f t="shared" si="8"/>
        <v>0</v>
      </c>
      <c r="T393" s="107">
        <f t="shared" si="9"/>
        <v>0</v>
      </c>
      <c r="U393" s="107">
        <f t="shared" si="10"/>
        <v>0</v>
      </c>
      <c r="V393" s="107">
        <f t="shared" si="11"/>
        <v>0</v>
      </c>
      <c r="W393" s="107">
        <f t="shared" si="12"/>
        <v>0</v>
      </c>
      <c r="X393" s="107">
        <f t="shared" si="13"/>
        <v>0</v>
      </c>
      <c r="Y393" s="107">
        <f t="shared" si="14"/>
        <v>0</v>
      </c>
      <c r="Z393" s="107">
        <f t="shared" si="67"/>
        <v>0</v>
      </c>
      <c r="AA393" s="107">
        <f t="shared" si="68"/>
        <v>0</v>
      </c>
      <c r="AB393" s="107">
        <f t="shared" si="69"/>
        <v>0</v>
      </c>
      <c r="AC393" s="107">
        <f t="shared" si="70"/>
        <v>0</v>
      </c>
      <c r="AD393" s="107">
        <f t="shared" si="71"/>
        <v>0</v>
      </c>
      <c r="AE393" s="107">
        <f t="shared" si="72"/>
        <v>0</v>
      </c>
      <c r="AF393" s="107">
        <f t="shared" si="73"/>
        <v>0</v>
      </c>
      <c r="AG393" s="107">
        <f t="shared" si="74"/>
        <v>0</v>
      </c>
      <c r="AH393" s="107">
        <f t="shared" si="75"/>
        <v>0</v>
      </c>
      <c r="AI393" s="107">
        <f t="shared" si="76"/>
        <v>0</v>
      </c>
      <c r="AJ393" s="107">
        <f t="shared" si="77"/>
        <v>0</v>
      </c>
      <c r="AK393" s="107">
        <f t="shared" si="78"/>
        <v>0</v>
      </c>
    </row>
    <row r="394">
      <c r="A394" s="107"/>
      <c r="B394" s="107"/>
      <c r="C394" s="107"/>
      <c r="D394" s="107"/>
      <c r="E394" s="107"/>
      <c r="F394" s="108">
        <f t="shared" si="66"/>
        <v>7100</v>
      </c>
      <c r="G394" s="90" t="s">
        <v>588</v>
      </c>
      <c r="H394" s="14">
        <f>IF(ISNA(VLOOKUP(G394,Round4_Transactions!$A$2:$F$800,2,FALSE)), 0,VLOOKUP(G394,Round4_Transactions!$A$2:$F$800,2,FALSE))</f>
        <v>0</v>
      </c>
      <c r="I394" s="60">
        <f>IF(ISNA(VLOOKUP(G394,Round4_Transactions!$A$2:$F$800,3,FALSE)), 0,VLOOKUP(G394,Round4_Transactions!$A$2:$F$800,3,FALSE))</f>
        <v>0</v>
      </c>
      <c r="J394" s="60">
        <f>IF(ISNA(VLOOKUP(G394,Round4_Transactions!$A$2:$F$800,4,FALSE)), 0,VLOOKUP(G394,Round4_Transactions!$A$2:$F$800,4,FALSE))</f>
        <v>0</v>
      </c>
      <c r="K394" s="60">
        <f>IF(ISNA(VLOOKUP(G394,Round4_Transactions!$A$2:$F$800,5,FALSE)), 0,VLOOKUP(G394,Round4_Transactions!$A$2:$F$800,5,FALSE))</f>
        <v>0</v>
      </c>
      <c r="L394" s="86">
        <f>IF(ISNA(VLOOKUP(G394,Round4_Transactions!$A$2:$F$800,6,FALSE)), 0,VLOOKUP(G394,Round4_Transactions!$A$2:$F$800,6,FALSE))</f>
        <v>0</v>
      </c>
      <c r="M394" s="107">
        <f t="shared" si="1"/>
        <v>0</v>
      </c>
      <c r="N394" s="107">
        <f t="shared" si="3"/>
        <v>0</v>
      </c>
      <c r="O394" s="107">
        <f t="shared" si="4"/>
        <v>0</v>
      </c>
      <c r="P394" s="107">
        <f t="shared" si="5"/>
        <v>0</v>
      </c>
      <c r="Q394" s="107">
        <f t="shared" si="6"/>
        <v>0</v>
      </c>
      <c r="R394" s="107">
        <f t="shared" si="7"/>
        <v>0</v>
      </c>
      <c r="S394" s="107">
        <f t="shared" si="8"/>
        <v>0</v>
      </c>
      <c r="T394" s="107">
        <f t="shared" si="9"/>
        <v>0</v>
      </c>
      <c r="U394" s="107">
        <f t="shared" si="10"/>
        <v>0</v>
      </c>
      <c r="V394" s="107">
        <f t="shared" si="11"/>
        <v>0</v>
      </c>
      <c r="W394" s="107">
        <f t="shared" si="12"/>
        <v>0</v>
      </c>
      <c r="X394" s="107">
        <f t="shared" si="13"/>
        <v>0</v>
      </c>
      <c r="Y394" s="107">
        <f t="shared" si="14"/>
        <v>0</v>
      </c>
      <c r="Z394" s="107">
        <f t="shared" si="67"/>
        <v>0</v>
      </c>
      <c r="AA394" s="107">
        <f t="shared" si="68"/>
        <v>0</v>
      </c>
      <c r="AB394" s="107">
        <f t="shared" si="69"/>
        <v>0</v>
      </c>
      <c r="AC394" s="107">
        <f t="shared" si="70"/>
        <v>0</v>
      </c>
      <c r="AD394" s="107">
        <f t="shared" si="71"/>
        <v>0</v>
      </c>
      <c r="AE394" s="107">
        <f t="shared" si="72"/>
        <v>0</v>
      </c>
      <c r="AF394" s="107">
        <f t="shared" si="73"/>
        <v>0</v>
      </c>
      <c r="AG394" s="107">
        <f t="shared" si="74"/>
        <v>0</v>
      </c>
      <c r="AH394" s="107">
        <f t="shared" si="75"/>
        <v>0</v>
      </c>
      <c r="AI394" s="107">
        <f t="shared" si="76"/>
        <v>0</v>
      </c>
      <c r="AJ394" s="107">
        <f t="shared" si="77"/>
        <v>0</v>
      </c>
      <c r="AK394" s="107">
        <f t="shared" si="78"/>
        <v>0</v>
      </c>
    </row>
    <row r="395">
      <c r="A395" s="107"/>
      <c r="B395" s="107"/>
      <c r="C395" s="107"/>
      <c r="D395" s="107"/>
      <c r="E395" s="107"/>
      <c r="F395" s="108">
        <f t="shared" si="66"/>
        <v>7100</v>
      </c>
      <c r="G395" s="90" t="s">
        <v>589</v>
      </c>
      <c r="H395" s="14">
        <f>IF(ISNA(VLOOKUP(G395,Round4_Transactions!$A$2:$F$800,2,FALSE)), 0,VLOOKUP(G395,Round4_Transactions!$A$2:$F$800,2,FALSE))</f>
        <v>0</v>
      </c>
      <c r="I395" s="60">
        <f>IF(ISNA(VLOOKUP(G395,Round4_Transactions!$A$2:$F$800,3,FALSE)), 0,VLOOKUP(G395,Round4_Transactions!$A$2:$F$800,3,FALSE))</f>
        <v>0</v>
      </c>
      <c r="J395" s="60">
        <f>IF(ISNA(VLOOKUP(G395,Round4_Transactions!$A$2:$F$800,4,FALSE)), 0,VLOOKUP(G395,Round4_Transactions!$A$2:$F$800,4,FALSE))</f>
        <v>0</v>
      </c>
      <c r="K395" s="60">
        <f>IF(ISNA(VLOOKUP(G395,Round4_Transactions!$A$2:$F$800,5,FALSE)), 0,VLOOKUP(G395,Round4_Transactions!$A$2:$F$800,5,FALSE))</f>
        <v>0</v>
      </c>
      <c r="L395" s="86">
        <f>IF(ISNA(VLOOKUP(G395,Round4_Transactions!$A$2:$F$800,6,FALSE)), 0,VLOOKUP(G395,Round4_Transactions!$A$2:$F$800,6,FALSE))</f>
        <v>0</v>
      </c>
      <c r="M395" s="107">
        <f t="shared" si="1"/>
        <v>0</v>
      </c>
      <c r="N395" s="107">
        <f t="shared" si="3"/>
        <v>0</v>
      </c>
      <c r="O395" s="107">
        <f t="shared" si="4"/>
        <v>0</v>
      </c>
      <c r="P395" s="107">
        <f t="shared" si="5"/>
        <v>0</v>
      </c>
      <c r="Q395" s="107">
        <f t="shared" si="6"/>
        <v>0</v>
      </c>
      <c r="R395" s="107">
        <f t="shared" si="7"/>
        <v>0</v>
      </c>
      <c r="S395" s="107">
        <f t="shared" si="8"/>
        <v>0</v>
      </c>
      <c r="T395" s="107">
        <f t="shared" si="9"/>
        <v>0</v>
      </c>
      <c r="U395" s="107">
        <f t="shared" si="10"/>
        <v>0</v>
      </c>
      <c r="V395" s="107">
        <f t="shared" si="11"/>
        <v>0</v>
      </c>
      <c r="W395" s="107">
        <f t="shared" si="12"/>
        <v>0</v>
      </c>
      <c r="X395" s="107">
        <f t="shared" si="13"/>
        <v>0</v>
      </c>
      <c r="Y395" s="107">
        <f t="shared" si="14"/>
        <v>0</v>
      </c>
      <c r="Z395" s="107">
        <f t="shared" si="67"/>
        <v>0</v>
      </c>
      <c r="AA395" s="107">
        <f t="shared" si="68"/>
        <v>0</v>
      </c>
      <c r="AB395" s="107">
        <f t="shared" si="69"/>
        <v>0</v>
      </c>
      <c r="AC395" s="107">
        <f t="shared" si="70"/>
        <v>0</v>
      </c>
      <c r="AD395" s="107">
        <f t="shared" si="71"/>
        <v>0</v>
      </c>
      <c r="AE395" s="107">
        <f t="shared" si="72"/>
        <v>0</v>
      </c>
      <c r="AF395" s="107">
        <f t="shared" si="73"/>
        <v>0</v>
      </c>
      <c r="AG395" s="107">
        <f t="shared" si="74"/>
        <v>0</v>
      </c>
      <c r="AH395" s="107">
        <f t="shared" si="75"/>
        <v>0</v>
      </c>
      <c r="AI395" s="107">
        <f t="shared" si="76"/>
        <v>0</v>
      </c>
      <c r="AJ395" s="107">
        <f t="shared" si="77"/>
        <v>0</v>
      </c>
      <c r="AK395" s="107">
        <f t="shared" si="78"/>
        <v>0</v>
      </c>
    </row>
    <row r="396">
      <c r="A396" s="107"/>
      <c r="B396" s="107"/>
      <c r="C396" s="107"/>
      <c r="D396" s="107"/>
      <c r="E396" s="107"/>
      <c r="F396" s="108">
        <f t="shared" si="66"/>
        <v>7100</v>
      </c>
      <c r="G396" s="90" t="s">
        <v>590</v>
      </c>
      <c r="H396" s="14">
        <f>IF(ISNA(VLOOKUP(G396,Round4_Transactions!$A$2:$F$800,2,FALSE)), 0,VLOOKUP(G396,Round4_Transactions!$A$2:$F$800,2,FALSE))</f>
        <v>0</v>
      </c>
      <c r="I396" s="60">
        <f>IF(ISNA(VLOOKUP(G396,Round4_Transactions!$A$2:$F$800,3,FALSE)), 0,VLOOKUP(G396,Round4_Transactions!$A$2:$F$800,3,FALSE))</f>
        <v>0</v>
      </c>
      <c r="J396" s="60">
        <f>IF(ISNA(VLOOKUP(G396,Round4_Transactions!$A$2:$F$800,4,FALSE)), 0,VLOOKUP(G396,Round4_Transactions!$A$2:$F$800,4,FALSE))</f>
        <v>0</v>
      </c>
      <c r="K396" s="60">
        <f>IF(ISNA(VLOOKUP(G396,Round4_Transactions!$A$2:$F$800,5,FALSE)), 0,VLOOKUP(G396,Round4_Transactions!$A$2:$F$800,5,FALSE))</f>
        <v>0</v>
      </c>
      <c r="L396" s="86">
        <f>IF(ISNA(VLOOKUP(G396,Round4_Transactions!$A$2:$F$800,6,FALSE)), 0,VLOOKUP(G396,Round4_Transactions!$A$2:$F$800,6,FALSE))</f>
        <v>0</v>
      </c>
      <c r="M396" s="107">
        <f t="shared" si="1"/>
        <v>0</v>
      </c>
      <c r="N396" s="107">
        <f t="shared" si="3"/>
        <v>0</v>
      </c>
      <c r="O396" s="107">
        <f t="shared" si="4"/>
        <v>0</v>
      </c>
      <c r="P396" s="107">
        <f t="shared" si="5"/>
        <v>0</v>
      </c>
      <c r="Q396" s="107">
        <f t="shared" si="6"/>
        <v>0</v>
      </c>
      <c r="R396" s="107">
        <f t="shared" si="7"/>
        <v>0</v>
      </c>
      <c r="S396" s="107">
        <f t="shared" si="8"/>
        <v>0</v>
      </c>
      <c r="T396" s="107">
        <f t="shared" si="9"/>
        <v>0</v>
      </c>
      <c r="U396" s="107">
        <f t="shared" si="10"/>
        <v>0</v>
      </c>
      <c r="V396" s="107">
        <f t="shared" si="11"/>
        <v>0</v>
      </c>
      <c r="W396" s="107">
        <f t="shared" si="12"/>
        <v>0</v>
      </c>
      <c r="X396" s="107">
        <f t="shared" si="13"/>
        <v>0</v>
      </c>
      <c r="Y396" s="107">
        <f t="shared" si="14"/>
        <v>0</v>
      </c>
      <c r="Z396" s="107">
        <f t="shared" si="67"/>
        <v>0</v>
      </c>
      <c r="AA396" s="107">
        <f t="shared" si="68"/>
        <v>0</v>
      </c>
      <c r="AB396" s="107">
        <f t="shared" si="69"/>
        <v>0</v>
      </c>
      <c r="AC396" s="107">
        <f t="shared" si="70"/>
        <v>0</v>
      </c>
      <c r="AD396" s="107">
        <f t="shared" si="71"/>
        <v>0</v>
      </c>
      <c r="AE396" s="107">
        <f t="shared" si="72"/>
        <v>0</v>
      </c>
      <c r="AF396" s="107">
        <f t="shared" si="73"/>
        <v>0</v>
      </c>
      <c r="AG396" s="107">
        <f t="shared" si="74"/>
        <v>0</v>
      </c>
      <c r="AH396" s="107">
        <f t="shared" si="75"/>
        <v>0</v>
      </c>
      <c r="AI396" s="107">
        <f t="shared" si="76"/>
        <v>0</v>
      </c>
      <c r="AJ396" s="107">
        <f t="shared" si="77"/>
        <v>0</v>
      </c>
      <c r="AK396" s="107">
        <f t="shared" si="78"/>
        <v>0</v>
      </c>
    </row>
    <row r="397">
      <c r="A397" s="107"/>
      <c r="B397" s="107"/>
      <c r="C397" s="107"/>
      <c r="D397" s="107"/>
      <c r="E397" s="107"/>
      <c r="F397" s="108">
        <f t="shared" si="66"/>
        <v>7100</v>
      </c>
      <c r="G397" s="90" t="s">
        <v>591</v>
      </c>
      <c r="H397" s="14">
        <f>IF(ISNA(VLOOKUP(G397,Round4_Transactions!$A$2:$F$800,2,FALSE)), 0,VLOOKUP(G397,Round4_Transactions!$A$2:$F$800,2,FALSE))</f>
        <v>0</v>
      </c>
      <c r="I397" s="60">
        <f>IF(ISNA(VLOOKUP(G397,Round4_Transactions!$A$2:$F$800,3,FALSE)), 0,VLOOKUP(G397,Round4_Transactions!$A$2:$F$800,3,FALSE))</f>
        <v>0</v>
      </c>
      <c r="J397" s="60">
        <f>IF(ISNA(VLOOKUP(G397,Round4_Transactions!$A$2:$F$800,4,FALSE)), 0,VLOOKUP(G397,Round4_Transactions!$A$2:$F$800,4,FALSE))</f>
        <v>0</v>
      </c>
      <c r="K397" s="60">
        <f>IF(ISNA(VLOOKUP(G397,Round4_Transactions!$A$2:$F$800,5,FALSE)), 0,VLOOKUP(G397,Round4_Transactions!$A$2:$F$800,5,FALSE))</f>
        <v>0</v>
      </c>
      <c r="L397" s="86">
        <f>IF(ISNA(VLOOKUP(G397,Round4_Transactions!$A$2:$F$800,6,FALSE)), 0,VLOOKUP(G397,Round4_Transactions!$A$2:$F$800,6,FALSE))</f>
        <v>0</v>
      </c>
      <c r="M397" s="107">
        <f t="shared" si="1"/>
        <v>0</v>
      </c>
      <c r="N397" s="107">
        <f t="shared" si="3"/>
        <v>0</v>
      </c>
      <c r="O397" s="107">
        <f t="shared" si="4"/>
        <v>0</v>
      </c>
      <c r="P397" s="107">
        <f t="shared" si="5"/>
        <v>0</v>
      </c>
      <c r="Q397" s="107">
        <f t="shared" si="6"/>
        <v>0</v>
      </c>
      <c r="R397" s="107">
        <f t="shared" si="7"/>
        <v>0</v>
      </c>
      <c r="S397" s="107">
        <f t="shared" si="8"/>
        <v>0</v>
      </c>
      <c r="T397" s="107">
        <f t="shared" si="9"/>
        <v>0</v>
      </c>
      <c r="U397" s="107">
        <f t="shared" si="10"/>
        <v>0</v>
      </c>
      <c r="V397" s="107">
        <f t="shared" si="11"/>
        <v>0</v>
      </c>
      <c r="W397" s="107">
        <f t="shared" si="12"/>
        <v>0</v>
      </c>
      <c r="X397" s="107">
        <f t="shared" si="13"/>
        <v>0</v>
      </c>
      <c r="Y397" s="107">
        <f t="shared" si="14"/>
        <v>0</v>
      </c>
      <c r="Z397" s="107">
        <f t="shared" si="67"/>
        <v>0</v>
      </c>
      <c r="AA397" s="107">
        <f t="shared" si="68"/>
        <v>0</v>
      </c>
      <c r="AB397" s="107">
        <f t="shared" si="69"/>
        <v>0</v>
      </c>
      <c r="AC397" s="107">
        <f t="shared" si="70"/>
        <v>0</v>
      </c>
      <c r="AD397" s="107">
        <f t="shared" si="71"/>
        <v>0</v>
      </c>
      <c r="AE397" s="107">
        <f t="shared" si="72"/>
        <v>0</v>
      </c>
      <c r="AF397" s="107">
        <f t="shared" si="73"/>
        <v>0</v>
      </c>
      <c r="AG397" s="107">
        <f t="shared" si="74"/>
        <v>0</v>
      </c>
      <c r="AH397" s="107">
        <f t="shared" si="75"/>
        <v>0</v>
      </c>
      <c r="AI397" s="107">
        <f t="shared" si="76"/>
        <v>0</v>
      </c>
      <c r="AJ397" s="107">
        <f t="shared" si="77"/>
        <v>0</v>
      </c>
      <c r="AK397" s="107">
        <f t="shared" si="78"/>
        <v>0</v>
      </c>
    </row>
    <row r="398">
      <c r="A398" s="107"/>
      <c r="B398" s="107"/>
      <c r="C398" s="107"/>
      <c r="D398" s="107"/>
      <c r="E398" s="107"/>
      <c r="F398" s="108">
        <f t="shared" si="66"/>
        <v>7100</v>
      </c>
      <c r="G398" s="90" t="s">
        <v>592</v>
      </c>
      <c r="H398" s="14">
        <f>IF(ISNA(VLOOKUP(G398,Round4_Transactions!$A$2:$F$800,2,FALSE)), 0,VLOOKUP(G398,Round4_Transactions!$A$2:$F$800,2,FALSE))</f>
        <v>0</v>
      </c>
      <c r="I398" s="60">
        <f>IF(ISNA(VLOOKUP(G398,Round4_Transactions!$A$2:$F$800,3,FALSE)), 0,VLOOKUP(G398,Round4_Transactions!$A$2:$F$800,3,FALSE))</f>
        <v>0</v>
      </c>
      <c r="J398" s="60">
        <f>IF(ISNA(VLOOKUP(G398,Round4_Transactions!$A$2:$F$800,4,FALSE)), 0,VLOOKUP(G398,Round4_Transactions!$A$2:$F$800,4,FALSE))</f>
        <v>0</v>
      </c>
      <c r="K398" s="60">
        <f>IF(ISNA(VLOOKUP(G398,Round4_Transactions!$A$2:$F$800,5,FALSE)), 0,VLOOKUP(G398,Round4_Transactions!$A$2:$F$800,5,FALSE))</f>
        <v>0</v>
      </c>
      <c r="L398" s="86">
        <f>IF(ISNA(VLOOKUP(G398,Round4_Transactions!$A$2:$F$800,6,FALSE)), 0,VLOOKUP(G398,Round4_Transactions!$A$2:$F$800,6,FALSE))</f>
        <v>0</v>
      </c>
      <c r="M398" s="107">
        <f t="shared" si="1"/>
        <v>0</v>
      </c>
      <c r="N398" s="107">
        <f t="shared" si="3"/>
        <v>0</v>
      </c>
      <c r="O398" s="107">
        <f t="shared" si="4"/>
        <v>0</v>
      </c>
      <c r="P398" s="107">
        <f t="shared" si="5"/>
        <v>0</v>
      </c>
      <c r="Q398" s="107">
        <f t="shared" si="6"/>
        <v>0</v>
      </c>
      <c r="R398" s="107">
        <f t="shared" si="7"/>
        <v>0</v>
      </c>
      <c r="S398" s="107">
        <f t="shared" si="8"/>
        <v>0</v>
      </c>
      <c r="T398" s="107">
        <f t="shared" si="9"/>
        <v>0</v>
      </c>
      <c r="U398" s="107">
        <f t="shared" si="10"/>
        <v>0</v>
      </c>
      <c r="V398" s="107">
        <f t="shared" si="11"/>
        <v>0</v>
      </c>
      <c r="W398" s="107">
        <f t="shared" si="12"/>
        <v>0</v>
      </c>
      <c r="X398" s="107">
        <f t="shared" si="13"/>
        <v>0</v>
      </c>
      <c r="Y398" s="107">
        <f t="shared" si="14"/>
        <v>0</v>
      </c>
      <c r="Z398" s="107">
        <f t="shared" si="67"/>
        <v>0</v>
      </c>
      <c r="AA398" s="107">
        <f t="shared" si="68"/>
        <v>0</v>
      </c>
      <c r="AB398" s="107">
        <f t="shared" si="69"/>
        <v>0</v>
      </c>
      <c r="AC398" s="107">
        <f t="shared" si="70"/>
        <v>0</v>
      </c>
      <c r="AD398" s="107">
        <f t="shared" si="71"/>
        <v>0</v>
      </c>
      <c r="AE398" s="107">
        <f t="shared" si="72"/>
        <v>0</v>
      </c>
      <c r="AF398" s="107">
        <f t="shared" si="73"/>
        <v>0</v>
      </c>
      <c r="AG398" s="107">
        <f t="shared" si="74"/>
        <v>0</v>
      </c>
      <c r="AH398" s="107">
        <f t="shared" si="75"/>
        <v>0</v>
      </c>
      <c r="AI398" s="107">
        <f t="shared" si="76"/>
        <v>0</v>
      </c>
      <c r="AJ398" s="107">
        <f t="shared" si="77"/>
        <v>0</v>
      </c>
      <c r="AK398" s="107">
        <f t="shared" si="78"/>
        <v>0</v>
      </c>
    </row>
    <row r="399">
      <c r="A399" s="107"/>
      <c r="B399" s="107"/>
      <c r="C399" s="107"/>
      <c r="D399" s="107"/>
      <c r="E399" s="107"/>
      <c r="F399" s="108">
        <f t="shared" si="66"/>
        <v>7100</v>
      </c>
      <c r="G399" s="90" t="s">
        <v>593</v>
      </c>
      <c r="H399" s="14">
        <f>IF(ISNA(VLOOKUP(G399,Round4_Transactions!$A$2:$F$800,2,FALSE)), 0,VLOOKUP(G399,Round4_Transactions!$A$2:$F$800,2,FALSE))</f>
        <v>0</v>
      </c>
      <c r="I399" s="60">
        <f>IF(ISNA(VLOOKUP(G399,Round4_Transactions!$A$2:$F$800,3,FALSE)), 0,VLOOKUP(G399,Round4_Transactions!$A$2:$F$800,3,FALSE))</f>
        <v>0</v>
      </c>
      <c r="J399" s="60">
        <f>IF(ISNA(VLOOKUP(G399,Round4_Transactions!$A$2:$F$800,4,FALSE)), 0,VLOOKUP(G399,Round4_Transactions!$A$2:$F$800,4,FALSE))</f>
        <v>0</v>
      </c>
      <c r="K399" s="60">
        <f>IF(ISNA(VLOOKUP(G399,Round4_Transactions!$A$2:$F$800,5,FALSE)), 0,VLOOKUP(G399,Round4_Transactions!$A$2:$F$800,5,FALSE))</f>
        <v>0</v>
      </c>
      <c r="L399" s="86">
        <f>IF(ISNA(VLOOKUP(G399,Round4_Transactions!$A$2:$F$800,6,FALSE)), 0,VLOOKUP(G399,Round4_Transactions!$A$2:$F$800,6,FALSE))</f>
        <v>0</v>
      </c>
      <c r="M399" s="107">
        <f t="shared" si="1"/>
        <v>0</v>
      </c>
      <c r="N399" s="107">
        <f t="shared" si="3"/>
        <v>0</v>
      </c>
      <c r="O399" s="107">
        <f t="shared" si="4"/>
        <v>0</v>
      </c>
      <c r="P399" s="107">
        <f t="shared" si="5"/>
        <v>0</v>
      </c>
      <c r="Q399" s="107">
        <f t="shared" si="6"/>
        <v>0</v>
      </c>
      <c r="R399" s="107">
        <f t="shared" si="7"/>
        <v>0</v>
      </c>
      <c r="S399" s="107">
        <f t="shared" si="8"/>
        <v>0</v>
      </c>
      <c r="T399" s="107">
        <f t="shared" si="9"/>
        <v>0</v>
      </c>
      <c r="U399" s="107">
        <f t="shared" si="10"/>
        <v>0</v>
      </c>
      <c r="V399" s="107">
        <f t="shared" si="11"/>
        <v>0</v>
      </c>
      <c r="W399" s="107">
        <f t="shared" si="12"/>
        <v>0</v>
      </c>
      <c r="X399" s="107">
        <f t="shared" si="13"/>
        <v>0</v>
      </c>
      <c r="Y399" s="107">
        <f t="shared" si="14"/>
        <v>0</v>
      </c>
      <c r="Z399" s="107">
        <f t="shared" si="67"/>
        <v>0</v>
      </c>
      <c r="AA399" s="107">
        <f t="shared" si="68"/>
        <v>0</v>
      </c>
      <c r="AB399" s="107">
        <f t="shared" si="69"/>
        <v>0</v>
      </c>
      <c r="AC399" s="107">
        <f t="shared" si="70"/>
        <v>0</v>
      </c>
      <c r="AD399" s="107">
        <f t="shared" si="71"/>
        <v>0</v>
      </c>
      <c r="AE399" s="107">
        <f t="shared" si="72"/>
        <v>0</v>
      </c>
      <c r="AF399" s="107">
        <f t="shared" si="73"/>
        <v>0</v>
      </c>
      <c r="AG399" s="107">
        <f t="shared" si="74"/>
        <v>0</v>
      </c>
      <c r="AH399" s="107">
        <f t="shared" si="75"/>
        <v>0</v>
      </c>
      <c r="AI399" s="107">
        <f t="shared" si="76"/>
        <v>0</v>
      </c>
      <c r="AJ399" s="107">
        <f t="shared" si="77"/>
        <v>0</v>
      </c>
      <c r="AK399" s="107">
        <f t="shared" si="78"/>
        <v>0</v>
      </c>
    </row>
    <row r="400">
      <c r="A400" s="107"/>
      <c r="B400" s="107"/>
      <c r="C400" s="107"/>
      <c r="D400" s="107"/>
      <c r="E400" s="107"/>
      <c r="F400" s="108">
        <f t="shared" si="66"/>
        <v>7100</v>
      </c>
      <c r="G400" s="90" t="s">
        <v>594</v>
      </c>
      <c r="H400" s="14">
        <f>IF(ISNA(VLOOKUP(G400,Round4_Transactions!$A$2:$F$800,2,FALSE)), 0,VLOOKUP(G400,Round4_Transactions!$A$2:$F$800,2,FALSE))</f>
        <v>0</v>
      </c>
      <c r="I400" s="60">
        <f>IF(ISNA(VLOOKUP(G400,Round4_Transactions!$A$2:$F$800,3,FALSE)), 0,VLOOKUP(G400,Round4_Transactions!$A$2:$F$800,3,FALSE))</f>
        <v>0</v>
      </c>
      <c r="J400" s="60">
        <f>IF(ISNA(VLOOKUP(G400,Round4_Transactions!$A$2:$F$800,4,FALSE)), 0,VLOOKUP(G400,Round4_Transactions!$A$2:$F$800,4,FALSE))</f>
        <v>0</v>
      </c>
      <c r="K400" s="60">
        <f>IF(ISNA(VLOOKUP(G400,Round4_Transactions!$A$2:$F$800,5,FALSE)), 0,VLOOKUP(G400,Round4_Transactions!$A$2:$F$800,5,FALSE))</f>
        <v>0</v>
      </c>
      <c r="L400" s="86">
        <f>IF(ISNA(VLOOKUP(G400,Round4_Transactions!$A$2:$F$800,6,FALSE)), 0,VLOOKUP(G400,Round4_Transactions!$A$2:$F$800,6,FALSE))</f>
        <v>0</v>
      </c>
      <c r="M400" s="107">
        <f t="shared" si="1"/>
        <v>0</v>
      </c>
      <c r="N400" s="107">
        <f t="shared" si="3"/>
        <v>0</v>
      </c>
      <c r="O400" s="107">
        <f t="shared" si="4"/>
        <v>0</v>
      </c>
      <c r="P400" s="107">
        <f t="shared" si="5"/>
        <v>0</v>
      </c>
      <c r="Q400" s="107">
        <f t="shared" si="6"/>
        <v>0</v>
      </c>
      <c r="R400" s="107">
        <f t="shared" si="7"/>
        <v>0</v>
      </c>
      <c r="S400" s="107">
        <f t="shared" si="8"/>
        <v>0</v>
      </c>
      <c r="T400" s="107">
        <f t="shared" si="9"/>
        <v>0</v>
      </c>
      <c r="U400" s="107">
        <f t="shared" si="10"/>
        <v>0</v>
      </c>
      <c r="V400" s="107">
        <f t="shared" si="11"/>
        <v>0</v>
      </c>
      <c r="W400" s="107">
        <f t="shared" si="12"/>
        <v>0</v>
      </c>
      <c r="X400" s="107">
        <f t="shared" si="13"/>
        <v>0</v>
      </c>
      <c r="Y400" s="107">
        <f t="shared" si="14"/>
        <v>0</v>
      </c>
      <c r="Z400" s="107">
        <f t="shared" si="67"/>
        <v>0</v>
      </c>
      <c r="AA400" s="107">
        <f t="shared" si="68"/>
        <v>0</v>
      </c>
      <c r="AB400" s="107">
        <f t="shared" si="69"/>
        <v>0</v>
      </c>
      <c r="AC400" s="107">
        <f t="shared" si="70"/>
        <v>0</v>
      </c>
      <c r="AD400" s="107">
        <f t="shared" si="71"/>
        <v>0</v>
      </c>
      <c r="AE400" s="107">
        <f t="shared" si="72"/>
        <v>0</v>
      </c>
      <c r="AF400" s="107">
        <f t="shared" si="73"/>
        <v>0</v>
      </c>
      <c r="AG400" s="107">
        <f t="shared" si="74"/>
        <v>0</v>
      </c>
      <c r="AH400" s="107">
        <f t="shared" si="75"/>
        <v>0</v>
      </c>
      <c r="AI400" s="107">
        <f t="shared" si="76"/>
        <v>0</v>
      </c>
      <c r="AJ400" s="107">
        <f t="shared" si="77"/>
        <v>0</v>
      </c>
      <c r="AK400" s="107">
        <f t="shared" si="78"/>
        <v>0</v>
      </c>
    </row>
    <row r="401">
      <c r="A401" s="115"/>
      <c r="B401" s="115"/>
      <c r="C401" s="115"/>
      <c r="D401" s="115"/>
      <c r="E401" s="115"/>
      <c r="F401" s="116"/>
      <c r="G401" s="122"/>
      <c r="H401" s="14" t="str">
        <f>IF(ISNA(VLOOKUP(G401,Round4_Transactions!$A$2:$F$800,2,FALSE)), 0,VLOOKUP(G401,Round4_Transactions!$A$2:$F$800,2,FALSE))</f>
        <v/>
      </c>
      <c r="I401" s="60" t="str">
        <f>IF(ISNA(VLOOKUP(G401,Round4_Transactions!$A$2:$F$800,3,FALSE)), 0,VLOOKUP(G401,Round4_Transactions!$A$2:$F$800,3,FALSE))</f>
        <v/>
      </c>
      <c r="J401" s="60" t="str">
        <f>IF(ISNA(VLOOKUP(G401,Round4_Transactions!$A$2:$F$800,4,FALSE)), 0,VLOOKUP(G401,Round4_Transactions!$A$2:$F$800,4,FALSE))</f>
        <v/>
      </c>
      <c r="K401" s="60" t="str">
        <f>IF(ISNA(VLOOKUP(G401,Round4_Transactions!$A$2:$F$800,5,FALSE)), 0,VLOOKUP(G401,Round4_Transactions!$A$2:$F$800,5,FALSE))</f>
        <v/>
      </c>
      <c r="L401" s="86" t="str">
        <f>IF(ISNA(VLOOKUP(G401,Round4_Transactions!$A$2:$F$800,6,FALSE)), 0,VLOOKUP(G401,Round4_Transactions!$A$2:$F$800,6,FALSE))</f>
        <v/>
      </c>
      <c r="M401" s="115"/>
      <c r="N401" s="115"/>
      <c r="O401" s="115"/>
      <c r="P401" s="115"/>
      <c r="Q401" s="115"/>
      <c r="R401" s="115"/>
      <c r="S401" s="115"/>
      <c r="T401" s="115"/>
      <c r="U401" s="115"/>
      <c r="V401" s="115"/>
      <c r="W401" s="115"/>
      <c r="X401" s="115"/>
      <c r="Y401" s="115"/>
      <c r="Z401" s="115"/>
      <c r="AA401" s="115"/>
      <c r="AB401" s="115"/>
      <c r="AC401" s="115"/>
      <c r="AD401" s="115"/>
      <c r="AE401" s="115"/>
      <c r="AF401" s="115"/>
      <c r="AG401" s="115"/>
      <c r="AH401" s="115"/>
      <c r="AI401" s="115"/>
      <c r="AJ401" s="115"/>
      <c r="AK401" s="115"/>
      <c r="AL401" s="117"/>
      <c r="AM401" s="117"/>
      <c r="AN401" s="117"/>
      <c r="AO401" s="117"/>
      <c r="AP401" s="117"/>
    </row>
    <row r="402">
      <c r="A402" s="102" t="str">
        <f>Stock_Prices!A32</f>
        <v>VODA</v>
      </c>
      <c r="B402" s="102" t="str">
        <f>Stock_Prices!B32</f>
        <v>Vodafone</v>
      </c>
      <c r="C402" s="103">
        <f>Stock_Prices!C32-D402</f>
        <v>100000</v>
      </c>
      <c r="D402" s="104">
        <f>SUM(H402:H480)-SUM(J402:J480)</f>
        <v>0</v>
      </c>
      <c r="E402" s="118">
        <f>Stock_Prices!I32</f>
        <v>0.8</v>
      </c>
      <c r="F402" s="106">
        <f>Stock_Prices!J32</f>
        <v>3255</v>
      </c>
      <c r="G402" s="90" t="s">
        <v>595</v>
      </c>
      <c r="H402" s="14">
        <f>IF(ISNA(VLOOKUP(G402,Round4_Transactions!$A$2:$F$800,2,FALSE)), 0,VLOOKUP(G402,Round4_Transactions!$A$2:$F$800,2,FALSE))</f>
        <v>0</v>
      </c>
      <c r="I402" s="60">
        <f>IF(ISNA(VLOOKUP(G402,Round4_Transactions!$A$2:$F$800,3,FALSE)), 0,VLOOKUP(G402,Round4_Transactions!$A$2:$F$800,3,FALSE))</f>
        <v>0</v>
      </c>
      <c r="J402" s="60">
        <f>IF(ISNA(VLOOKUP(G402,Round4_Transactions!$A$2:$F$800,4,FALSE)), 0,VLOOKUP(G402,Round4_Transactions!$A$2:$F$800,4,FALSE))</f>
        <v>0</v>
      </c>
      <c r="K402" s="60">
        <f>IF(ISNA(VLOOKUP(G402,Round4_Transactions!$A$2:$F$800,5,FALSE)), 0,VLOOKUP(G402,Round4_Transactions!$A$2:$F$800,5,FALSE))</f>
        <v>0</v>
      </c>
      <c r="L402" s="86">
        <f>IF(ISNA(VLOOKUP(G402,Round4_Transactions!$A$2:$F$800,6,FALSE)), 0,VLOOKUP(G402,Round4_Transactions!$A$2:$F$800,6,FALSE))</f>
        <v>0</v>
      </c>
      <c r="M402" s="107">
        <f t="shared" ref="M402:M800" si="79">-I402*H402+J402*K402</f>
        <v>0</v>
      </c>
      <c r="N402" s="107">
        <f>if($L402=1,$M402,0)</f>
        <v>0</v>
      </c>
      <c r="O402" s="107">
        <f>if($L402=2,$M402,0)</f>
        <v>0</v>
      </c>
      <c r="P402" s="107">
        <f>if($L402=3,$M402,0)</f>
        <v>0</v>
      </c>
      <c r="Q402" s="107">
        <f>if($L402=4,$M402,0)</f>
        <v>0</v>
      </c>
      <c r="R402" s="107">
        <f>if($L402=5,$M402,0)</f>
        <v>0</v>
      </c>
      <c r="S402" s="107">
        <f>if($L402=6,$M402,0)</f>
        <v>0</v>
      </c>
      <c r="T402" s="107">
        <f>if($L402=7,$M402,0)</f>
        <v>0</v>
      </c>
      <c r="U402" s="107">
        <f>if($L402=8,$M402,0)</f>
        <v>0</v>
      </c>
      <c r="V402" s="107">
        <f>if($L402=9,$M402,0)</f>
        <v>0</v>
      </c>
      <c r="W402" s="107">
        <f>if($L402=10,$M402,0)</f>
        <v>0</v>
      </c>
      <c r="X402" s="107">
        <f>if($L402=11,$M402,0)</f>
        <v>0</v>
      </c>
      <c r="Y402" s="107">
        <f>if($L402=12,$M402,0)</f>
        <v>0</v>
      </c>
      <c r="Z402" s="107">
        <f>if($L402=1,$H402-$J402,0)</f>
        <v>0</v>
      </c>
      <c r="AA402" s="107">
        <f>if($L402=2,$H402-$J402,0)</f>
        <v>0</v>
      </c>
      <c r="AB402" s="107">
        <f>if($L402=3,$H402-$J402,0)</f>
        <v>0</v>
      </c>
      <c r="AC402" s="107">
        <f>if($L402=4,$H402-$J402,0)</f>
        <v>0</v>
      </c>
      <c r="AD402" s="107">
        <f>if($L402=5,$H402-$J402,0)</f>
        <v>0</v>
      </c>
      <c r="AE402" s="107">
        <f>if($L402=6,$H402-$J402,0)</f>
        <v>0</v>
      </c>
      <c r="AF402" s="107">
        <f>if($L402=7,$H402-$J402,0)</f>
        <v>0</v>
      </c>
      <c r="AG402" s="107">
        <f>if($L402=8,$H402-$J402,0)</f>
        <v>0</v>
      </c>
      <c r="AH402" s="107">
        <f>if($L402=9,$H402-$J402,0)</f>
        <v>0</v>
      </c>
      <c r="AI402" s="107">
        <f>if($L402=10,$H402-$J402,0)</f>
        <v>0</v>
      </c>
      <c r="AJ402" s="107">
        <f>if($L402=11,$H402-$J402,0)</f>
        <v>0</v>
      </c>
      <c r="AK402" s="107">
        <f>if($L402=12,$H402-$J402,0)</f>
        <v>0</v>
      </c>
    </row>
    <row r="403">
      <c r="A403" s="107"/>
      <c r="B403" s="107"/>
      <c r="C403" s="107"/>
      <c r="D403" s="107"/>
      <c r="E403" s="107"/>
      <c r="F403" s="108">
        <f t="shared" ref="F403:F480" si="80">if(H402&gt;0,I402+$E$402*(I402-F402)+$E$402,if(J402&gt;0,K402+$E$402*(K402-F402)-$E$402,F402))</f>
        <v>3255</v>
      </c>
      <c r="G403" s="90" t="s">
        <v>596</v>
      </c>
      <c r="H403" s="14">
        <f>IF(ISNA(VLOOKUP(G403,Round4_Transactions!$A$2:$F$800,2,FALSE)), 0,VLOOKUP(G403,Round4_Transactions!$A$2:$F$800,2,FALSE))</f>
        <v>0</v>
      </c>
      <c r="I403" s="60">
        <f>IF(ISNA(VLOOKUP(G403,Round4_Transactions!$A$2:$F$800,3,FALSE)), 0,VLOOKUP(G403,Round4_Transactions!$A$2:$F$800,3,FALSE))</f>
        <v>0</v>
      </c>
      <c r="J403" s="60">
        <f>IF(ISNA(VLOOKUP(G403,Round4_Transactions!$A$2:$F$800,4,FALSE)), 0,VLOOKUP(G403,Round4_Transactions!$A$2:$F$800,4,FALSE))</f>
        <v>0</v>
      </c>
      <c r="K403" s="60">
        <f>IF(ISNA(VLOOKUP(G403,Round4_Transactions!$A$2:$F$800,5,FALSE)), 0,VLOOKUP(G403,Round4_Transactions!$A$2:$F$800,5,FALSE))</f>
        <v>0</v>
      </c>
      <c r="L403" s="86">
        <f>IF(ISNA(VLOOKUP(G403,Round4_Transactions!$A$2:$F$800,6,FALSE)), 0,VLOOKUP(G403,Round4_Transactions!$A$2:$F$800,6,FALSE))</f>
        <v>0</v>
      </c>
      <c r="M403" s="107">
        <f t="shared" si="79"/>
        <v>0</v>
      </c>
      <c r="N403" s="107">
        <f t="shared" ref="N403:N800" si="81">if($L403=1,$M403+N402,N402)</f>
        <v>0</v>
      </c>
      <c r="O403" s="107">
        <f t="shared" ref="O403:O800" si="82">if($L403=2,$M403+O402,O402)</f>
        <v>0</v>
      </c>
      <c r="P403" s="107">
        <f t="shared" ref="P403:P800" si="83">if($L403=3,$M403+P402,P402)</f>
        <v>0</v>
      </c>
      <c r="Q403" s="107">
        <f t="shared" ref="Q403:Q800" si="84">if($L403=4,$M403+Q402,Q402)</f>
        <v>0</v>
      </c>
      <c r="R403" s="107">
        <f t="shared" ref="R403:R800" si="85">if($L403=5,$M403+R402,R402)</f>
        <v>0</v>
      </c>
      <c r="S403" s="107">
        <f t="shared" ref="S403:S800" si="86">if($L403=6,$M403+S402,S402)</f>
        <v>0</v>
      </c>
      <c r="T403" s="107">
        <f t="shared" ref="T403:T800" si="87">if($L403=7,$M403+T402,T402)</f>
        <v>0</v>
      </c>
      <c r="U403" s="107">
        <f t="shared" ref="U403:U800" si="88">if($L403=8,$M403+U402,U402)</f>
        <v>0</v>
      </c>
      <c r="V403" s="107">
        <f t="shared" ref="V403:V800" si="89">if($L403=9,$M403+V402,V402)</f>
        <v>0</v>
      </c>
      <c r="W403" s="107">
        <f t="shared" ref="W403:W800" si="90">if($L403=10,$M403+W402,W402)</f>
        <v>0</v>
      </c>
      <c r="X403" s="107">
        <f t="shared" ref="X403:X800" si="91">if($L403=11,$M403+X402,X402)</f>
        <v>0</v>
      </c>
      <c r="Y403" s="107">
        <f t="shared" ref="Y403:Y800" si="92">if($L403=12,$M403+Y402,Y402)</f>
        <v>0</v>
      </c>
      <c r="Z403" s="107">
        <f t="shared" ref="Z403:Z480" si="93">if($L403=1,$H403-$J403+Z402,Z402)</f>
        <v>0</v>
      </c>
      <c r="AA403" s="107">
        <f t="shared" ref="AA403:AA480" si="94">if($L403=2,$H403-$J403+AA402,AA402)</f>
        <v>0</v>
      </c>
      <c r="AB403" s="107">
        <f t="shared" ref="AB403:AB480" si="95">if($L403=3,$H403-$J403+AB402,AB402)</f>
        <v>0</v>
      </c>
      <c r="AC403" s="107">
        <f t="shared" ref="AC403:AC480" si="96">if($L403=4,$H403-$J403+AC402,AC402)</f>
        <v>0</v>
      </c>
      <c r="AD403" s="107">
        <f t="shared" ref="AD403:AD480" si="97">if($L403=5,$H403-$J403+AD402,AD402)</f>
        <v>0</v>
      </c>
      <c r="AE403" s="107">
        <f t="shared" ref="AE403:AE480" si="98">if($L403=6,$H403-$J403+AE402,AE402)</f>
        <v>0</v>
      </c>
      <c r="AF403" s="107">
        <f t="shared" ref="AF403:AF480" si="99">if($L403=7,$H403-$J403+AF402,AF402)</f>
        <v>0</v>
      </c>
      <c r="AG403" s="107">
        <f t="shared" ref="AG403:AG480" si="100">if($L403=8,$H403-$J403+AG402,AG402)</f>
        <v>0</v>
      </c>
      <c r="AH403" s="107">
        <f t="shared" ref="AH403:AH480" si="101">if($L403=9,$H403-$J403+AH402,AH402)</f>
        <v>0</v>
      </c>
      <c r="AI403" s="107">
        <f t="shared" ref="AI403:AI480" si="102">if($L403=10,$H403-$J403+AI402,AI402)</f>
        <v>0</v>
      </c>
      <c r="AJ403" s="107">
        <f t="shared" ref="AJ403:AJ480" si="103">if($L403=11,$H403-$J403+AJ402,AJ402)</f>
        <v>0</v>
      </c>
      <c r="AK403" s="107">
        <f t="shared" ref="AK403:AK480" si="104">if($L403=12,$H403-$J403+AK402,AK402)</f>
        <v>0</v>
      </c>
    </row>
    <row r="404">
      <c r="A404" s="107"/>
      <c r="B404" s="107"/>
      <c r="C404" s="107"/>
      <c r="D404" s="107"/>
      <c r="E404" s="107"/>
      <c r="F404" s="108">
        <f t="shared" si="80"/>
        <v>3255</v>
      </c>
      <c r="G404" s="90" t="s">
        <v>597</v>
      </c>
      <c r="H404" s="14">
        <f>IF(ISNA(VLOOKUP(G404,Round4_Transactions!$A$2:$F$800,2,FALSE)), 0,VLOOKUP(G404,Round4_Transactions!$A$2:$F$800,2,FALSE))</f>
        <v>0</v>
      </c>
      <c r="I404" s="60">
        <f>IF(ISNA(VLOOKUP(G404,Round4_Transactions!$A$2:$F$800,3,FALSE)), 0,VLOOKUP(G404,Round4_Transactions!$A$2:$F$800,3,FALSE))</f>
        <v>0</v>
      </c>
      <c r="J404" s="60">
        <f>IF(ISNA(VLOOKUP(G404,Round4_Transactions!$A$2:$F$800,4,FALSE)), 0,VLOOKUP(G404,Round4_Transactions!$A$2:$F$800,4,FALSE))</f>
        <v>0</v>
      </c>
      <c r="K404" s="60">
        <f>IF(ISNA(VLOOKUP(G404,Round4_Transactions!$A$2:$F$800,5,FALSE)), 0,VLOOKUP(G404,Round4_Transactions!$A$2:$F$800,5,FALSE))</f>
        <v>0</v>
      </c>
      <c r="L404" s="86">
        <f>IF(ISNA(VLOOKUP(G404,Round4_Transactions!$A$2:$F$800,6,FALSE)), 0,VLOOKUP(G404,Round4_Transactions!$A$2:$F$800,6,FALSE))</f>
        <v>0</v>
      </c>
      <c r="M404" s="107">
        <f t="shared" si="79"/>
        <v>0</v>
      </c>
      <c r="N404" s="107">
        <f t="shared" si="81"/>
        <v>0</v>
      </c>
      <c r="O404" s="107">
        <f t="shared" si="82"/>
        <v>0</v>
      </c>
      <c r="P404" s="107">
        <f t="shared" si="83"/>
        <v>0</v>
      </c>
      <c r="Q404" s="107">
        <f t="shared" si="84"/>
        <v>0</v>
      </c>
      <c r="R404" s="107">
        <f t="shared" si="85"/>
        <v>0</v>
      </c>
      <c r="S404" s="107">
        <f t="shared" si="86"/>
        <v>0</v>
      </c>
      <c r="T404" s="107">
        <f t="shared" si="87"/>
        <v>0</v>
      </c>
      <c r="U404" s="107">
        <f t="shared" si="88"/>
        <v>0</v>
      </c>
      <c r="V404" s="107">
        <f t="shared" si="89"/>
        <v>0</v>
      </c>
      <c r="W404" s="107">
        <f t="shared" si="90"/>
        <v>0</v>
      </c>
      <c r="X404" s="107">
        <f t="shared" si="91"/>
        <v>0</v>
      </c>
      <c r="Y404" s="107">
        <f t="shared" si="92"/>
        <v>0</v>
      </c>
      <c r="Z404" s="107">
        <f t="shared" si="93"/>
        <v>0</v>
      </c>
      <c r="AA404" s="107">
        <f t="shared" si="94"/>
        <v>0</v>
      </c>
      <c r="AB404" s="107">
        <f t="shared" si="95"/>
        <v>0</v>
      </c>
      <c r="AC404" s="107">
        <f t="shared" si="96"/>
        <v>0</v>
      </c>
      <c r="AD404" s="107">
        <f t="shared" si="97"/>
        <v>0</v>
      </c>
      <c r="AE404" s="107">
        <f t="shared" si="98"/>
        <v>0</v>
      </c>
      <c r="AF404" s="107">
        <f t="shared" si="99"/>
        <v>0</v>
      </c>
      <c r="AG404" s="107">
        <f t="shared" si="100"/>
        <v>0</v>
      </c>
      <c r="AH404" s="107">
        <f t="shared" si="101"/>
        <v>0</v>
      </c>
      <c r="AI404" s="107">
        <f t="shared" si="102"/>
        <v>0</v>
      </c>
      <c r="AJ404" s="107">
        <f t="shared" si="103"/>
        <v>0</v>
      </c>
      <c r="AK404" s="107">
        <f t="shared" si="104"/>
        <v>0</v>
      </c>
    </row>
    <row r="405">
      <c r="A405" s="107"/>
      <c r="B405" s="107"/>
      <c r="C405" s="107"/>
      <c r="D405" s="107"/>
      <c r="E405" s="107"/>
      <c r="F405" s="108">
        <f t="shared" si="80"/>
        <v>3255</v>
      </c>
      <c r="G405" s="90" t="s">
        <v>598</v>
      </c>
      <c r="H405" s="14">
        <f>IF(ISNA(VLOOKUP(G405,Round4_Transactions!$A$2:$F$800,2,FALSE)), 0,VLOOKUP(G405,Round4_Transactions!$A$2:$F$800,2,FALSE))</f>
        <v>0</v>
      </c>
      <c r="I405" s="60">
        <f>IF(ISNA(VLOOKUP(G405,Round4_Transactions!$A$2:$F$800,3,FALSE)), 0,VLOOKUP(G405,Round4_Transactions!$A$2:$F$800,3,FALSE))</f>
        <v>0</v>
      </c>
      <c r="J405" s="60">
        <f>IF(ISNA(VLOOKUP(G405,Round4_Transactions!$A$2:$F$800,4,FALSE)), 0,VLOOKUP(G405,Round4_Transactions!$A$2:$F$800,4,FALSE))</f>
        <v>0</v>
      </c>
      <c r="K405" s="60">
        <f>IF(ISNA(VLOOKUP(G405,Round4_Transactions!$A$2:$F$800,5,FALSE)), 0,VLOOKUP(G405,Round4_Transactions!$A$2:$F$800,5,FALSE))</f>
        <v>0</v>
      </c>
      <c r="L405" s="86">
        <f>IF(ISNA(VLOOKUP(G405,Round4_Transactions!$A$2:$F$800,6,FALSE)), 0,VLOOKUP(G405,Round4_Transactions!$A$2:$F$800,6,FALSE))</f>
        <v>0</v>
      </c>
      <c r="M405" s="107">
        <f t="shared" si="79"/>
        <v>0</v>
      </c>
      <c r="N405" s="107">
        <f t="shared" si="81"/>
        <v>0</v>
      </c>
      <c r="O405" s="107">
        <f t="shared" si="82"/>
        <v>0</v>
      </c>
      <c r="P405" s="107">
        <f t="shared" si="83"/>
        <v>0</v>
      </c>
      <c r="Q405" s="107">
        <f t="shared" si="84"/>
        <v>0</v>
      </c>
      <c r="R405" s="107">
        <f t="shared" si="85"/>
        <v>0</v>
      </c>
      <c r="S405" s="107">
        <f t="shared" si="86"/>
        <v>0</v>
      </c>
      <c r="T405" s="107">
        <f t="shared" si="87"/>
        <v>0</v>
      </c>
      <c r="U405" s="107">
        <f t="shared" si="88"/>
        <v>0</v>
      </c>
      <c r="V405" s="107">
        <f t="shared" si="89"/>
        <v>0</v>
      </c>
      <c r="W405" s="107">
        <f t="shared" si="90"/>
        <v>0</v>
      </c>
      <c r="X405" s="107">
        <f t="shared" si="91"/>
        <v>0</v>
      </c>
      <c r="Y405" s="107">
        <f t="shared" si="92"/>
        <v>0</v>
      </c>
      <c r="Z405" s="107">
        <f t="shared" si="93"/>
        <v>0</v>
      </c>
      <c r="AA405" s="107">
        <f t="shared" si="94"/>
        <v>0</v>
      </c>
      <c r="AB405" s="107">
        <f t="shared" si="95"/>
        <v>0</v>
      </c>
      <c r="AC405" s="107">
        <f t="shared" si="96"/>
        <v>0</v>
      </c>
      <c r="AD405" s="107">
        <f t="shared" si="97"/>
        <v>0</v>
      </c>
      <c r="AE405" s="107">
        <f t="shared" si="98"/>
        <v>0</v>
      </c>
      <c r="AF405" s="107">
        <f t="shared" si="99"/>
        <v>0</v>
      </c>
      <c r="AG405" s="107">
        <f t="shared" si="100"/>
        <v>0</v>
      </c>
      <c r="AH405" s="107">
        <f t="shared" si="101"/>
        <v>0</v>
      </c>
      <c r="AI405" s="107">
        <f t="shared" si="102"/>
        <v>0</v>
      </c>
      <c r="AJ405" s="107">
        <f t="shared" si="103"/>
        <v>0</v>
      </c>
      <c r="AK405" s="107">
        <f t="shared" si="104"/>
        <v>0</v>
      </c>
    </row>
    <row r="406">
      <c r="A406" s="107"/>
      <c r="B406" s="107"/>
      <c r="C406" s="107"/>
      <c r="D406" s="107"/>
      <c r="E406" s="107"/>
      <c r="F406" s="108">
        <f t="shared" si="80"/>
        <v>3255</v>
      </c>
      <c r="G406" s="90" t="s">
        <v>599</v>
      </c>
      <c r="H406" s="14">
        <f>IF(ISNA(VLOOKUP(G406,Round4_Transactions!$A$2:$F$800,2,FALSE)), 0,VLOOKUP(G406,Round4_Transactions!$A$2:$F$800,2,FALSE))</f>
        <v>0</v>
      </c>
      <c r="I406" s="60">
        <f>IF(ISNA(VLOOKUP(G406,Round4_Transactions!$A$2:$F$800,3,FALSE)), 0,VLOOKUP(G406,Round4_Transactions!$A$2:$F$800,3,FALSE))</f>
        <v>0</v>
      </c>
      <c r="J406" s="60">
        <f>IF(ISNA(VLOOKUP(G406,Round4_Transactions!$A$2:$F$800,4,FALSE)), 0,VLOOKUP(G406,Round4_Transactions!$A$2:$F$800,4,FALSE))</f>
        <v>0</v>
      </c>
      <c r="K406" s="60">
        <f>IF(ISNA(VLOOKUP(G406,Round4_Transactions!$A$2:$F$800,5,FALSE)), 0,VLOOKUP(G406,Round4_Transactions!$A$2:$F$800,5,FALSE))</f>
        <v>0</v>
      </c>
      <c r="L406" s="86">
        <f>IF(ISNA(VLOOKUP(G406,Round4_Transactions!$A$2:$F$800,6,FALSE)), 0,VLOOKUP(G406,Round4_Transactions!$A$2:$F$800,6,FALSE))</f>
        <v>0</v>
      </c>
      <c r="M406" s="107">
        <f t="shared" si="79"/>
        <v>0</v>
      </c>
      <c r="N406" s="107">
        <f t="shared" si="81"/>
        <v>0</v>
      </c>
      <c r="O406" s="107">
        <f t="shared" si="82"/>
        <v>0</v>
      </c>
      <c r="P406" s="107">
        <f t="shared" si="83"/>
        <v>0</v>
      </c>
      <c r="Q406" s="107">
        <f t="shared" si="84"/>
        <v>0</v>
      </c>
      <c r="R406" s="107">
        <f t="shared" si="85"/>
        <v>0</v>
      </c>
      <c r="S406" s="107">
        <f t="shared" si="86"/>
        <v>0</v>
      </c>
      <c r="T406" s="107">
        <f t="shared" si="87"/>
        <v>0</v>
      </c>
      <c r="U406" s="107">
        <f t="shared" si="88"/>
        <v>0</v>
      </c>
      <c r="V406" s="107">
        <f t="shared" si="89"/>
        <v>0</v>
      </c>
      <c r="W406" s="107">
        <f t="shared" si="90"/>
        <v>0</v>
      </c>
      <c r="X406" s="107">
        <f t="shared" si="91"/>
        <v>0</v>
      </c>
      <c r="Y406" s="107">
        <f t="shared" si="92"/>
        <v>0</v>
      </c>
      <c r="Z406" s="107">
        <f t="shared" si="93"/>
        <v>0</v>
      </c>
      <c r="AA406" s="107">
        <f t="shared" si="94"/>
        <v>0</v>
      </c>
      <c r="AB406" s="107">
        <f t="shared" si="95"/>
        <v>0</v>
      </c>
      <c r="AC406" s="107">
        <f t="shared" si="96"/>
        <v>0</v>
      </c>
      <c r="AD406" s="107">
        <f t="shared" si="97"/>
        <v>0</v>
      </c>
      <c r="AE406" s="107">
        <f t="shared" si="98"/>
        <v>0</v>
      </c>
      <c r="AF406" s="107">
        <f t="shared" si="99"/>
        <v>0</v>
      </c>
      <c r="AG406" s="107">
        <f t="shared" si="100"/>
        <v>0</v>
      </c>
      <c r="AH406" s="107">
        <f t="shared" si="101"/>
        <v>0</v>
      </c>
      <c r="AI406" s="107">
        <f t="shared" si="102"/>
        <v>0</v>
      </c>
      <c r="AJ406" s="107">
        <f t="shared" si="103"/>
        <v>0</v>
      </c>
      <c r="AK406" s="107">
        <f t="shared" si="104"/>
        <v>0</v>
      </c>
    </row>
    <row r="407">
      <c r="A407" s="107"/>
      <c r="B407" s="107"/>
      <c r="C407" s="107"/>
      <c r="D407" s="107"/>
      <c r="E407" s="107"/>
      <c r="F407" s="108">
        <f t="shared" si="80"/>
        <v>3255</v>
      </c>
      <c r="G407" s="90" t="s">
        <v>600</v>
      </c>
      <c r="H407" s="14">
        <f>IF(ISNA(VLOOKUP(G407,Round4_Transactions!$A$2:$F$800,2,FALSE)), 0,VLOOKUP(G407,Round4_Transactions!$A$2:$F$800,2,FALSE))</f>
        <v>0</v>
      </c>
      <c r="I407" s="60">
        <f>IF(ISNA(VLOOKUP(G407,Round4_Transactions!$A$2:$F$800,3,FALSE)), 0,VLOOKUP(G407,Round4_Transactions!$A$2:$F$800,3,FALSE))</f>
        <v>0</v>
      </c>
      <c r="J407" s="60">
        <f>IF(ISNA(VLOOKUP(G407,Round4_Transactions!$A$2:$F$800,4,FALSE)), 0,VLOOKUP(G407,Round4_Transactions!$A$2:$F$800,4,FALSE))</f>
        <v>0</v>
      </c>
      <c r="K407" s="60">
        <f>IF(ISNA(VLOOKUP(G407,Round4_Transactions!$A$2:$F$800,5,FALSE)), 0,VLOOKUP(G407,Round4_Transactions!$A$2:$F$800,5,FALSE))</f>
        <v>0</v>
      </c>
      <c r="L407" s="86">
        <f>IF(ISNA(VLOOKUP(G407,Round4_Transactions!$A$2:$F$800,6,FALSE)), 0,VLOOKUP(G407,Round4_Transactions!$A$2:$F$800,6,FALSE))</f>
        <v>0</v>
      </c>
      <c r="M407" s="107">
        <f t="shared" si="79"/>
        <v>0</v>
      </c>
      <c r="N407" s="107">
        <f t="shared" si="81"/>
        <v>0</v>
      </c>
      <c r="O407" s="107">
        <f t="shared" si="82"/>
        <v>0</v>
      </c>
      <c r="P407" s="107">
        <f t="shared" si="83"/>
        <v>0</v>
      </c>
      <c r="Q407" s="107">
        <f t="shared" si="84"/>
        <v>0</v>
      </c>
      <c r="R407" s="107">
        <f t="shared" si="85"/>
        <v>0</v>
      </c>
      <c r="S407" s="107">
        <f t="shared" si="86"/>
        <v>0</v>
      </c>
      <c r="T407" s="107">
        <f t="shared" si="87"/>
        <v>0</v>
      </c>
      <c r="U407" s="107">
        <f t="shared" si="88"/>
        <v>0</v>
      </c>
      <c r="V407" s="107">
        <f t="shared" si="89"/>
        <v>0</v>
      </c>
      <c r="W407" s="107">
        <f t="shared" si="90"/>
        <v>0</v>
      </c>
      <c r="X407" s="107">
        <f t="shared" si="91"/>
        <v>0</v>
      </c>
      <c r="Y407" s="107">
        <f t="shared" si="92"/>
        <v>0</v>
      </c>
      <c r="Z407" s="107">
        <f t="shared" si="93"/>
        <v>0</v>
      </c>
      <c r="AA407" s="107">
        <f t="shared" si="94"/>
        <v>0</v>
      </c>
      <c r="AB407" s="107">
        <f t="shared" si="95"/>
        <v>0</v>
      </c>
      <c r="AC407" s="107">
        <f t="shared" si="96"/>
        <v>0</v>
      </c>
      <c r="AD407" s="107">
        <f t="shared" si="97"/>
        <v>0</v>
      </c>
      <c r="AE407" s="107">
        <f t="shared" si="98"/>
        <v>0</v>
      </c>
      <c r="AF407" s="107">
        <f t="shared" si="99"/>
        <v>0</v>
      </c>
      <c r="AG407" s="107">
        <f t="shared" si="100"/>
        <v>0</v>
      </c>
      <c r="AH407" s="107">
        <f t="shared" si="101"/>
        <v>0</v>
      </c>
      <c r="AI407" s="107">
        <f t="shared" si="102"/>
        <v>0</v>
      </c>
      <c r="AJ407" s="107">
        <f t="shared" si="103"/>
        <v>0</v>
      </c>
      <c r="AK407" s="107">
        <f t="shared" si="104"/>
        <v>0</v>
      </c>
    </row>
    <row r="408">
      <c r="A408" s="107"/>
      <c r="B408" s="107"/>
      <c r="C408" s="107"/>
      <c r="D408" s="107"/>
      <c r="E408" s="107"/>
      <c r="F408" s="108">
        <f t="shared" si="80"/>
        <v>3255</v>
      </c>
      <c r="G408" s="90" t="s">
        <v>601</v>
      </c>
      <c r="H408" s="14">
        <f>IF(ISNA(VLOOKUP(G408,Round4_Transactions!$A$2:$F$800,2,FALSE)), 0,VLOOKUP(G408,Round4_Transactions!$A$2:$F$800,2,FALSE))</f>
        <v>0</v>
      </c>
      <c r="I408" s="60">
        <f>IF(ISNA(VLOOKUP(G408,Round4_Transactions!$A$2:$F$800,3,FALSE)), 0,VLOOKUP(G408,Round4_Transactions!$A$2:$F$800,3,FALSE))</f>
        <v>0</v>
      </c>
      <c r="J408" s="60">
        <f>IF(ISNA(VLOOKUP(G408,Round4_Transactions!$A$2:$F$800,4,FALSE)), 0,VLOOKUP(G408,Round4_Transactions!$A$2:$F$800,4,FALSE))</f>
        <v>0</v>
      </c>
      <c r="K408" s="60">
        <f>IF(ISNA(VLOOKUP(G408,Round4_Transactions!$A$2:$F$800,5,FALSE)), 0,VLOOKUP(G408,Round4_Transactions!$A$2:$F$800,5,FALSE))</f>
        <v>0</v>
      </c>
      <c r="L408" s="86">
        <f>IF(ISNA(VLOOKUP(G408,Round4_Transactions!$A$2:$F$800,6,FALSE)), 0,VLOOKUP(G408,Round4_Transactions!$A$2:$F$800,6,FALSE))</f>
        <v>0</v>
      </c>
      <c r="M408" s="107">
        <f t="shared" si="79"/>
        <v>0</v>
      </c>
      <c r="N408" s="107">
        <f t="shared" si="81"/>
        <v>0</v>
      </c>
      <c r="O408" s="107">
        <f t="shared" si="82"/>
        <v>0</v>
      </c>
      <c r="P408" s="107">
        <f t="shared" si="83"/>
        <v>0</v>
      </c>
      <c r="Q408" s="107">
        <f t="shared" si="84"/>
        <v>0</v>
      </c>
      <c r="R408" s="107">
        <f t="shared" si="85"/>
        <v>0</v>
      </c>
      <c r="S408" s="107">
        <f t="shared" si="86"/>
        <v>0</v>
      </c>
      <c r="T408" s="107">
        <f t="shared" si="87"/>
        <v>0</v>
      </c>
      <c r="U408" s="107">
        <f t="shared" si="88"/>
        <v>0</v>
      </c>
      <c r="V408" s="107">
        <f t="shared" si="89"/>
        <v>0</v>
      </c>
      <c r="W408" s="107">
        <f t="shared" si="90"/>
        <v>0</v>
      </c>
      <c r="X408" s="107">
        <f t="shared" si="91"/>
        <v>0</v>
      </c>
      <c r="Y408" s="107">
        <f t="shared" si="92"/>
        <v>0</v>
      </c>
      <c r="Z408" s="107">
        <f t="shared" si="93"/>
        <v>0</v>
      </c>
      <c r="AA408" s="107">
        <f t="shared" si="94"/>
        <v>0</v>
      </c>
      <c r="AB408" s="107">
        <f t="shared" si="95"/>
        <v>0</v>
      </c>
      <c r="AC408" s="107">
        <f t="shared" si="96"/>
        <v>0</v>
      </c>
      <c r="AD408" s="107">
        <f t="shared" si="97"/>
        <v>0</v>
      </c>
      <c r="AE408" s="107">
        <f t="shared" si="98"/>
        <v>0</v>
      </c>
      <c r="AF408" s="107">
        <f t="shared" si="99"/>
        <v>0</v>
      </c>
      <c r="AG408" s="107">
        <f t="shared" si="100"/>
        <v>0</v>
      </c>
      <c r="AH408" s="107">
        <f t="shared" si="101"/>
        <v>0</v>
      </c>
      <c r="AI408" s="107">
        <f t="shared" si="102"/>
        <v>0</v>
      </c>
      <c r="AJ408" s="107">
        <f t="shared" si="103"/>
        <v>0</v>
      </c>
      <c r="AK408" s="107">
        <f t="shared" si="104"/>
        <v>0</v>
      </c>
    </row>
    <row r="409">
      <c r="A409" s="107"/>
      <c r="B409" s="107"/>
      <c r="C409" s="107"/>
      <c r="D409" s="107"/>
      <c r="E409" s="107"/>
      <c r="F409" s="108">
        <f t="shared" si="80"/>
        <v>3255</v>
      </c>
      <c r="G409" s="90" t="s">
        <v>602</v>
      </c>
      <c r="H409" s="14">
        <f>IF(ISNA(VLOOKUP(G409,Round4_Transactions!$A$2:$F$800,2,FALSE)), 0,VLOOKUP(G409,Round4_Transactions!$A$2:$F$800,2,FALSE))</f>
        <v>0</v>
      </c>
      <c r="I409" s="60">
        <f>IF(ISNA(VLOOKUP(G409,Round4_Transactions!$A$2:$F$800,3,FALSE)), 0,VLOOKUP(G409,Round4_Transactions!$A$2:$F$800,3,FALSE))</f>
        <v>0</v>
      </c>
      <c r="J409" s="60">
        <f>IF(ISNA(VLOOKUP(G409,Round4_Transactions!$A$2:$F$800,4,FALSE)), 0,VLOOKUP(G409,Round4_Transactions!$A$2:$F$800,4,FALSE))</f>
        <v>0</v>
      </c>
      <c r="K409" s="60">
        <f>IF(ISNA(VLOOKUP(G409,Round4_Transactions!$A$2:$F$800,5,FALSE)), 0,VLOOKUP(G409,Round4_Transactions!$A$2:$F$800,5,FALSE))</f>
        <v>0</v>
      </c>
      <c r="L409" s="86">
        <f>IF(ISNA(VLOOKUP(G409,Round4_Transactions!$A$2:$F$800,6,FALSE)), 0,VLOOKUP(G409,Round4_Transactions!$A$2:$F$800,6,FALSE))</f>
        <v>0</v>
      </c>
      <c r="M409" s="107">
        <f t="shared" si="79"/>
        <v>0</v>
      </c>
      <c r="N409" s="107">
        <f t="shared" si="81"/>
        <v>0</v>
      </c>
      <c r="O409" s="107">
        <f t="shared" si="82"/>
        <v>0</v>
      </c>
      <c r="P409" s="107">
        <f t="shared" si="83"/>
        <v>0</v>
      </c>
      <c r="Q409" s="107">
        <f t="shared" si="84"/>
        <v>0</v>
      </c>
      <c r="R409" s="107">
        <f t="shared" si="85"/>
        <v>0</v>
      </c>
      <c r="S409" s="107">
        <f t="shared" si="86"/>
        <v>0</v>
      </c>
      <c r="T409" s="107">
        <f t="shared" si="87"/>
        <v>0</v>
      </c>
      <c r="U409" s="107">
        <f t="shared" si="88"/>
        <v>0</v>
      </c>
      <c r="V409" s="107">
        <f t="shared" si="89"/>
        <v>0</v>
      </c>
      <c r="W409" s="107">
        <f t="shared" si="90"/>
        <v>0</v>
      </c>
      <c r="X409" s="107">
        <f t="shared" si="91"/>
        <v>0</v>
      </c>
      <c r="Y409" s="107">
        <f t="shared" si="92"/>
        <v>0</v>
      </c>
      <c r="Z409" s="107">
        <f t="shared" si="93"/>
        <v>0</v>
      </c>
      <c r="AA409" s="107">
        <f t="shared" si="94"/>
        <v>0</v>
      </c>
      <c r="AB409" s="107">
        <f t="shared" si="95"/>
        <v>0</v>
      </c>
      <c r="AC409" s="107">
        <f t="shared" si="96"/>
        <v>0</v>
      </c>
      <c r="AD409" s="107">
        <f t="shared" si="97"/>
        <v>0</v>
      </c>
      <c r="AE409" s="107">
        <f t="shared" si="98"/>
        <v>0</v>
      </c>
      <c r="AF409" s="107">
        <f t="shared" si="99"/>
        <v>0</v>
      </c>
      <c r="AG409" s="107">
        <f t="shared" si="100"/>
        <v>0</v>
      </c>
      <c r="AH409" s="107">
        <f t="shared" si="101"/>
        <v>0</v>
      </c>
      <c r="AI409" s="107">
        <f t="shared" si="102"/>
        <v>0</v>
      </c>
      <c r="AJ409" s="107">
        <f t="shared" si="103"/>
        <v>0</v>
      </c>
      <c r="AK409" s="107">
        <f t="shared" si="104"/>
        <v>0</v>
      </c>
    </row>
    <row r="410">
      <c r="A410" s="107"/>
      <c r="B410" s="107"/>
      <c r="C410" s="107"/>
      <c r="D410" s="107"/>
      <c r="E410" s="107"/>
      <c r="F410" s="108">
        <f t="shared" si="80"/>
        <v>3255</v>
      </c>
      <c r="G410" s="90" t="s">
        <v>603</v>
      </c>
      <c r="H410" s="14">
        <f>IF(ISNA(VLOOKUP(G410,Round4_Transactions!$A$2:$F$800,2,FALSE)), 0,VLOOKUP(G410,Round4_Transactions!$A$2:$F$800,2,FALSE))</f>
        <v>0</v>
      </c>
      <c r="I410" s="60">
        <f>IF(ISNA(VLOOKUP(G410,Round4_Transactions!$A$2:$F$800,3,FALSE)), 0,VLOOKUP(G410,Round4_Transactions!$A$2:$F$800,3,FALSE))</f>
        <v>0</v>
      </c>
      <c r="J410" s="60">
        <f>IF(ISNA(VLOOKUP(G410,Round4_Transactions!$A$2:$F$800,4,FALSE)), 0,VLOOKUP(G410,Round4_Transactions!$A$2:$F$800,4,FALSE))</f>
        <v>0</v>
      </c>
      <c r="K410" s="60">
        <f>IF(ISNA(VLOOKUP(G410,Round4_Transactions!$A$2:$F$800,5,FALSE)), 0,VLOOKUP(G410,Round4_Transactions!$A$2:$F$800,5,FALSE))</f>
        <v>0</v>
      </c>
      <c r="L410" s="86">
        <f>IF(ISNA(VLOOKUP(G410,Round4_Transactions!$A$2:$F$800,6,FALSE)), 0,VLOOKUP(G410,Round4_Transactions!$A$2:$F$800,6,FALSE))</f>
        <v>0</v>
      </c>
      <c r="M410" s="107">
        <f t="shared" si="79"/>
        <v>0</v>
      </c>
      <c r="N410" s="107">
        <f t="shared" si="81"/>
        <v>0</v>
      </c>
      <c r="O410" s="107">
        <f t="shared" si="82"/>
        <v>0</v>
      </c>
      <c r="P410" s="107">
        <f t="shared" si="83"/>
        <v>0</v>
      </c>
      <c r="Q410" s="107">
        <f t="shared" si="84"/>
        <v>0</v>
      </c>
      <c r="R410" s="107">
        <f t="shared" si="85"/>
        <v>0</v>
      </c>
      <c r="S410" s="107">
        <f t="shared" si="86"/>
        <v>0</v>
      </c>
      <c r="T410" s="107">
        <f t="shared" si="87"/>
        <v>0</v>
      </c>
      <c r="U410" s="107">
        <f t="shared" si="88"/>
        <v>0</v>
      </c>
      <c r="V410" s="107">
        <f t="shared" si="89"/>
        <v>0</v>
      </c>
      <c r="W410" s="107">
        <f t="shared" si="90"/>
        <v>0</v>
      </c>
      <c r="X410" s="107">
        <f t="shared" si="91"/>
        <v>0</v>
      </c>
      <c r="Y410" s="107">
        <f t="shared" si="92"/>
        <v>0</v>
      </c>
      <c r="Z410" s="107">
        <f t="shared" si="93"/>
        <v>0</v>
      </c>
      <c r="AA410" s="107">
        <f t="shared" si="94"/>
        <v>0</v>
      </c>
      <c r="AB410" s="107">
        <f t="shared" si="95"/>
        <v>0</v>
      </c>
      <c r="AC410" s="107">
        <f t="shared" si="96"/>
        <v>0</v>
      </c>
      <c r="AD410" s="107">
        <f t="shared" si="97"/>
        <v>0</v>
      </c>
      <c r="AE410" s="107">
        <f t="shared" si="98"/>
        <v>0</v>
      </c>
      <c r="AF410" s="107">
        <f t="shared" si="99"/>
        <v>0</v>
      </c>
      <c r="AG410" s="107">
        <f t="shared" si="100"/>
        <v>0</v>
      </c>
      <c r="AH410" s="107">
        <f t="shared" si="101"/>
        <v>0</v>
      </c>
      <c r="AI410" s="107">
        <f t="shared" si="102"/>
        <v>0</v>
      </c>
      <c r="AJ410" s="107">
        <f t="shared" si="103"/>
        <v>0</v>
      </c>
      <c r="AK410" s="107">
        <f t="shared" si="104"/>
        <v>0</v>
      </c>
    </row>
    <row r="411">
      <c r="A411" s="107"/>
      <c r="B411" s="107"/>
      <c r="C411" s="107"/>
      <c r="D411" s="109"/>
      <c r="E411" s="107"/>
      <c r="F411" s="108">
        <f t="shared" si="80"/>
        <v>3255</v>
      </c>
      <c r="G411" s="90" t="s">
        <v>604</v>
      </c>
      <c r="H411" s="14">
        <f>IF(ISNA(VLOOKUP(G411,Round4_Transactions!$A$2:$F$800,2,FALSE)), 0,VLOOKUP(G411,Round4_Transactions!$A$2:$F$800,2,FALSE))</f>
        <v>0</v>
      </c>
      <c r="I411" s="60">
        <f>IF(ISNA(VLOOKUP(G411,Round4_Transactions!$A$2:$F$800,3,FALSE)), 0,VLOOKUP(G411,Round4_Transactions!$A$2:$F$800,3,FALSE))</f>
        <v>0</v>
      </c>
      <c r="J411" s="60">
        <f>IF(ISNA(VLOOKUP(G411,Round4_Transactions!$A$2:$F$800,4,FALSE)), 0,VLOOKUP(G411,Round4_Transactions!$A$2:$F$800,4,FALSE))</f>
        <v>0</v>
      </c>
      <c r="K411" s="60">
        <f>IF(ISNA(VLOOKUP(G411,Round4_Transactions!$A$2:$F$800,5,FALSE)), 0,VLOOKUP(G411,Round4_Transactions!$A$2:$F$800,5,FALSE))</f>
        <v>0</v>
      </c>
      <c r="L411" s="86">
        <f>IF(ISNA(VLOOKUP(G411,Round4_Transactions!$A$2:$F$800,6,FALSE)), 0,VLOOKUP(G411,Round4_Transactions!$A$2:$F$800,6,FALSE))</f>
        <v>0</v>
      </c>
      <c r="M411" s="107">
        <f t="shared" si="79"/>
        <v>0</v>
      </c>
      <c r="N411" s="107">
        <f t="shared" si="81"/>
        <v>0</v>
      </c>
      <c r="O411" s="107">
        <f t="shared" si="82"/>
        <v>0</v>
      </c>
      <c r="P411" s="107">
        <f t="shared" si="83"/>
        <v>0</v>
      </c>
      <c r="Q411" s="107">
        <f t="shared" si="84"/>
        <v>0</v>
      </c>
      <c r="R411" s="107">
        <f t="shared" si="85"/>
        <v>0</v>
      </c>
      <c r="S411" s="107">
        <f t="shared" si="86"/>
        <v>0</v>
      </c>
      <c r="T411" s="107">
        <f t="shared" si="87"/>
        <v>0</v>
      </c>
      <c r="U411" s="107">
        <f t="shared" si="88"/>
        <v>0</v>
      </c>
      <c r="V411" s="107">
        <f t="shared" si="89"/>
        <v>0</v>
      </c>
      <c r="W411" s="107">
        <f t="shared" si="90"/>
        <v>0</v>
      </c>
      <c r="X411" s="107">
        <f t="shared" si="91"/>
        <v>0</v>
      </c>
      <c r="Y411" s="107">
        <f t="shared" si="92"/>
        <v>0</v>
      </c>
      <c r="Z411" s="107">
        <f t="shared" si="93"/>
        <v>0</v>
      </c>
      <c r="AA411" s="107">
        <f t="shared" si="94"/>
        <v>0</v>
      </c>
      <c r="AB411" s="107">
        <f t="shared" si="95"/>
        <v>0</v>
      </c>
      <c r="AC411" s="107">
        <f t="shared" si="96"/>
        <v>0</v>
      </c>
      <c r="AD411" s="107">
        <f t="shared" si="97"/>
        <v>0</v>
      </c>
      <c r="AE411" s="107">
        <f t="shared" si="98"/>
        <v>0</v>
      </c>
      <c r="AF411" s="107">
        <f t="shared" si="99"/>
        <v>0</v>
      </c>
      <c r="AG411" s="107">
        <f t="shared" si="100"/>
        <v>0</v>
      </c>
      <c r="AH411" s="107">
        <f t="shared" si="101"/>
        <v>0</v>
      </c>
      <c r="AI411" s="107">
        <f t="shared" si="102"/>
        <v>0</v>
      </c>
      <c r="AJ411" s="107">
        <f t="shared" si="103"/>
        <v>0</v>
      </c>
      <c r="AK411" s="107">
        <f t="shared" si="104"/>
        <v>0</v>
      </c>
    </row>
    <row r="412">
      <c r="A412" s="107"/>
      <c r="B412" s="107"/>
      <c r="C412" s="107"/>
      <c r="D412" s="107"/>
      <c r="E412" s="107"/>
      <c r="F412" s="108">
        <f t="shared" si="80"/>
        <v>3255</v>
      </c>
      <c r="G412" s="90" t="s">
        <v>605</v>
      </c>
      <c r="H412" s="14">
        <f>IF(ISNA(VLOOKUP(G412,Round4_Transactions!$A$2:$F$800,2,FALSE)), 0,VLOOKUP(G412,Round4_Transactions!$A$2:$F$800,2,FALSE))</f>
        <v>0</v>
      </c>
      <c r="I412" s="60">
        <f>IF(ISNA(VLOOKUP(G412,Round4_Transactions!$A$2:$F$800,3,FALSE)), 0,VLOOKUP(G412,Round4_Transactions!$A$2:$F$800,3,FALSE))</f>
        <v>0</v>
      </c>
      <c r="J412" s="60">
        <f>IF(ISNA(VLOOKUP(G412,Round4_Transactions!$A$2:$F$800,4,FALSE)), 0,VLOOKUP(G412,Round4_Transactions!$A$2:$F$800,4,FALSE))</f>
        <v>0</v>
      </c>
      <c r="K412" s="60">
        <f>IF(ISNA(VLOOKUP(G412,Round4_Transactions!$A$2:$F$800,5,FALSE)), 0,VLOOKUP(G412,Round4_Transactions!$A$2:$F$800,5,FALSE))</f>
        <v>0</v>
      </c>
      <c r="L412" s="86">
        <f>IF(ISNA(VLOOKUP(G412,Round4_Transactions!$A$2:$F$800,6,FALSE)), 0,VLOOKUP(G412,Round4_Transactions!$A$2:$F$800,6,FALSE))</f>
        <v>0</v>
      </c>
      <c r="M412" s="107">
        <f t="shared" si="79"/>
        <v>0</v>
      </c>
      <c r="N412" s="107">
        <f t="shared" si="81"/>
        <v>0</v>
      </c>
      <c r="O412" s="107">
        <f t="shared" si="82"/>
        <v>0</v>
      </c>
      <c r="P412" s="107">
        <f t="shared" si="83"/>
        <v>0</v>
      </c>
      <c r="Q412" s="107">
        <f t="shared" si="84"/>
        <v>0</v>
      </c>
      <c r="R412" s="107">
        <f t="shared" si="85"/>
        <v>0</v>
      </c>
      <c r="S412" s="107">
        <f t="shared" si="86"/>
        <v>0</v>
      </c>
      <c r="T412" s="107">
        <f t="shared" si="87"/>
        <v>0</v>
      </c>
      <c r="U412" s="107">
        <f t="shared" si="88"/>
        <v>0</v>
      </c>
      <c r="V412" s="107">
        <f t="shared" si="89"/>
        <v>0</v>
      </c>
      <c r="W412" s="107">
        <f t="shared" si="90"/>
        <v>0</v>
      </c>
      <c r="X412" s="107">
        <f t="shared" si="91"/>
        <v>0</v>
      </c>
      <c r="Y412" s="107">
        <f t="shared" si="92"/>
        <v>0</v>
      </c>
      <c r="Z412" s="107">
        <f t="shared" si="93"/>
        <v>0</v>
      </c>
      <c r="AA412" s="107">
        <f t="shared" si="94"/>
        <v>0</v>
      </c>
      <c r="AB412" s="107">
        <f t="shared" si="95"/>
        <v>0</v>
      </c>
      <c r="AC412" s="107">
        <f t="shared" si="96"/>
        <v>0</v>
      </c>
      <c r="AD412" s="107">
        <f t="shared" si="97"/>
        <v>0</v>
      </c>
      <c r="AE412" s="107">
        <f t="shared" si="98"/>
        <v>0</v>
      </c>
      <c r="AF412" s="107">
        <f t="shared" si="99"/>
        <v>0</v>
      </c>
      <c r="AG412" s="107">
        <f t="shared" si="100"/>
        <v>0</v>
      </c>
      <c r="AH412" s="107">
        <f t="shared" si="101"/>
        <v>0</v>
      </c>
      <c r="AI412" s="107">
        <f t="shared" si="102"/>
        <v>0</v>
      </c>
      <c r="AJ412" s="107">
        <f t="shared" si="103"/>
        <v>0</v>
      </c>
      <c r="AK412" s="107">
        <f t="shared" si="104"/>
        <v>0</v>
      </c>
    </row>
    <row r="413">
      <c r="A413" s="107"/>
      <c r="B413" s="107"/>
      <c r="C413" s="107"/>
      <c r="D413" s="107"/>
      <c r="E413" s="107"/>
      <c r="F413" s="108">
        <f t="shared" si="80"/>
        <v>3255</v>
      </c>
      <c r="G413" s="90" t="s">
        <v>606</v>
      </c>
      <c r="H413" s="14">
        <f>IF(ISNA(VLOOKUP(G413,Round4_Transactions!$A$2:$F$800,2,FALSE)), 0,VLOOKUP(G413,Round4_Transactions!$A$2:$F$800,2,FALSE))</f>
        <v>0</v>
      </c>
      <c r="I413" s="60">
        <f>IF(ISNA(VLOOKUP(G413,Round4_Transactions!$A$2:$F$800,3,FALSE)), 0,VLOOKUP(G413,Round4_Transactions!$A$2:$F$800,3,FALSE))</f>
        <v>0</v>
      </c>
      <c r="J413" s="60">
        <f>IF(ISNA(VLOOKUP(G413,Round4_Transactions!$A$2:$F$800,4,FALSE)), 0,VLOOKUP(G413,Round4_Transactions!$A$2:$F$800,4,FALSE))</f>
        <v>0</v>
      </c>
      <c r="K413" s="60">
        <f>IF(ISNA(VLOOKUP(G413,Round4_Transactions!$A$2:$F$800,5,FALSE)), 0,VLOOKUP(G413,Round4_Transactions!$A$2:$F$800,5,FALSE))</f>
        <v>0</v>
      </c>
      <c r="L413" s="86">
        <f>IF(ISNA(VLOOKUP(G413,Round4_Transactions!$A$2:$F$800,6,FALSE)), 0,VLOOKUP(G413,Round4_Transactions!$A$2:$F$800,6,FALSE))</f>
        <v>0</v>
      </c>
      <c r="M413" s="107">
        <f t="shared" si="79"/>
        <v>0</v>
      </c>
      <c r="N413" s="107">
        <f t="shared" si="81"/>
        <v>0</v>
      </c>
      <c r="O413" s="107">
        <f t="shared" si="82"/>
        <v>0</v>
      </c>
      <c r="P413" s="107">
        <f t="shared" si="83"/>
        <v>0</v>
      </c>
      <c r="Q413" s="107">
        <f t="shared" si="84"/>
        <v>0</v>
      </c>
      <c r="R413" s="107">
        <f t="shared" si="85"/>
        <v>0</v>
      </c>
      <c r="S413" s="107">
        <f t="shared" si="86"/>
        <v>0</v>
      </c>
      <c r="T413" s="107">
        <f t="shared" si="87"/>
        <v>0</v>
      </c>
      <c r="U413" s="107">
        <f t="shared" si="88"/>
        <v>0</v>
      </c>
      <c r="V413" s="107">
        <f t="shared" si="89"/>
        <v>0</v>
      </c>
      <c r="W413" s="107">
        <f t="shared" si="90"/>
        <v>0</v>
      </c>
      <c r="X413" s="107">
        <f t="shared" si="91"/>
        <v>0</v>
      </c>
      <c r="Y413" s="107">
        <f t="shared" si="92"/>
        <v>0</v>
      </c>
      <c r="Z413" s="107">
        <f t="shared" si="93"/>
        <v>0</v>
      </c>
      <c r="AA413" s="107">
        <f t="shared" si="94"/>
        <v>0</v>
      </c>
      <c r="AB413" s="107">
        <f t="shared" si="95"/>
        <v>0</v>
      </c>
      <c r="AC413" s="107">
        <f t="shared" si="96"/>
        <v>0</v>
      </c>
      <c r="AD413" s="107">
        <f t="shared" si="97"/>
        <v>0</v>
      </c>
      <c r="AE413" s="107">
        <f t="shared" si="98"/>
        <v>0</v>
      </c>
      <c r="AF413" s="107">
        <f t="shared" si="99"/>
        <v>0</v>
      </c>
      <c r="AG413" s="107">
        <f t="shared" si="100"/>
        <v>0</v>
      </c>
      <c r="AH413" s="107">
        <f t="shared" si="101"/>
        <v>0</v>
      </c>
      <c r="AI413" s="107">
        <f t="shared" si="102"/>
        <v>0</v>
      </c>
      <c r="AJ413" s="107">
        <f t="shared" si="103"/>
        <v>0</v>
      </c>
      <c r="AK413" s="107">
        <f t="shared" si="104"/>
        <v>0</v>
      </c>
    </row>
    <row r="414">
      <c r="A414" s="107"/>
      <c r="B414" s="107"/>
      <c r="C414" s="107"/>
      <c r="D414" s="107"/>
      <c r="E414" s="107"/>
      <c r="F414" s="108">
        <f t="shared" si="80"/>
        <v>3255</v>
      </c>
      <c r="G414" s="90" t="s">
        <v>607</v>
      </c>
      <c r="H414" s="14">
        <f>IF(ISNA(VLOOKUP(G414,Round4_Transactions!$A$2:$F$800,2,FALSE)), 0,VLOOKUP(G414,Round4_Transactions!$A$2:$F$800,2,FALSE))</f>
        <v>0</v>
      </c>
      <c r="I414" s="60">
        <f>IF(ISNA(VLOOKUP(G414,Round4_Transactions!$A$2:$F$800,3,FALSE)), 0,VLOOKUP(G414,Round4_Transactions!$A$2:$F$800,3,FALSE))</f>
        <v>0</v>
      </c>
      <c r="J414" s="60">
        <f>IF(ISNA(VLOOKUP(G414,Round4_Transactions!$A$2:$F$800,4,FALSE)), 0,VLOOKUP(G414,Round4_Transactions!$A$2:$F$800,4,FALSE))</f>
        <v>0</v>
      </c>
      <c r="K414" s="60">
        <f>IF(ISNA(VLOOKUP(G414,Round4_Transactions!$A$2:$F$800,5,FALSE)), 0,VLOOKUP(G414,Round4_Transactions!$A$2:$F$800,5,FALSE))</f>
        <v>0</v>
      </c>
      <c r="L414" s="86">
        <f>IF(ISNA(VLOOKUP(G414,Round4_Transactions!$A$2:$F$800,6,FALSE)), 0,VLOOKUP(G414,Round4_Transactions!$A$2:$F$800,6,FALSE))</f>
        <v>0</v>
      </c>
      <c r="M414" s="107">
        <f t="shared" si="79"/>
        <v>0</v>
      </c>
      <c r="N414" s="107">
        <f t="shared" si="81"/>
        <v>0</v>
      </c>
      <c r="O414" s="107">
        <f t="shared" si="82"/>
        <v>0</v>
      </c>
      <c r="P414" s="107">
        <f t="shared" si="83"/>
        <v>0</v>
      </c>
      <c r="Q414" s="107">
        <f t="shared" si="84"/>
        <v>0</v>
      </c>
      <c r="R414" s="107">
        <f t="shared" si="85"/>
        <v>0</v>
      </c>
      <c r="S414" s="107">
        <f t="shared" si="86"/>
        <v>0</v>
      </c>
      <c r="T414" s="107">
        <f t="shared" si="87"/>
        <v>0</v>
      </c>
      <c r="U414" s="107">
        <f t="shared" si="88"/>
        <v>0</v>
      </c>
      <c r="V414" s="107">
        <f t="shared" si="89"/>
        <v>0</v>
      </c>
      <c r="W414" s="107">
        <f t="shared" si="90"/>
        <v>0</v>
      </c>
      <c r="X414" s="107">
        <f t="shared" si="91"/>
        <v>0</v>
      </c>
      <c r="Y414" s="107">
        <f t="shared" si="92"/>
        <v>0</v>
      </c>
      <c r="Z414" s="107">
        <f t="shared" si="93"/>
        <v>0</v>
      </c>
      <c r="AA414" s="107">
        <f t="shared" si="94"/>
        <v>0</v>
      </c>
      <c r="AB414" s="107">
        <f t="shared" si="95"/>
        <v>0</v>
      </c>
      <c r="AC414" s="107">
        <f t="shared" si="96"/>
        <v>0</v>
      </c>
      <c r="AD414" s="107">
        <f t="shared" si="97"/>
        <v>0</v>
      </c>
      <c r="AE414" s="107">
        <f t="shared" si="98"/>
        <v>0</v>
      </c>
      <c r="AF414" s="107">
        <f t="shared" si="99"/>
        <v>0</v>
      </c>
      <c r="AG414" s="107">
        <f t="shared" si="100"/>
        <v>0</v>
      </c>
      <c r="AH414" s="107">
        <f t="shared" si="101"/>
        <v>0</v>
      </c>
      <c r="AI414" s="107">
        <f t="shared" si="102"/>
        <v>0</v>
      </c>
      <c r="AJ414" s="107">
        <f t="shared" si="103"/>
        <v>0</v>
      </c>
      <c r="AK414" s="107">
        <f t="shared" si="104"/>
        <v>0</v>
      </c>
    </row>
    <row r="415">
      <c r="A415" s="107"/>
      <c r="B415" s="107"/>
      <c r="C415" s="107"/>
      <c r="D415" s="107"/>
      <c r="E415" s="107"/>
      <c r="F415" s="108">
        <f t="shared" si="80"/>
        <v>3255</v>
      </c>
      <c r="G415" s="90" t="s">
        <v>608</v>
      </c>
      <c r="H415" s="14">
        <f>IF(ISNA(VLOOKUP(G415,Round4_Transactions!$A$2:$F$800,2,FALSE)), 0,VLOOKUP(G415,Round4_Transactions!$A$2:$F$800,2,FALSE))</f>
        <v>0</v>
      </c>
      <c r="I415" s="60">
        <f>IF(ISNA(VLOOKUP(G415,Round4_Transactions!$A$2:$F$800,3,FALSE)), 0,VLOOKUP(G415,Round4_Transactions!$A$2:$F$800,3,FALSE))</f>
        <v>0</v>
      </c>
      <c r="J415" s="60">
        <f>IF(ISNA(VLOOKUP(G415,Round4_Transactions!$A$2:$F$800,4,FALSE)), 0,VLOOKUP(G415,Round4_Transactions!$A$2:$F$800,4,FALSE))</f>
        <v>0</v>
      </c>
      <c r="K415" s="60">
        <f>IF(ISNA(VLOOKUP(G415,Round4_Transactions!$A$2:$F$800,5,FALSE)), 0,VLOOKUP(G415,Round4_Transactions!$A$2:$F$800,5,FALSE))</f>
        <v>0</v>
      </c>
      <c r="L415" s="86">
        <f>IF(ISNA(VLOOKUP(G415,Round4_Transactions!$A$2:$F$800,6,FALSE)), 0,VLOOKUP(G415,Round4_Transactions!$A$2:$F$800,6,FALSE))</f>
        <v>0</v>
      </c>
      <c r="M415" s="107">
        <f t="shared" si="79"/>
        <v>0</v>
      </c>
      <c r="N415" s="107">
        <f t="shared" si="81"/>
        <v>0</v>
      </c>
      <c r="O415" s="107">
        <f t="shared" si="82"/>
        <v>0</v>
      </c>
      <c r="P415" s="107">
        <f t="shared" si="83"/>
        <v>0</v>
      </c>
      <c r="Q415" s="107">
        <f t="shared" si="84"/>
        <v>0</v>
      </c>
      <c r="R415" s="107">
        <f t="shared" si="85"/>
        <v>0</v>
      </c>
      <c r="S415" s="107">
        <f t="shared" si="86"/>
        <v>0</v>
      </c>
      <c r="T415" s="107">
        <f t="shared" si="87"/>
        <v>0</v>
      </c>
      <c r="U415" s="107">
        <f t="shared" si="88"/>
        <v>0</v>
      </c>
      <c r="V415" s="107">
        <f t="shared" si="89"/>
        <v>0</v>
      </c>
      <c r="W415" s="107">
        <f t="shared" si="90"/>
        <v>0</v>
      </c>
      <c r="X415" s="107">
        <f t="shared" si="91"/>
        <v>0</v>
      </c>
      <c r="Y415" s="107">
        <f t="shared" si="92"/>
        <v>0</v>
      </c>
      <c r="Z415" s="107">
        <f t="shared" si="93"/>
        <v>0</v>
      </c>
      <c r="AA415" s="107">
        <f t="shared" si="94"/>
        <v>0</v>
      </c>
      <c r="AB415" s="107">
        <f t="shared" si="95"/>
        <v>0</v>
      </c>
      <c r="AC415" s="107">
        <f t="shared" si="96"/>
        <v>0</v>
      </c>
      <c r="AD415" s="107">
        <f t="shared" si="97"/>
        <v>0</v>
      </c>
      <c r="AE415" s="107">
        <f t="shared" si="98"/>
        <v>0</v>
      </c>
      <c r="AF415" s="107">
        <f t="shared" si="99"/>
        <v>0</v>
      </c>
      <c r="AG415" s="107">
        <f t="shared" si="100"/>
        <v>0</v>
      </c>
      <c r="AH415" s="107">
        <f t="shared" si="101"/>
        <v>0</v>
      </c>
      <c r="AI415" s="107">
        <f t="shared" si="102"/>
        <v>0</v>
      </c>
      <c r="AJ415" s="107">
        <f t="shared" si="103"/>
        <v>0</v>
      </c>
      <c r="AK415" s="107">
        <f t="shared" si="104"/>
        <v>0</v>
      </c>
    </row>
    <row r="416">
      <c r="A416" s="107"/>
      <c r="B416" s="107"/>
      <c r="C416" s="107"/>
      <c r="D416" s="107"/>
      <c r="E416" s="107"/>
      <c r="F416" s="108">
        <f t="shared" si="80"/>
        <v>3255</v>
      </c>
      <c r="G416" s="90" t="s">
        <v>609</v>
      </c>
      <c r="H416" s="14">
        <f>IF(ISNA(VLOOKUP(G416,Round4_Transactions!$A$2:$F$800,2,FALSE)), 0,VLOOKUP(G416,Round4_Transactions!$A$2:$F$800,2,FALSE))</f>
        <v>0</v>
      </c>
      <c r="I416" s="60">
        <f>IF(ISNA(VLOOKUP(G416,Round4_Transactions!$A$2:$F$800,3,FALSE)), 0,VLOOKUP(G416,Round4_Transactions!$A$2:$F$800,3,FALSE))</f>
        <v>0</v>
      </c>
      <c r="J416" s="60">
        <f>IF(ISNA(VLOOKUP(G416,Round4_Transactions!$A$2:$F$800,4,FALSE)), 0,VLOOKUP(G416,Round4_Transactions!$A$2:$F$800,4,FALSE))</f>
        <v>0</v>
      </c>
      <c r="K416" s="60">
        <f>IF(ISNA(VLOOKUP(G416,Round4_Transactions!$A$2:$F$800,5,FALSE)), 0,VLOOKUP(G416,Round4_Transactions!$A$2:$F$800,5,FALSE))</f>
        <v>0</v>
      </c>
      <c r="L416" s="86">
        <f>IF(ISNA(VLOOKUP(G416,Round4_Transactions!$A$2:$F$800,6,FALSE)), 0,VLOOKUP(G416,Round4_Transactions!$A$2:$F$800,6,FALSE))</f>
        <v>0</v>
      </c>
      <c r="M416" s="107">
        <f t="shared" si="79"/>
        <v>0</v>
      </c>
      <c r="N416" s="107">
        <f t="shared" si="81"/>
        <v>0</v>
      </c>
      <c r="O416" s="107">
        <f t="shared" si="82"/>
        <v>0</v>
      </c>
      <c r="P416" s="107">
        <f t="shared" si="83"/>
        <v>0</v>
      </c>
      <c r="Q416" s="107">
        <f t="shared" si="84"/>
        <v>0</v>
      </c>
      <c r="R416" s="107">
        <f t="shared" si="85"/>
        <v>0</v>
      </c>
      <c r="S416" s="107">
        <f t="shared" si="86"/>
        <v>0</v>
      </c>
      <c r="T416" s="107">
        <f t="shared" si="87"/>
        <v>0</v>
      </c>
      <c r="U416" s="107">
        <f t="shared" si="88"/>
        <v>0</v>
      </c>
      <c r="V416" s="107">
        <f t="shared" si="89"/>
        <v>0</v>
      </c>
      <c r="W416" s="107">
        <f t="shared" si="90"/>
        <v>0</v>
      </c>
      <c r="X416" s="107">
        <f t="shared" si="91"/>
        <v>0</v>
      </c>
      <c r="Y416" s="107">
        <f t="shared" si="92"/>
        <v>0</v>
      </c>
      <c r="Z416" s="107">
        <f t="shared" si="93"/>
        <v>0</v>
      </c>
      <c r="AA416" s="107">
        <f t="shared" si="94"/>
        <v>0</v>
      </c>
      <c r="AB416" s="107">
        <f t="shared" si="95"/>
        <v>0</v>
      </c>
      <c r="AC416" s="107">
        <f t="shared" si="96"/>
        <v>0</v>
      </c>
      <c r="AD416" s="107">
        <f t="shared" si="97"/>
        <v>0</v>
      </c>
      <c r="AE416" s="107">
        <f t="shared" si="98"/>
        <v>0</v>
      </c>
      <c r="AF416" s="107">
        <f t="shared" si="99"/>
        <v>0</v>
      </c>
      <c r="AG416" s="107">
        <f t="shared" si="100"/>
        <v>0</v>
      </c>
      <c r="AH416" s="107">
        <f t="shared" si="101"/>
        <v>0</v>
      </c>
      <c r="AI416" s="107">
        <f t="shared" si="102"/>
        <v>0</v>
      </c>
      <c r="AJ416" s="107">
        <f t="shared" si="103"/>
        <v>0</v>
      </c>
      <c r="AK416" s="107">
        <f t="shared" si="104"/>
        <v>0</v>
      </c>
    </row>
    <row r="417">
      <c r="A417" s="107"/>
      <c r="B417" s="107"/>
      <c r="C417" s="107"/>
      <c r="D417" s="107"/>
      <c r="E417" s="107"/>
      <c r="F417" s="108">
        <f t="shared" si="80"/>
        <v>3255</v>
      </c>
      <c r="G417" s="90" t="s">
        <v>610</v>
      </c>
      <c r="H417" s="14">
        <f>IF(ISNA(VLOOKUP(G417,Round4_Transactions!$A$2:$F$800,2,FALSE)), 0,VLOOKUP(G417,Round4_Transactions!$A$2:$F$800,2,FALSE))</f>
        <v>0</v>
      </c>
      <c r="I417" s="60">
        <f>IF(ISNA(VLOOKUP(G417,Round4_Transactions!$A$2:$F$800,3,FALSE)), 0,VLOOKUP(G417,Round4_Transactions!$A$2:$F$800,3,FALSE))</f>
        <v>0</v>
      </c>
      <c r="J417" s="60">
        <f>IF(ISNA(VLOOKUP(G417,Round4_Transactions!$A$2:$F$800,4,FALSE)), 0,VLOOKUP(G417,Round4_Transactions!$A$2:$F$800,4,FALSE))</f>
        <v>0</v>
      </c>
      <c r="K417" s="60">
        <f>IF(ISNA(VLOOKUP(G417,Round4_Transactions!$A$2:$F$800,5,FALSE)), 0,VLOOKUP(G417,Round4_Transactions!$A$2:$F$800,5,FALSE))</f>
        <v>0</v>
      </c>
      <c r="L417" s="86">
        <f>IF(ISNA(VLOOKUP(G417,Round4_Transactions!$A$2:$F$800,6,FALSE)), 0,VLOOKUP(G417,Round4_Transactions!$A$2:$F$800,6,FALSE))</f>
        <v>0</v>
      </c>
      <c r="M417" s="107">
        <f t="shared" si="79"/>
        <v>0</v>
      </c>
      <c r="N417" s="107">
        <f t="shared" si="81"/>
        <v>0</v>
      </c>
      <c r="O417" s="107">
        <f t="shared" si="82"/>
        <v>0</v>
      </c>
      <c r="P417" s="107">
        <f t="shared" si="83"/>
        <v>0</v>
      </c>
      <c r="Q417" s="107">
        <f t="shared" si="84"/>
        <v>0</v>
      </c>
      <c r="R417" s="107">
        <f t="shared" si="85"/>
        <v>0</v>
      </c>
      <c r="S417" s="107">
        <f t="shared" si="86"/>
        <v>0</v>
      </c>
      <c r="T417" s="107">
        <f t="shared" si="87"/>
        <v>0</v>
      </c>
      <c r="U417" s="107">
        <f t="shared" si="88"/>
        <v>0</v>
      </c>
      <c r="V417" s="107">
        <f t="shared" si="89"/>
        <v>0</v>
      </c>
      <c r="W417" s="107">
        <f t="shared" si="90"/>
        <v>0</v>
      </c>
      <c r="X417" s="107">
        <f t="shared" si="91"/>
        <v>0</v>
      </c>
      <c r="Y417" s="107">
        <f t="shared" si="92"/>
        <v>0</v>
      </c>
      <c r="Z417" s="107">
        <f t="shared" si="93"/>
        <v>0</v>
      </c>
      <c r="AA417" s="107">
        <f t="shared" si="94"/>
        <v>0</v>
      </c>
      <c r="AB417" s="107">
        <f t="shared" si="95"/>
        <v>0</v>
      </c>
      <c r="AC417" s="107">
        <f t="shared" si="96"/>
        <v>0</v>
      </c>
      <c r="AD417" s="107">
        <f t="shared" si="97"/>
        <v>0</v>
      </c>
      <c r="AE417" s="107">
        <f t="shared" si="98"/>
        <v>0</v>
      </c>
      <c r="AF417" s="107">
        <f t="shared" si="99"/>
        <v>0</v>
      </c>
      <c r="AG417" s="107">
        <f t="shared" si="100"/>
        <v>0</v>
      </c>
      <c r="AH417" s="107">
        <f t="shared" si="101"/>
        <v>0</v>
      </c>
      <c r="AI417" s="107">
        <f t="shared" si="102"/>
        <v>0</v>
      </c>
      <c r="AJ417" s="107">
        <f t="shared" si="103"/>
        <v>0</v>
      </c>
      <c r="AK417" s="107">
        <f t="shared" si="104"/>
        <v>0</v>
      </c>
    </row>
    <row r="418">
      <c r="A418" s="107"/>
      <c r="B418" s="107"/>
      <c r="C418" s="107"/>
      <c r="D418" s="107"/>
      <c r="E418" s="107"/>
      <c r="F418" s="108">
        <f t="shared" si="80"/>
        <v>3255</v>
      </c>
      <c r="G418" s="90" t="s">
        <v>611</v>
      </c>
      <c r="H418" s="14">
        <f>IF(ISNA(VLOOKUP(G418,Round4_Transactions!$A$2:$F$800,2,FALSE)), 0,VLOOKUP(G418,Round4_Transactions!$A$2:$F$800,2,FALSE))</f>
        <v>0</v>
      </c>
      <c r="I418" s="60">
        <f>IF(ISNA(VLOOKUP(G418,Round4_Transactions!$A$2:$F$800,3,FALSE)), 0,VLOOKUP(G418,Round4_Transactions!$A$2:$F$800,3,FALSE))</f>
        <v>0</v>
      </c>
      <c r="J418" s="60">
        <f>IF(ISNA(VLOOKUP(G418,Round4_Transactions!$A$2:$F$800,4,FALSE)), 0,VLOOKUP(G418,Round4_Transactions!$A$2:$F$800,4,FALSE))</f>
        <v>0</v>
      </c>
      <c r="K418" s="60">
        <f>IF(ISNA(VLOOKUP(G418,Round4_Transactions!$A$2:$F$800,5,FALSE)), 0,VLOOKUP(G418,Round4_Transactions!$A$2:$F$800,5,FALSE))</f>
        <v>0</v>
      </c>
      <c r="L418" s="86">
        <f>IF(ISNA(VLOOKUP(G418,Round4_Transactions!$A$2:$F$800,6,FALSE)), 0,VLOOKUP(G418,Round4_Transactions!$A$2:$F$800,6,FALSE))</f>
        <v>0</v>
      </c>
      <c r="M418" s="107">
        <f t="shared" si="79"/>
        <v>0</v>
      </c>
      <c r="N418" s="107">
        <f t="shared" si="81"/>
        <v>0</v>
      </c>
      <c r="O418" s="107">
        <f t="shared" si="82"/>
        <v>0</v>
      </c>
      <c r="P418" s="107">
        <f t="shared" si="83"/>
        <v>0</v>
      </c>
      <c r="Q418" s="107">
        <f t="shared" si="84"/>
        <v>0</v>
      </c>
      <c r="R418" s="107">
        <f t="shared" si="85"/>
        <v>0</v>
      </c>
      <c r="S418" s="107">
        <f t="shared" si="86"/>
        <v>0</v>
      </c>
      <c r="T418" s="107">
        <f t="shared" si="87"/>
        <v>0</v>
      </c>
      <c r="U418" s="107">
        <f t="shared" si="88"/>
        <v>0</v>
      </c>
      <c r="V418" s="107">
        <f t="shared" si="89"/>
        <v>0</v>
      </c>
      <c r="W418" s="107">
        <f t="shared" si="90"/>
        <v>0</v>
      </c>
      <c r="X418" s="107">
        <f t="shared" si="91"/>
        <v>0</v>
      </c>
      <c r="Y418" s="107">
        <f t="shared" si="92"/>
        <v>0</v>
      </c>
      <c r="Z418" s="107">
        <f t="shared" si="93"/>
        <v>0</v>
      </c>
      <c r="AA418" s="107">
        <f t="shared" si="94"/>
        <v>0</v>
      </c>
      <c r="AB418" s="107">
        <f t="shared" si="95"/>
        <v>0</v>
      </c>
      <c r="AC418" s="107">
        <f t="shared" si="96"/>
        <v>0</v>
      </c>
      <c r="AD418" s="107">
        <f t="shared" si="97"/>
        <v>0</v>
      </c>
      <c r="AE418" s="107">
        <f t="shared" si="98"/>
        <v>0</v>
      </c>
      <c r="AF418" s="107">
        <f t="shared" si="99"/>
        <v>0</v>
      </c>
      <c r="AG418" s="107">
        <f t="shared" si="100"/>
        <v>0</v>
      </c>
      <c r="AH418" s="107">
        <f t="shared" si="101"/>
        <v>0</v>
      </c>
      <c r="AI418" s="107">
        <f t="shared" si="102"/>
        <v>0</v>
      </c>
      <c r="AJ418" s="107">
        <f t="shared" si="103"/>
        <v>0</v>
      </c>
      <c r="AK418" s="107">
        <f t="shared" si="104"/>
        <v>0</v>
      </c>
    </row>
    <row r="419">
      <c r="A419" s="107"/>
      <c r="B419" s="107"/>
      <c r="C419" s="107"/>
      <c r="D419" s="107"/>
      <c r="E419" s="107"/>
      <c r="F419" s="108">
        <f t="shared" si="80"/>
        <v>3255</v>
      </c>
      <c r="G419" s="90" t="s">
        <v>612</v>
      </c>
      <c r="H419" s="14">
        <f>IF(ISNA(VLOOKUP(G419,Round4_Transactions!$A$2:$F$800,2,FALSE)), 0,VLOOKUP(G419,Round4_Transactions!$A$2:$F$800,2,FALSE))</f>
        <v>0</v>
      </c>
      <c r="I419" s="60">
        <f>IF(ISNA(VLOOKUP(G419,Round4_Transactions!$A$2:$F$800,3,FALSE)), 0,VLOOKUP(G419,Round4_Transactions!$A$2:$F$800,3,FALSE))</f>
        <v>0</v>
      </c>
      <c r="J419" s="60">
        <f>IF(ISNA(VLOOKUP(G419,Round4_Transactions!$A$2:$F$800,4,FALSE)), 0,VLOOKUP(G419,Round4_Transactions!$A$2:$F$800,4,FALSE))</f>
        <v>0</v>
      </c>
      <c r="K419" s="60">
        <f>IF(ISNA(VLOOKUP(G419,Round4_Transactions!$A$2:$F$800,5,FALSE)), 0,VLOOKUP(G419,Round4_Transactions!$A$2:$F$800,5,FALSE))</f>
        <v>0</v>
      </c>
      <c r="L419" s="86">
        <f>IF(ISNA(VLOOKUP(G419,Round4_Transactions!$A$2:$F$800,6,FALSE)), 0,VLOOKUP(G419,Round4_Transactions!$A$2:$F$800,6,FALSE))</f>
        <v>0</v>
      </c>
      <c r="M419" s="107">
        <f t="shared" si="79"/>
        <v>0</v>
      </c>
      <c r="N419" s="107">
        <f t="shared" si="81"/>
        <v>0</v>
      </c>
      <c r="O419" s="107">
        <f t="shared" si="82"/>
        <v>0</v>
      </c>
      <c r="P419" s="107">
        <f t="shared" si="83"/>
        <v>0</v>
      </c>
      <c r="Q419" s="107">
        <f t="shared" si="84"/>
        <v>0</v>
      </c>
      <c r="R419" s="107">
        <f t="shared" si="85"/>
        <v>0</v>
      </c>
      <c r="S419" s="107">
        <f t="shared" si="86"/>
        <v>0</v>
      </c>
      <c r="T419" s="107">
        <f t="shared" si="87"/>
        <v>0</v>
      </c>
      <c r="U419" s="107">
        <f t="shared" si="88"/>
        <v>0</v>
      </c>
      <c r="V419" s="107">
        <f t="shared" si="89"/>
        <v>0</v>
      </c>
      <c r="W419" s="107">
        <f t="shared" si="90"/>
        <v>0</v>
      </c>
      <c r="X419" s="107">
        <f t="shared" si="91"/>
        <v>0</v>
      </c>
      <c r="Y419" s="107">
        <f t="shared" si="92"/>
        <v>0</v>
      </c>
      <c r="Z419" s="107">
        <f t="shared" si="93"/>
        <v>0</v>
      </c>
      <c r="AA419" s="107">
        <f t="shared" si="94"/>
        <v>0</v>
      </c>
      <c r="AB419" s="107">
        <f t="shared" si="95"/>
        <v>0</v>
      </c>
      <c r="AC419" s="107">
        <f t="shared" si="96"/>
        <v>0</v>
      </c>
      <c r="AD419" s="107">
        <f t="shared" si="97"/>
        <v>0</v>
      </c>
      <c r="AE419" s="107">
        <f t="shared" si="98"/>
        <v>0</v>
      </c>
      <c r="AF419" s="107">
        <f t="shared" si="99"/>
        <v>0</v>
      </c>
      <c r="AG419" s="107">
        <f t="shared" si="100"/>
        <v>0</v>
      </c>
      <c r="AH419" s="107">
        <f t="shared" si="101"/>
        <v>0</v>
      </c>
      <c r="AI419" s="107">
        <f t="shared" si="102"/>
        <v>0</v>
      </c>
      <c r="AJ419" s="107">
        <f t="shared" si="103"/>
        <v>0</v>
      </c>
      <c r="AK419" s="107">
        <f t="shared" si="104"/>
        <v>0</v>
      </c>
    </row>
    <row r="420">
      <c r="A420" s="107"/>
      <c r="B420" s="107"/>
      <c r="C420" s="107"/>
      <c r="D420" s="107"/>
      <c r="E420" s="107"/>
      <c r="F420" s="108">
        <f t="shared" si="80"/>
        <v>3255</v>
      </c>
      <c r="G420" s="90" t="s">
        <v>613</v>
      </c>
      <c r="H420" s="14">
        <f>IF(ISNA(VLOOKUP(G420,Round4_Transactions!$A$2:$F$800,2,FALSE)), 0,VLOOKUP(G420,Round4_Transactions!$A$2:$F$800,2,FALSE))</f>
        <v>0</v>
      </c>
      <c r="I420" s="60">
        <f>IF(ISNA(VLOOKUP(G420,Round4_Transactions!$A$2:$F$800,3,FALSE)), 0,VLOOKUP(G420,Round4_Transactions!$A$2:$F$800,3,FALSE))</f>
        <v>0</v>
      </c>
      <c r="J420" s="60">
        <f>IF(ISNA(VLOOKUP(G420,Round4_Transactions!$A$2:$F$800,4,FALSE)), 0,VLOOKUP(G420,Round4_Transactions!$A$2:$F$800,4,FALSE))</f>
        <v>0</v>
      </c>
      <c r="K420" s="60">
        <f>IF(ISNA(VLOOKUP(G420,Round4_Transactions!$A$2:$F$800,5,FALSE)), 0,VLOOKUP(G420,Round4_Transactions!$A$2:$F$800,5,FALSE))</f>
        <v>0</v>
      </c>
      <c r="L420" s="86">
        <f>IF(ISNA(VLOOKUP(G420,Round4_Transactions!$A$2:$F$800,6,FALSE)), 0,VLOOKUP(G420,Round4_Transactions!$A$2:$F$800,6,FALSE))</f>
        <v>0</v>
      </c>
      <c r="M420" s="107">
        <f t="shared" si="79"/>
        <v>0</v>
      </c>
      <c r="N420" s="107">
        <f t="shared" si="81"/>
        <v>0</v>
      </c>
      <c r="O420" s="107">
        <f t="shared" si="82"/>
        <v>0</v>
      </c>
      <c r="P420" s="107">
        <f t="shared" si="83"/>
        <v>0</v>
      </c>
      <c r="Q420" s="107">
        <f t="shared" si="84"/>
        <v>0</v>
      </c>
      <c r="R420" s="107">
        <f t="shared" si="85"/>
        <v>0</v>
      </c>
      <c r="S420" s="107">
        <f t="shared" si="86"/>
        <v>0</v>
      </c>
      <c r="T420" s="107">
        <f t="shared" si="87"/>
        <v>0</v>
      </c>
      <c r="U420" s="107">
        <f t="shared" si="88"/>
        <v>0</v>
      </c>
      <c r="V420" s="107">
        <f t="shared" si="89"/>
        <v>0</v>
      </c>
      <c r="W420" s="107">
        <f t="shared" si="90"/>
        <v>0</v>
      </c>
      <c r="X420" s="107">
        <f t="shared" si="91"/>
        <v>0</v>
      </c>
      <c r="Y420" s="107">
        <f t="shared" si="92"/>
        <v>0</v>
      </c>
      <c r="Z420" s="107">
        <f t="shared" si="93"/>
        <v>0</v>
      </c>
      <c r="AA420" s="107">
        <f t="shared" si="94"/>
        <v>0</v>
      </c>
      <c r="AB420" s="107">
        <f t="shared" si="95"/>
        <v>0</v>
      </c>
      <c r="AC420" s="107">
        <f t="shared" si="96"/>
        <v>0</v>
      </c>
      <c r="AD420" s="107">
        <f t="shared" si="97"/>
        <v>0</v>
      </c>
      <c r="AE420" s="107">
        <f t="shared" si="98"/>
        <v>0</v>
      </c>
      <c r="AF420" s="107">
        <f t="shared" si="99"/>
        <v>0</v>
      </c>
      <c r="AG420" s="107">
        <f t="shared" si="100"/>
        <v>0</v>
      </c>
      <c r="AH420" s="107">
        <f t="shared" si="101"/>
        <v>0</v>
      </c>
      <c r="AI420" s="107">
        <f t="shared" si="102"/>
        <v>0</v>
      </c>
      <c r="AJ420" s="107">
        <f t="shared" si="103"/>
        <v>0</v>
      </c>
      <c r="AK420" s="107">
        <f t="shared" si="104"/>
        <v>0</v>
      </c>
    </row>
    <row r="421">
      <c r="A421" s="107"/>
      <c r="B421" s="107"/>
      <c r="C421" s="107"/>
      <c r="D421" s="107"/>
      <c r="E421" s="107"/>
      <c r="F421" s="108">
        <f t="shared" si="80"/>
        <v>3255</v>
      </c>
      <c r="G421" s="90" t="s">
        <v>614</v>
      </c>
      <c r="H421" s="14">
        <f>IF(ISNA(VLOOKUP(G421,Round4_Transactions!$A$2:$F$800,2,FALSE)), 0,VLOOKUP(G421,Round4_Transactions!$A$2:$F$800,2,FALSE))</f>
        <v>0</v>
      </c>
      <c r="I421" s="60">
        <f>IF(ISNA(VLOOKUP(G421,Round4_Transactions!$A$2:$F$800,3,FALSE)), 0,VLOOKUP(G421,Round4_Transactions!$A$2:$F$800,3,FALSE))</f>
        <v>0</v>
      </c>
      <c r="J421" s="60">
        <f>IF(ISNA(VLOOKUP(G421,Round4_Transactions!$A$2:$F$800,4,FALSE)), 0,VLOOKUP(G421,Round4_Transactions!$A$2:$F$800,4,FALSE))</f>
        <v>0</v>
      </c>
      <c r="K421" s="60">
        <f>IF(ISNA(VLOOKUP(G421,Round4_Transactions!$A$2:$F$800,5,FALSE)), 0,VLOOKUP(G421,Round4_Transactions!$A$2:$F$800,5,FALSE))</f>
        <v>0</v>
      </c>
      <c r="L421" s="86">
        <f>IF(ISNA(VLOOKUP(G421,Round4_Transactions!$A$2:$F$800,6,FALSE)), 0,VLOOKUP(G421,Round4_Transactions!$A$2:$F$800,6,FALSE))</f>
        <v>0</v>
      </c>
      <c r="M421" s="107">
        <f t="shared" si="79"/>
        <v>0</v>
      </c>
      <c r="N421" s="107">
        <f t="shared" si="81"/>
        <v>0</v>
      </c>
      <c r="O421" s="107">
        <f t="shared" si="82"/>
        <v>0</v>
      </c>
      <c r="P421" s="107">
        <f t="shared" si="83"/>
        <v>0</v>
      </c>
      <c r="Q421" s="107">
        <f t="shared" si="84"/>
        <v>0</v>
      </c>
      <c r="R421" s="107">
        <f t="shared" si="85"/>
        <v>0</v>
      </c>
      <c r="S421" s="107">
        <f t="shared" si="86"/>
        <v>0</v>
      </c>
      <c r="T421" s="107">
        <f t="shared" si="87"/>
        <v>0</v>
      </c>
      <c r="U421" s="107">
        <f t="shared" si="88"/>
        <v>0</v>
      </c>
      <c r="V421" s="107">
        <f t="shared" si="89"/>
        <v>0</v>
      </c>
      <c r="W421" s="107">
        <f t="shared" si="90"/>
        <v>0</v>
      </c>
      <c r="X421" s="107">
        <f t="shared" si="91"/>
        <v>0</v>
      </c>
      <c r="Y421" s="107">
        <f t="shared" si="92"/>
        <v>0</v>
      </c>
      <c r="Z421" s="107">
        <f t="shared" si="93"/>
        <v>0</v>
      </c>
      <c r="AA421" s="107">
        <f t="shared" si="94"/>
        <v>0</v>
      </c>
      <c r="AB421" s="107">
        <f t="shared" si="95"/>
        <v>0</v>
      </c>
      <c r="AC421" s="107">
        <f t="shared" si="96"/>
        <v>0</v>
      </c>
      <c r="AD421" s="107">
        <f t="shared" si="97"/>
        <v>0</v>
      </c>
      <c r="AE421" s="107">
        <f t="shared" si="98"/>
        <v>0</v>
      </c>
      <c r="AF421" s="107">
        <f t="shared" si="99"/>
        <v>0</v>
      </c>
      <c r="AG421" s="107">
        <f t="shared" si="100"/>
        <v>0</v>
      </c>
      <c r="AH421" s="107">
        <f t="shared" si="101"/>
        <v>0</v>
      </c>
      <c r="AI421" s="107">
        <f t="shared" si="102"/>
        <v>0</v>
      </c>
      <c r="AJ421" s="107">
        <f t="shared" si="103"/>
        <v>0</v>
      </c>
      <c r="AK421" s="107">
        <f t="shared" si="104"/>
        <v>0</v>
      </c>
    </row>
    <row r="422">
      <c r="A422" s="107"/>
      <c r="B422" s="107"/>
      <c r="C422" s="107"/>
      <c r="D422" s="107"/>
      <c r="E422" s="107"/>
      <c r="F422" s="108">
        <f t="shared" si="80"/>
        <v>3255</v>
      </c>
      <c r="G422" s="90" t="s">
        <v>615</v>
      </c>
      <c r="H422" s="14">
        <f>IF(ISNA(VLOOKUP(G422,Round4_Transactions!$A$2:$F$800,2,FALSE)), 0,VLOOKUP(G422,Round4_Transactions!$A$2:$F$800,2,FALSE))</f>
        <v>0</v>
      </c>
      <c r="I422" s="60">
        <f>IF(ISNA(VLOOKUP(G422,Round4_Transactions!$A$2:$F$800,3,FALSE)), 0,VLOOKUP(G422,Round4_Transactions!$A$2:$F$800,3,FALSE))</f>
        <v>0</v>
      </c>
      <c r="J422" s="60">
        <f>IF(ISNA(VLOOKUP(G422,Round4_Transactions!$A$2:$F$800,4,FALSE)), 0,VLOOKUP(G422,Round4_Transactions!$A$2:$F$800,4,FALSE))</f>
        <v>0</v>
      </c>
      <c r="K422" s="60">
        <f>IF(ISNA(VLOOKUP(G422,Round4_Transactions!$A$2:$F$800,5,FALSE)), 0,VLOOKUP(G422,Round4_Transactions!$A$2:$F$800,5,FALSE))</f>
        <v>0</v>
      </c>
      <c r="L422" s="86">
        <f>IF(ISNA(VLOOKUP(G422,Round4_Transactions!$A$2:$F$800,6,FALSE)), 0,VLOOKUP(G422,Round4_Transactions!$A$2:$F$800,6,FALSE))</f>
        <v>0</v>
      </c>
      <c r="M422" s="107">
        <f t="shared" si="79"/>
        <v>0</v>
      </c>
      <c r="N422" s="107">
        <f t="shared" si="81"/>
        <v>0</v>
      </c>
      <c r="O422" s="107">
        <f t="shared" si="82"/>
        <v>0</v>
      </c>
      <c r="P422" s="107">
        <f t="shared" si="83"/>
        <v>0</v>
      </c>
      <c r="Q422" s="107">
        <f t="shared" si="84"/>
        <v>0</v>
      </c>
      <c r="R422" s="107">
        <f t="shared" si="85"/>
        <v>0</v>
      </c>
      <c r="S422" s="107">
        <f t="shared" si="86"/>
        <v>0</v>
      </c>
      <c r="T422" s="107">
        <f t="shared" si="87"/>
        <v>0</v>
      </c>
      <c r="U422" s="107">
        <f t="shared" si="88"/>
        <v>0</v>
      </c>
      <c r="V422" s="107">
        <f t="shared" si="89"/>
        <v>0</v>
      </c>
      <c r="W422" s="107">
        <f t="shared" si="90"/>
        <v>0</v>
      </c>
      <c r="X422" s="107">
        <f t="shared" si="91"/>
        <v>0</v>
      </c>
      <c r="Y422" s="107">
        <f t="shared" si="92"/>
        <v>0</v>
      </c>
      <c r="Z422" s="107">
        <f t="shared" si="93"/>
        <v>0</v>
      </c>
      <c r="AA422" s="107">
        <f t="shared" si="94"/>
        <v>0</v>
      </c>
      <c r="AB422" s="107">
        <f t="shared" si="95"/>
        <v>0</v>
      </c>
      <c r="AC422" s="107">
        <f t="shared" si="96"/>
        <v>0</v>
      </c>
      <c r="AD422" s="107">
        <f t="shared" si="97"/>
        <v>0</v>
      </c>
      <c r="AE422" s="107">
        <f t="shared" si="98"/>
        <v>0</v>
      </c>
      <c r="AF422" s="107">
        <f t="shared" si="99"/>
        <v>0</v>
      </c>
      <c r="AG422" s="107">
        <f t="shared" si="100"/>
        <v>0</v>
      </c>
      <c r="AH422" s="107">
        <f t="shared" si="101"/>
        <v>0</v>
      </c>
      <c r="AI422" s="107">
        <f t="shared" si="102"/>
        <v>0</v>
      </c>
      <c r="AJ422" s="107">
        <f t="shared" si="103"/>
        <v>0</v>
      </c>
      <c r="AK422" s="107">
        <f t="shared" si="104"/>
        <v>0</v>
      </c>
    </row>
    <row r="423">
      <c r="A423" s="107"/>
      <c r="B423" s="107"/>
      <c r="C423" s="107"/>
      <c r="D423" s="107"/>
      <c r="E423" s="107"/>
      <c r="F423" s="108">
        <f t="shared" si="80"/>
        <v>3255</v>
      </c>
      <c r="G423" s="90" t="s">
        <v>616</v>
      </c>
      <c r="H423" s="14">
        <f>IF(ISNA(VLOOKUP(G423,Round4_Transactions!$A$2:$F$800,2,FALSE)), 0,VLOOKUP(G423,Round4_Transactions!$A$2:$F$800,2,FALSE))</f>
        <v>0</v>
      </c>
      <c r="I423" s="60">
        <f>IF(ISNA(VLOOKUP(G423,Round4_Transactions!$A$2:$F$800,3,FALSE)), 0,VLOOKUP(G423,Round4_Transactions!$A$2:$F$800,3,FALSE))</f>
        <v>0</v>
      </c>
      <c r="J423" s="60">
        <f>IF(ISNA(VLOOKUP(G423,Round4_Transactions!$A$2:$F$800,4,FALSE)), 0,VLOOKUP(G423,Round4_Transactions!$A$2:$F$800,4,FALSE))</f>
        <v>0</v>
      </c>
      <c r="K423" s="60">
        <f>IF(ISNA(VLOOKUP(G423,Round4_Transactions!$A$2:$F$800,5,FALSE)), 0,VLOOKUP(G423,Round4_Transactions!$A$2:$F$800,5,FALSE))</f>
        <v>0</v>
      </c>
      <c r="L423" s="86">
        <f>IF(ISNA(VLOOKUP(G423,Round4_Transactions!$A$2:$F$800,6,FALSE)), 0,VLOOKUP(G423,Round4_Transactions!$A$2:$F$800,6,FALSE))</f>
        <v>0</v>
      </c>
      <c r="M423" s="107">
        <f t="shared" si="79"/>
        <v>0</v>
      </c>
      <c r="N423" s="107">
        <f t="shared" si="81"/>
        <v>0</v>
      </c>
      <c r="O423" s="107">
        <f t="shared" si="82"/>
        <v>0</v>
      </c>
      <c r="P423" s="107">
        <f t="shared" si="83"/>
        <v>0</v>
      </c>
      <c r="Q423" s="107">
        <f t="shared" si="84"/>
        <v>0</v>
      </c>
      <c r="R423" s="107">
        <f t="shared" si="85"/>
        <v>0</v>
      </c>
      <c r="S423" s="107">
        <f t="shared" si="86"/>
        <v>0</v>
      </c>
      <c r="T423" s="107">
        <f t="shared" si="87"/>
        <v>0</v>
      </c>
      <c r="U423" s="107">
        <f t="shared" si="88"/>
        <v>0</v>
      </c>
      <c r="V423" s="107">
        <f t="shared" si="89"/>
        <v>0</v>
      </c>
      <c r="W423" s="107">
        <f t="shared" si="90"/>
        <v>0</v>
      </c>
      <c r="X423" s="107">
        <f t="shared" si="91"/>
        <v>0</v>
      </c>
      <c r="Y423" s="107">
        <f t="shared" si="92"/>
        <v>0</v>
      </c>
      <c r="Z423" s="107">
        <f t="shared" si="93"/>
        <v>0</v>
      </c>
      <c r="AA423" s="107">
        <f t="shared" si="94"/>
        <v>0</v>
      </c>
      <c r="AB423" s="107">
        <f t="shared" si="95"/>
        <v>0</v>
      </c>
      <c r="AC423" s="107">
        <f t="shared" si="96"/>
        <v>0</v>
      </c>
      <c r="AD423" s="107">
        <f t="shared" si="97"/>
        <v>0</v>
      </c>
      <c r="AE423" s="107">
        <f t="shared" si="98"/>
        <v>0</v>
      </c>
      <c r="AF423" s="107">
        <f t="shared" si="99"/>
        <v>0</v>
      </c>
      <c r="AG423" s="107">
        <f t="shared" si="100"/>
        <v>0</v>
      </c>
      <c r="AH423" s="107">
        <f t="shared" si="101"/>
        <v>0</v>
      </c>
      <c r="AI423" s="107">
        <f t="shared" si="102"/>
        <v>0</v>
      </c>
      <c r="AJ423" s="107">
        <f t="shared" si="103"/>
        <v>0</v>
      </c>
      <c r="AK423" s="107">
        <f t="shared" si="104"/>
        <v>0</v>
      </c>
    </row>
    <row r="424">
      <c r="A424" s="107"/>
      <c r="B424" s="107"/>
      <c r="C424" s="107"/>
      <c r="D424" s="107"/>
      <c r="E424" s="107"/>
      <c r="F424" s="108">
        <f t="shared" si="80"/>
        <v>3255</v>
      </c>
      <c r="G424" s="90" t="s">
        <v>617</v>
      </c>
      <c r="H424" s="14">
        <f>IF(ISNA(VLOOKUP(G424,Round4_Transactions!$A$2:$F$800,2,FALSE)), 0,VLOOKUP(G424,Round4_Transactions!$A$2:$F$800,2,FALSE))</f>
        <v>0</v>
      </c>
      <c r="I424" s="60">
        <f>IF(ISNA(VLOOKUP(G424,Round4_Transactions!$A$2:$F$800,3,FALSE)), 0,VLOOKUP(G424,Round4_Transactions!$A$2:$F$800,3,FALSE))</f>
        <v>0</v>
      </c>
      <c r="J424" s="60">
        <f>IF(ISNA(VLOOKUP(G424,Round4_Transactions!$A$2:$F$800,4,FALSE)), 0,VLOOKUP(G424,Round4_Transactions!$A$2:$F$800,4,FALSE))</f>
        <v>0</v>
      </c>
      <c r="K424" s="60">
        <f>IF(ISNA(VLOOKUP(G424,Round4_Transactions!$A$2:$F$800,5,FALSE)), 0,VLOOKUP(G424,Round4_Transactions!$A$2:$F$800,5,FALSE))</f>
        <v>0</v>
      </c>
      <c r="L424" s="86">
        <f>IF(ISNA(VLOOKUP(G424,Round4_Transactions!$A$2:$F$800,6,FALSE)), 0,VLOOKUP(G424,Round4_Transactions!$A$2:$F$800,6,FALSE))</f>
        <v>0</v>
      </c>
      <c r="M424" s="107">
        <f t="shared" si="79"/>
        <v>0</v>
      </c>
      <c r="N424" s="107">
        <f t="shared" si="81"/>
        <v>0</v>
      </c>
      <c r="O424" s="107">
        <f t="shared" si="82"/>
        <v>0</v>
      </c>
      <c r="P424" s="107">
        <f t="shared" si="83"/>
        <v>0</v>
      </c>
      <c r="Q424" s="107">
        <f t="shared" si="84"/>
        <v>0</v>
      </c>
      <c r="R424" s="107">
        <f t="shared" si="85"/>
        <v>0</v>
      </c>
      <c r="S424" s="107">
        <f t="shared" si="86"/>
        <v>0</v>
      </c>
      <c r="T424" s="107">
        <f t="shared" si="87"/>
        <v>0</v>
      </c>
      <c r="U424" s="107">
        <f t="shared" si="88"/>
        <v>0</v>
      </c>
      <c r="V424" s="107">
        <f t="shared" si="89"/>
        <v>0</v>
      </c>
      <c r="W424" s="107">
        <f t="shared" si="90"/>
        <v>0</v>
      </c>
      <c r="X424" s="107">
        <f t="shared" si="91"/>
        <v>0</v>
      </c>
      <c r="Y424" s="107">
        <f t="shared" si="92"/>
        <v>0</v>
      </c>
      <c r="Z424" s="107">
        <f t="shared" si="93"/>
        <v>0</v>
      </c>
      <c r="AA424" s="107">
        <f t="shared" si="94"/>
        <v>0</v>
      </c>
      <c r="AB424" s="107">
        <f t="shared" si="95"/>
        <v>0</v>
      </c>
      <c r="AC424" s="107">
        <f t="shared" si="96"/>
        <v>0</v>
      </c>
      <c r="AD424" s="107">
        <f t="shared" si="97"/>
        <v>0</v>
      </c>
      <c r="AE424" s="107">
        <f t="shared" si="98"/>
        <v>0</v>
      </c>
      <c r="AF424" s="107">
        <f t="shared" si="99"/>
        <v>0</v>
      </c>
      <c r="AG424" s="107">
        <f t="shared" si="100"/>
        <v>0</v>
      </c>
      <c r="AH424" s="107">
        <f t="shared" si="101"/>
        <v>0</v>
      </c>
      <c r="AI424" s="107">
        <f t="shared" si="102"/>
        <v>0</v>
      </c>
      <c r="AJ424" s="107">
        <f t="shared" si="103"/>
        <v>0</v>
      </c>
      <c r="AK424" s="107">
        <f t="shared" si="104"/>
        <v>0</v>
      </c>
    </row>
    <row r="425">
      <c r="A425" s="107"/>
      <c r="B425" s="107"/>
      <c r="C425" s="107"/>
      <c r="D425" s="107"/>
      <c r="E425" s="107"/>
      <c r="F425" s="108">
        <f t="shared" si="80"/>
        <v>3255</v>
      </c>
      <c r="G425" s="90" t="s">
        <v>618</v>
      </c>
      <c r="H425" s="14">
        <f>IF(ISNA(VLOOKUP(G425,Round4_Transactions!$A$2:$F$800,2,FALSE)), 0,VLOOKUP(G425,Round4_Transactions!$A$2:$F$800,2,FALSE))</f>
        <v>0</v>
      </c>
      <c r="I425" s="60">
        <f>IF(ISNA(VLOOKUP(G425,Round4_Transactions!$A$2:$F$800,3,FALSE)), 0,VLOOKUP(G425,Round4_Transactions!$A$2:$F$800,3,FALSE))</f>
        <v>0</v>
      </c>
      <c r="J425" s="60">
        <f>IF(ISNA(VLOOKUP(G425,Round4_Transactions!$A$2:$F$800,4,FALSE)), 0,VLOOKUP(G425,Round4_Transactions!$A$2:$F$800,4,FALSE))</f>
        <v>0</v>
      </c>
      <c r="K425" s="60">
        <f>IF(ISNA(VLOOKUP(G425,Round4_Transactions!$A$2:$F$800,5,FALSE)), 0,VLOOKUP(G425,Round4_Transactions!$A$2:$F$800,5,FALSE))</f>
        <v>0</v>
      </c>
      <c r="L425" s="86">
        <f>IF(ISNA(VLOOKUP(G425,Round4_Transactions!$A$2:$F$800,6,FALSE)), 0,VLOOKUP(G425,Round4_Transactions!$A$2:$F$800,6,FALSE))</f>
        <v>0</v>
      </c>
      <c r="M425" s="107">
        <f t="shared" si="79"/>
        <v>0</v>
      </c>
      <c r="N425" s="107">
        <f t="shared" si="81"/>
        <v>0</v>
      </c>
      <c r="O425" s="107">
        <f t="shared" si="82"/>
        <v>0</v>
      </c>
      <c r="P425" s="107">
        <f t="shared" si="83"/>
        <v>0</v>
      </c>
      <c r="Q425" s="107">
        <f t="shared" si="84"/>
        <v>0</v>
      </c>
      <c r="R425" s="107">
        <f t="shared" si="85"/>
        <v>0</v>
      </c>
      <c r="S425" s="107">
        <f t="shared" si="86"/>
        <v>0</v>
      </c>
      <c r="T425" s="107">
        <f t="shared" si="87"/>
        <v>0</v>
      </c>
      <c r="U425" s="107">
        <f t="shared" si="88"/>
        <v>0</v>
      </c>
      <c r="V425" s="107">
        <f t="shared" si="89"/>
        <v>0</v>
      </c>
      <c r="W425" s="107">
        <f t="shared" si="90"/>
        <v>0</v>
      </c>
      <c r="X425" s="107">
        <f t="shared" si="91"/>
        <v>0</v>
      </c>
      <c r="Y425" s="107">
        <f t="shared" si="92"/>
        <v>0</v>
      </c>
      <c r="Z425" s="107">
        <f t="shared" si="93"/>
        <v>0</v>
      </c>
      <c r="AA425" s="107">
        <f t="shared" si="94"/>
        <v>0</v>
      </c>
      <c r="AB425" s="107">
        <f t="shared" si="95"/>
        <v>0</v>
      </c>
      <c r="AC425" s="107">
        <f t="shared" si="96"/>
        <v>0</v>
      </c>
      <c r="AD425" s="107">
        <f t="shared" si="97"/>
        <v>0</v>
      </c>
      <c r="AE425" s="107">
        <f t="shared" si="98"/>
        <v>0</v>
      </c>
      <c r="AF425" s="107">
        <f t="shared" si="99"/>
        <v>0</v>
      </c>
      <c r="AG425" s="107">
        <f t="shared" si="100"/>
        <v>0</v>
      </c>
      <c r="AH425" s="107">
        <f t="shared" si="101"/>
        <v>0</v>
      </c>
      <c r="AI425" s="107">
        <f t="shared" si="102"/>
        <v>0</v>
      </c>
      <c r="AJ425" s="107">
        <f t="shared" si="103"/>
        <v>0</v>
      </c>
      <c r="AK425" s="107">
        <f t="shared" si="104"/>
        <v>0</v>
      </c>
    </row>
    <row r="426">
      <c r="A426" s="107"/>
      <c r="B426" s="107"/>
      <c r="C426" s="107"/>
      <c r="D426" s="107"/>
      <c r="E426" s="107"/>
      <c r="F426" s="108">
        <f t="shared" si="80"/>
        <v>3255</v>
      </c>
      <c r="G426" s="90" t="s">
        <v>619</v>
      </c>
      <c r="H426" s="14">
        <f>IF(ISNA(VLOOKUP(G426,Round4_Transactions!$A$2:$F$800,2,FALSE)), 0,VLOOKUP(G426,Round4_Transactions!$A$2:$F$800,2,FALSE))</f>
        <v>0</v>
      </c>
      <c r="I426" s="60">
        <f>IF(ISNA(VLOOKUP(G426,Round4_Transactions!$A$2:$F$800,3,FALSE)), 0,VLOOKUP(G426,Round4_Transactions!$A$2:$F$800,3,FALSE))</f>
        <v>0</v>
      </c>
      <c r="J426" s="60">
        <f>IF(ISNA(VLOOKUP(G426,Round4_Transactions!$A$2:$F$800,4,FALSE)), 0,VLOOKUP(G426,Round4_Transactions!$A$2:$F$800,4,FALSE))</f>
        <v>0</v>
      </c>
      <c r="K426" s="60">
        <f>IF(ISNA(VLOOKUP(G426,Round4_Transactions!$A$2:$F$800,5,FALSE)), 0,VLOOKUP(G426,Round4_Transactions!$A$2:$F$800,5,FALSE))</f>
        <v>0</v>
      </c>
      <c r="L426" s="86">
        <f>IF(ISNA(VLOOKUP(G426,Round4_Transactions!$A$2:$F$800,6,FALSE)), 0,VLOOKUP(G426,Round4_Transactions!$A$2:$F$800,6,FALSE))</f>
        <v>0</v>
      </c>
      <c r="M426" s="107">
        <f t="shared" si="79"/>
        <v>0</v>
      </c>
      <c r="N426" s="107">
        <f t="shared" si="81"/>
        <v>0</v>
      </c>
      <c r="O426" s="107">
        <f t="shared" si="82"/>
        <v>0</v>
      </c>
      <c r="P426" s="107">
        <f t="shared" si="83"/>
        <v>0</v>
      </c>
      <c r="Q426" s="107">
        <f t="shared" si="84"/>
        <v>0</v>
      </c>
      <c r="R426" s="107">
        <f t="shared" si="85"/>
        <v>0</v>
      </c>
      <c r="S426" s="107">
        <f t="shared" si="86"/>
        <v>0</v>
      </c>
      <c r="T426" s="107">
        <f t="shared" si="87"/>
        <v>0</v>
      </c>
      <c r="U426" s="107">
        <f t="shared" si="88"/>
        <v>0</v>
      </c>
      <c r="V426" s="107">
        <f t="shared" si="89"/>
        <v>0</v>
      </c>
      <c r="W426" s="107">
        <f t="shared" si="90"/>
        <v>0</v>
      </c>
      <c r="X426" s="107">
        <f t="shared" si="91"/>
        <v>0</v>
      </c>
      <c r="Y426" s="107">
        <f t="shared" si="92"/>
        <v>0</v>
      </c>
      <c r="Z426" s="107">
        <f t="shared" si="93"/>
        <v>0</v>
      </c>
      <c r="AA426" s="107">
        <f t="shared" si="94"/>
        <v>0</v>
      </c>
      <c r="AB426" s="107">
        <f t="shared" si="95"/>
        <v>0</v>
      </c>
      <c r="AC426" s="107">
        <f t="shared" si="96"/>
        <v>0</v>
      </c>
      <c r="AD426" s="107">
        <f t="shared" si="97"/>
        <v>0</v>
      </c>
      <c r="AE426" s="107">
        <f t="shared" si="98"/>
        <v>0</v>
      </c>
      <c r="AF426" s="107">
        <f t="shared" si="99"/>
        <v>0</v>
      </c>
      <c r="AG426" s="107">
        <f t="shared" si="100"/>
        <v>0</v>
      </c>
      <c r="AH426" s="107">
        <f t="shared" si="101"/>
        <v>0</v>
      </c>
      <c r="AI426" s="107">
        <f t="shared" si="102"/>
        <v>0</v>
      </c>
      <c r="AJ426" s="107">
        <f t="shared" si="103"/>
        <v>0</v>
      </c>
      <c r="AK426" s="107">
        <f t="shared" si="104"/>
        <v>0</v>
      </c>
    </row>
    <row r="427">
      <c r="A427" s="107"/>
      <c r="B427" s="107"/>
      <c r="C427" s="107"/>
      <c r="D427" s="107"/>
      <c r="E427" s="107"/>
      <c r="F427" s="108">
        <f t="shared" si="80"/>
        <v>3255</v>
      </c>
      <c r="G427" s="90" t="s">
        <v>620</v>
      </c>
      <c r="H427" s="14">
        <f>IF(ISNA(VLOOKUP(G427,Round4_Transactions!$A$2:$F$800,2,FALSE)), 0,VLOOKUP(G427,Round4_Transactions!$A$2:$F$800,2,FALSE))</f>
        <v>0</v>
      </c>
      <c r="I427" s="60">
        <f>IF(ISNA(VLOOKUP(G427,Round4_Transactions!$A$2:$F$800,3,FALSE)), 0,VLOOKUP(G427,Round4_Transactions!$A$2:$F$800,3,FALSE))</f>
        <v>0</v>
      </c>
      <c r="J427" s="60">
        <f>IF(ISNA(VLOOKUP(G427,Round4_Transactions!$A$2:$F$800,4,FALSE)), 0,VLOOKUP(G427,Round4_Transactions!$A$2:$F$800,4,FALSE))</f>
        <v>0</v>
      </c>
      <c r="K427" s="60">
        <f>IF(ISNA(VLOOKUP(G427,Round4_Transactions!$A$2:$F$800,5,FALSE)), 0,VLOOKUP(G427,Round4_Transactions!$A$2:$F$800,5,FALSE))</f>
        <v>0</v>
      </c>
      <c r="L427" s="86">
        <f>IF(ISNA(VLOOKUP(G427,Round4_Transactions!$A$2:$F$800,6,FALSE)), 0,VLOOKUP(G427,Round4_Transactions!$A$2:$F$800,6,FALSE))</f>
        <v>0</v>
      </c>
      <c r="M427" s="107">
        <f t="shared" si="79"/>
        <v>0</v>
      </c>
      <c r="N427" s="107">
        <f t="shared" si="81"/>
        <v>0</v>
      </c>
      <c r="O427" s="107">
        <f t="shared" si="82"/>
        <v>0</v>
      </c>
      <c r="P427" s="107">
        <f t="shared" si="83"/>
        <v>0</v>
      </c>
      <c r="Q427" s="107">
        <f t="shared" si="84"/>
        <v>0</v>
      </c>
      <c r="R427" s="107">
        <f t="shared" si="85"/>
        <v>0</v>
      </c>
      <c r="S427" s="107">
        <f t="shared" si="86"/>
        <v>0</v>
      </c>
      <c r="T427" s="107">
        <f t="shared" si="87"/>
        <v>0</v>
      </c>
      <c r="U427" s="107">
        <f t="shared" si="88"/>
        <v>0</v>
      </c>
      <c r="V427" s="107">
        <f t="shared" si="89"/>
        <v>0</v>
      </c>
      <c r="W427" s="107">
        <f t="shared" si="90"/>
        <v>0</v>
      </c>
      <c r="X427" s="107">
        <f t="shared" si="91"/>
        <v>0</v>
      </c>
      <c r="Y427" s="107">
        <f t="shared" si="92"/>
        <v>0</v>
      </c>
      <c r="Z427" s="107">
        <f t="shared" si="93"/>
        <v>0</v>
      </c>
      <c r="AA427" s="107">
        <f t="shared" si="94"/>
        <v>0</v>
      </c>
      <c r="AB427" s="107">
        <f t="shared" si="95"/>
        <v>0</v>
      </c>
      <c r="AC427" s="107">
        <f t="shared" si="96"/>
        <v>0</v>
      </c>
      <c r="AD427" s="107">
        <f t="shared" si="97"/>
        <v>0</v>
      </c>
      <c r="AE427" s="107">
        <f t="shared" si="98"/>
        <v>0</v>
      </c>
      <c r="AF427" s="107">
        <f t="shared" si="99"/>
        <v>0</v>
      </c>
      <c r="AG427" s="107">
        <f t="shared" si="100"/>
        <v>0</v>
      </c>
      <c r="AH427" s="107">
        <f t="shared" si="101"/>
        <v>0</v>
      </c>
      <c r="AI427" s="107">
        <f t="shared" si="102"/>
        <v>0</v>
      </c>
      <c r="AJ427" s="107">
        <f t="shared" si="103"/>
        <v>0</v>
      </c>
      <c r="AK427" s="107">
        <f t="shared" si="104"/>
        <v>0</v>
      </c>
    </row>
    <row r="428">
      <c r="A428" s="107"/>
      <c r="B428" s="107"/>
      <c r="C428" s="107"/>
      <c r="D428" s="107"/>
      <c r="E428" s="107"/>
      <c r="F428" s="108">
        <f t="shared" si="80"/>
        <v>3255</v>
      </c>
      <c r="G428" s="90" t="s">
        <v>621</v>
      </c>
      <c r="H428" s="14">
        <f>IF(ISNA(VLOOKUP(G428,Round4_Transactions!$A$2:$F$800,2,FALSE)), 0,VLOOKUP(G428,Round4_Transactions!$A$2:$F$800,2,FALSE))</f>
        <v>0</v>
      </c>
      <c r="I428" s="60">
        <f>IF(ISNA(VLOOKUP(G428,Round4_Transactions!$A$2:$F$800,3,FALSE)), 0,VLOOKUP(G428,Round4_Transactions!$A$2:$F$800,3,FALSE))</f>
        <v>0</v>
      </c>
      <c r="J428" s="60">
        <f>IF(ISNA(VLOOKUP(G428,Round4_Transactions!$A$2:$F$800,4,FALSE)), 0,VLOOKUP(G428,Round4_Transactions!$A$2:$F$800,4,FALSE))</f>
        <v>0</v>
      </c>
      <c r="K428" s="60">
        <f>IF(ISNA(VLOOKUP(G428,Round4_Transactions!$A$2:$F$800,5,FALSE)), 0,VLOOKUP(G428,Round4_Transactions!$A$2:$F$800,5,FALSE))</f>
        <v>0</v>
      </c>
      <c r="L428" s="86">
        <f>IF(ISNA(VLOOKUP(G428,Round4_Transactions!$A$2:$F$800,6,FALSE)), 0,VLOOKUP(G428,Round4_Transactions!$A$2:$F$800,6,FALSE))</f>
        <v>0</v>
      </c>
      <c r="M428" s="107">
        <f t="shared" si="79"/>
        <v>0</v>
      </c>
      <c r="N428" s="107">
        <f t="shared" si="81"/>
        <v>0</v>
      </c>
      <c r="O428" s="107">
        <f t="shared" si="82"/>
        <v>0</v>
      </c>
      <c r="P428" s="107">
        <f t="shared" si="83"/>
        <v>0</v>
      </c>
      <c r="Q428" s="107">
        <f t="shared" si="84"/>
        <v>0</v>
      </c>
      <c r="R428" s="107">
        <f t="shared" si="85"/>
        <v>0</v>
      </c>
      <c r="S428" s="107">
        <f t="shared" si="86"/>
        <v>0</v>
      </c>
      <c r="T428" s="107">
        <f t="shared" si="87"/>
        <v>0</v>
      </c>
      <c r="U428" s="107">
        <f t="shared" si="88"/>
        <v>0</v>
      </c>
      <c r="V428" s="107">
        <f t="shared" si="89"/>
        <v>0</v>
      </c>
      <c r="W428" s="107">
        <f t="shared" si="90"/>
        <v>0</v>
      </c>
      <c r="X428" s="107">
        <f t="shared" si="91"/>
        <v>0</v>
      </c>
      <c r="Y428" s="107">
        <f t="shared" si="92"/>
        <v>0</v>
      </c>
      <c r="Z428" s="107">
        <f t="shared" si="93"/>
        <v>0</v>
      </c>
      <c r="AA428" s="107">
        <f t="shared" si="94"/>
        <v>0</v>
      </c>
      <c r="AB428" s="107">
        <f t="shared" si="95"/>
        <v>0</v>
      </c>
      <c r="AC428" s="107">
        <f t="shared" si="96"/>
        <v>0</v>
      </c>
      <c r="AD428" s="107">
        <f t="shared" si="97"/>
        <v>0</v>
      </c>
      <c r="AE428" s="107">
        <f t="shared" si="98"/>
        <v>0</v>
      </c>
      <c r="AF428" s="107">
        <f t="shared" si="99"/>
        <v>0</v>
      </c>
      <c r="AG428" s="107">
        <f t="shared" si="100"/>
        <v>0</v>
      </c>
      <c r="AH428" s="107">
        <f t="shared" si="101"/>
        <v>0</v>
      </c>
      <c r="AI428" s="107">
        <f t="shared" si="102"/>
        <v>0</v>
      </c>
      <c r="AJ428" s="107">
        <f t="shared" si="103"/>
        <v>0</v>
      </c>
      <c r="AK428" s="107">
        <f t="shared" si="104"/>
        <v>0</v>
      </c>
    </row>
    <row r="429">
      <c r="A429" s="107"/>
      <c r="B429" s="107"/>
      <c r="C429" s="107"/>
      <c r="D429" s="107"/>
      <c r="E429" s="107"/>
      <c r="F429" s="108">
        <f t="shared" si="80"/>
        <v>3255</v>
      </c>
      <c r="G429" s="90" t="s">
        <v>622</v>
      </c>
      <c r="H429" s="14">
        <f>IF(ISNA(VLOOKUP(G429,Round4_Transactions!$A$2:$F$800,2,FALSE)), 0,VLOOKUP(G429,Round4_Transactions!$A$2:$F$800,2,FALSE))</f>
        <v>0</v>
      </c>
      <c r="I429" s="60">
        <f>IF(ISNA(VLOOKUP(G429,Round4_Transactions!$A$2:$F$800,3,FALSE)), 0,VLOOKUP(G429,Round4_Transactions!$A$2:$F$800,3,FALSE))</f>
        <v>0</v>
      </c>
      <c r="J429" s="60">
        <f>IF(ISNA(VLOOKUP(G429,Round4_Transactions!$A$2:$F$800,4,FALSE)), 0,VLOOKUP(G429,Round4_Transactions!$A$2:$F$800,4,FALSE))</f>
        <v>0</v>
      </c>
      <c r="K429" s="60">
        <f>IF(ISNA(VLOOKUP(G429,Round4_Transactions!$A$2:$F$800,5,FALSE)), 0,VLOOKUP(G429,Round4_Transactions!$A$2:$F$800,5,FALSE))</f>
        <v>0</v>
      </c>
      <c r="L429" s="86">
        <f>IF(ISNA(VLOOKUP(G429,Round4_Transactions!$A$2:$F$800,6,FALSE)), 0,VLOOKUP(G429,Round4_Transactions!$A$2:$F$800,6,FALSE))</f>
        <v>0</v>
      </c>
      <c r="M429" s="107">
        <f t="shared" si="79"/>
        <v>0</v>
      </c>
      <c r="N429" s="107">
        <f t="shared" si="81"/>
        <v>0</v>
      </c>
      <c r="O429" s="107">
        <f t="shared" si="82"/>
        <v>0</v>
      </c>
      <c r="P429" s="107">
        <f t="shared" si="83"/>
        <v>0</v>
      </c>
      <c r="Q429" s="107">
        <f t="shared" si="84"/>
        <v>0</v>
      </c>
      <c r="R429" s="107">
        <f t="shared" si="85"/>
        <v>0</v>
      </c>
      <c r="S429" s="107">
        <f t="shared" si="86"/>
        <v>0</v>
      </c>
      <c r="T429" s="107">
        <f t="shared" si="87"/>
        <v>0</v>
      </c>
      <c r="U429" s="107">
        <f t="shared" si="88"/>
        <v>0</v>
      </c>
      <c r="V429" s="107">
        <f t="shared" si="89"/>
        <v>0</v>
      </c>
      <c r="W429" s="107">
        <f t="shared" si="90"/>
        <v>0</v>
      </c>
      <c r="X429" s="107">
        <f t="shared" si="91"/>
        <v>0</v>
      </c>
      <c r="Y429" s="107">
        <f t="shared" si="92"/>
        <v>0</v>
      </c>
      <c r="Z429" s="107">
        <f t="shared" si="93"/>
        <v>0</v>
      </c>
      <c r="AA429" s="107">
        <f t="shared" si="94"/>
        <v>0</v>
      </c>
      <c r="AB429" s="107">
        <f t="shared" si="95"/>
        <v>0</v>
      </c>
      <c r="AC429" s="107">
        <f t="shared" si="96"/>
        <v>0</v>
      </c>
      <c r="AD429" s="107">
        <f t="shared" si="97"/>
        <v>0</v>
      </c>
      <c r="AE429" s="107">
        <f t="shared" si="98"/>
        <v>0</v>
      </c>
      <c r="AF429" s="107">
        <f t="shared" si="99"/>
        <v>0</v>
      </c>
      <c r="AG429" s="107">
        <f t="shared" si="100"/>
        <v>0</v>
      </c>
      <c r="AH429" s="107">
        <f t="shared" si="101"/>
        <v>0</v>
      </c>
      <c r="AI429" s="107">
        <f t="shared" si="102"/>
        <v>0</v>
      </c>
      <c r="AJ429" s="107">
        <f t="shared" si="103"/>
        <v>0</v>
      </c>
      <c r="AK429" s="107">
        <f t="shared" si="104"/>
        <v>0</v>
      </c>
    </row>
    <row r="430">
      <c r="A430" s="107"/>
      <c r="B430" s="107"/>
      <c r="C430" s="107"/>
      <c r="D430" s="107"/>
      <c r="E430" s="107"/>
      <c r="F430" s="108">
        <f t="shared" si="80"/>
        <v>3255</v>
      </c>
      <c r="G430" s="90" t="s">
        <v>623</v>
      </c>
      <c r="H430" s="14">
        <f>IF(ISNA(VLOOKUP(G430,Round4_Transactions!$A$2:$F$800,2,FALSE)), 0,VLOOKUP(G430,Round4_Transactions!$A$2:$F$800,2,FALSE))</f>
        <v>0</v>
      </c>
      <c r="I430" s="60">
        <f>IF(ISNA(VLOOKUP(G430,Round4_Transactions!$A$2:$F$800,3,FALSE)), 0,VLOOKUP(G430,Round4_Transactions!$A$2:$F$800,3,FALSE))</f>
        <v>0</v>
      </c>
      <c r="J430" s="60">
        <f>IF(ISNA(VLOOKUP(G430,Round4_Transactions!$A$2:$F$800,4,FALSE)), 0,VLOOKUP(G430,Round4_Transactions!$A$2:$F$800,4,FALSE))</f>
        <v>0</v>
      </c>
      <c r="K430" s="60">
        <f>IF(ISNA(VLOOKUP(G430,Round4_Transactions!$A$2:$F$800,5,FALSE)), 0,VLOOKUP(G430,Round4_Transactions!$A$2:$F$800,5,FALSE))</f>
        <v>0</v>
      </c>
      <c r="L430" s="86">
        <f>IF(ISNA(VLOOKUP(G430,Round4_Transactions!$A$2:$F$800,6,FALSE)), 0,VLOOKUP(G430,Round4_Transactions!$A$2:$F$800,6,FALSE))</f>
        <v>0</v>
      </c>
      <c r="M430" s="107">
        <f t="shared" si="79"/>
        <v>0</v>
      </c>
      <c r="N430" s="107">
        <f t="shared" si="81"/>
        <v>0</v>
      </c>
      <c r="O430" s="107">
        <f t="shared" si="82"/>
        <v>0</v>
      </c>
      <c r="P430" s="107">
        <f t="shared" si="83"/>
        <v>0</v>
      </c>
      <c r="Q430" s="107">
        <f t="shared" si="84"/>
        <v>0</v>
      </c>
      <c r="R430" s="107">
        <f t="shared" si="85"/>
        <v>0</v>
      </c>
      <c r="S430" s="107">
        <f t="shared" si="86"/>
        <v>0</v>
      </c>
      <c r="T430" s="107">
        <f t="shared" si="87"/>
        <v>0</v>
      </c>
      <c r="U430" s="107">
        <f t="shared" si="88"/>
        <v>0</v>
      </c>
      <c r="V430" s="107">
        <f t="shared" si="89"/>
        <v>0</v>
      </c>
      <c r="W430" s="107">
        <f t="shared" si="90"/>
        <v>0</v>
      </c>
      <c r="X430" s="107">
        <f t="shared" si="91"/>
        <v>0</v>
      </c>
      <c r="Y430" s="107">
        <f t="shared" si="92"/>
        <v>0</v>
      </c>
      <c r="Z430" s="107">
        <f t="shared" si="93"/>
        <v>0</v>
      </c>
      <c r="AA430" s="107">
        <f t="shared" si="94"/>
        <v>0</v>
      </c>
      <c r="AB430" s="107">
        <f t="shared" si="95"/>
        <v>0</v>
      </c>
      <c r="AC430" s="107">
        <f t="shared" si="96"/>
        <v>0</v>
      </c>
      <c r="AD430" s="107">
        <f t="shared" si="97"/>
        <v>0</v>
      </c>
      <c r="AE430" s="107">
        <f t="shared" si="98"/>
        <v>0</v>
      </c>
      <c r="AF430" s="107">
        <f t="shared" si="99"/>
        <v>0</v>
      </c>
      <c r="AG430" s="107">
        <f t="shared" si="100"/>
        <v>0</v>
      </c>
      <c r="AH430" s="107">
        <f t="shared" si="101"/>
        <v>0</v>
      </c>
      <c r="AI430" s="107">
        <f t="shared" si="102"/>
        <v>0</v>
      </c>
      <c r="AJ430" s="107">
        <f t="shared" si="103"/>
        <v>0</v>
      </c>
      <c r="AK430" s="107">
        <f t="shared" si="104"/>
        <v>0</v>
      </c>
    </row>
    <row r="431">
      <c r="A431" s="107"/>
      <c r="B431" s="107"/>
      <c r="C431" s="107"/>
      <c r="D431" s="107"/>
      <c r="E431" s="107"/>
      <c r="F431" s="108">
        <f t="shared" si="80"/>
        <v>3255</v>
      </c>
      <c r="G431" s="90" t="s">
        <v>624</v>
      </c>
      <c r="H431" s="14">
        <f>IF(ISNA(VLOOKUP(G431,Round4_Transactions!$A$2:$F$800,2,FALSE)), 0,VLOOKUP(G431,Round4_Transactions!$A$2:$F$800,2,FALSE))</f>
        <v>0</v>
      </c>
      <c r="I431" s="60">
        <f>IF(ISNA(VLOOKUP(G431,Round4_Transactions!$A$2:$F$800,3,FALSE)), 0,VLOOKUP(G431,Round4_Transactions!$A$2:$F$800,3,FALSE))</f>
        <v>0</v>
      </c>
      <c r="J431" s="60">
        <f>IF(ISNA(VLOOKUP(G431,Round4_Transactions!$A$2:$F$800,4,FALSE)), 0,VLOOKUP(G431,Round4_Transactions!$A$2:$F$800,4,FALSE))</f>
        <v>0</v>
      </c>
      <c r="K431" s="60">
        <f>IF(ISNA(VLOOKUP(G431,Round4_Transactions!$A$2:$F$800,5,FALSE)), 0,VLOOKUP(G431,Round4_Transactions!$A$2:$F$800,5,FALSE))</f>
        <v>0</v>
      </c>
      <c r="L431" s="86">
        <f>IF(ISNA(VLOOKUP(G431,Round4_Transactions!$A$2:$F$800,6,FALSE)), 0,VLOOKUP(G431,Round4_Transactions!$A$2:$F$800,6,FALSE))</f>
        <v>0</v>
      </c>
      <c r="M431" s="107">
        <f t="shared" si="79"/>
        <v>0</v>
      </c>
      <c r="N431" s="107">
        <f t="shared" si="81"/>
        <v>0</v>
      </c>
      <c r="O431" s="107">
        <f t="shared" si="82"/>
        <v>0</v>
      </c>
      <c r="P431" s="107">
        <f t="shared" si="83"/>
        <v>0</v>
      </c>
      <c r="Q431" s="107">
        <f t="shared" si="84"/>
        <v>0</v>
      </c>
      <c r="R431" s="107">
        <f t="shared" si="85"/>
        <v>0</v>
      </c>
      <c r="S431" s="107">
        <f t="shared" si="86"/>
        <v>0</v>
      </c>
      <c r="T431" s="107">
        <f t="shared" si="87"/>
        <v>0</v>
      </c>
      <c r="U431" s="107">
        <f t="shared" si="88"/>
        <v>0</v>
      </c>
      <c r="V431" s="107">
        <f t="shared" si="89"/>
        <v>0</v>
      </c>
      <c r="W431" s="107">
        <f t="shared" si="90"/>
        <v>0</v>
      </c>
      <c r="X431" s="107">
        <f t="shared" si="91"/>
        <v>0</v>
      </c>
      <c r="Y431" s="107">
        <f t="shared" si="92"/>
        <v>0</v>
      </c>
      <c r="Z431" s="107">
        <f t="shared" si="93"/>
        <v>0</v>
      </c>
      <c r="AA431" s="107">
        <f t="shared" si="94"/>
        <v>0</v>
      </c>
      <c r="AB431" s="107">
        <f t="shared" si="95"/>
        <v>0</v>
      </c>
      <c r="AC431" s="107">
        <f t="shared" si="96"/>
        <v>0</v>
      </c>
      <c r="AD431" s="107">
        <f t="shared" si="97"/>
        <v>0</v>
      </c>
      <c r="AE431" s="107">
        <f t="shared" si="98"/>
        <v>0</v>
      </c>
      <c r="AF431" s="107">
        <f t="shared" si="99"/>
        <v>0</v>
      </c>
      <c r="AG431" s="107">
        <f t="shared" si="100"/>
        <v>0</v>
      </c>
      <c r="AH431" s="107">
        <f t="shared" si="101"/>
        <v>0</v>
      </c>
      <c r="AI431" s="107">
        <f t="shared" si="102"/>
        <v>0</v>
      </c>
      <c r="AJ431" s="107">
        <f t="shared" si="103"/>
        <v>0</v>
      </c>
      <c r="AK431" s="107">
        <f t="shared" si="104"/>
        <v>0</v>
      </c>
    </row>
    <row r="432">
      <c r="A432" s="107"/>
      <c r="B432" s="107"/>
      <c r="C432" s="107"/>
      <c r="D432" s="107"/>
      <c r="E432" s="107"/>
      <c r="F432" s="108">
        <f t="shared" si="80"/>
        <v>3255</v>
      </c>
      <c r="G432" s="90" t="s">
        <v>625</v>
      </c>
      <c r="H432" s="14">
        <f>IF(ISNA(VLOOKUP(G432,Round4_Transactions!$A$2:$F$800,2,FALSE)), 0,VLOOKUP(G432,Round4_Transactions!$A$2:$F$800,2,FALSE))</f>
        <v>0</v>
      </c>
      <c r="I432" s="60">
        <f>IF(ISNA(VLOOKUP(G432,Round4_Transactions!$A$2:$F$800,3,FALSE)), 0,VLOOKUP(G432,Round4_Transactions!$A$2:$F$800,3,FALSE))</f>
        <v>0</v>
      </c>
      <c r="J432" s="60">
        <f>IF(ISNA(VLOOKUP(G432,Round4_Transactions!$A$2:$F$800,4,FALSE)), 0,VLOOKUP(G432,Round4_Transactions!$A$2:$F$800,4,FALSE))</f>
        <v>0</v>
      </c>
      <c r="K432" s="60">
        <f>IF(ISNA(VLOOKUP(G432,Round4_Transactions!$A$2:$F$800,5,FALSE)), 0,VLOOKUP(G432,Round4_Transactions!$A$2:$F$800,5,FALSE))</f>
        <v>0</v>
      </c>
      <c r="L432" s="86">
        <f>IF(ISNA(VLOOKUP(G432,Round4_Transactions!$A$2:$F$800,6,FALSE)), 0,VLOOKUP(G432,Round4_Transactions!$A$2:$F$800,6,FALSE))</f>
        <v>0</v>
      </c>
      <c r="M432" s="107">
        <f t="shared" si="79"/>
        <v>0</v>
      </c>
      <c r="N432" s="107">
        <f t="shared" si="81"/>
        <v>0</v>
      </c>
      <c r="O432" s="107">
        <f t="shared" si="82"/>
        <v>0</v>
      </c>
      <c r="P432" s="107">
        <f t="shared" si="83"/>
        <v>0</v>
      </c>
      <c r="Q432" s="107">
        <f t="shared" si="84"/>
        <v>0</v>
      </c>
      <c r="R432" s="107">
        <f t="shared" si="85"/>
        <v>0</v>
      </c>
      <c r="S432" s="107">
        <f t="shared" si="86"/>
        <v>0</v>
      </c>
      <c r="T432" s="107">
        <f t="shared" si="87"/>
        <v>0</v>
      </c>
      <c r="U432" s="107">
        <f t="shared" si="88"/>
        <v>0</v>
      </c>
      <c r="V432" s="107">
        <f t="shared" si="89"/>
        <v>0</v>
      </c>
      <c r="W432" s="107">
        <f t="shared" si="90"/>
        <v>0</v>
      </c>
      <c r="X432" s="107">
        <f t="shared" si="91"/>
        <v>0</v>
      </c>
      <c r="Y432" s="107">
        <f t="shared" si="92"/>
        <v>0</v>
      </c>
      <c r="Z432" s="107">
        <f t="shared" si="93"/>
        <v>0</v>
      </c>
      <c r="AA432" s="107">
        <f t="shared" si="94"/>
        <v>0</v>
      </c>
      <c r="AB432" s="107">
        <f t="shared" si="95"/>
        <v>0</v>
      </c>
      <c r="AC432" s="107">
        <f t="shared" si="96"/>
        <v>0</v>
      </c>
      <c r="AD432" s="107">
        <f t="shared" si="97"/>
        <v>0</v>
      </c>
      <c r="AE432" s="107">
        <f t="shared" si="98"/>
        <v>0</v>
      </c>
      <c r="AF432" s="107">
        <f t="shared" si="99"/>
        <v>0</v>
      </c>
      <c r="AG432" s="107">
        <f t="shared" si="100"/>
        <v>0</v>
      </c>
      <c r="AH432" s="107">
        <f t="shared" si="101"/>
        <v>0</v>
      </c>
      <c r="AI432" s="107">
        <f t="shared" si="102"/>
        <v>0</v>
      </c>
      <c r="AJ432" s="107">
        <f t="shared" si="103"/>
        <v>0</v>
      </c>
      <c r="AK432" s="107">
        <f t="shared" si="104"/>
        <v>0</v>
      </c>
    </row>
    <row r="433">
      <c r="A433" s="107"/>
      <c r="B433" s="107"/>
      <c r="C433" s="107"/>
      <c r="D433" s="107"/>
      <c r="E433" s="107"/>
      <c r="F433" s="108">
        <f t="shared" si="80"/>
        <v>3255</v>
      </c>
      <c r="G433" s="90" t="s">
        <v>626</v>
      </c>
      <c r="H433" s="14">
        <f>IF(ISNA(VLOOKUP(G433,Round4_Transactions!$A$2:$F$800,2,FALSE)), 0,VLOOKUP(G433,Round4_Transactions!$A$2:$F$800,2,FALSE))</f>
        <v>0</v>
      </c>
      <c r="I433" s="60">
        <f>IF(ISNA(VLOOKUP(G433,Round4_Transactions!$A$2:$F$800,3,FALSE)), 0,VLOOKUP(G433,Round4_Transactions!$A$2:$F$800,3,FALSE))</f>
        <v>0</v>
      </c>
      <c r="J433" s="60">
        <f>IF(ISNA(VLOOKUP(G433,Round4_Transactions!$A$2:$F$800,4,FALSE)), 0,VLOOKUP(G433,Round4_Transactions!$A$2:$F$800,4,FALSE))</f>
        <v>0</v>
      </c>
      <c r="K433" s="60">
        <f>IF(ISNA(VLOOKUP(G433,Round4_Transactions!$A$2:$F$800,5,FALSE)), 0,VLOOKUP(G433,Round4_Transactions!$A$2:$F$800,5,FALSE))</f>
        <v>0</v>
      </c>
      <c r="L433" s="86">
        <f>IF(ISNA(VLOOKUP(G433,Round4_Transactions!$A$2:$F$800,6,FALSE)), 0,VLOOKUP(G433,Round4_Transactions!$A$2:$F$800,6,FALSE))</f>
        <v>0</v>
      </c>
      <c r="M433" s="107">
        <f t="shared" si="79"/>
        <v>0</v>
      </c>
      <c r="N433" s="107">
        <f t="shared" si="81"/>
        <v>0</v>
      </c>
      <c r="O433" s="107">
        <f t="shared" si="82"/>
        <v>0</v>
      </c>
      <c r="P433" s="107">
        <f t="shared" si="83"/>
        <v>0</v>
      </c>
      <c r="Q433" s="107">
        <f t="shared" si="84"/>
        <v>0</v>
      </c>
      <c r="R433" s="107">
        <f t="shared" si="85"/>
        <v>0</v>
      </c>
      <c r="S433" s="107">
        <f t="shared" si="86"/>
        <v>0</v>
      </c>
      <c r="T433" s="107">
        <f t="shared" si="87"/>
        <v>0</v>
      </c>
      <c r="U433" s="107">
        <f t="shared" si="88"/>
        <v>0</v>
      </c>
      <c r="V433" s="107">
        <f t="shared" si="89"/>
        <v>0</v>
      </c>
      <c r="W433" s="107">
        <f t="shared" si="90"/>
        <v>0</v>
      </c>
      <c r="X433" s="107">
        <f t="shared" si="91"/>
        <v>0</v>
      </c>
      <c r="Y433" s="107">
        <f t="shared" si="92"/>
        <v>0</v>
      </c>
      <c r="Z433" s="107">
        <f t="shared" si="93"/>
        <v>0</v>
      </c>
      <c r="AA433" s="107">
        <f t="shared" si="94"/>
        <v>0</v>
      </c>
      <c r="AB433" s="107">
        <f t="shared" si="95"/>
        <v>0</v>
      </c>
      <c r="AC433" s="107">
        <f t="shared" si="96"/>
        <v>0</v>
      </c>
      <c r="AD433" s="107">
        <f t="shared" si="97"/>
        <v>0</v>
      </c>
      <c r="AE433" s="107">
        <f t="shared" si="98"/>
        <v>0</v>
      </c>
      <c r="AF433" s="107">
        <f t="shared" si="99"/>
        <v>0</v>
      </c>
      <c r="AG433" s="107">
        <f t="shared" si="100"/>
        <v>0</v>
      </c>
      <c r="AH433" s="107">
        <f t="shared" si="101"/>
        <v>0</v>
      </c>
      <c r="AI433" s="107">
        <f t="shared" si="102"/>
        <v>0</v>
      </c>
      <c r="AJ433" s="107">
        <f t="shared" si="103"/>
        <v>0</v>
      </c>
      <c r="AK433" s="107">
        <f t="shared" si="104"/>
        <v>0</v>
      </c>
    </row>
    <row r="434">
      <c r="A434" s="107"/>
      <c r="B434" s="107"/>
      <c r="C434" s="107"/>
      <c r="D434" s="107"/>
      <c r="E434" s="107"/>
      <c r="F434" s="108">
        <f t="shared" si="80"/>
        <v>3255</v>
      </c>
      <c r="G434" s="90" t="s">
        <v>627</v>
      </c>
      <c r="H434" s="14">
        <f>IF(ISNA(VLOOKUP(G434,Round4_Transactions!$A$2:$F$800,2,FALSE)), 0,VLOOKUP(G434,Round4_Transactions!$A$2:$F$800,2,FALSE))</f>
        <v>0</v>
      </c>
      <c r="I434" s="60">
        <f>IF(ISNA(VLOOKUP(G434,Round4_Transactions!$A$2:$F$800,3,FALSE)), 0,VLOOKUP(G434,Round4_Transactions!$A$2:$F$800,3,FALSE))</f>
        <v>0</v>
      </c>
      <c r="J434" s="60">
        <f>IF(ISNA(VLOOKUP(G434,Round4_Transactions!$A$2:$F$800,4,FALSE)), 0,VLOOKUP(G434,Round4_Transactions!$A$2:$F$800,4,FALSE))</f>
        <v>0</v>
      </c>
      <c r="K434" s="60">
        <f>IF(ISNA(VLOOKUP(G434,Round4_Transactions!$A$2:$F$800,5,FALSE)), 0,VLOOKUP(G434,Round4_Transactions!$A$2:$F$800,5,FALSE))</f>
        <v>0</v>
      </c>
      <c r="L434" s="86">
        <f>IF(ISNA(VLOOKUP(G434,Round4_Transactions!$A$2:$F$800,6,FALSE)), 0,VLOOKUP(G434,Round4_Transactions!$A$2:$F$800,6,FALSE))</f>
        <v>0</v>
      </c>
      <c r="M434" s="107">
        <f t="shared" si="79"/>
        <v>0</v>
      </c>
      <c r="N434" s="107">
        <f t="shared" si="81"/>
        <v>0</v>
      </c>
      <c r="O434" s="107">
        <f t="shared" si="82"/>
        <v>0</v>
      </c>
      <c r="P434" s="107">
        <f t="shared" si="83"/>
        <v>0</v>
      </c>
      <c r="Q434" s="107">
        <f t="shared" si="84"/>
        <v>0</v>
      </c>
      <c r="R434" s="107">
        <f t="shared" si="85"/>
        <v>0</v>
      </c>
      <c r="S434" s="107">
        <f t="shared" si="86"/>
        <v>0</v>
      </c>
      <c r="T434" s="107">
        <f t="shared" si="87"/>
        <v>0</v>
      </c>
      <c r="U434" s="107">
        <f t="shared" si="88"/>
        <v>0</v>
      </c>
      <c r="V434" s="107">
        <f t="shared" si="89"/>
        <v>0</v>
      </c>
      <c r="W434" s="107">
        <f t="shared" si="90"/>
        <v>0</v>
      </c>
      <c r="X434" s="107">
        <f t="shared" si="91"/>
        <v>0</v>
      </c>
      <c r="Y434" s="107">
        <f t="shared" si="92"/>
        <v>0</v>
      </c>
      <c r="Z434" s="107">
        <f t="shared" si="93"/>
        <v>0</v>
      </c>
      <c r="AA434" s="107">
        <f t="shared" si="94"/>
        <v>0</v>
      </c>
      <c r="AB434" s="107">
        <f t="shared" si="95"/>
        <v>0</v>
      </c>
      <c r="AC434" s="107">
        <f t="shared" si="96"/>
        <v>0</v>
      </c>
      <c r="AD434" s="107">
        <f t="shared" si="97"/>
        <v>0</v>
      </c>
      <c r="AE434" s="107">
        <f t="shared" si="98"/>
        <v>0</v>
      </c>
      <c r="AF434" s="107">
        <f t="shared" si="99"/>
        <v>0</v>
      </c>
      <c r="AG434" s="107">
        <f t="shared" si="100"/>
        <v>0</v>
      </c>
      <c r="AH434" s="107">
        <f t="shared" si="101"/>
        <v>0</v>
      </c>
      <c r="AI434" s="107">
        <f t="shared" si="102"/>
        <v>0</v>
      </c>
      <c r="AJ434" s="107">
        <f t="shared" si="103"/>
        <v>0</v>
      </c>
      <c r="AK434" s="107">
        <f t="shared" si="104"/>
        <v>0</v>
      </c>
    </row>
    <row r="435">
      <c r="A435" s="107"/>
      <c r="B435" s="107"/>
      <c r="C435" s="107"/>
      <c r="D435" s="107"/>
      <c r="E435" s="107"/>
      <c r="F435" s="108">
        <f t="shared" si="80"/>
        <v>3255</v>
      </c>
      <c r="G435" s="90" t="s">
        <v>628</v>
      </c>
      <c r="H435" s="14">
        <f>IF(ISNA(VLOOKUP(G435,Round4_Transactions!$A$2:$F$800,2,FALSE)), 0,VLOOKUP(G435,Round4_Transactions!$A$2:$F$800,2,FALSE))</f>
        <v>0</v>
      </c>
      <c r="I435" s="60">
        <f>IF(ISNA(VLOOKUP(G435,Round4_Transactions!$A$2:$F$800,3,FALSE)), 0,VLOOKUP(G435,Round4_Transactions!$A$2:$F$800,3,FALSE))</f>
        <v>0</v>
      </c>
      <c r="J435" s="60">
        <f>IF(ISNA(VLOOKUP(G435,Round4_Transactions!$A$2:$F$800,4,FALSE)), 0,VLOOKUP(G435,Round4_Transactions!$A$2:$F$800,4,FALSE))</f>
        <v>0</v>
      </c>
      <c r="K435" s="60">
        <f>IF(ISNA(VLOOKUP(G435,Round4_Transactions!$A$2:$F$800,5,FALSE)), 0,VLOOKUP(G435,Round4_Transactions!$A$2:$F$800,5,FALSE))</f>
        <v>0</v>
      </c>
      <c r="L435" s="86">
        <f>IF(ISNA(VLOOKUP(G435,Round4_Transactions!$A$2:$F$800,6,FALSE)), 0,VLOOKUP(G435,Round4_Transactions!$A$2:$F$800,6,FALSE))</f>
        <v>0</v>
      </c>
      <c r="M435" s="107">
        <f t="shared" si="79"/>
        <v>0</v>
      </c>
      <c r="N435" s="107">
        <f t="shared" si="81"/>
        <v>0</v>
      </c>
      <c r="O435" s="107">
        <f t="shared" si="82"/>
        <v>0</v>
      </c>
      <c r="P435" s="107">
        <f t="shared" si="83"/>
        <v>0</v>
      </c>
      <c r="Q435" s="107">
        <f t="shared" si="84"/>
        <v>0</v>
      </c>
      <c r="R435" s="107">
        <f t="shared" si="85"/>
        <v>0</v>
      </c>
      <c r="S435" s="107">
        <f t="shared" si="86"/>
        <v>0</v>
      </c>
      <c r="T435" s="107">
        <f t="shared" si="87"/>
        <v>0</v>
      </c>
      <c r="U435" s="107">
        <f t="shared" si="88"/>
        <v>0</v>
      </c>
      <c r="V435" s="107">
        <f t="shared" si="89"/>
        <v>0</v>
      </c>
      <c r="W435" s="107">
        <f t="shared" si="90"/>
        <v>0</v>
      </c>
      <c r="X435" s="107">
        <f t="shared" si="91"/>
        <v>0</v>
      </c>
      <c r="Y435" s="107">
        <f t="shared" si="92"/>
        <v>0</v>
      </c>
      <c r="Z435" s="107">
        <f t="shared" si="93"/>
        <v>0</v>
      </c>
      <c r="AA435" s="107">
        <f t="shared" si="94"/>
        <v>0</v>
      </c>
      <c r="AB435" s="107">
        <f t="shared" si="95"/>
        <v>0</v>
      </c>
      <c r="AC435" s="107">
        <f t="shared" si="96"/>
        <v>0</v>
      </c>
      <c r="AD435" s="107">
        <f t="shared" si="97"/>
        <v>0</v>
      </c>
      <c r="AE435" s="107">
        <f t="shared" si="98"/>
        <v>0</v>
      </c>
      <c r="AF435" s="107">
        <f t="shared" si="99"/>
        <v>0</v>
      </c>
      <c r="AG435" s="107">
        <f t="shared" si="100"/>
        <v>0</v>
      </c>
      <c r="AH435" s="107">
        <f t="shared" si="101"/>
        <v>0</v>
      </c>
      <c r="AI435" s="107">
        <f t="shared" si="102"/>
        <v>0</v>
      </c>
      <c r="AJ435" s="107">
        <f t="shared" si="103"/>
        <v>0</v>
      </c>
      <c r="AK435" s="107">
        <f t="shared" si="104"/>
        <v>0</v>
      </c>
    </row>
    <row r="436">
      <c r="A436" s="107"/>
      <c r="B436" s="107"/>
      <c r="C436" s="107"/>
      <c r="D436" s="107"/>
      <c r="E436" s="107"/>
      <c r="F436" s="108">
        <f t="shared" si="80"/>
        <v>3255</v>
      </c>
      <c r="G436" s="90" t="s">
        <v>629</v>
      </c>
      <c r="H436" s="14">
        <f>IF(ISNA(VLOOKUP(G436,Round4_Transactions!$A$2:$F$800,2,FALSE)), 0,VLOOKUP(G436,Round4_Transactions!$A$2:$F$800,2,FALSE))</f>
        <v>0</v>
      </c>
      <c r="I436" s="60">
        <f>IF(ISNA(VLOOKUP(G436,Round4_Transactions!$A$2:$F$800,3,FALSE)), 0,VLOOKUP(G436,Round4_Transactions!$A$2:$F$800,3,FALSE))</f>
        <v>0</v>
      </c>
      <c r="J436" s="60">
        <f>IF(ISNA(VLOOKUP(G436,Round4_Transactions!$A$2:$F$800,4,FALSE)), 0,VLOOKUP(G436,Round4_Transactions!$A$2:$F$800,4,FALSE))</f>
        <v>0</v>
      </c>
      <c r="K436" s="60">
        <f>IF(ISNA(VLOOKUP(G436,Round4_Transactions!$A$2:$F$800,5,FALSE)), 0,VLOOKUP(G436,Round4_Transactions!$A$2:$F$800,5,FALSE))</f>
        <v>0</v>
      </c>
      <c r="L436" s="86">
        <f>IF(ISNA(VLOOKUP(G436,Round4_Transactions!$A$2:$F$800,6,FALSE)), 0,VLOOKUP(G436,Round4_Transactions!$A$2:$F$800,6,FALSE))</f>
        <v>0</v>
      </c>
      <c r="M436" s="107">
        <f t="shared" si="79"/>
        <v>0</v>
      </c>
      <c r="N436" s="107">
        <f t="shared" si="81"/>
        <v>0</v>
      </c>
      <c r="O436" s="107">
        <f t="shared" si="82"/>
        <v>0</v>
      </c>
      <c r="P436" s="107">
        <f t="shared" si="83"/>
        <v>0</v>
      </c>
      <c r="Q436" s="107">
        <f t="shared" si="84"/>
        <v>0</v>
      </c>
      <c r="R436" s="107">
        <f t="shared" si="85"/>
        <v>0</v>
      </c>
      <c r="S436" s="107">
        <f t="shared" si="86"/>
        <v>0</v>
      </c>
      <c r="T436" s="107">
        <f t="shared" si="87"/>
        <v>0</v>
      </c>
      <c r="U436" s="107">
        <f t="shared" si="88"/>
        <v>0</v>
      </c>
      <c r="V436" s="107">
        <f t="shared" si="89"/>
        <v>0</v>
      </c>
      <c r="W436" s="107">
        <f t="shared" si="90"/>
        <v>0</v>
      </c>
      <c r="X436" s="107">
        <f t="shared" si="91"/>
        <v>0</v>
      </c>
      <c r="Y436" s="107">
        <f t="shared" si="92"/>
        <v>0</v>
      </c>
      <c r="Z436" s="107">
        <f t="shared" si="93"/>
        <v>0</v>
      </c>
      <c r="AA436" s="107">
        <f t="shared" si="94"/>
        <v>0</v>
      </c>
      <c r="AB436" s="107">
        <f t="shared" si="95"/>
        <v>0</v>
      </c>
      <c r="AC436" s="107">
        <f t="shared" si="96"/>
        <v>0</v>
      </c>
      <c r="AD436" s="107">
        <f t="shared" si="97"/>
        <v>0</v>
      </c>
      <c r="AE436" s="107">
        <f t="shared" si="98"/>
        <v>0</v>
      </c>
      <c r="AF436" s="107">
        <f t="shared" si="99"/>
        <v>0</v>
      </c>
      <c r="AG436" s="107">
        <f t="shared" si="100"/>
        <v>0</v>
      </c>
      <c r="AH436" s="107">
        <f t="shared" si="101"/>
        <v>0</v>
      </c>
      <c r="AI436" s="107">
        <f t="shared" si="102"/>
        <v>0</v>
      </c>
      <c r="AJ436" s="107">
        <f t="shared" si="103"/>
        <v>0</v>
      </c>
      <c r="AK436" s="107">
        <f t="shared" si="104"/>
        <v>0</v>
      </c>
    </row>
    <row r="437">
      <c r="A437" s="107"/>
      <c r="B437" s="107"/>
      <c r="C437" s="107"/>
      <c r="D437" s="107"/>
      <c r="E437" s="107"/>
      <c r="F437" s="108">
        <f t="shared" si="80"/>
        <v>3255</v>
      </c>
      <c r="G437" s="90" t="s">
        <v>630</v>
      </c>
      <c r="H437" s="14">
        <f>IF(ISNA(VLOOKUP(G437,Round4_Transactions!$A$2:$F$800,2,FALSE)), 0,VLOOKUP(G437,Round4_Transactions!$A$2:$F$800,2,FALSE))</f>
        <v>0</v>
      </c>
      <c r="I437" s="60">
        <f>IF(ISNA(VLOOKUP(G437,Round4_Transactions!$A$2:$F$800,3,FALSE)), 0,VLOOKUP(G437,Round4_Transactions!$A$2:$F$800,3,FALSE))</f>
        <v>0</v>
      </c>
      <c r="J437" s="60">
        <f>IF(ISNA(VLOOKUP(G437,Round4_Transactions!$A$2:$F$800,4,FALSE)), 0,VLOOKUP(G437,Round4_Transactions!$A$2:$F$800,4,FALSE))</f>
        <v>0</v>
      </c>
      <c r="K437" s="60">
        <f>IF(ISNA(VLOOKUP(G437,Round4_Transactions!$A$2:$F$800,5,FALSE)), 0,VLOOKUP(G437,Round4_Transactions!$A$2:$F$800,5,FALSE))</f>
        <v>0</v>
      </c>
      <c r="L437" s="86">
        <f>IF(ISNA(VLOOKUP(G437,Round4_Transactions!$A$2:$F$800,6,FALSE)), 0,VLOOKUP(G437,Round4_Transactions!$A$2:$F$800,6,FALSE))</f>
        <v>0</v>
      </c>
      <c r="M437" s="107">
        <f t="shared" si="79"/>
        <v>0</v>
      </c>
      <c r="N437" s="107">
        <f t="shared" si="81"/>
        <v>0</v>
      </c>
      <c r="O437" s="107">
        <f t="shared" si="82"/>
        <v>0</v>
      </c>
      <c r="P437" s="107">
        <f t="shared" si="83"/>
        <v>0</v>
      </c>
      <c r="Q437" s="107">
        <f t="shared" si="84"/>
        <v>0</v>
      </c>
      <c r="R437" s="107">
        <f t="shared" si="85"/>
        <v>0</v>
      </c>
      <c r="S437" s="107">
        <f t="shared" si="86"/>
        <v>0</v>
      </c>
      <c r="T437" s="107">
        <f t="shared" si="87"/>
        <v>0</v>
      </c>
      <c r="U437" s="107">
        <f t="shared" si="88"/>
        <v>0</v>
      </c>
      <c r="V437" s="107">
        <f t="shared" si="89"/>
        <v>0</v>
      </c>
      <c r="W437" s="107">
        <f t="shared" si="90"/>
        <v>0</v>
      </c>
      <c r="X437" s="107">
        <f t="shared" si="91"/>
        <v>0</v>
      </c>
      <c r="Y437" s="107">
        <f t="shared" si="92"/>
        <v>0</v>
      </c>
      <c r="Z437" s="107">
        <f t="shared" si="93"/>
        <v>0</v>
      </c>
      <c r="AA437" s="107">
        <f t="shared" si="94"/>
        <v>0</v>
      </c>
      <c r="AB437" s="107">
        <f t="shared" si="95"/>
        <v>0</v>
      </c>
      <c r="AC437" s="107">
        <f t="shared" si="96"/>
        <v>0</v>
      </c>
      <c r="AD437" s="107">
        <f t="shared" si="97"/>
        <v>0</v>
      </c>
      <c r="AE437" s="107">
        <f t="shared" si="98"/>
        <v>0</v>
      </c>
      <c r="AF437" s="107">
        <f t="shared" si="99"/>
        <v>0</v>
      </c>
      <c r="AG437" s="107">
        <f t="shared" si="100"/>
        <v>0</v>
      </c>
      <c r="AH437" s="107">
        <f t="shared" si="101"/>
        <v>0</v>
      </c>
      <c r="AI437" s="107">
        <f t="shared" si="102"/>
        <v>0</v>
      </c>
      <c r="AJ437" s="107">
        <f t="shared" si="103"/>
        <v>0</v>
      </c>
      <c r="AK437" s="107">
        <f t="shared" si="104"/>
        <v>0</v>
      </c>
    </row>
    <row r="438">
      <c r="A438" s="107"/>
      <c r="B438" s="107"/>
      <c r="C438" s="107"/>
      <c r="D438" s="107"/>
      <c r="E438" s="107"/>
      <c r="F438" s="108">
        <f t="shared" si="80"/>
        <v>3255</v>
      </c>
      <c r="G438" s="90" t="s">
        <v>631</v>
      </c>
      <c r="H438" s="14">
        <f>IF(ISNA(VLOOKUP(G438,Round4_Transactions!$A$2:$F$800,2,FALSE)), 0,VLOOKUP(G438,Round4_Transactions!$A$2:$F$800,2,FALSE))</f>
        <v>0</v>
      </c>
      <c r="I438" s="60">
        <f>IF(ISNA(VLOOKUP(G438,Round4_Transactions!$A$2:$F$800,3,FALSE)), 0,VLOOKUP(G438,Round4_Transactions!$A$2:$F$800,3,FALSE))</f>
        <v>0</v>
      </c>
      <c r="J438" s="60">
        <f>IF(ISNA(VLOOKUP(G438,Round4_Transactions!$A$2:$F$800,4,FALSE)), 0,VLOOKUP(G438,Round4_Transactions!$A$2:$F$800,4,FALSE))</f>
        <v>0</v>
      </c>
      <c r="K438" s="60">
        <f>IF(ISNA(VLOOKUP(G438,Round4_Transactions!$A$2:$F$800,5,FALSE)), 0,VLOOKUP(G438,Round4_Transactions!$A$2:$F$800,5,FALSE))</f>
        <v>0</v>
      </c>
      <c r="L438" s="86">
        <f>IF(ISNA(VLOOKUP(G438,Round4_Transactions!$A$2:$F$800,6,FALSE)), 0,VLOOKUP(G438,Round4_Transactions!$A$2:$F$800,6,FALSE))</f>
        <v>0</v>
      </c>
      <c r="M438" s="107">
        <f t="shared" si="79"/>
        <v>0</v>
      </c>
      <c r="N438" s="107">
        <f t="shared" si="81"/>
        <v>0</v>
      </c>
      <c r="O438" s="107">
        <f t="shared" si="82"/>
        <v>0</v>
      </c>
      <c r="P438" s="107">
        <f t="shared" si="83"/>
        <v>0</v>
      </c>
      <c r="Q438" s="107">
        <f t="shared" si="84"/>
        <v>0</v>
      </c>
      <c r="R438" s="107">
        <f t="shared" si="85"/>
        <v>0</v>
      </c>
      <c r="S438" s="107">
        <f t="shared" si="86"/>
        <v>0</v>
      </c>
      <c r="T438" s="107">
        <f t="shared" si="87"/>
        <v>0</v>
      </c>
      <c r="U438" s="107">
        <f t="shared" si="88"/>
        <v>0</v>
      </c>
      <c r="V438" s="107">
        <f t="shared" si="89"/>
        <v>0</v>
      </c>
      <c r="W438" s="107">
        <f t="shared" si="90"/>
        <v>0</v>
      </c>
      <c r="X438" s="107">
        <f t="shared" si="91"/>
        <v>0</v>
      </c>
      <c r="Y438" s="107">
        <f t="shared" si="92"/>
        <v>0</v>
      </c>
      <c r="Z438" s="107">
        <f t="shared" si="93"/>
        <v>0</v>
      </c>
      <c r="AA438" s="107">
        <f t="shared" si="94"/>
        <v>0</v>
      </c>
      <c r="AB438" s="107">
        <f t="shared" si="95"/>
        <v>0</v>
      </c>
      <c r="AC438" s="107">
        <f t="shared" si="96"/>
        <v>0</v>
      </c>
      <c r="AD438" s="107">
        <f t="shared" si="97"/>
        <v>0</v>
      </c>
      <c r="AE438" s="107">
        <f t="shared" si="98"/>
        <v>0</v>
      </c>
      <c r="AF438" s="107">
        <f t="shared" si="99"/>
        <v>0</v>
      </c>
      <c r="AG438" s="107">
        <f t="shared" si="100"/>
        <v>0</v>
      </c>
      <c r="AH438" s="107">
        <f t="shared" si="101"/>
        <v>0</v>
      </c>
      <c r="AI438" s="107">
        <f t="shared" si="102"/>
        <v>0</v>
      </c>
      <c r="AJ438" s="107">
        <f t="shared" si="103"/>
        <v>0</v>
      </c>
      <c r="AK438" s="107">
        <f t="shared" si="104"/>
        <v>0</v>
      </c>
    </row>
    <row r="439">
      <c r="A439" s="107"/>
      <c r="B439" s="107"/>
      <c r="C439" s="107"/>
      <c r="D439" s="107"/>
      <c r="E439" s="107"/>
      <c r="F439" s="108">
        <f t="shared" si="80"/>
        <v>3255</v>
      </c>
      <c r="G439" s="90" t="s">
        <v>632</v>
      </c>
      <c r="H439" s="14">
        <f>IF(ISNA(VLOOKUP(G439,Round4_Transactions!$A$2:$F$800,2,FALSE)), 0,VLOOKUP(G439,Round4_Transactions!$A$2:$F$800,2,FALSE))</f>
        <v>0</v>
      </c>
      <c r="I439" s="60">
        <f>IF(ISNA(VLOOKUP(G439,Round4_Transactions!$A$2:$F$800,3,FALSE)), 0,VLOOKUP(G439,Round4_Transactions!$A$2:$F$800,3,FALSE))</f>
        <v>0</v>
      </c>
      <c r="J439" s="60">
        <f>IF(ISNA(VLOOKUP(G439,Round4_Transactions!$A$2:$F$800,4,FALSE)), 0,VLOOKUP(G439,Round4_Transactions!$A$2:$F$800,4,FALSE))</f>
        <v>0</v>
      </c>
      <c r="K439" s="60">
        <f>IF(ISNA(VLOOKUP(G439,Round4_Transactions!$A$2:$F$800,5,FALSE)), 0,VLOOKUP(G439,Round4_Transactions!$A$2:$F$800,5,FALSE))</f>
        <v>0</v>
      </c>
      <c r="L439" s="86">
        <f>IF(ISNA(VLOOKUP(G439,Round4_Transactions!$A$2:$F$800,6,FALSE)), 0,VLOOKUP(G439,Round4_Transactions!$A$2:$F$800,6,FALSE))</f>
        <v>0</v>
      </c>
      <c r="M439" s="107">
        <f t="shared" si="79"/>
        <v>0</v>
      </c>
      <c r="N439" s="107">
        <f t="shared" si="81"/>
        <v>0</v>
      </c>
      <c r="O439" s="107">
        <f t="shared" si="82"/>
        <v>0</v>
      </c>
      <c r="P439" s="107">
        <f t="shared" si="83"/>
        <v>0</v>
      </c>
      <c r="Q439" s="107">
        <f t="shared" si="84"/>
        <v>0</v>
      </c>
      <c r="R439" s="107">
        <f t="shared" si="85"/>
        <v>0</v>
      </c>
      <c r="S439" s="107">
        <f t="shared" si="86"/>
        <v>0</v>
      </c>
      <c r="T439" s="107">
        <f t="shared" si="87"/>
        <v>0</v>
      </c>
      <c r="U439" s="107">
        <f t="shared" si="88"/>
        <v>0</v>
      </c>
      <c r="V439" s="107">
        <f t="shared" si="89"/>
        <v>0</v>
      </c>
      <c r="W439" s="107">
        <f t="shared" si="90"/>
        <v>0</v>
      </c>
      <c r="X439" s="107">
        <f t="shared" si="91"/>
        <v>0</v>
      </c>
      <c r="Y439" s="107">
        <f t="shared" si="92"/>
        <v>0</v>
      </c>
      <c r="Z439" s="107">
        <f t="shared" si="93"/>
        <v>0</v>
      </c>
      <c r="AA439" s="107">
        <f t="shared" si="94"/>
        <v>0</v>
      </c>
      <c r="AB439" s="107">
        <f t="shared" si="95"/>
        <v>0</v>
      </c>
      <c r="AC439" s="107">
        <f t="shared" si="96"/>
        <v>0</v>
      </c>
      <c r="AD439" s="107">
        <f t="shared" si="97"/>
        <v>0</v>
      </c>
      <c r="AE439" s="107">
        <f t="shared" si="98"/>
        <v>0</v>
      </c>
      <c r="AF439" s="107">
        <f t="shared" si="99"/>
        <v>0</v>
      </c>
      <c r="AG439" s="107">
        <f t="shared" si="100"/>
        <v>0</v>
      </c>
      <c r="AH439" s="107">
        <f t="shared" si="101"/>
        <v>0</v>
      </c>
      <c r="AI439" s="107">
        <f t="shared" si="102"/>
        <v>0</v>
      </c>
      <c r="AJ439" s="107">
        <f t="shared" si="103"/>
        <v>0</v>
      </c>
      <c r="AK439" s="107">
        <f t="shared" si="104"/>
        <v>0</v>
      </c>
    </row>
    <row r="440">
      <c r="A440" s="107"/>
      <c r="B440" s="107"/>
      <c r="C440" s="107"/>
      <c r="D440" s="107"/>
      <c r="E440" s="107"/>
      <c r="F440" s="108">
        <f t="shared" si="80"/>
        <v>3255</v>
      </c>
      <c r="G440" s="90" t="s">
        <v>633</v>
      </c>
      <c r="H440" s="14">
        <f>IF(ISNA(VLOOKUP(G440,Round4_Transactions!$A$2:$F$800,2,FALSE)), 0,VLOOKUP(G440,Round4_Transactions!$A$2:$F$800,2,FALSE))</f>
        <v>0</v>
      </c>
      <c r="I440" s="60">
        <f>IF(ISNA(VLOOKUP(G440,Round4_Transactions!$A$2:$F$800,3,FALSE)), 0,VLOOKUP(G440,Round4_Transactions!$A$2:$F$800,3,FALSE))</f>
        <v>0</v>
      </c>
      <c r="J440" s="60">
        <f>IF(ISNA(VLOOKUP(G440,Round4_Transactions!$A$2:$F$800,4,FALSE)), 0,VLOOKUP(G440,Round4_Transactions!$A$2:$F$800,4,FALSE))</f>
        <v>0</v>
      </c>
      <c r="K440" s="60">
        <f>IF(ISNA(VLOOKUP(G440,Round4_Transactions!$A$2:$F$800,5,FALSE)), 0,VLOOKUP(G440,Round4_Transactions!$A$2:$F$800,5,FALSE))</f>
        <v>0</v>
      </c>
      <c r="L440" s="86">
        <f>IF(ISNA(VLOOKUP(G440,Round4_Transactions!$A$2:$F$800,6,FALSE)), 0,VLOOKUP(G440,Round4_Transactions!$A$2:$F$800,6,FALSE))</f>
        <v>0</v>
      </c>
      <c r="M440" s="107">
        <f t="shared" si="79"/>
        <v>0</v>
      </c>
      <c r="N440" s="107">
        <f t="shared" si="81"/>
        <v>0</v>
      </c>
      <c r="O440" s="107">
        <f t="shared" si="82"/>
        <v>0</v>
      </c>
      <c r="P440" s="107">
        <f t="shared" si="83"/>
        <v>0</v>
      </c>
      <c r="Q440" s="107">
        <f t="shared" si="84"/>
        <v>0</v>
      </c>
      <c r="R440" s="107">
        <f t="shared" si="85"/>
        <v>0</v>
      </c>
      <c r="S440" s="107">
        <f t="shared" si="86"/>
        <v>0</v>
      </c>
      <c r="T440" s="107">
        <f t="shared" si="87"/>
        <v>0</v>
      </c>
      <c r="U440" s="107">
        <f t="shared" si="88"/>
        <v>0</v>
      </c>
      <c r="V440" s="107">
        <f t="shared" si="89"/>
        <v>0</v>
      </c>
      <c r="W440" s="107">
        <f t="shared" si="90"/>
        <v>0</v>
      </c>
      <c r="X440" s="107">
        <f t="shared" si="91"/>
        <v>0</v>
      </c>
      <c r="Y440" s="107">
        <f t="shared" si="92"/>
        <v>0</v>
      </c>
      <c r="Z440" s="107">
        <f t="shared" si="93"/>
        <v>0</v>
      </c>
      <c r="AA440" s="107">
        <f t="shared" si="94"/>
        <v>0</v>
      </c>
      <c r="AB440" s="107">
        <f t="shared" si="95"/>
        <v>0</v>
      </c>
      <c r="AC440" s="107">
        <f t="shared" si="96"/>
        <v>0</v>
      </c>
      <c r="AD440" s="107">
        <f t="shared" si="97"/>
        <v>0</v>
      </c>
      <c r="AE440" s="107">
        <f t="shared" si="98"/>
        <v>0</v>
      </c>
      <c r="AF440" s="107">
        <f t="shared" si="99"/>
        <v>0</v>
      </c>
      <c r="AG440" s="107">
        <f t="shared" si="100"/>
        <v>0</v>
      </c>
      <c r="AH440" s="107">
        <f t="shared" si="101"/>
        <v>0</v>
      </c>
      <c r="AI440" s="107">
        <f t="shared" si="102"/>
        <v>0</v>
      </c>
      <c r="AJ440" s="107">
        <f t="shared" si="103"/>
        <v>0</v>
      </c>
      <c r="AK440" s="107">
        <f t="shared" si="104"/>
        <v>0</v>
      </c>
    </row>
    <row r="441">
      <c r="A441" s="107"/>
      <c r="B441" s="107"/>
      <c r="C441" s="107"/>
      <c r="D441" s="107"/>
      <c r="E441" s="107"/>
      <c r="F441" s="108">
        <f t="shared" si="80"/>
        <v>3255</v>
      </c>
      <c r="G441" s="90" t="s">
        <v>634</v>
      </c>
      <c r="H441" s="14">
        <f>IF(ISNA(VLOOKUP(G441,Round4_Transactions!$A$2:$F$800,2,FALSE)), 0,VLOOKUP(G441,Round4_Transactions!$A$2:$F$800,2,FALSE))</f>
        <v>0</v>
      </c>
      <c r="I441" s="60">
        <f>IF(ISNA(VLOOKUP(G441,Round4_Transactions!$A$2:$F$800,3,FALSE)), 0,VLOOKUP(G441,Round4_Transactions!$A$2:$F$800,3,FALSE))</f>
        <v>0</v>
      </c>
      <c r="J441" s="60">
        <f>IF(ISNA(VLOOKUP(G441,Round4_Transactions!$A$2:$F$800,4,FALSE)), 0,VLOOKUP(G441,Round4_Transactions!$A$2:$F$800,4,FALSE))</f>
        <v>0</v>
      </c>
      <c r="K441" s="60">
        <f>IF(ISNA(VLOOKUP(G441,Round4_Transactions!$A$2:$F$800,5,FALSE)), 0,VLOOKUP(G441,Round4_Transactions!$A$2:$F$800,5,FALSE))</f>
        <v>0</v>
      </c>
      <c r="L441" s="86">
        <f>IF(ISNA(VLOOKUP(G441,Round4_Transactions!$A$2:$F$800,6,FALSE)), 0,VLOOKUP(G441,Round4_Transactions!$A$2:$F$800,6,FALSE))</f>
        <v>0</v>
      </c>
      <c r="M441" s="107">
        <f t="shared" si="79"/>
        <v>0</v>
      </c>
      <c r="N441" s="107">
        <f t="shared" si="81"/>
        <v>0</v>
      </c>
      <c r="O441" s="107">
        <f t="shared" si="82"/>
        <v>0</v>
      </c>
      <c r="P441" s="107">
        <f t="shared" si="83"/>
        <v>0</v>
      </c>
      <c r="Q441" s="107">
        <f t="shared" si="84"/>
        <v>0</v>
      </c>
      <c r="R441" s="107">
        <f t="shared" si="85"/>
        <v>0</v>
      </c>
      <c r="S441" s="107">
        <f t="shared" si="86"/>
        <v>0</v>
      </c>
      <c r="T441" s="107">
        <f t="shared" si="87"/>
        <v>0</v>
      </c>
      <c r="U441" s="107">
        <f t="shared" si="88"/>
        <v>0</v>
      </c>
      <c r="V441" s="107">
        <f t="shared" si="89"/>
        <v>0</v>
      </c>
      <c r="W441" s="107">
        <f t="shared" si="90"/>
        <v>0</v>
      </c>
      <c r="X441" s="107">
        <f t="shared" si="91"/>
        <v>0</v>
      </c>
      <c r="Y441" s="107">
        <f t="shared" si="92"/>
        <v>0</v>
      </c>
      <c r="Z441" s="107">
        <f t="shared" si="93"/>
        <v>0</v>
      </c>
      <c r="AA441" s="107">
        <f t="shared" si="94"/>
        <v>0</v>
      </c>
      <c r="AB441" s="107">
        <f t="shared" si="95"/>
        <v>0</v>
      </c>
      <c r="AC441" s="107">
        <f t="shared" si="96"/>
        <v>0</v>
      </c>
      <c r="AD441" s="107">
        <f t="shared" si="97"/>
        <v>0</v>
      </c>
      <c r="AE441" s="107">
        <f t="shared" si="98"/>
        <v>0</v>
      </c>
      <c r="AF441" s="107">
        <f t="shared" si="99"/>
        <v>0</v>
      </c>
      <c r="AG441" s="107">
        <f t="shared" si="100"/>
        <v>0</v>
      </c>
      <c r="AH441" s="107">
        <f t="shared" si="101"/>
        <v>0</v>
      </c>
      <c r="AI441" s="107">
        <f t="shared" si="102"/>
        <v>0</v>
      </c>
      <c r="AJ441" s="107">
        <f t="shared" si="103"/>
        <v>0</v>
      </c>
      <c r="AK441" s="107">
        <f t="shared" si="104"/>
        <v>0</v>
      </c>
    </row>
    <row r="442">
      <c r="A442" s="107"/>
      <c r="B442" s="107"/>
      <c r="C442" s="107"/>
      <c r="D442" s="107"/>
      <c r="E442" s="107"/>
      <c r="F442" s="108">
        <f t="shared" si="80"/>
        <v>3255</v>
      </c>
      <c r="G442" s="90" t="s">
        <v>635</v>
      </c>
      <c r="H442" s="14">
        <f>IF(ISNA(VLOOKUP(G442,Round4_Transactions!$A$2:$F$800,2,FALSE)), 0,VLOOKUP(G442,Round4_Transactions!$A$2:$F$800,2,FALSE))</f>
        <v>0</v>
      </c>
      <c r="I442" s="60">
        <f>IF(ISNA(VLOOKUP(G442,Round4_Transactions!$A$2:$F$800,3,FALSE)), 0,VLOOKUP(G442,Round4_Transactions!$A$2:$F$800,3,FALSE))</f>
        <v>0</v>
      </c>
      <c r="J442" s="60">
        <f>IF(ISNA(VLOOKUP(G442,Round4_Transactions!$A$2:$F$800,4,FALSE)), 0,VLOOKUP(G442,Round4_Transactions!$A$2:$F$800,4,FALSE))</f>
        <v>0</v>
      </c>
      <c r="K442" s="60">
        <f>IF(ISNA(VLOOKUP(G442,Round4_Transactions!$A$2:$F$800,5,FALSE)), 0,VLOOKUP(G442,Round4_Transactions!$A$2:$F$800,5,FALSE))</f>
        <v>0</v>
      </c>
      <c r="L442" s="86">
        <f>IF(ISNA(VLOOKUP(G442,Round4_Transactions!$A$2:$F$800,6,FALSE)), 0,VLOOKUP(G442,Round4_Transactions!$A$2:$F$800,6,FALSE))</f>
        <v>0</v>
      </c>
      <c r="M442" s="107">
        <f t="shared" si="79"/>
        <v>0</v>
      </c>
      <c r="N442" s="107">
        <f t="shared" si="81"/>
        <v>0</v>
      </c>
      <c r="O442" s="107">
        <f t="shared" si="82"/>
        <v>0</v>
      </c>
      <c r="P442" s="107">
        <f t="shared" si="83"/>
        <v>0</v>
      </c>
      <c r="Q442" s="107">
        <f t="shared" si="84"/>
        <v>0</v>
      </c>
      <c r="R442" s="107">
        <f t="shared" si="85"/>
        <v>0</v>
      </c>
      <c r="S442" s="107">
        <f t="shared" si="86"/>
        <v>0</v>
      </c>
      <c r="T442" s="107">
        <f t="shared" si="87"/>
        <v>0</v>
      </c>
      <c r="U442" s="107">
        <f t="shared" si="88"/>
        <v>0</v>
      </c>
      <c r="V442" s="107">
        <f t="shared" si="89"/>
        <v>0</v>
      </c>
      <c r="W442" s="107">
        <f t="shared" si="90"/>
        <v>0</v>
      </c>
      <c r="X442" s="107">
        <f t="shared" si="91"/>
        <v>0</v>
      </c>
      <c r="Y442" s="107">
        <f t="shared" si="92"/>
        <v>0</v>
      </c>
      <c r="Z442" s="107">
        <f t="shared" si="93"/>
        <v>0</v>
      </c>
      <c r="AA442" s="107">
        <f t="shared" si="94"/>
        <v>0</v>
      </c>
      <c r="AB442" s="107">
        <f t="shared" si="95"/>
        <v>0</v>
      </c>
      <c r="AC442" s="107">
        <f t="shared" si="96"/>
        <v>0</v>
      </c>
      <c r="AD442" s="107">
        <f t="shared" si="97"/>
        <v>0</v>
      </c>
      <c r="AE442" s="107">
        <f t="shared" si="98"/>
        <v>0</v>
      </c>
      <c r="AF442" s="107">
        <f t="shared" si="99"/>
        <v>0</v>
      </c>
      <c r="AG442" s="107">
        <f t="shared" si="100"/>
        <v>0</v>
      </c>
      <c r="AH442" s="107">
        <f t="shared" si="101"/>
        <v>0</v>
      </c>
      <c r="AI442" s="107">
        <f t="shared" si="102"/>
        <v>0</v>
      </c>
      <c r="AJ442" s="107">
        <f t="shared" si="103"/>
        <v>0</v>
      </c>
      <c r="AK442" s="107">
        <f t="shared" si="104"/>
        <v>0</v>
      </c>
    </row>
    <row r="443">
      <c r="A443" s="107"/>
      <c r="B443" s="107"/>
      <c r="C443" s="107"/>
      <c r="D443" s="107"/>
      <c r="E443" s="107"/>
      <c r="F443" s="108">
        <f t="shared" si="80"/>
        <v>3255</v>
      </c>
      <c r="G443" s="90" t="s">
        <v>636</v>
      </c>
      <c r="H443" s="14">
        <f>IF(ISNA(VLOOKUP(G443,Round4_Transactions!$A$2:$F$800,2,FALSE)), 0,VLOOKUP(G443,Round4_Transactions!$A$2:$F$800,2,FALSE))</f>
        <v>0</v>
      </c>
      <c r="I443" s="60">
        <f>IF(ISNA(VLOOKUP(G443,Round4_Transactions!$A$2:$F$800,3,FALSE)), 0,VLOOKUP(G443,Round4_Transactions!$A$2:$F$800,3,FALSE))</f>
        <v>0</v>
      </c>
      <c r="J443" s="60">
        <f>IF(ISNA(VLOOKUP(G443,Round4_Transactions!$A$2:$F$800,4,FALSE)), 0,VLOOKUP(G443,Round4_Transactions!$A$2:$F$800,4,FALSE))</f>
        <v>0</v>
      </c>
      <c r="K443" s="60">
        <f>IF(ISNA(VLOOKUP(G443,Round4_Transactions!$A$2:$F$800,5,FALSE)), 0,VLOOKUP(G443,Round4_Transactions!$A$2:$F$800,5,FALSE))</f>
        <v>0</v>
      </c>
      <c r="L443" s="86">
        <f>IF(ISNA(VLOOKUP(G443,Round4_Transactions!$A$2:$F$800,6,FALSE)), 0,VLOOKUP(G443,Round4_Transactions!$A$2:$F$800,6,FALSE))</f>
        <v>0</v>
      </c>
      <c r="M443" s="107">
        <f t="shared" si="79"/>
        <v>0</v>
      </c>
      <c r="N443" s="107">
        <f t="shared" si="81"/>
        <v>0</v>
      </c>
      <c r="O443" s="107">
        <f t="shared" si="82"/>
        <v>0</v>
      </c>
      <c r="P443" s="107">
        <f t="shared" si="83"/>
        <v>0</v>
      </c>
      <c r="Q443" s="107">
        <f t="shared" si="84"/>
        <v>0</v>
      </c>
      <c r="R443" s="107">
        <f t="shared" si="85"/>
        <v>0</v>
      </c>
      <c r="S443" s="107">
        <f t="shared" si="86"/>
        <v>0</v>
      </c>
      <c r="T443" s="107">
        <f t="shared" si="87"/>
        <v>0</v>
      </c>
      <c r="U443" s="107">
        <f t="shared" si="88"/>
        <v>0</v>
      </c>
      <c r="V443" s="107">
        <f t="shared" si="89"/>
        <v>0</v>
      </c>
      <c r="W443" s="107">
        <f t="shared" si="90"/>
        <v>0</v>
      </c>
      <c r="X443" s="107">
        <f t="shared" si="91"/>
        <v>0</v>
      </c>
      <c r="Y443" s="107">
        <f t="shared" si="92"/>
        <v>0</v>
      </c>
      <c r="Z443" s="107">
        <f t="shared" si="93"/>
        <v>0</v>
      </c>
      <c r="AA443" s="107">
        <f t="shared" si="94"/>
        <v>0</v>
      </c>
      <c r="AB443" s="107">
        <f t="shared" si="95"/>
        <v>0</v>
      </c>
      <c r="AC443" s="107">
        <f t="shared" si="96"/>
        <v>0</v>
      </c>
      <c r="AD443" s="107">
        <f t="shared" si="97"/>
        <v>0</v>
      </c>
      <c r="AE443" s="107">
        <f t="shared" si="98"/>
        <v>0</v>
      </c>
      <c r="AF443" s="107">
        <f t="shared" si="99"/>
        <v>0</v>
      </c>
      <c r="AG443" s="107">
        <f t="shared" si="100"/>
        <v>0</v>
      </c>
      <c r="AH443" s="107">
        <f t="shared" si="101"/>
        <v>0</v>
      </c>
      <c r="AI443" s="107">
        <f t="shared" si="102"/>
        <v>0</v>
      </c>
      <c r="AJ443" s="107">
        <f t="shared" si="103"/>
        <v>0</v>
      </c>
      <c r="AK443" s="107">
        <f t="shared" si="104"/>
        <v>0</v>
      </c>
    </row>
    <row r="444">
      <c r="A444" s="107"/>
      <c r="B444" s="107"/>
      <c r="C444" s="107"/>
      <c r="D444" s="107"/>
      <c r="E444" s="107"/>
      <c r="F444" s="108">
        <f t="shared" si="80"/>
        <v>3255</v>
      </c>
      <c r="G444" s="90" t="s">
        <v>637</v>
      </c>
      <c r="H444" s="14">
        <f>IF(ISNA(VLOOKUP(G444,Round4_Transactions!$A$2:$F$800,2,FALSE)), 0,VLOOKUP(G444,Round4_Transactions!$A$2:$F$800,2,FALSE))</f>
        <v>0</v>
      </c>
      <c r="I444" s="60">
        <f>IF(ISNA(VLOOKUP(G444,Round4_Transactions!$A$2:$F$800,3,FALSE)), 0,VLOOKUP(G444,Round4_Transactions!$A$2:$F$800,3,FALSE))</f>
        <v>0</v>
      </c>
      <c r="J444" s="60">
        <f>IF(ISNA(VLOOKUP(G444,Round4_Transactions!$A$2:$F$800,4,FALSE)), 0,VLOOKUP(G444,Round4_Transactions!$A$2:$F$800,4,FALSE))</f>
        <v>0</v>
      </c>
      <c r="K444" s="60">
        <f>IF(ISNA(VLOOKUP(G444,Round4_Transactions!$A$2:$F$800,5,FALSE)), 0,VLOOKUP(G444,Round4_Transactions!$A$2:$F$800,5,FALSE))</f>
        <v>0</v>
      </c>
      <c r="L444" s="86">
        <f>IF(ISNA(VLOOKUP(G444,Round4_Transactions!$A$2:$F$800,6,FALSE)), 0,VLOOKUP(G444,Round4_Transactions!$A$2:$F$800,6,FALSE))</f>
        <v>0</v>
      </c>
      <c r="M444" s="107">
        <f t="shared" si="79"/>
        <v>0</v>
      </c>
      <c r="N444" s="107">
        <f t="shared" si="81"/>
        <v>0</v>
      </c>
      <c r="O444" s="107">
        <f t="shared" si="82"/>
        <v>0</v>
      </c>
      <c r="P444" s="107">
        <f t="shared" si="83"/>
        <v>0</v>
      </c>
      <c r="Q444" s="107">
        <f t="shared" si="84"/>
        <v>0</v>
      </c>
      <c r="R444" s="107">
        <f t="shared" si="85"/>
        <v>0</v>
      </c>
      <c r="S444" s="107">
        <f t="shared" si="86"/>
        <v>0</v>
      </c>
      <c r="T444" s="107">
        <f t="shared" si="87"/>
        <v>0</v>
      </c>
      <c r="U444" s="107">
        <f t="shared" si="88"/>
        <v>0</v>
      </c>
      <c r="V444" s="107">
        <f t="shared" si="89"/>
        <v>0</v>
      </c>
      <c r="W444" s="107">
        <f t="shared" si="90"/>
        <v>0</v>
      </c>
      <c r="X444" s="107">
        <f t="shared" si="91"/>
        <v>0</v>
      </c>
      <c r="Y444" s="107">
        <f t="shared" si="92"/>
        <v>0</v>
      </c>
      <c r="Z444" s="107">
        <f t="shared" si="93"/>
        <v>0</v>
      </c>
      <c r="AA444" s="107">
        <f t="shared" si="94"/>
        <v>0</v>
      </c>
      <c r="AB444" s="107">
        <f t="shared" si="95"/>
        <v>0</v>
      </c>
      <c r="AC444" s="107">
        <f t="shared" si="96"/>
        <v>0</v>
      </c>
      <c r="AD444" s="107">
        <f t="shared" si="97"/>
        <v>0</v>
      </c>
      <c r="AE444" s="107">
        <f t="shared" si="98"/>
        <v>0</v>
      </c>
      <c r="AF444" s="107">
        <f t="shared" si="99"/>
        <v>0</v>
      </c>
      <c r="AG444" s="107">
        <f t="shared" si="100"/>
        <v>0</v>
      </c>
      <c r="AH444" s="107">
        <f t="shared" si="101"/>
        <v>0</v>
      </c>
      <c r="AI444" s="107">
        <f t="shared" si="102"/>
        <v>0</v>
      </c>
      <c r="AJ444" s="107">
        <f t="shared" si="103"/>
        <v>0</v>
      </c>
      <c r="AK444" s="107">
        <f t="shared" si="104"/>
        <v>0</v>
      </c>
    </row>
    <row r="445">
      <c r="A445" s="107"/>
      <c r="B445" s="107"/>
      <c r="C445" s="107"/>
      <c r="D445" s="107"/>
      <c r="E445" s="107"/>
      <c r="F445" s="108">
        <f t="shared" si="80"/>
        <v>3255</v>
      </c>
      <c r="G445" s="90" t="s">
        <v>638</v>
      </c>
      <c r="H445" s="14">
        <f>IF(ISNA(VLOOKUP(G445,Round4_Transactions!$A$2:$F$800,2,FALSE)), 0,VLOOKUP(G445,Round4_Transactions!$A$2:$F$800,2,FALSE))</f>
        <v>0</v>
      </c>
      <c r="I445" s="60">
        <f>IF(ISNA(VLOOKUP(G445,Round4_Transactions!$A$2:$F$800,3,FALSE)), 0,VLOOKUP(G445,Round4_Transactions!$A$2:$F$800,3,FALSE))</f>
        <v>0</v>
      </c>
      <c r="J445" s="60">
        <f>IF(ISNA(VLOOKUP(G445,Round4_Transactions!$A$2:$F$800,4,FALSE)), 0,VLOOKUP(G445,Round4_Transactions!$A$2:$F$800,4,FALSE))</f>
        <v>0</v>
      </c>
      <c r="K445" s="60">
        <f>IF(ISNA(VLOOKUP(G445,Round4_Transactions!$A$2:$F$800,5,FALSE)), 0,VLOOKUP(G445,Round4_Transactions!$A$2:$F$800,5,FALSE))</f>
        <v>0</v>
      </c>
      <c r="L445" s="86">
        <f>IF(ISNA(VLOOKUP(G445,Round4_Transactions!$A$2:$F$800,6,FALSE)), 0,VLOOKUP(G445,Round4_Transactions!$A$2:$F$800,6,FALSE))</f>
        <v>0</v>
      </c>
      <c r="M445" s="107">
        <f t="shared" si="79"/>
        <v>0</v>
      </c>
      <c r="N445" s="107">
        <f t="shared" si="81"/>
        <v>0</v>
      </c>
      <c r="O445" s="107">
        <f t="shared" si="82"/>
        <v>0</v>
      </c>
      <c r="P445" s="107">
        <f t="shared" si="83"/>
        <v>0</v>
      </c>
      <c r="Q445" s="107">
        <f t="shared" si="84"/>
        <v>0</v>
      </c>
      <c r="R445" s="107">
        <f t="shared" si="85"/>
        <v>0</v>
      </c>
      <c r="S445" s="107">
        <f t="shared" si="86"/>
        <v>0</v>
      </c>
      <c r="T445" s="107">
        <f t="shared" si="87"/>
        <v>0</v>
      </c>
      <c r="U445" s="107">
        <f t="shared" si="88"/>
        <v>0</v>
      </c>
      <c r="V445" s="107">
        <f t="shared" si="89"/>
        <v>0</v>
      </c>
      <c r="W445" s="107">
        <f t="shared" si="90"/>
        <v>0</v>
      </c>
      <c r="X445" s="107">
        <f t="shared" si="91"/>
        <v>0</v>
      </c>
      <c r="Y445" s="107">
        <f t="shared" si="92"/>
        <v>0</v>
      </c>
      <c r="Z445" s="107">
        <f t="shared" si="93"/>
        <v>0</v>
      </c>
      <c r="AA445" s="107">
        <f t="shared" si="94"/>
        <v>0</v>
      </c>
      <c r="AB445" s="107">
        <f t="shared" si="95"/>
        <v>0</v>
      </c>
      <c r="AC445" s="107">
        <f t="shared" si="96"/>
        <v>0</v>
      </c>
      <c r="AD445" s="107">
        <f t="shared" si="97"/>
        <v>0</v>
      </c>
      <c r="AE445" s="107">
        <f t="shared" si="98"/>
        <v>0</v>
      </c>
      <c r="AF445" s="107">
        <f t="shared" si="99"/>
        <v>0</v>
      </c>
      <c r="AG445" s="107">
        <f t="shared" si="100"/>
        <v>0</v>
      </c>
      <c r="AH445" s="107">
        <f t="shared" si="101"/>
        <v>0</v>
      </c>
      <c r="AI445" s="107">
        <f t="shared" si="102"/>
        <v>0</v>
      </c>
      <c r="AJ445" s="107">
        <f t="shared" si="103"/>
        <v>0</v>
      </c>
      <c r="AK445" s="107">
        <f t="shared" si="104"/>
        <v>0</v>
      </c>
    </row>
    <row r="446">
      <c r="A446" s="107"/>
      <c r="B446" s="107"/>
      <c r="C446" s="107"/>
      <c r="D446" s="107"/>
      <c r="E446" s="107"/>
      <c r="F446" s="108">
        <f t="shared" si="80"/>
        <v>3255</v>
      </c>
      <c r="G446" s="90" t="s">
        <v>639</v>
      </c>
      <c r="H446" s="14">
        <f>IF(ISNA(VLOOKUP(G446,Round4_Transactions!$A$2:$F$800,2,FALSE)), 0,VLOOKUP(G446,Round4_Transactions!$A$2:$F$800,2,FALSE))</f>
        <v>0</v>
      </c>
      <c r="I446" s="60">
        <f>IF(ISNA(VLOOKUP(G446,Round4_Transactions!$A$2:$F$800,3,FALSE)), 0,VLOOKUP(G446,Round4_Transactions!$A$2:$F$800,3,FALSE))</f>
        <v>0</v>
      </c>
      <c r="J446" s="60">
        <f>IF(ISNA(VLOOKUP(G446,Round4_Transactions!$A$2:$F$800,4,FALSE)), 0,VLOOKUP(G446,Round4_Transactions!$A$2:$F$800,4,FALSE))</f>
        <v>0</v>
      </c>
      <c r="K446" s="60">
        <f>IF(ISNA(VLOOKUP(G446,Round4_Transactions!$A$2:$F$800,5,FALSE)), 0,VLOOKUP(G446,Round4_Transactions!$A$2:$F$800,5,FALSE))</f>
        <v>0</v>
      </c>
      <c r="L446" s="86">
        <f>IF(ISNA(VLOOKUP(G446,Round4_Transactions!$A$2:$F$800,6,FALSE)), 0,VLOOKUP(G446,Round4_Transactions!$A$2:$F$800,6,FALSE))</f>
        <v>0</v>
      </c>
      <c r="M446" s="107">
        <f t="shared" si="79"/>
        <v>0</v>
      </c>
      <c r="N446" s="107">
        <f t="shared" si="81"/>
        <v>0</v>
      </c>
      <c r="O446" s="107">
        <f t="shared" si="82"/>
        <v>0</v>
      </c>
      <c r="P446" s="107">
        <f t="shared" si="83"/>
        <v>0</v>
      </c>
      <c r="Q446" s="107">
        <f t="shared" si="84"/>
        <v>0</v>
      </c>
      <c r="R446" s="107">
        <f t="shared" si="85"/>
        <v>0</v>
      </c>
      <c r="S446" s="107">
        <f t="shared" si="86"/>
        <v>0</v>
      </c>
      <c r="T446" s="107">
        <f t="shared" si="87"/>
        <v>0</v>
      </c>
      <c r="U446" s="107">
        <f t="shared" si="88"/>
        <v>0</v>
      </c>
      <c r="V446" s="107">
        <f t="shared" si="89"/>
        <v>0</v>
      </c>
      <c r="W446" s="107">
        <f t="shared" si="90"/>
        <v>0</v>
      </c>
      <c r="X446" s="107">
        <f t="shared" si="91"/>
        <v>0</v>
      </c>
      <c r="Y446" s="107">
        <f t="shared" si="92"/>
        <v>0</v>
      </c>
      <c r="Z446" s="107">
        <f t="shared" si="93"/>
        <v>0</v>
      </c>
      <c r="AA446" s="107">
        <f t="shared" si="94"/>
        <v>0</v>
      </c>
      <c r="AB446" s="107">
        <f t="shared" si="95"/>
        <v>0</v>
      </c>
      <c r="AC446" s="107">
        <f t="shared" si="96"/>
        <v>0</v>
      </c>
      <c r="AD446" s="107">
        <f t="shared" si="97"/>
        <v>0</v>
      </c>
      <c r="AE446" s="107">
        <f t="shared" si="98"/>
        <v>0</v>
      </c>
      <c r="AF446" s="107">
        <f t="shared" si="99"/>
        <v>0</v>
      </c>
      <c r="AG446" s="107">
        <f t="shared" si="100"/>
        <v>0</v>
      </c>
      <c r="AH446" s="107">
        <f t="shared" si="101"/>
        <v>0</v>
      </c>
      <c r="AI446" s="107">
        <f t="shared" si="102"/>
        <v>0</v>
      </c>
      <c r="AJ446" s="107">
        <f t="shared" si="103"/>
        <v>0</v>
      </c>
      <c r="AK446" s="107">
        <f t="shared" si="104"/>
        <v>0</v>
      </c>
    </row>
    <row r="447">
      <c r="A447" s="107"/>
      <c r="B447" s="107"/>
      <c r="C447" s="107"/>
      <c r="D447" s="107"/>
      <c r="E447" s="107"/>
      <c r="F447" s="108">
        <f t="shared" si="80"/>
        <v>3255</v>
      </c>
      <c r="G447" s="90" t="s">
        <v>640</v>
      </c>
      <c r="H447" s="14">
        <f>IF(ISNA(VLOOKUP(G447,Round4_Transactions!$A$2:$F$800,2,FALSE)), 0,VLOOKUP(G447,Round4_Transactions!$A$2:$F$800,2,FALSE))</f>
        <v>0</v>
      </c>
      <c r="I447" s="60">
        <f>IF(ISNA(VLOOKUP(G447,Round4_Transactions!$A$2:$F$800,3,FALSE)), 0,VLOOKUP(G447,Round4_Transactions!$A$2:$F$800,3,FALSE))</f>
        <v>0</v>
      </c>
      <c r="J447" s="60">
        <f>IF(ISNA(VLOOKUP(G447,Round4_Transactions!$A$2:$F$800,4,FALSE)), 0,VLOOKUP(G447,Round4_Transactions!$A$2:$F$800,4,FALSE))</f>
        <v>0</v>
      </c>
      <c r="K447" s="60">
        <f>IF(ISNA(VLOOKUP(G447,Round4_Transactions!$A$2:$F$800,5,FALSE)), 0,VLOOKUP(G447,Round4_Transactions!$A$2:$F$800,5,FALSE))</f>
        <v>0</v>
      </c>
      <c r="L447" s="86">
        <f>IF(ISNA(VLOOKUP(G447,Round4_Transactions!$A$2:$F$800,6,FALSE)), 0,VLOOKUP(G447,Round4_Transactions!$A$2:$F$800,6,FALSE))</f>
        <v>0</v>
      </c>
      <c r="M447" s="107">
        <f t="shared" si="79"/>
        <v>0</v>
      </c>
      <c r="N447" s="107">
        <f t="shared" si="81"/>
        <v>0</v>
      </c>
      <c r="O447" s="107">
        <f t="shared" si="82"/>
        <v>0</v>
      </c>
      <c r="P447" s="107">
        <f t="shared" si="83"/>
        <v>0</v>
      </c>
      <c r="Q447" s="107">
        <f t="shared" si="84"/>
        <v>0</v>
      </c>
      <c r="R447" s="107">
        <f t="shared" si="85"/>
        <v>0</v>
      </c>
      <c r="S447" s="107">
        <f t="shared" si="86"/>
        <v>0</v>
      </c>
      <c r="T447" s="107">
        <f t="shared" si="87"/>
        <v>0</v>
      </c>
      <c r="U447" s="107">
        <f t="shared" si="88"/>
        <v>0</v>
      </c>
      <c r="V447" s="107">
        <f t="shared" si="89"/>
        <v>0</v>
      </c>
      <c r="W447" s="107">
        <f t="shared" si="90"/>
        <v>0</v>
      </c>
      <c r="X447" s="107">
        <f t="shared" si="91"/>
        <v>0</v>
      </c>
      <c r="Y447" s="107">
        <f t="shared" si="92"/>
        <v>0</v>
      </c>
      <c r="Z447" s="107">
        <f t="shared" si="93"/>
        <v>0</v>
      </c>
      <c r="AA447" s="107">
        <f t="shared" si="94"/>
        <v>0</v>
      </c>
      <c r="AB447" s="107">
        <f t="shared" si="95"/>
        <v>0</v>
      </c>
      <c r="AC447" s="107">
        <f t="shared" si="96"/>
        <v>0</v>
      </c>
      <c r="AD447" s="107">
        <f t="shared" si="97"/>
        <v>0</v>
      </c>
      <c r="AE447" s="107">
        <f t="shared" si="98"/>
        <v>0</v>
      </c>
      <c r="AF447" s="107">
        <f t="shared" si="99"/>
        <v>0</v>
      </c>
      <c r="AG447" s="107">
        <f t="shared" si="100"/>
        <v>0</v>
      </c>
      <c r="AH447" s="107">
        <f t="shared" si="101"/>
        <v>0</v>
      </c>
      <c r="AI447" s="107">
        <f t="shared" si="102"/>
        <v>0</v>
      </c>
      <c r="AJ447" s="107">
        <f t="shared" si="103"/>
        <v>0</v>
      </c>
      <c r="AK447" s="107">
        <f t="shared" si="104"/>
        <v>0</v>
      </c>
    </row>
    <row r="448">
      <c r="A448" s="107"/>
      <c r="B448" s="107"/>
      <c r="C448" s="107"/>
      <c r="D448" s="107"/>
      <c r="E448" s="107"/>
      <c r="F448" s="108">
        <f t="shared" si="80"/>
        <v>3255</v>
      </c>
      <c r="G448" s="90" t="s">
        <v>641</v>
      </c>
      <c r="H448" s="14">
        <f>IF(ISNA(VLOOKUP(G448,Round4_Transactions!$A$2:$F$800,2,FALSE)), 0,VLOOKUP(G448,Round4_Transactions!$A$2:$F$800,2,FALSE))</f>
        <v>0</v>
      </c>
      <c r="I448" s="60">
        <f>IF(ISNA(VLOOKUP(G448,Round4_Transactions!$A$2:$F$800,3,FALSE)), 0,VLOOKUP(G448,Round4_Transactions!$A$2:$F$800,3,FALSE))</f>
        <v>0</v>
      </c>
      <c r="J448" s="60">
        <f>IF(ISNA(VLOOKUP(G448,Round4_Transactions!$A$2:$F$800,4,FALSE)), 0,VLOOKUP(G448,Round4_Transactions!$A$2:$F$800,4,FALSE))</f>
        <v>0</v>
      </c>
      <c r="K448" s="60">
        <f>IF(ISNA(VLOOKUP(G448,Round4_Transactions!$A$2:$F$800,5,FALSE)), 0,VLOOKUP(G448,Round4_Transactions!$A$2:$F$800,5,FALSE))</f>
        <v>0</v>
      </c>
      <c r="L448" s="86">
        <f>IF(ISNA(VLOOKUP(G448,Round4_Transactions!$A$2:$F$800,6,FALSE)), 0,VLOOKUP(G448,Round4_Transactions!$A$2:$F$800,6,FALSE))</f>
        <v>0</v>
      </c>
      <c r="M448" s="107">
        <f t="shared" si="79"/>
        <v>0</v>
      </c>
      <c r="N448" s="107">
        <f t="shared" si="81"/>
        <v>0</v>
      </c>
      <c r="O448" s="107">
        <f t="shared" si="82"/>
        <v>0</v>
      </c>
      <c r="P448" s="107">
        <f t="shared" si="83"/>
        <v>0</v>
      </c>
      <c r="Q448" s="107">
        <f t="shared" si="84"/>
        <v>0</v>
      </c>
      <c r="R448" s="107">
        <f t="shared" si="85"/>
        <v>0</v>
      </c>
      <c r="S448" s="107">
        <f t="shared" si="86"/>
        <v>0</v>
      </c>
      <c r="T448" s="107">
        <f t="shared" si="87"/>
        <v>0</v>
      </c>
      <c r="U448" s="107">
        <f t="shared" si="88"/>
        <v>0</v>
      </c>
      <c r="V448" s="107">
        <f t="shared" si="89"/>
        <v>0</v>
      </c>
      <c r="W448" s="107">
        <f t="shared" si="90"/>
        <v>0</v>
      </c>
      <c r="X448" s="107">
        <f t="shared" si="91"/>
        <v>0</v>
      </c>
      <c r="Y448" s="107">
        <f t="shared" si="92"/>
        <v>0</v>
      </c>
      <c r="Z448" s="107">
        <f t="shared" si="93"/>
        <v>0</v>
      </c>
      <c r="AA448" s="107">
        <f t="shared" si="94"/>
        <v>0</v>
      </c>
      <c r="AB448" s="107">
        <f t="shared" si="95"/>
        <v>0</v>
      </c>
      <c r="AC448" s="107">
        <f t="shared" si="96"/>
        <v>0</v>
      </c>
      <c r="AD448" s="107">
        <f t="shared" si="97"/>
        <v>0</v>
      </c>
      <c r="AE448" s="107">
        <f t="shared" si="98"/>
        <v>0</v>
      </c>
      <c r="AF448" s="107">
        <f t="shared" si="99"/>
        <v>0</v>
      </c>
      <c r="AG448" s="107">
        <f t="shared" si="100"/>
        <v>0</v>
      </c>
      <c r="AH448" s="107">
        <f t="shared" si="101"/>
        <v>0</v>
      </c>
      <c r="AI448" s="107">
        <f t="shared" si="102"/>
        <v>0</v>
      </c>
      <c r="AJ448" s="107">
        <f t="shared" si="103"/>
        <v>0</v>
      </c>
      <c r="AK448" s="107">
        <f t="shared" si="104"/>
        <v>0</v>
      </c>
    </row>
    <row r="449">
      <c r="A449" s="107"/>
      <c r="B449" s="107"/>
      <c r="C449" s="107"/>
      <c r="D449" s="107"/>
      <c r="E449" s="107"/>
      <c r="F449" s="108">
        <f t="shared" si="80"/>
        <v>3255</v>
      </c>
      <c r="G449" s="90" t="s">
        <v>642</v>
      </c>
      <c r="H449" s="14">
        <f>IF(ISNA(VLOOKUP(G449,Round4_Transactions!$A$2:$F$800,2,FALSE)), 0,VLOOKUP(G449,Round4_Transactions!$A$2:$F$800,2,FALSE))</f>
        <v>0</v>
      </c>
      <c r="I449" s="60">
        <f>IF(ISNA(VLOOKUP(G449,Round4_Transactions!$A$2:$F$800,3,FALSE)), 0,VLOOKUP(G449,Round4_Transactions!$A$2:$F$800,3,FALSE))</f>
        <v>0</v>
      </c>
      <c r="J449" s="60">
        <f>IF(ISNA(VLOOKUP(G449,Round4_Transactions!$A$2:$F$800,4,FALSE)), 0,VLOOKUP(G449,Round4_Transactions!$A$2:$F$800,4,FALSE))</f>
        <v>0</v>
      </c>
      <c r="K449" s="60">
        <f>IF(ISNA(VLOOKUP(G449,Round4_Transactions!$A$2:$F$800,5,FALSE)), 0,VLOOKUP(G449,Round4_Transactions!$A$2:$F$800,5,FALSE))</f>
        <v>0</v>
      </c>
      <c r="L449" s="86">
        <f>IF(ISNA(VLOOKUP(G449,Round4_Transactions!$A$2:$F$800,6,FALSE)), 0,VLOOKUP(G449,Round4_Transactions!$A$2:$F$800,6,FALSE))</f>
        <v>0</v>
      </c>
      <c r="M449" s="107">
        <f t="shared" si="79"/>
        <v>0</v>
      </c>
      <c r="N449" s="107">
        <f t="shared" si="81"/>
        <v>0</v>
      </c>
      <c r="O449" s="107">
        <f t="shared" si="82"/>
        <v>0</v>
      </c>
      <c r="P449" s="107">
        <f t="shared" si="83"/>
        <v>0</v>
      </c>
      <c r="Q449" s="107">
        <f t="shared" si="84"/>
        <v>0</v>
      </c>
      <c r="R449" s="107">
        <f t="shared" si="85"/>
        <v>0</v>
      </c>
      <c r="S449" s="107">
        <f t="shared" si="86"/>
        <v>0</v>
      </c>
      <c r="T449" s="107">
        <f t="shared" si="87"/>
        <v>0</v>
      </c>
      <c r="U449" s="107">
        <f t="shared" si="88"/>
        <v>0</v>
      </c>
      <c r="V449" s="107">
        <f t="shared" si="89"/>
        <v>0</v>
      </c>
      <c r="W449" s="107">
        <f t="shared" si="90"/>
        <v>0</v>
      </c>
      <c r="X449" s="107">
        <f t="shared" si="91"/>
        <v>0</v>
      </c>
      <c r="Y449" s="107">
        <f t="shared" si="92"/>
        <v>0</v>
      </c>
      <c r="Z449" s="107">
        <f t="shared" si="93"/>
        <v>0</v>
      </c>
      <c r="AA449" s="107">
        <f t="shared" si="94"/>
        <v>0</v>
      </c>
      <c r="AB449" s="107">
        <f t="shared" si="95"/>
        <v>0</v>
      </c>
      <c r="AC449" s="107">
        <f t="shared" si="96"/>
        <v>0</v>
      </c>
      <c r="AD449" s="107">
        <f t="shared" si="97"/>
        <v>0</v>
      </c>
      <c r="AE449" s="107">
        <f t="shared" si="98"/>
        <v>0</v>
      </c>
      <c r="AF449" s="107">
        <f t="shared" si="99"/>
        <v>0</v>
      </c>
      <c r="AG449" s="107">
        <f t="shared" si="100"/>
        <v>0</v>
      </c>
      <c r="AH449" s="107">
        <f t="shared" si="101"/>
        <v>0</v>
      </c>
      <c r="AI449" s="107">
        <f t="shared" si="102"/>
        <v>0</v>
      </c>
      <c r="AJ449" s="107">
        <f t="shared" si="103"/>
        <v>0</v>
      </c>
      <c r="AK449" s="107">
        <f t="shared" si="104"/>
        <v>0</v>
      </c>
    </row>
    <row r="450">
      <c r="A450" s="107"/>
      <c r="B450" s="107"/>
      <c r="C450" s="107"/>
      <c r="D450" s="107"/>
      <c r="E450" s="107"/>
      <c r="F450" s="108">
        <f t="shared" si="80"/>
        <v>3255</v>
      </c>
      <c r="G450" s="90" t="s">
        <v>643</v>
      </c>
      <c r="H450" s="14">
        <f>IF(ISNA(VLOOKUP(G450,Round4_Transactions!$A$2:$F$800,2,FALSE)), 0,VLOOKUP(G450,Round4_Transactions!$A$2:$F$800,2,FALSE))</f>
        <v>0</v>
      </c>
      <c r="I450" s="60">
        <f>IF(ISNA(VLOOKUP(G450,Round4_Transactions!$A$2:$F$800,3,FALSE)), 0,VLOOKUP(G450,Round4_Transactions!$A$2:$F$800,3,FALSE))</f>
        <v>0</v>
      </c>
      <c r="J450" s="60">
        <f>IF(ISNA(VLOOKUP(G450,Round4_Transactions!$A$2:$F$800,4,FALSE)), 0,VLOOKUP(G450,Round4_Transactions!$A$2:$F$800,4,FALSE))</f>
        <v>0</v>
      </c>
      <c r="K450" s="60">
        <f>IF(ISNA(VLOOKUP(G450,Round4_Transactions!$A$2:$F$800,5,FALSE)), 0,VLOOKUP(G450,Round4_Transactions!$A$2:$F$800,5,FALSE))</f>
        <v>0</v>
      </c>
      <c r="L450" s="86">
        <f>IF(ISNA(VLOOKUP(G450,Round4_Transactions!$A$2:$F$800,6,FALSE)), 0,VLOOKUP(G450,Round4_Transactions!$A$2:$F$800,6,FALSE))</f>
        <v>0</v>
      </c>
      <c r="M450" s="107">
        <f t="shared" si="79"/>
        <v>0</v>
      </c>
      <c r="N450" s="107">
        <f t="shared" si="81"/>
        <v>0</v>
      </c>
      <c r="O450" s="107">
        <f t="shared" si="82"/>
        <v>0</v>
      </c>
      <c r="P450" s="107">
        <f t="shared" si="83"/>
        <v>0</v>
      </c>
      <c r="Q450" s="107">
        <f t="shared" si="84"/>
        <v>0</v>
      </c>
      <c r="R450" s="107">
        <f t="shared" si="85"/>
        <v>0</v>
      </c>
      <c r="S450" s="107">
        <f t="shared" si="86"/>
        <v>0</v>
      </c>
      <c r="T450" s="107">
        <f t="shared" si="87"/>
        <v>0</v>
      </c>
      <c r="U450" s="107">
        <f t="shared" si="88"/>
        <v>0</v>
      </c>
      <c r="V450" s="107">
        <f t="shared" si="89"/>
        <v>0</v>
      </c>
      <c r="W450" s="107">
        <f t="shared" si="90"/>
        <v>0</v>
      </c>
      <c r="X450" s="107">
        <f t="shared" si="91"/>
        <v>0</v>
      </c>
      <c r="Y450" s="107">
        <f t="shared" si="92"/>
        <v>0</v>
      </c>
      <c r="Z450" s="107">
        <f t="shared" si="93"/>
        <v>0</v>
      </c>
      <c r="AA450" s="107">
        <f t="shared" si="94"/>
        <v>0</v>
      </c>
      <c r="AB450" s="107">
        <f t="shared" si="95"/>
        <v>0</v>
      </c>
      <c r="AC450" s="107">
        <f t="shared" si="96"/>
        <v>0</v>
      </c>
      <c r="AD450" s="107">
        <f t="shared" si="97"/>
        <v>0</v>
      </c>
      <c r="AE450" s="107">
        <f t="shared" si="98"/>
        <v>0</v>
      </c>
      <c r="AF450" s="107">
        <f t="shared" si="99"/>
        <v>0</v>
      </c>
      <c r="AG450" s="107">
        <f t="shared" si="100"/>
        <v>0</v>
      </c>
      <c r="AH450" s="107">
        <f t="shared" si="101"/>
        <v>0</v>
      </c>
      <c r="AI450" s="107">
        <f t="shared" si="102"/>
        <v>0</v>
      </c>
      <c r="AJ450" s="107">
        <f t="shared" si="103"/>
        <v>0</v>
      </c>
      <c r="AK450" s="107">
        <f t="shared" si="104"/>
        <v>0</v>
      </c>
    </row>
    <row r="451">
      <c r="A451" s="107"/>
      <c r="B451" s="107"/>
      <c r="C451" s="107"/>
      <c r="D451" s="107"/>
      <c r="E451" s="107"/>
      <c r="F451" s="108">
        <f t="shared" si="80"/>
        <v>3255</v>
      </c>
      <c r="G451" s="90" t="s">
        <v>644</v>
      </c>
      <c r="H451" s="14">
        <f>IF(ISNA(VLOOKUP(G451,Round4_Transactions!$A$2:$F$800,2,FALSE)), 0,VLOOKUP(G451,Round4_Transactions!$A$2:$F$800,2,FALSE))</f>
        <v>0</v>
      </c>
      <c r="I451" s="60">
        <f>IF(ISNA(VLOOKUP(G451,Round4_Transactions!$A$2:$F$800,3,FALSE)), 0,VLOOKUP(G451,Round4_Transactions!$A$2:$F$800,3,FALSE))</f>
        <v>0</v>
      </c>
      <c r="J451" s="60">
        <f>IF(ISNA(VLOOKUP(G451,Round4_Transactions!$A$2:$F$800,4,FALSE)), 0,VLOOKUP(G451,Round4_Transactions!$A$2:$F$800,4,FALSE))</f>
        <v>0</v>
      </c>
      <c r="K451" s="60">
        <f>IF(ISNA(VLOOKUP(G451,Round4_Transactions!$A$2:$F$800,5,FALSE)), 0,VLOOKUP(G451,Round4_Transactions!$A$2:$F$800,5,FALSE))</f>
        <v>0</v>
      </c>
      <c r="L451" s="86">
        <f>IF(ISNA(VLOOKUP(G451,Round4_Transactions!$A$2:$F$800,6,FALSE)), 0,VLOOKUP(G451,Round4_Transactions!$A$2:$F$800,6,FALSE))</f>
        <v>0</v>
      </c>
      <c r="M451" s="107">
        <f t="shared" si="79"/>
        <v>0</v>
      </c>
      <c r="N451" s="107">
        <f t="shared" si="81"/>
        <v>0</v>
      </c>
      <c r="O451" s="107">
        <f t="shared" si="82"/>
        <v>0</v>
      </c>
      <c r="P451" s="107">
        <f t="shared" si="83"/>
        <v>0</v>
      </c>
      <c r="Q451" s="107">
        <f t="shared" si="84"/>
        <v>0</v>
      </c>
      <c r="R451" s="107">
        <f t="shared" si="85"/>
        <v>0</v>
      </c>
      <c r="S451" s="107">
        <f t="shared" si="86"/>
        <v>0</v>
      </c>
      <c r="T451" s="107">
        <f t="shared" si="87"/>
        <v>0</v>
      </c>
      <c r="U451" s="107">
        <f t="shared" si="88"/>
        <v>0</v>
      </c>
      <c r="V451" s="107">
        <f t="shared" si="89"/>
        <v>0</v>
      </c>
      <c r="W451" s="107">
        <f t="shared" si="90"/>
        <v>0</v>
      </c>
      <c r="X451" s="107">
        <f t="shared" si="91"/>
        <v>0</v>
      </c>
      <c r="Y451" s="107">
        <f t="shared" si="92"/>
        <v>0</v>
      </c>
      <c r="Z451" s="107">
        <f t="shared" si="93"/>
        <v>0</v>
      </c>
      <c r="AA451" s="107">
        <f t="shared" si="94"/>
        <v>0</v>
      </c>
      <c r="AB451" s="107">
        <f t="shared" si="95"/>
        <v>0</v>
      </c>
      <c r="AC451" s="107">
        <f t="shared" si="96"/>
        <v>0</v>
      </c>
      <c r="AD451" s="107">
        <f t="shared" si="97"/>
        <v>0</v>
      </c>
      <c r="AE451" s="107">
        <f t="shared" si="98"/>
        <v>0</v>
      </c>
      <c r="AF451" s="107">
        <f t="shared" si="99"/>
        <v>0</v>
      </c>
      <c r="AG451" s="107">
        <f t="shared" si="100"/>
        <v>0</v>
      </c>
      <c r="AH451" s="107">
        <f t="shared" si="101"/>
        <v>0</v>
      </c>
      <c r="AI451" s="107">
        <f t="shared" si="102"/>
        <v>0</v>
      </c>
      <c r="AJ451" s="107">
        <f t="shared" si="103"/>
        <v>0</v>
      </c>
      <c r="AK451" s="107">
        <f t="shared" si="104"/>
        <v>0</v>
      </c>
    </row>
    <row r="452">
      <c r="A452" s="107"/>
      <c r="B452" s="107"/>
      <c r="C452" s="107"/>
      <c r="D452" s="107"/>
      <c r="E452" s="107"/>
      <c r="F452" s="108">
        <f t="shared" si="80"/>
        <v>3255</v>
      </c>
      <c r="G452" s="90" t="s">
        <v>645</v>
      </c>
      <c r="H452" s="14">
        <f>IF(ISNA(VLOOKUP(G452,Round4_Transactions!$A$2:$F$800,2,FALSE)), 0,VLOOKUP(G452,Round4_Transactions!$A$2:$F$800,2,FALSE))</f>
        <v>0</v>
      </c>
      <c r="I452" s="60">
        <f>IF(ISNA(VLOOKUP(G452,Round4_Transactions!$A$2:$F$800,3,FALSE)), 0,VLOOKUP(G452,Round4_Transactions!$A$2:$F$800,3,FALSE))</f>
        <v>0</v>
      </c>
      <c r="J452" s="60">
        <f>IF(ISNA(VLOOKUP(G452,Round4_Transactions!$A$2:$F$800,4,FALSE)), 0,VLOOKUP(G452,Round4_Transactions!$A$2:$F$800,4,FALSE))</f>
        <v>0</v>
      </c>
      <c r="K452" s="60">
        <f>IF(ISNA(VLOOKUP(G452,Round4_Transactions!$A$2:$F$800,5,FALSE)), 0,VLOOKUP(G452,Round4_Transactions!$A$2:$F$800,5,FALSE))</f>
        <v>0</v>
      </c>
      <c r="L452" s="86">
        <f>IF(ISNA(VLOOKUP(G452,Round4_Transactions!$A$2:$F$800,6,FALSE)), 0,VLOOKUP(G452,Round4_Transactions!$A$2:$F$800,6,FALSE))</f>
        <v>0</v>
      </c>
      <c r="M452" s="107">
        <f t="shared" si="79"/>
        <v>0</v>
      </c>
      <c r="N452" s="107">
        <f t="shared" si="81"/>
        <v>0</v>
      </c>
      <c r="O452" s="107">
        <f t="shared" si="82"/>
        <v>0</v>
      </c>
      <c r="P452" s="107">
        <f t="shared" si="83"/>
        <v>0</v>
      </c>
      <c r="Q452" s="107">
        <f t="shared" si="84"/>
        <v>0</v>
      </c>
      <c r="R452" s="107">
        <f t="shared" si="85"/>
        <v>0</v>
      </c>
      <c r="S452" s="107">
        <f t="shared" si="86"/>
        <v>0</v>
      </c>
      <c r="T452" s="107">
        <f t="shared" si="87"/>
        <v>0</v>
      </c>
      <c r="U452" s="107">
        <f t="shared" si="88"/>
        <v>0</v>
      </c>
      <c r="V452" s="107">
        <f t="shared" si="89"/>
        <v>0</v>
      </c>
      <c r="W452" s="107">
        <f t="shared" si="90"/>
        <v>0</v>
      </c>
      <c r="X452" s="107">
        <f t="shared" si="91"/>
        <v>0</v>
      </c>
      <c r="Y452" s="107">
        <f t="shared" si="92"/>
        <v>0</v>
      </c>
      <c r="Z452" s="107">
        <f t="shared" si="93"/>
        <v>0</v>
      </c>
      <c r="AA452" s="107">
        <f t="shared" si="94"/>
        <v>0</v>
      </c>
      <c r="AB452" s="107">
        <f t="shared" si="95"/>
        <v>0</v>
      </c>
      <c r="AC452" s="107">
        <f t="shared" si="96"/>
        <v>0</v>
      </c>
      <c r="AD452" s="107">
        <f t="shared" si="97"/>
        <v>0</v>
      </c>
      <c r="AE452" s="107">
        <f t="shared" si="98"/>
        <v>0</v>
      </c>
      <c r="AF452" s="107">
        <f t="shared" si="99"/>
        <v>0</v>
      </c>
      <c r="AG452" s="107">
        <f t="shared" si="100"/>
        <v>0</v>
      </c>
      <c r="AH452" s="107">
        <f t="shared" si="101"/>
        <v>0</v>
      </c>
      <c r="AI452" s="107">
        <f t="shared" si="102"/>
        <v>0</v>
      </c>
      <c r="AJ452" s="107">
        <f t="shared" si="103"/>
        <v>0</v>
      </c>
      <c r="AK452" s="107">
        <f t="shared" si="104"/>
        <v>0</v>
      </c>
    </row>
    <row r="453">
      <c r="A453" s="107"/>
      <c r="B453" s="107"/>
      <c r="C453" s="107"/>
      <c r="D453" s="107"/>
      <c r="E453" s="107"/>
      <c r="F453" s="108">
        <f t="shared" si="80"/>
        <v>3255</v>
      </c>
      <c r="G453" s="90" t="s">
        <v>646</v>
      </c>
      <c r="H453" s="14">
        <f>IF(ISNA(VLOOKUP(G453,Round4_Transactions!$A$2:$F$800,2,FALSE)), 0,VLOOKUP(G453,Round4_Transactions!$A$2:$F$800,2,FALSE))</f>
        <v>0</v>
      </c>
      <c r="I453" s="60">
        <f>IF(ISNA(VLOOKUP(G453,Round4_Transactions!$A$2:$F$800,3,FALSE)), 0,VLOOKUP(G453,Round4_Transactions!$A$2:$F$800,3,FALSE))</f>
        <v>0</v>
      </c>
      <c r="J453" s="60">
        <f>IF(ISNA(VLOOKUP(G453,Round4_Transactions!$A$2:$F$800,4,FALSE)), 0,VLOOKUP(G453,Round4_Transactions!$A$2:$F$800,4,FALSE))</f>
        <v>0</v>
      </c>
      <c r="K453" s="60">
        <f>IF(ISNA(VLOOKUP(G453,Round4_Transactions!$A$2:$F$800,5,FALSE)), 0,VLOOKUP(G453,Round4_Transactions!$A$2:$F$800,5,FALSE))</f>
        <v>0</v>
      </c>
      <c r="L453" s="86">
        <f>IF(ISNA(VLOOKUP(G453,Round4_Transactions!$A$2:$F$800,6,FALSE)), 0,VLOOKUP(G453,Round4_Transactions!$A$2:$F$800,6,FALSE))</f>
        <v>0</v>
      </c>
      <c r="M453" s="107">
        <f t="shared" si="79"/>
        <v>0</v>
      </c>
      <c r="N453" s="107">
        <f t="shared" si="81"/>
        <v>0</v>
      </c>
      <c r="O453" s="107">
        <f t="shared" si="82"/>
        <v>0</v>
      </c>
      <c r="P453" s="107">
        <f t="shared" si="83"/>
        <v>0</v>
      </c>
      <c r="Q453" s="107">
        <f t="shared" si="84"/>
        <v>0</v>
      </c>
      <c r="R453" s="107">
        <f t="shared" si="85"/>
        <v>0</v>
      </c>
      <c r="S453" s="107">
        <f t="shared" si="86"/>
        <v>0</v>
      </c>
      <c r="T453" s="107">
        <f t="shared" si="87"/>
        <v>0</v>
      </c>
      <c r="U453" s="107">
        <f t="shared" si="88"/>
        <v>0</v>
      </c>
      <c r="V453" s="107">
        <f t="shared" si="89"/>
        <v>0</v>
      </c>
      <c r="W453" s="107">
        <f t="shared" si="90"/>
        <v>0</v>
      </c>
      <c r="X453" s="107">
        <f t="shared" si="91"/>
        <v>0</v>
      </c>
      <c r="Y453" s="107">
        <f t="shared" si="92"/>
        <v>0</v>
      </c>
      <c r="Z453" s="107">
        <f t="shared" si="93"/>
        <v>0</v>
      </c>
      <c r="AA453" s="107">
        <f t="shared" si="94"/>
        <v>0</v>
      </c>
      <c r="AB453" s="107">
        <f t="shared" si="95"/>
        <v>0</v>
      </c>
      <c r="AC453" s="107">
        <f t="shared" si="96"/>
        <v>0</v>
      </c>
      <c r="AD453" s="107">
        <f t="shared" si="97"/>
        <v>0</v>
      </c>
      <c r="AE453" s="107">
        <f t="shared" si="98"/>
        <v>0</v>
      </c>
      <c r="AF453" s="107">
        <f t="shared" si="99"/>
        <v>0</v>
      </c>
      <c r="AG453" s="107">
        <f t="shared" si="100"/>
        <v>0</v>
      </c>
      <c r="AH453" s="107">
        <f t="shared" si="101"/>
        <v>0</v>
      </c>
      <c r="AI453" s="107">
        <f t="shared" si="102"/>
        <v>0</v>
      </c>
      <c r="AJ453" s="107">
        <f t="shared" si="103"/>
        <v>0</v>
      </c>
      <c r="AK453" s="107">
        <f t="shared" si="104"/>
        <v>0</v>
      </c>
    </row>
    <row r="454">
      <c r="A454" s="107"/>
      <c r="B454" s="107"/>
      <c r="C454" s="107"/>
      <c r="D454" s="107"/>
      <c r="E454" s="107"/>
      <c r="F454" s="108">
        <f t="shared" si="80"/>
        <v>3255</v>
      </c>
      <c r="G454" s="90" t="s">
        <v>647</v>
      </c>
      <c r="H454" s="14">
        <f>IF(ISNA(VLOOKUP(G454,Round4_Transactions!$A$2:$F$800,2,FALSE)), 0,VLOOKUP(G454,Round4_Transactions!$A$2:$F$800,2,FALSE))</f>
        <v>0</v>
      </c>
      <c r="I454" s="60">
        <f>IF(ISNA(VLOOKUP(G454,Round4_Transactions!$A$2:$F$800,3,FALSE)), 0,VLOOKUP(G454,Round4_Transactions!$A$2:$F$800,3,FALSE))</f>
        <v>0</v>
      </c>
      <c r="J454" s="60">
        <f>IF(ISNA(VLOOKUP(G454,Round4_Transactions!$A$2:$F$800,4,FALSE)), 0,VLOOKUP(G454,Round4_Transactions!$A$2:$F$800,4,FALSE))</f>
        <v>0</v>
      </c>
      <c r="K454" s="60">
        <f>IF(ISNA(VLOOKUP(G454,Round4_Transactions!$A$2:$F$800,5,FALSE)), 0,VLOOKUP(G454,Round4_Transactions!$A$2:$F$800,5,FALSE))</f>
        <v>0</v>
      </c>
      <c r="L454" s="86">
        <f>IF(ISNA(VLOOKUP(G454,Round4_Transactions!$A$2:$F$800,6,FALSE)), 0,VLOOKUP(G454,Round4_Transactions!$A$2:$F$800,6,FALSE))</f>
        <v>0</v>
      </c>
      <c r="M454" s="107">
        <f t="shared" si="79"/>
        <v>0</v>
      </c>
      <c r="N454" s="107">
        <f t="shared" si="81"/>
        <v>0</v>
      </c>
      <c r="O454" s="107">
        <f t="shared" si="82"/>
        <v>0</v>
      </c>
      <c r="P454" s="107">
        <f t="shared" si="83"/>
        <v>0</v>
      </c>
      <c r="Q454" s="107">
        <f t="shared" si="84"/>
        <v>0</v>
      </c>
      <c r="R454" s="107">
        <f t="shared" si="85"/>
        <v>0</v>
      </c>
      <c r="S454" s="107">
        <f t="shared" si="86"/>
        <v>0</v>
      </c>
      <c r="T454" s="107">
        <f t="shared" si="87"/>
        <v>0</v>
      </c>
      <c r="U454" s="107">
        <f t="shared" si="88"/>
        <v>0</v>
      </c>
      <c r="V454" s="107">
        <f t="shared" si="89"/>
        <v>0</v>
      </c>
      <c r="W454" s="107">
        <f t="shared" si="90"/>
        <v>0</v>
      </c>
      <c r="X454" s="107">
        <f t="shared" si="91"/>
        <v>0</v>
      </c>
      <c r="Y454" s="107">
        <f t="shared" si="92"/>
        <v>0</v>
      </c>
      <c r="Z454" s="107">
        <f t="shared" si="93"/>
        <v>0</v>
      </c>
      <c r="AA454" s="107">
        <f t="shared" si="94"/>
        <v>0</v>
      </c>
      <c r="AB454" s="107">
        <f t="shared" si="95"/>
        <v>0</v>
      </c>
      <c r="AC454" s="107">
        <f t="shared" si="96"/>
        <v>0</v>
      </c>
      <c r="AD454" s="107">
        <f t="shared" si="97"/>
        <v>0</v>
      </c>
      <c r="AE454" s="107">
        <f t="shared" si="98"/>
        <v>0</v>
      </c>
      <c r="AF454" s="107">
        <f t="shared" si="99"/>
        <v>0</v>
      </c>
      <c r="AG454" s="107">
        <f t="shared" si="100"/>
        <v>0</v>
      </c>
      <c r="AH454" s="107">
        <f t="shared" si="101"/>
        <v>0</v>
      </c>
      <c r="AI454" s="107">
        <f t="shared" si="102"/>
        <v>0</v>
      </c>
      <c r="AJ454" s="107">
        <f t="shared" si="103"/>
        <v>0</v>
      </c>
      <c r="AK454" s="107">
        <f t="shared" si="104"/>
        <v>0</v>
      </c>
    </row>
    <row r="455">
      <c r="A455" s="107"/>
      <c r="B455" s="107"/>
      <c r="C455" s="107"/>
      <c r="D455" s="107"/>
      <c r="E455" s="107"/>
      <c r="F455" s="108">
        <f t="shared" si="80"/>
        <v>3255</v>
      </c>
      <c r="G455" s="90" t="s">
        <v>648</v>
      </c>
      <c r="H455" s="14">
        <f>IF(ISNA(VLOOKUP(G455,Round4_Transactions!$A$2:$F$800,2,FALSE)), 0,VLOOKUP(G455,Round4_Transactions!$A$2:$F$800,2,FALSE))</f>
        <v>0</v>
      </c>
      <c r="I455" s="60">
        <f>IF(ISNA(VLOOKUP(G455,Round4_Transactions!$A$2:$F$800,3,FALSE)), 0,VLOOKUP(G455,Round4_Transactions!$A$2:$F$800,3,FALSE))</f>
        <v>0</v>
      </c>
      <c r="J455" s="60">
        <f>IF(ISNA(VLOOKUP(G455,Round4_Transactions!$A$2:$F$800,4,FALSE)), 0,VLOOKUP(G455,Round4_Transactions!$A$2:$F$800,4,FALSE))</f>
        <v>0</v>
      </c>
      <c r="K455" s="60">
        <f>IF(ISNA(VLOOKUP(G455,Round4_Transactions!$A$2:$F$800,5,FALSE)), 0,VLOOKUP(G455,Round4_Transactions!$A$2:$F$800,5,FALSE))</f>
        <v>0</v>
      </c>
      <c r="L455" s="86">
        <f>IF(ISNA(VLOOKUP(G455,Round4_Transactions!$A$2:$F$800,6,FALSE)), 0,VLOOKUP(G455,Round4_Transactions!$A$2:$F$800,6,FALSE))</f>
        <v>0</v>
      </c>
      <c r="M455" s="107">
        <f t="shared" si="79"/>
        <v>0</v>
      </c>
      <c r="N455" s="107">
        <f t="shared" si="81"/>
        <v>0</v>
      </c>
      <c r="O455" s="107">
        <f t="shared" si="82"/>
        <v>0</v>
      </c>
      <c r="P455" s="107">
        <f t="shared" si="83"/>
        <v>0</v>
      </c>
      <c r="Q455" s="107">
        <f t="shared" si="84"/>
        <v>0</v>
      </c>
      <c r="R455" s="107">
        <f t="shared" si="85"/>
        <v>0</v>
      </c>
      <c r="S455" s="107">
        <f t="shared" si="86"/>
        <v>0</v>
      </c>
      <c r="T455" s="107">
        <f t="shared" si="87"/>
        <v>0</v>
      </c>
      <c r="U455" s="107">
        <f t="shared" si="88"/>
        <v>0</v>
      </c>
      <c r="V455" s="107">
        <f t="shared" si="89"/>
        <v>0</v>
      </c>
      <c r="W455" s="107">
        <f t="shared" si="90"/>
        <v>0</v>
      </c>
      <c r="X455" s="107">
        <f t="shared" si="91"/>
        <v>0</v>
      </c>
      <c r="Y455" s="107">
        <f t="shared" si="92"/>
        <v>0</v>
      </c>
      <c r="Z455" s="107">
        <f t="shared" si="93"/>
        <v>0</v>
      </c>
      <c r="AA455" s="107">
        <f t="shared" si="94"/>
        <v>0</v>
      </c>
      <c r="AB455" s="107">
        <f t="shared" si="95"/>
        <v>0</v>
      </c>
      <c r="AC455" s="107">
        <f t="shared" si="96"/>
        <v>0</v>
      </c>
      <c r="AD455" s="107">
        <f t="shared" si="97"/>
        <v>0</v>
      </c>
      <c r="AE455" s="107">
        <f t="shared" si="98"/>
        <v>0</v>
      </c>
      <c r="AF455" s="107">
        <f t="shared" si="99"/>
        <v>0</v>
      </c>
      <c r="AG455" s="107">
        <f t="shared" si="100"/>
        <v>0</v>
      </c>
      <c r="AH455" s="107">
        <f t="shared" si="101"/>
        <v>0</v>
      </c>
      <c r="AI455" s="107">
        <f t="shared" si="102"/>
        <v>0</v>
      </c>
      <c r="AJ455" s="107">
        <f t="shared" si="103"/>
        <v>0</v>
      </c>
      <c r="AK455" s="107">
        <f t="shared" si="104"/>
        <v>0</v>
      </c>
    </row>
    <row r="456">
      <c r="A456" s="107"/>
      <c r="B456" s="107"/>
      <c r="C456" s="107"/>
      <c r="D456" s="107"/>
      <c r="E456" s="107"/>
      <c r="F456" s="108">
        <f t="shared" si="80"/>
        <v>3255</v>
      </c>
      <c r="G456" s="90" t="s">
        <v>649</v>
      </c>
      <c r="H456" s="14">
        <f>IF(ISNA(VLOOKUP(G456,Round4_Transactions!$A$2:$F$800,2,FALSE)), 0,VLOOKUP(G456,Round4_Transactions!$A$2:$F$800,2,FALSE))</f>
        <v>0</v>
      </c>
      <c r="I456" s="60">
        <f>IF(ISNA(VLOOKUP(G456,Round4_Transactions!$A$2:$F$800,3,FALSE)), 0,VLOOKUP(G456,Round4_Transactions!$A$2:$F$800,3,FALSE))</f>
        <v>0</v>
      </c>
      <c r="J456" s="60">
        <f>IF(ISNA(VLOOKUP(G456,Round4_Transactions!$A$2:$F$800,4,FALSE)), 0,VLOOKUP(G456,Round4_Transactions!$A$2:$F$800,4,FALSE))</f>
        <v>0</v>
      </c>
      <c r="K456" s="60">
        <f>IF(ISNA(VLOOKUP(G456,Round4_Transactions!$A$2:$F$800,5,FALSE)), 0,VLOOKUP(G456,Round4_Transactions!$A$2:$F$800,5,FALSE))</f>
        <v>0</v>
      </c>
      <c r="L456" s="86">
        <f>IF(ISNA(VLOOKUP(G456,Round4_Transactions!$A$2:$F$800,6,FALSE)), 0,VLOOKUP(G456,Round4_Transactions!$A$2:$F$800,6,FALSE))</f>
        <v>0</v>
      </c>
      <c r="M456" s="107">
        <f t="shared" si="79"/>
        <v>0</v>
      </c>
      <c r="N456" s="107">
        <f t="shared" si="81"/>
        <v>0</v>
      </c>
      <c r="O456" s="107">
        <f t="shared" si="82"/>
        <v>0</v>
      </c>
      <c r="P456" s="107">
        <f t="shared" si="83"/>
        <v>0</v>
      </c>
      <c r="Q456" s="107">
        <f t="shared" si="84"/>
        <v>0</v>
      </c>
      <c r="R456" s="107">
        <f t="shared" si="85"/>
        <v>0</v>
      </c>
      <c r="S456" s="107">
        <f t="shared" si="86"/>
        <v>0</v>
      </c>
      <c r="T456" s="107">
        <f t="shared" si="87"/>
        <v>0</v>
      </c>
      <c r="U456" s="107">
        <f t="shared" si="88"/>
        <v>0</v>
      </c>
      <c r="V456" s="107">
        <f t="shared" si="89"/>
        <v>0</v>
      </c>
      <c r="W456" s="107">
        <f t="shared" si="90"/>
        <v>0</v>
      </c>
      <c r="X456" s="107">
        <f t="shared" si="91"/>
        <v>0</v>
      </c>
      <c r="Y456" s="107">
        <f t="shared" si="92"/>
        <v>0</v>
      </c>
      <c r="Z456" s="107">
        <f t="shared" si="93"/>
        <v>0</v>
      </c>
      <c r="AA456" s="107">
        <f t="shared" si="94"/>
        <v>0</v>
      </c>
      <c r="AB456" s="107">
        <f t="shared" si="95"/>
        <v>0</v>
      </c>
      <c r="AC456" s="107">
        <f t="shared" si="96"/>
        <v>0</v>
      </c>
      <c r="AD456" s="107">
        <f t="shared" si="97"/>
        <v>0</v>
      </c>
      <c r="AE456" s="107">
        <f t="shared" si="98"/>
        <v>0</v>
      </c>
      <c r="AF456" s="107">
        <f t="shared" si="99"/>
        <v>0</v>
      </c>
      <c r="AG456" s="107">
        <f t="shared" si="100"/>
        <v>0</v>
      </c>
      <c r="AH456" s="107">
        <f t="shared" si="101"/>
        <v>0</v>
      </c>
      <c r="AI456" s="107">
        <f t="shared" si="102"/>
        <v>0</v>
      </c>
      <c r="AJ456" s="107">
        <f t="shared" si="103"/>
        <v>0</v>
      </c>
      <c r="AK456" s="107">
        <f t="shared" si="104"/>
        <v>0</v>
      </c>
    </row>
    <row r="457">
      <c r="A457" s="107"/>
      <c r="B457" s="107"/>
      <c r="C457" s="107"/>
      <c r="D457" s="107"/>
      <c r="E457" s="107"/>
      <c r="F457" s="108">
        <f t="shared" si="80"/>
        <v>3255</v>
      </c>
      <c r="G457" s="90" t="s">
        <v>650</v>
      </c>
      <c r="H457" s="14">
        <f>IF(ISNA(VLOOKUP(G457,Round4_Transactions!$A$2:$F$800,2,FALSE)), 0,VLOOKUP(G457,Round4_Transactions!$A$2:$F$800,2,FALSE))</f>
        <v>0</v>
      </c>
      <c r="I457" s="60">
        <f>IF(ISNA(VLOOKUP(G457,Round4_Transactions!$A$2:$F$800,3,FALSE)), 0,VLOOKUP(G457,Round4_Transactions!$A$2:$F$800,3,FALSE))</f>
        <v>0</v>
      </c>
      <c r="J457" s="60">
        <f>IF(ISNA(VLOOKUP(G457,Round4_Transactions!$A$2:$F$800,4,FALSE)), 0,VLOOKUP(G457,Round4_Transactions!$A$2:$F$800,4,FALSE))</f>
        <v>0</v>
      </c>
      <c r="K457" s="60">
        <f>IF(ISNA(VLOOKUP(G457,Round4_Transactions!$A$2:$F$800,5,FALSE)), 0,VLOOKUP(G457,Round4_Transactions!$A$2:$F$800,5,FALSE))</f>
        <v>0</v>
      </c>
      <c r="L457" s="86">
        <f>IF(ISNA(VLOOKUP(G457,Round4_Transactions!$A$2:$F$800,6,FALSE)), 0,VLOOKUP(G457,Round4_Transactions!$A$2:$F$800,6,FALSE))</f>
        <v>0</v>
      </c>
      <c r="M457" s="107">
        <f t="shared" si="79"/>
        <v>0</v>
      </c>
      <c r="N457" s="107">
        <f t="shared" si="81"/>
        <v>0</v>
      </c>
      <c r="O457" s="107">
        <f t="shared" si="82"/>
        <v>0</v>
      </c>
      <c r="P457" s="107">
        <f t="shared" si="83"/>
        <v>0</v>
      </c>
      <c r="Q457" s="107">
        <f t="shared" si="84"/>
        <v>0</v>
      </c>
      <c r="R457" s="107">
        <f t="shared" si="85"/>
        <v>0</v>
      </c>
      <c r="S457" s="107">
        <f t="shared" si="86"/>
        <v>0</v>
      </c>
      <c r="T457" s="107">
        <f t="shared" si="87"/>
        <v>0</v>
      </c>
      <c r="U457" s="107">
        <f t="shared" si="88"/>
        <v>0</v>
      </c>
      <c r="V457" s="107">
        <f t="shared" si="89"/>
        <v>0</v>
      </c>
      <c r="W457" s="107">
        <f t="shared" si="90"/>
        <v>0</v>
      </c>
      <c r="X457" s="107">
        <f t="shared" si="91"/>
        <v>0</v>
      </c>
      <c r="Y457" s="107">
        <f t="shared" si="92"/>
        <v>0</v>
      </c>
      <c r="Z457" s="107">
        <f t="shared" si="93"/>
        <v>0</v>
      </c>
      <c r="AA457" s="107">
        <f t="shared" si="94"/>
        <v>0</v>
      </c>
      <c r="AB457" s="107">
        <f t="shared" si="95"/>
        <v>0</v>
      </c>
      <c r="AC457" s="107">
        <f t="shared" si="96"/>
        <v>0</v>
      </c>
      <c r="AD457" s="107">
        <f t="shared" si="97"/>
        <v>0</v>
      </c>
      <c r="AE457" s="107">
        <f t="shared" si="98"/>
        <v>0</v>
      </c>
      <c r="AF457" s="107">
        <f t="shared" si="99"/>
        <v>0</v>
      </c>
      <c r="AG457" s="107">
        <f t="shared" si="100"/>
        <v>0</v>
      </c>
      <c r="AH457" s="107">
        <f t="shared" si="101"/>
        <v>0</v>
      </c>
      <c r="AI457" s="107">
        <f t="shared" si="102"/>
        <v>0</v>
      </c>
      <c r="AJ457" s="107">
        <f t="shared" si="103"/>
        <v>0</v>
      </c>
      <c r="AK457" s="107">
        <f t="shared" si="104"/>
        <v>0</v>
      </c>
    </row>
    <row r="458">
      <c r="A458" s="107"/>
      <c r="B458" s="107"/>
      <c r="C458" s="107"/>
      <c r="D458" s="107"/>
      <c r="E458" s="107"/>
      <c r="F458" s="108">
        <f t="shared" si="80"/>
        <v>3255</v>
      </c>
      <c r="G458" s="90" t="s">
        <v>651</v>
      </c>
      <c r="H458" s="14">
        <f>IF(ISNA(VLOOKUP(G458,Round4_Transactions!$A$2:$F$800,2,FALSE)), 0,VLOOKUP(G458,Round4_Transactions!$A$2:$F$800,2,FALSE))</f>
        <v>0</v>
      </c>
      <c r="I458" s="60">
        <f>IF(ISNA(VLOOKUP(G458,Round4_Transactions!$A$2:$F$800,3,FALSE)), 0,VLOOKUP(G458,Round4_Transactions!$A$2:$F$800,3,FALSE))</f>
        <v>0</v>
      </c>
      <c r="J458" s="60">
        <f>IF(ISNA(VLOOKUP(G458,Round4_Transactions!$A$2:$F$800,4,FALSE)), 0,VLOOKUP(G458,Round4_Transactions!$A$2:$F$800,4,FALSE))</f>
        <v>0</v>
      </c>
      <c r="K458" s="60">
        <f>IF(ISNA(VLOOKUP(G458,Round4_Transactions!$A$2:$F$800,5,FALSE)), 0,VLOOKUP(G458,Round4_Transactions!$A$2:$F$800,5,FALSE))</f>
        <v>0</v>
      </c>
      <c r="L458" s="86">
        <f>IF(ISNA(VLOOKUP(G458,Round4_Transactions!$A$2:$F$800,6,FALSE)), 0,VLOOKUP(G458,Round4_Transactions!$A$2:$F$800,6,FALSE))</f>
        <v>0</v>
      </c>
      <c r="M458" s="107">
        <f t="shared" si="79"/>
        <v>0</v>
      </c>
      <c r="N458" s="107">
        <f t="shared" si="81"/>
        <v>0</v>
      </c>
      <c r="O458" s="107">
        <f t="shared" si="82"/>
        <v>0</v>
      </c>
      <c r="P458" s="107">
        <f t="shared" si="83"/>
        <v>0</v>
      </c>
      <c r="Q458" s="107">
        <f t="shared" si="84"/>
        <v>0</v>
      </c>
      <c r="R458" s="107">
        <f t="shared" si="85"/>
        <v>0</v>
      </c>
      <c r="S458" s="107">
        <f t="shared" si="86"/>
        <v>0</v>
      </c>
      <c r="T458" s="107">
        <f t="shared" si="87"/>
        <v>0</v>
      </c>
      <c r="U458" s="107">
        <f t="shared" si="88"/>
        <v>0</v>
      </c>
      <c r="V458" s="107">
        <f t="shared" si="89"/>
        <v>0</v>
      </c>
      <c r="W458" s="107">
        <f t="shared" si="90"/>
        <v>0</v>
      </c>
      <c r="X458" s="107">
        <f t="shared" si="91"/>
        <v>0</v>
      </c>
      <c r="Y458" s="107">
        <f t="shared" si="92"/>
        <v>0</v>
      </c>
      <c r="Z458" s="107">
        <f t="shared" si="93"/>
        <v>0</v>
      </c>
      <c r="AA458" s="107">
        <f t="shared" si="94"/>
        <v>0</v>
      </c>
      <c r="AB458" s="107">
        <f t="shared" si="95"/>
        <v>0</v>
      </c>
      <c r="AC458" s="107">
        <f t="shared" si="96"/>
        <v>0</v>
      </c>
      <c r="AD458" s="107">
        <f t="shared" si="97"/>
        <v>0</v>
      </c>
      <c r="AE458" s="107">
        <f t="shared" si="98"/>
        <v>0</v>
      </c>
      <c r="AF458" s="107">
        <f t="shared" si="99"/>
        <v>0</v>
      </c>
      <c r="AG458" s="107">
        <f t="shared" si="100"/>
        <v>0</v>
      </c>
      <c r="AH458" s="107">
        <f t="shared" si="101"/>
        <v>0</v>
      </c>
      <c r="AI458" s="107">
        <f t="shared" si="102"/>
        <v>0</v>
      </c>
      <c r="AJ458" s="107">
        <f t="shared" si="103"/>
        <v>0</v>
      </c>
      <c r="AK458" s="107">
        <f t="shared" si="104"/>
        <v>0</v>
      </c>
    </row>
    <row r="459">
      <c r="A459" s="107"/>
      <c r="B459" s="107"/>
      <c r="C459" s="107"/>
      <c r="D459" s="107"/>
      <c r="E459" s="107"/>
      <c r="F459" s="108">
        <f t="shared" si="80"/>
        <v>3255</v>
      </c>
      <c r="G459" s="90" t="s">
        <v>652</v>
      </c>
      <c r="H459" s="14">
        <f>IF(ISNA(VLOOKUP(G459,Round4_Transactions!$A$2:$F$800,2,FALSE)), 0,VLOOKUP(G459,Round4_Transactions!$A$2:$F$800,2,FALSE))</f>
        <v>0</v>
      </c>
      <c r="I459" s="60">
        <f>IF(ISNA(VLOOKUP(G459,Round4_Transactions!$A$2:$F$800,3,FALSE)), 0,VLOOKUP(G459,Round4_Transactions!$A$2:$F$800,3,FALSE))</f>
        <v>0</v>
      </c>
      <c r="J459" s="60">
        <f>IF(ISNA(VLOOKUP(G459,Round4_Transactions!$A$2:$F$800,4,FALSE)), 0,VLOOKUP(G459,Round4_Transactions!$A$2:$F$800,4,FALSE))</f>
        <v>0</v>
      </c>
      <c r="K459" s="60">
        <f>IF(ISNA(VLOOKUP(G459,Round4_Transactions!$A$2:$F$800,5,FALSE)), 0,VLOOKUP(G459,Round4_Transactions!$A$2:$F$800,5,FALSE))</f>
        <v>0</v>
      </c>
      <c r="L459" s="86">
        <f>IF(ISNA(VLOOKUP(G459,Round4_Transactions!$A$2:$F$800,6,FALSE)), 0,VLOOKUP(G459,Round4_Transactions!$A$2:$F$800,6,FALSE))</f>
        <v>0</v>
      </c>
      <c r="M459" s="107">
        <f t="shared" si="79"/>
        <v>0</v>
      </c>
      <c r="N459" s="107">
        <f t="shared" si="81"/>
        <v>0</v>
      </c>
      <c r="O459" s="107">
        <f t="shared" si="82"/>
        <v>0</v>
      </c>
      <c r="P459" s="107">
        <f t="shared" si="83"/>
        <v>0</v>
      </c>
      <c r="Q459" s="107">
        <f t="shared" si="84"/>
        <v>0</v>
      </c>
      <c r="R459" s="107">
        <f t="shared" si="85"/>
        <v>0</v>
      </c>
      <c r="S459" s="107">
        <f t="shared" si="86"/>
        <v>0</v>
      </c>
      <c r="T459" s="107">
        <f t="shared" si="87"/>
        <v>0</v>
      </c>
      <c r="U459" s="107">
        <f t="shared" si="88"/>
        <v>0</v>
      </c>
      <c r="V459" s="107">
        <f t="shared" si="89"/>
        <v>0</v>
      </c>
      <c r="W459" s="107">
        <f t="shared" si="90"/>
        <v>0</v>
      </c>
      <c r="X459" s="107">
        <f t="shared" si="91"/>
        <v>0</v>
      </c>
      <c r="Y459" s="107">
        <f t="shared" si="92"/>
        <v>0</v>
      </c>
      <c r="Z459" s="107">
        <f t="shared" si="93"/>
        <v>0</v>
      </c>
      <c r="AA459" s="107">
        <f t="shared" si="94"/>
        <v>0</v>
      </c>
      <c r="AB459" s="107">
        <f t="shared" si="95"/>
        <v>0</v>
      </c>
      <c r="AC459" s="107">
        <f t="shared" si="96"/>
        <v>0</v>
      </c>
      <c r="AD459" s="107">
        <f t="shared" si="97"/>
        <v>0</v>
      </c>
      <c r="AE459" s="107">
        <f t="shared" si="98"/>
        <v>0</v>
      </c>
      <c r="AF459" s="107">
        <f t="shared" si="99"/>
        <v>0</v>
      </c>
      <c r="AG459" s="107">
        <f t="shared" si="100"/>
        <v>0</v>
      </c>
      <c r="AH459" s="107">
        <f t="shared" si="101"/>
        <v>0</v>
      </c>
      <c r="AI459" s="107">
        <f t="shared" si="102"/>
        <v>0</v>
      </c>
      <c r="AJ459" s="107">
        <f t="shared" si="103"/>
        <v>0</v>
      </c>
      <c r="AK459" s="107">
        <f t="shared" si="104"/>
        <v>0</v>
      </c>
    </row>
    <row r="460">
      <c r="A460" s="107"/>
      <c r="B460" s="107"/>
      <c r="C460" s="107"/>
      <c r="D460" s="107"/>
      <c r="E460" s="107"/>
      <c r="F460" s="108">
        <f t="shared" si="80"/>
        <v>3255</v>
      </c>
      <c r="G460" s="90" t="s">
        <v>653</v>
      </c>
      <c r="H460" s="14">
        <f>IF(ISNA(VLOOKUP(G460,Round4_Transactions!$A$2:$F$800,2,FALSE)), 0,VLOOKUP(G460,Round4_Transactions!$A$2:$F$800,2,FALSE))</f>
        <v>0</v>
      </c>
      <c r="I460" s="60">
        <f>IF(ISNA(VLOOKUP(G460,Round4_Transactions!$A$2:$F$800,3,FALSE)), 0,VLOOKUP(G460,Round4_Transactions!$A$2:$F$800,3,FALSE))</f>
        <v>0</v>
      </c>
      <c r="J460" s="60">
        <f>IF(ISNA(VLOOKUP(G460,Round4_Transactions!$A$2:$F$800,4,FALSE)), 0,VLOOKUP(G460,Round4_Transactions!$A$2:$F$800,4,FALSE))</f>
        <v>0</v>
      </c>
      <c r="K460" s="60">
        <f>IF(ISNA(VLOOKUP(G460,Round4_Transactions!$A$2:$F$800,5,FALSE)), 0,VLOOKUP(G460,Round4_Transactions!$A$2:$F$800,5,FALSE))</f>
        <v>0</v>
      </c>
      <c r="L460" s="86">
        <f>IF(ISNA(VLOOKUP(G460,Round4_Transactions!$A$2:$F$800,6,FALSE)), 0,VLOOKUP(G460,Round4_Transactions!$A$2:$F$800,6,FALSE))</f>
        <v>0</v>
      </c>
      <c r="M460" s="107">
        <f t="shared" si="79"/>
        <v>0</v>
      </c>
      <c r="N460" s="107">
        <f t="shared" si="81"/>
        <v>0</v>
      </c>
      <c r="O460" s="107">
        <f t="shared" si="82"/>
        <v>0</v>
      </c>
      <c r="P460" s="107">
        <f t="shared" si="83"/>
        <v>0</v>
      </c>
      <c r="Q460" s="107">
        <f t="shared" si="84"/>
        <v>0</v>
      </c>
      <c r="R460" s="107">
        <f t="shared" si="85"/>
        <v>0</v>
      </c>
      <c r="S460" s="107">
        <f t="shared" si="86"/>
        <v>0</v>
      </c>
      <c r="T460" s="107">
        <f t="shared" si="87"/>
        <v>0</v>
      </c>
      <c r="U460" s="107">
        <f t="shared" si="88"/>
        <v>0</v>
      </c>
      <c r="V460" s="107">
        <f t="shared" si="89"/>
        <v>0</v>
      </c>
      <c r="W460" s="107">
        <f t="shared" si="90"/>
        <v>0</v>
      </c>
      <c r="X460" s="107">
        <f t="shared" si="91"/>
        <v>0</v>
      </c>
      <c r="Y460" s="107">
        <f t="shared" si="92"/>
        <v>0</v>
      </c>
      <c r="Z460" s="107">
        <f t="shared" si="93"/>
        <v>0</v>
      </c>
      <c r="AA460" s="107">
        <f t="shared" si="94"/>
        <v>0</v>
      </c>
      <c r="AB460" s="107">
        <f t="shared" si="95"/>
        <v>0</v>
      </c>
      <c r="AC460" s="107">
        <f t="shared" si="96"/>
        <v>0</v>
      </c>
      <c r="AD460" s="107">
        <f t="shared" si="97"/>
        <v>0</v>
      </c>
      <c r="AE460" s="107">
        <f t="shared" si="98"/>
        <v>0</v>
      </c>
      <c r="AF460" s="107">
        <f t="shared" si="99"/>
        <v>0</v>
      </c>
      <c r="AG460" s="107">
        <f t="shared" si="100"/>
        <v>0</v>
      </c>
      <c r="AH460" s="107">
        <f t="shared" si="101"/>
        <v>0</v>
      </c>
      <c r="AI460" s="107">
        <f t="shared" si="102"/>
        <v>0</v>
      </c>
      <c r="AJ460" s="107">
        <f t="shared" si="103"/>
        <v>0</v>
      </c>
      <c r="AK460" s="107">
        <f t="shared" si="104"/>
        <v>0</v>
      </c>
    </row>
    <row r="461">
      <c r="A461" s="107"/>
      <c r="B461" s="107"/>
      <c r="C461" s="107"/>
      <c r="D461" s="107"/>
      <c r="E461" s="107"/>
      <c r="F461" s="108">
        <f t="shared" si="80"/>
        <v>3255</v>
      </c>
      <c r="G461" s="90" t="s">
        <v>654</v>
      </c>
      <c r="H461" s="14">
        <f>IF(ISNA(VLOOKUP(G461,Round4_Transactions!$A$2:$F$800,2,FALSE)), 0,VLOOKUP(G461,Round4_Transactions!$A$2:$F$800,2,FALSE))</f>
        <v>0</v>
      </c>
      <c r="I461" s="60">
        <f>IF(ISNA(VLOOKUP(G461,Round4_Transactions!$A$2:$F$800,3,FALSE)), 0,VLOOKUP(G461,Round4_Transactions!$A$2:$F$800,3,FALSE))</f>
        <v>0</v>
      </c>
      <c r="J461" s="60">
        <f>IF(ISNA(VLOOKUP(G461,Round4_Transactions!$A$2:$F$800,4,FALSE)), 0,VLOOKUP(G461,Round4_Transactions!$A$2:$F$800,4,FALSE))</f>
        <v>0</v>
      </c>
      <c r="K461" s="60">
        <f>IF(ISNA(VLOOKUP(G461,Round4_Transactions!$A$2:$F$800,5,FALSE)), 0,VLOOKUP(G461,Round4_Transactions!$A$2:$F$800,5,FALSE))</f>
        <v>0</v>
      </c>
      <c r="L461" s="86">
        <f>IF(ISNA(VLOOKUP(G461,Round4_Transactions!$A$2:$F$800,6,FALSE)), 0,VLOOKUP(G461,Round4_Transactions!$A$2:$F$800,6,FALSE))</f>
        <v>0</v>
      </c>
      <c r="M461" s="107">
        <f t="shared" si="79"/>
        <v>0</v>
      </c>
      <c r="N461" s="107">
        <f t="shared" si="81"/>
        <v>0</v>
      </c>
      <c r="O461" s="107">
        <f t="shared" si="82"/>
        <v>0</v>
      </c>
      <c r="P461" s="107">
        <f t="shared" si="83"/>
        <v>0</v>
      </c>
      <c r="Q461" s="107">
        <f t="shared" si="84"/>
        <v>0</v>
      </c>
      <c r="R461" s="107">
        <f t="shared" si="85"/>
        <v>0</v>
      </c>
      <c r="S461" s="107">
        <f t="shared" si="86"/>
        <v>0</v>
      </c>
      <c r="T461" s="107">
        <f t="shared" si="87"/>
        <v>0</v>
      </c>
      <c r="U461" s="107">
        <f t="shared" si="88"/>
        <v>0</v>
      </c>
      <c r="V461" s="107">
        <f t="shared" si="89"/>
        <v>0</v>
      </c>
      <c r="W461" s="107">
        <f t="shared" si="90"/>
        <v>0</v>
      </c>
      <c r="X461" s="107">
        <f t="shared" si="91"/>
        <v>0</v>
      </c>
      <c r="Y461" s="107">
        <f t="shared" si="92"/>
        <v>0</v>
      </c>
      <c r="Z461" s="107">
        <f t="shared" si="93"/>
        <v>0</v>
      </c>
      <c r="AA461" s="107">
        <f t="shared" si="94"/>
        <v>0</v>
      </c>
      <c r="AB461" s="107">
        <f t="shared" si="95"/>
        <v>0</v>
      </c>
      <c r="AC461" s="107">
        <f t="shared" si="96"/>
        <v>0</v>
      </c>
      <c r="AD461" s="107">
        <f t="shared" si="97"/>
        <v>0</v>
      </c>
      <c r="AE461" s="107">
        <f t="shared" si="98"/>
        <v>0</v>
      </c>
      <c r="AF461" s="107">
        <f t="shared" si="99"/>
        <v>0</v>
      </c>
      <c r="AG461" s="107">
        <f t="shared" si="100"/>
        <v>0</v>
      </c>
      <c r="AH461" s="107">
        <f t="shared" si="101"/>
        <v>0</v>
      </c>
      <c r="AI461" s="107">
        <f t="shared" si="102"/>
        <v>0</v>
      </c>
      <c r="AJ461" s="107">
        <f t="shared" si="103"/>
        <v>0</v>
      </c>
      <c r="AK461" s="107">
        <f t="shared" si="104"/>
        <v>0</v>
      </c>
    </row>
    <row r="462">
      <c r="A462" s="107"/>
      <c r="B462" s="107"/>
      <c r="C462" s="107"/>
      <c r="D462" s="107"/>
      <c r="E462" s="107"/>
      <c r="F462" s="108">
        <f t="shared" si="80"/>
        <v>3255</v>
      </c>
      <c r="G462" s="90" t="s">
        <v>655</v>
      </c>
      <c r="H462" s="14">
        <f>IF(ISNA(VLOOKUP(G462,Round4_Transactions!$A$2:$F$800,2,FALSE)), 0,VLOOKUP(G462,Round4_Transactions!$A$2:$F$800,2,FALSE))</f>
        <v>0</v>
      </c>
      <c r="I462" s="60">
        <f>IF(ISNA(VLOOKUP(G462,Round4_Transactions!$A$2:$F$800,3,FALSE)), 0,VLOOKUP(G462,Round4_Transactions!$A$2:$F$800,3,FALSE))</f>
        <v>0</v>
      </c>
      <c r="J462" s="60">
        <f>IF(ISNA(VLOOKUP(G462,Round4_Transactions!$A$2:$F$800,4,FALSE)), 0,VLOOKUP(G462,Round4_Transactions!$A$2:$F$800,4,FALSE))</f>
        <v>0</v>
      </c>
      <c r="K462" s="60">
        <f>IF(ISNA(VLOOKUP(G462,Round4_Transactions!$A$2:$F$800,5,FALSE)), 0,VLOOKUP(G462,Round4_Transactions!$A$2:$F$800,5,FALSE))</f>
        <v>0</v>
      </c>
      <c r="L462" s="86">
        <f>IF(ISNA(VLOOKUP(G462,Round4_Transactions!$A$2:$F$800,6,FALSE)), 0,VLOOKUP(G462,Round4_Transactions!$A$2:$F$800,6,FALSE))</f>
        <v>0</v>
      </c>
      <c r="M462" s="107">
        <f t="shared" si="79"/>
        <v>0</v>
      </c>
      <c r="N462" s="107">
        <f t="shared" si="81"/>
        <v>0</v>
      </c>
      <c r="O462" s="107">
        <f t="shared" si="82"/>
        <v>0</v>
      </c>
      <c r="P462" s="107">
        <f t="shared" si="83"/>
        <v>0</v>
      </c>
      <c r="Q462" s="107">
        <f t="shared" si="84"/>
        <v>0</v>
      </c>
      <c r="R462" s="107">
        <f t="shared" si="85"/>
        <v>0</v>
      </c>
      <c r="S462" s="107">
        <f t="shared" si="86"/>
        <v>0</v>
      </c>
      <c r="T462" s="107">
        <f t="shared" si="87"/>
        <v>0</v>
      </c>
      <c r="U462" s="107">
        <f t="shared" si="88"/>
        <v>0</v>
      </c>
      <c r="V462" s="107">
        <f t="shared" si="89"/>
        <v>0</v>
      </c>
      <c r="W462" s="107">
        <f t="shared" si="90"/>
        <v>0</v>
      </c>
      <c r="X462" s="107">
        <f t="shared" si="91"/>
        <v>0</v>
      </c>
      <c r="Y462" s="107">
        <f t="shared" si="92"/>
        <v>0</v>
      </c>
      <c r="Z462" s="107">
        <f t="shared" si="93"/>
        <v>0</v>
      </c>
      <c r="AA462" s="107">
        <f t="shared" si="94"/>
        <v>0</v>
      </c>
      <c r="AB462" s="107">
        <f t="shared" si="95"/>
        <v>0</v>
      </c>
      <c r="AC462" s="107">
        <f t="shared" si="96"/>
        <v>0</v>
      </c>
      <c r="AD462" s="107">
        <f t="shared" si="97"/>
        <v>0</v>
      </c>
      <c r="AE462" s="107">
        <f t="shared" si="98"/>
        <v>0</v>
      </c>
      <c r="AF462" s="107">
        <f t="shared" si="99"/>
        <v>0</v>
      </c>
      <c r="AG462" s="107">
        <f t="shared" si="100"/>
        <v>0</v>
      </c>
      <c r="AH462" s="107">
        <f t="shared" si="101"/>
        <v>0</v>
      </c>
      <c r="AI462" s="107">
        <f t="shared" si="102"/>
        <v>0</v>
      </c>
      <c r="AJ462" s="107">
        <f t="shared" si="103"/>
        <v>0</v>
      </c>
      <c r="AK462" s="107">
        <f t="shared" si="104"/>
        <v>0</v>
      </c>
    </row>
    <row r="463">
      <c r="A463" s="107"/>
      <c r="B463" s="107"/>
      <c r="C463" s="107"/>
      <c r="D463" s="107"/>
      <c r="E463" s="107"/>
      <c r="F463" s="108">
        <f t="shared" si="80"/>
        <v>3255</v>
      </c>
      <c r="G463" s="90" t="s">
        <v>656</v>
      </c>
      <c r="H463" s="14">
        <f>IF(ISNA(VLOOKUP(G463,Round4_Transactions!$A$2:$F$800,2,FALSE)), 0,VLOOKUP(G463,Round4_Transactions!$A$2:$F$800,2,FALSE))</f>
        <v>0</v>
      </c>
      <c r="I463" s="60">
        <f>IF(ISNA(VLOOKUP(G463,Round4_Transactions!$A$2:$F$800,3,FALSE)), 0,VLOOKUP(G463,Round4_Transactions!$A$2:$F$800,3,FALSE))</f>
        <v>0</v>
      </c>
      <c r="J463" s="60">
        <f>IF(ISNA(VLOOKUP(G463,Round4_Transactions!$A$2:$F$800,4,FALSE)), 0,VLOOKUP(G463,Round4_Transactions!$A$2:$F$800,4,FALSE))</f>
        <v>0</v>
      </c>
      <c r="K463" s="60">
        <f>IF(ISNA(VLOOKUP(G463,Round4_Transactions!$A$2:$F$800,5,FALSE)), 0,VLOOKUP(G463,Round4_Transactions!$A$2:$F$800,5,FALSE))</f>
        <v>0</v>
      </c>
      <c r="L463" s="86">
        <f>IF(ISNA(VLOOKUP(G463,Round4_Transactions!$A$2:$F$800,6,FALSE)), 0,VLOOKUP(G463,Round4_Transactions!$A$2:$F$800,6,FALSE))</f>
        <v>0</v>
      </c>
      <c r="M463" s="107">
        <f t="shared" si="79"/>
        <v>0</v>
      </c>
      <c r="N463" s="107">
        <f t="shared" si="81"/>
        <v>0</v>
      </c>
      <c r="O463" s="107">
        <f t="shared" si="82"/>
        <v>0</v>
      </c>
      <c r="P463" s="107">
        <f t="shared" si="83"/>
        <v>0</v>
      </c>
      <c r="Q463" s="107">
        <f t="shared" si="84"/>
        <v>0</v>
      </c>
      <c r="R463" s="107">
        <f t="shared" si="85"/>
        <v>0</v>
      </c>
      <c r="S463" s="107">
        <f t="shared" si="86"/>
        <v>0</v>
      </c>
      <c r="T463" s="107">
        <f t="shared" si="87"/>
        <v>0</v>
      </c>
      <c r="U463" s="107">
        <f t="shared" si="88"/>
        <v>0</v>
      </c>
      <c r="V463" s="107">
        <f t="shared" si="89"/>
        <v>0</v>
      </c>
      <c r="W463" s="107">
        <f t="shared" si="90"/>
        <v>0</v>
      </c>
      <c r="X463" s="107">
        <f t="shared" si="91"/>
        <v>0</v>
      </c>
      <c r="Y463" s="107">
        <f t="shared" si="92"/>
        <v>0</v>
      </c>
      <c r="Z463" s="107">
        <f t="shared" si="93"/>
        <v>0</v>
      </c>
      <c r="AA463" s="107">
        <f t="shared" si="94"/>
        <v>0</v>
      </c>
      <c r="AB463" s="107">
        <f t="shared" si="95"/>
        <v>0</v>
      </c>
      <c r="AC463" s="107">
        <f t="shared" si="96"/>
        <v>0</v>
      </c>
      <c r="AD463" s="107">
        <f t="shared" si="97"/>
        <v>0</v>
      </c>
      <c r="AE463" s="107">
        <f t="shared" si="98"/>
        <v>0</v>
      </c>
      <c r="AF463" s="107">
        <f t="shared" si="99"/>
        <v>0</v>
      </c>
      <c r="AG463" s="107">
        <f t="shared" si="100"/>
        <v>0</v>
      </c>
      <c r="AH463" s="107">
        <f t="shared" si="101"/>
        <v>0</v>
      </c>
      <c r="AI463" s="107">
        <f t="shared" si="102"/>
        <v>0</v>
      </c>
      <c r="AJ463" s="107">
        <f t="shared" si="103"/>
        <v>0</v>
      </c>
      <c r="AK463" s="107">
        <f t="shared" si="104"/>
        <v>0</v>
      </c>
    </row>
    <row r="464">
      <c r="A464" s="107"/>
      <c r="B464" s="107"/>
      <c r="C464" s="107"/>
      <c r="D464" s="107"/>
      <c r="E464" s="107"/>
      <c r="F464" s="108">
        <f t="shared" si="80"/>
        <v>3255</v>
      </c>
      <c r="G464" s="90" t="s">
        <v>657</v>
      </c>
      <c r="H464" s="14">
        <f>IF(ISNA(VLOOKUP(G464,Round4_Transactions!$A$2:$F$800,2,FALSE)), 0,VLOOKUP(G464,Round4_Transactions!$A$2:$F$800,2,FALSE))</f>
        <v>0</v>
      </c>
      <c r="I464" s="60">
        <f>IF(ISNA(VLOOKUP(G464,Round4_Transactions!$A$2:$F$800,3,FALSE)), 0,VLOOKUP(G464,Round4_Transactions!$A$2:$F$800,3,FALSE))</f>
        <v>0</v>
      </c>
      <c r="J464" s="60">
        <f>IF(ISNA(VLOOKUP(G464,Round4_Transactions!$A$2:$F$800,4,FALSE)), 0,VLOOKUP(G464,Round4_Transactions!$A$2:$F$800,4,FALSE))</f>
        <v>0</v>
      </c>
      <c r="K464" s="60">
        <f>IF(ISNA(VLOOKUP(G464,Round4_Transactions!$A$2:$F$800,5,FALSE)), 0,VLOOKUP(G464,Round4_Transactions!$A$2:$F$800,5,FALSE))</f>
        <v>0</v>
      </c>
      <c r="L464" s="86">
        <f>IF(ISNA(VLOOKUP(G464,Round4_Transactions!$A$2:$F$800,6,FALSE)), 0,VLOOKUP(G464,Round4_Transactions!$A$2:$F$800,6,FALSE))</f>
        <v>0</v>
      </c>
      <c r="M464" s="107">
        <f t="shared" si="79"/>
        <v>0</v>
      </c>
      <c r="N464" s="107">
        <f t="shared" si="81"/>
        <v>0</v>
      </c>
      <c r="O464" s="107">
        <f t="shared" si="82"/>
        <v>0</v>
      </c>
      <c r="P464" s="107">
        <f t="shared" si="83"/>
        <v>0</v>
      </c>
      <c r="Q464" s="107">
        <f t="shared" si="84"/>
        <v>0</v>
      </c>
      <c r="R464" s="107">
        <f t="shared" si="85"/>
        <v>0</v>
      </c>
      <c r="S464" s="107">
        <f t="shared" si="86"/>
        <v>0</v>
      </c>
      <c r="T464" s="107">
        <f t="shared" si="87"/>
        <v>0</v>
      </c>
      <c r="U464" s="107">
        <f t="shared" si="88"/>
        <v>0</v>
      </c>
      <c r="V464" s="107">
        <f t="shared" si="89"/>
        <v>0</v>
      </c>
      <c r="W464" s="107">
        <f t="shared" si="90"/>
        <v>0</v>
      </c>
      <c r="X464" s="107">
        <f t="shared" si="91"/>
        <v>0</v>
      </c>
      <c r="Y464" s="107">
        <f t="shared" si="92"/>
        <v>0</v>
      </c>
      <c r="Z464" s="107">
        <f t="shared" si="93"/>
        <v>0</v>
      </c>
      <c r="AA464" s="107">
        <f t="shared" si="94"/>
        <v>0</v>
      </c>
      <c r="AB464" s="107">
        <f t="shared" si="95"/>
        <v>0</v>
      </c>
      <c r="AC464" s="107">
        <f t="shared" si="96"/>
        <v>0</v>
      </c>
      <c r="AD464" s="107">
        <f t="shared" si="97"/>
        <v>0</v>
      </c>
      <c r="AE464" s="107">
        <f t="shared" si="98"/>
        <v>0</v>
      </c>
      <c r="AF464" s="107">
        <f t="shared" si="99"/>
        <v>0</v>
      </c>
      <c r="AG464" s="107">
        <f t="shared" si="100"/>
        <v>0</v>
      </c>
      <c r="AH464" s="107">
        <f t="shared" si="101"/>
        <v>0</v>
      </c>
      <c r="AI464" s="107">
        <f t="shared" si="102"/>
        <v>0</v>
      </c>
      <c r="AJ464" s="107">
        <f t="shared" si="103"/>
        <v>0</v>
      </c>
      <c r="AK464" s="107">
        <f t="shared" si="104"/>
        <v>0</v>
      </c>
    </row>
    <row r="465">
      <c r="A465" s="107"/>
      <c r="B465" s="107"/>
      <c r="C465" s="107"/>
      <c r="D465" s="107"/>
      <c r="E465" s="107"/>
      <c r="F465" s="108">
        <f t="shared" si="80"/>
        <v>3255</v>
      </c>
      <c r="G465" s="90" t="s">
        <v>658</v>
      </c>
      <c r="H465" s="14">
        <f>IF(ISNA(VLOOKUP(G465,Round4_Transactions!$A$2:$F$800,2,FALSE)), 0,VLOOKUP(G465,Round4_Transactions!$A$2:$F$800,2,FALSE))</f>
        <v>0</v>
      </c>
      <c r="I465" s="60">
        <f>IF(ISNA(VLOOKUP(G465,Round4_Transactions!$A$2:$F$800,3,FALSE)), 0,VLOOKUP(G465,Round4_Transactions!$A$2:$F$800,3,FALSE))</f>
        <v>0</v>
      </c>
      <c r="J465" s="60">
        <f>IF(ISNA(VLOOKUP(G465,Round4_Transactions!$A$2:$F$800,4,FALSE)), 0,VLOOKUP(G465,Round4_Transactions!$A$2:$F$800,4,FALSE))</f>
        <v>0</v>
      </c>
      <c r="K465" s="60">
        <f>IF(ISNA(VLOOKUP(G465,Round4_Transactions!$A$2:$F$800,5,FALSE)), 0,VLOOKUP(G465,Round4_Transactions!$A$2:$F$800,5,FALSE))</f>
        <v>0</v>
      </c>
      <c r="L465" s="86">
        <f>IF(ISNA(VLOOKUP(G465,Round4_Transactions!$A$2:$F$800,6,FALSE)), 0,VLOOKUP(G465,Round4_Transactions!$A$2:$F$800,6,FALSE))</f>
        <v>0</v>
      </c>
      <c r="M465" s="107">
        <f t="shared" si="79"/>
        <v>0</v>
      </c>
      <c r="N465" s="107">
        <f t="shared" si="81"/>
        <v>0</v>
      </c>
      <c r="O465" s="107">
        <f t="shared" si="82"/>
        <v>0</v>
      </c>
      <c r="P465" s="107">
        <f t="shared" si="83"/>
        <v>0</v>
      </c>
      <c r="Q465" s="107">
        <f t="shared" si="84"/>
        <v>0</v>
      </c>
      <c r="R465" s="107">
        <f t="shared" si="85"/>
        <v>0</v>
      </c>
      <c r="S465" s="107">
        <f t="shared" si="86"/>
        <v>0</v>
      </c>
      <c r="T465" s="107">
        <f t="shared" si="87"/>
        <v>0</v>
      </c>
      <c r="U465" s="107">
        <f t="shared" si="88"/>
        <v>0</v>
      </c>
      <c r="V465" s="107">
        <f t="shared" si="89"/>
        <v>0</v>
      </c>
      <c r="W465" s="107">
        <f t="shared" si="90"/>
        <v>0</v>
      </c>
      <c r="X465" s="107">
        <f t="shared" si="91"/>
        <v>0</v>
      </c>
      <c r="Y465" s="107">
        <f t="shared" si="92"/>
        <v>0</v>
      </c>
      <c r="Z465" s="107">
        <f t="shared" si="93"/>
        <v>0</v>
      </c>
      <c r="AA465" s="107">
        <f t="shared" si="94"/>
        <v>0</v>
      </c>
      <c r="AB465" s="107">
        <f t="shared" si="95"/>
        <v>0</v>
      </c>
      <c r="AC465" s="107">
        <f t="shared" si="96"/>
        <v>0</v>
      </c>
      <c r="AD465" s="107">
        <f t="shared" si="97"/>
        <v>0</v>
      </c>
      <c r="AE465" s="107">
        <f t="shared" si="98"/>
        <v>0</v>
      </c>
      <c r="AF465" s="107">
        <f t="shared" si="99"/>
        <v>0</v>
      </c>
      <c r="AG465" s="107">
        <f t="shared" si="100"/>
        <v>0</v>
      </c>
      <c r="AH465" s="107">
        <f t="shared" si="101"/>
        <v>0</v>
      </c>
      <c r="AI465" s="107">
        <f t="shared" si="102"/>
        <v>0</v>
      </c>
      <c r="AJ465" s="107">
        <f t="shared" si="103"/>
        <v>0</v>
      </c>
      <c r="AK465" s="107">
        <f t="shared" si="104"/>
        <v>0</v>
      </c>
    </row>
    <row r="466">
      <c r="A466" s="107"/>
      <c r="B466" s="107"/>
      <c r="C466" s="107"/>
      <c r="D466" s="107"/>
      <c r="E466" s="107"/>
      <c r="F466" s="108">
        <f t="shared" si="80"/>
        <v>3255</v>
      </c>
      <c r="G466" s="90" t="s">
        <v>659</v>
      </c>
      <c r="H466" s="14">
        <f>IF(ISNA(VLOOKUP(G466,Round4_Transactions!$A$2:$F$800,2,FALSE)), 0,VLOOKUP(G466,Round4_Transactions!$A$2:$F$800,2,FALSE))</f>
        <v>0</v>
      </c>
      <c r="I466" s="60">
        <f>IF(ISNA(VLOOKUP(G466,Round4_Transactions!$A$2:$F$800,3,FALSE)), 0,VLOOKUP(G466,Round4_Transactions!$A$2:$F$800,3,FALSE))</f>
        <v>0</v>
      </c>
      <c r="J466" s="60">
        <f>IF(ISNA(VLOOKUP(G466,Round4_Transactions!$A$2:$F$800,4,FALSE)), 0,VLOOKUP(G466,Round4_Transactions!$A$2:$F$800,4,FALSE))</f>
        <v>0</v>
      </c>
      <c r="K466" s="60">
        <f>IF(ISNA(VLOOKUP(G466,Round4_Transactions!$A$2:$F$800,5,FALSE)), 0,VLOOKUP(G466,Round4_Transactions!$A$2:$F$800,5,FALSE))</f>
        <v>0</v>
      </c>
      <c r="L466" s="86">
        <f>IF(ISNA(VLOOKUP(G466,Round4_Transactions!$A$2:$F$800,6,FALSE)), 0,VLOOKUP(G466,Round4_Transactions!$A$2:$F$800,6,FALSE))</f>
        <v>0</v>
      </c>
      <c r="M466" s="107">
        <f t="shared" si="79"/>
        <v>0</v>
      </c>
      <c r="N466" s="107">
        <f t="shared" si="81"/>
        <v>0</v>
      </c>
      <c r="O466" s="107">
        <f t="shared" si="82"/>
        <v>0</v>
      </c>
      <c r="P466" s="107">
        <f t="shared" si="83"/>
        <v>0</v>
      </c>
      <c r="Q466" s="107">
        <f t="shared" si="84"/>
        <v>0</v>
      </c>
      <c r="R466" s="107">
        <f t="shared" si="85"/>
        <v>0</v>
      </c>
      <c r="S466" s="107">
        <f t="shared" si="86"/>
        <v>0</v>
      </c>
      <c r="T466" s="107">
        <f t="shared" si="87"/>
        <v>0</v>
      </c>
      <c r="U466" s="107">
        <f t="shared" si="88"/>
        <v>0</v>
      </c>
      <c r="V466" s="107">
        <f t="shared" si="89"/>
        <v>0</v>
      </c>
      <c r="W466" s="107">
        <f t="shared" si="90"/>
        <v>0</v>
      </c>
      <c r="X466" s="107">
        <f t="shared" si="91"/>
        <v>0</v>
      </c>
      <c r="Y466" s="107">
        <f t="shared" si="92"/>
        <v>0</v>
      </c>
      <c r="Z466" s="107">
        <f t="shared" si="93"/>
        <v>0</v>
      </c>
      <c r="AA466" s="107">
        <f t="shared" si="94"/>
        <v>0</v>
      </c>
      <c r="AB466" s="107">
        <f t="shared" si="95"/>
        <v>0</v>
      </c>
      <c r="AC466" s="107">
        <f t="shared" si="96"/>
        <v>0</v>
      </c>
      <c r="AD466" s="107">
        <f t="shared" si="97"/>
        <v>0</v>
      </c>
      <c r="AE466" s="107">
        <f t="shared" si="98"/>
        <v>0</v>
      </c>
      <c r="AF466" s="107">
        <f t="shared" si="99"/>
        <v>0</v>
      </c>
      <c r="AG466" s="107">
        <f t="shared" si="100"/>
        <v>0</v>
      </c>
      <c r="AH466" s="107">
        <f t="shared" si="101"/>
        <v>0</v>
      </c>
      <c r="AI466" s="107">
        <f t="shared" si="102"/>
        <v>0</v>
      </c>
      <c r="AJ466" s="107">
        <f t="shared" si="103"/>
        <v>0</v>
      </c>
      <c r="AK466" s="107">
        <f t="shared" si="104"/>
        <v>0</v>
      </c>
    </row>
    <row r="467">
      <c r="A467" s="107"/>
      <c r="B467" s="107"/>
      <c r="C467" s="107"/>
      <c r="D467" s="107"/>
      <c r="E467" s="107"/>
      <c r="F467" s="108">
        <f t="shared" si="80"/>
        <v>3255</v>
      </c>
      <c r="G467" s="90" t="s">
        <v>660</v>
      </c>
      <c r="H467" s="14">
        <f>IF(ISNA(VLOOKUP(G467,Round4_Transactions!$A$2:$F$800,2,FALSE)), 0,VLOOKUP(G467,Round4_Transactions!$A$2:$F$800,2,FALSE))</f>
        <v>0</v>
      </c>
      <c r="I467" s="60">
        <f>IF(ISNA(VLOOKUP(G467,Round4_Transactions!$A$2:$F$800,3,FALSE)), 0,VLOOKUP(G467,Round4_Transactions!$A$2:$F$800,3,FALSE))</f>
        <v>0</v>
      </c>
      <c r="J467" s="60">
        <f>IF(ISNA(VLOOKUP(G467,Round4_Transactions!$A$2:$F$800,4,FALSE)), 0,VLOOKUP(G467,Round4_Transactions!$A$2:$F$800,4,FALSE))</f>
        <v>0</v>
      </c>
      <c r="K467" s="60">
        <f>IF(ISNA(VLOOKUP(G467,Round4_Transactions!$A$2:$F$800,5,FALSE)), 0,VLOOKUP(G467,Round4_Transactions!$A$2:$F$800,5,FALSE))</f>
        <v>0</v>
      </c>
      <c r="L467" s="86">
        <f>IF(ISNA(VLOOKUP(G467,Round4_Transactions!$A$2:$F$800,6,FALSE)), 0,VLOOKUP(G467,Round4_Transactions!$A$2:$F$800,6,FALSE))</f>
        <v>0</v>
      </c>
      <c r="M467" s="107">
        <f t="shared" si="79"/>
        <v>0</v>
      </c>
      <c r="N467" s="107">
        <f t="shared" si="81"/>
        <v>0</v>
      </c>
      <c r="O467" s="107">
        <f t="shared" si="82"/>
        <v>0</v>
      </c>
      <c r="P467" s="107">
        <f t="shared" si="83"/>
        <v>0</v>
      </c>
      <c r="Q467" s="107">
        <f t="shared" si="84"/>
        <v>0</v>
      </c>
      <c r="R467" s="107">
        <f t="shared" si="85"/>
        <v>0</v>
      </c>
      <c r="S467" s="107">
        <f t="shared" si="86"/>
        <v>0</v>
      </c>
      <c r="T467" s="107">
        <f t="shared" si="87"/>
        <v>0</v>
      </c>
      <c r="U467" s="107">
        <f t="shared" si="88"/>
        <v>0</v>
      </c>
      <c r="V467" s="107">
        <f t="shared" si="89"/>
        <v>0</v>
      </c>
      <c r="W467" s="107">
        <f t="shared" si="90"/>
        <v>0</v>
      </c>
      <c r="X467" s="107">
        <f t="shared" si="91"/>
        <v>0</v>
      </c>
      <c r="Y467" s="107">
        <f t="shared" si="92"/>
        <v>0</v>
      </c>
      <c r="Z467" s="107">
        <f t="shared" si="93"/>
        <v>0</v>
      </c>
      <c r="AA467" s="107">
        <f t="shared" si="94"/>
        <v>0</v>
      </c>
      <c r="AB467" s="107">
        <f t="shared" si="95"/>
        <v>0</v>
      </c>
      <c r="AC467" s="107">
        <f t="shared" si="96"/>
        <v>0</v>
      </c>
      <c r="AD467" s="107">
        <f t="shared" si="97"/>
        <v>0</v>
      </c>
      <c r="AE467" s="107">
        <f t="shared" si="98"/>
        <v>0</v>
      </c>
      <c r="AF467" s="107">
        <f t="shared" si="99"/>
        <v>0</v>
      </c>
      <c r="AG467" s="107">
        <f t="shared" si="100"/>
        <v>0</v>
      </c>
      <c r="AH467" s="107">
        <f t="shared" si="101"/>
        <v>0</v>
      </c>
      <c r="AI467" s="107">
        <f t="shared" si="102"/>
        <v>0</v>
      </c>
      <c r="AJ467" s="107">
        <f t="shared" si="103"/>
        <v>0</v>
      </c>
      <c r="AK467" s="107">
        <f t="shared" si="104"/>
        <v>0</v>
      </c>
    </row>
    <row r="468">
      <c r="A468" s="107"/>
      <c r="B468" s="107"/>
      <c r="C468" s="107"/>
      <c r="D468" s="107"/>
      <c r="E468" s="107"/>
      <c r="F468" s="108">
        <f t="shared" si="80"/>
        <v>3255</v>
      </c>
      <c r="G468" s="90" t="s">
        <v>661</v>
      </c>
      <c r="H468" s="14">
        <f>IF(ISNA(VLOOKUP(G468,Round4_Transactions!$A$2:$F$800,2,FALSE)), 0,VLOOKUP(G468,Round4_Transactions!$A$2:$F$800,2,FALSE))</f>
        <v>0</v>
      </c>
      <c r="I468" s="60">
        <f>IF(ISNA(VLOOKUP(G468,Round4_Transactions!$A$2:$F$800,3,FALSE)), 0,VLOOKUP(G468,Round4_Transactions!$A$2:$F$800,3,FALSE))</f>
        <v>0</v>
      </c>
      <c r="J468" s="60">
        <f>IF(ISNA(VLOOKUP(G468,Round4_Transactions!$A$2:$F$800,4,FALSE)), 0,VLOOKUP(G468,Round4_Transactions!$A$2:$F$800,4,FALSE))</f>
        <v>0</v>
      </c>
      <c r="K468" s="60">
        <f>IF(ISNA(VLOOKUP(G468,Round4_Transactions!$A$2:$F$800,5,FALSE)), 0,VLOOKUP(G468,Round4_Transactions!$A$2:$F$800,5,FALSE))</f>
        <v>0</v>
      </c>
      <c r="L468" s="86">
        <f>IF(ISNA(VLOOKUP(G468,Round4_Transactions!$A$2:$F$800,6,FALSE)), 0,VLOOKUP(G468,Round4_Transactions!$A$2:$F$800,6,FALSE))</f>
        <v>0</v>
      </c>
      <c r="M468" s="107">
        <f t="shared" si="79"/>
        <v>0</v>
      </c>
      <c r="N468" s="107">
        <f t="shared" si="81"/>
        <v>0</v>
      </c>
      <c r="O468" s="107">
        <f t="shared" si="82"/>
        <v>0</v>
      </c>
      <c r="P468" s="107">
        <f t="shared" si="83"/>
        <v>0</v>
      </c>
      <c r="Q468" s="107">
        <f t="shared" si="84"/>
        <v>0</v>
      </c>
      <c r="R468" s="107">
        <f t="shared" si="85"/>
        <v>0</v>
      </c>
      <c r="S468" s="107">
        <f t="shared" si="86"/>
        <v>0</v>
      </c>
      <c r="T468" s="107">
        <f t="shared" si="87"/>
        <v>0</v>
      </c>
      <c r="U468" s="107">
        <f t="shared" si="88"/>
        <v>0</v>
      </c>
      <c r="V468" s="107">
        <f t="shared" si="89"/>
        <v>0</v>
      </c>
      <c r="W468" s="107">
        <f t="shared" si="90"/>
        <v>0</v>
      </c>
      <c r="X468" s="107">
        <f t="shared" si="91"/>
        <v>0</v>
      </c>
      <c r="Y468" s="107">
        <f t="shared" si="92"/>
        <v>0</v>
      </c>
      <c r="Z468" s="107">
        <f t="shared" si="93"/>
        <v>0</v>
      </c>
      <c r="AA468" s="107">
        <f t="shared" si="94"/>
        <v>0</v>
      </c>
      <c r="AB468" s="107">
        <f t="shared" si="95"/>
        <v>0</v>
      </c>
      <c r="AC468" s="107">
        <f t="shared" si="96"/>
        <v>0</v>
      </c>
      <c r="AD468" s="107">
        <f t="shared" si="97"/>
        <v>0</v>
      </c>
      <c r="AE468" s="107">
        <f t="shared" si="98"/>
        <v>0</v>
      </c>
      <c r="AF468" s="107">
        <f t="shared" si="99"/>
        <v>0</v>
      </c>
      <c r="AG468" s="107">
        <f t="shared" si="100"/>
        <v>0</v>
      </c>
      <c r="AH468" s="107">
        <f t="shared" si="101"/>
        <v>0</v>
      </c>
      <c r="AI468" s="107">
        <f t="shared" si="102"/>
        <v>0</v>
      </c>
      <c r="AJ468" s="107">
        <f t="shared" si="103"/>
        <v>0</v>
      </c>
      <c r="AK468" s="107">
        <f t="shared" si="104"/>
        <v>0</v>
      </c>
    </row>
    <row r="469">
      <c r="A469" s="107"/>
      <c r="B469" s="107"/>
      <c r="C469" s="107"/>
      <c r="D469" s="107"/>
      <c r="E469" s="107"/>
      <c r="F469" s="108">
        <f t="shared" si="80"/>
        <v>3255</v>
      </c>
      <c r="G469" s="90" t="s">
        <v>662</v>
      </c>
      <c r="H469" s="14">
        <f>IF(ISNA(VLOOKUP(G469,Round4_Transactions!$A$2:$F$800,2,FALSE)), 0,VLOOKUP(G469,Round4_Transactions!$A$2:$F$800,2,FALSE))</f>
        <v>0</v>
      </c>
      <c r="I469" s="60">
        <f>IF(ISNA(VLOOKUP(G469,Round4_Transactions!$A$2:$F$800,3,FALSE)), 0,VLOOKUP(G469,Round4_Transactions!$A$2:$F$800,3,FALSE))</f>
        <v>0</v>
      </c>
      <c r="J469" s="60">
        <f>IF(ISNA(VLOOKUP(G469,Round4_Transactions!$A$2:$F$800,4,FALSE)), 0,VLOOKUP(G469,Round4_Transactions!$A$2:$F$800,4,FALSE))</f>
        <v>0</v>
      </c>
      <c r="K469" s="60">
        <f>IF(ISNA(VLOOKUP(G469,Round4_Transactions!$A$2:$F$800,5,FALSE)), 0,VLOOKUP(G469,Round4_Transactions!$A$2:$F$800,5,FALSE))</f>
        <v>0</v>
      </c>
      <c r="L469" s="86">
        <f>IF(ISNA(VLOOKUP(G469,Round4_Transactions!$A$2:$F$800,6,FALSE)), 0,VLOOKUP(G469,Round4_Transactions!$A$2:$F$800,6,FALSE))</f>
        <v>0</v>
      </c>
      <c r="M469" s="107">
        <f t="shared" si="79"/>
        <v>0</v>
      </c>
      <c r="N469" s="107">
        <f t="shared" si="81"/>
        <v>0</v>
      </c>
      <c r="O469" s="107">
        <f t="shared" si="82"/>
        <v>0</v>
      </c>
      <c r="P469" s="107">
        <f t="shared" si="83"/>
        <v>0</v>
      </c>
      <c r="Q469" s="107">
        <f t="shared" si="84"/>
        <v>0</v>
      </c>
      <c r="R469" s="107">
        <f t="shared" si="85"/>
        <v>0</v>
      </c>
      <c r="S469" s="107">
        <f t="shared" si="86"/>
        <v>0</v>
      </c>
      <c r="T469" s="107">
        <f t="shared" si="87"/>
        <v>0</v>
      </c>
      <c r="U469" s="107">
        <f t="shared" si="88"/>
        <v>0</v>
      </c>
      <c r="V469" s="107">
        <f t="shared" si="89"/>
        <v>0</v>
      </c>
      <c r="W469" s="107">
        <f t="shared" si="90"/>
        <v>0</v>
      </c>
      <c r="X469" s="107">
        <f t="shared" si="91"/>
        <v>0</v>
      </c>
      <c r="Y469" s="107">
        <f t="shared" si="92"/>
        <v>0</v>
      </c>
      <c r="Z469" s="107">
        <f t="shared" si="93"/>
        <v>0</v>
      </c>
      <c r="AA469" s="107">
        <f t="shared" si="94"/>
        <v>0</v>
      </c>
      <c r="AB469" s="107">
        <f t="shared" si="95"/>
        <v>0</v>
      </c>
      <c r="AC469" s="107">
        <f t="shared" si="96"/>
        <v>0</v>
      </c>
      <c r="AD469" s="107">
        <f t="shared" si="97"/>
        <v>0</v>
      </c>
      <c r="AE469" s="107">
        <f t="shared" si="98"/>
        <v>0</v>
      </c>
      <c r="AF469" s="107">
        <f t="shared" si="99"/>
        <v>0</v>
      </c>
      <c r="AG469" s="107">
        <f t="shared" si="100"/>
        <v>0</v>
      </c>
      <c r="AH469" s="107">
        <f t="shared" si="101"/>
        <v>0</v>
      </c>
      <c r="AI469" s="107">
        <f t="shared" si="102"/>
        <v>0</v>
      </c>
      <c r="AJ469" s="107">
        <f t="shared" si="103"/>
        <v>0</v>
      </c>
      <c r="AK469" s="107">
        <f t="shared" si="104"/>
        <v>0</v>
      </c>
    </row>
    <row r="470">
      <c r="A470" s="107"/>
      <c r="B470" s="107"/>
      <c r="C470" s="107"/>
      <c r="D470" s="107"/>
      <c r="E470" s="107"/>
      <c r="F470" s="108">
        <f t="shared" si="80"/>
        <v>3255</v>
      </c>
      <c r="G470" s="90" t="s">
        <v>663</v>
      </c>
      <c r="H470" s="14">
        <f>IF(ISNA(VLOOKUP(G470,Round4_Transactions!$A$2:$F$800,2,FALSE)), 0,VLOOKUP(G470,Round4_Transactions!$A$2:$F$800,2,FALSE))</f>
        <v>0</v>
      </c>
      <c r="I470" s="60">
        <f>IF(ISNA(VLOOKUP(G470,Round4_Transactions!$A$2:$F$800,3,FALSE)), 0,VLOOKUP(G470,Round4_Transactions!$A$2:$F$800,3,FALSE))</f>
        <v>0</v>
      </c>
      <c r="J470" s="60">
        <f>IF(ISNA(VLOOKUP(G470,Round4_Transactions!$A$2:$F$800,4,FALSE)), 0,VLOOKUP(G470,Round4_Transactions!$A$2:$F$800,4,FALSE))</f>
        <v>0</v>
      </c>
      <c r="K470" s="60">
        <f>IF(ISNA(VLOOKUP(G470,Round4_Transactions!$A$2:$F$800,5,FALSE)), 0,VLOOKUP(G470,Round4_Transactions!$A$2:$F$800,5,FALSE))</f>
        <v>0</v>
      </c>
      <c r="L470" s="86">
        <f>IF(ISNA(VLOOKUP(G470,Round4_Transactions!$A$2:$F$800,6,FALSE)), 0,VLOOKUP(G470,Round4_Transactions!$A$2:$F$800,6,FALSE))</f>
        <v>0</v>
      </c>
      <c r="M470" s="107">
        <f t="shared" si="79"/>
        <v>0</v>
      </c>
      <c r="N470" s="107">
        <f t="shared" si="81"/>
        <v>0</v>
      </c>
      <c r="O470" s="107">
        <f t="shared" si="82"/>
        <v>0</v>
      </c>
      <c r="P470" s="107">
        <f t="shared" si="83"/>
        <v>0</v>
      </c>
      <c r="Q470" s="107">
        <f t="shared" si="84"/>
        <v>0</v>
      </c>
      <c r="R470" s="107">
        <f t="shared" si="85"/>
        <v>0</v>
      </c>
      <c r="S470" s="107">
        <f t="shared" si="86"/>
        <v>0</v>
      </c>
      <c r="T470" s="107">
        <f t="shared" si="87"/>
        <v>0</v>
      </c>
      <c r="U470" s="107">
        <f t="shared" si="88"/>
        <v>0</v>
      </c>
      <c r="V470" s="107">
        <f t="shared" si="89"/>
        <v>0</v>
      </c>
      <c r="W470" s="107">
        <f t="shared" si="90"/>
        <v>0</v>
      </c>
      <c r="X470" s="107">
        <f t="shared" si="91"/>
        <v>0</v>
      </c>
      <c r="Y470" s="107">
        <f t="shared" si="92"/>
        <v>0</v>
      </c>
      <c r="Z470" s="107">
        <f t="shared" si="93"/>
        <v>0</v>
      </c>
      <c r="AA470" s="107">
        <f t="shared" si="94"/>
        <v>0</v>
      </c>
      <c r="AB470" s="107">
        <f t="shared" si="95"/>
        <v>0</v>
      </c>
      <c r="AC470" s="107">
        <f t="shared" si="96"/>
        <v>0</v>
      </c>
      <c r="AD470" s="107">
        <f t="shared" si="97"/>
        <v>0</v>
      </c>
      <c r="AE470" s="107">
        <f t="shared" si="98"/>
        <v>0</v>
      </c>
      <c r="AF470" s="107">
        <f t="shared" si="99"/>
        <v>0</v>
      </c>
      <c r="AG470" s="107">
        <f t="shared" si="100"/>
        <v>0</v>
      </c>
      <c r="AH470" s="107">
        <f t="shared" si="101"/>
        <v>0</v>
      </c>
      <c r="AI470" s="107">
        <f t="shared" si="102"/>
        <v>0</v>
      </c>
      <c r="AJ470" s="107">
        <f t="shared" si="103"/>
        <v>0</v>
      </c>
      <c r="AK470" s="107">
        <f t="shared" si="104"/>
        <v>0</v>
      </c>
    </row>
    <row r="471">
      <c r="A471" s="107"/>
      <c r="B471" s="107"/>
      <c r="C471" s="107"/>
      <c r="D471" s="107"/>
      <c r="E471" s="107"/>
      <c r="F471" s="108">
        <f t="shared" si="80"/>
        <v>3255</v>
      </c>
      <c r="G471" s="90" t="s">
        <v>664</v>
      </c>
      <c r="H471" s="14">
        <f>IF(ISNA(VLOOKUP(G471,Round4_Transactions!$A$2:$F$800,2,FALSE)), 0,VLOOKUP(G471,Round4_Transactions!$A$2:$F$800,2,FALSE))</f>
        <v>0</v>
      </c>
      <c r="I471" s="60">
        <f>IF(ISNA(VLOOKUP(G471,Round4_Transactions!$A$2:$F$800,3,FALSE)), 0,VLOOKUP(G471,Round4_Transactions!$A$2:$F$800,3,FALSE))</f>
        <v>0</v>
      </c>
      <c r="J471" s="60">
        <f>IF(ISNA(VLOOKUP(G471,Round4_Transactions!$A$2:$F$800,4,FALSE)), 0,VLOOKUP(G471,Round4_Transactions!$A$2:$F$800,4,FALSE))</f>
        <v>0</v>
      </c>
      <c r="K471" s="60">
        <f>IF(ISNA(VLOOKUP(G471,Round4_Transactions!$A$2:$F$800,5,FALSE)), 0,VLOOKUP(G471,Round4_Transactions!$A$2:$F$800,5,FALSE))</f>
        <v>0</v>
      </c>
      <c r="L471" s="86">
        <f>IF(ISNA(VLOOKUP(G471,Round4_Transactions!$A$2:$F$800,6,FALSE)), 0,VLOOKUP(G471,Round4_Transactions!$A$2:$F$800,6,FALSE))</f>
        <v>0</v>
      </c>
      <c r="M471" s="107">
        <f t="shared" si="79"/>
        <v>0</v>
      </c>
      <c r="N471" s="107">
        <f t="shared" si="81"/>
        <v>0</v>
      </c>
      <c r="O471" s="107">
        <f t="shared" si="82"/>
        <v>0</v>
      </c>
      <c r="P471" s="107">
        <f t="shared" si="83"/>
        <v>0</v>
      </c>
      <c r="Q471" s="107">
        <f t="shared" si="84"/>
        <v>0</v>
      </c>
      <c r="R471" s="107">
        <f t="shared" si="85"/>
        <v>0</v>
      </c>
      <c r="S471" s="107">
        <f t="shared" si="86"/>
        <v>0</v>
      </c>
      <c r="T471" s="107">
        <f t="shared" si="87"/>
        <v>0</v>
      </c>
      <c r="U471" s="107">
        <f t="shared" si="88"/>
        <v>0</v>
      </c>
      <c r="V471" s="107">
        <f t="shared" si="89"/>
        <v>0</v>
      </c>
      <c r="W471" s="107">
        <f t="shared" si="90"/>
        <v>0</v>
      </c>
      <c r="X471" s="107">
        <f t="shared" si="91"/>
        <v>0</v>
      </c>
      <c r="Y471" s="107">
        <f t="shared" si="92"/>
        <v>0</v>
      </c>
      <c r="Z471" s="107">
        <f t="shared" si="93"/>
        <v>0</v>
      </c>
      <c r="AA471" s="107">
        <f t="shared" si="94"/>
        <v>0</v>
      </c>
      <c r="AB471" s="107">
        <f t="shared" si="95"/>
        <v>0</v>
      </c>
      <c r="AC471" s="107">
        <f t="shared" si="96"/>
        <v>0</v>
      </c>
      <c r="AD471" s="107">
        <f t="shared" si="97"/>
        <v>0</v>
      </c>
      <c r="AE471" s="107">
        <f t="shared" si="98"/>
        <v>0</v>
      </c>
      <c r="AF471" s="107">
        <f t="shared" si="99"/>
        <v>0</v>
      </c>
      <c r="AG471" s="107">
        <f t="shared" si="100"/>
        <v>0</v>
      </c>
      <c r="AH471" s="107">
        <f t="shared" si="101"/>
        <v>0</v>
      </c>
      <c r="AI471" s="107">
        <f t="shared" si="102"/>
        <v>0</v>
      </c>
      <c r="AJ471" s="107">
        <f t="shared" si="103"/>
        <v>0</v>
      </c>
      <c r="AK471" s="107">
        <f t="shared" si="104"/>
        <v>0</v>
      </c>
    </row>
    <row r="472">
      <c r="A472" s="107"/>
      <c r="B472" s="107"/>
      <c r="C472" s="107"/>
      <c r="D472" s="107"/>
      <c r="E472" s="107"/>
      <c r="F472" s="108">
        <f t="shared" si="80"/>
        <v>3255</v>
      </c>
      <c r="G472" s="90" t="s">
        <v>665</v>
      </c>
      <c r="H472" s="14">
        <f>IF(ISNA(VLOOKUP(G472,Round4_Transactions!$A$2:$F$800,2,FALSE)), 0,VLOOKUP(G472,Round4_Transactions!$A$2:$F$800,2,FALSE))</f>
        <v>0</v>
      </c>
      <c r="I472" s="60">
        <f>IF(ISNA(VLOOKUP(G472,Round4_Transactions!$A$2:$F$800,3,FALSE)), 0,VLOOKUP(G472,Round4_Transactions!$A$2:$F$800,3,FALSE))</f>
        <v>0</v>
      </c>
      <c r="J472" s="60">
        <f>IF(ISNA(VLOOKUP(G472,Round4_Transactions!$A$2:$F$800,4,FALSE)), 0,VLOOKUP(G472,Round4_Transactions!$A$2:$F$800,4,FALSE))</f>
        <v>0</v>
      </c>
      <c r="K472" s="60">
        <f>IF(ISNA(VLOOKUP(G472,Round4_Transactions!$A$2:$F$800,5,FALSE)), 0,VLOOKUP(G472,Round4_Transactions!$A$2:$F$800,5,FALSE))</f>
        <v>0</v>
      </c>
      <c r="L472" s="86">
        <f>IF(ISNA(VLOOKUP(G472,Round4_Transactions!$A$2:$F$800,6,FALSE)), 0,VLOOKUP(G472,Round4_Transactions!$A$2:$F$800,6,FALSE))</f>
        <v>0</v>
      </c>
      <c r="M472" s="107">
        <f t="shared" si="79"/>
        <v>0</v>
      </c>
      <c r="N472" s="107">
        <f t="shared" si="81"/>
        <v>0</v>
      </c>
      <c r="O472" s="107">
        <f t="shared" si="82"/>
        <v>0</v>
      </c>
      <c r="P472" s="107">
        <f t="shared" si="83"/>
        <v>0</v>
      </c>
      <c r="Q472" s="107">
        <f t="shared" si="84"/>
        <v>0</v>
      </c>
      <c r="R472" s="107">
        <f t="shared" si="85"/>
        <v>0</v>
      </c>
      <c r="S472" s="107">
        <f t="shared" si="86"/>
        <v>0</v>
      </c>
      <c r="T472" s="107">
        <f t="shared" si="87"/>
        <v>0</v>
      </c>
      <c r="U472" s="107">
        <f t="shared" si="88"/>
        <v>0</v>
      </c>
      <c r="V472" s="107">
        <f t="shared" si="89"/>
        <v>0</v>
      </c>
      <c r="W472" s="107">
        <f t="shared" si="90"/>
        <v>0</v>
      </c>
      <c r="X472" s="107">
        <f t="shared" si="91"/>
        <v>0</v>
      </c>
      <c r="Y472" s="107">
        <f t="shared" si="92"/>
        <v>0</v>
      </c>
      <c r="Z472" s="107">
        <f t="shared" si="93"/>
        <v>0</v>
      </c>
      <c r="AA472" s="107">
        <f t="shared" si="94"/>
        <v>0</v>
      </c>
      <c r="AB472" s="107">
        <f t="shared" si="95"/>
        <v>0</v>
      </c>
      <c r="AC472" s="107">
        <f t="shared" si="96"/>
        <v>0</v>
      </c>
      <c r="AD472" s="107">
        <f t="shared" si="97"/>
        <v>0</v>
      </c>
      <c r="AE472" s="107">
        <f t="shared" si="98"/>
        <v>0</v>
      </c>
      <c r="AF472" s="107">
        <f t="shared" si="99"/>
        <v>0</v>
      </c>
      <c r="AG472" s="107">
        <f t="shared" si="100"/>
        <v>0</v>
      </c>
      <c r="AH472" s="107">
        <f t="shared" si="101"/>
        <v>0</v>
      </c>
      <c r="AI472" s="107">
        <f t="shared" si="102"/>
        <v>0</v>
      </c>
      <c r="AJ472" s="107">
        <f t="shared" si="103"/>
        <v>0</v>
      </c>
      <c r="AK472" s="107">
        <f t="shared" si="104"/>
        <v>0</v>
      </c>
    </row>
    <row r="473">
      <c r="A473" s="107"/>
      <c r="B473" s="107"/>
      <c r="C473" s="107"/>
      <c r="D473" s="107"/>
      <c r="E473" s="107"/>
      <c r="F473" s="108">
        <f t="shared" si="80"/>
        <v>3255</v>
      </c>
      <c r="G473" s="90" t="s">
        <v>666</v>
      </c>
      <c r="H473" s="14">
        <f>IF(ISNA(VLOOKUP(G473,Round4_Transactions!$A$2:$F$800,2,FALSE)), 0,VLOOKUP(G473,Round4_Transactions!$A$2:$F$800,2,FALSE))</f>
        <v>0</v>
      </c>
      <c r="I473" s="60">
        <f>IF(ISNA(VLOOKUP(G473,Round4_Transactions!$A$2:$F$800,3,FALSE)), 0,VLOOKUP(G473,Round4_Transactions!$A$2:$F$800,3,FALSE))</f>
        <v>0</v>
      </c>
      <c r="J473" s="60">
        <f>IF(ISNA(VLOOKUP(G473,Round4_Transactions!$A$2:$F$800,4,FALSE)), 0,VLOOKUP(G473,Round4_Transactions!$A$2:$F$800,4,FALSE))</f>
        <v>0</v>
      </c>
      <c r="K473" s="60">
        <f>IF(ISNA(VLOOKUP(G473,Round4_Transactions!$A$2:$F$800,5,FALSE)), 0,VLOOKUP(G473,Round4_Transactions!$A$2:$F$800,5,FALSE))</f>
        <v>0</v>
      </c>
      <c r="L473" s="86">
        <f>IF(ISNA(VLOOKUP(G473,Round4_Transactions!$A$2:$F$800,6,FALSE)), 0,VLOOKUP(G473,Round4_Transactions!$A$2:$F$800,6,FALSE))</f>
        <v>0</v>
      </c>
      <c r="M473" s="107">
        <f t="shared" si="79"/>
        <v>0</v>
      </c>
      <c r="N473" s="107">
        <f t="shared" si="81"/>
        <v>0</v>
      </c>
      <c r="O473" s="107">
        <f t="shared" si="82"/>
        <v>0</v>
      </c>
      <c r="P473" s="107">
        <f t="shared" si="83"/>
        <v>0</v>
      </c>
      <c r="Q473" s="107">
        <f t="shared" si="84"/>
        <v>0</v>
      </c>
      <c r="R473" s="107">
        <f t="shared" si="85"/>
        <v>0</v>
      </c>
      <c r="S473" s="107">
        <f t="shared" si="86"/>
        <v>0</v>
      </c>
      <c r="T473" s="107">
        <f t="shared" si="87"/>
        <v>0</v>
      </c>
      <c r="U473" s="107">
        <f t="shared" si="88"/>
        <v>0</v>
      </c>
      <c r="V473" s="107">
        <f t="shared" si="89"/>
        <v>0</v>
      </c>
      <c r="W473" s="107">
        <f t="shared" si="90"/>
        <v>0</v>
      </c>
      <c r="X473" s="107">
        <f t="shared" si="91"/>
        <v>0</v>
      </c>
      <c r="Y473" s="107">
        <f t="shared" si="92"/>
        <v>0</v>
      </c>
      <c r="Z473" s="107">
        <f t="shared" si="93"/>
        <v>0</v>
      </c>
      <c r="AA473" s="107">
        <f t="shared" si="94"/>
        <v>0</v>
      </c>
      <c r="AB473" s="107">
        <f t="shared" si="95"/>
        <v>0</v>
      </c>
      <c r="AC473" s="107">
        <f t="shared" si="96"/>
        <v>0</v>
      </c>
      <c r="AD473" s="107">
        <f t="shared" si="97"/>
        <v>0</v>
      </c>
      <c r="AE473" s="107">
        <f t="shared" si="98"/>
        <v>0</v>
      </c>
      <c r="AF473" s="107">
        <f t="shared" si="99"/>
        <v>0</v>
      </c>
      <c r="AG473" s="107">
        <f t="shared" si="100"/>
        <v>0</v>
      </c>
      <c r="AH473" s="107">
        <f t="shared" si="101"/>
        <v>0</v>
      </c>
      <c r="AI473" s="107">
        <f t="shared" si="102"/>
        <v>0</v>
      </c>
      <c r="AJ473" s="107">
        <f t="shared" si="103"/>
        <v>0</v>
      </c>
      <c r="AK473" s="107">
        <f t="shared" si="104"/>
        <v>0</v>
      </c>
    </row>
    <row r="474">
      <c r="A474" s="107"/>
      <c r="B474" s="107"/>
      <c r="C474" s="107"/>
      <c r="D474" s="107"/>
      <c r="E474" s="107"/>
      <c r="F474" s="108">
        <f t="shared" si="80"/>
        <v>3255</v>
      </c>
      <c r="G474" s="90" t="s">
        <v>667</v>
      </c>
      <c r="H474" s="14">
        <f>IF(ISNA(VLOOKUP(G474,Round4_Transactions!$A$2:$F$800,2,FALSE)), 0,VLOOKUP(G474,Round4_Transactions!$A$2:$F$800,2,FALSE))</f>
        <v>0</v>
      </c>
      <c r="I474" s="60">
        <f>IF(ISNA(VLOOKUP(G474,Round4_Transactions!$A$2:$F$800,3,FALSE)), 0,VLOOKUP(G474,Round4_Transactions!$A$2:$F$800,3,FALSE))</f>
        <v>0</v>
      </c>
      <c r="J474" s="60">
        <f>IF(ISNA(VLOOKUP(G474,Round4_Transactions!$A$2:$F$800,4,FALSE)), 0,VLOOKUP(G474,Round4_Transactions!$A$2:$F$800,4,FALSE))</f>
        <v>0</v>
      </c>
      <c r="K474" s="60">
        <f>IF(ISNA(VLOOKUP(G474,Round4_Transactions!$A$2:$F$800,5,FALSE)), 0,VLOOKUP(G474,Round4_Transactions!$A$2:$F$800,5,FALSE))</f>
        <v>0</v>
      </c>
      <c r="L474" s="86">
        <f>IF(ISNA(VLOOKUP(G474,Round4_Transactions!$A$2:$F$800,6,FALSE)), 0,VLOOKUP(G474,Round4_Transactions!$A$2:$F$800,6,FALSE))</f>
        <v>0</v>
      </c>
      <c r="M474" s="107">
        <f t="shared" si="79"/>
        <v>0</v>
      </c>
      <c r="N474" s="107">
        <f t="shared" si="81"/>
        <v>0</v>
      </c>
      <c r="O474" s="107">
        <f t="shared" si="82"/>
        <v>0</v>
      </c>
      <c r="P474" s="107">
        <f t="shared" si="83"/>
        <v>0</v>
      </c>
      <c r="Q474" s="107">
        <f t="shared" si="84"/>
        <v>0</v>
      </c>
      <c r="R474" s="107">
        <f t="shared" si="85"/>
        <v>0</v>
      </c>
      <c r="S474" s="107">
        <f t="shared" si="86"/>
        <v>0</v>
      </c>
      <c r="T474" s="107">
        <f t="shared" si="87"/>
        <v>0</v>
      </c>
      <c r="U474" s="107">
        <f t="shared" si="88"/>
        <v>0</v>
      </c>
      <c r="V474" s="107">
        <f t="shared" si="89"/>
        <v>0</v>
      </c>
      <c r="W474" s="107">
        <f t="shared" si="90"/>
        <v>0</v>
      </c>
      <c r="X474" s="107">
        <f t="shared" si="91"/>
        <v>0</v>
      </c>
      <c r="Y474" s="107">
        <f t="shared" si="92"/>
        <v>0</v>
      </c>
      <c r="Z474" s="107">
        <f t="shared" si="93"/>
        <v>0</v>
      </c>
      <c r="AA474" s="107">
        <f t="shared" si="94"/>
        <v>0</v>
      </c>
      <c r="AB474" s="107">
        <f t="shared" si="95"/>
        <v>0</v>
      </c>
      <c r="AC474" s="107">
        <f t="shared" si="96"/>
        <v>0</v>
      </c>
      <c r="AD474" s="107">
        <f t="shared" si="97"/>
        <v>0</v>
      </c>
      <c r="AE474" s="107">
        <f t="shared" si="98"/>
        <v>0</v>
      </c>
      <c r="AF474" s="107">
        <f t="shared" si="99"/>
        <v>0</v>
      </c>
      <c r="AG474" s="107">
        <f t="shared" si="100"/>
        <v>0</v>
      </c>
      <c r="AH474" s="107">
        <f t="shared" si="101"/>
        <v>0</v>
      </c>
      <c r="AI474" s="107">
        <f t="shared" si="102"/>
        <v>0</v>
      </c>
      <c r="AJ474" s="107">
        <f t="shared" si="103"/>
        <v>0</v>
      </c>
      <c r="AK474" s="107">
        <f t="shared" si="104"/>
        <v>0</v>
      </c>
    </row>
    <row r="475">
      <c r="A475" s="107"/>
      <c r="B475" s="107"/>
      <c r="C475" s="107"/>
      <c r="D475" s="107"/>
      <c r="E475" s="107"/>
      <c r="F475" s="108">
        <f t="shared" si="80"/>
        <v>3255</v>
      </c>
      <c r="G475" s="90" t="s">
        <v>668</v>
      </c>
      <c r="H475" s="14">
        <f>IF(ISNA(VLOOKUP(G475,Round4_Transactions!$A$2:$F$800,2,FALSE)), 0,VLOOKUP(G475,Round4_Transactions!$A$2:$F$800,2,FALSE))</f>
        <v>0</v>
      </c>
      <c r="I475" s="60">
        <f>IF(ISNA(VLOOKUP(G475,Round4_Transactions!$A$2:$F$800,3,FALSE)), 0,VLOOKUP(G475,Round4_Transactions!$A$2:$F$800,3,FALSE))</f>
        <v>0</v>
      </c>
      <c r="J475" s="60">
        <f>IF(ISNA(VLOOKUP(G475,Round4_Transactions!$A$2:$F$800,4,FALSE)), 0,VLOOKUP(G475,Round4_Transactions!$A$2:$F$800,4,FALSE))</f>
        <v>0</v>
      </c>
      <c r="K475" s="60">
        <f>IF(ISNA(VLOOKUP(G475,Round4_Transactions!$A$2:$F$800,5,FALSE)), 0,VLOOKUP(G475,Round4_Transactions!$A$2:$F$800,5,FALSE))</f>
        <v>0</v>
      </c>
      <c r="L475" s="86">
        <f>IF(ISNA(VLOOKUP(G475,Round4_Transactions!$A$2:$F$800,6,FALSE)), 0,VLOOKUP(G475,Round4_Transactions!$A$2:$F$800,6,FALSE))</f>
        <v>0</v>
      </c>
      <c r="M475" s="107">
        <f t="shared" si="79"/>
        <v>0</v>
      </c>
      <c r="N475" s="107">
        <f t="shared" si="81"/>
        <v>0</v>
      </c>
      <c r="O475" s="107">
        <f t="shared" si="82"/>
        <v>0</v>
      </c>
      <c r="P475" s="107">
        <f t="shared" si="83"/>
        <v>0</v>
      </c>
      <c r="Q475" s="107">
        <f t="shared" si="84"/>
        <v>0</v>
      </c>
      <c r="R475" s="107">
        <f t="shared" si="85"/>
        <v>0</v>
      </c>
      <c r="S475" s="107">
        <f t="shared" si="86"/>
        <v>0</v>
      </c>
      <c r="T475" s="107">
        <f t="shared" si="87"/>
        <v>0</v>
      </c>
      <c r="U475" s="107">
        <f t="shared" si="88"/>
        <v>0</v>
      </c>
      <c r="V475" s="107">
        <f t="shared" si="89"/>
        <v>0</v>
      </c>
      <c r="W475" s="107">
        <f t="shared" si="90"/>
        <v>0</v>
      </c>
      <c r="X475" s="107">
        <f t="shared" si="91"/>
        <v>0</v>
      </c>
      <c r="Y475" s="107">
        <f t="shared" si="92"/>
        <v>0</v>
      </c>
      <c r="Z475" s="107">
        <f t="shared" si="93"/>
        <v>0</v>
      </c>
      <c r="AA475" s="107">
        <f t="shared" si="94"/>
        <v>0</v>
      </c>
      <c r="AB475" s="107">
        <f t="shared" si="95"/>
        <v>0</v>
      </c>
      <c r="AC475" s="107">
        <f t="shared" si="96"/>
        <v>0</v>
      </c>
      <c r="AD475" s="107">
        <f t="shared" si="97"/>
        <v>0</v>
      </c>
      <c r="AE475" s="107">
        <f t="shared" si="98"/>
        <v>0</v>
      </c>
      <c r="AF475" s="107">
        <f t="shared" si="99"/>
        <v>0</v>
      </c>
      <c r="AG475" s="107">
        <f t="shared" si="100"/>
        <v>0</v>
      </c>
      <c r="AH475" s="107">
        <f t="shared" si="101"/>
        <v>0</v>
      </c>
      <c r="AI475" s="107">
        <f t="shared" si="102"/>
        <v>0</v>
      </c>
      <c r="AJ475" s="107">
        <f t="shared" si="103"/>
        <v>0</v>
      </c>
      <c r="AK475" s="107">
        <f t="shared" si="104"/>
        <v>0</v>
      </c>
    </row>
    <row r="476">
      <c r="A476" s="107"/>
      <c r="B476" s="107"/>
      <c r="C476" s="107"/>
      <c r="D476" s="107"/>
      <c r="E476" s="107"/>
      <c r="F476" s="108">
        <f t="shared" si="80"/>
        <v>3255</v>
      </c>
      <c r="G476" s="90" t="s">
        <v>669</v>
      </c>
      <c r="H476" s="14">
        <f>IF(ISNA(VLOOKUP(G476,Round4_Transactions!$A$2:$F$800,2,FALSE)), 0,VLOOKUP(G476,Round4_Transactions!$A$2:$F$800,2,FALSE))</f>
        <v>0</v>
      </c>
      <c r="I476" s="60">
        <f>IF(ISNA(VLOOKUP(G476,Round4_Transactions!$A$2:$F$800,3,FALSE)), 0,VLOOKUP(G476,Round4_Transactions!$A$2:$F$800,3,FALSE))</f>
        <v>0</v>
      </c>
      <c r="J476" s="60">
        <f>IF(ISNA(VLOOKUP(G476,Round4_Transactions!$A$2:$F$800,4,FALSE)), 0,VLOOKUP(G476,Round4_Transactions!$A$2:$F$800,4,FALSE))</f>
        <v>0</v>
      </c>
      <c r="K476" s="60">
        <f>IF(ISNA(VLOOKUP(G476,Round4_Transactions!$A$2:$F$800,5,FALSE)), 0,VLOOKUP(G476,Round4_Transactions!$A$2:$F$800,5,FALSE))</f>
        <v>0</v>
      </c>
      <c r="L476" s="86">
        <f>IF(ISNA(VLOOKUP(G476,Round4_Transactions!$A$2:$F$800,6,FALSE)), 0,VLOOKUP(G476,Round4_Transactions!$A$2:$F$800,6,FALSE))</f>
        <v>0</v>
      </c>
      <c r="M476" s="107">
        <f t="shared" si="79"/>
        <v>0</v>
      </c>
      <c r="N476" s="107">
        <f t="shared" si="81"/>
        <v>0</v>
      </c>
      <c r="O476" s="107">
        <f t="shared" si="82"/>
        <v>0</v>
      </c>
      <c r="P476" s="107">
        <f t="shared" si="83"/>
        <v>0</v>
      </c>
      <c r="Q476" s="107">
        <f t="shared" si="84"/>
        <v>0</v>
      </c>
      <c r="R476" s="107">
        <f t="shared" si="85"/>
        <v>0</v>
      </c>
      <c r="S476" s="107">
        <f t="shared" si="86"/>
        <v>0</v>
      </c>
      <c r="T476" s="107">
        <f t="shared" si="87"/>
        <v>0</v>
      </c>
      <c r="U476" s="107">
        <f t="shared" si="88"/>
        <v>0</v>
      </c>
      <c r="V476" s="107">
        <f t="shared" si="89"/>
        <v>0</v>
      </c>
      <c r="W476" s="107">
        <f t="shared" si="90"/>
        <v>0</v>
      </c>
      <c r="X476" s="107">
        <f t="shared" si="91"/>
        <v>0</v>
      </c>
      <c r="Y476" s="107">
        <f t="shared" si="92"/>
        <v>0</v>
      </c>
      <c r="Z476" s="107">
        <f t="shared" si="93"/>
        <v>0</v>
      </c>
      <c r="AA476" s="107">
        <f t="shared" si="94"/>
        <v>0</v>
      </c>
      <c r="AB476" s="107">
        <f t="shared" si="95"/>
        <v>0</v>
      </c>
      <c r="AC476" s="107">
        <f t="shared" si="96"/>
        <v>0</v>
      </c>
      <c r="AD476" s="107">
        <f t="shared" si="97"/>
        <v>0</v>
      </c>
      <c r="AE476" s="107">
        <f t="shared" si="98"/>
        <v>0</v>
      </c>
      <c r="AF476" s="107">
        <f t="shared" si="99"/>
        <v>0</v>
      </c>
      <c r="AG476" s="107">
        <f t="shared" si="100"/>
        <v>0</v>
      </c>
      <c r="AH476" s="107">
        <f t="shared" si="101"/>
        <v>0</v>
      </c>
      <c r="AI476" s="107">
        <f t="shared" si="102"/>
        <v>0</v>
      </c>
      <c r="AJ476" s="107">
        <f t="shared" si="103"/>
        <v>0</v>
      </c>
      <c r="AK476" s="107">
        <f t="shared" si="104"/>
        <v>0</v>
      </c>
    </row>
    <row r="477">
      <c r="A477" s="107"/>
      <c r="B477" s="107"/>
      <c r="C477" s="107"/>
      <c r="D477" s="107"/>
      <c r="E477" s="107"/>
      <c r="F477" s="108">
        <f t="shared" si="80"/>
        <v>3255</v>
      </c>
      <c r="G477" s="90" t="s">
        <v>670</v>
      </c>
      <c r="H477" s="14">
        <f>IF(ISNA(VLOOKUP(G477,Round4_Transactions!$A$2:$F$800,2,FALSE)), 0,VLOOKUP(G477,Round4_Transactions!$A$2:$F$800,2,FALSE))</f>
        <v>0</v>
      </c>
      <c r="I477" s="60">
        <f>IF(ISNA(VLOOKUP(G477,Round4_Transactions!$A$2:$F$800,3,FALSE)), 0,VLOOKUP(G477,Round4_Transactions!$A$2:$F$800,3,FALSE))</f>
        <v>0</v>
      </c>
      <c r="J477" s="60">
        <f>IF(ISNA(VLOOKUP(G477,Round4_Transactions!$A$2:$F$800,4,FALSE)), 0,VLOOKUP(G477,Round4_Transactions!$A$2:$F$800,4,FALSE))</f>
        <v>0</v>
      </c>
      <c r="K477" s="60">
        <f>IF(ISNA(VLOOKUP(G477,Round4_Transactions!$A$2:$F$800,5,FALSE)), 0,VLOOKUP(G477,Round4_Transactions!$A$2:$F$800,5,FALSE))</f>
        <v>0</v>
      </c>
      <c r="L477" s="86">
        <f>IF(ISNA(VLOOKUP(G477,Round4_Transactions!$A$2:$F$800,6,FALSE)), 0,VLOOKUP(G477,Round4_Transactions!$A$2:$F$800,6,FALSE))</f>
        <v>0</v>
      </c>
      <c r="M477" s="107">
        <f t="shared" si="79"/>
        <v>0</v>
      </c>
      <c r="N477" s="107">
        <f t="shared" si="81"/>
        <v>0</v>
      </c>
      <c r="O477" s="107">
        <f t="shared" si="82"/>
        <v>0</v>
      </c>
      <c r="P477" s="107">
        <f t="shared" si="83"/>
        <v>0</v>
      </c>
      <c r="Q477" s="107">
        <f t="shared" si="84"/>
        <v>0</v>
      </c>
      <c r="R477" s="107">
        <f t="shared" si="85"/>
        <v>0</v>
      </c>
      <c r="S477" s="107">
        <f t="shared" si="86"/>
        <v>0</v>
      </c>
      <c r="T477" s="107">
        <f t="shared" si="87"/>
        <v>0</v>
      </c>
      <c r="U477" s="107">
        <f t="shared" si="88"/>
        <v>0</v>
      </c>
      <c r="V477" s="107">
        <f t="shared" si="89"/>
        <v>0</v>
      </c>
      <c r="W477" s="107">
        <f t="shared" si="90"/>
        <v>0</v>
      </c>
      <c r="X477" s="107">
        <f t="shared" si="91"/>
        <v>0</v>
      </c>
      <c r="Y477" s="107">
        <f t="shared" si="92"/>
        <v>0</v>
      </c>
      <c r="Z477" s="107">
        <f t="shared" si="93"/>
        <v>0</v>
      </c>
      <c r="AA477" s="107">
        <f t="shared" si="94"/>
        <v>0</v>
      </c>
      <c r="AB477" s="107">
        <f t="shared" si="95"/>
        <v>0</v>
      </c>
      <c r="AC477" s="107">
        <f t="shared" si="96"/>
        <v>0</v>
      </c>
      <c r="AD477" s="107">
        <f t="shared" si="97"/>
        <v>0</v>
      </c>
      <c r="AE477" s="107">
        <f t="shared" si="98"/>
        <v>0</v>
      </c>
      <c r="AF477" s="107">
        <f t="shared" si="99"/>
        <v>0</v>
      </c>
      <c r="AG477" s="107">
        <f t="shared" si="100"/>
        <v>0</v>
      </c>
      <c r="AH477" s="107">
        <f t="shared" si="101"/>
        <v>0</v>
      </c>
      <c r="AI477" s="107">
        <f t="shared" si="102"/>
        <v>0</v>
      </c>
      <c r="AJ477" s="107">
        <f t="shared" si="103"/>
        <v>0</v>
      </c>
      <c r="AK477" s="107">
        <f t="shared" si="104"/>
        <v>0</v>
      </c>
    </row>
    <row r="478">
      <c r="A478" s="107"/>
      <c r="B478" s="107"/>
      <c r="C478" s="107"/>
      <c r="D478" s="107"/>
      <c r="E478" s="107"/>
      <c r="F478" s="108">
        <f t="shared" si="80"/>
        <v>3255</v>
      </c>
      <c r="G478" s="90" t="s">
        <v>671</v>
      </c>
      <c r="H478" s="14">
        <f>IF(ISNA(VLOOKUP(G478,Round4_Transactions!$A$2:$F$800,2,FALSE)), 0,VLOOKUP(G478,Round4_Transactions!$A$2:$F$800,2,FALSE))</f>
        <v>0</v>
      </c>
      <c r="I478" s="60">
        <f>IF(ISNA(VLOOKUP(G478,Round4_Transactions!$A$2:$F$800,3,FALSE)), 0,VLOOKUP(G478,Round4_Transactions!$A$2:$F$800,3,FALSE))</f>
        <v>0</v>
      </c>
      <c r="J478" s="60">
        <f>IF(ISNA(VLOOKUP(G478,Round4_Transactions!$A$2:$F$800,4,FALSE)), 0,VLOOKUP(G478,Round4_Transactions!$A$2:$F$800,4,FALSE))</f>
        <v>0</v>
      </c>
      <c r="K478" s="60">
        <f>IF(ISNA(VLOOKUP(G478,Round4_Transactions!$A$2:$F$800,5,FALSE)), 0,VLOOKUP(G478,Round4_Transactions!$A$2:$F$800,5,FALSE))</f>
        <v>0</v>
      </c>
      <c r="L478" s="86">
        <f>IF(ISNA(VLOOKUP(G478,Round4_Transactions!$A$2:$F$800,6,FALSE)), 0,VLOOKUP(G478,Round4_Transactions!$A$2:$F$800,6,FALSE))</f>
        <v>0</v>
      </c>
      <c r="M478" s="107">
        <f t="shared" si="79"/>
        <v>0</v>
      </c>
      <c r="N478" s="107">
        <f t="shared" si="81"/>
        <v>0</v>
      </c>
      <c r="O478" s="107">
        <f t="shared" si="82"/>
        <v>0</v>
      </c>
      <c r="P478" s="107">
        <f t="shared" si="83"/>
        <v>0</v>
      </c>
      <c r="Q478" s="107">
        <f t="shared" si="84"/>
        <v>0</v>
      </c>
      <c r="R478" s="107">
        <f t="shared" si="85"/>
        <v>0</v>
      </c>
      <c r="S478" s="107">
        <f t="shared" si="86"/>
        <v>0</v>
      </c>
      <c r="T478" s="107">
        <f t="shared" si="87"/>
        <v>0</v>
      </c>
      <c r="U478" s="107">
        <f t="shared" si="88"/>
        <v>0</v>
      </c>
      <c r="V478" s="107">
        <f t="shared" si="89"/>
        <v>0</v>
      </c>
      <c r="W478" s="107">
        <f t="shared" si="90"/>
        <v>0</v>
      </c>
      <c r="X478" s="107">
        <f t="shared" si="91"/>
        <v>0</v>
      </c>
      <c r="Y478" s="107">
        <f t="shared" si="92"/>
        <v>0</v>
      </c>
      <c r="Z478" s="107">
        <f t="shared" si="93"/>
        <v>0</v>
      </c>
      <c r="AA478" s="107">
        <f t="shared" si="94"/>
        <v>0</v>
      </c>
      <c r="AB478" s="107">
        <f t="shared" si="95"/>
        <v>0</v>
      </c>
      <c r="AC478" s="107">
        <f t="shared" si="96"/>
        <v>0</v>
      </c>
      <c r="AD478" s="107">
        <f t="shared" si="97"/>
        <v>0</v>
      </c>
      <c r="AE478" s="107">
        <f t="shared" si="98"/>
        <v>0</v>
      </c>
      <c r="AF478" s="107">
        <f t="shared" si="99"/>
        <v>0</v>
      </c>
      <c r="AG478" s="107">
        <f t="shared" si="100"/>
        <v>0</v>
      </c>
      <c r="AH478" s="107">
        <f t="shared" si="101"/>
        <v>0</v>
      </c>
      <c r="AI478" s="107">
        <f t="shared" si="102"/>
        <v>0</v>
      </c>
      <c r="AJ478" s="107">
        <f t="shared" si="103"/>
        <v>0</v>
      </c>
      <c r="AK478" s="107">
        <f t="shared" si="104"/>
        <v>0</v>
      </c>
    </row>
    <row r="479">
      <c r="A479" s="107"/>
      <c r="B479" s="107"/>
      <c r="C479" s="107"/>
      <c r="D479" s="107"/>
      <c r="E479" s="107"/>
      <c r="F479" s="108">
        <f t="shared" si="80"/>
        <v>3255</v>
      </c>
      <c r="G479" s="90" t="s">
        <v>672</v>
      </c>
      <c r="H479" s="14">
        <f>IF(ISNA(VLOOKUP(G479,Round4_Transactions!$A$2:$F$800,2,FALSE)), 0,VLOOKUP(G479,Round4_Transactions!$A$2:$F$800,2,FALSE))</f>
        <v>0</v>
      </c>
      <c r="I479" s="60">
        <f>IF(ISNA(VLOOKUP(G479,Round4_Transactions!$A$2:$F$800,3,FALSE)), 0,VLOOKUP(G479,Round4_Transactions!$A$2:$F$800,3,FALSE))</f>
        <v>0</v>
      </c>
      <c r="J479" s="60">
        <f>IF(ISNA(VLOOKUP(G479,Round4_Transactions!$A$2:$F$800,4,FALSE)), 0,VLOOKUP(G479,Round4_Transactions!$A$2:$F$800,4,FALSE))</f>
        <v>0</v>
      </c>
      <c r="K479" s="60">
        <f>IF(ISNA(VLOOKUP(G479,Round4_Transactions!$A$2:$F$800,5,FALSE)), 0,VLOOKUP(G479,Round4_Transactions!$A$2:$F$800,5,FALSE))</f>
        <v>0</v>
      </c>
      <c r="L479" s="86">
        <f>IF(ISNA(VLOOKUP(G479,Round4_Transactions!$A$2:$F$800,6,FALSE)), 0,VLOOKUP(G479,Round4_Transactions!$A$2:$F$800,6,FALSE))</f>
        <v>0</v>
      </c>
      <c r="M479" s="107">
        <f t="shared" si="79"/>
        <v>0</v>
      </c>
      <c r="N479" s="107">
        <f t="shared" si="81"/>
        <v>0</v>
      </c>
      <c r="O479" s="107">
        <f t="shared" si="82"/>
        <v>0</v>
      </c>
      <c r="P479" s="107">
        <f t="shared" si="83"/>
        <v>0</v>
      </c>
      <c r="Q479" s="107">
        <f t="shared" si="84"/>
        <v>0</v>
      </c>
      <c r="R479" s="107">
        <f t="shared" si="85"/>
        <v>0</v>
      </c>
      <c r="S479" s="107">
        <f t="shared" si="86"/>
        <v>0</v>
      </c>
      <c r="T479" s="107">
        <f t="shared" si="87"/>
        <v>0</v>
      </c>
      <c r="U479" s="107">
        <f t="shared" si="88"/>
        <v>0</v>
      </c>
      <c r="V479" s="107">
        <f t="shared" si="89"/>
        <v>0</v>
      </c>
      <c r="W479" s="107">
        <f t="shared" si="90"/>
        <v>0</v>
      </c>
      <c r="X479" s="107">
        <f t="shared" si="91"/>
        <v>0</v>
      </c>
      <c r="Y479" s="107">
        <f t="shared" si="92"/>
        <v>0</v>
      </c>
      <c r="Z479" s="107">
        <f t="shared" si="93"/>
        <v>0</v>
      </c>
      <c r="AA479" s="107">
        <f t="shared" si="94"/>
        <v>0</v>
      </c>
      <c r="AB479" s="107">
        <f t="shared" si="95"/>
        <v>0</v>
      </c>
      <c r="AC479" s="107">
        <f t="shared" si="96"/>
        <v>0</v>
      </c>
      <c r="AD479" s="107">
        <f t="shared" si="97"/>
        <v>0</v>
      </c>
      <c r="AE479" s="107">
        <f t="shared" si="98"/>
        <v>0</v>
      </c>
      <c r="AF479" s="107">
        <f t="shared" si="99"/>
        <v>0</v>
      </c>
      <c r="AG479" s="107">
        <f t="shared" si="100"/>
        <v>0</v>
      </c>
      <c r="AH479" s="107">
        <f t="shared" si="101"/>
        <v>0</v>
      </c>
      <c r="AI479" s="107">
        <f t="shared" si="102"/>
        <v>0</v>
      </c>
      <c r="AJ479" s="107">
        <f t="shared" si="103"/>
        <v>0</v>
      </c>
      <c r="AK479" s="107">
        <f t="shared" si="104"/>
        <v>0</v>
      </c>
    </row>
    <row r="480">
      <c r="A480" s="107"/>
      <c r="B480" s="107"/>
      <c r="C480" s="107"/>
      <c r="D480" s="107"/>
      <c r="E480" s="107"/>
      <c r="F480" s="108">
        <f t="shared" si="80"/>
        <v>3255</v>
      </c>
      <c r="G480" s="90" t="s">
        <v>673</v>
      </c>
      <c r="H480" s="14">
        <f>IF(ISNA(VLOOKUP(G480,Round4_Transactions!$A$2:$F$800,2,FALSE)), 0,VLOOKUP(G480,Round4_Transactions!$A$2:$F$800,2,FALSE))</f>
        <v>0</v>
      </c>
      <c r="I480" s="60">
        <f>IF(ISNA(VLOOKUP(G480,Round4_Transactions!$A$2:$F$800,3,FALSE)), 0,VLOOKUP(G480,Round4_Transactions!$A$2:$F$800,3,FALSE))</f>
        <v>0</v>
      </c>
      <c r="J480" s="60">
        <f>IF(ISNA(VLOOKUP(G480,Round4_Transactions!$A$2:$F$800,4,FALSE)), 0,VLOOKUP(G480,Round4_Transactions!$A$2:$F$800,4,FALSE))</f>
        <v>0</v>
      </c>
      <c r="K480" s="60">
        <f>IF(ISNA(VLOOKUP(G480,Round4_Transactions!$A$2:$F$800,5,FALSE)), 0,VLOOKUP(G480,Round4_Transactions!$A$2:$F$800,5,FALSE))</f>
        <v>0</v>
      </c>
      <c r="L480" s="86">
        <f>IF(ISNA(VLOOKUP(G480,Round4_Transactions!$A$2:$F$800,6,FALSE)), 0,VLOOKUP(G480,Round4_Transactions!$A$2:$F$800,6,FALSE))</f>
        <v>0</v>
      </c>
      <c r="M480" s="107">
        <f t="shared" si="79"/>
        <v>0</v>
      </c>
      <c r="N480" s="107">
        <f t="shared" si="81"/>
        <v>0</v>
      </c>
      <c r="O480" s="107">
        <f t="shared" si="82"/>
        <v>0</v>
      </c>
      <c r="P480" s="107">
        <f t="shared" si="83"/>
        <v>0</v>
      </c>
      <c r="Q480" s="107">
        <f t="shared" si="84"/>
        <v>0</v>
      </c>
      <c r="R480" s="107">
        <f t="shared" si="85"/>
        <v>0</v>
      </c>
      <c r="S480" s="107">
        <f t="shared" si="86"/>
        <v>0</v>
      </c>
      <c r="T480" s="107">
        <f t="shared" si="87"/>
        <v>0</v>
      </c>
      <c r="U480" s="107">
        <f t="shared" si="88"/>
        <v>0</v>
      </c>
      <c r="V480" s="107">
        <f t="shared" si="89"/>
        <v>0</v>
      </c>
      <c r="W480" s="107">
        <f t="shared" si="90"/>
        <v>0</v>
      </c>
      <c r="X480" s="107">
        <f t="shared" si="91"/>
        <v>0</v>
      </c>
      <c r="Y480" s="107">
        <f t="shared" si="92"/>
        <v>0</v>
      </c>
      <c r="Z480" s="107">
        <f t="shared" si="93"/>
        <v>0</v>
      </c>
      <c r="AA480" s="107">
        <f t="shared" si="94"/>
        <v>0</v>
      </c>
      <c r="AB480" s="107">
        <f t="shared" si="95"/>
        <v>0</v>
      </c>
      <c r="AC480" s="107">
        <f t="shared" si="96"/>
        <v>0</v>
      </c>
      <c r="AD480" s="107">
        <f t="shared" si="97"/>
        <v>0</v>
      </c>
      <c r="AE480" s="107">
        <f t="shared" si="98"/>
        <v>0</v>
      </c>
      <c r="AF480" s="107">
        <f t="shared" si="99"/>
        <v>0</v>
      </c>
      <c r="AG480" s="107">
        <f t="shared" si="100"/>
        <v>0</v>
      </c>
      <c r="AH480" s="107">
        <f t="shared" si="101"/>
        <v>0</v>
      </c>
      <c r="AI480" s="107">
        <f t="shared" si="102"/>
        <v>0</v>
      </c>
      <c r="AJ480" s="107">
        <f t="shared" si="103"/>
        <v>0</v>
      </c>
      <c r="AK480" s="107">
        <f t="shared" si="104"/>
        <v>0</v>
      </c>
    </row>
    <row r="481">
      <c r="A481" s="115"/>
      <c r="B481" s="115"/>
      <c r="C481" s="115"/>
      <c r="D481" s="115"/>
      <c r="E481" s="115"/>
      <c r="F481" s="116"/>
      <c r="G481" s="122"/>
      <c r="H481" s="14" t="str">
        <f>IF(ISNA(VLOOKUP(G481,Round4_Transactions!$A$2:$F$800,2,FALSE)), 0,VLOOKUP(G481,Round4_Transactions!$A$2:$F$800,2,FALSE))</f>
        <v/>
      </c>
      <c r="I481" s="60" t="str">
        <f>IF(ISNA(VLOOKUP(G481,Round4_Transactions!$A$2:$F$800,3,FALSE)), 0,VLOOKUP(G481,Round4_Transactions!$A$2:$F$800,3,FALSE))</f>
        <v/>
      </c>
      <c r="J481" s="60" t="str">
        <f>IF(ISNA(VLOOKUP(G481,Round4_Transactions!$A$2:$F$800,4,FALSE)), 0,VLOOKUP(G481,Round4_Transactions!$A$2:$F$800,4,FALSE))</f>
        <v/>
      </c>
      <c r="K481" s="60" t="str">
        <f>IF(ISNA(VLOOKUP(G481,Round4_Transactions!$A$2:$F$800,5,FALSE)), 0,VLOOKUP(G481,Round4_Transactions!$A$2:$F$800,5,FALSE))</f>
        <v/>
      </c>
      <c r="L481" s="86" t="str">
        <f>IF(ISNA(VLOOKUP(G481,Round4_Transactions!$A$2:$F$800,6,FALSE)), 0,VLOOKUP(G481,Round4_Transactions!$A$2:$F$800,6,FALSE))</f>
        <v/>
      </c>
      <c r="M481" s="115">
        <f t="shared" si="79"/>
        <v>0</v>
      </c>
      <c r="N481" s="115">
        <f t="shared" si="81"/>
        <v>0</v>
      </c>
      <c r="O481" s="115">
        <f t="shared" si="82"/>
        <v>0</v>
      </c>
      <c r="P481" s="115">
        <f t="shared" si="83"/>
        <v>0</v>
      </c>
      <c r="Q481" s="115">
        <f t="shared" si="84"/>
        <v>0</v>
      </c>
      <c r="R481" s="115">
        <f t="shared" si="85"/>
        <v>0</v>
      </c>
      <c r="S481" s="115">
        <f t="shared" si="86"/>
        <v>0</v>
      </c>
      <c r="T481" s="115">
        <f t="shared" si="87"/>
        <v>0</v>
      </c>
      <c r="U481" s="115">
        <f t="shared" si="88"/>
        <v>0</v>
      </c>
      <c r="V481" s="115">
        <f t="shared" si="89"/>
        <v>0</v>
      </c>
      <c r="W481" s="115">
        <f t="shared" si="90"/>
        <v>0</v>
      </c>
      <c r="X481" s="115">
        <f t="shared" si="91"/>
        <v>0</v>
      </c>
      <c r="Y481" s="115">
        <f t="shared" si="92"/>
        <v>0</v>
      </c>
      <c r="Z481" s="115"/>
      <c r="AA481" s="115"/>
      <c r="AB481" s="115"/>
      <c r="AC481" s="115"/>
      <c r="AD481" s="115"/>
      <c r="AE481" s="115"/>
      <c r="AF481" s="115"/>
      <c r="AG481" s="115"/>
      <c r="AH481" s="115"/>
      <c r="AI481" s="115"/>
      <c r="AJ481" s="115"/>
      <c r="AK481" s="115"/>
    </row>
    <row r="482">
      <c r="A482" s="102" t="str">
        <f>Stock_Prices!A33</f>
        <v>TSCO</v>
      </c>
      <c r="B482" s="102" t="str">
        <f>Stock_Prices!B33</f>
        <v>Tesco</v>
      </c>
      <c r="C482" s="103">
        <f>Stock_Prices!C33-D482</f>
        <v>100000</v>
      </c>
      <c r="D482" s="104">
        <f>SUM(H482:H560)-SUM(J482:J560)</f>
        <v>0</v>
      </c>
      <c r="E482" s="118">
        <f>Stock_Prices!I33</f>
        <v>0.3</v>
      </c>
      <c r="F482" s="106">
        <f>Stock_Prices!J33</f>
        <v>10602</v>
      </c>
      <c r="G482" s="90" t="s">
        <v>674</v>
      </c>
      <c r="H482" s="14">
        <f>IF(ISNA(VLOOKUP(G482,Round4_Transactions!$A$2:$F$800,2,FALSE)), 0,VLOOKUP(G482,Round4_Transactions!$A$2:$F$800,2,FALSE))</f>
        <v>0</v>
      </c>
      <c r="I482" s="60">
        <f>IF(ISNA(VLOOKUP(G482,Round4_Transactions!$A$2:$F$800,3,FALSE)), 0,VLOOKUP(G482,Round4_Transactions!$A$2:$F$800,3,FALSE))</f>
        <v>0</v>
      </c>
      <c r="J482" s="60">
        <f>IF(ISNA(VLOOKUP(G482,Round4_Transactions!$A$2:$F$800,4,FALSE)), 0,VLOOKUP(G482,Round4_Transactions!$A$2:$F$800,4,FALSE))</f>
        <v>0</v>
      </c>
      <c r="K482" s="60">
        <f>IF(ISNA(VLOOKUP(G482,Round4_Transactions!$A$2:$F$800,5,FALSE)), 0,VLOOKUP(G482,Round4_Transactions!$A$2:$F$800,5,FALSE))</f>
        <v>0</v>
      </c>
      <c r="L482" s="86">
        <f>IF(ISNA(VLOOKUP(G482,Round4_Transactions!$A$2:$F$800,6,FALSE)), 0,VLOOKUP(G482,Round4_Transactions!$A$2:$F$800,6,FALSE))</f>
        <v>0</v>
      </c>
      <c r="M482" s="107">
        <f t="shared" si="79"/>
        <v>0</v>
      </c>
      <c r="N482" s="107">
        <f t="shared" si="81"/>
        <v>0</v>
      </c>
      <c r="O482" s="107">
        <f t="shared" si="82"/>
        <v>0</v>
      </c>
      <c r="P482" s="107">
        <f t="shared" si="83"/>
        <v>0</v>
      </c>
      <c r="Q482" s="107">
        <f t="shared" si="84"/>
        <v>0</v>
      </c>
      <c r="R482" s="107">
        <f t="shared" si="85"/>
        <v>0</v>
      </c>
      <c r="S482" s="107">
        <f t="shared" si="86"/>
        <v>0</v>
      </c>
      <c r="T482" s="107">
        <f t="shared" si="87"/>
        <v>0</v>
      </c>
      <c r="U482" s="107">
        <f t="shared" si="88"/>
        <v>0</v>
      </c>
      <c r="V482" s="107">
        <f t="shared" si="89"/>
        <v>0</v>
      </c>
      <c r="W482" s="107">
        <f t="shared" si="90"/>
        <v>0</v>
      </c>
      <c r="X482" s="107">
        <f t="shared" si="91"/>
        <v>0</v>
      </c>
      <c r="Y482" s="107">
        <f t="shared" si="92"/>
        <v>0</v>
      </c>
      <c r="Z482" s="107">
        <f>if($L482=1,H482-J482,0)</f>
        <v>0</v>
      </c>
      <c r="AA482" s="107">
        <f>if($L482=2,$H482-$J482,0)</f>
        <v>0</v>
      </c>
      <c r="AB482" s="107">
        <f>if($L482=3,$H482-$J482,0)</f>
        <v>0</v>
      </c>
      <c r="AC482" s="107">
        <f>if($L482=4,$H482-$J482,0)</f>
        <v>0</v>
      </c>
      <c r="AD482" s="107">
        <f>if($L482=5,$H482-$J482,0)</f>
        <v>0</v>
      </c>
      <c r="AE482" s="107">
        <f>if($L482=6,$H482-$J482,0)</f>
        <v>0</v>
      </c>
      <c r="AF482" s="107">
        <f>if($L482=7,$H482-$J482,0)</f>
        <v>0</v>
      </c>
      <c r="AG482" s="107">
        <f>if($L482=8,$H482-$J482,0)</f>
        <v>0</v>
      </c>
      <c r="AH482" s="107">
        <f>if($L482=9,$H482-$J482,0)</f>
        <v>0</v>
      </c>
      <c r="AI482" s="107">
        <f>if($L482=10,$H482-$J482,0)</f>
        <v>0</v>
      </c>
      <c r="AJ482" s="107">
        <f>if($L482=11,$H482-$J482,0)</f>
        <v>0</v>
      </c>
      <c r="AK482" s="107">
        <f>if($L482=12,$H482-$J482,0)</f>
        <v>0</v>
      </c>
    </row>
    <row r="483">
      <c r="A483" s="107"/>
      <c r="B483" s="107"/>
      <c r="C483" s="107"/>
      <c r="D483" s="107"/>
      <c r="E483" s="107"/>
      <c r="F483" s="108">
        <f t="shared" ref="F483:F560" si="105">if(H482&gt;0,I482+$E$482*(I482-F482)+$E$482,if(J482&gt;0,K482+$E$482*(K482-F482)-$E$482,F482))</f>
        <v>10602</v>
      </c>
      <c r="G483" s="90" t="s">
        <v>675</v>
      </c>
      <c r="H483" s="14">
        <f>IF(ISNA(VLOOKUP(G483,Round4_Transactions!$A$2:$F$800,2,FALSE)), 0,VLOOKUP(G483,Round4_Transactions!$A$2:$F$800,2,FALSE))</f>
        <v>0</v>
      </c>
      <c r="I483" s="60">
        <f>IF(ISNA(VLOOKUP(G483,Round4_Transactions!$A$2:$F$800,3,FALSE)), 0,VLOOKUP(G483,Round4_Transactions!$A$2:$F$800,3,FALSE))</f>
        <v>0</v>
      </c>
      <c r="J483" s="60">
        <f>IF(ISNA(VLOOKUP(G483,Round4_Transactions!$A$2:$F$800,4,FALSE)), 0,VLOOKUP(G483,Round4_Transactions!$A$2:$F$800,4,FALSE))</f>
        <v>0</v>
      </c>
      <c r="K483" s="60">
        <f>IF(ISNA(VLOOKUP(G483,Round4_Transactions!$A$2:$F$800,5,FALSE)), 0,VLOOKUP(G483,Round4_Transactions!$A$2:$F$800,5,FALSE))</f>
        <v>0</v>
      </c>
      <c r="L483" s="86">
        <f>IF(ISNA(VLOOKUP(G483,Round4_Transactions!$A$2:$F$800,6,FALSE)), 0,VLOOKUP(G483,Round4_Transactions!$A$2:$F$800,6,FALSE))</f>
        <v>0</v>
      </c>
      <c r="M483" s="107">
        <f t="shared" si="79"/>
        <v>0</v>
      </c>
      <c r="N483" s="107">
        <f t="shared" si="81"/>
        <v>0</v>
      </c>
      <c r="O483" s="107">
        <f t="shared" si="82"/>
        <v>0</v>
      </c>
      <c r="P483" s="107">
        <f t="shared" si="83"/>
        <v>0</v>
      </c>
      <c r="Q483" s="107">
        <f t="shared" si="84"/>
        <v>0</v>
      </c>
      <c r="R483" s="107">
        <f t="shared" si="85"/>
        <v>0</v>
      </c>
      <c r="S483" s="107">
        <f t="shared" si="86"/>
        <v>0</v>
      </c>
      <c r="T483" s="107">
        <f t="shared" si="87"/>
        <v>0</v>
      </c>
      <c r="U483" s="107">
        <f t="shared" si="88"/>
        <v>0</v>
      </c>
      <c r="V483" s="107">
        <f t="shared" si="89"/>
        <v>0</v>
      </c>
      <c r="W483" s="107">
        <f t="shared" si="90"/>
        <v>0</v>
      </c>
      <c r="X483" s="107">
        <f t="shared" si="91"/>
        <v>0</v>
      </c>
      <c r="Y483" s="107">
        <f t="shared" si="92"/>
        <v>0</v>
      </c>
      <c r="Z483" s="107">
        <f t="shared" ref="Z483:Z560" si="106">if($L483=1,$H483-$J483+Z482,Z482)</f>
        <v>0</v>
      </c>
      <c r="AA483" s="107">
        <f t="shared" ref="AA483:AA560" si="107">if($L483=2,$H483-$J483+AA482,AA482)</f>
        <v>0</v>
      </c>
      <c r="AB483" s="107">
        <f t="shared" ref="AB483:AB560" si="108">if($L483=3,$H483-$J483+AB482,AB482)</f>
        <v>0</v>
      </c>
      <c r="AC483" s="107">
        <f t="shared" ref="AC483:AC560" si="109">if($L483=4,$H483-$J483+AC482,AC482)</f>
        <v>0</v>
      </c>
      <c r="AD483" s="107">
        <f t="shared" ref="AD483:AD560" si="110">if($L483=5,$H483-$J483+AD482,AD482)</f>
        <v>0</v>
      </c>
      <c r="AE483" s="107">
        <f t="shared" ref="AE483:AE560" si="111">if($L483=6,$H483-$J483+AE482,AE482)</f>
        <v>0</v>
      </c>
      <c r="AF483" s="107">
        <f t="shared" ref="AF483:AF560" si="112">if($L483=7,$H483-$J483+AF482,AF482)</f>
        <v>0</v>
      </c>
      <c r="AG483" s="107">
        <f t="shared" ref="AG483:AG560" si="113">if($L483=8,$H483-$J483+AG482,AG482)</f>
        <v>0</v>
      </c>
      <c r="AH483" s="107">
        <f t="shared" ref="AH483:AH560" si="114">if($L483=9,$H483-$J483+AH482,AH482)</f>
        <v>0</v>
      </c>
      <c r="AI483" s="107">
        <f t="shared" ref="AI483:AI560" si="115">if($L483=10,$H483-$J483+AI482,AI482)</f>
        <v>0</v>
      </c>
      <c r="AJ483" s="107">
        <f t="shared" ref="AJ483:AJ560" si="116">if($L483=11,$H483-$J483+AJ482,AJ482)</f>
        <v>0</v>
      </c>
      <c r="AK483" s="107">
        <f t="shared" ref="AK483:AK560" si="117">if($L483=12,$H483-$J483+AK482,AK482)</f>
        <v>0</v>
      </c>
    </row>
    <row r="484">
      <c r="A484" s="107"/>
      <c r="B484" s="107"/>
      <c r="C484" s="107"/>
      <c r="D484" s="107"/>
      <c r="E484" s="107"/>
      <c r="F484" s="108">
        <f t="shared" si="105"/>
        <v>10602</v>
      </c>
      <c r="G484" s="90" t="s">
        <v>676</v>
      </c>
      <c r="H484" s="14">
        <f>IF(ISNA(VLOOKUP(G484,Round4_Transactions!$A$2:$F$800,2,FALSE)), 0,VLOOKUP(G484,Round4_Transactions!$A$2:$F$800,2,FALSE))</f>
        <v>0</v>
      </c>
      <c r="I484" s="60">
        <f>IF(ISNA(VLOOKUP(G484,Round4_Transactions!$A$2:$F$800,3,FALSE)), 0,VLOOKUP(G484,Round4_Transactions!$A$2:$F$800,3,FALSE))</f>
        <v>0</v>
      </c>
      <c r="J484" s="60">
        <f>IF(ISNA(VLOOKUP(G484,Round4_Transactions!$A$2:$F$800,4,FALSE)), 0,VLOOKUP(G484,Round4_Transactions!$A$2:$F$800,4,FALSE))</f>
        <v>0</v>
      </c>
      <c r="K484" s="60">
        <f>IF(ISNA(VLOOKUP(G484,Round4_Transactions!$A$2:$F$800,5,FALSE)), 0,VLOOKUP(G484,Round4_Transactions!$A$2:$F$800,5,FALSE))</f>
        <v>0</v>
      </c>
      <c r="L484" s="86">
        <f>IF(ISNA(VLOOKUP(G484,Round4_Transactions!$A$2:$F$800,6,FALSE)), 0,VLOOKUP(G484,Round4_Transactions!$A$2:$F$800,6,FALSE))</f>
        <v>0</v>
      </c>
      <c r="M484" s="107">
        <f t="shared" si="79"/>
        <v>0</v>
      </c>
      <c r="N484" s="107">
        <f t="shared" si="81"/>
        <v>0</v>
      </c>
      <c r="O484" s="107">
        <f t="shared" si="82"/>
        <v>0</v>
      </c>
      <c r="P484" s="107">
        <f t="shared" si="83"/>
        <v>0</v>
      </c>
      <c r="Q484" s="107">
        <f t="shared" si="84"/>
        <v>0</v>
      </c>
      <c r="R484" s="107">
        <f t="shared" si="85"/>
        <v>0</v>
      </c>
      <c r="S484" s="107">
        <f t="shared" si="86"/>
        <v>0</v>
      </c>
      <c r="T484" s="107">
        <f t="shared" si="87"/>
        <v>0</v>
      </c>
      <c r="U484" s="107">
        <f t="shared" si="88"/>
        <v>0</v>
      </c>
      <c r="V484" s="107">
        <f t="shared" si="89"/>
        <v>0</v>
      </c>
      <c r="W484" s="107">
        <f t="shared" si="90"/>
        <v>0</v>
      </c>
      <c r="X484" s="107">
        <f t="shared" si="91"/>
        <v>0</v>
      </c>
      <c r="Y484" s="107">
        <f t="shared" si="92"/>
        <v>0</v>
      </c>
      <c r="Z484" s="107">
        <f t="shared" si="106"/>
        <v>0</v>
      </c>
      <c r="AA484" s="107">
        <f t="shared" si="107"/>
        <v>0</v>
      </c>
      <c r="AB484" s="107">
        <f t="shared" si="108"/>
        <v>0</v>
      </c>
      <c r="AC484" s="107">
        <f t="shared" si="109"/>
        <v>0</v>
      </c>
      <c r="AD484" s="107">
        <f t="shared" si="110"/>
        <v>0</v>
      </c>
      <c r="AE484" s="107">
        <f t="shared" si="111"/>
        <v>0</v>
      </c>
      <c r="AF484" s="107">
        <f t="shared" si="112"/>
        <v>0</v>
      </c>
      <c r="AG484" s="107">
        <f t="shared" si="113"/>
        <v>0</v>
      </c>
      <c r="AH484" s="107">
        <f t="shared" si="114"/>
        <v>0</v>
      </c>
      <c r="AI484" s="107">
        <f t="shared" si="115"/>
        <v>0</v>
      </c>
      <c r="AJ484" s="107">
        <f t="shared" si="116"/>
        <v>0</v>
      </c>
      <c r="AK484" s="107">
        <f t="shared" si="117"/>
        <v>0</v>
      </c>
    </row>
    <row r="485">
      <c r="A485" s="107"/>
      <c r="B485" s="107"/>
      <c r="C485" s="107"/>
      <c r="D485" s="107"/>
      <c r="E485" s="107"/>
      <c r="F485" s="108">
        <f t="shared" si="105"/>
        <v>10602</v>
      </c>
      <c r="G485" s="90" t="s">
        <v>677</v>
      </c>
      <c r="H485" s="14">
        <f>IF(ISNA(VLOOKUP(G485,Round4_Transactions!$A$2:$F$800,2,FALSE)), 0,VLOOKUP(G485,Round4_Transactions!$A$2:$F$800,2,FALSE))</f>
        <v>0</v>
      </c>
      <c r="I485" s="60">
        <f>IF(ISNA(VLOOKUP(G485,Round4_Transactions!$A$2:$F$800,3,FALSE)), 0,VLOOKUP(G485,Round4_Transactions!$A$2:$F$800,3,FALSE))</f>
        <v>0</v>
      </c>
      <c r="J485" s="60">
        <f>IF(ISNA(VLOOKUP(G485,Round4_Transactions!$A$2:$F$800,4,FALSE)), 0,VLOOKUP(G485,Round4_Transactions!$A$2:$F$800,4,FALSE))</f>
        <v>0</v>
      </c>
      <c r="K485" s="60">
        <f>IF(ISNA(VLOOKUP(G485,Round4_Transactions!$A$2:$F$800,5,FALSE)), 0,VLOOKUP(G485,Round4_Transactions!$A$2:$F$800,5,FALSE))</f>
        <v>0</v>
      </c>
      <c r="L485" s="86">
        <f>IF(ISNA(VLOOKUP(G485,Round4_Transactions!$A$2:$F$800,6,FALSE)), 0,VLOOKUP(G485,Round4_Transactions!$A$2:$F$800,6,FALSE))</f>
        <v>0</v>
      </c>
      <c r="M485" s="107">
        <f t="shared" si="79"/>
        <v>0</v>
      </c>
      <c r="N485" s="107">
        <f t="shared" si="81"/>
        <v>0</v>
      </c>
      <c r="O485" s="107">
        <f t="shared" si="82"/>
        <v>0</v>
      </c>
      <c r="P485" s="107">
        <f t="shared" si="83"/>
        <v>0</v>
      </c>
      <c r="Q485" s="107">
        <f t="shared" si="84"/>
        <v>0</v>
      </c>
      <c r="R485" s="107">
        <f t="shared" si="85"/>
        <v>0</v>
      </c>
      <c r="S485" s="107">
        <f t="shared" si="86"/>
        <v>0</v>
      </c>
      <c r="T485" s="107">
        <f t="shared" si="87"/>
        <v>0</v>
      </c>
      <c r="U485" s="107">
        <f t="shared" si="88"/>
        <v>0</v>
      </c>
      <c r="V485" s="107">
        <f t="shared" si="89"/>
        <v>0</v>
      </c>
      <c r="W485" s="107">
        <f t="shared" si="90"/>
        <v>0</v>
      </c>
      <c r="X485" s="107">
        <f t="shared" si="91"/>
        <v>0</v>
      </c>
      <c r="Y485" s="107">
        <f t="shared" si="92"/>
        <v>0</v>
      </c>
      <c r="Z485" s="107">
        <f t="shared" si="106"/>
        <v>0</v>
      </c>
      <c r="AA485" s="107">
        <f t="shared" si="107"/>
        <v>0</v>
      </c>
      <c r="AB485" s="107">
        <f t="shared" si="108"/>
        <v>0</v>
      </c>
      <c r="AC485" s="107">
        <f t="shared" si="109"/>
        <v>0</v>
      </c>
      <c r="AD485" s="107">
        <f t="shared" si="110"/>
        <v>0</v>
      </c>
      <c r="AE485" s="107">
        <f t="shared" si="111"/>
        <v>0</v>
      </c>
      <c r="AF485" s="107">
        <f t="shared" si="112"/>
        <v>0</v>
      </c>
      <c r="AG485" s="107">
        <f t="shared" si="113"/>
        <v>0</v>
      </c>
      <c r="AH485" s="107">
        <f t="shared" si="114"/>
        <v>0</v>
      </c>
      <c r="AI485" s="107">
        <f t="shared" si="115"/>
        <v>0</v>
      </c>
      <c r="AJ485" s="107">
        <f t="shared" si="116"/>
        <v>0</v>
      </c>
      <c r="AK485" s="107">
        <f t="shared" si="117"/>
        <v>0</v>
      </c>
    </row>
    <row r="486">
      <c r="A486" s="107"/>
      <c r="B486" s="107"/>
      <c r="C486" s="107"/>
      <c r="D486" s="107"/>
      <c r="E486" s="107"/>
      <c r="F486" s="108">
        <f t="shared" si="105"/>
        <v>10602</v>
      </c>
      <c r="G486" s="90" t="s">
        <v>678</v>
      </c>
      <c r="H486" s="14">
        <f>IF(ISNA(VLOOKUP(G486,Round4_Transactions!$A$2:$F$800,2,FALSE)), 0,VLOOKUP(G486,Round4_Transactions!$A$2:$F$800,2,FALSE))</f>
        <v>0</v>
      </c>
      <c r="I486" s="60">
        <f>IF(ISNA(VLOOKUP(G486,Round4_Transactions!$A$2:$F$800,3,FALSE)), 0,VLOOKUP(G486,Round4_Transactions!$A$2:$F$800,3,FALSE))</f>
        <v>0</v>
      </c>
      <c r="J486" s="60">
        <f>IF(ISNA(VLOOKUP(G486,Round4_Transactions!$A$2:$F$800,4,FALSE)), 0,VLOOKUP(G486,Round4_Transactions!$A$2:$F$800,4,FALSE))</f>
        <v>0</v>
      </c>
      <c r="K486" s="60">
        <f>IF(ISNA(VLOOKUP(G486,Round4_Transactions!$A$2:$F$800,5,FALSE)), 0,VLOOKUP(G486,Round4_Transactions!$A$2:$F$800,5,FALSE))</f>
        <v>0</v>
      </c>
      <c r="L486" s="86">
        <f>IF(ISNA(VLOOKUP(G486,Round4_Transactions!$A$2:$F$800,6,FALSE)), 0,VLOOKUP(G486,Round4_Transactions!$A$2:$F$800,6,FALSE))</f>
        <v>0</v>
      </c>
      <c r="M486" s="107">
        <f t="shared" si="79"/>
        <v>0</v>
      </c>
      <c r="N486" s="107">
        <f t="shared" si="81"/>
        <v>0</v>
      </c>
      <c r="O486" s="107">
        <f t="shared" si="82"/>
        <v>0</v>
      </c>
      <c r="P486" s="107">
        <f t="shared" si="83"/>
        <v>0</v>
      </c>
      <c r="Q486" s="107">
        <f t="shared" si="84"/>
        <v>0</v>
      </c>
      <c r="R486" s="107">
        <f t="shared" si="85"/>
        <v>0</v>
      </c>
      <c r="S486" s="107">
        <f t="shared" si="86"/>
        <v>0</v>
      </c>
      <c r="T486" s="107">
        <f t="shared" si="87"/>
        <v>0</v>
      </c>
      <c r="U486" s="107">
        <f t="shared" si="88"/>
        <v>0</v>
      </c>
      <c r="V486" s="107">
        <f t="shared" si="89"/>
        <v>0</v>
      </c>
      <c r="W486" s="107">
        <f t="shared" si="90"/>
        <v>0</v>
      </c>
      <c r="X486" s="107">
        <f t="shared" si="91"/>
        <v>0</v>
      </c>
      <c r="Y486" s="107">
        <f t="shared" si="92"/>
        <v>0</v>
      </c>
      <c r="Z486" s="107">
        <f t="shared" si="106"/>
        <v>0</v>
      </c>
      <c r="AA486" s="107">
        <f t="shared" si="107"/>
        <v>0</v>
      </c>
      <c r="AB486" s="107">
        <f t="shared" si="108"/>
        <v>0</v>
      </c>
      <c r="AC486" s="107">
        <f t="shared" si="109"/>
        <v>0</v>
      </c>
      <c r="AD486" s="107">
        <f t="shared" si="110"/>
        <v>0</v>
      </c>
      <c r="AE486" s="107">
        <f t="shared" si="111"/>
        <v>0</v>
      </c>
      <c r="AF486" s="107">
        <f t="shared" si="112"/>
        <v>0</v>
      </c>
      <c r="AG486" s="107">
        <f t="shared" si="113"/>
        <v>0</v>
      </c>
      <c r="AH486" s="107">
        <f t="shared" si="114"/>
        <v>0</v>
      </c>
      <c r="AI486" s="107">
        <f t="shared" si="115"/>
        <v>0</v>
      </c>
      <c r="AJ486" s="107">
        <f t="shared" si="116"/>
        <v>0</v>
      </c>
      <c r="AK486" s="107">
        <f t="shared" si="117"/>
        <v>0</v>
      </c>
    </row>
    <row r="487">
      <c r="A487" s="107"/>
      <c r="B487" s="107"/>
      <c r="C487" s="107"/>
      <c r="D487" s="107"/>
      <c r="E487" s="107"/>
      <c r="F487" s="108">
        <f t="shared" si="105"/>
        <v>10602</v>
      </c>
      <c r="G487" s="90" t="s">
        <v>679</v>
      </c>
      <c r="H487" s="14">
        <f>IF(ISNA(VLOOKUP(G487,Round4_Transactions!$A$2:$F$800,2,FALSE)), 0,VLOOKUP(G487,Round4_Transactions!$A$2:$F$800,2,FALSE))</f>
        <v>0</v>
      </c>
      <c r="I487" s="60">
        <f>IF(ISNA(VLOOKUP(G487,Round4_Transactions!$A$2:$F$800,3,FALSE)), 0,VLOOKUP(G487,Round4_Transactions!$A$2:$F$800,3,FALSE))</f>
        <v>0</v>
      </c>
      <c r="J487" s="60">
        <f>IF(ISNA(VLOOKUP(G487,Round4_Transactions!$A$2:$F$800,4,FALSE)), 0,VLOOKUP(G487,Round4_Transactions!$A$2:$F$800,4,FALSE))</f>
        <v>0</v>
      </c>
      <c r="K487" s="60">
        <f>IF(ISNA(VLOOKUP(G487,Round4_Transactions!$A$2:$F$800,5,FALSE)), 0,VLOOKUP(G487,Round4_Transactions!$A$2:$F$800,5,FALSE))</f>
        <v>0</v>
      </c>
      <c r="L487" s="86">
        <f>IF(ISNA(VLOOKUP(G487,Round4_Transactions!$A$2:$F$800,6,FALSE)), 0,VLOOKUP(G487,Round4_Transactions!$A$2:$F$800,6,FALSE))</f>
        <v>0</v>
      </c>
      <c r="M487" s="107">
        <f t="shared" si="79"/>
        <v>0</v>
      </c>
      <c r="N487" s="107">
        <f t="shared" si="81"/>
        <v>0</v>
      </c>
      <c r="O487" s="107">
        <f t="shared" si="82"/>
        <v>0</v>
      </c>
      <c r="P487" s="107">
        <f t="shared" si="83"/>
        <v>0</v>
      </c>
      <c r="Q487" s="107">
        <f t="shared" si="84"/>
        <v>0</v>
      </c>
      <c r="R487" s="107">
        <f t="shared" si="85"/>
        <v>0</v>
      </c>
      <c r="S487" s="107">
        <f t="shared" si="86"/>
        <v>0</v>
      </c>
      <c r="T487" s="107">
        <f t="shared" si="87"/>
        <v>0</v>
      </c>
      <c r="U487" s="107">
        <f t="shared" si="88"/>
        <v>0</v>
      </c>
      <c r="V487" s="107">
        <f t="shared" si="89"/>
        <v>0</v>
      </c>
      <c r="W487" s="107">
        <f t="shared" si="90"/>
        <v>0</v>
      </c>
      <c r="X487" s="107">
        <f t="shared" si="91"/>
        <v>0</v>
      </c>
      <c r="Y487" s="107">
        <f t="shared" si="92"/>
        <v>0</v>
      </c>
      <c r="Z487" s="107">
        <f t="shared" si="106"/>
        <v>0</v>
      </c>
      <c r="AA487" s="107">
        <f t="shared" si="107"/>
        <v>0</v>
      </c>
      <c r="AB487" s="107">
        <f t="shared" si="108"/>
        <v>0</v>
      </c>
      <c r="AC487" s="107">
        <f t="shared" si="109"/>
        <v>0</v>
      </c>
      <c r="AD487" s="107">
        <f t="shared" si="110"/>
        <v>0</v>
      </c>
      <c r="AE487" s="107">
        <f t="shared" si="111"/>
        <v>0</v>
      </c>
      <c r="AF487" s="107">
        <f t="shared" si="112"/>
        <v>0</v>
      </c>
      <c r="AG487" s="107">
        <f t="shared" si="113"/>
        <v>0</v>
      </c>
      <c r="AH487" s="107">
        <f t="shared" si="114"/>
        <v>0</v>
      </c>
      <c r="AI487" s="107">
        <f t="shared" si="115"/>
        <v>0</v>
      </c>
      <c r="AJ487" s="107">
        <f t="shared" si="116"/>
        <v>0</v>
      </c>
      <c r="AK487" s="107">
        <f t="shared" si="117"/>
        <v>0</v>
      </c>
    </row>
    <row r="488">
      <c r="A488" s="107"/>
      <c r="B488" s="107"/>
      <c r="C488" s="107"/>
      <c r="D488" s="107"/>
      <c r="E488" s="107"/>
      <c r="F488" s="108">
        <f t="shared" si="105"/>
        <v>10602</v>
      </c>
      <c r="G488" s="90" t="s">
        <v>680</v>
      </c>
      <c r="H488" s="14">
        <f>IF(ISNA(VLOOKUP(G488,Round4_Transactions!$A$2:$F$800,2,FALSE)), 0,VLOOKUP(G488,Round4_Transactions!$A$2:$F$800,2,FALSE))</f>
        <v>0</v>
      </c>
      <c r="I488" s="60">
        <f>IF(ISNA(VLOOKUP(G488,Round4_Transactions!$A$2:$F$800,3,FALSE)), 0,VLOOKUP(G488,Round4_Transactions!$A$2:$F$800,3,FALSE))</f>
        <v>0</v>
      </c>
      <c r="J488" s="60">
        <f>IF(ISNA(VLOOKUP(G488,Round4_Transactions!$A$2:$F$800,4,FALSE)), 0,VLOOKUP(G488,Round4_Transactions!$A$2:$F$800,4,FALSE))</f>
        <v>0</v>
      </c>
      <c r="K488" s="60">
        <f>IF(ISNA(VLOOKUP(G488,Round4_Transactions!$A$2:$F$800,5,FALSE)), 0,VLOOKUP(G488,Round4_Transactions!$A$2:$F$800,5,FALSE))</f>
        <v>0</v>
      </c>
      <c r="L488" s="86">
        <f>IF(ISNA(VLOOKUP(G488,Round4_Transactions!$A$2:$F$800,6,FALSE)), 0,VLOOKUP(G488,Round4_Transactions!$A$2:$F$800,6,FALSE))</f>
        <v>0</v>
      </c>
      <c r="M488" s="107">
        <f t="shared" si="79"/>
        <v>0</v>
      </c>
      <c r="N488" s="107">
        <f t="shared" si="81"/>
        <v>0</v>
      </c>
      <c r="O488" s="107">
        <f t="shared" si="82"/>
        <v>0</v>
      </c>
      <c r="P488" s="107">
        <f t="shared" si="83"/>
        <v>0</v>
      </c>
      <c r="Q488" s="107">
        <f t="shared" si="84"/>
        <v>0</v>
      </c>
      <c r="R488" s="107">
        <f t="shared" si="85"/>
        <v>0</v>
      </c>
      <c r="S488" s="107">
        <f t="shared" si="86"/>
        <v>0</v>
      </c>
      <c r="T488" s="107">
        <f t="shared" si="87"/>
        <v>0</v>
      </c>
      <c r="U488" s="107">
        <f t="shared" si="88"/>
        <v>0</v>
      </c>
      <c r="V488" s="107">
        <f t="shared" si="89"/>
        <v>0</v>
      </c>
      <c r="W488" s="107">
        <f t="shared" si="90"/>
        <v>0</v>
      </c>
      <c r="X488" s="107">
        <f t="shared" si="91"/>
        <v>0</v>
      </c>
      <c r="Y488" s="107">
        <f t="shared" si="92"/>
        <v>0</v>
      </c>
      <c r="Z488" s="107">
        <f t="shared" si="106"/>
        <v>0</v>
      </c>
      <c r="AA488" s="107">
        <f t="shared" si="107"/>
        <v>0</v>
      </c>
      <c r="AB488" s="107">
        <f t="shared" si="108"/>
        <v>0</v>
      </c>
      <c r="AC488" s="107">
        <f t="shared" si="109"/>
        <v>0</v>
      </c>
      <c r="AD488" s="107">
        <f t="shared" si="110"/>
        <v>0</v>
      </c>
      <c r="AE488" s="107">
        <f t="shared" si="111"/>
        <v>0</v>
      </c>
      <c r="AF488" s="107">
        <f t="shared" si="112"/>
        <v>0</v>
      </c>
      <c r="AG488" s="107">
        <f t="shared" si="113"/>
        <v>0</v>
      </c>
      <c r="AH488" s="107">
        <f t="shared" si="114"/>
        <v>0</v>
      </c>
      <c r="AI488" s="107">
        <f t="shared" si="115"/>
        <v>0</v>
      </c>
      <c r="AJ488" s="107">
        <f t="shared" si="116"/>
        <v>0</v>
      </c>
      <c r="AK488" s="107">
        <f t="shared" si="117"/>
        <v>0</v>
      </c>
    </row>
    <row r="489">
      <c r="A489" s="107"/>
      <c r="B489" s="107"/>
      <c r="C489" s="107"/>
      <c r="D489" s="107"/>
      <c r="E489" s="107"/>
      <c r="F489" s="108">
        <f t="shared" si="105"/>
        <v>10602</v>
      </c>
      <c r="G489" s="90" t="s">
        <v>681</v>
      </c>
      <c r="H489" s="14">
        <f>IF(ISNA(VLOOKUP(G489,Round4_Transactions!$A$2:$F$800,2,FALSE)), 0,VLOOKUP(G489,Round4_Transactions!$A$2:$F$800,2,FALSE))</f>
        <v>0</v>
      </c>
      <c r="I489" s="60">
        <f>IF(ISNA(VLOOKUP(G489,Round4_Transactions!$A$2:$F$800,3,FALSE)), 0,VLOOKUP(G489,Round4_Transactions!$A$2:$F$800,3,FALSE))</f>
        <v>0</v>
      </c>
      <c r="J489" s="60">
        <f>IF(ISNA(VLOOKUP(G489,Round4_Transactions!$A$2:$F$800,4,FALSE)), 0,VLOOKUP(G489,Round4_Transactions!$A$2:$F$800,4,FALSE))</f>
        <v>0</v>
      </c>
      <c r="K489" s="60">
        <f>IF(ISNA(VLOOKUP(G489,Round4_Transactions!$A$2:$F$800,5,FALSE)), 0,VLOOKUP(G489,Round4_Transactions!$A$2:$F$800,5,FALSE))</f>
        <v>0</v>
      </c>
      <c r="L489" s="86">
        <f>IF(ISNA(VLOOKUP(G489,Round4_Transactions!$A$2:$F$800,6,FALSE)), 0,VLOOKUP(G489,Round4_Transactions!$A$2:$F$800,6,FALSE))</f>
        <v>0</v>
      </c>
      <c r="M489" s="107">
        <f t="shared" si="79"/>
        <v>0</v>
      </c>
      <c r="N489" s="107">
        <f t="shared" si="81"/>
        <v>0</v>
      </c>
      <c r="O489" s="107">
        <f t="shared" si="82"/>
        <v>0</v>
      </c>
      <c r="P489" s="107">
        <f t="shared" si="83"/>
        <v>0</v>
      </c>
      <c r="Q489" s="107">
        <f t="shared" si="84"/>
        <v>0</v>
      </c>
      <c r="R489" s="107">
        <f t="shared" si="85"/>
        <v>0</v>
      </c>
      <c r="S489" s="107">
        <f t="shared" si="86"/>
        <v>0</v>
      </c>
      <c r="T489" s="107">
        <f t="shared" si="87"/>
        <v>0</v>
      </c>
      <c r="U489" s="107">
        <f t="shared" si="88"/>
        <v>0</v>
      </c>
      <c r="V489" s="107">
        <f t="shared" si="89"/>
        <v>0</v>
      </c>
      <c r="W489" s="107">
        <f t="shared" si="90"/>
        <v>0</v>
      </c>
      <c r="X489" s="107">
        <f t="shared" si="91"/>
        <v>0</v>
      </c>
      <c r="Y489" s="107">
        <f t="shared" si="92"/>
        <v>0</v>
      </c>
      <c r="Z489" s="107">
        <f t="shared" si="106"/>
        <v>0</v>
      </c>
      <c r="AA489" s="107">
        <f t="shared" si="107"/>
        <v>0</v>
      </c>
      <c r="AB489" s="107">
        <f t="shared" si="108"/>
        <v>0</v>
      </c>
      <c r="AC489" s="107">
        <f t="shared" si="109"/>
        <v>0</v>
      </c>
      <c r="AD489" s="107">
        <f t="shared" si="110"/>
        <v>0</v>
      </c>
      <c r="AE489" s="107">
        <f t="shared" si="111"/>
        <v>0</v>
      </c>
      <c r="AF489" s="107">
        <f t="shared" si="112"/>
        <v>0</v>
      </c>
      <c r="AG489" s="107">
        <f t="shared" si="113"/>
        <v>0</v>
      </c>
      <c r="AH489" s="107">
        <f t="shared" si="114"/>
        <v>0</v>
      </c>
      <c r="AI489" s="107">
        <f t="shared" si="115"/>
        <v>0</v>
      </c>
      <c r="AJ489" s="107">
        <f t="shared" si="116"/>
        <v>0</v>
      </c>
      <c r="AK489" s="107">
        <f t="shared" si="117"/>
        <v>0</v>
      </c>
    </row>
    <row r="490">
      <c r="A490" s="107"/>
      <c r="B490" s="107"/>
      <c r="C490" s="107"/>
      <c r="D490" s="107"/>
      <c r="E490" s="107"/>
      <c r="F490" s="108">
        <f t="shared" si="105"/>
        <v>10602</v>
      </c>
      <c r="G490" s="90" t="s">
        <v>682</v>
      </c>
      <c r="H490" s="14">
        <f>IF(ISNA(VLOOKUP(G490,Round4_Transactions!$A$2:$F$800,2,FALSE)), 0,VLOOKUP(G490,Round4_Transactions!$A$2:$F$800,2,FALSE))</f>
        <v>0</v>
      </c>
      <c r="I490" s="60">
        <f>IF(ISNA(VLOOKUP(G490,Round4_Transactions!$A$2:$F$800,3,FALSE)), 0,VLOOKUP(G490,Round4_Transactions!$A$2:$F$800,3,FALSE))</f>
        <v>0</v>
      </c>
      <c r="J490" s="60">
        <f>IF(ISNA(VLOOKUP(G490,Round4_Transactions!$A$2:$F$800,4,FALSE)), 0,VLOOKUP(G490,Round4_Transactions!$A$2:$F$800,4,FALSE))</f>
        <v>0</v>
      </c>
      <c r="K490" s="60">
        <f>IF(ISNA(VLOOKUP(G490,Round4_Transactions!$A$2:$F$800,5,FALSE)), 0,VLOOKUP(G490,Round4_Transactions!$A$2:$F$800,5,FALSE))</f>
        <v>0</v>
      </c>
      <c r="L490" s="86">
        <f>IF(ISNA(VLOOKUP(G490,Round4_Transactions!$A$2:$F$800,6,FALSE)), 0,VLOOKUP(G490,Round4_Transactions!$A$2:$F$800,6,FALSE))</f>
        <v>0</v>
      </c>
      <c r="M490" s="107">
        <f t="shared" si="79"/>
        <v>0</v>
      </c>
      <c r="N490" s="107">
        <f t="shared" si="81"/>
        <v>0</v>
      </c>
      <c r="O490" s="107">
        <f t="shared" si="82"/>
        <v>0</v>
      </c>
      <c r="P490" s="107">
        <f t="shared" si="83"/>
        <v>0</v>
      </c>
      <c r="Q490" s="107">
        <f t="shared" si="84"/>
        <v>0</v>
      </c>
      <c r="R490" s="107">
        <f t="shared" si="85"/>
        <v>0</v>
      </c>
      <c r="S490" s="107">
        <f t="shared" si="86"/>
        <v>0</v>
      </c>
      <c r="T490" s="107">
        <f t="shared" si="87"/>
        <v>0</v>
      </c>
      <c r="U490" s="107">
        <f t="shared" si="88"/>
        <v>0</v>
      </c>
      <c r="V490" s="107">
        <f t="shared" si="89"/>
        <v>0</v>
      </c>
      <c r="W490" s="107">
        <f t="shared" si="90"/>
        <v>0</v>
      </c>
      <c r="X490" s="107">
        <f t="shared" si="91"/>
        <v>0</v>
      </c>
      <c r="Y490" s="107">
        <f t="shared" si="92"/>
        <v>0</v>
      </c>
      <c r="Z490" s="107">
        <f t="shared" si="106"/>
        <v>0</v>
      </c>
      <c r="AA490" s="107">
        <f t="shared" si="107"/>
        <v>0</v>
      </c>
      <c r="AB490" s="107">
        <f t="shared" si="108"/>
        <v>0</v>
      </c>
      <c r="AC490" s="107">
        <f t="shared" si="109"/>
        <v>0</v>
      </c>
      <c r="AD490" s="107">
        <f t="shared" si="110"/>
        <v>0</v>
      </c>
      <c r="AE490" s="107">
        <f t="shared" si="111"/>
        <v>0</v>
      </c>
      <c r="AF490" s="107">
        <f t="shared" si="112"/>
        <v>0</v>
      </c>
      <c r="AG490" s="107">
        <f t="shared" si="113"/>
        <v>0</v>
      </c>
      <c r="AH490" s="107">
        <f t="shared" si="114"/>
        <v>0</v>
      </c>
      <c r="AI490" s="107">
        <f t="shared" si="115"/>
        <v>0</v>
      </c>
      <c r="AJ490" s="107">
        <f t="shared" si="116"/>
        <v>0</v>
      </c>
      <c r="AK490" s="107">
        <f t="shared" si="117"/>
        <v>0</v>
      </c>
    </row>
    <row r="491">
      <c r="A491" s="107"/>
      <c r="B491" s="107"/>
      <c r="C491" s="107"/>
      <c r="D491" s="109"/>
      <c r="E491" s="107"/>
      <c r="F491" s="108">
        <f t="shared" si="105"/>
        <v>10602</v>
      </c>
      <c r="G491" s="90" t="s">
        <v>683</v>
      </c>
      <c r="H491" s="14">
        <f>IF(ISNA(VLOOKUP(G491,Round4_Transactions!$A$2:$F$800,2,FALSE)), 0,VLOOKUP(G491,Round4_Transactions!$A$2:$F$800,2,FALSE))</f>
        <v>0</v>
      </c>
      <c r="I491" s="60">
        <f>IF(ISNA(VLOOKUP(G491,Round4_Transactions!$A$2:$F$800,3,FALSE)), 0,VLOOKUP(G491,Round4_Transactions!$A$2:$F$800,3,FALSE))</f>
        <v>0</v>
      </c>
      <c r="J491" s="60">
        <f>IF(ISNA(VLOOKUP(G491,Round4_Transactions!$A$2:$F$800,4,FALSE)), 0,VLOOKUP(G491,Round4_Transactions!$A$2:$F$800,4,FALSE))</f>
        <v>0</v>
      </c>
      <c r="K491" s="60">
        <f>IF(ISNA(VLOOKUP(G491,Round4_Transactions!$A$2:$F$800,5,FALSE)), 0,VLOOKUP(G491,Round4_Transactions!$A$2:$F$800,5,FALSE))</f>
        <v>0</v>
      </c>
      <c r="L491" s="86">
        <f>IF(ISNA(VLOOKUP(G491,Round4_Transactions!$A$2:$F$800,6,FALSE)), 0,VLOOKUP(G491,Round4_Transactions!$A$2:$F$800,6,FALSE))</f>
        <v>0</v>
      </c>
      <c r="M491" s="107">
        <f t="shared" si="79"/>
        <v>0</v>
      </c>
      <c r="N491" s="107">
        <f t="shared" si="81"/>
        <v>0</v>
      </c>
      <c r="O491" s="107">
        <f t="shared" si="82"/>
        <v>0</v>
      </c>
      <c r="P491" s="107">
        <f t="shared" si="83"/>
        <v>0</v>
      </c>
      <c r="Q491" s="107">
        <f t="shared" si="84"/>
        <v>0</v>
      </c>
      <c r="R491" s="107">
        <f t="shared" si="85"/>
        <v>0</v>
      </c>
      <c r="S491" s="107">
        <f t="shared" si="86"/>
        <v>0</v>
      </c>
      <c r="T491" s="107">
        <f t="shared" si="87"/>
        <v>0</v>
      </c>
      <c r="U491" s="107">
        <f t="shared" si="88"/>
        <v>0</v>
      </c>
      <c r="V491" s="107">
        <f t="shared" si="89"/>
        <v>0</v>
      </c>
      <c r="W491" s="107">
        <f t="shared" si="90"/>
        <v>0</v>
      </c>
      <c r="X491" s="107">
        <f t="shared" si="91"/>
        <v>0</v>
      </c>
      <c r="Y491" s="107">
        <f t="shared" si="92"/>
        <v>0</v>
      </c>
      <c r="Z491" s="107">
        <f t="shared" si="106"/>
        <v>0</v>
      </c>
      <c r="AA491" s="107">
        <f t="shared" si="107"/>
        <v>0</v>
      </c>
      <c r="AB491" s="107">
        <f t="shared" si="108"/>
        <v>0</v>
      </c>
      <c r="AC491" s="107">
        <f t="shared" si="109"/>
        <v>0</v>
      </c>
      <c r="AD491" s="107">
        <f t="shared" si="110"/>
        <v>0</v>
      </c>
      <c r="AE491" s="107">
        <f t="shared" si="111"/>
        <v>0</v>
      </c>
      <c r="AF491" s="107">
        <f t="shared" si="112"/>
        <v>0</v>
      </c>
      <c r="AG491" s="107">
        <f t="shared" si="113"/>
        <v>0</v>
      </c>
      <c r="AH491" s="107">
        <f t="shared" si="114"/>
        <v>0</v>
      </c>
      <c r="AI491" s="107">
        <f t="shared" si="115"/>
        <v>0</v>
      </c>
      <c r="AJ491" s="107">
        <f t="shared" si="116"/>
        <v>0</v>
      </c>
      <c r="AK491" s="107">
        <f t="shared" si="117"/>
        <v>0</v>
      </c>
    </row>
    <row r="492">
      <c r="A492" s="107"/>
      <c r="B492" s="107"/>
      <c r="C492" s="107"/>
      <c r="D492" s="107"/>
      <c r="E492" s="107"/>
      <c r="F492" s="108">
        <f t="shared" si="105"/>
        <v>10602</v>
      </c>
      <c r="G492" s="90" t="s">
        <v>684</v>
      </c>
      <c r="H492" s="14">
        <f>IF(ISNA(VLOOKUP(G492,Round4_Transactions!$A$2:$F$800,2,FALSE)), 0,VLOOKUP(G492,Round4_Transactions!$A$2:$F$800,2,FALSE))</f>
        <v>0</v>
      </c>
      <c r="I492" s="60">
        <f>IF(ISNA(VLOOKUP(G492,Round4_Transactions!$A$2:$F$800,3,FALSE)), 0,VLOOKUP(G492,Round4_Transactions!$A$2:$F$800,3,FALSE))</f>
        <v>0</v>
      </c>
      <c r="J492" s="60">
        <f>IF(ISNA(VLOOKUP(G492,Round4_Transactions!$A$2:$F$800,4,FALSE)), 0,VLOOKUP(G492,Round4_Transactions!$A$2:$F$800,4,FALSE))</f>
        <v>0</v>
      </c>
      <c r="K492" s="60">
        <f>IF(ISNA(VLOOKUP(G492,Round4_Transactions!$A$2:$F$800,5,FALSE)), 0,VLOOKUP(G492,Round4_Transactions!$A$2:$F$800,5,FALSE))</f>
        <v>0</v>
      </c>
      <c r="L492" s="86">
        <f>IF(ISNA(VLOOKUP(G492,Round4_Transactions!$A$2:$F$800,6,FALSE)), 0,VLOOKUP(G492,Round4_Transactions!$A$2:$F$800,6,FALSE))</f>
        <v>0</v>
      </c>
      <c r="M492" s="107">
        <f t="shared" si="79"/>
        <v>0</v>
      </c>
      <c r="N492" s="107">
        <f t="shared" si="81"/>
        <v>0</v>
      </c>
      <c r="O492" s="107">
        <f t="shared" si="82"/>
        <v>0</v>
      </c>
      <c r="P492" s="107">
        <f t="shared" si="83"/>
        <v>0</v>
      </c>
      <c r="Q492" s="107">
        <f t="shared" si="84"/>
        <v>0</v>
      </c>
      <c r="R492" s="107">
        <f t="shared" si="85"/>
        <v>0</v>
      </c>
      <c r="S492" s="107">
        <f t="shared" si="86"/>
        <v>0</v>
      </c>
      <c r="T492" s="107">
        <f t="shared" si="87"/>
        <v>0</v>
      </c>
      <c r="U492" s="107">
        <f t="shared" si="88"/>
        <v>0</v>
      </c>
      <c r="V492" s="107">
        <f t="shared" si="89"/>
        <v>0</v>
      </c>
      <c r="W492" s="107">
        <f t="shared" si="90"/>
        <v>0</v>
      </c>
      <c r="X492" s="107">
        <f t="shared" si="91"/>
        <v>0</v>
      </c>
      <c r="Y492" s="107">
        <f t="shared" si="92"/>
        <v>0</v>
      </c>
      <c r="Z492" s="107">
        <f t="shared" si="106"/>
        <v>0</v>
      </c>
      <c r="AA492" s="107">
        <f t="shared" si="107"/>
        <v>0</v>
      </c>
      <c r="AB492" s="107">
        <f t="shared" si="108"/>
        <v>0</v>
      </c>
      <c r="AC492" s="107">
        <f t="shared" si="109"/>
        <v>0</v>
      </c>
      <c r="AD492" s="107">
        <f t="shared" si="110"/>
        <v>0</v>
      </c>
      <c r="AE492" s="107">
        <f t="shared" si="111"/>
        <v>0</v>
      </c>
      <c r="AF492" s="107">
        <f t="shared" si="112"/>
        <v>0</v>
      </c>
      <c r="AG492" s="107">
        <f t="shared" si="113"/>
        <v>0</v>
      </c>
      <c r="AH492" s="107">
        <f t="shared" si="114"/>
        <v>0</v>
      </c>
      <c r="AI492" s="107">
        <f t="shared" si="115"/>
        <v>0</v>
      </c>
      <c r="AJ492" s="107">
        <f t="shared" si="116"/>
        <v>0</v>
      </c>
      <c r="AK492" s="107">
        <f t="shared" si="117"/>
        <v>0</v>
      </c>
    </row>
    <row r="493">
      <c r="A493" s="107"/>
      <c r="B493" s="107"/>
      <c r="C493" s="107"/>
      <c r="D493" s="107"/>
      <c r="E493" s="107"/>
      <c r="F493" s="108">
        <f t="shared" si="105"/>
        <v>10602</v>
      </c>
      <c r="G493" s="90" t="s">
        <v>685</v>
      </c>
      <c r="H493" s="14">
        <f>IF(ISNA(VLOOKUP(G493,Round4_Transactions!$A$2:$F$800,2,FALSE)), 0,VLOOKUP(G493,Round4_Transactions!$A$2:$F$800,2,FALSE))</f>
        <v>0</v>
      </c>
      <c r="I493" s="60">
        <f>IF(ISNA(VLOOKUP(G493,Round4_Transactions!$A$2:$F$800,3,FALSE)), 0,VLOOKUP(G493,Round4_Transactions!$A$2:$F$800,3,FALSE))</f>
        <v>0</v>
      </c>
      <c r="J493" s="60">
        <f>IF(ISNA(VLOOKUP(G493,Round4_Transactions!$A$2:$F$800,4,FALSE)), 0,VLOOKUP(G493,Round4_Transactions!$A$2:$F$800,4,FALSE))</f>
        <v>0</v>
      </c>
      <c r="K493" s="60">
        <f>IF(ISNA(VLOOKUP(G493,Round4_Transactions!$A$2:$F$800,5,FALSE)), 0,VLOOKUP(G493,Round4_Transactions!$A$2:$F$800,5,FALSE))</f>
        <v>0</v>
      </c>
      <c r="L493" s="86">
        <f>IF(ISNA(VLOOKUP(G493,Round4_Transactions!$A$2:$F$800,6,FALSE)), 0,VLOOKUP(G493,Round4_Transactions!$A$2:$F$800,6,FALSE))</f>
        <v>0</v>
      </c>
      <c r="M493" s="107">
        <f t="shared" si="79"/>
        <v>0</v>
      </c>
      <c r="N493" s="107">
        <f t="shared" si="81"/>
        <v>0</v>
      </c>
      <c r="O493" s="107">
        <f t="shared" si="82"/>
        <v>0</v>
      </c>
      <c r="P493" s="107">
        <f t="shared" si="83"/>
        <v>0</v>
      </c>
      <c r="Q493" s="107">
        <f t="shared" si="84"/>
        <v>0</v>
      </c>
      <c r="R493" s="107">
        <f t="shared" si="85"/>
        <v>0</v>
      </c>
      <c r="S493" s="107">
        <f t="shared" si="86"/>
        <v>0</v>
      </c>
      <c r="T493" s="107">
        <f t="shared" si="87"/>
        <v>0</v>
      </c>
      <c r="U493" s="107">
        <f t="shared" si="88"/>
        <v>0</v>
      </c>
      <c r="V493" s="107">
        <f t="shared" si="89"/>
        <v>0</v>
      </c>
      <c r="W493" s="107">
        <f t="shared" si="90"/>
        <v>0</v>
      </c>
      <c r="X493" s="107">
        <f t="shared" si="91"/>
        <v>0</v>
      </c>
      <c r="Y493" s="107">
        <f t="shared" si="92"/>
        <v>0</v>
      </c>
      <c r="Z493" s="107">
        <f t="shared" si="106"/>
        <v>0</v>
      </c>
      <c r="AA493" s="107">
        <f t="shared" si="107"/>
        <v>0</v>
      </c>
      <c r="AB493" s="107">
        <f t="shared" si="108"/>
        <v>0</v>
      </c>
      <c r="AC493" s="107">
        <f t="shared" si="109"/>
        <v>0</v>
      </c>
      <c r="AD493" s="107">
        <f t="shared" si="110"/>
        <v>0</v>
      </c>
      <c r="AE493" s="107">
        <f t="shared" si="111"/>
        <v>0</v>
      </c>
      <c r="AF493" s="107">
        <f t="shared" si="112"/>
        <v>0</v>
      </c>
      <c r="AG493" s="107">
        <f t="shared" si="113"/>
        <v>0</v>
      </c>
      <c r="AH493" s="107">
        <f t="shared" si="114"/>
        <v>0</v>
      </c>
      <c r="AI493" s="107">
        <f t="shared" si="115"/>
        <v>0</v>
      </c>
      <c r="AJ493" s="107">
        <f t="shared" si="116"/>
        <v>0</v>
      </c>
      <c r="AK493" s="107">
        <f t="shared" si="117"/>
        <v>0</v>
      </c>
    </row>
    <row r="494">
      <c r="A494" s="107"/>
      <c r="B494" s="107"/>
      <c r="C494" s="107"/>
      <c r="D494" s="107"/>
      <c r="E494" s="107"/>
      <c r="F494" s="108">
        <f t="shared" si="105"/>
        <v>10602</v>
      </c>
      <c r="G494" s="90" t="s">
        <v>686</v>
      </c>
      <c r="H494" s="14">
        <f>IF(ISNA(VLOOKUP(G494,Round4_Transactions!$A$2:$F$800,2,FALSE)), 0,VLOOKUP(G494,Round4_Transactions!$A$2:$F$800,2,FALSE))</f>
        <v>0</v>
      </c>
      <c r="I494" s="60">
        <f>IF(ISNA(VLOOKUP(G494,Round4_Transactions!$A$2:$F$800,3,FALSE)), 0,VLOOKUP(G494,Round4_Transactions!$A$2:$F$800,3,FALSE))</f>
        <v>0</v>
      </c>
      <c r="J494" s="60">
        <f>IF(ISNA(VLOOKUP(G494,Round4_Transactions!$A$2:$F$800,4,FALSE)), 0,VLOOKUP(G494,Round4_Transactions!$A$2:$F$800,4,FALSE))</f>
        <v>0</v>
      </c>
      <c r="K494" s="60">
        <f>IF(ISNA(VLOOKUP(G494,Round4_Transactions!$A$2:$F$800,5,FALSE)), 0,VLOOKUP(G494,Round4_Transactions!$A$2:$F$800,5,FALSE))</f>
        <v>0</v>
      </c>
      <c r="L494" s="86">
        <f>IF(ISNA(VLOOKUP(G494,Round4_Transactions!$A$2:$F$800,6,FALSE)), 0,VLOOKUP(G494,Round4_Transactions!$A$2:$F$800,6,FALSE))</f>
        <v>0</v>
      </c>
      <c r="M494" s="107">
        <f t="shared" si="79"/>
        <v>0</v>
      </c>
      <c r="N494" s="107">
        <f t="shared" si="81"/>
        <v>0</v>
      </c>
      <c r="O494" s="107">
        <f t="shared" si="82"/>
        <v>0</v>
      </c>
      <c r="P494" s="107">
        <f t="shared" si="83"/>
        <v>0</v>
      </c>
      <c r="Q494" s="107">
        <f t="shared" si="84"/>
        <v>0</v>
      </c>
      <c r="R494" s="107">
        <f t="shared" si="85"/>
        <v>0</v>
      </c>
      <c r="S494" s="107">
        <f t="shared" si="86"/>
        <v>0</v>
      </c>
      <c r="T494" s="107">
        <f t="shared" si="87"/>
        <v>0</v>
      </c>
      <c r="U494" s="107">
        <f t="shared" si="88"/>
        <v>0</v>
      </c>
      <c r="V494" s="107">
        <f t="shared" si="89"/>
        <v>0</v>
      </c>
      <c r="W494" s="107">
        <f t="shared" si="90"/>
        <v>0</v>
      </c>
      <c r="X494" s="107">
        <f t="shared" si="91"/>
        <v>0</v>
      </c>
      <c r="Y494" s="107">
        <f t="shared" si="92"/>
        <v>0</v>
      </c>
      <c r="Z494" s="107">
        <f t="shared" si="106"/>
        <v>0</v>
      </c>
      <c r="AA494" s="107">
        <f t="shared" si="107"/>
        <v>0</v>
      </c>
      <c r="AB494" s="107">
        <f t="shared" si="108"/>
        <v>0</v>
      </c>
      <c r="AC494" s="107">
        <f t="shared" si="109"/>
        <v>0</v>
      </c>
      <c r="AD494" s="107">
        <f t="shared" si="110"/>
        <v>0</v>
      </c>
      <c r="AE494" s="107">
        <f t="shared" si="111"/>
        <v>0</v>
      </c>
      <c r="AF494" s="107">
        <f t="shared" si="112"/>
        <v>0</v>
      </c>
      <c r="AG494" s="107">
        <f t="shared" si="113"/>
        <v>0</v>
      </c>
      <c r="AH494" s="107">
        <f t="shared" si="114"/>
        <v>0</v>
      </c>
      <c r="AI494" s="107">
        <f t="shared" si="115"/>
        <v>0</v>
      </c>
      <c r="AJ494" s="107">
        <f t="shared" si="116"/>
        <v>0</v>
      </c>
      <c r="AK494" s="107">
        <f t="shared" si="117"/>
        <v>0</v>
      </c>
    </row>
    <row r="495">
      <c r="A495" s="107"/>
      <c r="B495" s="107"/>
      <c r="C495" s="107"/>
      <c r="D495" s="107"/>
      <c r="E495" s="107"/>
      <c r="F495" s="108">
        <f t="shared" si="105"/>
        <v>10602</v>
      </c>
      <c r="G495" s="90" t="s">
        <v>687</v>
      </c>
      <c r="H495" s="14">
        <f>IF(ISNA(VLOOKUP(G495,Round4_Transactions!$A$2:$F$800,2,FALSE)), 0,VLOOKUP(G495,Round4_Transactions!$A$2:$F$800,2,FALSE))</f>
        <v>0</v>
      </c>
      <c r="I495" s="60">
        <f>IF(ISNA(VLOOKUP(G495,Round4_Transactions!$A$2:$F$800,3,FALSE)), 0,VLOOKUP(G495,Round4_Transactions!$A$2:$F$800,3,FALSE))</f>
        <v>0</v>
      </c>
      <c r="J495" s="60">
        <f>IF(ISNA(VLOOKUP(G495,Round4_Transactions!$A$2:$F$800,4,FALSE)), 0,VLOOKUP(G495,Round4_Transactions!$A$2:$F$800,4,FALSE))</f>
        <v>0</v>
      </c>
      <c r="K495" s="60">
        <f>IF(ISNA(VLOOKUP(G495,Round4_Transactions!$A$2:$F$800,5,FALSE)), 0,VLOOKUP(G495,Round4_Transactions!$A$2:$F$800,5,FALSE))</f>
        <v>0</v>
      </c>
      <c r="L495" s="86">
        <f>IF(ISNA(VLOOKUP(G495,Round4_Transactions!$A$2:$F$800,6,FALSE)), 0,VLOOKUP(G495,Round4_Transactions!$A$2:$F$800,6,FALSE))</f>
        <v>0</v>
      </c>
      <c r="M495" s="107">
        <f t="shared" si="79"/>
        <v>0</v>
      </c>
      <c r="N495" s="107">
        <f t="shared" si="81"/>
        <v>0</v>
      </c>
      <c r="O495" s="107">
        <f t="shared" si="82"/>
        <v>0</v>
      </c>
      <c r="P495" s="107">
        <f t="shared" si="83"/>
        <v>0</v>
      </c>
      <c r="Q495" s="107">
        <f t="shared" si="84"/>
        <v>0</v>
      </c>
      <c r="R495" s="107">
        <f t="shared" si="85"/>
        <v>0</v>
      </c>
      <c r="S495" s="107">
        <f t="shared" si="86"/>
        <v>0</v>
      </c>
      <c r="T495" s="107">
        <f t="shared" si="87"/>
        <v>0</v>
      </c>
      <c r="U495" s="107">
        <f t="shared" si="88"/>
        <v>0</v>
      </c>
      <c r="V495" s="107">
        <f t="shared" si="89"/>
        <v>0</v>
      </c>
      <c r="W495" s="107">
        <f t="shared" si="90"/>
        <v>0</v>
      </c>
      <c r="X495" s="107">
        <f t="shared" si="91"/>
        <v>0</v>
      </c>
      <c r="Y495" s="107">
        <f t="shared" si="92"/>
        <v>0</v>
      </c>
      <c r="Z495" s="107">
        <f t="shared" si="106"/>
        <v>0</v>
      </c>
      <c r="AA495" s="107">
        <f t="shared" si="107"/>
        <v>0</v>
      </c>
      <c r="AB495" s="107">
        <f t="shared" si="108"/>
        <v>0</v>
      </c>
      <c r="AC495" s="107">
        <f t="shared" si="109"/>
        <v>0</v>
      </c>
      <c r="AD495" s="107">
        <f t="shared" si="110"/>
        <v>0</v>
      </c>
      <c r="AE495" s="107">
        <f t="shared" si="111"/>
        <v>0</v>
      </c>
      <c r="AF495" s="107">
        <f t="shared" si="112"/>
        <v>0</v>
      </c>
      <c r="AG495" s="107">
        <f t="shared" si="113"/>
        <v>0</v>
      </c>
      <c r="AH495" s="107">
        <f t="shared" si="114"/>
        <v>0</v>
      </c>
      <c r="AI495" s="107">
        <f t="shared" si="115"/>
        <v>0</v>
      </c>
      <c r="AJ495" s="107">
        <f t="shared" si="116"/>
        <v>0</v>
      </c>
      <c r="AK495" s="107">
        <f t="shared" si="117"/>
        <v>0</v>
      </c>
    </row>
    <row r="496">
      <c r="A496" s="107"/>
      <c r="B496" s="107"/>
      <c r="C496" s="107"/>
      <c r="D496" s="107"/>
      <c r="E496" s="107"/>
      <c r="F496" s="108">
        <f t="shared" si="105"/>
        <v>10602</v>
      </c>
      <c r="G496" s="90" t="s">
        <v>688</v>
      </c>
      <c r="H496" s="14">
        <f>IF(ISNA(VLOOKUP(G496,Round4_Transactions!$A$2:$F$800,2,FALSE)), 0,VLOOKUP(G496,Round4_Transactions!$A$2:$F$800,2,FALSE))</f>
        <v>0</v>
      </c>
      <c r="I496" s="60">
        <f>IF(ISNA(VLOOKUP(G496,Round4_Transactions!$A$2:$F$800,3,FALSE)), 0,VLOOKUP(G496,Round4_Transactions!$A$2:$F$800,3,FALSE))</f>
        <v>0</v>
      </c>
      <c r="J496" s="60">
        <f>IF(ISNA(VLOOKUP(G496,Round4_Transactions!$A$2:$F$800,4,FALSE)), 0,VLOOKUP(G496,Round4_Transactions!$A$2:$F$800,4,FALSE))</f>
        <v>0</v>
      </c>
      <c r="K496" s="60">
        <f>IF(ISNA(VLOOKUP(G496,Round4_Transactions!$A$2:$F$800,5,FALSE)), 0,VLOOKUP(G496,Round4_Transactions!$A$2:$F$800,5,FALSE))</f>
        <v>0</v>
      </c>
      <c r="L496" s="86">
        <f>IF(ISNA(VLOOKUP(G496,Round4_Transactions!$A$2:$F$800,6,FALSE)), 0,VLOOKUP(G496,Round4_Transactions!$A$2:$F$800,6,FALSE))</f>
        <v>0</v>
      </c>
      <c r="M496" s="107">
        <f t="shared" si="79"/>
        <v>0</v>
      </c>
      <c r="N496" s="107">
        <f t="shared" si="81"/>
        <v>0</v>
      </c>
      <c r="O496" s="107">
        <f t="shared" si="82"/>
        <v>0</v>
      </c>
      <c r="P496" s="107">
        <f t="shared" si="83"/>
        <v>0</v>
      </c>
      <c r="Q496" s="107">
        <f t="shared" si="84"/>
        <v>0</v>
      </c>
      <c r="R496" s="107">
        <f t="shared" si="85"/>
        <v>0</v>
      </c>
      <c r="S496" s="107">
        <f t="shared" si="86"/>
        <v>0</v>
      </c>
      <c r="T496" s="107">
        <f t="shared" si="87"/>
        <v>0</v>
      </c>
      <c r="U496" s="107">
        <f t="shared" si="88"/>
        <v>0</v>
      </c>
      <c r="V496" s="107">
        <f t="shared" si="89"/>
        <v>0</v>
      </c>
      <c r="W496" s="107">
        <f t="shared" si="90"/>
        <v>0</v>
      </c>
      <c r="X496" s="107">
        <f t="shared" si="91"/>
        <v>0</v>
      </c>
      <c r="Y496" s="107">
        <f t="shared" si="92"/>
        <v>0</v>
      </c>
      <c r="Z496" s="107">
        <f t="shared" si="106"/>
        <v>0</v>
      </c>
      <c r="AA496" s="107">
        <f t="shared" si="107"/>
        <v>0</v>
      </c>
      <c r="AB496" s="107">
        <f t="shared" si="108"/>
        <v>0</v>
      </c>
      <c r="AC496" s="107">
        <f t="shared" si="109"/>
        <v>0</v>
      </c>
      <c r="AD496" s="107">
        <f t="shared" si="110"/>
        <v>0</v>
      </c>
      <c r="AE496" s="107">
        <f t="shared" si="111"/>
        <v>0</v>
      </c>
      <c r="AF496" s="107">
        <f t="shared" si="112"/>
        <v>0</v>
      </c>
      <c r="AG496" s="107">
        <f t="shared" si="113"/>
        <v>0</v>
      </c>
      <c r="AH496" s="107">
        <f t="shared" si="114"/>
        <v>0</v>
      </c>
      <c r="AI496" s="107">
        <f t="shared" si="115"/>
        <v>0</v>
      </c>
      <c r="AJ496" s="107">
        <f t="shared" si="116"/>
        <v>0</v>
      </c>
      <c r="AK496" s="107">
        <f t="shared" si="117"/>
        <v>0</v>
      </c>
    </row>
    <row r="497">
      <c r="A497" s="107"/>
      <c r="B497" s="107"/>
      <c r="C497" s="107"/>
      <c r="D497" s="107"/>
      <c r="E497" s="107"/>
      <c r="F497" s="108">
        <f t="shared" si="105"/>
        <v>10602</v>
      </c>
      <c r="G497" s="90" t="s">
        <v>689</v>
      </c>
      <c r="H497" s="14">
        <f>IF(ISNA(VLOOKUP(G497,Round4_Transactions!$A$2:$F$800,2,FALSE)), 0,VLOOKUP(G497,Round4_Transactions!$A$2:$F$800,2,FALSE))</f>
        <v>0</v>
      </c>
      <c r="I497" s="60">
        <f>IF(ISNA(VLOOKUP(G497,Round4_Transactions!$A$2:$F$800,3,FALSE)), 0,VLOOKUP(G497,Round4_Transactions!$A$2:$F$800,3,FALSE))</f>
        <v>0</v>
      </c>
      <c r="J497" s="60">
        <f>IF(ISNA(VLOOKUP(G497,Round4_Transactions!$A$2:$F$800,4,FALSE)), 0,VLOOKUP(G497,Round4_Transactions!$A$2:$F$800,4,FALSE))</f>
        <v>0</v>
      </c>
      <c r="K497" s="60">
        <f>IF(ISNA(VLOOKUP(G497,Round4_Transactions!$A$2:$F$800,5,FALSE)), 0,VLOOKUP(G497,Round4_Transactions!$A$2:$F$800,5,FALSE))</f>
        <v>0</v>
      </c>
      <c r="L497" s="86">
        <f>IF(ISNA(VLOOKUP(G497,Round4_Transactions!$A$2:$F$800,6,FALSE)), 0,VLOOKUP(G497,Round4_Transactions!$A$2:$F$800,6,FALSE))</f>
        <v>0</v>
      </c>
      <c r="M497" s="107">
        <f t="shared" si="79"/>
        <v>0</v>
      </c>
      <c r="N497" s="107">
        <f t="shared" si="81"/>
        <v>0</v>
      </c>
      <c r="O497" s="107">
        <f t="shared" si="82"/>
        <v>0</v>
      </c>
      <c r="P497" s="107">
        <f t="shared" si="83"/>
        <v>0</v>
      </c>
      <c r="Q497" s="107">
        <f t="shared" si="84"/>
        <v>0</v>
      </c>
      <c r="R497" s="107">
        <f t="shared" si="85"/>
        <v>0</v>
      </c>
      <c r="S497" s="107">
        <f t="shared" si="86"/>
        <v>0</v>
      </c>
      <c r="T497" s="107">
        <f t="shared" si="87"/>
        <v>0</v>
      </c>
      <c r="U497" s="107">
        <f t="shared" si="88"/>
        <v>0</v>
      </c>
      <c r="V497" s="107">
        <f t="shared" si="89"/>
        <v>0</v>
      </c>
      <c r="W497" s="107">
        <f t="shared" si="90"/>
        <v>0</v>
      </c>
      <c r="X497" s="107">
        <f t="shared" si="91"/>
        <v>0</v>
      </c>
      <c r="Y497" s="107">
        <f t="shared" si="92"/>
        <v>0</v>
      </c>
      <c r="Z497" s="107">
        <f t="shared" si="106"/>
        <v>0</v>
      </c>
      <c r="AA497" s="107">
        <f t="shared" si="107"/>
        <v>0</v>
      </c>
      <c r="AB497" s="107">
        <f t="shared" si="108"/>
        <v>0</v>
      </c>
      <c r="AC497" s="107">
        <f t="shared" si="109"/>
        <v>0</v>
      </c>
      <c r="AD497" s="107">
        <f t="shared" si="110"/>
        <v>0</v>
      </c>
      <c r="AE497" s="107">
        <f t="shared" si="111"/>
        <v>0</v>
      </c>
      <c r="AF497" s="107">
        <f t="shared" si="112"/>
        <v>0</v>
      </c>
      <c r="AG497" s="107">
        <f t="shared" si="113"/>
        <v>0</v>
      </c>
      <c r="AH497" s="107">
        <f t="shared" si="114"/>
        <v>0</v>
      </c>
      <c r="AI497" s="107">
        <f t="shared" si="115"/>
        <v>0</v>
      </c>
      <c r="AJ497" s="107">
        <f t="shared" si="116"/>
        <v>0</v>
      </c>
      <c r="AK497" s="107">
        <f t="shared" si="117"/>
        <v>0</v>
      </c>
    </row>
    <row r="498">
      <c r="A498" s="107"/>
      <c r="B498" s="107"/>
      <c r="C498" s="107"/>
      <c r="D498" s="107"/>
      <c r="E498" s="107"/>
      <c r="F498" s="108">
        <f t="shared" si="105"/>
        <v>10602</v>
      </c>
      <c r="G498" s="90" t="s">
        <v>690</v>
      </c>
      <c r="H498" s="14">
        <f>IF(ISNA(VLOOKUP(G498,Round4_Transactions!$A$2:$F$800,2,FALSE)), 0,VLOOKUP(G498,Round4_Transactions!$A$2:$F$800,2,FALSE))</f>
        <v>0</v>
      </c>
      <c r="I498" s="60">
        <f>IF(ISNA(VLOOKUP(G498,Round4_Transactions!$A$2:$F$800,3,FALSE)), 0,VLOOKUP(G498,Round4_Transactions!$A$2:$F$800,3,FALSE))</f>
        <v>0</v>
      </c>
      <c r="J498" s="60">
        <f>IF(ISNA(VLOOKUP(G498,Round4_Transactions!$A$2:$F$800,4,FALSE)), 0,VLOOKUP(G498,Round4_Transactions!$A$2:$F$800,4,FALSE))</f>
        <v>0</v>
      </c>
      <c r="K498" s="60">
        <f>IF(ISNA(VLOOKUP(G498,Round4_Transactions!$A$2:$F$800,5,FALSE)), 0,VLOOKUP(G498,Round4_Transactions!$A$2:$F$800,5,FALSE))</f>
        <v>0</v>
      </c>
      <c r="L498" s="86">
        <f>IF(ISNA(VLOOKUP(G498,Round4_Transactions!$A$2:$F$800,6,FALSE)), 0,VLOOKUP(G498,Round4_Transactions!$A$2:$F$800,6,FALSE))</f>
        <v>0</v>
      </c>
      <c r="M498" s="107">
        <f t="shared" si="79"/>
        <v>0</v>
      </c>
      <c r="N498" s="107">
        <f t="shared" si="81"/>
        <v>0</v>
      </c>
      <c r="O498" s="107">
        <f t="shared" si="82"/>
        <v>0</v>
      </c>
      <c r="P498" s="107">
        <f t="shared" si="83"/>
        <v>0</v>
      </c>
      <c r="Q498" s="107">
        <f t="shared" si="84"/>
        <v>0</v>
      </c>
      <c r="R498" s="107">
        <f t="shared" si="85"/>
        <v>0</v>
      </c>
      <c r="S498" s="107">
        <f t="shared" si="86"/>
        <v>0</v>
      </c>
      <c r="T498" s="107">
        <f t="shared" si="87"/>
        <v>0</v>
      </c>
      <c r="U498" s="107">
        <f t="shared" si="88"/>
        <v>0</v>
      </c>
      <c r="V498" s="107">
        <f t="shared" si="89"/>
        <v>0</v>
      </c>
      <c r="W498" s="107">
        <f t="shared" si="90"/>
        <v>0</v>
      </c>
      <c r="X498" s="107">
        <f t="shared" si="91"/>
        <v>0</v>
      </c>
      <c r="Y498" s="107">
        <f t="shared" si="92"/>
        <v>0</v>
      </c>
      <c r="Z498" s="107">
        <f t="shared" si="106"/>
        <v>0</v>
      </c>
      <c r="AA498" s="107">
        <f t="shared" si="107"/>
        <v>0</v>
      </c>
      <c r="AB498" s="107">
        <f t="shared" si="108"/>
        <v>0</v>
      </c>
      <c r="AC498" s="107">
        <f t="shared" si="109"/>
        <v>0</v>
      </c>
      <c r="AD498" s="107">
        <f t="shared" si="110"/>
        <v>0</v>
      </c>
      <c r="AE498" s="107">
        <f t="shared" si="111"/>
        <v>0</v>
      </c>
      <c r="AF498" s="107">
        <f t="shared" si="112"/>
        <v>0</v>
      </c>
      <c r="AG498" s="107">
        <f t="shared" si="113"/>
        <v>0</v>
      </c>
      <c r="AH498" s="107">
        <f t="shared" si="114"/>
        <v>0</v>
      </c>
      <c r="AI498" s="107">
        <f t="shared" si="115"/>
        <v>0</v>
      </c>
      <c r="AJ498" s="107">
        <f t="shared" si="116"/>
        <v>0</v>
      </c>
      <c r="AK498" s="107">
        <f t="shared" si="117"/>
        <v>0</v>
      </c>
    </row>
    <row r="499">
      <c r="A499" s="107"/>
      <c r="B499" s="107"/>
      <c r="C499" s="107"/>
      <c r="D499" s="107"/>
      <c r="E499" s="107"/>
      <c r="F499" s="108">
        <f t="shared" si="105"/>
        <v>10602</v>
      </c>
      <c r="G499" s="90" t="s">
        <v>691</v>
      </c>
      <c r="H499" s="14">
        <f>IF(ISNA(VLOOKUP(G499,Round4_Transactions!$A$2:$F$800,2,FALSE)), 0,VLOOKUP(G499,Round4_Transactions!$A$2:$F$800,2,FALSE))</f>
        <v>0</v>
      </c>
      <c r="I499" s="60">
        <f>IF(ISNA(VLOOKUP(G499,Round4_Transactions!$A$2:$F$800,3,FALSE)), 0,VLOOKUP(G499,Round4_Transactions!$A$2:$F$800,3,FALSE))</f>
        <v>0</v>
      </c>
      <c r="J499" s="60">
        <f>IF(ISNA(VLOOKUP(G499,Round4_Transactions!$A$2:$F$800,4,FALSE)), 0,VLOOKUP(G499,Round4_Transactions!$A$2:$F$800,4,FALSE))</f>
        <v>0</v>
      </c>
      <c r="K499" s="60">
        <f>IF(ISNA(VLOOKUP(G499,Round4_Transactions!$A$2:$F$800,5,FALSE)), 0,VLOOKUP(G499,Round4_Transactions!$A$2:$F$800,5,FALSE))</f>
        <v>0</v>
      </c>
      <c r="L499" s="86">
        <f>IF(ISNA(VLOOKUP(G499,Round4_Transactions!$A$2:$F$800,6,FALSE)), 0,VLOOKUP(G499,Round4_Transactions!$A$2:$F$800,6,FALSE))</f>
        <v>0</v>
      </c>
      <c r="M499" s="107">
        <f t="shared" si="79"/>
        <v>0</v>
      </c>
      <c r="N499" s="107">
        <f t="shared" si="81"/>
        <v>0</v>
      </c>
      <c r="O499" s="107">
        <f t="shared" si="82"/>
        <v>0</v>
      </c>
      <c r="P499" s="107">
        <f t="shared" si="83"/>
        <v>0</v>
      </c>
      <c r="Q499" s="107">
        <f t="shared" si="84"/>
        <v>0</v>
      </c>
      <c r="R499" s="107">
        <f t="shared" si="85"/>
        <v>0</v>
      </c>
      <c r="S499" s="107">
        <f t="shared" si="86"/>
        <v>0</v>
      </c>
      <c r="T499" s="107">
        <f t="shared" si="87"/>
        <v>0</v>
      </c>
      <c r="U499" s="107">
        <f t="shared" si="88"/>
        <v>0</v>
      </c>
      <c r="V499" s="107">
        <f t="shared" si="89"/>
        <v>0</v>
      </c>
      <c r="W499" s="107">
        <f t="shared" si="90"/>
        <v>0</v>
      </c>
      <c r="X499" s="107">
        <f t="shared" si="91"/>
        <v>0</v>
      </c>
      <c r="Y499" s="107">
        <f t="shared" si="92"/>
        <v>0</v>
      </c>
      <c r="Z499" s="107">
        <f t="shared" si="106"/>
        <v>0</v>
      </c>
      <c r="AA499" s="107">
        <f t="shared" si="107"/>
        <v>0</v>
      </c>
      <c r="AB499" s="107">
        <f t="shared" si="108"/>
        <v>0</v>
      </c>
      <c r="AC499" s="107">
        <f t="shared" si="109"/>
        <v>0</v>
      </c>
      <c r="AD499" s="107">
        <f t="shared" si="110"/>
        <v>0</v>
      </c>
      <c r="AE499" s="107">
        <f t="shared" si="111"/>
        <v>0</v>
      </c>
      <c r="AF499" s="107">
        <f t="shared" si="112"/>
        <v>0</v>
      </c>
      <c r="AG499" s="107">
        <f t="shared" si="113"/>
        <v>0</v>
      </c>
      <c r="AH499" s="107">
        <f t="shared" si="114"/>
        <v>0</v>
      </c>
      <c r="AI499" s="107">
        <f t="shared" si="115"/>
        <v>0</v>
      </c>
      <c r="AJ499" s="107">
        <f t="shared" si="116"/>
        <v>0</v>
      </c>
      <c r="AK499" s="107">
        <f t="shared" si="117"/>
        <v>0</v>
      </c>
    </row>
    <row r="500">
      <c r="A500" s="107"/>
      <c r="B500" s="107"/>
      <c r="C500" s="107"/>
      <c r="D500" s="107"/>
      <c r="E500" s="107"/>
      <c r="F500" s="108">
        <f t="shared" si="105"/>
        <v>10602</v>
      </c>
      <c r="G500" s="90" t="s">
        <v>692</v>
      </c>
      <c r="H500" s="14">
        <f>IF(ISNA(VLOOKUP(G500,Round4_Transactions!$A$2:$F$800,2,FALSE)), 0,VLOOKUP(G500,Round4_Transactions!$A$2:$F$800,2,FALSE))</f>
        <v>0</v>
      </c>
      <c r="I500" s="60">
        <f>IF(ISNA(VLOOKUP(G500,Round4_Transactions!$A$2:$F$800,3,FALSE)), 0,VLOOKUP(G500,Round4_Transactions!$A$2:$F$800,3,FALSE))</f>
        <v>0</v>
      </c>
      <c r="J500" s="60">
        <f>IF(ISNA(VLOOKUP(G500,Round4_Transactions!$A$2:$F$800,4,FALSE)), 0,VLOOKUP(G500,Round4_Transactions!$A$2:$F$800,4,FALSE))</f>
        <v>0</v>
      </c>
      <c r="K500" s="60">
        <f>IF(ISNA(VLOOKUP(G500,Round4_Transactions!$A$2:$F$800,5,FALSE)), 0,VLOOKUP(G500,Round4_Transactions!$A$2:$F$800,5,FALSE))</f>
        <v>0</v>
      </c>
      <c r="L500" s="86">
        <f>IF(ISNA(VLOOKUP(G500,Round4_Transactions!$A$2:$F$800,6,FALSE)), 0,VLOOKUP(G500,Round4_Transactions!$A$2:$F$800,6,FALSE))</f>
        <v>0</v>
      </c>
      <c r="M500" s="107">
        <f t="shared" si="79"/>
        <v>0</v>
      </c>
      <c r="N500" s="107">
        <f t="shared" si="81"/>
        <v>0</v>
      </c>
      <c r="O500" s="107">
        <f t="shared" si="82"/>
        <v>0</v>
      </c>
      <c r="P500" s="107">
        <f t="shared" si="83"/>
        <v>0</v>
      </c>
      <c r="Q500" s="107">
        <f t="shared" si="84"/>
        <v>0</v>
      </c>
      <c r="R500" s="107">
        <f t="shared" si="85"/>
        <v>0</v>
      </c>
      <c r="S500" s="107">
        <f t="shared" si="86"/>
        <v>0</v>
      </c>
      <c r="T500" s="107">
        <f t="shared" si="87"/>
        <v>0</v>
      </c>
      <c r="U500" s="107">
        <f t="shared" si="88"/>
        <v>0</v>
      </c>
      <c r="V500" s="107">
        <f t="shared" si="89"/>
        <v>0</v>
      </c>
      <c r="W500" s="107">
        <f t="shared" si="90"/>
        <v>0</v>
      </c>
      <c r="X500" s="107">
        <f t="shared" si="91"/>
        <v>0</v>
      </c>
      <c r="Y500" s="107">
        <f t="shared" si="92"/>
        <v>0</v>
      </c>
      <c r="Z500" s="107">
        <f t="shared" si="106"/>
        <v>0</v>
      </c>
      <c r="AA500" s="107">
        <f t="shared" si="107"/>
        <v>0</v>
      </c>
      <c r="AB500" s="107">
        <f t="shared" si="108"/>
        <v>0</v>
      </c>
      <c r="AC500" s="107">
        <f t="shared" si="109"/>
        <v>0</v>
      </c>
      <c r="AD500" s="107">
        <f t="shared" si="110"/>
        <v>0</v>
      </c>
      <c r="AE500" s="107">
        <f t="shared" si="111"/>
        <v>0</v>
      </c>
      <c r="AF500" s="107">
        <f t="shared" si="112"/>
        <v>0</v>
      </c>
      <c r="AG500" s="107">
        <f t="shared" si="113"/>
        <v>0</v>
      </c>
      <c r="AH500" s="107">
        <f t="shared" si="114"/>
        <v>0</v>
      </c>
      <c r="AI500" s="107">
        <f t="shared" si="115"/>
        <v>0</v>
      </c>
      <c r="AJ500" s="107">
        <f t="shared" si="116"/>
        <v>0</v>
      </c>
      <c r="AK500" s="107">
        <f t="shared" si="117"/>
        <v>0</v>
      </c>
    </row>
    <row r="501">
      <c r="A501" s="107"/>
      <c r="B501" s="107"/>
      <c r="C501" s="107"/>
      <c r="D501" s="107"/>
      <c r="E501" s="107"/>
      <c r="F501" s="108">
        <f t="shared" si="105"/>
        <v>10602</v>
      </c>
      <c r="G501" s="90" t="s">
        <v>693</v>
      </c>
      <c r="H501" s="14">
        <f>IF(ISNA(VLOOKUP(G501,Round4_Transactions!$A$2:$F$800,2,FALSE)), 0,VLOOKUP(G501,Round4_Transactions!$A$2:$F$800,2,FALSE))</f>
        <v>0</v>
      </c>
      <c r="I501" s="60">
        <f>IF(ISNA(VLOOKUP(G501,Round4_Transactions!$A$2:$F$800,3,FALSE)), 0,VLOOKUP(G501,Round4_Transactions!$A$2:$F$800,3,FALSE))</f>
        <v>0</v>
      </c>
      <c r="J501" s="60">
        <f>IF(ISNA(VLOOKUP(G501,Round4_Transactions!$A$2:$F$800,4,FALSE)), 0,VLOOKUP(G501,Round4_Transactions!$A$2:$F$800,4,FALSE))</f>
        <v>0</v>
      </c>
      <c r="K501" s="60">
        <f>IF(ISNA(VLOOKUP(G501,Round4_Transactions!$A$2:$F$800,5,FALSE)), 0,VLOOKUP(G501,Round4_Transactions!$A$2:$F$800,5,FALSE))</f>
        <v>0</v>
      </c>
      <c r="L501" s="86">
        <f>IF(ISNA(VLOOKUP(G501,Round4_Transactions!$A$2:$F$800,6,FALSE)), 0,VLOOKUP(G501,Round4_Transactions!$A$2:$F$800,6,FALSE))</f>
        <v>0</v>
      </c>
      <c r="M501" s="107">
        <f t="shared" si="79"/>
        <v>0</v>
      </c>
      <c r="N501" s="107">
        <f t="shared" si="81"/>
        <v>0</v>
      </c>
      <c r="O501" s="107">
        <f t="shared" si="82"/>
        <v>0</v>
      </c>
      <c r="P501" s="107">
        <f t="shared" si="83"/>
        <v>0</v>
      </c>
      <c r="Q501" s="107">
        <f t="shared" si="84"/>
        <v>0</v>
      </c>
      <c r="R501" s="107">
        <f t="shared" si="85"/>
        <v>0</v>
      </c>
      <c r="S501" s="107">
        <f t="shared" si="86"/>
        <v>0</v>
      </c>
      <c r="T501" s="107">
        <f t="shared" si="87"/>
        <v>0</v>
      </c>
      <c r="U501" s="107">
        <f t="shared" si="88"/>
        <v>0</v>
      </c>
      <c r="V501" s="107">
        <f t="shared" si="89"/>
        <v>0</v>
      </c>
      <c r="W501" s="107">
        <f t="shared" si="90"/>
        <v>0</v>
      </c>
      <c r="X501" s="107">
        <f t="shared" si="91"/>
        <v>0</v>
      </c>
      <c r="Y501" s="107">
        <f t="shared" si="92"/>
        <v>0</v>
      </c>
      <c r="Z501" s="107">
        <f t="shared" si="106"/>
        <v>0</v>
      </c>
      <c r="AA501" s="107">
        <f t="shared" si="107"/>
        <v>0</v>
      </c>
      <c r="AB501" s="107">
        <f t="shared" si="108"/>
        <v>0</v>
      </c>
      <c r="AC501" s="107">
        <f t="shared" si="109"/>
        <v>0</v>
      </c>
      <c r="AD501" s="107">
        <f t="shared" si="110"/>
        <v>0</v>
      </c>
      <c r="AE501" s="107">
        <f t="shared" si="111"/>
        <v>0</v>
      </c>
      <c r="AF501" s="107">
        <f t="shared" si="112"/>
        <v>0</v>
      </c>
      <c r="AG501" s="107">
        <f t="shared" si="113"/>
        <v>0</v>
      </c>
      <c r="AH501" s="107">
        <f t="shared" si="114"/>
        <v>0</v>
      </c>
      <c r="AI501" s="107">
        <f t="shared" si="115"/>
        <v>0</v>
      </c>
      <c r="AJ501" s="107">
        <f t="shared" si="116"/>
        <v>0</v>
      </c>
      <c r="AK501" s="107">
        <f t="shared" si="117"/>
        <v>0</v>
      </c>
    </row>
    <row r="502">
      <c r="A502" s="107"/>
      <c r="B502" s="107"/>
      <c r="C502" s="107"/>
      <c r="D502" s="107"/>
      <c r="E502" s="107"/>
      <c r="F502" s="108">
        <f t="shared" si="105"/>
        <v>10602</v>
      </c>
      <c r="G502" s="90" t="s">
        <v>694</v>
      </c>
      <c r="H502" s="14">
        <f>IF(ISNA(VLOOKUP(G502,Round4_Transactions!$A$2:$F$800,2,FALSE)), 0,VLOOKUP(G502,Round4_Transactions!$A$2:$F$800,2,FALSE))</f>
        <v>0</v>
      </c>
      <c r="I502" s="60">
        <f>IF(ISNA(VLOOKUP(G502,Round4_Transactions!$A$2:$F$800,3,FALSE)), 0,VLOOKUP(G502,Round4_Transactions!$A$2:$F$800,3,FALSE))</f>
        <v>0</v>
      </c>
      <c r="J502" s="60">
        <f>IF(ISNA(VLOOKUP(G502,Round4_Transactions!$A$2:$F$800,4,FALSE)), 0,VLOOKUP(G502,Round4_Transactions!$A$2:$F$800,4,FALSE))</f>
        <v>0</v>
      </c>
      <c r="K502" s="60">
        <f>IF(ISNA(VLOOKUP(G502,Round4_Transactions!$A$2:$F$800,5,FALSE)), 0,VLOOKUP(G502,Round4_Transactions!$A$2:$F$800,5,FALSE))</f>
        <v>0</v>
      </c>
      <c r="L502" s="86">
        <f>IF(ISNA(VLOOKUP(G502,Round4_Transactions!$A$2:$F$800,6,FALSE)), 0,VLOOKUP(G502,Round4_Transactions!$A$2:$F$800,6,FALSE))</f>
        <v>0</v>
      </c>
      <c r="M502" s="107">
        <f t="shared" si="79"/>
        <v>0</v>
      </c>
      <c r="N502" s="107">
        <f t="shared" si="81"/>
        <v>0</v>
      </c>
      <c r="O502" s="107">
        <f t="shared" si="82"/>
        <v>0</v>
      </c>
      <c r="P502" s="107">
        <f t="shared" si="83"/>
        <v>0</v>
      </c>
      <c r="Q502" s="107">
        <f t="shared" si="84"/>
        <v>0</v>
      </c>
      <c r="R502" s="107">
        <f t="shared" si="85"/>
        <v>0</v>
      </c>
      <c r="S502" s="107">
        <f t="shared" si="86"/>
        <v>0</v>
      </c>
      <c r="T502" s="107">
        <f t="shared" si="87"/>
        <v>0</v>
      </c>
      <c r="U502" s="107">
        <f t="shared" si="88"/>
        <v>0</v>
      </c>
      <c r="V502" s="107">
        <f t="shared" si="89"/>
        <v>0</v>
      </c>
      <c r="W502" s="107">
        <f t="shared" si="90"/>
        <v>0</v>
      </c>
      <c r="X502" s="107">
        <f t="shared" si="91"/>
        <v>0</v>
      </c>
      <c r="Y502" s="107">
        <f t="shared" si="92"/>
        <v>0</v>
      </c>
      <c r="Z502" s="107">
        <f t="shared" si="106"/>
        <v>0</v>
      </c>
      <c r="AA502" s="107">
        <f t="shared" si="107"/>
        <v>0</v>
      </c>
      <c r="AB502" s="107">
        <f t="shared" si="108"/>
        <v>0</v>
      </c>
      <c r="AC502" s="107">
        <f t="shared" si="109"/>
        <v>0</v>
      </c>
      <c r="AD502" s="107">
        <f t="shared" si="110"/>
        <v>0</v>
      </c>
      <c r="AE502" s="107">
        <f t="shared" si="111"/>
        <v>0</v>
      </c>
      <c r="AF502" s="107">
        <f t="shared" si="112"/>
        <v>0</v>
      </c>
      <c r="AG502" s="107">
        <f t="shared" si="113"/>
        <v>0</v>
      </c>
      <c r="AH502" s="107">
        <f t="shared" si="114"/>
        <v>0</v>
      </c>
      <c r="AI502" s="107">
        <f t="shared" si="115"/>
        <v>0</v>
      </c>
      <c r="AJ502" s="107">
        <f t="shared" si="116"/>
        <v>0</v>
      </c>
      <c r="AK502" s="107">
        <f t="shared" si="117"/>
        <v>0</v>
      </c>
    </row>
    <row r="503">
      <c r="A503" s="107"/>
      <c r="B503" s="107"/>
      <c r="C503" s="107"/>
      <c r="D503" s="107"/>
      <c r="E503" s="107"/>
      <c r="F503" s="108">
        <f t="shared" si="105"/>
        <v>10602</v>
      </c>
      <c r="G503" s="90" t="s">
        <v>695</v>
      </c>
      <c r="H503" s="14">
        <f>IF(ISNA(VLOOKUP(G503,Round4_Transactions!$A$2:$F$800,2,FALSE)), 0,VLOOKUP(G503,Round4_Transactions!$A$2:$F$800,2,FALSE))</f>
        <v>0</v>
      </c>
      <c r="I503" s="60">
        <f>IF(ISNA(VLOOKUP(G503,Round4_Transactions!$A$2:$F$800,3,FALSE)), 0,VLOOKUP(G503,Round4_Transactions!$A$2:$F$800,3,FALSE))</f>
        <v>0</v>
      </c>
      <c r="J503" s="60">
        <f>IF(ISNA(VLOOKUP(G503,Round4_Transactions!$A$2:$F$800,4,FALSE)), 0,VLOOKUP(G503,Round4_Transactions!$A$2:$F$800,4,FALSE))</f>
        <v>0</v>
      </c>
      <c r="K503" s="60">
        <f>IF(ISNA(VLOOKUP(G503,Round4_Transactions!$A$2:$F$800,5,FALSE)), 0,VLOOKUP(G503,Round4_Transactions!$A$2:$F$800,5,FALSE))</f>
        <v>0</v>
      </c>
      <c r="L503" s="86">
        <f>IF(ISNA(VLOOKUP(G503,Round4_Transactions!$A$2:$F$800,6,FALSE)), 0,VLOOKUP(G503,Round4_Transactions!$A$2:$F$800,6,FALSE))</f>
        <v>0</v>
      </c>
      <c r="M503" s="107">
        <f t="shared" si="79"/>
        <v>0</v>
      </c>
      <c r="N503" s="107">
        <f t="shared" si="81"/>
        <v>0</v>
      </c>
      <c r="O503" s="107">
        <f t="shared" si="82"/>
        <v>0</v>
      </c>
      <c r="P503" s="107">
        <f t="shared" si="83"/>
        <v>0</v>
      </c>
      <c r="Q503" s="107">
        <f t="shared" si="84"/>
        <v>0</v>
      </c>
      <c r="R503" s="107">
        <f t="shared" si="85"/>
        <v>0</v>
      </c>
      <c r="S503" s="107">
        <f t="shared" si="86"/>
        <v>0</v>
      </c>
      <c r="T503" s="107">
        <f t="shared" si="87"/>
        <v>0</v>
      </c>
      <c r="U503" s="107">
        <f t="shared" si="88"/>
        <v>0</v>
      </c>
      <c r="V503" s="107">
        <f t="shared" si="89"/>
        <v>0</v>
      </c>
      <c r="W503" s="107">
        <f t="shared" si="90"/>
        <v>0</v>
      </c>
      <c r="X503" s="107">
        <f t="shared" si="91"/>
        <v>0</v>
      </c>
      <c r="Y503" s="107">
        <f t="shared" si="92"/>
        <v>0</v>
      </c>
      <c r="Z503" s="107">
        <f t="shared" si="106"/>
        <v>0</v>
      </c>
      <c r="AA503" s="107">
        <f t="shared" si="107"/>
        <v>0</v>
      </c>
      <c r="AB503" s="107">
        <f t="shared" si="108"/>
        <v>0</v>
      </c>
      <c r="AC503" s="107">
        <f t="shared" si="109"/>
        <v>0</v>
      </c>
      <c r="AD503" s="107">
        <f t="shared" si="110"/>
        <v>0</v>
      </c>
      <c r="AE503" s="107">
        <f t="shared" si="111"/>
        <v>0</v>
      </c>
      <c r="AF503" s="107">
        <f t="shared" si="112"/>
        <v>0</v>
      </c>
      <c r="AG503" s="107">
        <f t="shared" si="113"/>
        <v>0</v>
      </c>
      <c r="AH503" s="107">
        <f t="shared" si="114"/>
        <v>0</v>
      </c>
      <c r="AI503" s="107">
        <f t="shared" si="115"/>
        <v>0</v>
      </c>
      <c r="AJ503" s="107">
        <f t="shared" si="116"/>
        <v>0</v>
      </c>
      <c r="AK503" s="107">
        <f t="shared" si="117"/>
        <v>0</v>
      </c>
    </row>
    <row r="504">
      <c r="A504" s="107"/>
      <c r="B504" s="107"/>
      <c r="C504" s="107"/>
      <c r="D504" s="107"/>
      <c r="E504" s="107"/>
      <c r="F504" s="108">
        <f t="shared" si="105"/>
        <v>10602</v>
      </c>
      <c r="G504" s="90" t="s">
        <v>696</v>
      </c>
      <c r="H504" s="14">
        <f>IF(ISNA(VLOOKUP(G504,Round4_Transactions!$A$2:$F$800,2,FALSE)), 0,VLOOKUP(G504,Round4_Transactions!$A$2:$F$800,2,FALSE))</f>
        <v>0</v>
      </c>
      <c r="I504" s="60">
        <f>IF(ISNA(VLOOKUP(G504,Round4_Transactions!$A$2:$F$800,3,FALSE)), 0,VLOOKUP(G504,Round4_Transactions!$A$2:$F$800,3,FALSE))</f>
        <v>0</v>
      </c>
      <c r="J504" s="60">
        <f>IF(ISNA(VLOOKUP(G504,Round4_Transactions!$A$2:$F$800,4,FALSE)), 0,VLOOKUP(G504,Round4_Transactions!$A$2:$F$800,4,FALSE))</f>
        <v>0</v>
      </c>
      <c r="K504" s="60">
        <f>IF(ISNA(VLOOKUP(G504,Round4_Transactions!$A$2:$F$800,5,FALSE)), 0,VLOOKUP(G504,Round4_Transactions!$A$2:$F$800,5,FALSE))</f>
        <v>0</v>
      </c>
      <c r="L504" s="86">
        <f>IF(ISNA(VLOOKUP(G504,Round4_Transactions!$A$2:$F$800,6,FALSE)), 0,VLOOKUP(G504,Round4_Transactions!$A$2:$F$800,6,FALSE))</f>
        <v>0</v>
      </c>
      <c r="M504" s="107">
        <f t="shared" si="79"/>
        <v>0</v>
      </c>
      <c r="N504" s="107">
        <f t="shared" si="81"/>
        <v>0</v>
      </c>
      <c r="O504" s="107">
        <f t="shared" si="82"/>
        <v>0</v>
      </c>
      <c r="P504" s="107">
        <f t="shared" si="83"/>
        <v>0</v>
      </c>
      <c r="Q504" s="107">
        <f t="shared" si="84"/>
        <v>0</v>
      </c>
      <c r="R504" s="107">
        <f t="shared" si="85"/>
        <v>0</v>
      </c>
      <c r="S504" s="107">
        <f t="shared" si="86"/>
        <v>0</v>
      </c>
      <c r="T504" s="107">
        <f t="shared" si="87"/>
        <v>0</v>
      </c>
      <c r="U504" s="107">
        <f t="shared" si="88"/>
        <v>0</v>
      </c>
      <c r="V504" s="107">
        <f t="shared" si="89"/>
        <v>0</v>
      </c>
      <c r="W504" s="107">
        <f t="shared" si="90"/>
        <v>0</v>
      </c>
      <c r="X504" s="107">
        <f t="shared" si="91"/>
        <v>0</v>
      </c>
      <c r="Y504" s="107">
        <f t="shared" si="92"/>
        <v>0</v>
      </c>
      <c r="Z504" s="107">
        <f t="shared" si="106"/>
        <v>0</v>
      </c>
      <c r="AA504" s="107">
        <f t="shared" si="107"/>
        <v>0</v>
      </c>
      <c r="AB504" s="107">
        <f t="shared" si="108"/>
        <v>0</v>
      </c>
      <c r="AC504" s="107">
        <f t="shared" si="109"/>
        <v>0</v>
      </c>
      <c r="AD504" s="107">
        <f t="shared" si="110"/>
        <v>0</v>
      </c>
      <c r="AE504" s="107">
        <f t="shared" si="111"/>
        <v>0</v>
      </c>
      <c r="AF504" s="107">
        <f t="shared" si="112"/>
        <v>0</v>
      </c>
      <c r="AG504" s="107">
        <f t="shared" si="113"/>
        <v>0</v>
      </c>
      <c r="AH504" s="107">
        <f t="shared" si="114"/>
        <v>0</v>
      </c>
      <c r="AI504" s="107">
        <f t="shared" si="115"/>
        <v>0</v>
      </c>
      <c r="AJ504" s="107">
        <f t="shared" si="116"/>
        <v>0</v>
      </c>
      <c r="AK504" s="107">
        <f t="shared" si="117"/>
        <v>0</v>
      </c>
    </row>
    <row r="505">
      <c r="A505" s="107"/>
      <c r="B505" s="107"/>
      <c r="C505" s="107"/>
      <c r="D505" s="107"/>
      <c r="E505" s="107"/>
      <c r="F505" s="108">
        <f t="shared" si="105"/>
        <v>10602</v>
      </c>
      <c r="G505" s="90" t="s">
        <v>697</v>
      </c>
      <c r="H505" s="14">
        <f>IF(ISNA(VLOOKUP(G505,Round4_Transactions!$A$2:$F$800,2,FALSE)), 0,VLOOKUP(G505,Round4_Transactions!$A$2:$F$800,2,FALSE))</f>
        <v>0</v>
      </c>
      <c r="I505" s="60">
        <f>IF(ISNA(VLOOKUP(G505,Round4_Transactions!$A$2:$F$800,3,FALSE)), 0,VLOOKUP(G505,Round4_Transactions!$A$2:$F$800,3,FALSE))</f>
        <v>0</v>
      </c>
      <c r="J505" s="60">
        <f>IF(ISNA(VLOOKUP(G505,Round4_Transactions!$A$2:$F$800,4,FALSE)), 0,VLOOKUP(G505,Round4_Transactions!$A$2:$F$800,4,FALSE))</f>
        <v>0</v>
      </c>
      <c r="K505" s="60">
        <f>IF(ISNA(VLOOKUP(G505,Round4_Transactions!$A$2:$F$800,5,FALSE)), 0,VLOOKUP(G505,Round4_Transactions!$A$2:$F$800,5,FALSE))</f>
        <v>0</v>
      </c>
      <c r="L505" s="86">
        <f>IF(ISNA(VLOOKUP(G505,Round4_Transactions!$A$2:$F$800,6,FALSE)), 0,VLOOKUP(G505,Round4_Transactions!$A$2:$F$800,6,FALSE))</f>
        <v>0</v>
      </c>
      <c r="M505" s="107">
        <f t="shared" si="79"/>
        <v>0</v>
      </c>
      <c r="N505" s="107">
        <f t="shared" si="81"/>
        <v>0</v>
      </c>
      <c r="O505" s="107">
        <f t="shared" si="82"/>
        <v>0</v>
      </c>
      <c r="P505" s="107">
        <f t="shared" si="83"/>
        <v>0</v>
      </c>
      <c r="Q505" s="107">
        <f t="shared" si="84"/>
        <v>0</v>
      </c>
      <c r="R505" s="107">
        <f t="shared" si="85"/>
        <v>0</v>
      </c>
      <c r="S505" s="107">
        <f t="shared" si="86"/>
        <v>0</v>
      </c>
      <c r="T505" s="107">
        <f t="shared" si="87"/>
        <v>0</v>
      </c>
      <c r="U505" s="107">
        <f t="shared" si="88"/>
        <v>0</v>
      </c>
      <c r="V505" s="107">
        <f t="shared" si="89"/>
        <v>0</v>
      </c>
      <c r="W505" s="107">
        <f t="shared" si="90"/>
        <v>0</v>
      </c>
      <c r="X505" s="107">
        <f t="shared" si="91"/>
        <v>0</v>
      </c>
      <c r="Y505" s="107">
        <f t="shared" si="92"/>
        <v>0</v>
      </c>
      <c r="Z505" s="107">
        <f t="shared" si="106"/>
        <v>0</v>
      </c>
      <c r="AA505" s="107">
        <f t="shared" si="107"/>
        <v>0</v>
      </c>
      <c r="AB505" s="107">
        <f t="shared" si="108"/>
        <v>0</v>
      </c>
      <c r="AC505" s="107">
        <f t="shared" si="109"/>
        <v>0</v>
      </c>
      <c r="AD505" s="107">
        <f t="shared" si="110"/>
        <v>0</v>
      </c>
      <c r="AE505" s="107">
        <f t="shared" si="111"/>
        <v>0</v>
      </c>
      <c r="AF505" s="107">
        <f t="shared" si="112"/>
        <v>0</v>
      </c>
      <c r="AG505" s="107">
        <f t="shared" si="113"/>
        <v>0</v>
      </c>
      <c r="AH505" s="107">
        <f t="shared" si="114"/>
        <v>0</v>
      </c>
      <c r="AI505" s="107">
        <f t="shared" si="115"/>
        <v>0</v>
      </c>
      <c r="AJ505" s="107">
        <f t="shared" si="116"/>
        <v>0</v>
      </c>
      <c r="AK505" s="107">
        <f t="shared" si="117"/>
        <v>0</v>
      </c>
    </row>
    <row r="506">
      <c r="A506" s="107"/>
      <c r="B506" s="107"/>
      <c r="C506" s="107"/>
      <c r="D506" s="107"/>
      <c r="E506" s="107"/>
      <c r="F506" s="108">
        <f t="shared" si="105"/>
        <v>10602</v>
      </c>
      <c r="G506" s="90" t="s">
        <v>698</v>
      </c>
      <c r="H506" s="14">
        <f>IF(ISNA(VLOOKUP(G506,Round4_Transactions!$A$2:$F$800,2,FALSE)), 0,VLOOKUP(G506,Round4_Transactions!$A$2:$F$800,2,FALSE))</f>
        <v>0</v>
      </c>
      <c r="I506" s="60">
        <f>IF(ISNA(VLOOKUP(G506,Round4_Transactions!$A$2:$F$800,3,FALSE)), 0,VLOOKUP(G506,Round4_Transactions!$A$2:$F$800,3,FALSE))</f>
        <v>0</v>
      </c>
      <c r="J506" s="60">
        <f>IF(ISNA(VLOOKUP(G506,Round4_Transactions!$A$2:$F$800,4,FALSE)), 0,VLOOKUP(G506,Round4_Transactions!$A$2:$F$800,4,FALSE))</f>
        <v>0</v>
      </c>
      <c r="K506" s="60">
        <f>IF(ISNA(VLOOKUP(G506,Round4_Transactions!$A$2:$F$800,5,FALSE)), 0,VLOOKUP(G506,Round4_Transactions!$A$2:$F$800,5,FALSE))</f>
        <v>0</v>
      </c>
      <c r="L506" s="86">
        <f>IF(ISNA(VLOOKUP(G506,Round4_Transactions!$A$2:$F$800,6,FALSE)), 0,VLOOKUP(G506,Round4_Transactions!$A$2:$F$800,6,FALSE))</f>
        <v>0</v>
      </c>
      <c r="M506" s="107">
        <f t="shared" si="79"/>
        <v>0</v>
      </c>
      <c r="N506" s="107">
        <f t="shared" si="81"/>
        <v>0</v>
      </c>
      <c r="O506" s="107">
        <f t="shared" si="82"/>
        <v>0</v>
      </c>
      <c r="P506" s="107">
        <f t="shared" si="83"/>
        <v>0</v>
      </c>
      <c r="Q506" s="107">
        <f t="shared" si="84"/>
        <v>0</v>
      </c>
      <c r="R506" s="107">
        <f t="shared" si="85"/>
        <v>0</v>
      </c>
      <c r="S506" s="107">
        <f t="shared" si="86"/>
        <v>0</v>
      </c>
      <c r="T506" s="107">
        <f t="shared" si="87"/>
        <v>0</v>
      </c>
      <c r="U506" s="107">
        <f t="shared" si="88"/>
        <v>0</v>
      </c>
      <c r="V506" s="107">
        <f t="shared" si="89"/>
        <v>0</v>
      </c>
      <c r="W506" s="107">
        <f t="shared" si="90"/>
        <v>0</v>
      </c>
      <c r="X506" s="107">
        <f t="shared" si="91"/>
        <v>0</v>
      </c>
      <c r="Y506" s="107">
        <f t="shared" si="92"/>
        <v>0</v>
      </c>
      <c r="Z506" s="107">
        <f t="shared" si="106"/>
        <v>0</v>
      </c>
      <c r="AA506" s="107">
        <f t="shared" si="107"/>
        <v>0</v>
      </c>
      <c r="AB506" s="107">
        <f t="shared" si="108"/>
        <v>0</v>
      </c>
      <c r="AC506" s="107">
        <f t="shared" si="109"/>
        <v>0</v>
      </c>
      <c r="AD506" s="107">
        <f t="shared" si="110"/>
        <v>0</v>
      </c>
      <c r="AE506" s="107">
        <f t="shared" si="111"/>
        <v>0</v>
      </c>
      <c r="AF506" s="107">
        <f t="shared" si="112"/>
        <v>0</v>
      </c>
      <c r="AG506" s="107">
        <f t="shared" si="113"/>
        <v>0</v>
      </c>
      <c r="AH506" s="107">
        <f t="shared" si="114"/>
        <v>0</v>
      </c>
      <c r="AI506" s="107">
        <f t="shared" si="115"/>
        <v>0</v>
      </c>
      <c r="AJ506" s="107">
        <f t="shared" si="116"/>
        <v>0</v>
      </c>
      <c r="AK506" s="107">
        <f t="shared" si="117"/>
        <v>0</v>
      </c>
    </row>
    <row r="507">
      <c r="A507" s="107"/>
      <c r="B507" s="107"/>
      <c r="C507" s="107"/>
      <c r="D507" s="107"/>
      <c r="E507" s="107"/>
      <c r="F507" s="108">
        <f t="shared" si="105"/>
        <v>10602</v>
      </c>
      <c r="G507" s="90" t="s">
        <v>699</v>
      </c>
      <c r="H507" s="14">
        <f>IF(ISNA(VLOOKUP(G507,Round4_Transactions!$A$2:$F$800,2,FALSE)), 0,VLOOKUP(G507,Round4_Transactions!$A$2:$F$800,2,FALSE))</f>
        <v>0</v>
      </c>
      <c r="I507" s="60">
        <f>IF(ISNA(VLOOKUP(G507,Round4_Transactions!$A$2:$F$800,3,FALSE)), 0,VLOOKUP(G507,Round4_Transactions!$A$2:$F$800,3,FALSE))</f>
        <v>0</v>
      </c>
      <c r="J507" s="60">
        <f>IF(ISNA(VLOOKUP(G507,Round4_Transactions!$A$2:$F$800,4,FALSE)), 0,VLOOKUP(G507,Round4_Transactions!$A$2:$F$800,4,FALSE))</f>
        <v>0</v>
      </c>
      <c r="K507" s="60">
        <f>IF(ISNA(VLOOKUP(G507,Round4_Transactions!$A$2:$F$800,5,FALSE)), 0,VLOOKUP(G507,Round4_Transactions!$A$2:$F$800,5,FALSE))</f>
        <v>0</v>
      </c>
      <c r="L507" s="86">
        <f>IF(ISNA(VLOOKUP(G507,Round4_Transactions!$A$2:$F$800,6,FALSE)), 0,VLOOKUP(G507,Round4_Transactions!$A$2:$F$800,6,FALSE))</f>
        <v>0</v>
      </c>
      <c r="M507" s="107">
        <f t="shared" si="79"/>
        <v>0</v>
      </c>
      <c r="N507" s="107">
        <f t="shared" si="81"/>
        <v>0</v>
      </c>
      <c r="O507" s="107">
        <f t="shared" si="82"/>
        <v>0</v>
      </c>
      <c r="P507" s="107">
        <f t="shared" si="83"/>
        <v>0</v>
      </c>
      <c r="Q507" s="107">
        <f t="shared" si="84"/>
        <v>0</v>
      </c>
      <c r="R507" s="107">
        <f t="shared" si="85"/>
        <v>0</v>
      </c>
      <c r="S507" s="107">
        <f t="shared" si="86"/>
        <v>0</v>
      </c>
      <c r="T507" s="107">
        <f t="shared" si="87"/>
        <v>0</v>
      </c>
      <c r="U507" s="107">
        <f t="shared" si="88"/>
        <v>0</v>
      </c>
      <c r="V507" s="107">
        <f t="shared" si="89"/>
        <v>0</v>
      </c>
      <c r="W507" s="107">
        <f t="shared" si="90"/>
        <v>0</v>
      </c>
      <c r="X507" s="107">
        <f t="shared" si="91"/>
        <v>0</v>
      </c>
      <c r="Y507" s="107">
        <f t="shared" si="92"/>
        <v>0</v>
      </c>
      <c r="Z507" s="107">
        <f t="shared" si="106"/>
        <v>0</v>
      </c>
      <c r="AA507" s="107">
        <f t="shared" si="107"/>
        <v>0</v>
      </c>
      <c r="AB507" s="107">
        <f t="shared" si="108"/>
        <v>0</v>
      </c>
      <c r="AC507" s="107">
        <f t="shared" si="109"/>
        <v>0</v>
      </c>
      <c r="AD507" s="107">
        <f t="shared" si="110"/>
        <v>0</v>
      </c>
      <c r="AE507" s="107">
        <f t="shared" si="111"/>
        <v>0</v>
      </c>
      <c r="AF507" s="107">
        <f t="shared" si="112"/>
        <v>0</v>
      </c>
      <c r="AG507" s="107">
        <f t="shared" si="113"/>
        <v>0</v>
      </c>
      <c r="AH507" s="107">
        <f t="shared" si="114"/>
        <v>0</v>
      </c>
      <c r="AI507" s="107">
        <f t="shared" si="115"/>
        <v>0</v>
      </c>
      <c r="AJ507" s="107">
        <f t="shared" si="116"/>
        <v>0</v>
      </c>
      <c r="AK507" s="107">
        <f t="shared" si="117"/>
        <v>0</v>
      </c>
    </row>
    <row r="508">
      <c r="A508" s="107"/>
      <c r="B508" s="107"/>
      <c r="C508" s="107"/>
      <c r="D508" s="107"/>
      <c r="E508" s="107"/>
      <c r="F508" s="108">
        <f t="shared" si="105"/>
        <v>10602</v>
      </c>
      <c r="G508" s="90" t="s">
        <v>700</v>
      </c>
      <c r="H508" s="14">
        <f>IF(ISNA(VLOOKUP(G508,Round4_Transactions!$A$2:$F$800,2,FALSE)), 0,VLOOKUP(G508,Round4_Transactions!$A$2:$F$800,2,FALSE))</f>
        <v>0</v>
      </c>
      <c r="I508" s="60">
        <f>IF(ISNA(VLOOKUP(G508,Round4_Transactions!$A$2:$F$800,3,FALSE)), 0,VLOOKUP(G508,Round4_Transactions!$A$2:$F$800,3,FALSE))</f>
        <v>0</v>
      </c>
      <c r="J508" s="60">
        <f>IF(ISNA(VLOOKUP(G508,Round4_Transactions!$A$2:$F$800,4,FALSE)), 0,VLOOKUP(G508,Round4_Transactions!$A$2:$F$800,4,FALSE))</f>
        <v>0</v>
      </c>
      <c r="K508" s="60">
        <f>IF(ISNA(VLOOKUP(G508,Round4_Transactions!$A$2:$F$800,5,FALSE)), 0,VLOOKUP(G508,Round4_Transactions!$A$2:$F$800,5,FALSE))</f>
        <v>0</v>
      </c>
      <c r="L508" s="86">
        <f>IF(ISNA(VLOOKUP(G508,Round4_Transactions!$A$2:$F$800,6,FALSE)), 0,VLOOKUP(G508,Round4_Transactions!$A$2:$F$800,6,FALSE))</f>
        <v>0</v>
      </c>
      <c r="M508" s="107">
        <f t="shared" si="79"/>
        <v>0</v>
      </c>
      <c r="N508" s="107">
        <f t="shared" si="81"/>
        <v>0</v>
      </c>
      <c r="O508" s="107">
        <f t="shared" si="82"/>
        <v>0</v>
      </c>
      <c r="P508" s="107">
        <f t="shared" si="83"/>
        <v>0</v>
      </c>
      <c r="Q508" s="107">
        <f t="shared" si="84"/>
        <v>0</v>
      </c>
      <c r="R508" s="107">
        <f t="shared" si="85"/>
        <v>0</v>
      </c>
      <c r="S508" s="107">
        <f t="shared" si="86"/>
        <v>0</v>
      </c>
      <c r="T508" s="107">
        <f t="shared" si="87"/>
        <v>0</v>
      </c>
      <c r="U508" s="107">
        <f t="shared" si="88"/>
        <v>0</v>
      </c>
      <c r="V508" s="107">
        <f t="shared" si="89"/>
        <v>0</v>
      </c>
      <c r="W508" s="107">
        <f t="shared" si="90"/>
        <v>0</v>
      </c>
      <c r="X508" s="107">
        <f t="shared" si="91"/>
        <v>0</v>
      </c>
      <c r="Y508" s="107">
        <f t="shared" si="92"/>
        <v>0</v>
      </c>
      <c r="Z508" s="107">
        <f t="shared" si="106"/>
        <v>0</v>
      </c>
      <c r="AA508" s="107">
        <f t="shared" si="107"/>
        <v>0</v>
      </c>
      <c r="AB508" s="107">
        <f t="shared" si="108"/>
        <v>0</v>
      </c>
      <c r="AC508" s="107">
        <f t="shared" si="109"/>
        <v>0</v>
      </c>
      <c r="AD508" s="107">
        <f t="shared" si="110"/>
        <v>0</v>
      </c>
      <c r="AE508" s="107">
        <f t="shared" si="111"/>
        <v>0</v>
      </c>
      <c r="AF508" s="107">
        <f t="shared" si="112"/>
        <v>0</v>
      </c>
      <c r="AG508" s="107">
        <f t="shared" si="113"/>
        <v>0</v>
      </c>
      <c r="AH508" s="107">
        <f t="shared" si="114"/>
        <v>0</v>
      </c>
      <c r="AI508" s="107">
        <f t="shared" si="115"/>
        <v>0</v>
      </c>
      <c r="AJ508" s="107">
        <f t="shared" si="116"/>
        <v>0</v>
      </c>
      <c r="AK508" s="107">
        <f t="shared" si="117"/>
        <v>0</v>
      </c>
    </row>
    <row r="509">
      <c r="A509" s="107"/>
      <c r="B509" s="107"/>
      <c r="C509" s="107"/>
      <c r="D509" s="107"/>
      <c r="E509" s="107"/>
      <c r="F509" s="108">
        <f t="shared" si="105"/>
        <v>10602</v>
      </c>
      <c r="G509" s="90" t="s">
        <v>701</v>
      </c>
      <c r="H509" s="14">
        <f>IF(ISNA(VLOOKUP(G509,Round4_Transactions!$A$2:$F$800,2,FALSE)), 0,VLOOKUP(G509,Round4_Transactions!$A$2:$F$800,2,FALSE))</f>
        <v>0</v>
      </c>
      <c r="I509" s="60">
        <f>IF(ISNA(VLOOKUP(G509,Round4_Transactions!$A$2:$F$800,3,FALSE)), 0,VLOOKUP(G509,Round4_Transactions!$A$2:$F$800,3,FALSE))</f>
        <v>0</v>
      </c>
      <c r="J509" s="60">
        <f>IF(ISNA(VLOOKUP(G509,Round4_Transactions!$A$2:$F$800,4,FALSE)), 0,VLOOKUP(G509,Round4_Transactions!$A$2:$F$800,4,FALSE))</f>
        <v>0</v>
      </c>
      <c r="K509" s="60">
        <f>IF(ISNA(VLOOKUP(G509,Round4_Transactions!$A$2:$F$800,5,FALSE)), 0,VLOOKUP(G509,Round4_Transactions!$A$2:$F$800,5,FALSE))</f>
        <v>0</v>
      </c>
      <c r="L509" s="86">
        <f>IF(ISNA(VLOOKUP(G509,Round4_Transactions!$A$2:$F$800,6,FALSE)), 0,VLOOKUP(G509,Round4_Transactions!$A$2:$F$800,6,FALSE))</f>
        <v>0</v>
      </c>
      <c r="M509" s="107">
        <f t="shared" si="79"/>
        <v>0</v>
      </c>
      <c r="N509" s="107">
        <f t="shared" si="81"/>
        <v>0</v>
      </c>
      <c r="O509" s="107">
        <f t="shared" si="82"/>
        <v>0</v>
      </c>
      <c r="P509" s="107">
        <f t="shared" si="83"/>
        <v>0</v>
      </c>
      <c r="Q509" s="107">
        <f t="shared" si="84"/>
        <v>0</v>
      </c>
      <c r="R509" s="107">
        <f t="shared" si="85"/>
        <v>0</v>
      </c>
      <c r="S509" s="107">
        <f t="shared" si="86"/>
        <v>0</v>
      </c>
      <c r="T509" s="107">
        <f t="shared" si="87"/>
        <v>0</v>
      </c>
      <c r="U509" s="107">
        <f t="shared" si="88"/>
        <v>0</v>
      </c>
      <c r="V509" s="107">
        <f t="shared" si="89"/>
        <v>0</v>
      </c>
      <c r="W509" s="107">
        <f t="shared" si="90"/>
        <v>0</v>
      </c>
      <c r="X509" s="107">
        <f t="shared" si="91"/>
        <v>0</v>
      </c>
      <c r="Y509" s="107">
        <f t="shared" si="92"/>
        <v>0</v>
      </c>
      <c r="Z509" s="107">
        <f t="shared" si="106"/>
        <v>0</v>
      </c>
      <c r="AA509" s="107">
        <f t="shared" si="107"/>
        <v>0</v>
      </c>
      <c r="AB509" s="107">
        <f t="shared" si="108"/>
        <v>0</v>
      </c>
      <c r="AC509" s="107">
        <f t="shared" si="109"/>
        <v>0</v>
      </c>
      <c r="AD509" s="107">
        <f t="shared" si="110"/>
        <v>0</v>
      </c>
      <c r="AE509" s="107">
        <f t="shared" si="111"/>
        <v>0</v>
      </c>
      <c r="AF509" s="107">
        <f t="shared" si="112"/>
        <v>0</v>
      </c>
      <c r="AG509" s="107">
        <f t="shared" si="113"/>
        <v>0</v>
      </c>
      <c r="AH509" s="107">
        <f t="shared" si="114"/>
        <v>0</v>
      </c>
      <c r="AI509" s="107">
        <f t="shared" si="115"/>
        <v>0</v>
      </c>
      <c r="AJ509" s="107">
        <f t="shared" si="116"/>
        <v>0</v>
      </c>
      <c r="AK509" s="107">
        <f t="shared" si="117"/>
        <v>0</v>
      </c>
    </row>
    <row r="510">
      <c r="A510" s="107"/>
      <c r="B510" s="107"/>
      <c r="C510" s="107"/>
      <c r="D510" s="107"/>
      <c r="E510" s="107"/>
      <c r="F510" s="108">
        <f t="shared" si="105"/>
        <v>10602</v>
      </c>
      <c r="G510" s="90" t="s">
        <v>702</v>
      </c>
      <c r="H510" s="14">
        <f>IF(ISNA(VLOOKUP(G510,Round4_Transactions!$A$2:$F$800,2,FALSE)), 0,VLOOKUP(G510,Round4_Transactions!$A$2:$F$800,2,FALSE))</f>
        <v>0</v>
      </c>
      <c r="I510" s="60">
        <f>IF(ISNA(VLOOKUP(G510,Round4_Transactions!$A$2:$F$800,3,FALSE)), 0,VLOOKUP(G510,Round4_Transactions!$A$2:$F$800,3,FALSE))</f>
        <v>0</v>
      </c>
      <c r="J510" s="60">
        <f>IF(ISNA(VLOOKUP(G510,Round4_Transactions!$A$2:$F$800,4,FALSE)), 0,VLOOKUP(G510,Round4_Transactions!$A$2:$F$800,4,FALSE))</f>
        <v>0</v>
      </c>
      <c r="K510" s="60">
        <f>IF(ISNA(VLOOKUP(G510,Round4_Transactions!$A$2:$F$800,5,FALSE)), 0,VLOOKUP(G510,Round4_Transactions!$A$2:$F$800,5,FALSE))</f>
        <v>0</v>
      </c>
      <c r="L510" s="86">
        <f>IF(ISNA(VLOOKUP(G510,Round4_Transactions!$A$2:$F$800,6,FALSE)), 0,VLOOKUP(G510,Round4_Transactions!$A$2:$F$800,6,FALSE))</f>
        <v>0</v>
      </c>
      <c r="M510" s="107">
        <f t="shared" si="79"/>
        <v>0</v>
      </c>
      <c r="N510" s="107">
        <f t="shared" si="81"/>
        <v>0</v>
      </c>
      <c r="O510" s="107">
        <f t="shared" si="82"/>
        <v>0</v>
      </c>
      <c r="P510" s="107">
        <f t="shared" si="83"/>
        <v>0</v>
      </c>
      <c r="Q510" s="107">
        <f t="shared" si="84"/>
        <v>0</v>
      </c>
      <c r="R510" s="107">
        <f t="shared" si="85"/>
        <v>0</v>
      </c>
      <c r="S510" s="107">
        <f t="shared" si="86"/>
        <v>0</v>
      </c>
      <c r="T510" s="107">
        <f t="shared" si="87"/>
        <v>0</v>
      </c>
      <c r="U510" s="107">
        <f t="shared" si="88"/>
        <v>0</v>
      </c>
      <c r="V510" s="107">
        <f t="shared" si="89"/>
        <v>0</v>
      </c>
      <c r="W510" s="107">
        <f t="shared" si="90"/>
        <v>0</v>
      </c>
      <c r="X510" s="107">
        <f t="shared" si="91"/>
        <v>0</v>
      </c>
      <c r="Y510" s="107">
        <f t="shared" si="92"/>
        <v>0</v>
      </c>
      <c r="Z510" s="107">
        <f t="shared" si="106"/>
        <v>0</v>
      </c>
      <c r="AA510" s="107">
        <f t="shared" si="107"/>
        <v>0</v>
      </c>
      <c r="AB510" s="107">
        <f t="shared" si="108"/>
        <v>0</v>
      </c>
      <c r="AC510" s="107">
        <f t="shared" si="109"/>
        <v>0</v>
      </c>
      <c r="AD510" s="107">
        <f t="shared" si="110"/>
        <v>0</v>
      </c>
      <c r="AE510" s="107">
        <f t="shared" si="111"/>
        <v>0</v>
      </c>
      <c r="AF510" s="107">
        <f t="shared" si="112"/>
        <v>0</v>
      </c>
      <c r="AG510" s="107">
        <f t="shared" si="113"/>
        <v>0</v>
      </c>
      <c r="AH510" s="107">
        <f t="shared" si="114"/>
        <v>0</v>
      </c>
      <c r="AI510" s="107">
        <f t="shared" si="115"/>
        <v>0</v>
      </c>
      <c r="AJ510" s="107">
        <f t="shared" si="116"/>
        <v>0</v>
      </c>
      <c r="AK510" s="107">
        <f t="shared" si="117"/>
        <v>0</v>
      </c>
    </row>
    <row r="511">
      <c r="A511" s="107"/>
      <c r="B511" s="107"/>
      <c r="C511" s="107"/>
      <c r="D511" s="107"/>
      <c r="E511" s="107"/>
      <c r="F511" s="108">
        <f t="shared" si="105"/>
        <v>10602</v>
      </c>
      <c r="G511" s="90" t="s">
        <v>703</v>
      </c>
      <c r="H511" s="14">
        <f>IF(ISNA(VLOOKUP(G511,Round4_Transactions!$A$2:$F$800,2,FALSE)), 0,VLOOKUP(G511,Round4_Transactions!$A$2:$F$800,2,FALSE))</f>
        <v>0</v>
      </c>
      <c r="I511" s="60">
        <f>IF(ISNA(VLOOKUP(G511,Round4_Transactions!$A$2:$F$800,3,FALSE)), 0,VLOOKUP(G511,Round4_Transactions!$A$2:$F$800,3,FALSE))</f>
        <v>0</v>
      </c>
      <c r="J511" s="60">
        <f>IF(ISNA(VLOOKUP(G511,Round4_Transactions!$A$2:$F$800,4,FALSE)), 0,VLOOKUP(G511,Round4_Transactions!$A$2:$F$800,4,FALSE))</f>
        <v>0</v>
      </c>
      <c r="K511" s="60">
        <f>IF(ISNA(VLOOKUP(G511,Round4_Transactions!$A$2:$F$800,5,FALSE)), 0,VLOOKUP(G511,Round4_Transactions!$A$2:$F$800,5,FALSE))</f>
        <v>0</v>
      </c>
      <c r="L511" s="86">
        <f>IF(ISNA(VLOOKUP(G511,Round4_Transactions!$A$2:$F$800,6,FALSE)), 0,VLOOKUP(G511,Round4_Transactions!$A$2:$F$800,6,FALSE))</f>
        <v>0</v>
      </c>
      <c r="M511" s="107">
        <f t="shared" si="79"/>
        <v>0</v>
      </c>
      <c r="N511" s="107">
        <f t="shared" si="81"/>
        <v>0</v>
      </c>
      <c r="O511" s="107">
        <f t="shared" si="82"/>
        <v>0</v>
      </c>
      <c r="P511" s="107">
        <f t="shared" si="83"/>
        <v>0</v>
      </c>
      <c r="Q511" s="107">
        <f t="shared" si="84"/>
        <v>0</v>
      </c>
      <c r="R511" s="107">
        <f t="shared" si="85"/>
        <v>0</v>
      </c>
      <c r="S511" s="107">
        <f t="shared" si="86"/>
        <v>0</v>
      </c>
      <c r="T511" s="107">
        <f t="shared" si="87"/>
        <v>0</v>
      </c>
      <c r="U511" s="107">
        <f t="shared" si="88"/>
        <v>0</v>
      </c>
      <c r="V511" s="107">
        <f t="shared" si="89"/>
        <v>0</v>
      </c>
      <c r="W511" s="107">
        <f t="shared" si="90"/>
        <v>0</v>
      </c>
      <c r="X511" s="107">
        <f t="shared" si="91"/>
        <v>0</v>
      </c>
      <c r="Y511" s="107">
        <f t="shared" si="92"/>
        <v>0</v>
      </c>
      <c r="Z511" s="107">
        <f t="shared" si="106"/>
        <v>0</v>
      </c>
      <c r="AA511" s="107">
        <f t="shared" si="107"/>
        <v>0</v>
      </c>
      <c r="AB511" s="107">
        <f t="shared" si="108"/>
        <v>0</v>
      </c>
      <c r="AC511" s="107">
        <f t="shared" si="109"/>
        <v>0</v>
      </c>
      <c r="AD511" s="107">
        <f t="shared" si="110"/>
        <v>0</v>
      </c>
      <c r="AE511" s="107">
        <f t="shared" si="111"/>
        <v>0</v>
      </c>
      <c r="AF511" s="107">
        <f t="shared" si="112"/>
        <v>0</v>
      </c>
      <c r="AG511" s="107">
        <f t="shared" si="113"/>
        <v>0</v>
      </c>
      <c r="AH511" s="107">
        <f t="shared" si="114"/>
        <v>0</v>
      </c>
      <c r="AI511" s="107">
        <f t="shared" si="115"/>
        <v>0</v>
      </c>
      <c r="AJ511" s="107">
        <f t="shared" si="116"/>
        <v>0</v>
      </c>
      <c r="AK511" s="107">
        <f t="shared" si="117"/>
        <v>0</v>
      </c>
    </row>
    <row r="512">
      <c r="A512" s="107"/>
      <c r="B512" s="107"/>
      <c r="C512" s="107"/>
      <c r="D512" s="107"/>
      <c r="E512" s="107"/>
      <c r="F512" s="108">
        <f t="shared" si="105"/>
        <v>10602</v>
      </c>
      <c r="G512" s="90" t="s">
        <v>704</v>
      </c>
      <c r="H512" s="14">
        <f>IF(ISNA(VLOOKUP(G512,Round4_Transactions!$A$2:$F$800,2,FALSE)), 0,VLOOKUP(G512,Round4_Transactions!$A$2:$F$800,2,FALSE))</f>
        <v>0</v>
      </c>
      <c r="I512" s="60">
        <f>IF(ISNA(VLOOKUP(G512,Round4_Transactions!$A$2:$F$800,3,FALSE)), 0,VLOOKUP(G512,Round4_Transactions!$A$2:$F$800,3,FALSE))</f>
        <v>0</v>
      </c>
      <c r="J512" s="60">
        <f>IF(ISNA(VLOOKUP(G512,Round4_Transactions!$A$2:$F$800,4,FALSE)), 0,VLOOKUP(G512,Round4_Transactions!$A$2:$F$800,4,FALSE))</f>
        <v>0</v>
      </c>
      <c r="K512" s="60">
        <f>IF(ISNA(VLOOKUP(G512,Round4_Transactions!$A$2:$F$800,5,FALSE)), 0,VLOOKUP(G512,Round4_Transactions!$A$2:$F$800,5,FALSE))</f>
        <v>0</v>
      </c>
      <c r="L512" s="86">
        <f>IF(ISNA(VLOOKUP(G512,Round4_Transactions!$A$2:$F$800,6,FALSE)), 0,VLOOKUP(G512,Round4_Transactions!$A$2:$F$800,6,FALSE))</f>
        <v>0</v>
      </c>
      <c r="M512" s="107">
        <f t="shared" si="79"/>
        <v>0</v>
      </c>
      <c r="N512" s="107">
        <f t="shared" si="81"/>
        <v>0</v>
      </c>
      <c r="O512" s="107">
        <f t="shared" si="82"/>
        <v>0</v>
      </c>
      <c r="P512" s="107">
        <f t="shared" si="83"/>
        <v>0</v>
      </c>
      <c r="Q512" s="107">
        <f t="shared" si="84"/>
        <v>0</v>
      </c>
      <c r="R512" s="107">
        <f t="shared" si="85"/>
        <v>0</v>
      </c>
      <c r="S512" s="107">
        <f t="shared" si="86"/>
        <v>0</v>
      </c>
      <c r="T512" s="107">
        <f t="shared" si="87"/>
        <v>0</v>
      </c>
      <c r="U512" s="107">
        <f t="shared" si="88"/>
        <v>0</v>
      </c>
      <c r="V512" s="107">
        <f t="shared" si="89"/>
        <v>0</v>
      </c>
      <c r="W512" s="107">
        <f t="shared" si="90"/>
        <v>0</v>
      </c>
      <c r="X512" s="107">
        <f t="shared" si="91"/>
        <v>0</v>
      </c>
      <c r="Y512" s="107">
        <f t="shared" si="92"/>
        <v>0</v>
      </c>
      <c r="Z512" s="107">
        <f t="shared" si="106"/>
        <v>0</v>
      </c>
      <c r="AA512" s="107">
        <f t="shared" si="107"/>
        <v>0</v>
      </c>
      <c r="AB512" s="107">
        <f t="shared" si="108"/>
        <v>0</v>
      </c>
      <c r="AC512" s="107">
        <f t="shared" si="109"/>
        <v>0</v>
      </c>
      <c r="AD512" s="107">
        <f t="shared" si="110"/>
        <v>0</v>
      </c>
      <c r="AE512" s="107">
        <f t="shared" si="111"/>
        <v>0</v>
      </c>
      <c r="AF512" s="107">
        <f t="shared" si="112"/>
        <v>0</v>
      </c>
      <c r="AG512" s="107">
        <f t="shared" si="113"/>
        <v>0</v>
      </c>
      <c r="AH512" s="107">
        <f t="shared" si="114"/>
        <v>0</v>
      </c>
      <c r="AI512" s="107">
        <f t="shared" si="115"/>
        <v>0</v>
      </c>
      <c r="AJ512" s="107">
        <f t="shared" si="116"/>
        <v>0</v>
      </c>
      <c r="AK512" s="107">
        <f t="shared" si="117"/>
        <v>0</v>
      </c>
    </row>
    <row r="513">
      <c r="A513" s="107"/>
      <c r="B513" s="107"/>
      <c r="C513" s="107"/>
      <c r="D513" s="107"/>
      <c r="E513" s="107"/>
      <c r="F513" s="108">
        <f t="shared" si="105"/>
        <v>10602</v>
      </c>
      <c r="G513" s="90" t="s">
        <v>705</v>
      </c>
      <c r="H513" s="14">
        <f>IF(ISNA(VLOOKUP(G513,Round4_Transactions!$A$2:$F$800,2,FALSE)), 0,VLOOKUP(G513,Round4_Transactions!$A$2:$F$800,2,FALSE))</f>
        <v>0</v>
      </c>
      <c r="I513" s="60">
        <f>IF(ISNA(VLOOKUP(G513,Round4_Transactions!$A$2:$F$800,3,FALSE)), 0,VLOOKUP(G513,Round4_Transactions!$A$2:$F$800,3,FALSE))</f>
        <v>0</v>
      </c>
      <c r="J513" s="60">
        <f>IF(ISNA(VLOOKUP(G513,Round4_Transactions!$A$2:$F$800,4,FALSE)), 0,VLOOKUP(G513,Round4_Transactions!$A$2:$F$800,4,FALSE))</f>
        <v>0</v>
      </c>
      <c r="K513" s="60">
        <f>IF(ISNA(VLOOKUP(G513,Round4_Transactions!$A$2:$F$800,5,FALSE)), 0,VLOOKUP(G513,Round4_Transactions!$A$2:$F$800,5,FALSE))</f>
        <v>0</v>
      </c>
      <c r="L513" s="86">
        <f>IF(ISNA(VLOOKUP(G513,Round4_Transactions!$A$2:$F$800,6,FALSE)), 0,VLOOKUP(G513,Round4_Transactions!$A$2:$F$800,6,FALSE))</f>
        <v>0</v>
      </c>
      <c r="M513" s="107">
        <f t="shared" si="79"/>
        <v>0</v>
      </c>
      <c r="N513" s="107">
        <f t="shared" si="81"/>
        <v>0</v>
      </c>
      <c r="O513" s="107">
        <f t="shared" si="82"/>
        <v>0</v>
      </c>
      <c r="P513" s="107">
        <f t="shared" si="83"/>
        <v>0</v>
      </c>
      <c r="Q513" s="107">
        <f t="shared" si="84"/>
        <v>0</v>
      </c>
      <c r="R513" s="107">
        <f t="shared" si="85"/>
        <v>0</v>
      </c>
      <c r="S513" s="107">
        <f t="shared" si="86"/>
        <v>0</v>
      </c>
      <c r="T513" s="107">
        <f t="shared" si="87"/>
        <v>0</v>
      </c>
      <c r="U513" s="107">
        <f t="shared" si="88"/>
        <v>0</v>
      </c>
      <c r="V513" s="107">
        <f t="shared" si="89"/>
        <v>0</v>
      </c>
      <c r="W513" s="107">
        <f t="shared" si="90"/>
        <v>0</v>
      </c>
      <c r="X513" s="107">
        <f t="shared" si="91"/>
        <v>0</v>
      </c>
      <c r="Y513" s="107">
        <f t="shared" si="92"/>
        <v>0</v>
      </c>
      <c r="Z513" s="107">
        <f t="shared" si="106"/>
        <v>0</v>
      </c>
      <c r="AA513" s="107">
        <f t="shared" si="107"/>
        <v>0</v>
      </c>
      <c r="AB513" s="107">
        <f t="shared" si="108"/>
        <v>0</v>
      </c>
      <c r="AC513" s="107">
        <f t="shared" si="109"/>
        <v>0</v>
      </c>
      <c r="AD513" s="107">
        <f t="shared" si="110"/>
        <v>0</v>
      </c>
      <c r="AE513" s="107">
        <f t="shared" si="111"/>
        <v>0</v>
      </c>
      <c r="AF513" s="107">
        <f t="shared" si="112"/>
        <v>0</v>
      </c>
      <c r="AG513" s="107">
        <f t="shared" si="113"/>
        <v>0</v>
      </c>
      <c r="AH513" s="107">
        <f t="shared" si="114"/>
        <v>0</v>
      </c>
      <c r="AI513" s="107">
        <f t="shared" si="115"/>
        <v>0</v>
      </c>
      <c r="AJ513" s="107">
        <f t="shared" si="116"/>
        <v>0</v>
      </c>
      <c r="AK513" s="107">
        <f t="shared" si="117"/>
        <v>0</v>
      </c>
    </row>
    <row r="514">
      <c r="A514" s="107"/>
      <c r="B514" s="107"/>
      <c r="C514" s="107"/>
      <c r="D514" s="107"/>
      <c r="E514" s="107"/>
      <c r="F514" s="108">
        <f t="shared" si="105"/>
        <v>10602</v>
      </c>
      <c r="G514" s="90" t="s">
        <v>706</v>
      </c>
      <c r="H514" s="14">
        <f>IF(ISNA(VLOOKUP(G514,Round4_Transactions!$A$2:$F$800,2,FALSE)), 0,VLOOKUP(G514,Round4_Transactions!$A$2:$F$800,2,FALSE))</f>
        <v>0</v>
      </c>
      <c r="I514" s="60">
        <f>IF(ISNA(VLOOKUP(G514,Round4_Transactions!$A$2:$F$800,3,FALSE)), 0,VLOOKUP(G514,Round4_Transactions!$A$2:$F$800,3,FALSE))</f>
        <v>0</v>
      </c>
      <c r="J514" s="60">
        <f>IF(ISNA(VLOOKUP(G514,Round4_Transactions!$A$2:$F$800,4,FALSE)), 0,VLOOKUP(G514,Round4_Transactions!$A$2:$F$800,4,FALSE))</f>
        <v>0</v>
      </c>
      <c r="K514" s="60">
        <f>IF(ISNA(VLOOKUP(G514,Round4_Transactions!$A$2:$F$800,5,FALSE)), 0,VLOOKUP(G514,Round4_Transactions!$A$2:$F$800,5,FALSE))</f>
        <v>0</v>
      </c>
      <c r="L514" s="86">
        <f>IF(ISNA(VLOOKUP(G514,Round4_Transactions!$A$2:$F$800,6,FALSE)), 0,VLOOKUP(G514,Round4_Transactions!$A$2:$F$800,6,FALSE))</f>
        <v>0</v>
      </c>
      <c r="M514" s="107">
        <f t="shared" si="79"/>
        <v>0</v>
      </c>
      <c r="N514" s="107">
        <f t="shared" si="81"/>
        <v>0</v>
      </c>
      <c r="O514" s="107">
        <f t="shared" si="82"/>
        <v>0</v>
      </c>
      <c r="P514" s="107">
        <f t="shared" si="83"/>
        <v>0</v>
      </c>
      <c r="Q514" s="107">
        <f t="shared" si="84"/>
        <v>0</v>
      </c>
      <c r="R514" s="107">
        <f t="shared" si="85"/>
        <v>0</v>
      </c>
      <c r="S514" s="107">
        <f t="shared" si="86"/>
        <v>0</v>
      </c>
      <c r="T514" s="107">
        <f t="shared" si="87"/>
        <v>0</v>
      </c>
      <c r="U514" s="107">
        <f t="shared" si="88"/>
        <v>0</v>
      </c>
      <c r="V514" s="107">
        <f t="shared" si="89"/>
        <v>0</v>
      </c>
      <c r="W514" s="107">
        <f t="shared" si="90"/>
        <v>0</v>
      </c>
      <c r="X514" s="107">
        <f t="shared" si="91"/>
        <v>0</v>
      </c>
      <c r="Y514" s="107">
        <f t="shared" si="92"/>
        <v>0</v>
      </c>
      <c r="Z514" s="107">
        <f t="shared" si="106"/>
        <v>0</v>
      </c>
      <c r="AA514" s="107">
        <f t="shared" si="107"/>
        <v>0</v>
      </c>
      <c r="AB514" s="107">
        <f t="shared" si="108"/>
        <v>0</v>
      </c>
      <c r="AC514" s="107">
        <f t="shared" si="109"/>
        <v>0</v>
      </c>
      <c r="AD514" s="107">
        <f t="shared" si="110"/>
        <v>0</v>
      </c>
      <c r="AE514" s="107">
        <f t="shared" si="111"/>
        <v>0</v>
      </c>
      <c r="AF514" s="107">
        <f t="shared" si="112"/>
        <v>0</v>
      </c>
      <c r="AG514" s="107">
        <f t="shared" si="113"/>
        <v>0</v>
      </c>
      <c r="AH514" s="107">
        <f t="shared" si="114"/>
        <v>0</v>
      </c>
      <c r="AI514" s="107">
        <f t="shared" si="115"/>
        <v>0</v>
      </c>
      <c r="AJ514" s="107">
        <f t="shared" si="116"/>
        <v>0</v>
      </c>
      <c r="AK514" s="107">
        <f t="shared" si="117"/>
        <v>0</v>
      </c>
    </row>
    <row r="515">
      <c r="A515" s="107"/>
      <c r="B515" s="107"/>
      <c r="C515" s="107"/>
      <c r="D515" s="107"/>
      <c r="E515" s="107"/>
      <c r="F515" s="108">
        <f t="shared" si="105"/>
        <v>10602</v>
      </c>
      <c r="G515" s="90" t="s">
        <v>707</v>
      </c>
      <c r="H515" s="14">
        <f>IF(ISNA(VLOOKUP(G515,Round4_Transactions!$A$2:$F$800,2,FALSE)), 0,VLOOKUP(G515,Round4_Transactions!$A$2:$F$800,2,FALSE))</f>
        <v>0</v>
      </c>
      <c r="I515" s="60">
        <f>IF(ISNA(VLOOKUP(G515,Round4_Transactions!$A$2:$F$800,3,FALSE)), 0,VLOOKUP(G515,Round4_Transactions!$A$2:$F$800,3,FALSE))</f>
        <v>0</v>
      </c>
      <c r="J515" s="60">
        <f>IF(ISNA(VLOOKUP(G515,Round4_Transactions!$A$2:$F$800,4,FALSE)), 0,VLOOKUP(G515,Round4_Transactions!$A$2:$F$800,4,FALSE))</f>
        <v>0</v>
      </c>
      <c r="K515" s="60">
        <f>IF(ISNA(VLOOKUP(G515,Round4_Transactions!$A$2:$F$800,5,FALSE)), 0,VLOOKUP(G515,Round4_Transactions!$A$2:$F$800,5,FALSE))</f>
        <v>0</v>
      </c>
      <c r="L515" s="86">
        <f>IF(ISNA(VLOOKUP(G515,Round4_Transactions!$A$2:$F$800,6,FALSE)), 0,VLOOKUP(G515,Round4_Transactions!$A$2:$F$800,6,FALSE))</f>
        <v>0</v>
      </c>
      <c r="M515" s="107">
        <f t="shared" si="79"/>
        <v>0</v>
      </c>
      <c r="N515" s="107">
        <f t="shared" si="81"/>
        <v>0</v>
      </c>
      <c r="O515" s="107">
        <f t="shared" si="82"/>
        <v>0</v>
      </c>
      <c r="P515" s="107">
        <f t="shared" si="83"/>
        <v>0</v>
      </c>
      <c r="Q515" s="107">
        <f t="shared" si="84"/>
        <v>0</v>
      </c>
      <c r="R515" s="107">
        <f t="shared" si="85"/>
        <v>0</v>
      </c>
      <c r="S515" s="107">
        <f t="shared" si="86"/>
        <v>0</v>
      </c>
      <c r="T515" s="107">
        <f t="shared" si="87"/>
        <v>0</v>
      </c>
      <c r="U515" s="107">
        <f t="shared" si="88"/>
        <v>0</v>
      </c>
      <c r="V515" s="107">
        <f t="shared" si="89"/>
        <v>0</v>
      </c>
      <c r="W515" s="107">
        <f t="shared" si="90"/>
        <v>0</v>
      </c>
      <c r="X515" s="107">
        <f t="shared" si="91"/>
        <v>0</v>
      </c>
      <c r="Y515" s="107">
        <f t="shared" si="92"/>
        <v>0</v>
      </c>
      <c r="Z515" s="107">
        <f t="shared" si="106"/>
        <v>0</v>
      </c>
      <c r="AA515" s="107">
        <f t="shared" si="107"/>
        <v>0</v>
      </c>
      <c r="AB515" s="107">
        <f t="shared" si="108"/>
        <v>0</v>
      </c>
      <c r="AC515" s="107">
        <f t="shared" si="109"/>
        <v>0</v>
      </c>
      <c r="AD515" s="107">
        <f t="shared" si="110"/>
        <v>0</v>
      </c>
      <c r="AE515" s="107">
        <f t="shared" si="111"/>
        <v>0</v>
      </c>
      <c r="AF515" s="107">
        <f t="shared" si="112"/>
        <v>0</v>
      </c>
      <c r="AG515" s="107">
        <f t="shared" si="113"/>
        <v>0</v>
      </c>
      <c r="AH515" s="107">
        <f t="shared" si="114"/>
        <v>0</v>
      </c>
      <c r="AI515" s="107">
        <f t="shared" si="115"/>
        <v>0</v>
      </c>
      <c r="AJ515" s="107">
        <f t="shared" si="116"/>
        <v>0</v>
      </c>
      <c r="AK515" s="107">
        <f t="shared" si="117"/>
        <v>0</v>
      </c>
    </row>
    <row r="516">
      <c r="A516" s="107"/>
      <c r="B516" s="107"/>
      <c r="C516" s="107"/>
      <c r="D516" s="107"/>
      <c r="E516" s="107"/>
      <c r="F516" s="108">
        <f t="shared" si="105"/>
        <v>10602</v>
      </c>
      <c r="G516" s="90" t="s">
        <v>708</v>
      </c>
      <c r="H516" s="14">
        <f>IF(ISNA(VLOOKUP(G516,Round4_Transactions!$A$2:$F$800,2,FALSE)), 0,VLOOKUP(G516,Round4_Transactions!$A$2:$F$800,2,FALSE))</f>
        <v>0</v>
      </c>
      <c r="I516" s="60">
        <f>IF(ISNA(VLOOKUP(G516,Round4_Transactions!$A$2:$F$800,3,FALSE)), 0,VLOOKUP(G516,Round4_Transactions!$A$2:$F$800,3,FALSE))</f>
        <v>0</v>
      </c>
      <c r="J516" s="60">
        <f>IF(ISNA(VLOOKUP(G516,Round4_Transactions!$A$2:$F$800,4,FALSE)), 0,VLOOKUP(G516,Round4_Transactions!$A$2:$F$800,4,FALSE))</f>
        <v>0</v>
      </c>
      <c r="K516" s="60">
        <f>IF(ISNA(VLOOKUP(G516,Round4_Transactions!$A$2:$F$800,5,FALSE)), 0,VLOOKUP(G516,Round4_Transactions!$A$2:$F$800,5,FALSE))</f>
        <v>0</v>
      </c>
      <c r="L516" s="86">
        <f>IF(ISNA(VLOOKUP(G516,Round4_Transactions!$A$2:$F$800,6,FALSE)), 0,VLOOKUP(G516,Round4_Transactions!$A$2:$F$800,6,FALSE))</f>
        <v>0</v>
      </c>
      <c r="M516" s="107">
        <f t="shared" si="79"/>
        <v>0</v>
      </c>
      <c r="N516" s="107">
        <f t="shared" si="81"/>
        <v>0</v>
      </c>
      <c r="O516" s="107">
        <f t="shared" si="82"/>
        <v>0</v>
      </c>
      <c r="P516" s="107">
        <f t="shared" si="83"/>
        <v>0</v>
      </c>
      <c r="Q516" s="107">
        <f t="shared" si="84"/>
        <v>0</v>
      </c>
      <c r="R516" s="107">
        <f t="shared" si="85"/>
        <v>0</v>
      </c>
      <c r="S516" s="107">
        <f t="shared" si="86"/>
        <v>0</v>
      </c>
      <c r="T516" s="107">
        <f t="shared" si="87"/>
        <v>0</v>
      </c>
      <c r="U516" s="107">
        <f t="shared" si="88"/>
        <v>0</v>
      </c>
      <c r="V516" s="107">
        <f t="shared" si="89"/>
        <v>0</v>
      </c>
      <c r="W516" s="107">
        <f t="shared" si="90"/>
        <v>0</v>
      </c>
      <c r="X516" s="107">
        <f t="shared" si="91"/>
        <v>0</v>
      </c>
      <c r="Y516" s="107">
        <f t="shared" si="92"/>
        <v>0</v>
      </c>
      <c r="Z516" s="107">
        <f t="shared" si="106"/>
        <v>0</v>
      </c>
      <c r="AA516" s="107">
        <f t="shared" si="107"/>
        <v>0</v>
      </c>
      <c r="AB516" s="107">
        <f t="shared" si="108"/>
        <v>0</v>
      </c>
      <c r="AC516" s="107">
        <f t="shared" si="109"/>
        <v>0</v>
      </c>
      <c r="AD516" s="107">
        <f t="shared" si="110"/>
        <v>0</v>
      </c>
      <c r="AE516" s="107">
        <f t="shared" si="111"/>
        <v>0</v>
      </c>
      <c r="AF516" s="107">
        <f t="shared" si="112"/>
        <v>0</v>
      </c>
      <c r="AG516" s="107">
        <f t="shared" si="113"/>
        <v>0</v>
      </c>
      <c r="AH516" s="107">
        <f t="shared" si="114"/>
        <v>0</v>
      </c>
      <c r="AI516" s="107">
        <f t="shared" si="115"/>
        <v>0</v>
      </c>
      <c r="AJ516" s="107">
        <f t="shared" si="116"/>
        <v>0</v>
      </c>
      <c r="AK516" s="107">
        <f t="shared" si="117"/>
        <v>0</v>
      </c>
    </row>
    <row r="517">
      <c r="A517" s="107"/>
      <c r="B517" s="107"/>
      <c r="C517" s="107"/>
      <c r="D517" s="107"/>
      <c r="E517" s="107"/>
      <c r="F517" s="108">
        <f t="shared" si="105"/>
        <v>10602</v>
      </c>
      <c r="G517" s="90" t="s">
        <v>709</v>
      </c>
      <c r="H517" s="14">
        <f>IF(ISNA(VLOOKUP(G517,Round4_Transactions!$A$2:$F$800,2,FALSE)), 0,VLOOKUP(G517,Round4_Transactions!$A$2:$F$800,2,FALSE))</f>
        <v>0</v>
      </c>
      <c r="I517" s="60">
        <f>IF(ISNA(VLOOKUP(G517,Round4_Transactions!$A$2:$F$800,3,FALSE)), 0,VLOOKUP(G517,Round4_Transactions!$A$2:$F$800,3,FALSE))</f>
        <v>0</v>
      </c>
      <c r="J517" s="60">
        <f>IF(ISNA(VLOOKUP(G517,Round4_Transactions!$A$2:$F$800,4,FALSE)), 0,VLOOKUP(G517,Round4_Transactions!$A$2:$F$800,4,FALSE))</f>
        <v>0</v>
      </c>
      <c r="K517" s="60">
        <f>IF(ISNA(VLOOKUP(G517,Round4_Transactions!$A$2:$F$800,5,FALSE)), 0,VLOOKUP(G517,Round4_Transactions!$A$2:$F$800,5,FALSE))</f>
        <v>0</v>
      </c>
      <c r="L517" s="86">
        <f>IF(ISNA(VLOOKUP(G517,Round4_Transactions!$A$2:$F$800,6,FALSE)), 0,VLOOKUP(G517,Round4_Transactions!$A$2:$F$800,6,FALSE))</f>
        <v>0</v>
      </c>
      <c r="M517" s="107">
        <f t="shared" si="79"/>
        <v>0</v>
      </c>
      <c r="N517" s="107">
        <f t="shared" si="81"/>
        <v>0</v>
      </c>
      <c r="O517" s="107">
        <f t="shared" si="82"/>
        <v>0</v>
      </c>
      <c r="P517" s="107">
        <f t="shared" si="83"/>
        <v>0</v>
      </c>
      <c r="Q517" s="107">
        <f t="shared" si="84"/>
        <v>0</v>
      </c>
      <c r="R517" s="107">
        <f t="shared" si="85"/>
        <v>0</v>
      </c>
      <c r="S517" s="107">
        <f t="shared" si="86"/>
        <v>0</v>
      </c>
      <c r="T517" s="107">
        <f t="shared" si="87"/>
        <v>0</v>
      </c>
      <c r="U517" s="107">
        <f t="shared" si="88"/>
        <v>0</v>
      </c>
      <c r="V517" s="107">
        <f t="shared" si="89"/>
        <v>0</v>
      </c>
      <c r="W517" s="107">
        <f t="shared" si="90"/>
        <v>0</v>
      </c>
      <c r="X517" s="107">
        <f t="shared" si="91"/>
        <v>0</v>
      </c>
      <c r="Y517" s="107">
        <f t="shared" si="92"/>
        <v>0</v>
      </c>
      <c r="Z517" s="107">
        <f t="shared" si="106"/>
        <v>0</v>
      </c>
      <c r="AA517" s="107">
        <f t="shared" si="107"/>
        <v>0</v>
      </c>
      <c r="AB517" s="107">
        <f t="shared" si="108"/>
        <v>0</v>
      </c>
      <c r="AC517" s="107">
        <f t="shared" si="109"/>
        <v>0</v>
      </c>
      <c r="AD517" s="107">
        <f t="shared" si="110"/>
        <v>0</v>
      </c>
      <c r="AE517" s="107">
        <f t="shared" si="111"/>
        <v>0</v>
      </c>
      <c r="AF517" s="107">
        <f t="shared" si="112"/>
        <v>0</v>
      </c>
      <c r="AG517" s="107">
        <f t="shared" si="113"/>
        <v>0</v>
      </c>
      <c r="AH517" s="107">
        <f t="shared" si="114"/>
        <v>0</v>
      </c>
      <c r="AI517" s="107">
        <f t="shared" si="115"/>
        <v>0</v>
      </c>
      <c r="AJ517" s="107">
        <f t="shared" si="116"/>
        <v>0</v>
      </c>
      <c r="AK517" s="107">
        <f t="shared" si="117"/>
        <v>0</v>
      </c>
    </row>
    <row r="518">
      <c r="A518" s="107"/>
      <c r="B518" s="107"/>
      <c r="C518" s="107"/>
      <c r="D518" s="107"/>
      <c r="E518" s="107"/>
      <c r="F518" s="108">
        <f t="shared" si="105"/>
        <v>10602</v>
      </c>
      <c r="G518" s="90" t="s">
        <v>710</v>
      </c>
      <c r="H518" s="14">
        <f>IF(ISNA(VLOOKUP(G518,Round4_Transactions!$A$2:$F$800,2,FALSE)), 0,VLOOKUP(G518,Round4_Transactions!$A$2:$F$800,2,FALSE))</f>
        <v>0</v>
      </c>
      <c r="I518" s="60">
        <f>IF(ISNA(VLOOKUP(G518,Round4_Transactions!$A$2:$F$800,3,FALSE)), 0,VLOOKUP(G518,Round4_Transactions!$A$2:$F$800,3,FALSE))</f>
        <v>0</v>
      </c>
      <c r="J518" s="60">
        <f>IF(ISNA(VLOOKUP(G518,Round4_Transactions!$A$2:$F$800,4,FALSE)), 0,VLOOKUP(G518,Round4_Transactions!$A$2:$F$800,4,FALSE))</f>
        <v>0</v>
      </c>
      <c r="K518" s="60">
        <f>IF(ISNA(VLOOKUP(G518,Round4_Transactions!$A$2:$F$800,5,FALSE)), 0,VLOOKUP(G518,Round4_Transactions!$A$2:$F$800,5,FALSE))</f>
        <v>0</v>
      </c>
      <c r="L518" s="86">
        <f>IF(ISNA(VLOOKUP(G518,Round4_Transactions!$A$2:$F$800,6,FALSE)), 0,VLOOKUP(G518,Round4_Transactions!$A$2:$F$800,6,FALSE))</f>
        <v>0</v>
      </c>
      <c r="M518" s="107">
        <f t="shared" si="79"/>
        <v>0</v>
      </c>
      <c r="N518" s="107">
        <f t="shared" si="81"/>
        <v>0</v>
      </c>
      <c r="O518" s="107">
        <f t="shared" si="82"/>
        <v>0</v>
      </c>
      <c r="P518" s="107">
        <f t="shared" si="83"/>
        <v>0</v>
      </c>
      <c r="Q518" s="107">
        <f t="shared" si="84"/>
        <v>0</v>
      </c>
      <c r="R518" s="107">
        <f t="shared" si="85"/>
        <v>0</v>
      </c>
      <c r="S518" s="107">
        <f t="shared" si="86"/>
        <v>0</v>
      </c>
      <c r="T518" s="107">
        <f t="shared" si="87"/>
        <v>0</v>
      </c>
      <c r="U518" s="107">
        <f t="shared" si="88"/>
        <v>0</v>
      </c>
      <c r="V518" s="107">
        <f t="shared" si="89"/>
        <v>0</v>
      </c>
      <c r="W518" s="107">
        <f t="shared" si="90"/>
        <v>0</v>
      </c>
      <c r="X518" s="107">
        <f t="shared" si="91"/>
        <v>0</v>
      </c>
      <c r="Y518" s="107">
        <f t="shared" si="92"/>
        <v>0</v>
      </c>
      <c r="Z518" s="107">
        <f t="shared" si="106"/>
        <v>0</v>
      </c>
      <c r="AA518" s="107">
        <f t="shared" si="107"/>
        <v>0</v>
      </c>
      <c r="AB518" s="107">
        <f t="shared" si="108"/>
        <v>0</v>
      </c>
      <c r="AC518" s="107">
        <f t="shared" si="109"/>
        <v>0</v>
      </c>
      <c r="AD518" s="107">
        <f t="shared" si="110"/>
        <v>0</v>
      </c>
      <c r="AE518" s="107">
        <f t="shared" si="111"/>
        <v>0</v>
      </c>
      <c r="AF518" s="107">
        <f t="shared" si="112"/>
        <v>0</v>
      </c>
      <c r="AG518" s="107">
        <f t="shared" si="113"/>
        <v>0</v>
      </c>
      <c r="AH518" s="107">
        <f t="shared" si="114"/>
        <v>0</v>
      </c>
      <c r="AI518" s="107">
        <f t="shared" si="115"/>
        <v>0</v>
      </c>
      <c r="AJ518" s="107">
        <f t="shared" si="116"/>
        <v>0</v>
      </c>
      <c r="AK518" s="107">
        <f t="shared" si="117"/>
        <v>0</v>
      </c>
    </row>
    <row r="519">
      <c r="A519" s="107"/>
      <c r="B519" s="107"/>
      <c r="C519" s="107"/>
      <c r="D519" s="107"/>
      <c r="E519" s="107"/>
      <c r="F519" s="108">
        <f t="shared" si="105"/>
        <v>10602</v>
      </c>
      <c r="G519" s="90" t="s">
        <v>711</v>
      </c>
      <c r="H519" s="14">
        <f>IF(ISNA(VLOOKUP(G519,Round4_Transactions!$A$2:$F$800,2,FALSE)), 0,VLOOKUP(G519,Round4_Transactions!$A$2:$F$800,2,FALSE))</f>
        <v>0</v>
      </c>
      <c r="I519" s="60">
        <f>IF(ISNA(VLOOKUP(G519,Round4_Transactions!$A$2:$F$800,3,FALSE)), 0,VLOOKUP(G519,Round4_Transactions!$A$2:$F$800,3,FALSE))</f>
        <v>0</v>
      </c>
      <c r="J519" s="60">
        <f>IF(ISNA(VLOOKUP(G519,Round4_Transactions!$A$2:$F$800,4,FALSE)), 0,VLOOKUP(G519,Round4_Transactions!$A$2:$F$800,4,FALSE))</f>
        <v>0</v>
      </c>
      <c r="K519" s="60">
        <f>IF(ISNA(VLOOKUP(G519,Round4_Transactions!$A$2:$F$800,5,FALSE)), 0,VLOOKUP(G519,Round4_Transactions!$A$2:$F$800,5,FALSE))</f>
        <v>0</v>
      </c>
      <c r="L519" s="86">
        <f>IF(ISNA(VLOOKUP(G519,Round4_Transactions!$A$2:$F$800,6,FALSE)), 0,VLOOKUP(G519,Round4_Transactions!$A$2:$F$800,6,FALSE))</f>
        <v>0</v>
      </c>
      <c r="M519" s="107">
        <f t="shared" si="79"/>
        <v>0</v>
      </c>
      <c r="N519" s="107">
        <f t="shared" si="81"/>
        <v>0</v>
      </c>
      <c r="O519" s="107">
        <f t="shared" si="82"/>
        <v>0</v>
      </c>
      <c r="P519" s="107">
        <f t="shared" si="83"/>
        <v>0</v>
      </c>
      <c r="Q519" s="107">
        <f t="shared" si="84"/>
        <v>0</v>
      </c>
      <c r="R519" s="107">
        <f t="shared" si="85"/>
        <v>0</v>
      </c>
      <c r="S519" s="107">
        <f t="shared" si="86"/>
        <v>0</v>
      </c>
      <c r="T519" s="107">
        <f t="shared" si="87"/>
        <v>0</v>
      </c>
      <c r="U519" s="107">
        <f t="shared" si="88"/>
        <v>0</v>
      </c>
      <c r="V519" s="107">
        <f t="shared" si="89"/>
        <v>0</v>
      </c>
      <c r="W519" s="107">
        <f t="shared" si="90"/>
        <v>0</v>
      </c>
      <c r="X519" s="107">
        <f t="shared" si="91"/>
        <v>0</v>
      </c>
      <c r="Y519" s="107">
        <f t="shared" si="92"/>
        <v>0</v>
      </c>
      <c r="Z519" s="107">
        <f t="shared" si="106"/>
        <v>0</v>
      </c>
      <c r="AA519" s="107">
        <f t="shared" si="107"/>
        <v>0</v>
      </c>
      <c r="AB519" s="107">
        <f t="shared" si="108"/>
        <v>0</v>
      </c>
      <c r="AC519" s="107">
        <f t="shared" si="109"/>
        <v>0</v>
      </c>
      <c r="AD519" s="107">
        <f t="shared" si="110"/>
        <v>0</v>
      </c>
      <c r="AE519" s="107">
        <f t="shared" si="111"/>
        <v>0</v>
      </c>
      <c r="AF519" s="107">
        <f t="shared" si="112"/>
        <v>0</v>
      </c>
      <c r="AG519" s="107">
        <f t="shared" si="113"/>
        <v>0</v>
      </c>
      <c r="AH519" s="107">
        <f t="shared" si="114"/>
        <v>0</v>
      </c>
      <c r="AI519" s="107">
        <f t="shared" si="115"/>
        <v>0</v>
      </c>
      <c r="AJ519" s="107">
        <f t="shared" si="116"/>
        <v>0</v>
      </c>
      <c r="AK519" s="107">
        <f t="shared" si="117"/>
        <v>0</v>
      </c>
    </row>
    <row r="520">
      <c r="A520" s="107"/>
      <c r="B520" s="107"/>
      <c r="C520" s="107"/>
      <c r="D520" s="107"/>
      <c r="E520" s="107"/>
      <c r="F520" s="108">
        <f t="shared" si="105"/>
        <v>10602</v>
      </c>
      <c r="G520" s="90" t="s">
        <v>712</v>
      </c>
      <c r="H520" s="14">
        <f>IF(ISNA(VLOOKUP(G520,Round4_Transactions!$A$2:$F$800,2,FALSE)), 0,VLOOKUP(G520,Round4_Transactions!$A$2:$F$800,2,FALSE))</f>
        <v>0</v>
      </c>
      <c r="I520" s="60">
        <f>IF(ISNA(VLOOKUP(G520,Round4_Transactions!$A$2:$F$800,3,FALSE)), 0,VLOOKUP(G520,Round4_Transactions!$A$2:$F$800,3,FALSE))</f>
        <v>0</v>
      </c>
      <c r="J520" s="60">
        <f>IF(ISNA(VLOOKUP(G520,Round4_Transactions!$A$2:$F$800,4,FALSE)), 0,VLOOKUP(G520,Round4_Transactions!$A$2:$F$800,4,FALSE))</f>
        <v>0</v>
      </c>
      <c r="K520" s="60">
        <f>IF(ISNA(VLOOKUP(G520,Round4_Transactions!$A$2:$F$800,5,FALSE)), 0,VLOOKUP(G520,Round4_Transactions!$A$2:$F$800,5,FALSE))</f>
        <v>0</v>
      </c>
      <c r="L520" s="86">
        <f>IF(ISNA(VLOOKUP(G520,Round4_Transactions!$A$2:$F$800,6,FALSE)), 0,VLOOKUP(G520,Round4_Transactions!$A$2:$F$800,6,FALSE))</f>
        <v>0</v>
      </c>
      <c r="M520" s="107">
        <f t="shared" si="79"/>
        <v>0</v>
      </c>
      <c r="N520" s="107">
        <f t="shared" si="81"/>
        <v>0</v>
      </c>
      <c r="O520" s="107">
        <f t="shared" si="82"/>
        <v>0</v>
      </c>
      <c r="P520" s="107">
        <f t="shared" si="83"/>
        <v>0</v>
      </c>
      <c r="Q520" s="107">
        <f t="shared" si="84"/>
        <v>0</v>
      </c>
      <c r="R520" s="107">
        <f t="shared" si="85"/>
        <v>0</v>
      </c>
      <c r="S520" s="107">
        <f t="shared" si="86"/>
        <v>0</v>
      </c>
      <c r="T520" s="107">
        <f t="shared" si="87"/>
        <v>0</v>
      </c>
      <c r="U520" s="107">
        <f t="shared" si="88"/>
        <v>0</v>
      </c>
      <c r="V520" s="107">
        <f t="shared" si="89"/>
        <v>0</v>
      </c>
      <c r="W520" s="107">
        <f t="shared" si="90"/>
        <v>0</v>
      </c>
      <c r="X520" s="107">
        <f t="shared" si="91"/>
        <v>0</v>
      </c>
      <c r="Y520" s="107">
        <f t="shared" si="92"/>
        <v>0</v>
      </c>
      <c r="Z520" s="107">
        <f t="shared" si="106"/>
        <v>0</v>
      </c>
      <c r="AA520" s="107">
        <f t="shared" si="107"/>
        <v>0</v>
      </c>
      <c r="AB520" s="107">
        <f t="shared" si="108"/>
        <v>0</v>
      </c>
      <c r="AC520" s="107">
        <f t="shared" si="109"/>
        <v>0</v>
      </c>
      <c r="AD520" s="107">
        <f t="shared" si="110"/>
        <v>0</v>
      </c>
      <c r="AE520" s="107">
        <f t="shared" si="111"/>
        <v>0</v>
      </c>
      <c r="AF520" s="107">
        <f t="shared" si="112"/>
        <v>0</v>
      </c>
      <c r="AG520" s="107">
        <f t="shared" si="113"/>
        <v>0</v>
      </c>
      <c r="AH520" s="107">
        <f t="shared" si="114"/>
        <v>0</v>
      </c>
      <c r="AI520" s="107">
        <f t="shared" si="115"/>
        <v>0</v>
      </c>
      <c r="AJ520" s="107">
        <f t="shared" si="116"/>
        <v>0</v>
      </c>
      <c r="AK520" s="107">
        <f t="shared" si="117"/>
        <v>0</v>
      </c>
    </row>
    <row r="521">
      <c r="A521" s="107"/>
      <c r="B521" s="107"/>
      <c r="C521" s="107"/>
      <c r="D521" s="107"/>
      <c r="E521" s="107"/>
      <c r="F521" s="108">
        <f t="shared" si="105"/>
        <v>10602</v>
      </c>
      <c r="G521" s="90" t="s">
        <v>713</v>
      </c>
      <c r="H521" s="14">
        <f>IF(ISNA(VLOOKUP(G521,Round4_Transactions!$A$2:$F$800,2,FALSE)), 0,VLOOKUP(G521,Round4_Transactions!$A$2:$F$800,2,FALSE))</f>
        <v>0</v>
      </c>
      <c r="I521" s="60">
        <f>IF(ISNA(VLOOKUP(G521,Round4_Transactions!$A$2:$F$800,3,FALSE)), 0,VLOOKUP(G521,Round4_Transactions!$A$2:$F$800,3,FALSE))</f>
        <v>0</v>
      </c>
      <c r="J521" s="60">
        <f>IF(ISNA(VLOOKUP(G521,Round4_Transactions!$A$2:$F$800,4,FALSE)), 0,VLOOKUP(G521,Round4_Transactions!$A$2:$F$800,4,FALSE))</f>
        <v>0</v>
      </c>
      <c r="K521" s="60">
        <f>IF(ISNA(VLOOKUP(G521,Round4_Transactions!$A$2:$F$800,5,FALSE)), 0,VLOOKUP(G521,Round4_Transactions!$A$2:$F$800,5,FALSE))</f>
        <v>0</v>
      </c>
      <c r="L521" s="86">
        <f>IF(ISNA(VLOOKUP(G521,Round4_Transactions!$A$2:$F$800,6,FALSE)), 0,VLOOKUP(G521,Round4_Transactions!$A$2:$F$800,6,FALSE))</f>
        <v>0</v>
      </c>
      <c r="M521" s="107">
        <f t="shared" si="79"/>
        <v>0</v>
      </c>
      <c r="N521" s="107">
        <f t="shared" si="81"/>
        <v>0</v>
      </c>
      <c r="O521" s="107">
        <f t="shared" si="82"/>
        <v>0</v>
      </c>
      <c r="P521" s="107">
        <f t="shared" si="83"/>
        <v>0</v>
      </c>
      <c r="Q521" s="107">
        <f t="shared" si="84"/>
        <v>0</v>
      </c>
      <c r="R521" s="107">
        <f t="shared" si="85"/>
        <v>0</v>
      </c>
      <c r="S521" s="107">
        <f t="shared" si="86"/>
        <v>0</v>
      </c>
      <c r="T521" s="107">
        <f t="shared" si="87"/>
        <v>0</v>
      </c>
      <c r="U521" s="107">
        <f t="shared" si="88"/>
        <v>0</v>
      </c>
      <c r="V521" s="107">
        <f t="shared" si="89"/>
        <v>0</v>
      </c>
      <c r="W521" s="107">
        <f t="shared" si="90"/>
        <v>0</v>
      </c>
      <c r="X521" s="107">
        <f t="shared" si="91"/>
        <v>0</v>
      </c>
      <c r="Y521" s="107">
        <f t="shared" si="92"/>
        <v>0</v>
      </c>
      <c r="Z521" s="107">
        <f t="shared" si="106"/>
        <v>0</v>
      </c>
      <c r="AA521" s="107">
        <f t="shared" si="107"/>
        <v>0</v>
      </c>
      <c r="AB521" s="107">
        <f t="shared" si="108"/>
        <v>0</v>
      </c>
      <c r="AC521" s="107">
        <f t="shared" si="109"/>
        <v>0</v>
      </c>
      <c r="AD521" s="107">
        <f t="shared" si="110"/>
        <v>0</v>
      </c>
      <c r="AE521" s="107">
        <f t="shared" si="111"/>
        <v>0</v>
      </c>
      <c r="AF521" s="107">
        <f t="shared" si="112"/>
        <v>0</v>
      </c>
      <c r="AG521" s="107">
        <f t="shared" si="113"/>
        <v>0</v>
      </c>
      <c r="AH521" s="107">
        <f t="shared" si="114"/>
        <v>0</v>
      </c>
      <c r="AI521" s="107">
        <f t="shared" si="115"/>
        <v>0</v>
      </c>
      <c r="AJ521" s="107">
        <f t="shared" si="116"/>
        <v>0</v>
      </c>
      <c r="AK521" s="107">
        <f t="shared" si="117"/>
        <v>0</v>
      </c>
    </row>
    <row r="522">
      <c r="A522" s="107"/>
      <c r="B522" s="107"/>
      <c r="C522" s="107"/>
      <c r="D522" s="107"/>
      <c r="E522" s="107"/>
      <c r="F522" s="108">
        <f t="shared" si="105"/>
        <v>10602</v>
      </c>
      <c r="G522" s="90" t="s">
        <v>714</v>
      </c>
      <c r="H522" s="14">
        <f>IF(ISNA(VLOOKUP(G522,Round4_Transactions!$A$2:$F$800,2,FALSE)), 0,VLOOKUP(G522,Round4_Transactions!$A$2:$F$800,2,FALSE))</f>
        <v>0</v>
      </c>
      <c r="I522" s="60">
        <f>IF(ISNA(VLOOKUP(G522,Round4_Transactions!$A$2:$F$800,3,FALSE)), 0,VLOOKUP(G522,Round4_Transactions!$A$2:$F$800,3,FALSE))</f>
        <v>0</v>
      </c>
      <c r="J522" s="60">
        <f>IF(ISNA(VLOOKUP(G522,Round4_Transactions!$A$2:$F$800,4,FALSE)), 0,VLOOKUP(G522,Round4_Transactions!$A$2:$F$800,4,FALSE))</f>
        <v>0</v>
      </c>
      <c r="K522" s="60">
        <f>IF(ISNA(VLOOKUP(G522,Round4_Transactions!$A$2:$F$800,5,FALSE)), 0,VLOOKUP(G522,Round4_Transactions!$A$2:$F$800,5,FALSE))</f>
        <v>0</v>
      </c>
      <c r="L522" s="86">
        <f>IF(ISNA(VLOOKUP(G522,Round4_Transactions!$A$2:$F$800,6,FALSE)), 0,VLOOKUP(G522,Round4_Transactions!$A$2:$F$800,6,FALSE))</f>
        <v>0</v>
      </c>
      <c r="M522" s="107">
        <f t="shared" si="79"/>
        <v>0</v>
      </c>
      <c r="N522" s="107">
        <f t="shared" si="81"/>
        <v>0</v>
      </c>
      <c r="O522" s="107">
        <f t="shared" si="82"/>
        <v>0</v>
      </c>
      <c r="P522" s="107">
        <f t="shared" si="83"/>
        <v>0</v>
      </c>
      <c r="Q522" s="107">
        <f t="shared" si="84"/>
        <v>0</v>
      </c>
      <c r="R522" s="107">
        <f t="shared" si="85"/>
        <v>0</v>
      </c>
      <c r="S522" s="107">
        <f t="shared" si="86"/>
        <v>0</v>
      </c>
      <c r="T522" s="107">
        <f t="shared" si="87"/>
        <v>0</v>
      </c>
      <c r="U522" s="107">
        <f t="shared" si="88"/>
        <v>0</v>
      </c>
      <c r="V522" s="107">
        <f t="shared" si="89"/>
        <v>0</v>
      </c>
      <c r="W522" s="107">
        <f t="shared" si="90"/>
        <v>0</v>
      </c>
      <c r="X522" s="107">
        <f t="shared" si="91"/>
        <v>0</v>
      </c>
      <c r="Y522" s="107">
        <f t="shared" si="92"/>
        <v>0</v>
      </c>
      <c r="Z522" s="107">
        <f t="shared" si="106"/>
        <v>0</v>
      </c>
      <c r="AA522" s="107">
        <f t="shared" si="107"/>
        <v>0</v>
      </c>
      <c r="AB522" s="107">
        <f t="shared" si="108"/>
        <v>0</v>
      </c>
      <c r="AC522" s="107">
        <f t="shared" si="109"/>
        <v>0</v>
      </c>
      <c r="AD522" s="107">
        <f t="shared" si="110"/>
        <v>0</v>
      </c>
      <c r="AE522" s="107">
        <f t="shared" si="111"/>
        <v>0</v>
      </c>
      <c r="AF522" s="107">
        <f t="shared" si="112"/>
        <v>0</v>
      </c>
      <c r="AG522" s="107">
        <f t="shared" si="113"/>
        <v>0</v>
      </c>
      <c r="AH522" s="107">
        <f t="shared" si="114"/>
        <v>0</v>
      </c>
      <c r="AI522" s="107">
        <f t="shared" si="115"/>
        <v>0</v>
      </c>
      <c r="AJ522" s="107">
        <f t="shared" si="116"/>
        <v>0</v>
      </c>
      <c r="AK522" s="107">
        <f t="shared" si="117"/>
        <v>0</v>
      </c>
    </row>
    <row r="523">
      <c r="A523" s="107"/>
      <c r="B523" s="107"/>
      <c r="C523" s="107"/>
      <c r="D523" s="107"/>
      <c r="E523" s="107"/>
      <c r="F523" s="108">
        <f t="shared" si="105"/>
        <v>10602</v>
      </c>
      <c r="G523" s="90" t="s">
        <v>715</v>
      </c>
      <c r="H523" s="14">
        <f>IF(ISNA(VLOOKUP(G523,Round4_Transactions!$A$2:$F$800,2,FALSE)), 0,VLOOKUP(G523,Round4_Transactions!$A$2:$F$800,2,FALSE))</f>
        <v>0</v>
      </c>
      <c r="I523" s="60">
        <f>IF(ISNA(VLOOKUP(G523,Round4_Transactions!$A$2:$F$800,3,FALSE)), 0,VLOOKUP(G523,Round4_Transactions!$A$2:$F$800,3,FALSE))</f>
        <v>0</v>
      </c>
      <c r="J523" s="60">
        <f>IF(ISNA(VLOOKUP(G523,Round4_Transactions!$A$2:$F$800,4,FALSE)), 0,VLOOKUP(G523,Round4_Transactions!$A$2:$F$800,4,FALSE))</f>
        <v>0</v>
      </c>
      <c r="K523" s="60">
        <f>IF(ISNA(VLOOKUP(G523,Round4_Transactions!$A$2:$F$800,5,FALSE)), 0,VLOOKUP(G523,Round4_Transactions!$A$2:$F$800,5,FALSE))</f>
        <v>0</v>
      </c>
      <c r="L523" s="86">
        <f>IF(ISNA(VLOOKUP(G523,Round4_Transactions!$A$2:$F$800,6,FALSE)), 0,VLOOKUP(G523,Round4_Transactions!$A$2:$F$800,6,FALSE))</f>
        <v>0</v>
      </c>
      <c r="M523" s="107">
        <f t="shared" si="79"/>
        <v>0</v>
      </c>
      <c r="N523" s="107">
        <f t="shared" si="81"/>
        <v>0</v>
      </c>
      <c r="O523" s="107">
        <f t="shared" si="82"/>
        <v>0</v>
      </c>
      <c r="P523" s="107">
        <f t="shared" si="83"/>
        <v>0</v>
      </c>
      <c r="Q523" s="107">
        <f t="shared" si="84"/>
        <v>0</v>
      </c>
      <c r="R523" s="107">
        <f t="shared" si="85"/>
        <v>0</v>
      </c>
      <c r="S523" s="107">
        <f t="shared" si="86"/>
        <v>0</v>
      </c>
      <c r="T523" s="107">
        <f t="shared" si="87"/>
        <v>0</v>
      </c>
      <c r="U523" s="107">
        <f t="shared" si="88"/>
        <v>0</v>
      </c>
      <c r="V523" s="107">
        <f t="shared" si="89"/>
        <v>0</v>
      </c>
      <c r="W523" s="107">
        <f t="shared" si="90"/>
        <v>0</v>
      </c>
      <c r="X523" s="107">
        <f t="shared" si="91"/>
        <v>0</v>
      </c>
      <c r="Y523" s="107">
        <f t="shared" si="92"/>
        <v>0</v>
      </c>
      <c r="Z523" s="107">
        <f t="shared" si="106"/>
        <v>0</v>
      </c>
      <c r="AA523" s="107">
        <f t="shared" si="107"/>
        <v>0</v>
      </c>
      <c r="AB523" s="107">
        <f t="shared" si="108"/>
        <v>0</v>
      </c>
      <c r="AC523" s="107">
        <f t="shared" si="109"/>
        <v>0</v>
      </c>
      <c r="AD523" s="107">
        <f t="shared" si="110"/>
        <v>0</v>
      </c>
      <c r="AE523" s="107">
        <f t="shared" si="111"/>
        <v>0</v>
      </c>
      <c r="AF523" s="107">
        <f t="shared" si="112"/>
        <v>0</v>
      </c>
      <c r="AG523" s="107">
        <f t="shared" si="113"/>
        <v>0</v>
      </c>
      <c r="AH523" s="107">
        <f t="shared" si="114"/>
        <v>0</v>
      </c>
      <c r="AI523" s="107">
        <f t="shared" si="115"/>
        <v>0</v>
      </c>
      <c r="AJ523" s="107">
        <f t="shared" si="116"/>
        <v>0</v>
      </c>
      <c r="AK523" s="107">
        <f t="shared" si="117"/>
        <v>0</v>
      </c>
    </row>
    <row r="524">
      <c r="A524" s="107"/>
      <c r="B524" s="107"/>
      <c r="C524" s="107"/>
      <c r="D524" s="107"/>
      <c r="E524" s="107"/>
      <c r="F524" s="108">
        <f t="shared" si="105"/>
        <v>10602</v>
      </c>
      <c r="G524" s="90" t="s">
        <v>716</v>
      </c>
      <c r="H524" s="14">
        <f>IF(ISNA(VLOOKUP(G524,Round4_Transactions!$A$2:$F$800,2,FALSE)), 0,VLOOKUP(G524,Round4_Transactions!$A$2:$F$800,2,FALSE))</f>
        <v>0</v>
      </c>
      <c r="I524" s="60">
        <f>IF(ISNA(VLOOKUP(G524,Round4_Transactions!$A$2:$F$800,3,FALSE)), 0,VLOOKUP(G524,Round4_Transactions!$A$2:$F$800,3,FALSE))</f>
        <v>0</v>
      </c>
      <c r="J524" s="60">
        <f>IF(ISNA(VLOOKUP(G524,Round4_Transactions!$A$2:$F$800,4,FALSE)), 0,VLOOKUP(G524,Round4_Transactions!$A$2:$F$800,4,FALSE))</f>
        <v>0</v>
      </c>
      <c r="K524" s="60">
        <f>IF(ISNA(VLOOKUP(G524,Round4_Transactions!$A$2:$F$800,5,FALSE)), 0,VLOOKUP(G524,Round4_Transactions!$A$2:$F$800,5,FALSE))</f>
        <v>0</v>
      </c>
      <c r="L524" s="86">
        <f>IF(ISNA(VLOOKUP(G524,Round4_Transactions!$A$2:$F$800,6,FALSE)), 0,VLOOKUP(G524,Round4_Transactions!$A$2:$F$800,6,FALSE))</f>
        <v>0</v>
      </c>
      <c r="M524" s="107">
        <f t="shared" si="79"/>
        <v>0</v>
      </c>
      <c r="N524" s="107">
        <f t="shared" si="81"/>
        <v>0</v>
      </c>
      <c r="O524" s="107">
        <f t="shared" si="82"/>
        <v>0</v>
      </c>
      <c r="P524" s="107">
        <f t="shared" si="83"/>
        <v>0</v>
      </c>
      <c r="Q524" s="107">
        <f t="shared" si="84"/>
        <v>0</v>
      </c>
      <c r="R524" s="107">
        <f t="shared" si="85"/>
        <v>0</v>
      </c>
      <c r="S524" s="107">
        <f t="shared" si="86"/>
        <v>0</v>
      </c>
      <c r="T524" s="107">
        <f t="shared" si="87"/>
        <v>0</v>
      </c>
      <c r="U524" s="107">
        <f t="shared" si="88"/>
        <v>0</v>
      </c>
      <c r="V524" s="107">
        <f t="shared" si="89"/>
        <v>0</v>
      </c>
      <c r="W524" s="107">
        <f t="shared" si="90"/>
        <v>0</v>
      </c>
      <c r="X524" s="107">
        <f t="shared" si="91"/>
        <v>0</v>
      </c>
      <c r="Y524" s="107">
        <f t="shared" si="92"/>
        <v>0</v>
      </c>
      <c r="Z524" s="107">
        <f t="shared" si="106"/>
        <v>0</v>
      </c>
      <c r="AA524" s="107">
        <f t="shared" si="107"/>
        <v>0</v>
      </c>
      <c r="AB524" s="107">
        <f t="shared" si="108"/>
        <v>0</v>
      </c>
      <c r="AC524" s="107">
        <f t="shared" si="109"/>
        <v>0</v>
      </c>
      <c r="AD524" s="107">
        <f t="shared" si="110"/>
        <v>0</v>
      </c>
      <c r="AE524" s="107">
        <f t="shared" si="111"/>
        <v>0</v>
      </c>
      <c r="AF524" s="107">
        <f t="shared" si="112"/>
        <v>0</v>
      </c>
      <c r="AG524" s="107">
        <f t="shared" si="113"/>
        <v>0</v>
      </c>
      <c r="AH524" s="107">
        <f t="shared" si="114"/>
        <v>0</v>
      </c>
      <c r="AI524" s="107">
        <f t="shared" si="115"/>
        <v>0</v>
      </c>
      <c r="AJ524" s="107">
        <f t="shared" si="116"/>
        <v>0</v>
      </c>
      <c r="AK524" s="107">
        <f t="shared" si="117"/>
        <v>0</v>
      </c>
    </row>
    <row r="525">
      <c r="A525" s="107"/>
      <c r="B525" s="107"/>
      <c r="C525" s="107"/>
      <c r="D525" s="107"/>
      <c r="E525" s="107"/>
      <c r="F525" s="108">
        <f t="shared" si="105"/>
        <v>10602</v>
      </c>
      <c r="G525" s="90" t="s">
        <v>717</v>
      </c>
      <c r="H525" s="14">
        <f>IF(ISNA(VLOOKUP(G525,Round4_Transactions!$A$2:$F$800,2,FALSE)), 0,VLOOKUP(G525,Round4_Transactions!$A$2:$F$800,2,FALSE))</f>
        <v>0</v>
      </c>
      <c r="I525" s="60">
        <f>IF(ISNA(VLOOKUP(G525,Round4_Transactions!$A$2:$F$800,3,FALSE)), 0,VLOOKUP(G525,Round4_Transactions!$A$2:$F$800,3,FALSE))</f>
        <v>0</v>
      </c>
      <c r="J525" s="60">
        <f>IF(ISNA(VLOOKUP(G525,Round4_Transactions!$A$2:$F$800,4,FALSE)), 0,VLOOKUP(G525,Round4_Transactions!$A$2:$F$800,4,FALSE))</f>
        <v>0</v>
      </c>
      <c r="K525" s="60">
        <f>IF(ISNA(VLOOKUP(G525,Round4_Transactions!$A$2:$F$800,5,FALSE)), 0,VLOOKUP(G525,Round4_Transactions!$A$2:$F$800,5,FALSE))</f>
        <v>0</v>
      </c>
      <c r="L525" s="86">
        <f>IF(ISNA(VLOOKUP(G525,Round4_Transactions!$A$2:$F$800,6,FALSE)), 0,VLOOKUP(G525,Round4_Transactions!$A$2:$F$800,6,FALSE))</f>
        <v>0</v>
      </c>
      <c r="M525" s="107">
        <f t="shared" si="79"/>
        <v>0</v>
      </c>
      <c r="N525" s="107">
        <f t="shared" si="81"/>
        <v>0</v>
      </c>
      <c r="O525" s="107">
        <f t="shared" si="82"/>
        <v>0</v>
      </c>
      <c r="P525" s="107">
        <f t="shared" si="83"/>
        <v>0</v>
      </c>
      <c r="Q525" s="107">
        <f t="shared" si="84"/>
        <v>0</v>
      </c>
      <c r="R525" s="107">
        <f t="shared" si="85"/>
        <v>0</v>
      </c>
      <c r="S525" s="107">
        <f t="shared" si="86"/>
        <v>0</v>
      </c>
      <c r="T525" s="107">
        <f t="shared" si="87"/>
        <v>0</v>
      </c>
      <c r="U525" s="107">
        <f t="shared" si="88"/>
        <v>0</v>
      </c>
      <c r="V525" s="107">
        <f t="shared" si="89"/>
        <v>0</v>
      </c>
      <c r="W525" s="107">
        <f t="shared" si="90"/>
        <v>0</v>
      </c>
      <c r="X525" s="107">
        <f t="shared" si="91"/>
        <v>0</v>
      </c>
      <c r="Y525" s="107">
        <f t="shared" si="92"/>
        <v>0</v>
      </c>
      <c r="Z525" s="107">
        <f t="shared" si="106"/>
        <v>0</v>
      </c>
      <c r="AA525" s="107">
        <f t="shared" si="107"/>
        <v>0</v>
      </c>
      <c r="AB525" s="107">
        <f t="shared" si="108"/>
        <v>0</v>
      </c>
      <c r="AC525" s="107">
        <f t="shared" si="109"/>
        <v>0</v>
      </c>
      <c r="AD525" s="107">
        <f t="shared" si="110"/>
        <v>0</v>
      </c>
      <c r="AE525" s="107">
        <f t="shared" si="111"/>
        <v>0</v>
      </c>
      <c r="AF525" s="107">
        <f t="shared" si="112"/>
        <v>0</v>
      </c>
      <c r="AG525" s="107">
        <f t="shared" si="113"/>
        <v>0</v>
      </c>
      <c r="AH525" s="107">
        <f t="shared" si="114"/>
        <v>0</v>
      </c>
      <c r="AI525" s="107">
        <f t="shared" si="115"/>
        <v>0</v>
      </c>
      <c r="AJ525" s="107">
        <f t="shared" si="116"/>
        <v>0</v>
      </c>
      <c r="AK525" s="107">
        <f t="shared" si="117"/>
        <v>0</v>
      </c>
    </row>
    <row r="526">
      <c r="A526" s="107"/>
      <c r="B526" s="107"/>
      <c r="C526" s="107"/>
      <c r="D526" s="107"/>
      <c r="E526" s="107"/>
      <c r="F526" s="108">
        <f t="shared" si="105"/>
        <v>10602</v>
      </c>
      <c r="G526" s="90" t="s">
        <v>718</v>
      </c>
      <c r="H526" s="14">
        <f>IF(ISNA(VLOOKUP(G526,Round4_Transactions!$A$2:$F$800,2,FALSE)), 0,VLOOKUP(G526,Round4_Transactions!$A$2:$F$800,2,FALSE))</f>
        <v>0</v>
      </c>
      <c r="I526" s="60">
        <f>IF(ISNA(VLOOKUP(G526,Round4_Transactions!$A$2:$F$800,3,FALSE)), 0,VLOOKUP(G526,Round4_Transactions!$A$2:$F$800,3,FALSE))</f>
        <v>0</v>
      </c>
      <c r="J526" s="60">
        <f>IF(ISNA(VLOOKUP(G526,Round4_Transactions!$A$2:$F$800,4,FALSE)), 0,VLOOKUP(G526,Round4_Transactions!$A$2:$F$800,4,FALSE))</f>
        <v>0</v>
      </c>
      <c r="K526" s="60">
        <f>IF(ISNA(VLOOKUP(G526,Round4_Transactions!$A$2:$F$800,5,FALSE)), 0,VLOOKUP(G526,Round4_Transactions!$A$2:$F$800,5,FALSE))</f>
        <v>0</v>
      </c>
      <c r="L526" s="86">
        <f>IF(ISNA(VLOOKUP(G526,Round4_Transactions!$A$2:$F$800,6,FALSE)), 0,VLOOKUP(G526,Round4_Transactions!$A$2:$F$800,6,FALSE))</f>
        <v>0</v>
      </c>
      <c r="M526" s="107">
        <f t="shared" si="79"/>
        <v>0</v>
      </c>
      <c r="N526" s="107">
        <f t="shared" si="81"/>
        <v>0</v>
      </c>
      <c r="O526" s="107">
        <f t="shared" si="82"/>
        <v>0</v>
      </c>
      <c r="P526" s="107">
        <f t="shared" si="83"/>
        <v>0</v>
      </c>
      <c r="Q526" s="107">
        <f t="shared" si="84"/>
        <v>0</v>
      </c>
      <c r="R526" s="107">
        <f t="shared" si="85"/>
        <v>0</v>
      </c>
      <c r="S526" s="107">
        <f t="shared" si="86"/>
        <v>0</v>
      </c>
      <c r="T526" s="107">
        <f t="shared" si="87"/>
        <v>0</v>
      </c>
      <c r="U526" s="107">
        <f t="shared" si="88"/>
        <v>0</v>
      </c>
      <c r="V526" s="107">
        <f t="shared" si="89"/>
        <v>0</v>
      </c>
      <c r="W526" s="107">
        <f t="shared" si="90"/>
        <v>0</v>
      </c>
      <c r="X526" s="107">
        <f t="shared" si="91"/>
        <v>0</v>
      </c>
      <c r="Y526" s="107">
        <f t="shared" si="92"/>
        <v>0</v>
      </c>
      <c r="Z526" s="107">
        <f t="shared" si="106"/>
        <v>0</v>
      </c>
      <c r="AA526" s="107">
        <f t="shared" si="107"/>
        <v>0</v>
      </c>
      <c r="AB526" s="107">
        <f t="shared" si="108"/>
        <v>0</v>
      </c>
      <c r="AC526" s="107">
        <f t="shared" si="109"/>
        <v>0</v>
      </c>
      <c r="AD526" s="107">
        <f t="shared" si="110"/>
        <v>0</v>
      </c>
      <c r="AE526" s="107">
        <f t="shared" si="111"/>
        <v>0</v>
      </c>
      <c r="AF526" s="107">
        <f t="shared" si="112"/>
        <v>0</v>
      </c>
      <c r="AG526" s="107">
        <f t="shared" si="113"/>
        <v>0</v>
      </c>
      <c r="AH526" s="107">
        <f t="shared" si="114"/>
        <v>0</v>
      </c>
      <c r="AI526" s="107">
        <f t="shared" si="115"/>
        <v>0</v>
      </c>
      <c r="AJ526" s="107">
        <f t="shared" si="116"/>
        <v>0</v>
      </c>
      <c r="AK526" s="107">
        <f t="shared" si="117"/>
        <v>0</v>
      </c>
    </row>
    <row r="527">
      <c r="A527" s="107"/>
      <c r="B527" s="107"/>
      <c r="C527" s="107"/>
      <c r="D527" s="107"/>
      <c r="E527" s="107"/>
      <c r="F527" s="108">
        <f t="shared" si="105"/>
        <v>10602</v>
      </c>
      <c r="G527" s="90" t="s">
        <v>719</v>
      </c>
      <c r="H527" s="14">
        <f>IF(ISNA(VLOOKUP(G527,Round4_Transactions!$A$2:$F$800,2,FALSE)), 0,VLOOKUP(G527,Round4_Transactions!$A$2:$F$800,2,FALSE))</f>
        <v>0</v>
      </c>
      <c r="I527" s="60">
        <f>IF(ISNA(VLOOKUP(G527,Round4_Transactions!$A$2:$F$800,3,FALSE)), 0,VLOOKUP(G527,Round4_Transactions!$A$2:$F$800,3,FALSE))</f>
        <v>0</v>
      </c>
      <c r="J527" s="60">
        <f>IF(ISNA(VLOOKUP(G527,Round4_Transactions!$A$2:$F$800,4,FALSE)), 0,VLOOKUP(G527,Round4_Transactions!$A$2:$F$800,4,FALSE))</f>
        <v>0</v>
      </c>
      <c r="K527" s="60">
        <f>IF(ISNA(VLOOKUP(G527,Round4_Transactions!$A$2:$F$800,5,FALSE)), 0,VLOOKUP(G527,Round4_Transactions!$A$2:$F$800,5,FALSE))</f>
        <v>0</v>
      </c>
      <c r="L527" s="86">
        <f>IF(ISNA(VLOOKUP(G527,Round4_Transactions!$A$2:$F$800,6,FALSE)), 0,VLOOKUP(G527,Round4_Transactions!$A$2:$F$800,6,FALSE))</f>
        <v>0</v>
      </c>
      <c r="M527" s="107">
        <f t="shared" si="79"/>
        <v>0</v>
      </c>
      <c r="N527" s="107">
        <f t="shared" si="81"/>
        <v>0</v>
      </c>
      <c r="O527" s="107">
        <f t="shared" si="82"/>
        <v>0</v>
      </c>
      <c r="P527" s="107">
        <f t="shared" si="83"/>
        <v>0</v>
      </c>
      <c r="Q527" s="107">
        <f t="shared" si="84"/>
        <v>0</v>
      </c>
      <c r="R527" s="107">
        <f t="shared" si="85"/>
        <v>0</v>
      </c>
      <c r="S527" s="107">
        <f t="shared" si="86"/>
        <v>0</v>
      </c>
      <c r="T527" s="107">
        <f t="shared" si="87"/>
        <v>0</v>
      </c>
      <c r="U527" s="107">
        <f t="shared" si="88"/>
        <v>0</v>
      </c>
      <c r="V527" s="107">
        <f t="shared" si="89"/>
        <v>0</v>
      </c>
      <c r="W527" s="107">
        <f t="shared" si="90"/>
        <v>0</v>
      </c>
      <c r="X527" s="107">
        <f t="shared" si="91"/>
        <v>0</v>
      </c>
      <c r="Y527" s="107">
        <f t="shared" si="92"/>
        <v>0</v>
      </c>
      <c r="Z527" s="107">
        <f t="shared" si="106"/>
        <v>0</v>
      </c>
      <c r="AA527" s="107">
        <f t="shared" si="107"/>
        <v>0</v>
      </c>
      <c r="AB527" s="107">
        <f t="shared" si="108"/>
        <v>0</v>
      </c>
      <c r="AC527" s="107">
        <f t="shared" si="109"/>
        <v>0</v>
      </c>
      <c r="AD527" s="107">
        <f t="shared" si="110"/>
        <v>0</v>
      </c>
      <c r="AE527" s="107">
        <f t="shared" si="111"/>
        <v>0</v>
      </c>
      <c r="AF527" s="107">
        <f t="shared" si="112"/>
        <v>0</v>
      </c>
      <c r="AG527" s="107">
        <f t="shared" si="113"/>
        <v>0</v>
      </c>
      <c r="AH527" s="107">
        <f t="shared" si="114"/>
        <v>0</v>
      </c>
      <c r="AI527" s="107">
        <f t="shared" si="115"/>
        <v>0</v>
      </c>
      <c r="AJ527" s="107">
        <f t="shared" si="116"/>
        <v>0</v>
      </c>
      <c r="AK527" s="107">
        <f t="shared" si="117"/>
        <v>0</v>
      </c>
    </row>
    <row r="528">
      <c r="A528" s="107"/>
      <c r="B528" s="107"/>
      <c r="C528" s="107"/>
      <c r="D528" s="107"/>
      <c r="E528" s="107"/>
      <c r="F528" s="108">
        <f t="shared" si="105"/>
        <v>10602</v>
      </c>
      <c r="G528" s="90" t="s">
        <v>720</v>
      </c>
      <c r="H528" s="14">
        <f>IF(ISNA(VLOOKUP(G528,Round4_Transactions!$A$2:$F$800,2,FALSE)), 0,VLOOKUP(G528,Round4_Transactions!$A$2:$F$800,2,FALSE))</f>
        <v>0</v>
      </c>
      <c r="I528" s="60">
        <f>IF(ISNA(VLOOKUP(G528,Round4_Transactions!$A$2:$F$800,3,FALSE)), 0,VLOOKUP(G528,Round4_Transactions!$A$2:$F$800,3,FALSE))</f>
        <v>0</v>
      </c>
      <c r="J528" s="60">
        <f>IF(ISNA(VLOOKUP(G528,Round4_Transactions!$A$2:$F$800,4,FALSE)), 0,VLOOKUP(G528,Round4_Transactions!$A$2:$F$800,4,FALSE))</f>
        <v>0</v>
      </c>
      <c r="K528" s="60">
        <f>IF(ISNA(VLOOKUP(G528,Round4_Transactions!$A$2:$F$800,5,FALSE)), 0,VLOOKUP(G528,Round4_Transactions!$A$2:$F$800,5,FALSE))</f>
        <v>0</v>
      </c>
      <c r="L528" s="86">
        <f>IF(ISNA(VLOOKUP(G528,Round4_Transactions!$A$2:$F$800,6,FALSE)), 0,VLOOKUP(G528,Round4_Transactions!$A$2:$F$800,6,FALSE))</f>
        <v>0</v>
      </c>
      <c r="M528" s="107">
        <f t="shared" si="79"/>
        <v>0</v>
      </c>
      <c r="N528" s="107">
        <f t="shared" si="81"/>
        <v>0</v>
      </c>
      <c r="O528" s="107">
        <f t="shared" si="82"/>
        <v>0</v>
      </c>
      <c r="P528" s="107">
        <f t="shared" si="83"/>
        <v>0</v>
      </c>
      <c r="Q528" s="107">
        <f t="shared" si="84"/>
        <v>0</v>
      </c>
      <c r="R528" s="107">
        <f t="shared" si="85"/>
        <v>0</v>
      </c>
      <c r="S528" s="107">
        <f t="shared" si="86"/>
        <v>0</v>
      </c>
      <c r="T528" s="107">
        <f t="shared" si="87"/>
        <v>0</v>
      </c>
      <c r="U528" s="107">
        <f t="shared" si="88"/>
        <v>0</v>
      </c>
      <c r="V528" s="107">
        <f t="shared" si="89"/>
        <v>0</v>
      </c>
      <c r="W528" s="107">
        <f t="shared" si="90"/>
        <v>0</v>
      </c>
      <c r="X528" s="107">
        <f t="shared" si="91"/>
        <v>0</v>
      </c>
      <c r="Y528" s="107">
        <f t="shared" si="92"/>
        <v>0</v>
      </c>
      <c r="Z528" s="107">
        <f t="shared" si="106"/>
        <v>0</v>
      </c>
      <c r="AA528" s="107">
        <f t="shared" si="107"/>
        <v>0</v>
      </c>
      <c r="AB528" s="107">
        <f t="shared" si="108"/>
        <v>0</v>
      </c>
      <c r="AC528" s="107">
        <f t="shared" si="109"/>
        <v>0</v>
      </c>
      <c r="AD528" s="107">
        <f t="shared" si="110"/>
        <v>0</v>
      </c>
      <c r="AE528" s="107">
        <f t="shared" si="111"/>
        <v>0</v>
      </c>
      <c r="AF528" s="107">
        <f t="shared" si="112"/>
        <v>0</v>
      </c>
      <c r="AG528" s="107">
        <f t="shared" si="113"/>
        <v>0</v>
      </c>
      <c r="AH528" s="107">
        <f t="shared" si="114"/>
        <v>0</v>
      </c>
      <c r="AI528" s="107">
        <f t="shared" si="115"/>
        <v>0</v>
      </c>
      <c r="AJ528" s="107">
        <f t="shared" si="116"/>
        <v>0</v>
      </c>
      <c r="AK528" s="107">
        <f t="shared" si="117"/>
        <v>0</v>
      </c>
    </row>
    <row r="529">
      <c r="A529" s="107"/>
      <c r="B529" s="107"/>
      <c r="C529" s="107"/>
      <c r="D529" s="107"/>
      <c r="E529" s="107"/>
      <c r="F529" s="108">
        <f t="shared" si="105"/>
        <v>10602</v>
      </c>
      <c r="G529" s="90" t="s">
        <v>721</v>
      </c>
      <c r="H529" s="14">
        <f>IF(ISNA(VLOOKUP(G529,Round4_Transactions!$A$2:$F$800,2,FALSE)), 0,VLOOKUP(G529,Round4_Transactions!$A$2:$F$800,2,FALSE))</f>
        <v>0</v>
      </c>
      <c r="I529" s="60">
        <f>IF(ISNA(VLOOKUP(G529,Round4_Transactions!$A$2:$F$800,3,FALSE)), 0,VLOOKUP(G529,Round4_Transactions!$A$2:$F$800,3,FALSE))</f>
        <v>0</v>
      </c>
      <c r="J529" s="60">
        <f>IF(ISNA(VLOOKUP(G529,Round4_Transactions!$A$2:$F$800,4,FALSE)), 0,VLOOKUP(G529,Round4_Transactions!$A$2:$F$800,4,FALSE))</f>
        <v>0</v>
      </c>
      <c r="K529" s="60">
        <f>IF(ISNA(VLOOKUP(G529,Round4_Transactions!$A$2:$F$800,5,FALSE)), 0,VLOOKUP(G529,Round4_Transactions!$A$2:$F$800,5,FALSE))</f>
        <v>0</v>
      </c>
      <c r="L529" s="86">
        <f>IF(ISNA(VLOOKUP(G529,Round4_Transactions!$A$2:$F$800,6,FALSE)), 0,VLOOKUP(G529,Round4_Transactions!$A$2:$F$800,6,FALSE))</f>
        <v>0</v>
      </c>
      <c r="M529" s="107">
        <f t="shared" si="79"/>
        <v>0</v>
      </c>
      <c r="N529" s="107">
        <f t="shared" si="81"/>
        <v>0</v>
      </c>
      <c r="O529" s="107">
        <f t="shared" si="82"/>
        <v>0</v>
      </c>
      <c r="P529" s="107">
        <f t="shared" si="83"/>
        <v>0</v>
      </c>
      <c r="Q529" s="107">
        <f t="shared" si="84"/>
        <v>0</v>
      </c>
      <c r="R529" s="107">
        <f t="shared" si="85"/>
        <v>0</v>
      </c>
      <c r="S529" s="107">
        <f t="shared" si="86"/>
        <v>0</v>
      </c>
      <c r="T529" s="107">
        <f t="shared" si="87"/>
        <v>0</v>
      </c>
      <c r="U529" s="107">
        <f t="shared" si="88"/>
        <v>0</v>
      </c>
      <c r="V529" s="107">
        <f t="shared" si="89"/>
        <v>0</v>
      </c>
      <c r="W529" s="107">
        <f t="shared" si="90"/>
        <v>0</v>
      </c>
      <c r="X529" s="107">
        <f t="shared" si="91"/>
        <v>0</v>
      </c>
      <c r="Y529" s="107">
        <f t="shared" si="92"/>
        <v>0</v>
      </c>
      <c r="Z529" s="107">
        <f t="shared" si="106"/>
        <v>0</v>
      </c>
      <c r="AA529" s="107">
        <f t="shared" si="107"/>
        <v>0</v>
      </c>
      <c r="AB529" s="107">
        <f t="shared" si="108"/>
        <v>0</v>
      </c>
      <c r="AC529" s="107">
        <f t="shared" si="109"/>
        <v>0</v>
      </c>
      <c r="AD529" s="107">
        <f t="shared" si="110"/>
        <v>0</v>
      </c>
      <c r="AE529" s="107">
        <f t="shared" si="111"/>
        <v>0</v>
      </c>
      <c r="AF529" s="107">
        <f t="shared" si="112"/>
        <v>0</v>
      </c>
      <c r="AG529" s="107">
        <f t="shared" si="113"/>
        <v>0</v>
      </c>
      <c r="AH529" s="107">
        <f t="shared" si="114"/>
        <v>0</v>
      </c>
      <c r="AI529" s="107">
        <f t="shared" si="115"/>
        <v>0</v>
      </c>
      <c r="AJ529" s="107">
        <f t="shared" si="116"/>
        <v>0</v>
      </c>
      <c r="AK529" s="107">
        <f t="shared" si="117"/>
        <v>0</v>
      </c>
    </row>
    <row r="530">
      <c r="A530" s="107"/>
      <c r="B530" s="107"/>
      <c r="C530" s="107"/>
      <c r="D530" s="107"/>
      <c r="E530" s="107"/>
      <c r="F530" s="108">
        <f t="shared" si="105"/>
        <v>10602</v>
      </c>
      <c r="G530" s="90" t="s">
        <v>722</v>
      </c>
      <c r="H530" s="14">
        <f>IF(ISNA(VLOOKUP(G530,Round4_Transactions!$A$2:$F$800,2,FALSE)), 0,VLOOKUP(G530,Round4_Transactions!$A$2:$F$800,2,FALSE))</f>
        <v>0</v>
      </c>
      <c r="I530" s="60">
        <f>IF(ISNA(VLOOKUP(G530,Round4_Transactions!$A$2:$F$800,3,FALSE)), 0,VLOOKUP(G530,Round4_Transactions!$A$2:$F$800,3,FALSE))</f>
        <v>0</v>
      </c>
      <c r="J530" s="60">
        <f>IF(ISNA(VLOOKUP(G530,Round4_Transactions!$A$2:$F$800,4,FALSE)), 0,VLOOKUP(G530,Round4_Transactions!$A$2:$F$800,4,FALSE))</f>
        <v>0</v>
      </c>
      <c r="K530" s="60">
        <f>IF(ISNA(VLOOKUP(G530,Round4_Transactions!$A$2:$F$800,5,FALSE)), 0,VLOOKUP(G530,Round4_Transactions!$A$2:$F$800,5,FALSE))</f>
        <v>0</v>
      </c>
      <c r="L530" s="86">
        <f>IF(ISNA(VLOOKUP(G530,Round4_Transactions!$A$2:$F$800,6,FALSE)), 0,VLOOKUP(G530,Round4_Transactions!$A$2:$F$800,6,FALSE))</f>
        <v>0</v>
      </c>
      <c r="M530" s="107">
        <f t="shared" si="79"/>
        <v>0</v>
      </c>
      <c r="N530" s="107">
        <f t="shared" si="81"/>
        <v>0</v>
      </c>
      <c r="O530" s="107">
        <f t="shared" si="82"/>
        <v>0</v>
      </c>
      <c r="P530" s="107">
        <f t="shared" si="83"/>
        <v>0</v>
      </c>
      <c r="Q530" s="107">
        <f t="shared" si="84"/>
        <v>0</v>
      </c>
      <c r="R530" s="107">
        <f t="shared" si="85"/>
        <v>0</v>
      </c>
      <c r="S530" s="107">
        <f t="shared" si="86"/>
        <v>0</v>
      </c>
      <c r="T530" s="107">
        <f t="shared" si="87"/>
        <v>0</v>
      </c>
      <c r="U530" s="107">
        <f t="shared" si="88"/>
        <v>0</v>
      </c>
      <c r="V530" s="107">
        <f t="shared" si="89"/>
        <v>0</v>
      </c>
      <c r="W530" s="107">
        <f t="shared" si="90"/>
        <v>0</v>
      </c>
      <c r="X530" s="107">
        <f t="shared" si="91"/>
        <v>0</v>
      </c>
      <c r="Y530" s="107">
        <f t="shared" si="92"/>
        <v>0</v>
      </c>
      <c r="Z530" s="107">
        <f t="shared" si="106"/>
        <v>0</v>
      </c>
      <c r="AA530" s="107">
        <f t="shared" si="107"/>
        <v>0</v>
      </c>
      <c r="AB530" s="107">
        <f t="shared" si="108"/>
        <v>0</v>
      </c>
      <c r="AC530" s="107">
        <f t="shared" si="109"/>
        <v>0</v>
      </c>
      <c r="AD530" s="107">
        <f t="shared" si="110"/>
        <v>0</v>
      </c>
      <c r="AE530" s="107">
        <f t="shared" si="111"/>
        <v>0</v>
      </c>
      <c r="AF530" s="107">
        <f t="shared" si="112"/>
        <v>0</v>
      </c>
      <c r="AG530" s="107">
        <f t="shared" si="113"/>
        <v>0</v>
      </c>
      <c r="AH530" s="107">
        <f t="shared" si="114"/>
        <v>0</v>
      </c>
      <c r="AI530" s="107">
        <f t="shared" si="115"/>
        <v>0</v>
      </c>
      <c r="AJ530" s="107">
        <f t="shared" si="116"/>
        <v>0</v>
      </c>
      <c r="AK530" s="107">
        <f t="shared" si="117"/>
        <v>0</v>
      </c>
    </row>
    <row r="531">
      <c r="A531" s="107"/>
      <c r="B531" s="107"/>
      <c r="C531" s="107"/>
      <c r="D531" s="107"/>
      <c r="E531" s="107"/>
      <c r="F531" s="108">
        <f t="shared" si="105"/>
        <v>10602</v>
      </c>
      <c r="G531" s="90" t="s">
        <v>723</v>
      </c>
      <c r="H531" s="14">
        <f>IF(ISNA(VLOOKUP(G531,Round4_Transactions!$A$2:$F$800,2,FALSE)), 0,VLOOKUP(G531,Round4_Transactions!$A$2:$F$800,2,FALSE))</f>
        <v>0</v>
      </c>
      <c r="I531" s="60">
        <f>IF(ISNA(VLOOKUP(G531,Round4_Transactions!$A$2:$F$800,3,FALSE)), 0,VLOOKUP(G531,Round4_Transactions!$A$2:$F$800,3,FALSE))</f>
        <v>0</v>
      </c>
      <c r="J531" s="60">
        <f>IF(ISNA(VLOOKUP(G531,Round4_Transactions!$A$2:$F$800,4,FALSE)), 0,VLOOKUP(G531,Round4_Transactions!$A$2:$F$800,4,FALSE))</f>
        <v>0</v>
      </c>
      <c r="K531" s="60">
        <f>IF(ISNA(VLOOKUP(G531,Round4_Transactions!$A$2:$F$800,5,FALSE)), 0,VLOOKUP(G531,Round4_Transactions!$A$2:$F$800,5,FALSE))</f>
        <v>0</v>
      </c>
      <c r="L531" s="86">
        <f>IF(ISNA(VLOOKUP(G531,Round4_Transactions!$A$2:$F$800,6,FALSE)), 0,VLOOKUP(G531,Round4_Transactions!$A$2:$F$800,6,FALSE))</f>
        <v>0</v>
      </c>
      <c r="M531" s="107">
        <f t="shared" si="79"/>
        <v>0</v>
      </c>
      <c r="N531" s="107">
        <f t="shared" si="81"/>
        <v>0</v>
      </c>
      <c r="O531" s="107">
        <f t="shared" si="82"/>
        <v>0</v>
      </c>
      <c r="P531" s="107">
        <f t="shared" si="83"/>
        <v>0</v>
      </c>
      <c r="Q531" s="107">
        <f t="shared" si="84"/>
        <v>0</v>
      </c>
      <c r="R531" s="107">
        <f t="shared" si="85"/>
        <v>0</v>
      </c>
      <c r="S531" s="107">
        <f t="shared" si="86"/>
        <v>0</v>
      </c>
      <c r="T531" s="107">
        <f t="shared" si="87"/>
        <v>0</v>
      </c>
      <c r="U531" s="107">
        <f t="shared" si="88"/>
        <v>0</v>
      </c>
      <c r="V531" s="107">
        <f t="shared" si="89"/>
        <v>0</v>
      </c>
      <c r="W531" s="107">
        <f t="shared" si="90"/>
        <v>0</v>
      </c>
      <c r="X531" s="107">
        <f t="shared" si="91"/>
        <v>0</v>
      </c>
      <c r="Y531" s="107">
        <f t="shared" si="92"/>
        <v>0</v>
      </c>
      <c r="Z531" s="107">
        <f t="shared" si="106"/>
        <v>0</v>
      </c>
      <c r="AA531" s="107">
        <f t="shared" si="107"/>
        <v>0</v>
      </c>
      <c r="AB531" s="107">
        <f t="shared" si="108"/>
        <v>0</v>
      </c>
      <c r="AC531" s="107">
        <f t="shared" si="109"/>
        <v>0</v>
      </c>
      <c r="AD531" s="107">
        <f t="shared" si="110"/>
        <v>0</v>
      </c>
      <c r="AE531" s="107">
        <f t="shared" si="111"/>
        <v>0</v>
      </c>
      <c r="AF531" s="107">
        <f t="shared" si="112"/>
        <v>0</v>
      </c>
      <c r="AG531" s="107">
        <f t="shared" si="113"/>
        <v>0</v>
      </c>
      <c r="AH531" s="107">
        <f t="shared" si="114"/>
        <v>0</v>
      </c>
      <c r="AI531" s="107">
        <f t="shared" si="115"/>
        <v>0</v>
      </c>
      <c r="AJ531" s="107">
        <f t="shared" si="116"/>
        <v>0</v>
      </c>
      <c r="AK531" s="107">
        <f t="shared" si="117"/>
        <v>0</v>
      </c>
    </row>
    <row r="532">
      <c r="A532" s="107"/>
      <c r="B532" s="107"/>
      <c r="C532" s="107"/>
      <c r="D532" s="107"/>
      <c r="E532" s="107"/>
      <c r="F532" s="108">
        <f t="shared" si="105"/>
        <v>10602</v>
      </c>
      <c r="G532" s="90" t="s">
        <v>724</v>
      </c>
      <c r="H532" s="14">
        <f>IF(ISNA(VLOOKUP(G532,Round4_Transactions!$A$2:$F$800,2,FALSE)), 0,VLOOKUP(G532,Round4_Transactions!$A$2:$F$800,2,FALSE))</f>
        <v>0</v>
      </c>
      <c r="I532" s="60">
        <f>IF(ISNA(VLOOKUP(G532,Round4_Transactions!$A$2:$F$800,3,FALSE)), 0,VLOOKUP(G532,Round4_Transactions!$A$2:$F$800,3,FALSE))</f>
        <v>0</v>
      </c>
      <c r="J532" s="60">
        <f>IF(ISNA(VLOOKUP(G532,Round4_Transactions!$A$2:$F$800,4,FALSE)), 0,VLOOKUP(G532,Round4_Transactions!$A$2:$F$800,4,FALSE))</f>
        <v>0</v>
      </c>
      <c r="K532" s="60">
        <f>IF(ISNA(VLOOKUP(G532,Round4_Transactions!$A$2:$F$800,5,FALSE)), 0,VLOOKUP(G532,Round4_Transactions!$A$2:$F$800,5,FALSE))</f>
        <v>0</v>
      </c>
      <c r="L532" s="86">
        <f>IF(ISNA(VLOOKUP(G532,Round4_Transactions!$A$2:$F$800,6,FALSE)), 0,VLOOKUP(G532,Round4_Transactions!$A$2:$F$800,6,FALSE))</f>
        <v>0</v>
      </c>
      <c r="M532" s="107">
        <f t="shared" si="79"/>
        <v>0</v>
      </c>
      <c r="N532" s="107">
        <f t="shared" si="81"/>
        <v>0</v>
      </c>
      <c r="O532" s="107">
        <f t="shared" si="82"/>
        <v>0</v>
      </c>
      <c r="P532" s="107">
        <f t="shared" si="83"/>
        <v>0</v>
      </c>
      <c r="Q532" s="107">
        <f t="shared" si="84"/>
        <v>0</v>
      </c>
      <c r="R532" s="107">
        <f t="shared" si="85"/>
        <v>0</v>
      </c>
      <c r="S532" s="107">
        <f t="shared" si="86"/>
        <v>0</v>
      </c>
      <c r="T532" s="107">
        <f t="shared" si="87"/>
        <v>0</v>
      </c>
      <c r="U532" s="107">
        <f t="shared" si="88"/>
        <v>0</v>
      </c>
      <c r="V532" s="107">
        <f t="shared" si="89"/>
        <v>0</v>
      </c>
      <c r="W532" s="107">
        <f t="shared" si="90"/>
        <v>0</v>
      </c>
      <c r="X532" s="107">
        <f t="shared" si="91"/>
        <v>0</v>
      </c>
      <c r="Y532" s="107">
        <f t="shared" si="92"/>
        <v>0</v>
      </c>
      <c r="Z532" s="107">
        <f t="shared" si="106"/>
        <v>0</v>
      </c>
      <c r="AA532" s="107">
        <f t="shared" si="107"/>
        <v>0</v>
      </c>
      <c r="AB532" s="107">
        <f t="shared" si="108"/>
        <v>0</v>
      </c>
      <c r="AC532" s="107">
        <f t="shared" si="109"/>
        <v>0</v>
      </c>
      <c r="AD532" s="107">
        <f t="shared" si="110"/>
        <v>0</v>
      </c>
      <c r="AE532" s="107">
        <f t="shared" si="111"/>
        <v>0</v>
      </c>
      <c r="AF532" s="107">
        <f t="shared" si="112"/>
        <v>0</v>
      </c>
      <c r="AG532" s="107">
        <f t="shared" si="113"/>
        <v>0</v>
      </c>
      <c r="AH532" s="107">
        <f t="shared" si="114"/>
        <v>0</v>
      </c>
      <c r="AI532" s="107">
        <f t="shared" si="115"/>
        <v>0</v>
      </c>
      <c r="AJ532" s="107">
        <f t="shared" si="116"/>
        <v>0</v>
      </c>
      <c r="AK532" s="107">
        <f t="shared" si="117"/>
        <v>0</v>
      </c>
    </row>
    <row r="533">
      <c r="A533" s="107"/>
      <c r="B533" s="107"/>
      <c r="C533" s="107"/>
      <c r="D533" s="107"/>
      <c r="E533" s="107"/>
      <c r="F533" s="108">
        <f t="shared" si="105"/>
        <v>10602</v>
      </c>
      <c r="G533" s="90" t="s">
        <v>725</v>
      </c>
      <c r="H533" s="14">
        <f>IF(ISNA(VLOOKUP(G533,Round4_Transactions!$A$2:$F$800,2,FALSE)), 0,VLOOKUP(G533,Round4_Transactions!$A$2:$F$800,2,FALSE))</f>
        <v>0</v>
      </c>
      <c r="I533" s="60">
        <f>IF(ISNA(VLOOKUP(G533,Round4_Transactions!$A$2:$F$800,3,FALSE)), 0,VLOOKUP(G533,Round4_Transactions!$A$2:$F$800,3,FALSE))</f>
        <v>0</v>
      </c>
      <c r="J533" s="60">
        <f>IF(ISNA(VLOOKUP(G533,Round4_Transactions!$A$2:$F$800,4,FALSE)), 0,VLOOKUP(G533,Round4_Transactions!$A$2:$F$800,4,FALSE))</f>
        <v>0</v>
      </c>
      <c r="K533" s="60">
        <f>IF(ISNA(VLOOKUP(G533,Round4_Transactions!$A$2:$F$800,5,FALSE)), 0,VLOOKUP(G533,Round4_Transactions!$A$2:$F$800,5,FALSE))</f>
        <v>0</v>
      </c>
      <c r="L533" s="86">
        <f>IF(ISNA(VLOOKUP(G533,Round4_Transactions!$A$2:$F$800,6,FALSE)), 0,VLOOKUP(G533,Round4_Transactions!$A$2:$F$800,6,FALSE))</f>
        <v>0</v>
      </c>
      <c r="M533" s="107">
        <f t="shared" si="79"/>
        <v>0</v>
      </c>
      <c r="N533" s="107">
        <f t="shared" si="81"/>
        <v>0</v>
      </c>
      <c r="O533" s="107">
        <f t="shared" si="82"/>
        <v>0</v>
      </c>
      <c r="P533" s="107">
        <f t="shared" si="83"/>
        <v>0</v>
      </c>
      <c r="Q533" s="107">
        <f t="shared" si="84"/>
        <v>0</v>
      </c>
      <c r="R533" s="107">
        <f t="shared" si="85"/>
        <v>0</v>
      </c>
      <c r="S533" s="107">
        <f t="shared" si="86"/>
        <v>0</v>
      </c>
      <c r="T533" s="107">
        <f t="shared" si="87"/>
        <v>0</v>
      </c>
      <c r="U533" s="107">
        <f t="shared" si="88"/>
        <v>0</v>
      </c>
      <c r="V533" s="107">
        <f t="shared" si="89"/>
        <v>0</v>
      </c>
      <c r="W533" s="107">
        <f t="shared" si="90"/>
        <v>0</v>
      </c>
      <c r="X533" s="107">
        <f t="shared" si="91"/>
        <v>0</v>
      </c>
      <c r="Y533" s="107">
        <f t="shared" si="92"/>
        <v>0</v>
      </c>
      <c r="Z533" s="107">
        <f t="shared" si="106"/>
        <v>0</v>
      </c>
      <c r="AA533" s="107">
        <f t="shared" si="107"/>
        <v>0</v>
      </c>
      <c r="AB533" s="107">
        <f t="shared" si="108"/>
        <v>0</v>
      </c>
      <c r="AC533" s="107">
        <f t="shared" si="109"/>
        <v>0</v>
      </c>
      <c r="AD533" s="107">
        <f t="shared" si="110"/>
        <v>0</v>
      </c>
      <c r="AE533" s="107">
        <f t="shared" si="111"/>
        <v>0</v>
      </c>
      <c r="AF533" s="107">
        <f t="shared" si="112"/>
        <v>0</v>
      </c>
      <c r="AG533" s="107">
        <f t="shared" si="113"/>
        <v>0</v>
      </c>
      <c r="AH533" s="107">
        <f t="shared" si="114"/>
        <v>0</v>
      </c>
      <c r="AI533" s="107">
        <f t="shared" si="115"/>
        <v>0</v>
      </c>
      <c r="AJ533" s="107">
        <f t="shared" si="116"/>
        <v>0</v>
      </c>
      <c r="AK533" s="107">
        <f t="shared" si="117"/>
        <v>0</v>
      </c>
    </row>
    <row r="534">
      <c r="A534" s="107"/>
      <c r="B534" s="107"/>
      <c r="C534" s="107"/>
      <c r="D534" s="107"/>
      <c r="E534" s="107"/>
      <c r="F534" s="108">
        <f t="shared" si="105"/>
        <v>10602</v>
      </c>
      <c r="G534" s="90" t="s">
        <v>726</v>
      </c>
      <c r="H534" s="14">
        <f>IF(ISNA(VLOOKUP(G534,Round4_Transactions!$A$2:$F$800,2,FALSE)), 0,VLOOKUP(G534,Round4_Transactions!$A$2:$F$800,2,FALSE))</f>
        <v>0</v>
      </c>
      <c r="I534" s="60">
        <f>IF(ISNA(VLOOKUP(G534,Round4_Transactions!$A$2:$F$800,3,FALSE)), 0,VLOOKUP(G534,Round4_Transactions!$A$2:$F$800,3,FALSE))</f>
        <v>0</v>
      </c>
      <c r="J534" s="60">
        <f>IF(ISNA(VLOOKUP(G534,Round4_Transactions!$A$2:$F$800,4,FALSE)), 0,VLOOKUP(G534,Round4_Transactions!$A$2:$F$800,4,FALSE))</f>
        <v>0</v>
      </c>
      <c r="K534" s="60">
        <f>IF(ISNA(VLOOKUP(G534,Round4_Transactions!$A$2:$F$800,5,FALSE)), 0,VLOOKUP(G534,Round4_Transactions!$A$2:$F$800,5,FALSE))</f>
        <v>0</v>
      </c>
      <c r="L534" s="86">
        <f>IF(ISNA(VLOOKUP(G534,Round4_Transactions!$A$2:$F$800,6,FALSE)), 0,VLOOKUP(G534,Round4_Transactions!$A$2:$F$800,6,FALSE))</f>
        <v>0</v>
      </c>
      <c r="M534" s="107">
        <f t="shared" si="79"/>
        <v>0</v>
      </c>
      <c r="N534" s="107">
        <f t="shared" si="81"/>
        <v>0</v>
      </c>
      <c r="O534" s="107">
        <f t="shared" si="82"/>
        <v>0</v>
      </c>
      <c r="P534" s="107">
        <f t="shared" si="83"/>
        <v>0</v>
      </c>
      <c r="Q534" s="107">
        <f t="shared" si="84"/>
        <v>0</v>
      </c>
      <c r="R534" s="107">
        <f t="shared" si="85"/>
        <v>0</v>
      </c>
      <c r="S534" s="107">
        <f t="shared" si="86"/>
        <v>0</v>
      </c>
      <c r="T534" s="107">
        <f t="shared" si="87"/>
        <v>0</v>
      </c>
      <c r="U534" s="107">
        <f t="shared" si="88"/>
        <v>0</v>
      </c>
      <c r="V534" s="107">
        <f t="shared" si="89"/>
        <v>0</v>
      </c>
      <c r="W534" s="107">
        <f t="shared" si="90"/>
        <v>0</v>
      </c>
      <c r="X534" s="107">
        <f t="shared" si="91"/>
        <v>0</v>
      </c>
      <c r="Y534" s="107">
        <f t="shared" si="92"/>
        <v>0</v>
      </c>
      <c r="Z534" s="107">
        <f t="shared" si="106"/>
        <v>0</v>
      </c>
      <c r="AA534" s="107">
        <f t="shared" si="107"/>
        <v>0</v>
      </c>
      <c r="AB534" s="107">
        <f t="shared" si="108"/>
        <v>0</v>
      </c>
      <c r="AC534" s="107">
        <f t="shared" si="109"/>
        <v>0</v>
      </c>
      <c r="AD534" s="107">
        <f t="shared" si="110"/>
        <v>0</v>
      </c>
      <c r="AE534" s="107">
        <f t="shared" si="111"/>
        <v>0</v>
      </c>
      <c r="AF534" s="107">
        <f t="shared" si="112"/>
        <v>0</v>
      </c>
      <c r="AG534" s="107">
        <f t="shared" si="113"/>
        <v>0</v>
      </c>
      <c r="AH534" s="107">
        <f t="shared" si="114"/>
        <v>0</v>
      </c>
      <c r="AI534" s="107">
        <f t="shared" si="115"/>
        <v>0</v>
      </c>
      <c r="AJ534" s="107">
        <f t="shared" si="116"/>
        <v>0</v>
      </c>
      <c r="AK534" s="107">
        <f t="shared" si="117"/>
        <v>0</v>
      </c>
    </row>
    <row r="535">
      <c r="A535" s="107"/>
      <c r="B535" s="107"/>
      <c r="C535" s="107"/>
      <c r="D535" s="107"/>
      <c r="E535" s="107"/>
      <c r="F535" s="108">
        <f t="shared" si="105"/>
        <v>10602</v>
      </c>
      <c r="G535" s="90" t="s">
        <v>727</v>
      </c>
      <c r="H535" s="14">
        <f>IF(ISNA(VLOOKUP(G535,Round4_Transactions!$A$2:$F$800,2,FALSE)), 0,VLOOKUP(G535,Round4_Transactions!$A$2:$F$800,2,FALSE))</f>
        <v>0</v>
      </c>
      <c r="I535" s="60">
        <f>IF(ISNA(VLOOKUP(G535,Round4_Transactions!$A$2:$F$800,3,FALSE)), 0,VLOOKUP(G535,Round4_Transactions!$A$2:$F$800,3,FALSE))</f>
        <v>0</v>
      </c>
      <c r="J535" s="60">
        <f>IF(ISNA(VLOOKUP(G535,Round4_Transactions!$A$2:$F$800,4,FALSE)), 0,VLOOKUP(G535,Round4_Transactions!$A$2:$F$800,4,FALSE))</f>
        <v>0</v>
      </c>
      <c r="K535" s="60">
        <f>IF(ISNA(VLOOKUP(G535,Round4_Transactions!$A$2:$F$800,5,FALSE)), 0,VLOOKUP(G535,Round4_Transactions!$A$2:$F$800,5,FALSE))</f>
        <v>0</v>
      </c>
      <c r="L535" s="86">
        <f>IF(ISNA(VLOOKUP(G535,Round4_Transactions!$A$2:$F$800,6,FALSE)), 0,VLOOKUP(G535,Round4_Transactions!$A$2:$F$800,6,FALSE))</f>
        <v>0</v>
      </c>
      <c r="M535" s="107">
        <f t="shared" si="79"/>
        <v>0</v>
      </c>
      <c r="N535" s="107">
        <f t="shared" si="81"/>
        <v>0</v>
      </c>
      <c r="O535" s="107">
        <f t="shared" si="82"/>
        <v>0</v>
      </c>
      <c r="P535" s="107">
        <f t="shared" si="83"/>
        <v>0</v>
      </c>
      <c r="Q535" s="107">
        <f t="shared" si="84"/>
        <v>0</v>
      </c>
      <c r="R535" s="107">
        <f t="shared" si="85"/>
        <v>0</v>
      </c>
      <c r="S535" s="107">
        <f t="shared" si="86"/>
        <v>0</v>
      </c>
      <c r="T535" s="107">
        <f t="shared" si="87"/>
        <v>0</v>
      </c>
      <c r="U535" s="107">
        <f t="shared" si="88"/>
        <v>0</v>
      </c>
      <c r="V535" s="107">
        <f t="shared" si="89"/>
        <v>0</v>
      </c>
      <c r="W535" s="107">
        <f t="shared" si="90"/>
        <v>0</v>
      </c>
      <c r="X535" s="107">
        <f t="shared" si="91"/>
        <v>0</v>
      </c>
      <c r="Y535" s="107">
        <f t="shared" si="92"/>
        <v>0</v>
      </c>
      <c r="Z535" s="107">
        <f t="shared" si="106"/>
        <v>0</v>
      </c>
      <c r="AA535" s="107">
        <f t="shared" si="107"/>
        <v>0</v>
      </c>
      <c r="AB535" s="107">
        <f t="shared" si="108"/>
        <v>0</v>
      </c>
      <c r="AC535" s="107">
        <f t="shared" si="109"/>
        <v>0</v>
      </c>
      <c r="AD535" s="107">
        <f t="shared" si="110"/>
        <v>0</v>
      </c>
      <c r="AE535" s="107">
        <f t="shared" si="111"/>
        <v>0</v>
      </c>
      <c r="AF535" s="107">
        <f t="shared" si="112"/>
        <v>0</v>
      </c>
      <c r="AG535" s="107">
        <f t="shared" si="113"/>
        <v>0</v>
      </c>
      <c r="AH535" s="107">
        <f t="shared" si="114"/>
        <v>0</v>
      </c>
      <c r="AI535" s="107">
        <f t="shared" si="115"/>
        <v>0</v>
      </c>
      <c r="AJ535" s="107">
        <f t="shared" si="116"/>
        <v>0</v>
      </c>
      <c r="AK535" s="107">
        <f t="shared" si="117"/>
        <v>0</v>
      </c>
    </row>
    <row r="536">
      <c r="A536" s="107"/>
      <c r="B536" s="107"/>
      <c r="C536" s="107"/>
      <c r="D536" s="107"/>
      <c r="E536" s="107"/>
      <c r="F536" s="108">
        <f t="shared" si="105"/>
        <v>10602</v>
      </c>
      <c r="G536" s="90" t="s">
        <v>728</v>
      </c>
      <c r="H536" s="14">
        <f>IF(ISNA(VLOOKUP(G536,Round4_Transactions!$A$2:$F$800,2,FALSE)), 0,VLOOKUP(G536,Round4_Transactions!$A$2:$F$800,2,FALSE))</f>
        <v>0</v>
      </c>
      <c r="I536" s="60">
        <f>IF(ISNA(VLOOKUP(G536,Round4_Transactions!$A$2:$F$800,3,FALSE)), 0,VLOOKUP(G536,Round4_Transactions!$A$2:$F$800,3,FALSE))</f>
        <v>0</v>
      </c>
      <c r="J536" s="60">
        <f>IF(ISNA(VLOOKUP(G536,Round4_Transactions!$A$2:$F$800,4,FALSE)), 0,VLOOKUP(G536,Round4_Transactions!$A$2:$F$800,4,FALSE))</f>
        <v>0</v>
      </c>
      <c r="K536" s="60">
        <f>IF(ISNA(VLOOKUP(G536,Round4_Transactions!$A$2:$F$800,5,FALSE)), 0,VLOOKUP(G536,Round4_Transactions!$A$2:$F$800,5,FALSE))</f>
        <v>0</v>
      </c>
      <c r="L536" s="86">
        <f>IF(ISNA(VLOOKUP(G536,Round4_Transactions!$A$2:$F$800,6,FALSE)), 0,VLOOKUP(G536,Round4_Transactions!$A$2:$F$800,6,FALSE))</f>
        <v>0</v>
      </c>
      <c r="M536" s="107">
        <f t="shared" si="79"/>
        <v>0</v>
      </c>
      <c r="N536" s="107">
        <f t="shared" si="81"/>
        <v>0</v>
      </c>
      <c r="O536" s="107">
        <f t="shared" si="82"/>
        <v>0</v>
      </c>
      <c r="P536" s="107">
        <f t="shared" si="83"/>
        <v>0</v>
      </c>
      <c r="Q536" s="107">
        <f t="shared" si="84"/>
        <v>0</v>
      </c>
      <c r="R536" s="107">
        <f t="shared" si="85"/>
        <v>0</v>
      </c>
      <c r="S536" s="107">
        <f t="shared" si="86"/>
        <v>0</v>
      </c>
      <c r="T536" s="107">
        <f t="shared" si="87"/>
        <v>0</v>
      </c>
      <c r="U536" s="107">
        <f t="shared" si="88"/>
        <v>0</v>
      </c>
      <c r="V536" s="107">
        <f t="shared" si="89"/>
        <v>0</v>
      </c>
      <c r="W536" s="107">
        <f t="shared" si="90"/>
        <v>0</v>
      </c>
      <c r="X536" s="107">
        <f t="shared" si="91"/>
        <v>0</v>
      </c>
      <c r="Y536" s="107">
        <f t="shared" si="92"/>
        <v>0</v>
      </c>
      <c r="Z536" s="107">
        <f t="shared" si="106"/>
        <v>0</v>
      </c>
      <c r="AA536" s="107">
        <f t="shared" si="107"/>
        <v>0</v>
      </c>
      <c r="AB536" s="107">
        <f t="shared" si="108"/>
        <v>0</v>
      </c>
      <c r="AC536" s="107">
        <f t="shared" si="109"/>
        <v>0</v>
      </c>
      <c r="AD536" s="107">
        <f t="shared" si="110"/>
        <v>0</v>
      </c>
      <c r="AE536" s="107">
        <f t="shared" si="111"/>
        <v>0</v>
      </c>
      <c r="AF536" s="107">
        <f t="shared" si="112"/>
        <v>0</v>
      </c>
      <c r="AG536" s="107">
        <f t="shared" si="113"/>
        <v>0</v>
      </c>
      <c r="AH536" s="107">
        <f t="shared" si="114"/>
        <v>0</v>
      </c>
      <c r="AI536" s="107">
        <f t="shared" si="115"/>
        <v>0</v>
      </c>
      <c r="AJ536" s="107">
        <f t="shared" si="116"/>
        <v>0</v>
      </c>
      <c r="AK536" s="107">
        <f t="shared" si="117"/>
        <v>0</v>
      </c>
    </row>
    <row r="537">
      <c r="A537" s="107"/>
      <c r="B537" s="107"/>
      <c r="C537" s="107"/>
      <c r="D537" s="107"/>
      <c r="E537" s="107"/>
      <c r="F537" s="108">
        <f t="shared" si="105"/>
        <v>10602</v>
      </c>
      <c r="G537" s="90" t="s">
        <v>729</v>
      </c>
      <c r="H537" s="14">
        <f>IF(ISNA(VLOOKUP(G537,Round4_Transactions!$A$2:$F$800,2,FALSE)), 0,VLOOKUP(G537,Round4_Transactions!$A$2:$F$800,2,FALSE))</f>
        <v>0</v>
      </c>
      <c r="I537" s="60">
        <f>IF(ISNA(VLOOKUP(G537,Round4_Transactions!$A$2:$F$800,3,FALSE)), 0,VLOOKUP(G537,Round4_Transactions!$A$2:$F$800,3,FALSE))</f>
        <v>0</v>
      </c>
      <c r="J537" s="60">
        <f>IF(ISNA(VLOOKUP(G537,Round4_Transactions!$A$2:$F$800,4,FALSE)), 0,VLOOKUP(G537,Round4_Transactions!$A$2:$F$800,4,FALSE))</f>
        <v>0</v>
      </c>
      <c r="K537" s="60">
        <f>IF(ISNA(VLOOKUP(G537,Round4_Transactions!$A$2:$F$800,5,FALSE)), 0,VLOOKUP(G537,Round4_Transactions!$A$2:$F$800,5,FALSE))</f>
        <v>0</v>
      </c>
      <c r="L537" s="86">
        <f>IF(ISNA(VLOOKUP(G537,Round4_Transactions!$A$2:$F$800,6,FALSE)), 0,VLOOKUP(G537,Round4_Transactions!$A$2:$F$800,6,FALSE))</f>
        <v>0</v>
      </c>
      <c r="M537" s="107">
        <f t="shared" si="79"/>
        <v>0</v>
      </c>
      <c r="N537" s="107">
        <f t="shared" si="81"/>
        <v>0</v>
      </c>
      <c r="O537" s="107">
        <f t="shared" si="82"/>
        <v>0</v>
      </c>
      <c r="P537" s="107">
        <f t="shared" si="83"/>
        <v>0</v>
      </c>
      <c r="Q537" s="107">
        <f t="shared" si="84"/>
        <v>0</v>
      </c>
      <c r="R537" s="107">
        <f t="shared" si="85"/>
        <v>0</v>
      </c>
      <c r="S537" s="107">
        <f t="shared" si="86"/>
        <v>0</v>
      </c>
      <c r="T537" s="107">
        <f t="shared" si="87"/>
        <v>0</v>
      </c>
      <c r="U537" s="107">
        <f t="shared" si="88"/>
        <v>0</v>
      </c>
      <c r="V537" s="107">
        <f t="shared" si="89"/>
        <v>0</v>
      </c>
      <c r="W537" s="107">
        <f t="shared" si="90"/>
        <v>0</v>
      </c>
      <c r="X537" s="107">
        <f t="shared" si="91"/>
        <v>0</v>
      </c>
      <c r="Y537" s="107">
        <f t="shared" si="92"/>
        <v>0</v>
      </c>
      <c r="Z537" s="107">
        <f t="shared" si="106"/>
        <v>0</v>
      </c>
      <c r="AA537" s="107">
        <f t="shared" si="107"/>
        <v>0</v>
      </c>
      <c r="AB537" s="107">
        <f t="shared" si="108"/>
        <v>0</v>
      </c>
      <c r="AC537" s="107">
        <f t="shared" si="109"/>
        <v>0</v>
      </c>
      <c r="AD537" s="107">
        <f t="shared" si="110"/>
        <v>0</v>
      </c>
      <c r="AE537" s="107">
        <f t="shared" si="111"/>
        <v>0</v>
      </c>
      <c r="AF537" s="107">
        <f t="shared" si="112"/>
        <v>0</v>
      </c>
      <c r="AG537" s="107">
        <f t="shared" si="113"/>
        <v>0</v>
      </c>
      <c r="AH537" s="107">
        <f t="shared" si="114"/>
        <v>0</v>
      </c>
      <c r="AI537" s="107">
        <f t="shared" si="115"/>
        <v>0</v>
      </c>
      <c r="AJ537" s="107">
        <f t="shared" si="116"/>
        <v>0</v>
      </c>
      <c r="AK537" s="107">
        <f t="shared" si="117"/>
        <v>0</v>
      </c>
    </row>
    <row r="538">
      <c r="A538" s="107"/>
      <c r="B538" s="107"/>
      <c r="C538" s="107"/>
      <c r="D538" s="107"/>
      <c r="E538" s="107"/>
      <c r="F538" s="108">
        <f t="shared" si="105"/>
        <v>10602</v>
      </c>
      <c r="G538" s="90" t="s">
        <v>730</v>
      </c>
      <c r="H538" s="14">
        <f>IF(ISNA(VLOOKUP(G538,Round4_Transactions!$A$2:$F$800,2,FALSE)), 0,VLOOKUP(G538,Round4_Transactions!$A$2:$F$800,2,FALSE))</f>
        <v>0</v>
      </c>
      <c r="I538" s="60">
        <f>IF(ISNA(VLOOKUP(G538,Round4_Transactions!$A$2:$F$800,3,FALSE)), 0,VLOOKUP(G538,Round4_Transactions!$A$2:$F$800,3,FALSE))</f>
        <v>0</v>
      </c>
      <c r="J538" s="60">
        <f>IF(ISNA(VLOOKUP(G538,Round4_Transactions!$A$2:$F$800,4,FALSE)), 0,VLOOKUP(G538,Round4_Transactions!$A$2:$F$800,4,FALSE))</f>
        <v>0</v>
      </c>
      <c r="K538" s="60">
        <f>IF(ISNA(VLOOKUP(G538,Round4_Transactions!$A$2:$F$800,5,FALSE)), 0,VLOOKUP(G538,Round4_Transactions!$A$2:$F$800,5,FALSE))</f>
        <v>0</v>
      </c>
      <c r="L538" s="86">
        <f>IF(ISNA(VLOOKUP(G538,Round4_Transactions!$A$2:$F$800,6,FALSE)), 0,VLOOKUP(G538,Round4_Transactions!$A$2:$F$800,6,FALSE))</f>
        <v>0</v>
      </c>
      <c r="M538" s="107">
        <f t="shared" si="79"/>
        <v>0</v>
      </c>
      <c r="N538" s="107">
        <f t="shared" si="81"/>
        <v>0</v>
      </c>
      <c r="O538" s="107">
        <f t="shared" si="82"/>
        <v>0</v>
      </c>
      <c r="P538" s="107">
        <f t="shared" si="83"/>
        <v>0</v>
      </c>
      <c r="Q538" s="107">
        <f t="shared" si="84"/>
        <v>0</v>
      </c>
      <c r="R538" s="107">
        <f t="shared" si="85"/>
        <v>0</v>
      </c>
      <c r="S538" s="107">
        <f t="shared" si="86"/>
        <v>0</v>
      </c>
      <c r="T538" s="107">
        <f t="shared" si="87"/>
        <v>0</v>
      </c>
      <c r="U538" s="107">
        <f t="shared" si="88"/>
        <v>0</v>
      </c>
      <c r="V538" s="107">
        <f t="shared" si="89"/>
        <v>0</v>
      </c>
      <c r="W538" s="107">
        <f t="shared" si="90"/>
        <v>0</v>
      </c>
      <c r="X538" s="107">
        <f t="shared" si="91"/>
        <v>0</v>
      </c>
      <c r="Y538" s="107">
        <f t="shared" si="92"/>
        <v>0</v>
      </c>
      <c r="Z538" s="107">
        <f t="shared" si="106"/>
        <v>0</v>
      </c>
      <c r="AA538" s="107">
        <f t="shared" si="107"/>
        <v>0</v>
      </c>
      <c r="AB538" s="107">
        <f t="shared" si="108"/>
        <v>0</v>
      </c>
      <c r="AC538" s="107">
        <f t="shared" si="109"/>
        <v>0</v>
      </c>
      <c r="AD538" s="107">
        <f t="shared" si="110"/>
        <v>0</v>
      </c>
      <c r="AE538" s="107">
        <f t="shared" si="111"/>
        <v>0</v>
      </c>
      <c r="AF538" s="107">
        <f t="shared" si="112"/>
        <v>0</v>
      </c>
      <c r="AG538" s="107">
        <f t="shared" si="113"/>
        <v>0</v>
      </c>
      <c r="AH538" s="107">
        <f t="shared" si="114"/>
        <v>0</v>
      </c>
      <c r="AI538" s="107">
        <f t="shared" si="115"/>
        <v>0</v>
      </c>
      <c r="AJ538" s="107">
        <f t="shared" si="116"/>
        <v>0</v>
      </c>
      <c r="AK538" s="107">
        <f t="shared" si="117"/>
        <v>0</v>
      </c>
    </row>
    <row r="539">
      <c r="A539" s="107"/>
      <c r="B539" s="107"/>
      <c r="C539" s="107"/>
      <c r="D539" s="107"/>
      <c r="E539" s="107"/>
      <c r="F539" s="108">
        <f t="shared" si="105"/>
        <v>10602</v>
      </c>
      <c r="G539" s="90" t="s">
        <v>731</v>
      </c>
      <c r="H539" s="14">
        <f>IF(ISNA(VLOOKUP(G539,Round4_Transactions!$A$2:$F$800,2,FALSE)), 0,VLOOKUP(G539,Round4_Transactions!$A$2:$F$800,2,FALSE))</f>
        <v>0</v>
      </c>
      <c r="I539" s="60">
        <f>IF(ISNA(VLOOKUP(G539,Round4_Transactions!$A$2:$F$800,3,FALSE)), 0,VLOOKUP(G539,Round4_Transactions!$A$2:$F$800,3,FALSE))</f>
        <v>0</v>
      </c>
      <c r="J539" s="60">
        <f>IF(ISNA(VLOOKUP(G539,Round4_Transactions!$A$2:$F$800,4,FALSE)), 0,VLOOKUP(G539,Round4_Transactions!$A$2:$F$800,4,FALSE))</f>
        <v>0</v>
      </c>
      <c r="K539" s="60">
        <f>IF(ISNA(VLOOKUP(G539,Round4_Transactions!$A$2:$F$800,5,FALSE)), 0,VLOOKUP(G539,Round4_Transactions!$A$2:$F$800,5,FALSE))</f>
        <v>0</v>
      </c>
      <c r="L539" s="86">
        <f>IF(ISNA(VLOOKUP(G539,Round4_Transactions!$A$2:$F$800,6,FALSE)), 0,VLOOKUP(G539,Round4_Transactions!$A$2:$F$800,6,FALSE))</f>
        <v>0</v>
      </c>
      <c r="M539" s="107">
        <f t="shared" si="79"/>
        <v>0</v>
      </c>
      <c r="N539" s="107">
        <f t="shared" si="81"/>
        <v>0</v>
      </c>
      <c r="O539" s="107">
        <f t="shared" si="82"/>
        <v>0</v>
      </c>
      <c r="P539" s="107">
        <f t="shared" si="83"/>
        <v>0</v>
      </c>
      <c r="Q539" s="107">
        <f t="shared" si="84"/>
        <v>0</v>
      </c>
      <c r="R539" s="107">
        <f t="shared" si="85"/>
        <v>0</v>
      </c>
      <c r="S539" s="107">
        <f t="shared" si="86"/>
        <v>0</v>
      </c>
      <c r="T539" s="107">
        <f t="shared" si="87"/>
        <v>0</v>
      </c>
      <c r="U539" s="107">
        <f t="shared" si="88"/>
        <v>0</v>
      </c>
      <c r="V539" s="107">
        <f t="shared" si="89"/>
        <v>0</v>
      </c>
      <c r="W539" s="107">
        <f t="shared" si="90"/>
        <v>0</v>
      </c>
      <c r="X539" s="107">
        <f t="shared" si="91"/>
        <v>0</v>
      </c>
      <c r="Y539" s="107">
        <f t="shared" si="92"/>
        <v>0</v>
      </c>
      <c r="Z539" s="107">
        <f t="shared" si="106"/>
        <v>0</v>
      </c>
      <c r="AA539" s="107">
        <f t="shared" si="107"/>
        <v>0</v>
      </c>
      <c r="AB539" s="107">
        <f t="shared" si="108"/>
        <v>0</v>
      </c>
      <c r="AC539" s="107">
        <f t="shared" si="109"/>
        <v>0</v>
      </c>
      <c r="AD539" s="107">
        <f t="shared" si="110"/>
        <v>0</v>
      </c>
      <c r="AE539" s="107">
        <f t="shared" si="111"/>
        <v>0</v>
      </c>
      <c r="AF539" s="107">
        <f t="shared" si="112"/>
        <v>0</v>
      </c>
      <c r="AG539" s="107">
        <f t="shared" si="113"/>
        <v>0</v>
      </c>
      <c r="AH539" s="107">
        <f t="shared" si="114"/>
        <v>0</v>
      </c>
      <c r="AI539" s="107">
        <f t="shared" si="115"/>
        <v>0</v>
      </c>
      <c r="AJ539" s="107">
        <f t="shared" si="116"/>
        <v>0</v>
      </c>
      <c r="AK539" s="107">
        <f t="shared" si="117"/>
        <v>0</v>
      </c>
    </row>
    <row r="540">
      <c r="A540" s="107"/>
      <c r="B540" s="107"/>
      <c r="C540" s="107"/>
      <c r="D540" s="107"/>
      <c r="E540" s="107"/>
      <c r="F540" s="108">
        <f t="shared" si="105"/>
        <v>10602</v>
      </c>
      <c r="G540" s="90" t="s">
        <v>732</v>
      </c>
      <c r="H540" s="14">
        <f>IF(ISNA(VLOOKUP(G540,Round4_Transactions!$A$2:$F$800,2,FALSE)), 0,VLOOKUP(G540,Round4_Transactions!$A$2:$F$800,2,FALSE))</f>
        <v>0</v>
      </c>
      <c r="I540" s="60">
        <f>IF(ISNA(VLOOKUP(G540,Round4_Transactions!$A$2:$F$800,3,FALSE)), 0,VLOOKUP(G540,Round4_Transactions!$A$2:$F$800,3,FALSE))</f>
        <v>0</v>
      </c>
      <c r="J540" s="60">
        <f>IF(ISNA(VLOOKUP(G540,Round4_Transactions!$A$2:$F$800,4,FALSE)), 0,VLOOKUP(G540,Round4_Transactions!$A$2:$F$800,4,FALSE))</f>
        <v>0</v>
      </c>
      <c r="K540" s="60">
        <f>IF(ISNA(VLOOKUP(G540,Round4_Transactions!$A$2:$F$800,5,FALSE)), 0,VLOOKUP(G540,Round4_Transactions!$A$2:$F$800,5,FALSE))</f>
        <v>0</v>
      </c>
      <c r="L540" s="86">
        <f>IF(ISNA(VLOOKUP(G540,Round4_Transactions!$A$2:$F$800,6,FALSE)), 0,VLOOKUP(G540,Round4_Transactions!$A$2:$F$800,6,FALSE))</f>
        <v>0</v>
      </c>
      <c r="M540" s="107">
        <f t="shared" si="79"/>
        <v>0</v>
      </c>
      <c r="N540" s="107">
        <f t="shared" si="81"/>
        <v>0</v>
      </c>
      <c r="O540" s="107">
        <f t="shared" si="82"/>
        <v>0</v>
      </c>
      <c r="P540" s="107">
        <f t="shared" si="83"/>
        <v>0</v>
      </c>
      <c r="Q540" s="107">
        <f t="shared" si="84"/>
        <v>0</v>
      </c>
      <c r="R540" s="107">
        <f t="shared" si="85"/>
        <v>0</v>
      </c>
      <c r="S540" s="107">
        <f t="shared" si="86"/>
        <v>0</v>
      </c>
      <c r="T540" s="107">
        <f t="shared" si="87"/>
        <v>0</v>
      </c>
      <c r="U540" s="107">
        <f t="shared" si="88"/>
        <v>0</v>
      </c>
      <c r="V540" s="107">
        <f t="shared" si="89"/>
        <v>0</v>
      </c>
      <c r="W540" s="107">
        <f t="shared" si="90"/>
        <v>0</v>
      </c>
      <c r="X540" s="107">
        <f t="shared" si="91"/>
        <v>0</v>
      </c>
      <c r="Y540" s="107">
        <f t="shared" si="92"/>
        <v>0</v>
      </c>
      <c r="Z540" s="107">
        <f t="shared" si="106"/>
        <v>0</v>
      </c>
      <c r="AA540" s="107">
        <f t="shared" si="107"/>
        <v>0</v>
      </c>
      <c r="AB540" s="107">
        <f t="shared" si="108"/>
        <v>0</v>
      </c>
      <c r="AC540" s="107">
        <f t="shared" si="109"/>
        <v>0</v>
      </c>
      <c r="AD540" s="107">
        <f t="shared" si="110"/>
        <v>0</v>
      </c>
      <c r="AE540" s="107">
        <f t="shared" si="111"/>
        <v>0</v>
      </c>
      <c r="AF540" s="107">
        <f t="shared" si="112"/>
        <v>0</v>
      </c>
      <c r="AG540" s="107">
        <f t="shared" si="113"/>
        <v>0</v>
      </c>
      <c r="AH540" s="107">
        <f t="shared" si="114"/>
        <v>0</v>
      </c>
      <c r="AI540" s="107">
        <f t="shared" si="115"/>
        <v>0</v>
      </c>
      <c r="AJ540" s="107">
        <f t="shared" si="116"/>
        <v>0</v>
      </c>
      <c r="AK540" s="107">
        <f t="shared" si="117"/>
        <v>0</v>
      </c>
    </row>
    <row r="541">
      <c r="A541" s="107"/>
      <c r="B541" s="107"/>
      <c r="C541" s="107"/>
      <c r="D541" s="107"/>
      <c r="E541" s="107"/>
      <c r="F541" s="108">
        <f t="shared" si="105"/>
        <v>10602</v>
      </c>
      <c r="G541" s="90" t="s">
        <v>733</v>
      </c>
      <c r="H541" s="14">
        <f>IF(ISNA(VLOOKUP(G541,Round4_Transactions!$A$2:$F$800,2,FALSE)), 0,VLOOKUP(G541,Round4_Transactions!$A$2:$F$800,2,FALSE))</f>
        <v>0</v>
      </c>
      <c r="I541" s="60">
        <f>IF(ISNA(VLOOKUP(G541,Round4_Transactions!$A$2:$F$800,3,FALSE)), 0,VLOOKUP(G541,Round4_Transactions!$A$2:$F$800,3,FALSE))</f>
        <v>0</v>
      </c>
      <c r="J541" s="60">
        <f>IF(ISNA(VLOOKUP(G541,Round4_Transactions!$A$2:$F$800,4,FALSE)), 0,VLOOKUP(G541,Round4_Transactions!$A$2:$F$800,4,FALSE))</f>
        <v>0</v>
      </c>
      <c r="K541" s="60">
        <f>IF(ISNA(VLOOKUP(G541,Round4_Transactions!$A$2:$F$800,5,FALSE)), 0,VLOOKUP(G541,Round4_Transactions!$A$2:$F$800,5,FALSE))</f>
        <v>0</v>
      </c>
      <c r="L541" s="86">
        <f>IF(ISNA(VLOOKUP(G541,Round4_Transactions!$A$2:$F$800,6,FALSE)), 0,VLOOKUP(G541,Round4_Transactions!$A$2:$F$800,6,FALSE))</f>
        <v>0</v>
      </c>
      <c r="M541" s="107">
        <f t="shared" si="79"/>
        <v>0</v>
      </c>
      <c r="N541" s="107">
        <f t="shared" si="81"/>
        <v>0</v>
      </c>
      <c r="O541" s="107">
        <f t="shared" si="82"/>
        <v>0</v>
      </c>
      <c r="P541" s="107">
        <f t="shared" si="83"/>
        <v>0</v>
      </c>
      <c r="Q541" s="107">
        <f t="shared" si="84"/>
        <v>0</v>
      </c>
      <c r="R541" s="107">
        <f t="shared" si="85"/>
        <v>0</v>
      </c>
      <c r="S541" s="107">
        <f t="shared" si="86"/>
        <v>0</v>
      </c>
      <c r="T541" s="107">
        <f t="shared" si="87"/>
        <v>0</v>
      </c>
      <c r="U541" s="107">
        <f t="shared" si="88"/>
        <v>0</v>
      </c>
      <c r="V541" s="107">
        <f t="shared" si="89"/>
        <v>0</v>
      </c>
      <c r="W541" s="107">
        <f t="shared" si="90"/>
        <v>0</v>
      </c>
      <c r="X541" s="107">
        <f t="shared" si="91"/>
        <v>0</v>
      </c>
      <c r="Y541" s="107">
        <f t="shared" si="92"/>
        <v>0</v>
      </c>
      <c r="Z541" s="107">
        <f t="shared" si="106"/>
        <v>0</v>
      </c>
      <c r="AA541" s="107">
        <f t="shared" si="107"/>
        <v>0</v>
      </c>
      <c r="AB541" s="107">
        <f t="shared" si="108"/>
        <v>0</v>
      </c>
      <c r="AC541" s="107">
        <f t="shared" si="109"/>
        <v>0</v>
      </c>
      <c r="AD541" s="107">
        <f t="shared" si="110"/>
        <v>0</v>
      </c>
      <c r="AE541" s="107">
        <f t="shared" si="111"/>
        <v>0</v>
      </c>
      <c r="AF541" s="107">
        <f t="shared" si="112"/>
        <v>0</v>
      </c>
      <c r="AG541" s="107">
        <f t="shared" si="113"/>
        <v>0</v>
      </c>
      <c r="AH541" s="107">
        <f t="shared" si="114"/>
        <v>0</v>
      </c>
      <c r="AI541" s="107">
        <f t="shared" si="115"/>
        <v>0</v>
      </c>
      <c r="AJ541" s="107">
        <f t="shared" si="116"/>
        <v>0</v>
      </c>
      <c r="AK541" s="107">
        <f t="shared" si="117"/>
        <v>0</v>
      </c>
    </row>
    <row r="542">
      <c r="A542" s="107"/>
      <c r="B542" s="107"/>
      <c r="C542" s="107"/>
      <c r="D542" s="107"/>
      <c r="E542" s="107"/>
      <c r="F542" s="108">
        <f t="shared" si="105"/>
        <v>10602</v>
      </c>
      <c r="G542" s="90" t="s">
        <v>734</v>
      </c>
      <c r="H542" s="14">
        <f>IF(ISNA(VLOOKUP(G542,Round4_Transactions!$A$2:$F$800,2,FALSE)), 0,VLOOKUP(G542,Round4_Transactions!$A$2:$F$800,2,FALSE))</f>
        <v>0</v>
      </c>
      <c r="I542" s="60">
        <f>IF(ISNA(VLOOKUP(G542,Round4_Transactions!$A$2:$F$800,3,FALSE)), 0,VLOOKUP(G542,Round4_Transactions!$A$2:$F$800,3,FALSE))</f>
        <v>0</v>
      </c>
      <c r="J542" s="60">
        <f>IF(ISNA(VLOOKUP(G542,Round4_Transactions!$A$2:$F$800,4,FALSE)), 0,VLOOKUP(G542,Round4_Transactions!$A$2:$F$800,4,FALSE))</f>
        <v>0</v>
      </c>
      <c r="K542" s="60">
        <f>IF(ISNA(VLOOKUP(G542,Round4_Transactions!$A$2:$F$800,5,FALSE)), 0,VLOOKUP(G542,Round4_Transactions!$A$2:$F$800,5,FALSE))</f>
        <v>0</v>
      </c>
      <c r="L542" s="86">
        <f>IF(ISNA(VLOOKUP(G542,Round4_Transactions!$A$2:$F$800,6,FALSE)), 0,VLOOKUP(G542,Round4_Transactions!$A$2:$F$800,6,FALSE))</f>
        <v>0</v>
      </c>
      <c r="M542" s="107">
        <f t="shared" si="79"/>
        <v>0</v>
      </c>
      <c r="N542" s="107">
        <f t="shared" si="81"/>
        <v>0</v>
      </c>
      <c r="O542" s="107">
        <f t="shared" si="82"/>
        <v>0</v>
      </c>
      <c r="P542" s="107">
        <f t="shared" si="83"/>
        <v>0</v>
      </c>
      <c r="Q542" s="107">
        <f t="shared" si="84"/>
        <v>0</v>
      </c>
      <c r="R542" s="107">
        <f t="shared" si="85"/>
        <v>0</v>
      </c>
      <c r="S542" s="107">
        <f t="shared" si="86"/>
        <v>0</v>
      </c>
      <c r="T542" s="107">
        <f t="shared" si="87"/>
        <v>0</v>
      </c>
      <c r="U542" s="107">
        <f t="shared" si="88"/>
        <v>0</v>
      </c>
      <c r="V542" s="107">
        <f t="shared" si="89"/>
        <v>0</v>
      </c>
      <c r="W542" s="107">
        <f t="shared" si="90"/>
        <v>0</v>
      </c>
      <c r="X542" s="107">
        <f t="shared" si="91"/>
        <v>0</v>
      </c>
      <c r="Y542" s="107">
        <f t="shared" si="92"/>
        <v>0</v>
      </c>
      <c r="Z542" s="107">
        <f t="shared" si="106"/>
        <v>0</v>
      </c>
      <c r="AA542" s="107">
        <f t="shared" si="107"/>
        <v>0</v>
      </c>
      <c r="AB542" s="107">
        <f t="shared" si="108"/>
        <v>0</v>
      </c>
      <c r="AC542" s="107">
        <f t="shared" si="109"/>
        <v>0</v>
      </c>
      <c r="AD542" s="107">
        <f t="shared" si="110"/>
        <v>0</v>
      </c>
      <c r="AE542" s="107">
        <f t="shared" si="111"/>
        <v>0</v>
      </c>
      <c r="AF542" s="107">
        <f t="shared" si="112"/>
        <v>0</v>
      </c>
      <c r="AG542" s="107">
        <f t="shared" si="113"/>
        <v>0</v>
      </c>
      <c r="AH542" s="107">
        <f t="shared" si="114"/>
        <v>0</v>
      </c>
      <c r="AI542" s="107">
        <f t="shared" si="115"/>
        <v>0</v>
      </c>
      <c r="AJ542" s="107">
        <f t="shared" si="116"/>
        <v>0</v>
      </c>
      <c r="AK542" s="107">
        <f t="shared" si="117"/>
        <v>0</v>
      </c>
    </row>
    <row r="543">
      <c r="A543" s="107"/>
      <c r="B543" s="107"/>
      <c r="C543" s="107"/>
      <c r="D543" s="107"/>
      <c r="E543" s="107"/>
      <c r="F543" s="108">
        <f t="shared" si="105"/>
        <v>10602</v>
      </c>
      <c r="G543" s="90" t="s">
        <v>735</v>
      </c>
      <c r="H543" s="14">
        <f>IF(ISNA(VLOOKUP(G543,Round4_Transactions!$A$2:$F$800,2,FALSE)), 0,VLOOKUP(G543,Round4_Transactions!$A$2:$F$800,2,FALSE))</f>
        <v>0</v>
      </c>
      <c r="I543" s="60">
        <f>IF(ISNA(VLOOKUP(G543,Round4_Transactions!$A$2:$F$800,3,FALSE)), 0,VLOOKUP(G543,Round4_Transactions!$A$2:$F$800,3,FALSE))</f>
        <v>0</v>
      </c>
      <c r="J543" s="60">
        <f>IF(ISNA(VLOOKUP(G543,Round4_Transactions!$A$2:$F$800,4,FALSE)), 0,VLOOKUP(G543,Round4_Transactions!$A$2:$F$800,4,FALSE))</f>
        <v>0</v>
      </c>
      <c r="K543" s="60">
        <f>IF(ISNA(VLOOKUP(G543,Round4_Transactions!$A$2:$F$800,5,FALSE)), 0,VLOOKUP(G543,Round4_Transactions!$A$2:$F$800,5,FALSE))</f>
        <v>0</v>
      </c>
      <c r="L543" s="86">
        <f>IF(ISNA(VLOOKUP(G543,Round4_Transactions!$A$2:$F$800,6,FALSE)), 0,VLOOKUP(G543,Round4_Transactions!$A$2:$F$800,6,FALSE))</f>
        <v>0</v>
      </c>
      <c r="M543" s="107">
        <f t="shared" si="79"/>
        <v>0</v>
      </c>
      <c r="N543" s="107">
        <f t="shared" si="81"/>
        <v>0</v>
      </c>
      <c r="O543" s="107">
        <f t="shared" si="82"/>
        <v>0</v>
      </c>
      <c r="P543" s="107">
        <f t="shared" si="83"/>
        <v>0</v>
      </c>
      <c r="Q543" s="107">
        <f t="shared" si="84"/>
        <v>0</v>
      </c>
      <c r="R543" s="107">
        <f t="shared" si="85"/>
        <v>0</v>
      </c>
      <c r="S543" s="107">
        <f t="shared" si="86"/>
        <v>0</v>
      </c>
      <c r="T543" s="107">
        <f t="shared" si="87"/>
        <v>0</v>
      </c>
      <c r="U543" s="107">
        <f t="shared" si="88"/>
        <v>0</v>
      </c>
      <c r="V543" s="107">
        <f t="shared" si="89"/>
        <v>0</v>
      </c>
      <c r="W543" s="107">
        <f t="shared" si="90"/>
        <v>0</v>
      </c>
      <c r="X543" s="107">
        <f t="shared" si="91"/>
        <v>0</v>
      </c>
      <c r="Y543" s="107">
        <f t="shared" si="92"/>
        <v>0</v>
      </c>
      <c r="Z543" s="107">
        <f t="shared" si="106"/>
        <v>0</v>
      </c>
      <c r="AA543" s="107">
        <f t="shared" si="107"/>
        <v>0</v>
      </c>
      <c r="AB543" s="107">
        <f t="shared" si="108"/>
        <v>0</v>
      </c>
      <c r="AC543" s="107">
        <f t="shared" si="109"/>
        <v>0</v>
      </c>
      <c r="AD543" s="107">
        <f t="shared" si="110"/>
        <v>0</v>
      </c>
      <c r="AE543" s="107">
        <f t="shared" si="111"/>
        <v>0</v>
      </c>
      <c r="AF543" s="107">
        <f t="shared" si="112"/>
        <v>0</v>
      </c>
      <c r="AG543" s="107">
        <f t="shared" si="113"/>
        <v>0</v>
      </c>
      <c r="AH543" s="107">
        <f t="shared" si="114"/>
        <v>0</v>
      </c>
      <c r="AI543" s="107">
        <f t="shared" si="115"/>
        <v>0</v>
      </c>
      <c r="AJ543" s="107">
        <f t="shared" si="116"/>
        <v>0</v>
      </c>
      <c r="AK543" s="107">
        <f t="shared" si="117"/>
        <v>0</v>
      </c>
    </row>
    <row r="544">
      <c r="A544" s="107"/>
      <c r="B544" s="107"/>
      <c r="C544" s="107"/>
      <c r="D544" s="107"/>
      <c r="E544" s="107"/>
      <c r="F544" s="108">
        <f t="shared" si="105"/>
        <v>10602</v>
      </c>
      <c r="G544" s="90" t="s">
        <v>736</v>
      </c>
      <c r="H544" s="14">
        <f>IF(ISNA(VLOOKUP(G544,Round4_Transactions!$A$2:$F$800,2,FALSE)), 0,VLOOKUP(G544,Round4_Transactions!$A$2:$F$800,2,FALSE))</f>
        <v>0</v>
      </c>
      <c r="I544" s="60">
        <f>IF(ISNA(VLOOKUP(G544,Round4_Transactions!$A$2:$F$800,3,FALSE)), 0,VLOOKUP(G544,Round4_Transactions!$A$2:$F$800,3,FALSE))</f>
        <v>0</v>
      </c>
      <c r="J544" s="60">
        <f>IF(ISNA(VLOOKUP(G544,Round4_Transactions!$A$2:$F$800,4,FALSE)), 0,VLOOKUP(G544,Round4_Transactions!$A$2:$F$800,4,FALSE))</f>
        <v>0</v>
      </c>
      <c r="K544" s="60">
        <f>IF(ISNA(VLOOKUP(G544,Round4_Transactions!$A$2:$F$800,5,FALSE)), 0,VLOOKUP(G544,Round4_Transactions!$A$2:$F$800,5,FALSE))</f>
        <v>0</v>
      </c>
      <c r="L544" s="86">
        <f>IF(ISNA(VLOOKUP(G544,Round4_Transactions!$A$2:$F$800,6,FALSE)), 0,VLOOKUP(G544,Round4_Transactions!$A$2:$F$800,6,FALSE))</f>
        <v>0</v>
      </c>
      <c r="M544" s="107">
        <f t="shared" si="79"/>
        <v>0</v>
      </c>
      <c r="N544" s="107">
        <f t="shared" si="81"/>
        <v>0</v>
      </c>
      <c r="O544" s="107">
        <f t="shared" si="82"/>
        <v>0</v>
      </c>
      <c r="P544" s="107">
        <f t="shared" si="83"/>
        <v>0</v>
      </c>
      <c r="Q544" s="107">
        <f t="shared" si="84"/>
        <v>0</v>
      </c>
      <c r="R544" s="107">
        <f t="shared" si="85"/>
        <v>0</v>
      </c>
      <c r="S544" s="107">
        <f t="shared" si="86"/>
        <v>0</v>
      </c>
      <c r="T544" s="107">
        <f t="shared" si="87"/>
        <v>0</v>
      </c>
      <c r="U544" s="107">
        <f t="shared" si="88"/>
        <v>0</v>
      </c>
      <c r="V544" s="107">
        <f t="shared" si="89"/>
        <v>0</v>
      </c>
      <c r="W544" s="107">
        <f t="shared" si="90"/>
        <v>0</v>
      </c>
      <c r="X544" s="107">
        <f t="shared" si="91"/>
        <v>0</v>
      </c>
      <c r="Y544" s="107">
        <f t="shared" si="92"/>
        <v>0</v>
      </c>
      <c r="Z544" s="107">
        <f t="shared" si="106"/>
        <v>0</v>
      </c>
      <c r="AA544" s="107">
        <f t="shared" si="107"/>
        <v>0</v>
      </c>
      <c r="AB544" s="107">
        <f t="shared" si="108"/>
        <v>0</v>
      </c>
      <c r="AC544" s="107">
        <f t="shared" si="109"/>
        <v>0</v>
      </c>
      <c r="AD544" s="107">
        <f t="shared" si="110"/>
        <v>0</v>
      </c>
      <c r="AE544" s="107">
        <f t="shared" si="111"/>
        <v>0</v>
      </c>
      <c r="AF544" s="107">
        <f t="shared" si="112"/>
        <v>0</v>
      </c>
      <c r="AG544" s="107">
        <f t="shared" si="113"/>
        <v>0</v>
      </c>
      <c r="AH544" s="107">
        <f t="shared" si="114"/>
        <v>0</v>
      </c>
      <c r="AI544" s="107">
        <f t="shared" si="115"/>
        <v>0</v>
      </c>
      <c r="AJ544" s="107">
        <f t="shared" si="116"/>
        <v>0</v>
      </c>
      <c r="AK544" s="107">
        <f t="shared" si="117"/>
        <v>0</v>
      </c>
    </row>
    <row r="545">
      <c r="A545" s="107"/>
      <c r="B545" s="107"/>
      <c r="C545" s="107"/>
      <c r="D545" s="107"/>
      <c r="E545" s="107"/>
      <c r="F545" s="108">
        <f t="shared" si="105"/>
        <v>10602</v>
      </c>
      <c r="G545" s="90" t="s">
        <v>737</v>
      </c>
      <c r="H545" s="14">
        <f>IF(ISNA(VLOOKUP(G545,Round4_Transactions!$A$2:$F$800,2,FALSE)), 0,VLOOKUP(G545,Round4_Transactions!$A$2:$F$800,2,FALSE))</f>
        <v>0</v>
      </c>
      <c r="I545" s="60">
        <f>IF(ISNA(VLOOKUP(G545,Round4_Transactions!$A$2:$F$800,3,FALSE)), 0,VLOOKUP(G545,Round4_Transactions!$A$2:$F$800,3,FALSE))</f>
        <v>0</v>
      </c>
      <c r="J545" s="60">
        <f>IF(ISNA(VLOOKUP(G545,Round4_Transactions!$A$2:$F$800,4,FALSE)), 0,VLOOKUP(G545,Round4_Transactions!$A$2:$F$800,4,FALSE))</f>
        <v>0</v>
      </c>
      <c r="K545" s="60">
        <f>IF(ISNA(VLOOKUP(G545,Round4_Transactions!$A$2:$F$800,5,FALSE)), 0,VLOOKUP(G545,Round4_Transactions!$A$2:$F$800,5,FALSE))</f>
        <v>0</v>
      </c>
      <c r="L545" s="86">
        <f>IF(ISNA(VLOOKUP(G545,Round4_Transactions!$A$2:$F$800,6,FALSE)), 0,VLOOKUP(G545,Round4_Transactions!$A$2:$F$800,6,FALSE))</f>
        <v>0</v>
      </c>
      <c r="M545" s="107">
        <f t="shared" si="79"/>
        <v>0</v>
      </c>
      <c r="N545" s="107">
        <f t="shared" si="81"/>
        <v>0</v>
      </c>
      <c r="O545" s="107">
        <f t="shared" si="82"/>
        <v>0</v>
      </c>
      <c r="P545" s="107">
        <f t="shared" si="83"/>
        <v>0</v>
      </c>
      <c r="Q545" s="107">
        <f t="shared" si="84"/>
        <v>0</v>
      </c>
      <c r="R545" s="107">
        <f t="shared" si="85"/>
        <v>0</v>
      </c>
      <c r="S545" s="107">
        <f t="shared" si="86"/>
        <v>0</v>
      </c>
      <c r="T545" s="107">
        <f t="shared" si="87"/>
        <v>0</v>
      </c>
      <c r="U545" s="107">
        <f t="shared" si="88"/>
        <v>0</v>
      </c>
      <c r="V545" s="107">
        <f t="shared" si="89"/>
        <v>0</v>
      </c>
      <c r="W545" s="107">
        <f t="shared" si="90"/>
        <v>0</v>
      </c>
      <c r="X545" s="107">
        <f t="shared" si="91"/>
        <v>0</v>
      </c>
      <c r="Y545" s="107">
        <f t="shared" si="92"/>
        <v>0</v>
      </c>
      <c r="Z545" s="107">
        <f t="shared" si="106"/>
        <v>0</v>
      </c>
      <c r="AA545" s="107">
        <f t="shared" si="107"/>
        <v>0</v>
      </c>
      <c r="AB545" s="107">
        <f t="shared" si="108"/>
        <v>0</v>
      </c>
      <c r="AC545" s="107">
        <f t="shared" si="109"/>
        <v>0</v>
      </c>
      <c r="AD545" s="107">
        <f t="shared" si="110"/>
        <v>0</v>
      </c>
      <c r="AE545" s="107">
        <f t="shared" si="111"/>
        <v>0</v>
      </c>
      <c r="AF545" s="107">
        <f t="shared" si="112"/>
        <v>0</v>
      </c>
      <c r="AG545" s="107">
        <f t="shared" si="113"/>
        <v>0</v>
      </c>
      <c r="AH545" s="107">
        <f t="shared" si="114"/>
        <v>0</v>
      </c>
      <c r="AI545" s="107">
        <f t="shared" si="115"/>
        <v>0</v>
      </c>
      <c r="AJ545" s="107">
        <f t="shared" si="116"/>
        <v>0</v>
      </c>
      <c r="AK545" s="107">
        <f t="shared" si="117"/>
        <v>0</v>
      </c>
    </row>
    <row r="546">
      <c r="A546" s="107"/>
      <c r="B546" s="107"/>
      <c r="C546" s="107"/>
      <c r="D546" s="107"/>
      <c r="E546" s="107"/>
      <c r="F546" s="108">
        <f t="shared" si="105"/>
        <v>10602</v>
      </c>
      <c r="G546" s="90" t="s">
        <v>738</v>
      </c>
      <c r="H546" s="14">
        <f>IF(ISNA(VLOOKUP(G546,Round4_Transactions!$A$2:$F$800,2,FALSE)), 0,VLOOKUP(G546,Round4_Transactions!$A$2:$F$800,2,FALSE))</f>
        <v>0</v>
      </c>
      <c r="I546" s="60">
        <f>IF(ISNA(VLOOKUP(G546,Round4_Transactions!$A$2:$F$800,3,FALSE)), 0,VLOOKUP(G546,Round4_Transactions!$A$2:$F$800,3,FALSE))</f>
        <v>0</v>
      </c>
      <c r="J546" s="60">
        <f>IF(ISNA(VLOOKUP(G546,Round4_Transactions!$A$2:$F$800,4,FALSE)), 0,VLOOKUP(G546,Round4_Transactions!$A$2:$F$800,4,FALSE))</f>
        <v>0</v>
      </c>
      <c r="K546" s="60">
        <f>IF(ISNA(VLOOKUP(G546,Round4_Transactions!$A$2:$F$800,5,FALSE)), 0,VLOOKUP(G546,Round4_Transactions!$A$2:$F$800,5,FALSE))</f>
        <v>0</v>
      </c>
      <c r="L546" s="86">
        <f>IF(ISNA(VLOOKUP(G546,Round4_Transactions!$A$2:$F$800,6,FALSE)), 0,VLOOKUP(G546,Round4_Transactions!$A$2:$F$800,6,FALSE))</f>
        <v>0</v>
      </c>
      <c r="M546" s="107">
        <f t="shared" si="79"/>
        <v>0</v>
      </c>
      <c r="N546" s="107">
        <f t="shared" si="81"/>
        <v>0</v>
      </c>
      <c r="O546" s="107">
        <f t="shared" si="82"/>
        <v>0</v>
      </c>
      <c r="P546" s="107">
        <f t="shared" si="83"/>
        <v>0</v>
      </c>
      <c r="Q546" s="107">
        <f t="shared" si="84"/>
        <v>0</v>
      </c>
      <c r="R546" s="107">
        <f t="shared" si="85"/>
        <v>0</v>
      </c>
      <c r="S546" s="107">
        <f t="shared" si="86"/>
        <v>0</v>
      </c>
      <c r="T546" s="107">
        <f t="shared" si="87"/>
        <v>0</v>
      </c>
      <c r="U546" s="107">
        <f t="shared" si="88"/>
        <v>0</v>
      </c>
      <c r="V546" s="107">
        <f t="shared" si="89"/>
        <v>0</v>
      </c>
      <c r="W546" s="107">
        <f t="shared" si="90"/>
        <v>0</v>
      </c>
      <c r="X546" s="107">
        <f t="shared" si="91"/>
        <v>0</v>
      </c>
      <c r="Y546" s="107">
        <f t="shared" si="92"/>
        <v>0</v>
      </c>
      <c r="Z546" s="107">
        <f t="shared" si="106"/>
        <v>0</v>
      </c>
      <c r="AA546" s="107">
        <f t="shared" si="107"/>
        <v>0</v>
      </c>
      <c r="AB546" s="107">
        <f t="shared" si="108"/>
        <v>0</v>
      </c>
      <c r="AC546" s="107">
        <f t="shared" si="109"/>
        <v>0</v>
      </c>
      <c r="AD546" s="107">
        <f t="shared" si="110"/>
        <v>0</v>
      </c>
      <c r="AE546" s="107">
        <f t="shared" si="111"/>
        <v>0</v>
      </c>
      <c r="AF546" s="107">
        <f t="shared" si="112"/>
        <v>0</v>
      </c>
      <c r="AG546" s="107">
        <f t="shared" si="113"/>
        <v>0</v>
      </c>
      <c r="AH546" s="107">
        <f t="shared" si="114"/>
        <v>0</v>
      </c>
      <c r="AI546" s="107">
        <f t="shared" si="115"/>
        <v>0</v>
      </c>
      <c r="AJ546" s="107">
        <f t="shared" si="116"/>
        <v>0</v>
      </c>
      <c r="AK546" s="107">
        <f t="shared" si="117"/>
        <v>0</v>
      </c>
    </row>
    <row r="547">
      <c r="A547" s="107"/>
      <c r="B547" s="107"/>
      <c r="C547" s="107"/>
      <c r="D547" s="107"/>
      <c r="E547" s="107"/>
      <c r="F547" s="108">
        <f t="shared" si="105"/>
        <v>10602</v>
      </c>
      <c r="G547" s="90" t="s">
        <v>739</v>
      </c>
      <c r="H547" s="14">
        <f>IF(ISNA(VLOOKUP(G547,Round4_Transactions!$A$2:$F$800,2,FALSE)), 0,VLOOKUP(G547,Round4_Transactions!$A$2:$F$800,2,FALSE))</f>
        <v>0</v>
      </c>
      <c r="I547" s="60">
        <f>IF(ISNA(VLOOKUP(G547,Round4_Transactions!$A$2:$F$800,3,FALSE)), 0,VLOOKUP(G547,Round4_Transactions!$A$2:$F$800,3,FALSE))</f>
        <v>0</v>
      </c>
      <c r="J547" s="60">
        <f>IF(ISNA(VLOOKUP(G547,Round4_Transactions!$A$2:$F$800,4,FALSE)), 0,VLOOKUP(G547,Round4_Transactions!$A$2:$F$800,4,FALSE))</f>
        <v>0</v>
      </c>
      <c r="K547" s="60">
        <f>IF(ISNA(VLOOKUP(G547,Round4_Transactions!$A$2:$F$800,5,FALSE)), 0,VLOOKUP(G547,Round4_Transactions!$A$2:$F$800,5,FALSE))</f>
        <v>0</v>
      </c>
      <c r="L547" s="86">
        <f>IF(ISNA(VLOOKUP(G547,Round4_Transactions!$A$2:$F$800,6,FALSE)), 0,VLOOKUP(G547,Round4_Transactions!$A$2:$F$800,6,FALSE))</f>
        <v>0</v>
      </c>
      <c r="M547" s="107">
        <f t="shared" si="79"/>
        <v>0</v>
      </c>
      <c r="N547" s="107">
        <f t="shared" si="81"/>
        <v>0</v>
      </c>
      <c r="O547" s="107">
        <f t="shared" si="82"/>
        <v>0</v>
      </c>
      <c r="P547" s="107">
        <f t="shared" si="83"/>
        <v>0</v>
      </c>
      <c r="Q547" s="107">
        <f t="shared" si="84"/>
        <v>0</v>
      </c>
      <c r="R547" s="107">
        <f t="shared" si="85"/>
        <v>0</v>
      </c>
      <c r="S547" s="107">
        <f t="shared" si="86"/>
        <v>0</v>
      </c>
      <c r="T547" s="107">
        <f t="shared" si="87"/>
        <v>0</v>
      </c>
      <c r="U547" s="107">
        <f t="shared" si="88"/>
        <v>0</v>
      </c>
      <c r="V547" s="107">
        <f t="shared" si="89"/>
        <v>0</v>
      </c>
      <c r="W547" s="107">
        <f t="shared" si="90"/>
        <v>0</v>
      </c>
      <c r="X547" s="107">
        <f t="shared" si="91"/>
        <v>0</v>
      </c>
      <c r="Y547" s="107">
        <f t="shared" si="92"/>
        <v>0</v>
      </c>
      <c r="Z547" s="107">
        <f t="shared" si="106"/>
        <v>0</v>
      </c>
      <c r="AA547" s="107">
        <f t="shared" si="107"/>
        <v>0</v>
      </c>
      <c r="AB547" s="107">
        <f t="shared" si="108"/>
        <v>0</v>
      </c>
      <c r="AC547" s="107">
        <f t="shared" si="109"/>
        <v>0</v>
      </c>
      <c r="AD547" s="107">
        <f t="shared" si="110"/>
        <v>0</v>
      </c>
      <c r="AE547" s="107">
        <f t="shared" si="111"/>
        <v>0</v>
      </c>
      <c r="AF547" s="107">
        <f t="shared" si="112"/>
        <v>0</v>
      </c>
      <c r="AG547" s="107">
        <f t="shared" si="113"/>
        <v>0</v>
      </c>
      <c r="AH547" s="107">
        <f t="shared" si="114"/>
        <v>0</v>
      </c>
      <c r="AI547" s="107">
        <f t="shared" si="115"/>
        <v>0</v>
      </c>
      <c r="AJ547" s="107">
        <f t="shared" si="116"/>
        <v>0</v>
      </c>
      <c r="AK547" s="107">
        <f t="shared" si="117"/>
        <v>0</v>
      </c>
    </row>
    <row r="548">
      <c r="A548" s="107"/>
      <c r="B548" s="107"/>
      <c r="C548" s="107"/>
      <c r="D548" s="107"/>
      <c r="E548" s="107"/>
      <c r="F548" s="108">
        <f t="shared" si="105"/>
        <v>10602</v>
      </c>
      <c r="G548" s="90" t="s">
        <v>740</v>
      </c>
      <c r="H548" s="14">
        <f>IF(ISNA(VLOOKUP(G548,Round4_Transactions!$A$2:$F$800,2,FALSE)), 0,VLOOKUP(G548,Round4_Transactions!$A$2:$F$800,2,FALSE))</f>
        <v>0</v>
      </c>
      <c r="I548" s="60">
        <f>IF(ISNA(VLOOKUP(G548,Round4_Transactions!$A$2:$F$800,3,FALSE)), 0,VLOOKUP(G548,Round4_Transactions!$A$2:$F$800,3,FALSE))</f>
        <v>0</v>
      </c>
      <c r="J548" s="60">
        <f>IF(ISNA(VLOOKUP(G548,Round4_Transactions!$A$2:$F$800,4,FALSE)), 0,VLOOKUP(G548,Round4_Transactions!$A$2:$F$800,4,FALSE))</f>
        <v>0</v>
      </c>
      <c r="K548" s="60">
        <f>IF(ISNA(VLOOKUP(G548,Round4_Transactions!$A$2:$F$800,5,FALSE)), 0,VLOOKUP(G548,Round4_Transactions!$A$2:$F$800,5,FALSE))</f>
        <v>0</v>
      </c>
      <c r="L548" s="86">
        <f>IF(ISNA(VLOOKUP(G548,Round4_Transactions!$A$2:$F$800,6,FALSE)), 0,VLOOKUP(G548,Round4_Transactions!$A$2:$F$800,6,FALSE))</f>
        <v>0</v>
      </c>
      <c r="M548" s="107">
        <f t="shared" si="79"/>
        <v>0</v>
      </c>
      <c r="N548" s="107">
        <f t="shared" si="81"/>
        <v>0</v>
      </c>
      <c r="O548" s="107">
        <f t="shared" si="82"/>
        <v>0</v>
      </c>
      <c r="P548" s="107">
        <f t="shared" si="83"/>
        <v>0</v>
      </c>
      <c r="Q548" s="107">
        <f t="shared" si="84"/>
        <v>0</v>
      </c>
      <c r="R548" s="107">
        <f t="shared" si="85"/>
        <v>0</v>
      </c>
      <c r="S548" s="107">
        <f t="shared" si="86"/>
        <v>0</v>
      </c>
      <c r="T548" s="107">
        <f t="shared" si="87"/>
        <v>0</v>
      </c>
      <c r="U548" s="107">
        <f t="shared" si="88"/>
        <v>0</v>
      </c>
      <c r="V548" s="107">
        <f t="shared" si="89"/>
        <v>0</v>
      </c>
      <c r="W548" s="107">
        <f t="shared" si="90"/>
        <v>0</v>
      </c>
      <c r="X548" s="107">
        <f t="shared" si="91"/>
        <v>0</v>
      </c>
      <c r="Y548" s="107">
        <f t="shared" si="92"/>
        <v>0</v>
      </c>
      <c r="Z548" s="107">
        <f t="shared" si="106"/>
        <v>0</v>
      </c>
      <c r="AA548" s="107">
        <f t="shared" si="107"/>
        <v>0</v>
      </c>
      <c r="AB548" s="107">
        <f t="shared" si="108"/>
        <v>0</v>
      </c>
      <c r="AC548" s="107">
        <f t="shared" si="109"/>
        <v>0</v>
      </c>
      <c r="AD548" s="107">
        <f t="shared" si="110"/>
        <v>0</v>
      </c>
      <c r="AE548" s="107">
        <f t="shared" si="111"/>
        <v>0</v>
      </c>
      <c r="AF548" s="107">
        <f t="shared" si="112"/>
        <v>0</v>
      </c>
      <c r="AG548" s="107">
        <f t="shared" si="113"/>
        <v>0</v>
      </c>
      <c r="AH548" s="107">
        <f t="shared" si="114"/>
        <v>0</v>
      </c>
      <c r="AI548" s="107">
        <f t="shared" si="115"/>
        <v>0</v>
      </c>
      <c r="AJ548" s="107">
        <f t="shared" si="116"/>
        <v>0</v>
      </c>
      <c r="AK548" s="107">
        <f t="shared" si="117"/>
        <v>0</v>
      </c>
    </row>
    <row r="549">
      <c r="A549" s="107"/>
      <c r="B549" s="107"/>
      <c r="C549" s="107"/>
      <c r="D549" s="107"/>
      <c r="E549" s="107"/>
      <c r="F549" s="108">
        <f t="shared" si="105"/>
        <v>10602</v>
      </c>
      <c r="G549" s="90" t="s">
        <v>741</v>
      </c>
      <c r="H549" s="14">
        <f>IF(ISNA(VLOOKUP(G549,Round4_Transactions!$A$2:$F$800,2,FALSE)), 0,VLOOKUP(G549,Round4_Transactions!$A$2:$F$800,2,FALSE))</f>
        <v>0</v>
      </c>
      <c r="I549" s="60">
        <f>IF(ISNA(VLOOKUP(G549,Round4_Transactions!$A$2:$F$800,3,FALSE)), 0,VLOOKUP(G549,Round4_Transactions!$A$2:$F$800,3,FALSE))</f>
        <v>0</v>
      </c>
      <c r="J549" s="60">
        <f>IF(ISNA(VLOOKUP(G549,Round4_Transactions!$A$2:$F$800,4,FALSE)), 0,VLOOKUP(G549,Round4_Transactions!$A$2:$F$800,4,FALSE))</f>
        <v>0</v>
      </c>
      <c r="K549" s="60">
        <f>IF(ISNA(VLOOKUP(G549,Round4_Transactions!$A$2:$F$800,5,FALSE)), 0,VLOOKUP(G549,Round4_Transactions!$A$2:$F$800,5,FALSE))</f>
        <v>0</v>
      </c>
      <c r="L549" s="86">
        <f>IF(ISNA(VLOOKUP(G549,Round4_Transactions!$A$2:$F$800,6,FALSE)), 0,VLOOKUP(G549,Round4_Transactions!$A$2:$F$800,6,FALSE))</f>
        <v>0</v>
      </c>
      <c r="M549" s="107">
        <f t="shared" si="79"/>
        <v>0</v>
      </c>
      <c r="N549" s="107">
        <f t="shared" si="81"/>
        <v>0</v>
      </c>
      <c r="O549" s="107">
        <f t="shared" si="82"/>
        <v>0</v>
      </c>
      <c r="P549" s="107">
        <f t="shared" si="83"/>
        <v>0</v>
      </c>
      <c r="Q549" s="107">
        <f t="shared" si="84"/>
        <v>0</v>
      </c>
      <c r="R549" s="107">
        <f t="shared" si="85"/>
        <v>0</v>
      </c>
      <c r="S549" s="107">
        <f t="shared" si="86"/>
        <v>0</v>
      </c>
      <c r="T549" s="107">
        <f t="shared" si="87"/>
        <v>0</v>
      </c>
      <c r="U549" s="107">
        <f t="shared" si="88"/>
        <v>0</v>
      </c>
      <c r="V549" s="107">
        <f t="shared" si="89"/>
        <v>0</v>
      </c>
      <c r="W549" s="107">
        <f t="shared" si="90"/>
        <v>0</v>
      </c>
      <c r="X549" s="107">
        <f t="shared" si="91"/>
        <v>0</v>
      </c>
      <c r="Y549" s="107">
        <f t="shared" si="92"/>
        <v>0</v>
      </c>
      <c r="Z549" s="107">
        <f t="shared" si="106"/>
        <v>0</v>
      </c>
      <c r="AA549" s="107">
        <f t="shared" si="107"/>
        <v>0</v>
      </c>
      <c r="AB549" s="107">
        <f t="shared" si="108"/>
        <v>0</v>
      </c>
      <c r="AC549" s="107">
        <f t="shared" si="109"/>
        <v>0</v>
      </c>
      <c r="AD549" s="107">
        <f t="shared" si="110"/>
        <v>0</v>
      </c>
      <c r="AE549" s="107">
        <f t="shared" si="111"/>
        <v>0</v>
      </c>
      <c r="AF549" s="107">
        <f t="shared" si="112"/>
        <v>0</v>
      </c>
      <c r="AG549" s="107">
        <f t="shared" si="113"/>
        <v>0</v>
      </c>
      <c r="AH549" s="107">
        <f t="shared" si="114"/>
        <v>0</v>
      </c>
      <c r="AI549" s="107">
        <f t="shared" si="115"/>
        <v>0</v>
      </c>
      <c r="AJ549" s="107">
        <f t="shared" si="116"/>
        <v>0</v>
      </c>
      <c r="AK549" s="107">
        <f t="shared" si="117"/>
        <v>0</v>
      </c>
    </row>
    <row r="550">
      <c r="A550" s="107"/>
      <c r="B550" s="107"/>
      <c r="C550" s="107"/>
      <c r="D550" s="107"/>
      <c r="E550" s="107"/>
      <c r="F550" s="108">
        <f t="shared" si="105"/>
        <v>10602</v>
      </c>
      <c r="G550" s="90" t="s">
        <v>742</v>
      </c>
      <c r="H550" s="14">
        <f>IF(ISNA(VLOOKUP(G550,Round4_Transactions!$A$2:$F$800,2,FALSE)), 0,VLOOKUP(G550,Round4_Transactions!$A$2:$F$800,2,FALSE))</f>
        <v>0</v>
      </c>
      <c r="I550" s="60">
        <f>IF(ISNA(VLOOKUP(G550,Round4_Transactions!$A$2:$F$800,3,FALSE)), 0,VLOOKUP(G550,Round4_Transactions!$A$2:$F$800,3,FALSE))</f>
        <v>0</v>
      </c>
      <c r="J550" s="60">
        <f>IF(ISNA(VLOOKUP(G550,Round4_Transactions!$A$2:$F$800,4,FALSE)), 0,VLOOKUP(G550,Round4_Transactions!$A$2:$F$800,4,FALSE))</f>
        <v>0</v>
      </c>
      <c r="K550" s="60">
        <f>IF(ISNA(VLOOKUP(G550,Round4_Transactions!$A$2:$F$800,5,FALSE)), 0,VLOOKUP(G550,Round4_Transactions!$A$2:$F$800,5,FALSE))</f>
        <v>0</v>
      </c>
      <c r="L550" s="86">
        <f>IF(ISNA(VLOOKUP(G550,Round4_Transactions!$A$2:$F$800,6,FALSE)), 0,VLOOKUP(G550,Round4_Transactions!$A$2:$F$800,6,FALSE))</f>
        <v>0</v>
      </c>
      <c r="M550" s="107">
        <f t="shared" si="79"/>
        <v>0</v>
      </c>
      <c r="N550" s="107">
        <f t="shared" si="81"/>
        <v>0</v>
      </c>
      <c r="O550" s="107">
        <f t="shared" si="82"/>
        <v>0</v>
      </c>
      <c r="P550" s="107">
        <f t="shared" si="83"/>
        <v>0</v>
      </c>
      <c r="Q550" s="107">
        <f t="shared" si="84"/>
        <v>0</v>
      </c>
      <c r="R550" s="107">
        <f t="shared" si="85"/>
        <v>0</v>
      </c>
      <c r="S550" s="107">
        <f t="shared" si="86"/>
        <v>0</v>
      </c>
      <c r="T550" s="107">
        <f t="shared" si="87"/>
        <v>0</v>
      </c>
      <c r="U550" s="107">
        <f t="shared" si="88"/>
        <v>0</v>
      </c>
      <c r="V550" s="107">
        <f t="shared" si="89"/>
        <v>0</v>
      </c>
      <c r="W550" s="107">
        <f t="shared" si="90"/>
        <v>0</v>
      </c>
      <c r="X550" s="107">
        <f t="shared" si="91"/>
        <v>0</v>
      </c>
      <c r="Y550" s="107">
        <f t="shared" si="92"/>
        <v>0</v>
      </c>
      <c r="Z550" s="107">
        <f t="shared" si="106"/>
        <v>0</v>
      </c>
      <c r="AA550" s="107">
        <f t="shared" si="107"/>
        <v>0</v>
      </c>
      <c r="AB550" s="107">
        <f t="shared" si="108"/>
        <v>0</v>
      </c>
      <c r="AC550" s="107">
        <f t="shared" si="109"/>
        <v>0</v>
      </c>
      <c r="AD550" s="107">
        <f t="shared" si="110"/>
        <v>0</v>
      </c>
      <c r="AE550" s="107">
        <f t="shared" si="111"/>
        <v>0</v>
      </c>
      <c r="AF550" s="107">
        <f t="shared" si="112"/>
        <v>0</v>
      </c>
      <c r="AG550" s="107">
        <f t="shared" si="113"/>
        <v>0</v>
      </c>
      <c r="AH550" s="107">
        <f t="shared" si="114"/>
        <v>0</v>
      </c>
      <c r="AI550" s="107">
        <f t="shared" si="115"/>
        <v>0</v>
      </c>
      <c r="AJ550" s="107">
        <f t="shared" si="116"/>
        <v>0</v>
      </c>
      <c r="AK550" s="107">
        <f t="shared" si="117"/>
        <v>0</v>
      </c>
    </row>
    <row r="551">
      <c r="A551" s="107"/>
      <c r="B551" s="107"/>
      <c r="C551" s="107"/>
      <c r="D551" s="107"/>
      <c r="E551" s="107"/>
      <c r="F551" s="108">
        <f t="shared" si="105"/>
        <v>10602</v>
      </c>
      <c r="G551" s="90" t="s">
        <v>743</v>
      </c>
      <c r="H551" s="14">
        <f>IF(ISNA(VLOOKUP(G551,Round4_Transactions!$A$2:$F$800,2,FALSE)), 0,VLOOKUP(G551,Round4_Transactions!$A$2:$F$800,2,FALSE))</f>
        <v>0</v>
      </c>
      <c r="I551" s="60">
        <f>IF(ISNA(VLOOKUP(G551,Round4_Transactions!$A$2:$F$800,3,FALSE)), 0,VLOOKUP(G551,Round4_Transactions!$A$2:$F$800,3,FALSE))</f>
        <v>0</v>
      </c>
      <c r="J551" s="60">
        <f>IF(ISNA(VLOOKUP(G551,Round4_Transactions!$A$2:$F$800,4,FALSE)), 0,VLOOKUP(G551,Round4_Transactions!$A$2:$F$800,4,FALSE))</f>
        <v>0</v>
      </c>
      <c r="K551" s="60">
        <f>IF(ISNA(VLOOKUP(G551,Round4_Transactions!$A$2:$F$800,5,FALSE)), 0,VLOOKUP(G551,Round4_Transactions!$A$2:$F$800,5,FALSE))</f>
        <v>0</v>
      </c>
      <c r="L551" s="86">
        <f>IF(ISNA(VLOOKUP(G551,Round4_Transactions!$A$2:$F$800,6,FALSE)), 0,VLOOKUP(G551,Round4_Transactions!$A$2:$F$800,6,FALSE))</f>
        <v>0</v>
      </c>
      <c r="M551" s="107">
        <f t="shared" si="79"/>
        <v>0</v>
      </c>
      <c r="N551" s="107">
        <f t="shared" si="81"/>
        <v>0</v>
      </c>
      <c r="O551" s="107">
        <f t="shared" si="82"/>
        <v>0</v>
      </c>
      <c r="P551" s="107">
        <f t="shared" si="83"/>
        <v>0</v>
      </c>
      <c r="Q551" s="107">
        <f t="shared" si="84"/>
        <v>0</v>
      </c>
      <c r="R551" s="107">
        <f t="shared" si="85"/>
        <v>0</v>
      </c>
      <c r="S551" s="107">
        <f t="shared" si="86"/>
        <v>0</v>
      </c>
      <c r="T551" s="107">
        <f t="shared" si="87"/>
        <v>0</v>
      </c>
      <c r="U551" s="107">
        <f t="shared" si="88"/>
        <v>0</v>
      </c>
      <c r="V551" s="107">
        <f t="shared" si="89"/>
        <v>0</v>
      </c>
      <c r="W551" s="107">
        <f t="shared" si="90"/>
        <v>0</v>
      </c>
      <c r="X551" s="107">
        <f t="shared" si="91"/>
        <v>0</v>
      </c>
      <c r="Y551" s="107">
        <f t="shared" si="92"/>
        <v>0</v>
      </c>
      <c r="Z551" s="107">
        <f t="shared" si="106"/>
        <v>0</v>
      </c>
      <c r="AA551" s="107">
        <f t="shared" si="107"/>
        <v>0</v>
      </c>
      <c r="AB551" s="107">
        <f t="shared" si="108"/>
        <v>0</v>
      </c>
      <c r="AC551" s="107">
        <f t="shared" si="109"/>
        <v>0</v>
      </c>
      <c r="AD551" s="107">
        <f t="shared" si="110"/>
        <v>0</v>
      </c>
      <c r="AE551" s="107">
        <f t="shared" si="111"/>
        <v>0</v>
      </c>
      <c r="AF551" s="107">
        <f t="shared" si="112"/>
        <v>0</v>
      </c>
      <c r="AG551" s="107">
        <f t="shared" si="113"/>
        <v>0</v>
      </c>
      <c r="AH551" s="107">
        <f t="shared" si="114"/>
        <v>0</v>
      </c>
      <c r="AI551" s="107">
        <f t="shared" si="115"/>
        <v>0</v>
      </c>
      <c r="AJ551" s="107">
        <f t="shared" si="116"/>
        <v>0</v>
      </c>
      <c r="AK551" s="107">
        <f t="shared" si="117"/>
        <v>0</v>
      </c>
    </row>
    <row r="552">
      <c r="A552" s="107"/>
      <c r="B552" s="107"/>
      <c r="C552" s="107"/>
      <c r="D552" s="107"/>
      <c r="E552" s="107"/>
      <c r="F552" s="108">
        <f t="shared" si="105"/>
        <v>10602</v>
      </c>
      <c r="G552" s="90" t="s">
        <v>744</v>
      </c>
      <c r="H552" s="14">
        <f>IF(ISNA(VLOOKUP(G552,Round4_Transactions!$A$2:$F$800,2,FALSE)), 0,VLOOKUP(G552,Round4_Transactions!$A$2:$F$800,2,FALSE))</f>
        <v>0</v>
      </c>
      <c r="I552" s="60">
        <f>IF(ISNA(VLOOKUP(G552,Round4_Transactions!$A$2:$F$800,3,FALSE)), 0,VLOOKUP(G552,Round4_Transactions!$A$2:$F$800,3,FALSE))</f>
        <v>0</v>
      </c>
      <c r="J552" s="60">
        <f>IF(ISNA(VLOOKUP(G552,Round4_Transactions!$A$2:$F$800,4,FALSE)), 0,VLOOKUP(G552,Round4_Transactions!$A$2:$F$800,4,FALSE))</f>
        <v>0</v>
      </c>
      <c r="K552" s="60">
        <f>IF(ISNA(VLOOKUP(G552,Round4_Transactions!$A$2:$F$800,5,FALSE)), 0,VLOOKUP(G552,Round4_Transactions!$A$2:$F$800,5,FALSE))</f>
        <v>0</v>
      </c>
      <c r="L552" s="86">
        <f>IF(ISNA(VLOOKUP(G552,Round4_Transactions!$A$2:$F$800,6,FALSE)), 0,VLOOKUP(G552,Round4_Transactions!$A$2:$F$800,6,FALSE))</f>
        <v>0</v>
      </c>
      <c r="M552" s="107">
        <f t="shared" si="79"/>
        <v>0</v>
      </c>
      <c r="N552" s="107">
        <f t="shared" si="81"/>
        <v>0</v>
      </c>
      <c r="O552" s="107">
        <f t="shared" si="82"/>
        <v>0</v>
      </c>
      <c r="P552" s="107">
        <f t="shared" si="83"/>
        <v>0</v>
      </c>
      <c r="Q552" s="107">
        <f t="shared" si="84"/>
        <v>0</v>
      </c>
      <c r="R552" s="107">
        <f t="shared" si="85"/>
        <v>0</v>
      </c>
      <c r="S552" s="107">
        <f t="shared" si="86"/>
        <v>0</v>
      </c>
      <c r="T552" s="107">
        <f t="shared" si="87"/>
        <v>0</v>
      </c>
      <c r="U552" s="107">
        <f t="shared" si="88"/>
        <v>0</v>
      </c>
      <c r="V552" s="107">
        <f t="shared" si="89"/>
        <v>0</v>
      </c>
      <c r="W552" s="107">
        <f t="shared" si="90"/>
        <v>0</v>
      </c>
      <c r="X552" s="107">
        <f t="shared" si="91"/>
        <v>0</v>
      </c>
      <c r="Y552" s="107">
        <f t="shared" si="92"/>
        <v>0</v>
      </c>
      <c r="Z552" s="107">
        <f t="shared" si="106"/>
        <v>0</v>
      </c>
      <c r="AA552" s="107">
        <f t="shared" si="107"/>
        <v>0</v>
      </c>
      <c r="AB552" s="107">
        <f t="shared" si="108"/>
        <v>0</v>
      </c>
      <c r="AC552" s="107">
        <f t="shared" si="109"/>
        <v>0</v>
      </c>
      <c r="AD552" s="107">
        <f t="shared" si="110"/>
        <v>0</v>
      </c>
      <c r="AE552" s="107">
        <f t="shared" si="111"/>
        <v>0</v>
      </c>
      <c r="AF552" s="107">
        <f t="shared" si="112"/>
        <v>0</v>
      </c>
      <c r="AG552" s="107">
        <f t="shared" si="113"/>
        <v>0</v>
      </c>
      <c r="AH552" s="107">
        <f t="shared" si="114"/>
        <v>0</v>
      </c>
      <c r="AI552" s="107">
        <f t="shared" si="115"/>
        <v>0</v>
      </c>
      <c r="AJ552" s="107">
        <f t="shared" si="116"/>
        <v>0</v>
      </c>
      <c r="AK552" s="107">
        <f t="shared" si="117"/>
        <v>0</v>
      </c>
    </row>
    <row r="553">
      <c r="A553" s="107"/>
      <c r="B553" s="107"/>
      <c r="C553" s="107"/>
      <c r="D553" s="107"/>
      <c r="E553" s="107"/>
      <c r="F553" s="108">
        <f t="shared" si="105"/>
        <v>10602</v>
      </c>
      <c r="G553" s="90" t="s">
        <v>745</v>
      </c>
      <c r="H553" s="14">
        <f>IF(ISNA(VLOOKUP(G553,Round4_Transactions!$A$2:$F$800,2,FALSE)), 0,VLOOKUP(G553,Round4_Transactions!$A$2:$F$800,2,FALSE))</f>
        <v>0</v>
      </c>
      <c r="I553" s="60">
        <f>IF(ISNA(VLOOKUP(G553,Round4_Transactions!$A$2:$F$800,3,FALSE)), 0,VLOOKUP(G553,Round4_Transactions!$A$2:$F$800,3,FALSE))</f>
        <v>0</v>
      </c>
      <c r="J553" s="60">
        <f>IF(ISNA(VLOOKUP(G553,Round4_Transactions!$A$2:$F$800,4,FALSE)), 0,VLOOKUP(G553,Round4_Transactions!$A$2:$F$800,4,FALSE))</f>
        <v>0</v>
      </c>
      <c r="K553" s="60">
        <f>IF(ISNA(VLOOKUP(G553,Round4_Transactions!$A$2:$F$800,5,FALSE)), 0,VLOOKUP(G553,Round4_Transactions!$A$2:$F$800,5,FALSE))</f>
        <v>0</v>
      </c>
      <c r="L553" s="86">
        <f>IF(ISNA(VLOOKUP(G553,Round4_Transactions!$A$2:$F$800,6,FALSE)), 0,VLOOKUP(G553,Round4_Transactions!$A$2:$F$800,6,FALSE))</f>
        <v>0</v>
      </c>
      <c r="M553" s="107">
        <f t="shared" si="79"/>
        <v>0</v>
      </c>
      <c r="N553" s="107">
        <f t="shared" si="81"/>
        <v>0</v>
      </c>
      <c r="O553" s="107">
        <f t="shared" si="82"/>
        <v>0</v>
      </c>
      <c r="P553" s="107">
        <f t="shared" si="83"/>
        <v>0</v>
      </c>
      <c r="Q553" s="107">
        <f t="shared" si="84"/>
        <v>0</v>
      </c>
      <c r="R553" s="107">
        <f t="shared" si="85"/>
        <v>0</v>
      </c>
      <c r="S553" s="107">
        <f t="shared" si="86"/>
        <v>0</v>
      </c>
      <c r="T553" s="107">
        <f t="shared" si="87"/>
        <v>0</v>
      </c>
      <c r="U553" s="107">
        <f t="shared" si="88"/>
        <v>0</v>
      </c>
      <c r="V553" s="107">
        <f t="shared" si="89"/>
        <v>0</v>
      </c>
      <c r="W553" s="107">
        <f t="shared" si="90"/>
        <v>0</v>
      </c>
      <c r="X553" s="107">
        <f t="shared" si="91"/>
        <v>0</v>
      </c>
      <c r="Y553" s="107">
        <f t="shared" si="92"/>
        <v>0</v>
      </c>
      <c r="Z553" s="107">
        <f t="shared" si="106"/>
        <v>0</v>
      </c>
      <c r="AA553" s="107">
        <f t="shared" si="107"/>
        <v>0</v>
      </c>
      <c r="AB553" s="107">
        <f t="shared" si="108"/>
        <v>0</v>
      </c>
      <c r="AC553" s="107">
        <f t="shared" si="109"/>
        <v>0</v>
      </c>
      <c r="AD553" s="107">
        <f t="shared" si="110"/>
        <v>0</v>
      </c>
      <c r="AE553" s="107">
        <f t="shared" si="111"/>
        <v>0</v>
      </c>
      <c r="AF553" s="107">
        <f t="shared" si="112"/>
        <v>0</v>
      </c>
      <c r="AG553" s="107">
        <f t="shared" si="113"/>
        <v>0</v>
      </c>
      <c r="AH553" s="107">
        <f t="shared" si="114"/>
        <v>0</v>
      </c>
      <c r="AI553" s="107">
        <f t="shared" si="115"/>
        <v>0</v>
      </c>
      <c r="AJ553" s="107">
        <f t="shared" si="116"/>
        <v>0</v>
      </c>
      <c r="AK553" s="107">
        <f t="shared" si="117"/>
        <v>0</v>
      </c>
    </row>
    <row r="554">
      <c r="A554" s="107"/>
      <c r="B554" s="107"/>
      <c r="C554" s="107"/>
      <c r="D554" s="107"/>
      <c r="E554" s="107"/>
      <c r="F554" s="108">
        <f t="shared" si="105"/>
        <v>10602</v>
      </c>
      <c r="G554" s="90" t="s">
        <v>746</v>
      </c>
      <c r="H554" s="14">
        <f>IF(ISNA(VLOOKUP(G554,Round4_Transactions!$A$2:$F$800,2,FALSE)), 0,VLOOKUP(G554,Round4_Transactions!$A$2:$F$800,2,FALSE))</f>
        <v>0</v>
      </c>
      <c r="I554" s="60">
        <f>IF(ISNA(VLOOKUP(G554,Round4_Transactions!$A$2:$F$800,3,FALSE)), 0,VLOOKUP(G554,Round4_Transactions!$A$2:$F$800,3,FALSE))</f>
        <v>0</v>
      </c>
      <c r="J554" s="60">
        <f>IF(ISNA(VLOOKUP(G554,Round4_Transactions!$A$2:$F$800,4,FALSE)), 0,VLOOKUP(G554,Round4_Transactions!$A$2:$F$800,4,FALSE))</f>
        <v>0</v>
      </c>
      <c r="K554" s="60">
        <f>IF(ISNA(VLOOKUP(G554,Round4_Transactions!$A$2:$F$800,5,FALSE)), 0,VLOOKUP(G554,Round4_Transactions!$A$2:$F$800,5,FALSE))</f>
        <v>0</v>
      </c>
      <c r="L554" s="86">
        <f>IF(ISNA(VLOOKUP(G554,Round4_Transactions!$A$2:$F$800,6,FALSE)), 0,VLOOKUP(G554,Round4_Transactions!$A$2:$F$800,6,FALSE))</f>
        <v>0</v>
      </c>
      <c r="M554" s="107">
        <f t="shared" si="79"/>
        <v>0</v>
      </c>
      <c r="N554" s="107">
        <f t="shared" si="81"/>
        <v>0</v>
      </c>
      <c r="O554" s="107">
        <f t="shared" si="82"/>
        <v>0</v>
      </c>
      <c r="P554" s="107">
        <f t="shared" si="83"/>
        <v>0</v>
      </c>
      <c r="Q554" s="107">
        <f t="shared" si="84"/>
        <v>0</v>
      </c>
      <c r="R554" s="107">
        <f t="shared" si="85"/>
        <v>0</v>
      </c>
      <c r="S554" s="107">
        <f t="shared" si="86"/>
        <v>0</v>
      </c>
      <c r="T554" s="107">
        <f t="shared" si="87"/>
        <v>0</v>
      </c>
      <c r="U554" s="107">
        <f t="shared" si="88"/>
        <v>0</v>
      </c>
      <c r="V554" s="107">
        <f t="shared" si="89"/>
        <v>0</v>
      </c>
      <c r="W554" s="107">
        <f t="shared" si="90"/>
        <v>0</v>
      </c>
      <c r="X554" s="107">
        <f t="shared" si="91"/>
        <v>0</v>
      </c>
      <c r="Y554" s="107">
        <f t="shared" si="92"/>
        <v>0</v>
      </c>
      <c r="Z554" s="107">
        <f t="shared" si="106"/>
        <v>0</v>
      </c>
      <c r="AA554" s="107">
        <f t="shared" si="107"/>
        <v>0</v>
      </c>
      <c r="AB554" s="107">
        <f t="shared" si="108"/>
        <v>0</v>
      </c>
      <c r="AC554" s="107">
        <f t="shared" si="109"/>
        <v>0</v>
      </c>
      <c r="AD554" s="107">
        <f t="shared" si="110"/>
        <v>0</v>
      </c>
      <c r="AE554" s="107">
        <f t="shared" si="111"/>
        <v>0</v>
      </c>
      <c r="AF554" s="107">
        <f t="shared" si="112"/>
        <v>0</v>
      </c>
      <c r="AG554" s="107">
        <f t="shared" si="113"/>
        <v>0</v>
      </c>
      <c r="AH554" s="107">
        <f t="shared" si="114"/>
        <v>0</v>
      </c>
      <c r="AI554" s="107">
        <f t="shared" si="115"/>
        <v>0</v>
      </c>
      <c r="AJ554" s="107">
        <f t="shared" si="116"/>
        <v>0</v>
      </c>
      <c r="AK554" s="107">
        <f t="shared" si="117"/>
        <v>0</v>
      </c>
    </row>
    <row r="555">
      <c r="A555" s="107"/>
      <c r="B555" s="107"/>
      <c r="C555" s="107"/>
      <c r="D555" s="107"/>
      <c r="E555" s="107"/>
      <c r="F555" s="108">
        <f t="shared" si="105"/>
        <v>10602</v>
      </c>
      <c r="G555" s="90" t="s">
        <v>747</v>
      </c>
      <c r="H555" s="14">
        <f>IF(ISNA(VLOOKUP(G555,Round4_Transactions!$A$2:$F$800,2,FALSE)), 0,VLOOKUP(G555,Round4_Transactions!$A$2:$F$800,2,FALSE))</f>
        <v>0</v>
      </c>
      <c r="I555" s="60">
        <f>IF(ISNA(VLOOKUP(G555,Round4_Transactions!$A$2:$F$800,3,FALSE)), 0,VLOOKUP(G555,Round4_Transactions!$A$2:$F$800,3,FALSE))</f>
        <v>0</v>
      </c>
      <c r="J555" s="60">
        <f>IF(ISNA(VLOOKUP(G555,Round4_Transactions!$A$2:$F$800,4,FALSE)), 0,VLOOKUP(G555,Round4_Transactions!$A$2:$F$800,4,FALSE))</f>
        <v>0</v>
      </c>
      <c r="K555" s="60">
        <f>IF(ISNA(VLOOKUP(G555,Round4_Transactions!$A$2:$F$800,5,FALSE)), 0,VLOOKUP(G555,Round4_Transactions!$A$2:$F$800,5,FALSE))</f>
        <v>0</v>
      </c>
      <c r="L555" s="86">
        <f>IF(ISNA(VLOOKUP(G555,Round4_Transactions!$A$2:$F$800,6,FALSE)), 0,VLOOKUP(G555,Round4_Transactions!$A$2:$F$800,6,FALSE))</f>
        <v>0</v>
      </c>
      <c r="M555" s="107">
        <f t="shared" si="79"/>
        <v>0</v>
      </c>
      <c r="N555" s="107">
        <f t="shared" si="81"/>
        <v>0</v>
      </c>
      <c r="O555" s="107">
        <f t="shared" si="82"/>
        <v>0</v>
      </c>
      <c r="P555" s="107">
        <f t="shared" si="83"/>
        <v>0</v>
      </c>
      <c r="Q555" s="107">
        <f t="shared" si="84"/>
        <v>0</v>
      </c>
      <c r="R555" s="107">
        <f t="shared" si="85"/>
        <v>0</v>
      </c>
      <c r="S555" s="107">
        <f t="shared" si="86"/>
        <v>0</v>
      </c>
      <c r="T555" s="107">
        <f t="shared" si="87"/>
        <v>0</v>
      </c>
      <c r="U555" s="107">
        <f t="shared" si="88"/>
        <v>0</v>
      </c>
      <c r="V555" s="107">
        <f t="shared" si="89"/>
        <v>0</v>
      </c>
      <c r="W555" s="107">
        <f t="shared" si="90"/>
        <v>0</v>
      </c>
      <c r="X555" s="107">
        <f t="shared" si="91"/>
        <v>0</v>
      </c>
      <c r="Y555" s="107">
        <f t="shared" si="92"/>
        <v>0</v>
      </c>
      <c r="Z555" s="107">
        <f t="shared" si="106"/>
        <v>0</v>
      </c>
      <c r="AA555" s="107">
        <f t="shared" si="107"/>
        <v>0</v>
      </c>
      <c r="AB555" s="107">
        <f t="shared" si="108"/>
        <v>0</v>
      </c>
      <c r="AC555" s="107">
        <f t="shared" si="109"/>
        <v>0</v>
      </c>
      <c r="AD555" s="107">
        <f t="shared" si="110"/>
        <v>0</v>
      </c>
      <c r="AE555" s="107">
        <f t="shared" si="111"/>
        <v>0</v>
      </c>
      <c r="AF555" s="107">
        <f t="shared" si="112"/>
        <v>0</v>
      </c>
      <c r="AG555" s="107">
        <f t="shared" si="113"/>
        <v>0</v>
      </c>
      <c r="AH555" s="107">
        <f t="shared" si="114"/>
        <v>0</v>
      </c>
      <c r="AI555" s="107">
        <f t="shared" si="115"/>
        <v>0</v>
      </c>
      <c r="AJ555" s="107">
        <f t="shared" si="116"/>
        <v>0</v>
      </c>
      <c r="AK555" s="107">
        <f t="shared" si="117"/>
        <v>0</v>
      </c>
    </row>
    <row r="556">
      <c r="A556" s="107"/>
      <c r="B556" s="107"/>
      <c r="C556" s="107"/>
      <c r="D556" s="107"/>
      <c r="E556" s="107"/>
      <c r="F556" s="108">
        <f t="shared" si="105"/>
        <v>10602</v>
      </c>
      <c r="G556" s="90" t="s">
        <v>748</v>
      </c>
      <c r="H556" s="14">
        <f>IF(ISNA(VLOOKUP(G556,Round4_Transactions!$A$2:$F$800,2,FALSE)), 0,VLOOKUP(G556,Round4_Transactions!$A$2:$F$800,2,FALSE))</f>
        <v>0</v>
      </c>
      <c r="I556" s="60">
        <f>IF(ISNA(VLOOKUP(G556,Round4_Transactions!$A$2:$F$800,3,FALSE)), 0,VLOOKUP(G556,Round4_Transactions!$A$2:$F$800,3,FALSE))</f>
        <v>0</v>
      </c>
      <c r="J556" s="60">
        <f>IF(ISNA(VLOOKUP(G556,Round4_Transactions!$A$2:$F$800,4,FALSE)), 0,VLOOKUP(G556,Round4_Transactions!$A$2:$F$800,4,FALSE))</f>
        <v>0</v>
      </c>
      <c r="K556" s="60">
        <f>IF(ISNA(VLOOKUP(G556,Round4_Transactions!$A$2:$F$800,5,FALSE)), 0,VLOOKUP(G556,Round4_Transactions!$A$2:$F$800,5,FALSE))</f>
        <v>0</v>
      </c>
      <c r="L556" s="86">
        <f>IF(ISNA(VLOOKUP(G556,Round4_Transactions!$A$2:$F$800,6,FALSE)), 0,VLOOKUP(G556,Round4_Transactions!$A$2:$F$800,6,FALSE))</f>
        <v>0</v>
      </c>
      <c r="M556" s="107">
        <f t="shared" si="79"/>
        <v>0</v>
      </c>
      <c r="N556" s="107">
        <f t="shared" si="81"/>
        <v>0</v>
      </c>
      <c r="O556" s="107">
        <f t="shared" si="82"/>
        <v>0</v>
      </c>
      <c r="P556" s="107">
        <f t="shared" si="83"/>
        <v>0</v>
      </c>
      <c r="Q556" s="107">
        <f t="shared" si="84"/>
        <v>0</v>
      </c>
      <c r="R556" s="107">
        <f t="shared" si="85"/>
        <v>0</v>
      </c>
      <c r="S556" s="107">
        <f t="shared" si="86"/>
        <v>0</v>
      </c>
      <c r="T556" s="107">
        <f t="shared" si="87"/>
        <v>0</v>
      </c>
      <c r="U556" s="107">
        <f t="shared" si="88"/>
        <v>0</v>
      </c>
      <c r="V556" s="107">
        <f t="shared" si="89"/>
        <v>0</v>
      </c>
      <c r="W556" s="107">
        <f t="shared" si="90"/>
        <v>0</v>
      </c>
      <c r="X556" s="107">
        <f t="shared" si="91"/>
        <v>0</v>
      </c>
      <c r="Y556" s="107">
        <f t="shared" si="92"/>
        <v>0</v>
      </c>
      <c r="Z556" s="107">
        <f t="shared" si="106"/>
        <v>0</v>
      </c>
      <c r="AA556" s="107">
        <f t="shared" si="107"/>
        <v>0</v>
      </c>
      <c r="AB556" s="107">
        <f t="shared" si="108"/>
        <v>0</v>
      </c>
      <c r="AC556" s="107">
        <f t="shared" si="109"/>
        <v>0</v>
      </c>
      <c r="AD556" s="107">
        <f t="shared" si="110"/>
        <v>0</v>
      </c>
      <c r="AE556" s="107">
        <f t="shared" si="111"/>
        <v>0</v>
      </c>
      <c r="AF556" s="107">
        <f t="shared" si="112"/>
        <v>0</v>
      </c>
      <c r="AG556" s="107">
        <f t="shared" si="113"/>
        <v>0</v>
      </c>
      <c r="AH556" s="107">
        <f t="shared" si="114"/>
        <v>0</v>
      </c>
      <c r="AI556" s="107">
        <f t="shared" si="115"/>
        <v>0</v>
      </c>
      <c r="AJ556" s="107">
        <f t="shared" si="116"/>
        <v>0</v>
      </c>
      <c r="AK556" s="107">
        <f t="shared" si="117"/>
        <v>0</v>
      </c>
    </row>
    <row r="557">
      <c r="A557" s="107"/>
      <c r="B557" s="107"/>
      <c r="C557" s="107"/>
      <c r="D557" s="107"/>
      <c r="E557" s="107"/>
      <c r="F557" s="108">
        <f t="shared" si="105"/>
        <v>10602</v>
      </c>
      <c r="G557" s="90" t="s">
        <v>749</v>
      </c>
      <c r="H557" s="14">
        <f>IF(ISNA(VLOOKUP(G557,Round4_Transactions!$A$2:$F$800,2,FALSE)), 0,VLOOKUP(G557,Round4_Transactions!$A$2:$F$800,2,FALSE))</f>
        <v>0</v>
      </c>
      <c r="I557" s="60">
        <f>IF(ISNA(VLOOKUP(G557,Round4_Transactions!$A$2:$F$800,3,FALSE)), 0,VLOOKUP(G557,Round4_Transactions!$A$2:$F$800,3,FALSE))</f>
        <v>0</v>
      </c>
      <c r="J557" s="60">
        <f>IF(ISNA(VLOOKUP(G557,Round4_Transactions!$A$2:$F$800,4,FALSE)), 0,VLOOKUP(G557,Round4_Transactions!$A$2:$F$800,4,FALSE))</f>
        <v>0</v>
      </c>
      <c r="K557" s="60">
        <f>IF(ISNA(VLOOKUP(G557,Round4_Transactions!$A$2:$F$800,5,FALSE)), 0,VLOOKUP(G557,Round4_Transactions!$A$2:$F$800,5,FALSE))</f>
        <v>0</v>
      </c>
      <c r="L557" s="86">
        <f>IF(ISNA(VLOOKUP(G557,Round4_Transactions!$A$2:$F$800,6,FALSE)), 0,VLOOKUP(G557,Round4_Transactions!$A$2:$F$800,6,FALSE))</f>
        <v>0</v>
      </c>
      <c r="M557" s="107">
        <f t="shared" si="79"/>
        <v>0</v>
      </c>
      <c r="N557" s="107">
        <f t="shared" si="81"/>
        <v>0</v>
      </c>
      <c r="O557" s="107">
        <f t="shared" si="82"/>
        <v>0</v>
      </c>
      <c r="P557" s="107">
        <f t="shared" si="83"/>
        <v>0</v>
      </c>
      <c r="Q557" s="107">
        <f t="shared" si="84"/>
        <v>0</v>
      </c>
      <c r="R557" s="107">
        <f t="shared" si="85"/>
        <v>0</v>
      </c>
      <c r="S557" s="107">
        <f t="shared" si="86"/>
        <v>0</v>
      </c>
      <c r="T557" s="107">
        <f t="shared" si="87"/>
        <v>0</v>
      </c>
      <c r="U557" s="107">
        <f t="shared" si="88"/>
        <v>0</v>
      </c>
      <c r="V557" s="107">
        <f t="shared" si="89"/>
        <v>0</v>
      </c>
      <c r="W557" s="107">
        <f t="shared" si="90"/>
        <v>0</v>
      </c>
      <c r="X557" s="107">
        <f t="shared" si="91"/>
        <v>0</v>
      </c>
      <c r="Y557" s="107">
        <f t="shared" si="92"/>
        <v>0</v>
      </c>
      <c r="Z557" s="107">
        <f t="shared" si="106"/>
        <v>0</v>
      </c>
      <c r="AA557" s="107">
        <f t="shared" si="107"/>
        <v>0</v>
      </c>
      <c r="AB557" s="107">
        <f t="shared" si="108"/>
        <v>0</v>
      </c>
      <c r="AC557" s="107">
        <f t="shared" si="109"/>
        <v>0</v>
      </c>
      <c r="AD557" s="107">
        <f t="shared" si="110"/>
        <v>0</v>
      </c>
      <c r="AE557" s="107">
        <f t="shared" si="111"/>
        <v>0</v>
      </c>
      <c r="AF557" s="107">
        <f t="shared" si="112"/>
        <v>0</v>
      </c>
      <c r="AG557" s="107">
        <f t="shared" si="113"/>
        <v>0</v>
      </c>
      <c r="AH557" s="107">
        <f t="shared" si="114"/>
        <v>0</v>
      </c>
      <c r="AI557" s="107">
        <f t="shared" si="115"/>
        <v>0</v>
      </c>
      <c r="AJ557" s="107">
        <f t="shared" si="116"/>
        <v>0</v>
      </c>
      <c r="AK557" s="107">
        <f t="shared" si="117"/>
        <v>0</v>
      </c>
    </row>
    <row r="558">
      <c r="A558" s="107"/>
      <c r="B558" s="107"/>
      <c r="C558" s="107"/>
      <c r="D558" s="107"/>
      <c r="E558" s="107"/>
      <c r="F558" s="108">
        <f t="shared" si="105"/>
        <v>10602</v>
      </c>
      <c r="G558" s="90" t="s">
        <v>750</v>
      </c>
      <c r="H558" s="14">
        <f>IF(ISNA(VLOOKUP(G558,Round4_Transactions!$A$2:$F$800,2,FALSE)), 0,VLOOKUP(G558,Round4_Transactions!$A$2:$F$800,2,FALSE))</f>
        <v>0</v>
      </c>
      <c r="I558" s="60">
        <f>IF(ISNA(VLOOKUP(G558,Round4_Transactions!$A$2:$F$800,3,FALSE)), 0,VLOOKUP(G558,Round4_Transactions!$A$2:$F$800,3,FALSE))</f>
        <v>0</v>
      </c>
      <c r="J558" s="60">
        <f>IF(ISNA(VLOOKUP(G558,Round4_Transactions!$A$2:$F$800,4,FALSE)), 0,VLOOKUP(G558,Round4_Transactions!$A$2:$F$800,4,FALSE))</f>
        <v>0</v>
      </c>
      <c r="K558" s="60">
        <f>IF(ISNA(VLOOKUP(G558,Round4_Transactions!$A$2:$F$800,5,FALSE)), 0,VLOOKUP(G558,Round4_Transactions!$A$2:$F$800,5,FALSE))</f>
        <v>0</v>
      </c>
      <c r="L558" s="86">
        <f>IF(ISNA(VLOOKUP(G558,Round4_Transactions!$A$2:$F$800,6,FALSE)), 0,VLOOKUP(G558,Round4_Transactions!$A$2:$F$800,6,FALSE))</f>
        <v>0</v>
      </c>
      <c r="M558" s="107">
        <f t="shared" si="79"/>
        <v>0</v>
      </c>
      <c r="N558" s="107">
        <f t="shared" si="81"/>
        <v>0</v>
      </c>
      <c r="O558" s="107">
        <f t="shared" si="82"/>
        <v>0</v>
      </c>
      <c r="P558" s="107">
        <f t="shared" si="83"/>
        <v>0</v>
      </c>
      <c r="Q558" s="107">
        <f t="shared" si="84"/>
        <v>0</v>
      </c>
      <c r="R558" s="107">
        <f t="shared" si="85"/>
        <v>0</v>
      </c>
      <c r="S558" s="107">
        <f t="shared" si="86"/>
        <v>0</v>
      </c>
      <c r="T558" s="107">
        <f t="shared" si="87"/>
        <v>0</v>
      </c>
      <c r="U558" s="107">
        <f t="shared" si="88"/>
        <v>0</v>
      </c>
      <c r="V558" s="107">
        <f t="shared" si="89"/>
        <v>0</v>
      </c>
      <c r="W558" s="107">
        <f t="shared" si="90"/>
        <v>0</v>
      </c>
      <c r="X558" s="107">
        <f t="shared" si="91"/>
        <v>0</v>
      </c>
      <c r="Y558" s="107">
        <f t="shared" si="92"/>
        <v>0</v>
      </c>
      <c r="Z558" s="107">
        <f t="shared" si="106"/>
        <v>0</v>
      </c>
      <c r="AA558" s="107">
        <f t="shared" si="107"/>
        <v>0</v>
      </c>
      <c r="AB558" s="107">
        <f t="shared" si="108"/>
        <v>0</v>
      </c>
      <c r="AC558" s="107">
        <f t="shared" si="109"/>
        <v>0</v>
      </c>
      <c r="AD558" s="107">
        <f t="shared" si="110"/>
        <v>0</v>
      </c>
      <c r="AE558" s="107">
        <f t="shared" si="111"/>
        <v>0</v>
      </c>
      <c r="AF558" s="107">
        <f t="shared" si="112"/>
        <v>0</v>
      </c>
      <c r="AG558" s="107">
        <f t="shared" si="113"/>
        <v>0</v>
      </c>
      <c r="AH558" s="107">
        <f t="shared" si="114"/>
        <v>0</v>
      </c>
      <c r="AI558" s="107">
        <f t="shared" si="115"/>
        <v>0</v>
      </c>
      <c r="AJ558" s="107">
        <f t="shared" si="116"/>
        <v>0</v>
      </c>
      <c r="AK558" s="107">
        <f t="shared" si="117"/>
        <v>0</v>
      </c>
    </row>
    <row r="559">
      <c r="A559" s="107"/>
      <c r="B559" s="107"/>
      <c r="C559" s="107"/>
      <c r="D559" s="107"/>
      <c r="E559" s="107"/>
      <c r="F559" s="108">
        <f t="shared" si="105"/>
        <v>10602</v>
      </c>
      <c r="G559" s="90" t="s">
        <v>751</v>
      </c>
      <c r="H559" s="14">
        <f>IF(ISNA(VLOOKUP(G559,Round4_Transactions!$A$2:$F$800,2,FALSE)), 0,VLOOKUP(G559,Round4_Transactions!$A$2:$F$800,2,FALSE))</f>
        <v>0</v>
      </c>
      <c r="I559" s="60">
        <f>IF(ISNA(VLOOKUP(G559,Round4_Transactions!$A$2:$F$800,3,FALSE)), 0,VLOOKUP(G559,Round4_Transactions!$A$2:$F$800,3,FALSE))</f>
        <v>0</v>
      </c>
      <c r="J559" s="60">
        <f>IF(ISNA(VLOOKUP(G559,Round4_Transactions!$A$2:$F$800,4,FALSE)), 0,VLOOKUP(G559,Round4_Transactions!$A$2:$F$800,4,FALSE))</f>
        <v>0</v>
      </c>
      <c r="K559" s="60">
        <f>IF(ISNA(VLOOKUP(G559,Round4_Transactions!$A$2:$F$800,5,FALSE)), 0,VLOOKUP(G559,Round4_Transactions!$A$2:$F$800,5,FALSE))</f>
        <v>0</v>
      </c>
      <c r="L559" s="86">
        <f>IF(ISNA(VLOOKUP(G559,Round4_Transactions!$A$2:$F$800,6,FALSE)), 0,VLOOKUP(G559,Round4_Transactions!$A$2:$F$800,6,FALSE))</f>
        <v>0</v>
      </c>
      <c r="M559" s="107">
        <f t="shared" si="79"/>
        <v>0</v>
      </c>
      <c r="N559" s="107">
        <f t="shared" si="81"/>
        <v>0</v>
      </c>
      <c r="O559" s="107">
        <f t="shared" si="82"/>
        <v>0</v>
      </c>
      <c r="P559" s="107">
        <f t="shared" si="83"/>
        <v>0</v>
      </c>
      <c r="Q559" s="107">
        <f t="shared" si="84"/>
        <v>0</v>
      </c>
      <c r="R559" s="107">
        <f t="shared" si="85"/>
        <v>0</v>
      </c>
      <c r="S559" s="107">
        <f t="shared" si="86"/>
        <v>0</v>
      </c>
      <c r="T559" s="107">
        <f t="shared" si="87"/>
        <v>0</v>
      </c>
      <c r="U559" s="107">
        <f t="shared" si="88"/>
        <v>0</v>
      </c>
      <c r="V559" s="107">
        <f t="shared" si="89"/>
        <v>0</v>
      </c>
      <c r="W559" s="107">
        <f t="shared" si="90"/>
        <v>0</v>
      </c>
      <c r="X559" s="107">
        <f t="shared" si="91"/>
        <v>0</v>
      </c>
      <c r="Y559" s="107">
        <f t="shared" si="92"/>
        <v>0</v>
      </c>
      <c r="Z559" s="107">
        <f t="shared" si="106"/>
        <v>0</v>
      </c>
      <c r="AA559" s="107">
        <f t="shared" si="107"/>
        <v>0</v>
      </c>
      <c r="AB559" s="107">
        <f t="shared" si="108"/>
        <v>0</v>
      </c>
      <c r="AC559" s="107">
        <f t="shared" si="109"/>
        <v>0</v>
      </c>
      <c r="AD559" s="107">
        <f t="shared" si="110"/>
        <v>0</v>
      </c>
      <c r="AE559" s="107">
        <f t="shared" si="111"/>
        <v>0</v>
      </c>
      <c r="AF559" s="107">
        <f t="shared" si="112"/>
        <v>0</v>
      </c>
      <c r="AG559" s="107">
        <f t="shared" si="113"/>
        <v>0</v>
      </c>
      <c r="AH559" s="107">
        <f t="shared" si="114"/>
        <v>0</v>
      </c>
      <c r="AI559" s="107">
        <f t="shared" si="115"/>
        <v>0</v>
      </c>
      <c r="AJ559" s="107">
        <f t="shared" si="116"/>
        <v>0</v>
      </c>
      <c r="AK559" s="107">
        <f t="shared" si="117"/>
        <v>0</v>
      </c>
    </row>
    <row r="560">
      <c r="A560" s="107"/>
      <c r="B560" s="107"/>
      <c r="C560" s="107"/>
      <c r="D560" s="107"/>
      <c r="E560" s="107"/>
      <c r="F560" s="108">
        <f t="shared" si="105"/>
        <v>10602</v>
      </c>
      <c r="G560" s="90" t="s">
        <v>752</v>
      </c>
      <c r="H560" s="14">
        <f>IF(ISNA(VLOOKUP(G560,Round4_Transactions!$A$2:$F$800,2,FALSE)), 0,VLOOKUP(G560,Round4_Transactions!$A$2:$F$800,2,FALSE))</f>
        <v>0</v>
      </c>
      <c r="I560" s="60">
        <f>IF(ISNA(VLOOKUP(G560,Round4_Transactions!$A$2:$F$800,3,FALSE)), 0,VLOOKUP(G560,Round4_Transactions!$A$2:$F$800,3,FALSE))</f>
        <v>0</v>
      </c>
      <c r="J560" s="60">
        <f>IF(ISNA(VLOOKUP(G560,Round4_Transactions!$A$2:$F$800,4,FALSE)), 0,VLOOKUP(G560,Round4_Transactions!$A$2:$F$800,4,FALSE))</f>
        <v>0</v>
      </c>
      <c r="K560" s="60">
        <f>IF(ISNA(VLOOKUP(G560,Round4_Transactions!$A$2:$F$800,5,FALSE)), 0,VLOOKUP(G560,Round4_Transactions!$A$2:$F$800,5,FALSE))</f>
        <v>0</v>
      </c>
      <c r="L560" s="86">
        <f>IF(ISNA(VLOOKUP(G560,Round4_Transactions!$A$2:$F$800,6,FALSE)), 0,VLOOKUP(G560,Round4_Transactions!$A$2:$F$800,6,FALSE))</f>
        <v>0</v>
      </c>
      <c r="M560" s="107">
        <f t="shared" si="79"/>
        <v>0</v>
      </c>
      <c r="N560" s="107">
        <f t="shared" si="81"/>
        <v>0</v>
      </c>
      <c r="O560" s="107">
        <f t="shared" si="82"/>
        <v>0</v>
      </c>
      <c r="P560" s="107">
        <f t="shared" si="83"/>
        <v>0</v>
      </c>
      <c r="Q560" s="107">
        <f t="shared" si="84"/>
        <v>0</v>
      </c>
      <c r="R560" s="107">
        <f t="shared" si="85"/>
        <v>0</v>
      </c>
      <c r="S560" s="107">
        <f t="shared" si="86"/>
        <v>0</v>
      </c>
      <c r="T560" s="107">
        <f t="shared" si="87"/>
        <v>0</v>
      </c>
      <c r="U560" s="107">
        <f t="shared" si="88"/>
        <v>0</v>
      </c>
      <c r="V560" s="107">
        <f t="shared" si="89"/>
        <v>0</v>
      </c>
      <c r="W560" s="107">
        <f t="shared" si="90"/>
        <v>0</v>
      </c>
      <c r="X560" s="107">
        <f t="shared" si="91"/>
        <v>0</v>
      </c>
      <c r="Y560" s="107">
        <f t="shared" si="92"/>
        <v>0</v>
      </c>
      <c r="Z560" s="107">
        <f t="shared" si="106"/>
        <v>0</v>
      </c>
      <c r="AA560" s="107">
        <f t="shared" si="107"/>
        <v>0</v>
      </c>
      <c r="AB560" s="107">
        <f t="shared" si="108"/>
        <v>0</v>
      </c>
      <c r="AC560" s="107">
        <f t="shared" si="109"/>
        <v>0</v>
      </c>
      <c r="AD560" s="107">
        <f t="shared" si="110"/>
        <v>0</v>
      </c>
      <c r="AE560" s="107">
        <f t="shared" si="111"/>
        <v>0</v>
      </c>
      <c r="AF560" s="107">
        <f t="shared" si="112"/>
        <v>0</v>
      </c>
      <c r="AG560" s="107">
        <f t="shared" si="113"/>
        <v>0</v>
      </c>
      <c r="AH560" s="107">
        <f t="shared" si="114"/>
        <v>0</v>
      </c>
      <c r="AI560" s="107">
        <f t="shared" si="115"/>
        <v>0</v>
      </c>
      <c r="AJ560" s="107">
        <f t="shared" si="116"/>
        <v>0</v>
      </c>
      <c r="AK560" s="107">
        <f t="shared" si="117"/>
        <v>0</v>
      </c>
    </row>
    <row r="561">
      <c r="A561" s="115"/>
      <c r="B561" s="115"/>
      <c r="C561" s="115"/>
      <c r="D561" s="115"/>
      <c r="E561" s="115"/>
      <c r="F561" s="116"/>
      <c r="G561" s="122"/>
      <c r="H561" s="14" t="str">
        <f>IF(ISNA(VLOOKUP(G561,Round4_Transactions!$A$2:$F$800,2,FALSE)), 0,VLOOKUP(G561,Round4_Transactions!$A$2:$F$800,2,FALSE))</f>
        <v/>
      </c>
      <c r="I561" s="60" t="str">
        <f>IF(ISNA(VLOOKUP(G561,Round4_Transactions!$A$2:$F$800,3,FALSE)), 0,VLOOKUP(G561,Round4_Transactions!$A$2:$F$800,3,FALSE))</f>
        <v/>
      </c>
      <c r="J561" s="60" t="str">
        <f>IF(ISNA(VLOOKUP(G561,Round4_Transactions!$A$2:$F$800,4,FALSE)), 0,VLOOKUP(G561,Round4_Transactions!$A$2:$F$800,4,FALSE))</f>
        <v/>
      </c>
      <c r="K561" s="60" t="str">
        <f>IF(ISNA(VLOOKUP(G561,Round4_Transactions!$A$2:$F$800,5,FALSE)), 0,VLOOKUP(G561,Round4_Transactions!$A$2:$F$800,5,FALSE))</f>
        <v/>
      </c>
      <c r="L561" s="86" t="str">
        <f>IF(ISNA(VLOOKUP(G561,Round4_Transactions!$A$2:$F$800,6,FALSE)), 0,VLOOKUP(G561,Round4_Transactions!$A$2:$F$800,6,FALSE))</f>
        <v/>
      </c>
      <c r="M561" s="115">
        <f t="shared" si="79"/>
        <v>0</v>
      </c>
      <c r="N561" s="115">
        <f t="shared" si="81"/>
        <v>0</v>
      </c>
      <c r="O561" s="115">
        <f t="shared" si="82"/>
        <v>0</v>
      </c>
      <c r="P561" s="115">
        <f t="shared" si="83"/>
        <v>0</v>
      </c>
      <c r="Q561" s="115">
        <f t="shared" si="84"/>
        <v>0</v>
      </c>
      <c r="R561" s="115">
        <f t="shared" si="85"/>
        <v>0</v>
      </c>
      <c r="S561" s="115">
        <f t="shared" si="86"/>
        <v>0</v>
      </c>
      <c r="T561" s="115">
        <f t="shared" si="87"/>
        <v>0</v>
      </c>
      <c r="U561" s="115">
        <f t="shared" si="88"/>
        <v>0</v>
      </c>
      <c r="V561" s="115">
        <f t="shared" si="89"/>
        <v>0</v>
      </c>
      <c r="W561" s="115">
        <f t="shared" si="90"/>
        <v>0</v>
      </c>
      <c r="X561" s="115">
        <f t="shared" si="91"/>
        <v>0</v>
      </c>
      <c r="Y561" s="115">
        <f t="shared" si="92"/>
        <v>0</v>
      </c>
      <c r="Z561" s="115"/>
      <c r="AA561" s="115"/>
      <c r="AB561" s="115"/>
      <c r="AC561" s="115"/>
      <c r="AD561" s="115"/>
      <c r="AE561" s="115"/>
      <c r="AF561" s="115"/>
      <c r="AG561" s="115"/>
      <c r="AH561" s="115"/>
      <c r="AI561" s="115"/>
      <c r="AJ561" s="115"/>
      <c r="AK561" s="115"/>
    </row>
    <row r="562">
      <c r="A562" s="102" t="str">
        <f>Stock_Prices!A34</f>
        <v>BCL</v>
      </c>
      <c r="B562" s="102" t="str">
        <f>Stock_Prices!B34</f>
        <v>Barclays</v>
      </c>
      <c r="C562" s="103">
        <f>Stock_Prices!C34-D562</f>
        <v>100000</v>
      </c>
      <c r="D562" s="104">
        <f>SUM(H562:H640)-SUM(J562:J640)</f>
        <v>0</v>
      </c>
      <c r="E562" s="118">
        <f>Stock_Prices!I34</f>
        <v>0.5</v>
      </c>
      <c r="F562" s="106">
        <f>Stock_Prices!J34</f>
        <v>9765</v>
      </c>
      <c r="G562" s="90" t="s">
        <v>753</v>
      </c>
      <c r="H562" s="14">
        <f>IF(ISNA(VLOOKUP(G562,Round4_Transactions!$A$2:$F$800,2,FALSE)), 0,VLOOKUP(G562,Round4_Transactions!$A$2:$F$800,2,FALSE))</f>
        <v>0</v>
      </c>
      <c r="I562" s="60">
        <f>IF(ISNA(VLOOKUP(G562,Round4_Transactions!$A$2:$F$800,3,FALSE)), 0,VLOOKUP(G562,Round4_Transactions!$A$2:$F$800,3,FALSE))</f>
        <v>0</v>
      </c>
      <c r="J562" s="60">
        <f>IF(ISNA(VLOOKUP(G562,Round4_Transactions!$A$2:$F$800,4,FALSE)), 0,VLOOKUP(G562,Round4_Transactions!$A$2:$F$800,4,FALSE))</f>
        <v>0</v>
      </c>
      <c r="K562" s="60">
        <f>IF(ISNA(VLOOKUP(G562,Round4_Transactions!$A$2:$F$800,5,FALSE)), 0,VLOOKUP(G562,Round4_Transactions!$A$2:$F$800,5,FALSE))</f>
        <v>0</v>
      </c>
      <c r="L562" s="86">
        <f>IF(ISNA(VLOOKUP(G562,Round4_Transactions!$A$2:$F$800,6,FALSE)), 0,VLOOKUP(G562,Round4_Transactions!$A$2:$F$800,6,FALSE))</f>
        <v>0</v>
      </c>
      <c r="M562" s="107">
        <f t="shared" si="79"/>
        <v>0</v>
      </c>
      <c r="N562" s="107">
        <f t="shared" si="81"/>
        <v>0</v>
      </c>
      <c r="O562" s="107">
        <f t="shared" si="82"/>
        <v>0</v>
      </c>
      <c r="P562" s="107">
        <f t="shared" si="83"/>
        <v>0</v>
      </c>
      <c r="Q562" s="107">
        <f t="shared" si="84"/>
        <v>0</v>
      </c>
      <c r="R562" s="107">
        <f t="shared" si="85"/>
        <v>0</v>
      </c>
      <c r="S562" s="107">
        <f t="shared" si="86"/>
        <v>0</v>
      </c>
      <c r="T562" s="107">
        <f t="shared" si="87"/>
        <v>0</v>
      </c>
      <c r="U562" s="107">
        <f t="shared" si="88"/>
        <v>0</v>
      </c>
      <c r="V562" s="107">
        <f t="shared" si="89"/>
        <v>0</v>
      </c>
      <c r="W562" s="107">
        <f t="shared" si="90"/>
        <v>0</v>
      </c>
      <c r="X562" s="107">
        <f t="shared" si="91"/>
        <v>0</v>
      </c>
      <c r="Y562" s="107">
        <f t="shared" si="92"/>
        <v>0</v>
      </c>
      <c r="Z562" s="107">
        <f>if($L562=1,H562-J562,0)</f>
        <v>0</v>
      </c>
      <c r="AA562" s="107">
        <f>if($L562=2,$H562-$J562,0)</f>
        <v>0</v>
      </c>
      <c r="AB562" s="107">
        <f>if($L562=3,$H562-$J562,0)</f>
        <v>0</v>
      </c>
      <c r="AC562" s="107">
        <f>if($L562=4,$H562-$J562,0)</f>
        <v>0</v>
      </c>
      <c r="AD562" s="107">
        <f>if($L562=5,$H562-$J562,0)</f>
        <v>0</v>
      </c>
      <c r="AE562" s="107">
        <f>if($L562=6,$H562-$J562,0)</f>
        <v>0</v>
      </c>
      <c r="AF562" s="107">
        <f>if($L562=7,$H562-$J562,0)</f>
        <v>0</v>
      </c>
      <c r="AG562" s="107">
        <f>if($L562=8,$H562-$J562,0)</f>
        <v>0</v>
      </c>
      <c r="AH562" s="107">
        <f>if($L562=9,$H562-$J562,0)</f>
        <v>0</v>
      </c>
      <c r="AI562" s="107">
        <f>if($L562=10,$H562-$J562,0)</f>
        <v>0</v>
      </c>
      <c r="AJ562" s="107">
        <f>if($L562=11,$H562-$J562,0)</f>
        <v>0</v>
      </c>
      <c r="AK562" s="107">
        <f>if($L562=12,$H562-$J562,0)</f>
        <v>0</v>
      </c>
    </row>
    <row r="563">
      <c r="A563" s="107"/>
      <c r="B563" s="107"/>
      <c r="C563" s="107"/>
      <c r="D563" s="107"/>
      <c r="E563" s="107"/>
      <c r="F563" s="108">
        <f t="shared" ref="F563:F640" si="118">if(H562&gt;0,I562+$E$562*(I562-F562)+$E$562,if(J562&gt;0,K562+$E$562*(K562-F562)-$E$562,F562))</f>
        <v>9765</v>
      </c>
      <c r="G563" s="90" t="s">
        <v>754</v>
      </c>
      <c r="H563" s="14">
        <f>IF(ISNA(VLOOKUP(G563,Round4_Transactions!$A$2:$F$800,2,FALSE)), 0,VLOOKUP(G563,Round4_Transactions!$A$2:$F$800,2,FALSE))</f>
        <v>0</v>
      </c>
      <c r="I563" s="60">
        <f>IF(ISNA(VLOOKUP(G563,Round4_Transactions!$A$2:$F$800,3,FALSE)), 0,VLOOKUP(G563,Round4_Transactions!$A$2:$F$800,3,FALSE))</f>
        <v>0</v>
      </c>
      <c r="J563" s="60">
        <f>IF(ISNA(VLOOKUP(G563,Round4_Transactions!$A$2:$F$800,4,FALSE)), 0,VLOOKUP(G563,Round4_Transactions!$A$2:$F$800,4,FALSE))</f>
        <v>0</v>
      </c>
      <c r="K563" s="60">
        <f>IF(ISNA(VLOOKUP(G563,Round4_Transactions!$A$2:$F$800,5,FALSE)), 0,VLOOKUP(G563,Round4_Transactions!$A$2:$F$800,5,FALSE))</f>
        <v>0</v>
      </c>
      <c r="L563" s="86">
        <f>IF(ISNA(VLOOKUP(G563,Round4_Transactions!$A$2:$F$800,6,FALSE)), 0,VLOOKUP(G563,Round4_Transactions!$A$2:$F$800,6,FALSE))</f>
        <v>0</v>
      </c>
      <c r="M563" s="107">
        <f t="shared" si="79"/>
        <v>0</v>
      </c>
      <c r="N563" s="107">
        <f t="shared" si="81"/>
        <v>0</v>
      </c>
      <c r="O563" s="107">
        <f t="shared" si="82"/>
        <v>0</v>
      </c>
      <c r="P563" s="107">
        <f t="shared" si="83"/>
        <v>0</v>
      </c>
      <c r="Q563" s="107">
        <f t="shared" si="84"/>
        <v>0</v>
      </c>
      <c r="R563" s="107">
        <f t="shared" si="85"/>
        <v>0</v>
      </c>
      <c r="S563" s="107">
        <f t="shared" si="86"/>
        <v>0</v>
      </c>
      <c r="T563" s="107">
        <f t="shared" si="87"/>
        <v>0</v>
      </c>
      <c r="U563" s="107">
        <f t="shared" si="88"/>
        <v>0</v>
      </c>
      <c r="V563" s="107">
        <f t="shared" si="89"/>
        <v>0</v>
      </c>
      <c r="W563" s="107">
        <f t="shared" si="90"/>
        <v>0</v>
      </c>
      <c r="X563" s="107">
        <f t="shared" si="91"/>
        <v>0</v>
      </c>
      <c r="Y563" s="107">
        <f t="shared" si="92"/>
        <v>0</v>
      </c>
      <c r="Z563" s="107">
        <f t="shared" ref="Z563:Z640" si="119">if($L563=1,$H563-$J563+Z562,Z562)</f>
        <v>0</v>
      </c>
      <c r="AA563" s="107">
        <f t="shared" ref="AA563:AA640" si="120">if($L563=2,$H563-$J563+AA562,AA562)</f>
        <v>0</v>
      </c>
      <c r="AB563" s="107">
        <f t="shared" ref="AB563:AB640" si="121">if($L563=3,$H563-$J563+AB562,AB562)</f>
        <v>0</v>
      </c>
      <c r="AC563" s="107">
        <f t="shared" ref="AC563:AC640" si="122">if($L563=4,$H563-$J563+AC562,AC562)</f>
        <v>0</v>
      </c>
      <c r="AD563" s="107">
        <f t="shared" ref="AD563:AD640" si="123">if($L563=5,$H563-$J563+AD562,AD562)</f>
        <v>0</v>
      </c>
      <c r="AE563" s="107">
        <f t="shared" ref="AE563:AE640" si="124">if($L563=6,$H563-$J563+AE562,AE562)</f>
        <v>0</v>
      </c>
      <c r="AF563" s="107">
        <f t="shared" ref="AF563:AF640" si="125">if($L563=7,$H563-$J563+AF562,AF562)</f>
        <v>0</v>
      </c>
      <c r="AG563" s="107">
        <f t="shared" ref="AG563:AG640" si="126">if($L563=8,$H563-$J563+AG562,AG562)</f>
        <v>0</v>
      </c>
      <c r="AH563" s="107">
        <f t="shared" ref="AH563:AH640" si="127">if($L563=9,$H563-$J563+AH562,AH562)</f>
        <v>0</v>
      </c>
      <c r="AI563" s="107">
        <f t="shared" ref="AI563:AI640" si="128">if($L563=10,$H563-$J563+AI562,AI562)</f>
        <v>0</v>
      </c>
      <c r="AJ563" s="107">
        <f t="shared" ref="AJ563:AJ640" si="129">if($L563=11,$H563-$J563+AJ562,AJ562)</f>
        <v>0</v>
      </c>
      <c r="AK563" s="107">
        <f t="shared" ref="AK563:AK640" si="130">if($L563=12,$H563-$J563+AK562,AK562)</f>
        <v>0</v>
      </c>
    </row>
    <row r="564">
      <c r="A564" s="107"/>
      <c r="B564" s="107"/>
      <c r="C564" s="107"/>
      <c r="D564" s="107"/>
      <c r="E564" s="107"/>
      <c r="F564" s="108">
        <f t="shared" si="118"/>
        <v>9765</v>
      </c>
      <c r="G564" s="90" t="s">
        <v>755</v>
      </c>
      <c r="H564" s="14">
        <f>IF(ISNA(VLOOKUP(G564,Round4_Transactions!$A$2:$F$800,2,FALSE)), 0,VLOOKUP(G564,Round4_Transactions!$A$2:$F$800,2,FALSE))</f>
        <v>0</v>
      </c>
      <c r="I564" s="60">
        <f>IF(ISNA(VLOOKUP(G564,Round4_Transactions!$A$2:$F$800,3,FALSE)), 0,VLOOKUP(G564,Round4_Transactions!$A$2:$F$800,3,FALSE))</f>
        <v>0</v>
      </c>
      <c r="J564" s="60">
        <f>IF(ISNA(VLOOKUP(G564,Round4_Transactions!$A$2:$F$800,4,FALSE)), 0,VLOOKUP(G564,Round4_Transactions!$A$2:$F$800,4,FALSE))</f>
        <v>0</v>
      </c>
      <c r="K564" s="60">
        <f>IF(ISNA(VLOOKUP(G564,Round4_Transactions!$A$2:$F$800,5,FALSE)), 0,VLOOKUP(G564,Round4_Transactions!$A$2:$F$800,5,FALSE))</f>
        <v>0</v>
      </c>
      <c r="L564" s="86">
        <f>IF(ISNA(VLOOKUP(G564,Round4_Transactions!$A$2:$F$800,6,FALSE)), 0,VLOOKUP(G564,Round4_Transactions!$A$2:$F$800,6,FALSE))</f>
        <v>0</v>
      </c>
      <c r="M564" s="107">
        <f t="shared" si="79"/>
        <v>0</v>
      </c>
      <c r="N564" s="107">
        <f t="shared" si="81"/>
        <v>0</v>
      </c>
      <c r="O564" s="107">
        <f t="shared" si="82"/>
        <v>0</v>
      </c>
      <c r="P564" s="107">
        <f t="shared" si="83"/>
        <v>0</v>
      </c>
      <c r="Q564" s="107">
        <f t="shared" si="84"/>
        <v>0</v>
      </c>
      <c r="R564" s="107">
        <f t="shared" si="85"/>
        <v>0</v>
      </c>
      <c r="S564" s="107">
        <f t="shared" si="86"/>
        <v>0</v>
      </c>
      <c r="T564" s="107">
        <f t="shared" si="87"/>
        <v>0</v>
      </c>
      <c r="U564" s="107">
        <f t="shared" si="88"/>
        <v>0</v>
      </c>
      <c r="V564" s="107">
        <f t="shared" si="89"/>
        <v>0</v>
      </c>
      <c r="W564" s="107">
        <f t="shared" si="90"/>
        <v>0</v>
      </c>
      <c r="X564" s="107">
        <f t="shared" si="91"/>
        <v>0</v>
      </c>
      <c r="Y564" s="107">
        <f t="shared" si="92"/>
        <v>0</v>
      </c>
      <c r="Z564" s="107">
        <f t="shared" si="119"/>
        <v>0</v>
      </c>
      <c r="AA564" s="107">
        <f t="shared" si="120"/>
        <v>0</v>
      </c>
      <c r="AB564" s="107">
        <f t="shared" si="121"/>
        <v>0</v>
      </c>
      <c r="AC564" s="107">
        <f t="shared" si="122"/>
        <v>0</v>
      </c>
      <c r="AD564" s="107">
        <f t="shared" si="123"/>
        <v>0</v>
      </c>
      <c r="AE564" s="107">
        <f t="shared" si="124"/>
        <v>0</v>
      </c>
      <c r="AF564" s="107">
        <f t="shared" si="125"/>
        <v>0</v>
      </c>
      <c r="AG564" s="107">
        <f t="shared" si="126"/>
        <v>0</v>
      </c>
      <c r="AH564" s="107">
        <f t="shared" si="127"/>
        <v>0</v>
      </c>
      <c r="AI564" s="107">
        <f t="shared" si="128"/>
        <v>0</v>
      </c>
      <c r="AJ564" s="107">
        <f t="shared" si="129"/>
        <v>0</v>
      </c>
      <c r="AK564" s="107">
        <f t="shared" si="130"/>
        <v>0</v>
      </c>
    </row>
    <row r="565">
      <c r="A565" s="107"/>
      <c r="B565" s="107"/>
      <c r="C565" s="107"/>
      <c r="D565" s="107"/>
      <c r="E565" s="107"/>
      <c r="F565" s="108">
        <f t="shared" si="118"/>
        <v>9765</v>
      </c>
      <c r="G565" s="90" t="s">
        <v>756</v>
      </c>
      <c r="H565" s="14">
        <f>IF(ISNA(VLOOKUP(G565,Round4_Transactions!$A$2:$F$800,2,FALSE)), 0,VLOOKUP(G565,Round4_Transactions!$A$2:$F$800,2,FALSE))</f>
        <v>0</v>
      </c>
      <c r="I565" s="60">
        <f>IF(ISNA(VLOOKUP(G565,Round4_Transactions!$A$2:$F$800,3,FALSE)), 0,VLOOKUP(G565,Round4_Transactions!$A$2:$F$800,3,FALSE))</f>
        <v>0</v>
      </c>
      <c r="J565" s="60">
        <f>IF(ISNA(VLOOKUP(G565,Round4_Transactions!$A$2:$F$800,4,FALSE)), 0,VLOOKUP(G565,Round4_Transactions!$A$2:$F$800,4,FALSE))</f>
        <v>0</v>
      </c>
      <c r="K565" s="60">
        <f>IF(ISNA(VLOOKUP(G565,Round4_Transactions!$A$2:$F$800,5,FALSE)), 0,VLOOKUP(G565,Round4_Transactions!$A$2:$F$800,5,FALSE))</f>
        <v>0</v>
      </c>
      <c r="L565" s="86">
        <f>IF(ISNA(VLOOKUP(G565,Round4_Transactions!$A$2:$F$800,6,FALSE)), 0,VLOOKUP(G565,Round4_Transactions!$A$2:$F$800,6,FALSE))</f>
        <v>0</v>
      </c>
      <c r="M565" s="107">
        <f t="shared" si="79"/>
        <v>0</v>
      </c>
      <c r="N565" s="107">
        <f t="shared" si="81"/>
        <v>0</v>
      </c>
      <c r="O565" s="107">
        <f t="shared" si="82"/>
        <v>0</v>
      </c>
      <c r="P565" s="107">
        <f t="shared" si="83"/>
        <v>0</v>
      </c>
      <c r="Q565" s="107">
        <f t="shared" si="84"/>
        <v>0</v>
      </c>
      <c r="R565" s="107">
        <f t="shared" si="85"/>
        <v>0</v>
      </c>
      <c r="S565" s="107">
        <f t="shared" si="86"/>
        <v>0</v>
      </c>
      <c r="T565" s="107">
        <f t="shared" si="87"/>
        <v>0</v>
      </c>
      <c r="U565" s="107">
        <f t="shared" si="88"/>
        <v>0</v>
      </c>
      <c r="V565" s="107">
        <f t="shared" si="89"/>
        <v>0</v>
      </c>
      <c r="W565" s="107">
        <f t="shared" si="90"/>
        <v>0</v>
      </c>
      <c r="X565" s="107">
        <f t="shared" si="91"/>
        <v>0</v>
      </c>
      <c r="Y565" s="107">
        <f t="shared" si="92"/>
        <v>0</v>
      </c>
      <c r="Z565" s="107">
        <f t="shared" si="119"/>
        <v>0</v>
      </c>
      <c r="AA565" s="107">
        <f t="shared" si="120"/>
        <v>0</v>
      </c>
      <c r="AB565" s="107">
        <f t="shared" si="121"/>
        <v>0</v>
      </c>
      <c r="AC565" s="107">
        <f t="shared" si="122"/>
        <v>0</v>
      </c>
      <c r="AD565" s="107">
        <f t="shared" si="123"/>
        <v>0</v>
      </c>
      <c r="AE565" s="107">
        <f t="shared" si="124"/>
        <v>0</v>
      </c>
      <c r="AF565" s="107">
        <f t="shared" si="125"/>
        <v>0</v>
      </c>
      <c r="AG565" s="107">
        <f t="shared" si="126"/>
        <v>0</v>
      </c>
      <c r="AH565" s="107">
        <f t="shared" si="127"/>
        <v>0</v>
      </c>
      <c r="AI565" s="107">
        <f t="shared" si="128"/>
        <v>0</v>
      </c>
      <c r="AJ565" s="107">
        <f t="shared" si="129"/>
        <v>0</v>
      </c>
      <c r="AK565" s="107">
        <f t="shared" si="130"/>
        <v>0</v>
      </c>
    </row>
    <row r="566">
      <c r="A566" s="107"/>
      <c r="B566" s="107"/>
      <c r="C566" s="107"/>
      <c r="D566" s="107"/>
      <c r="E566" s="107"/>
      <c r="F566" s="108">
        <f t="shared" si="118"/>
        <v>9765</v>
      </c>
      <c r="G566" s="90" t="s">
        <v>757</v>
      </c>
      <c r="H566" s="14">
        <f>IF(ISNA(VLOOKUP(G566,Round4_Transactions!$A$2:$F$800,2,FALSE)), 0,VLOOKUP(G566,Round4_Transactions!$A$2:$F$800,2,FALSE))</f>
        <v>0</v>
      </c>
      <c r="I566" s="60">
        <f>IF(ISNA(VLOOKUP(G566,Round4_Transactions!$A$2:$F$800,3,FALSE)), 0,VLOOKUP(G566,Round4_Transactions!$A$2:$F$800,3,FALSE))</f>
        <v>0</v>
      </c>
      <c r="J566" s="60">
        <f>IF(ISNA(VLOOKUP(G566,Round4_Transactions!$A$2:$F$800,4,FALSE)), 0,VLOOKUP(G566,Round4_Transactions!$A$2:$F$800,4,FALSE))</f>
        <v>0</v>
      </c>
      <c r="K566" s="60">
        <f>IF(ISNA(VLOOKUP(G566,Round4_Transactions!$A$2:$F$800,5,FALSE)), 0,VLOOKUP(G566,Round4_Transactions!$A$2:$F$800,5,FALSE))</f>
        <v>0</v>
      </c>
      <c r="L566" s="86">
        <f>IF(ISNA(VLOOKUP(G566,Round4_Transactions!$A$2:$F$800,6,FALSE)), 0,VLOOKUP(G566,Round4_Transactions!$A$2:$F$800,6,FALSE))</f>
        <v>0</v>
      </c>
      <c r="M566" s="107">
        <f t="shared" si="79"/>
        <v>0</v>
      </c>
      <c r="N566" s="107">
        <f t="shared" si="81"/>
        <v>0</v>
      </c>
      <c r="O566" s="107">
        <f t="shared" si="82"/>
        <v>0</v>
      </c>
      <c r="P566" s="107">
        <f t="shared" si="83"/>
        <v>0</v>
      </c>
      <c r="Q566" s="107">
        <f t="shared" si="84"/>
        <v>0</v>
      </c>
      <c r="R566" s="107">
        <f t="shared" si="85"/>
        <v>0</v>
      </c>
      <c r="S566" s="107">
        <f t="shared" si="86"/>
        <v>0</v>
      </c>
      <c r="T566" s="107">
        <f t="shared" si="87"/>
        <v>0</v>
      </c>
      <c r="U566" s="107">
        <f t="shared" si="88"/>
        <v>0</v>
      </c>
      <c r="V566" s="107">
        <f t="shared" si="89"/>
        <v>0</v>
      </c>
      <c r="W566" s="107">
        <f t="shared" si="90"/>
        <v>0</v>
      </c>
      <c r="X566" s="107">
        <f t="shared" si="91"/>
        <v>0</v>
      </c>
      <c r="Y566" s="107">
        <f t="shared" si="92"/>
        <v>0</v>
      </c>
      <c r="Z566" s="107">
        <f t="shared" si="119"/>
        <v>0</v>
      </c>
      <c r="AA566" s="107">
        <f t="shared" si="120"/>
        <v>0</v>
      </c>
      <c r="AB566" s="107">
        <f t="shared" si="121"/>
        <v>0</v>
      </c>
      <c r="AC566" s="107">
        <f t="shared" si="122"/>
        <v>0</v>
      </c>
      <c r="AD566" s="107">
        <f t="shared" si="123"/>
        <v>0</v>
      </c>
      <c r="AE566" s="107">
        <f t="shared" si="124"/>
        <v>0</v>
      </c>
      <c r="AF566" s="107">
        <f t="shared" si="125"/>
        <v>0</v>
      </c>
      <c r="AG566" s="107">
        <f t="shared" si="126"/>
        <v>0</v>
      </c>
      <c r="AH566" s="107">
        <f t="shared" si="127"/>
        <v>0</v>
      </c>
      <c r="AI566" s="107">
        <f t="shared" si="128"/>
        <v>0</v>
      </c>
      <c r="AJ566" s="107">
        <f t="shared" si="129"/>
        <v>0</v>
      </c>
      <c r="AK566" s="107">
        <f t="shared" si="130"/>
        <v>0</v>
      </c>
    </row>
    <row r="567">
      <c r="A567" s="107"/>
      <c r="B567" s="107"/>
      <c r="C567" s="107"/>
      <c r="D567" s="107"/>
      <c r="E567" s="107"/>
      <c r="F567" s="108">
        <f t="shared" si="118"/>
        <v>9765</v>
      </c>
      <c r="G567" s="90" t="s">
        <v>758</v>
      </c>
      <c r="H567" s="14">
        <f>IF(ISNA(VLOOKUP(G567,Round4_Transactions!$A$2:$F$800,2,FALSE)), 0,VLOOKUP(G567,Round4_Transactions!$A$2:$F$800,2,FALSE))</f>
        <v>0</v>
      </c>
      <c r="I567" s="60">
        <f>IF(ISNA(VLOOKUP(G567,Round4_Transactions!$A$2:$F$800,3,FALSE)), 0,VLOOKUP(G567,Round4_Transactions!$A$2:$F$800,3,FALSE))</f>
        <v>0</v>
      </c>
      <c r="J567" s="60">
        <f>IF(ISNA(VLOOKUP(G567,Round4_Transactions!$A$2:$F$800,4,FALSE)), 0,VLOOKUP(G567,Round4_Transactions!$A$2:$F$800,4,FALSE))</f>
        <v>0</v>
      </c>
      <c r="K567" s="60">
        <f>IF(ISNA(VLOOKUP(G567,Round4_Transactions!$A$2:$F$800,5,FALSE)), 0,VLOOKUP(G567,Round4_Transactions!$A$2:$F$800,5,FALSE))</f>
        <v>0</v>
      </c>
      <c r="L567" s="86">
        <f>IF(ISNA(VLOOKUP(G567,Round4_Transactions!$A$2:$F$800,6,FALSE)), 0,VLOOKUP(G567,Round4_Transactions!$A$2:$F$800,6,FALSE))</f>
        <v>0</v>
      </c>
      <c r="M567" s="107">
        <f t="shared" si="79"/>
        <v>0</v>
      </c>
      <c r="N567" s="107">
        <f t="shared" si="81"/>
        <v>0</v>
      </c>
      <c r="O567" s="107">
        <f t="shared" si="82"/>
        <v>0</v>
      </c>
      <c r="P567" s="107">
        <f t="shared" si="83"/>
        <v>0</v>
      </c>
      <c r="Q567" s="107">
        <f t="shared" si="84"/>
        <v>0</v>
      </c>
      <c r="R567" s="107">
        <f t="shared" si="85"/>
        <v>0</v>
      </c>
      <c r="S567" s="107">
        <f t="shared" si="86"/>
        <v>0</v>
      </c>
      <c r="T567" s="107">
        <f t="shared" si="87"/>
        <v>0</v>
      </c>
      <c r="U567" s="107">
        <f t="shared" si="88"/>
        <v>0</v>
      </c>
      <c r="V567" s="107">
        <f t="shared" si="89"/>
        <v>0</v>
      </c>
      <c r="W567" s="107">
        <f t="shared" si="90"/>
        <v>0</v>
      </c>
      <c r="X567" s="107">
        <f t="shared" si="91"/>
        <v>0</v>
      </c>
      <c r="Y567" s="107">
        <f t="shared" si="92"/>
        <v>0</v>
      </c>
      <c r="Z567" s="107">
        <f t="shared" si="119"/>
        <v>0</v>
      </c>
      <c r="AA567" s="107">
        <f t="shared" si="120"/>
        <v>0</v>
      </c>
      <c r="AB567" s="107">
        <f t="shared" si="121"/>
        <v>0</v>
      </c>
      <c r="AC567" s="107">
        <f t="shared" si="122"/>
        <v>0</v>
      </c>
      <c r="AD567" s="107">
        <f t="shared" si="123"/>
        <v>0</v>
      </c>
      <c r="AE567" s="107">
        <f t="shared" si="124"/>
        <v>0</v>
      </c>
      <c r="AF567" s="107">
        <f t="shared" si="125"/>
        <v>0</v>
      </c>
      <c r="AG567" s="107">
        <f t="shared" si="126"/>
        <v>0</v>
      </c>
      <c r="AH567" s="107">
        <f t="shared" si="127"/>
        <v>0</v>
      </c>
      <c r="AI567" s="107">
        <f t="shared" si="128"/>
        <v>0</v>
      </c>
      <c r="AJ567" s="107">
        <f t="shared" si="129"/>
        <v>0</v>
      </c>
      <c r="AK567" s="107">
        <f t="shared" si="130"/>
        <v>0</v>
      </c>
    </row>
    <row r="568">
      <c r="A568" s="107"/>
      <c r="B568" s="107"/>
      <c r="C568" s="107"/>
      <c r="D568" s="107"/>
      <c r="E568" s="107"/>
      <c r="F568" s="108">
        <f t="shared" si="118"/>
        <v>9765</v>
      </c>
      <c r="G568" s="90" t="s">
        <v>759</v>
      </c>
      <c r="H568" s="14">
        <f>IF(ISNA(VLOOKUP(G568,Round4_Transactions!$A$2:$F$800,2,FALSE)), 0,VLOOKUP(G568,Round4_Transactions!$A$2:$F$800,2,FALSE))</f>
        <v>0</v>
      </c>
      <c r="I568" s="60">
        <f>IF(ISNA(VLOOKUP(G568,Round4_Transactions!$A$2:$F$800,3,FALSE)), 0,VLOOKUP(G568,Round4_Transactions!$A$2:$F$800,3,FALSE))</f>
        <v>0</v>
      </c>
      <c r="J568" s="60">
        <f>IF(ISNA(VLOOKUP(G568,Round4_Transactions!$A$2:$F$800,4,FALSE)), 0,VLOOKUP(G568,Round4_Transactions!$A$2:$F$800,4,FALSE))</f>
        <v>0</v>
      </c>
      <c r="K568" s="60">
        <f>IF(ISNA(VLOOKUP(G568,Round4_Transactions!$A$2:$F$800,5,FALSE)), 0,VLOOKUP(G568,Round4_Transactions!$A$2:$F$800,5,FALSE))</f>
        <v>0</v>
      </c>
      <c r="L568" s="86">
        <f>IF(ISNA(VLOOKUP(G568,Round4_Transactions!$A$2:$F$800,6,FALSE)), 0,VLOOKUP(G568,Round4_Transactions!$A$2:$F$800,6,FALSE))</f>
        <v>0</v>
      </c>
      <c r="M568" s="107">
        <f t="shared" si="79"/>
        <v>0</v>
      </c>
      <c r="N568" s="107">
        <f t="shared" si="81"/>
        <v>0</v>
      </c>
      <c r="O568" s="107">
        <f t="shared" si="82"/>
        <v>0</v>
      </c>
      <c r="P568" s="107">
        <f t="shared" si="83"/>
        <v>0</v>
      </c>
      <c r="Q568" s="107">
        <f t="shared" si="84"/>
        <v>0</v>
      </c>
      <c r="R568" s="107">
        <f t="shared" si="85"/>
        <v>0</v>
      </c>
      <c r="S568" s="107">
        <f t="shared" si="86"/>
        <v>0</v>
      </c>
      <c r="T568" s="107">
        <f t="shared" si="87"/>
        <v>0</v>
      </c>
      <c r="U568" s="107">
        <f t="shared" si="88"/>
        <v>0</v>
      </c>
      <c r="V568" s="107">
        <f t="shared" si="89"/>
        <v>0</v>
      </c>
      <c r="W568" s="107">
        <f t="shared" si="90"/>
        <v>0</v>
      </c>
      <c r="X568" s="107">
        <f t="shared" si="91"/>
        <v>0</v>
      </c>
      <c r="Y568" s="107">
        <f t="shared" si="92"/>
        <v>0</v>
      </c>
      <c r="Z568" s="107">
        <f t="shared" si="119"/>
        <v>0</v>
      </c>
      <c r="AA568" s="107">
        <f t="shared" si="120"/>
        <v>0</v>
      </c>
      <c r="AB568" s="107">
        <f t="shared" si="121"/>
        <v>0</v>
      </c>
      <c r="AC568" s="107">
        <f t="shared" si="122"/>
        <v>0</v>
      </c>
      <c r="AD568" s="107">
        <f t="shared" si="123"/>
        <v>0</v>
      </c>
      <c r="AE568" s="107">
        <f t="shared" si="124"/>
        <v>0</v>
      </c>
      <c r="AF568" s="107">
        <f t="shared" si="125"/>
        <v>0</v>
      </c>
      <c r="AG568" s="107">
        <f t="shared" si="126"/>
        <v>0</v>
      </c>
      <c r="AH568" s="107">
        <f t="shared" si="127"/>
        <v>0</v>
      </c>
      <c r="AI568" s="107">
        <f t="shared" si="128"/>
        <v>0</v>
      </c>
      <c r="AJ568" s="107">
        <f t="shared" si="129"/>
        <v>0</v>
      </c>
      <c r="AK568" s="107">
        <f t="shared" si="130"/>
        <v>0</v>
      </c>
    </row>
    <row r="569">
      <c r="A569" s="107"/>
      <c r="B569" s="107"/>
      <c r="C569" s="107"/>
      <c r="D569" s="107"/>
      <c r="E569" s="107"/>
      <c r="F569" s="108">
        <f t="shared" si="118"/>
        <v>9765</v>
      </c>
      <c r="G569" s="90" t="s">
        <v>760</v>
      </c>
      <c r="H569" s="14">
        <f>IF(ISNA(VLOOKUP(G569,Round4_Transactions!$A$2:$F$800,2,FALSE)), 0,VLOOKUP(G569,Round4_Transactions!$A$2:$F$800,2,FALSE))</f>
        <v>0</v>
      </c>
      <c r="I569" s="60">
        <f>IF(ISNA(VLOOKUP(G569,Round4_Transactions!$A$2:$F$800,3,FALSE)), 0,VLOOKUP(G569,Round4_Transactions!$A$2:$F$800,3,FALSE))</f>
        <v>0</v>
      </c>
      <c r="J569" s="60">
        <f>IF(ISNA(VLOOKUP(G569,Round4_Transactions!$A$2:$F$800,4,FALSE)), 0,VLOOKUP(G569,Round4_Transactions!$A$2:$F$800,4,FALSE))</f>
        <v>0</v>
      </c>
      <c r="K569" s="60">
        <f>IF(ISNA(VLOOKUP(G569,Round4_Transactions!$A$2:$F$800,5,FALSE)), 0,VLOOKUP(G569,Round4_Transactions!$A$2:$F$800,5,FALSE))</f>
        <v>0</v>
      </c>
      <c r="L569" s="86">
        <f>IF(ISNA(VLOOKUP(G569,Round4_Transactions!$A$2:$F$800,6,FALSE)), 0,VLOOKUP(G569,Round4_Transactions!$A$2:$F$800,6,FALSE))</f>
        <v>0</v>
      </c>
      <c r="M569" s="107">
        <f t="shared" si="79"/>
        <v>0</v>
      </c>
      <c r="N569" s="107">
        <f t="shared" si="81"/>
        <v>0</v>
      </c>
      <c r="O569" s="107">
        <f t="shared" si="82"/>
        <v>0</v>
      </c>
      <c r="P569" s="107">
        <f t="shared" si="83"/>
        <v>0</v>
      </c>
      <c r="Q569" s="107">
        <f t="shared" si="84"/>
        <v>0</v>
      </c>
      <c r="R569" s="107">
        <f t="shared" si="85"/>
        <v>0</v>
      </c>
      <c r="S569" s="107">
        <f t="shared" si="86"/>
        <v>0</v>
      </c>
      <c r="T569" s="107">
        <f t="shared" si="87"/>
        <v>0</v>
      </c>
      <c r="U569" s="107">
        <f t="shared" si="88"/>
        <v>0</v>
      </c>
      <c r="V569" s="107">
        <f t="shared" si="89"/>
        <v>0</v>
      </c>
      <c r="W569" s="107">
        <f t="shared" si="90"/>
        <v>0</v>
      </c>
      <c r="X569" s="107">
        <f t="shared" si="91"/>
        <v>0</v>
      </c>
      <c r="Y569" s="107">
        <f t="shared" si="92"/>
        <v>0</v>
      </c>
      <c r="Z569" s="107">
        <f t="shared" si="119"/>
        <v>0</v>
      </c>
      <c r="AA569" s="107">
        <f t="shared" si="120"/>
        <v>0</v>
      </c>
      <c r="AB569" s="107">
        <f t="shared" si="121"/>
        <v>0</v>
      </c>
      <c r="AC569" s="107">
        <f t="shared" si="122"/>
        <v>0</v>
      </c>
      <c r="AD569" s="107">
        <f t="shared" si="123"/>
        <v>0</v>
      </c>
      <c r="AE569" s="107">
        <f t="shared" si="124"/>
        <v>0</v>
      </c>
      <c r="AF569" s="107">
        <f t="shared" si="125"/>
        <v>0</v>
      </c>
      <c r="AG569" s="107">
        <f t="shared" si="126"/>
        <v>0</v>
      </c>
      <c r="AH569" s="107">
        <f t="shared" si="127"/>
        <v>0</v>
      </c>
      <c r="AI569" s="107">
        <f t="shared" si="128"/>
        <v>0</v>
      </c>
      <c r="AJ569" s="107">
        <f t="shared" si="129"/>
        <v>0</v>
      </c>
      <c r="AK569" s="107">
        <f t="shared" si="130"/>
        <v>0</v>
      </c>
    </row>
    <row r="570">
      <c r="A570" s="107"/>
      <c r="B570" s="107"/>
      <c r="C570" s="107"/>
      <c r="D570" s="107"/>
      <c r="E570" s="107"/>
      <c r="F570" s="108">
        <f t="shared" si="118"/>
        <v>9765</v>
      </c>
      <c r="G570" s="90" t="s">
        <v>761</v>
      </c>
      <c r="H570" s="14">
        <f>IF(ISNA(VLOOKUP(G570,Round4_Transactions!$A$2:$F$800,2,FALSE)), 0,VLOOKUP(G570,Round4_Transactions!$A$2:$F$800,2,FALSE))</f>
        <v>0</v>
      </c>
      <c r="I570" s="60">
        <f>IF(ISNA(VLOOKUP(G570,Round4_Transactions!$A$2:$F$800,3,FALSE)), 0,VLOOKUP(G570,Round4_Transactions!$A$2:$F$800,3,FALSE))</f>
        <v>0</v>
      </c>
      <c r="J570" s="60">
        <f>IF(ISNA(VLOOKUP(G570,Round4_Transactions!$A$2:$F$800,4,FALSE)), 0,VLOOKUP(G570,Round4_Transactions!$A$2:$F$800,4,FALSE))</f>
        <v>0</v>
      </c>
      <c r="K570" s="60">
        <f>IF(ISNA(VLOOKUP(G570,Round4_Transactions!$A$2:$F$800,5,FALSE)), 0,VLOOKUP(G570,Round4_Transactions!$A$2:$F$800,5,FALSE))</f>
        <v>0</v>
      </c>
      <c r="L570" s="86">
        <f>IF(ISNA(VLOOKUP(G570,Round4_Transactions!$A$2:$F$800,6,FALSE)), 0,VLOOKUP(G570,Round4_Transactions!$A$2:$F$800,6,FALSE))</f>
        <v>0</v>
      </c>
      <c r="M570" s="107">
        <f t="shared" si="79"/>
        <v>0</v>
      </c>
      <c r="N570" s="107">
        <f t="shared" si="81"/>
        <v>0</v>
      </c>
      <c r="O570" s="107">
        <f t="shared" si="82"/>
        <v>0</v>
      </c>
      <c r="P570" s="107">
        <f t="shared" si="83"/>
        <v>0</v>
      </c>
      <c r="Q570" s="107">
        <f t="shared" si="84"/>
        <v>0</v>
      </c>
      <c r="R570" s="107">
        <f t="shared" si="85"/>
        <v>0</v>
      </c>
      <c r="S570" s="107">
        <f t="shared" si="86"/>
        <v>0</v>
      </c>
      <c r="T570" s="107">
        <f t="shared" si="87"/>
        <v>0</v>
      </c>
      <c r="U570" s="107">
        <f t="shared" si="88"/>
        <v>0</v>
      </c>
      <c r="V570" s="107">
        <f t="shared" si="89"/>
        <v>0</v>
      </c>
      <c r="W570" s="107">
        <f t="shared" si="90"/>
        <v>0</v>
      </c>
      <c r="X570" s="107">
        <f t="shared" si="91"/>
        <v>0</v>
      </c>
      <c r="Y570" s="107">
        <f t="shared" si="92"/>
        <v>0</v>
      </c>
      <c r="Z570" s="107">
        <f t="shared" si="119"/>
        <v>0</v>
      </c>
      <c r="AA570" s="107">
        <f t="shared" si="120"/>
        <v>0</v>
      </c>
      <c r="AB570" s="107">
        <f t="shared" si="121"/>
        <v>0</v>
      </c>
      <c r="AC570" s="107">
        <f t="shared" si="122"/>
        <v>0</v>
      </c>
      <c r="AD570" s="107">
        <f t="shared" si="123"/>
        <v>0</v>
      </c>
      <c r="AE570" s="107">
        <f t="shared" si="124"/>
        <v>0</v>
      </c>
      <c r="AF570" s="107">
        <f t="shared" si="125"/>
        <v>0</v>
      </c>
      <c r="AG570" s="107">
        <f t="shared" si="126"/>
        <v>0</v>
      </c>
      <c r="AH570" s="107">
        <f t="shared" si="127"/>
        <v>0</v>
      </c>
      <c r="AI570" s="107">
        <f t="shared" si="128"/>
        <v>0</v>
      </c>
      <c r="AJ570" s="107">
        <f t="shared" si="129"/>
        <v>0</v>
      </c>
      <c r="AK570" s="107">
        <f t="shared" si="130"/>
        <v>0</v>
      </c>
    </row>
    <row r="571">
      <c r="A571" s="107"/>
      <c r="B571" s="107"/>
      <c r="C571" s="107"/>
      <c r="D571" s="109"/>
      <c r="E571" s="107"/>
      <c r="F571" s="108">
        <f t="shared" si="118"/>
        <v>9765</v>
      </c>
      <c r="G571" s="90" t="s">
        <v>762</v>
      </c>
      <c r="H571" s="14">
        <f>IF(ISNA(VLOOKUP(G571,Round4_Transactions!$A$2:$F$800,2,FALSE)), 0,VLOOKUP(G571,Round4_Transactions!$A$2:$F$800,2,FALSE))</f>
        <v>0</v>
      </c>
      <c r="I571" s="60">
        <f>IF(ISNA(VLOOKUP(G571,Round4_Transactions!$A$2:$F$800,3,FALSE)), 0,VLOOKUP(G571,Round4_Transactions!$A$2:$F$800,3,FALSE))</f>
        <v>0</v>
      </c>
      <c r="J571" s="60">
        <f>IF(ISNA(VLOOKUP(G571,Round4_Transactions!$A$2:$F$800,4,FALSE)), 0,VLOOKUP(G571,Round4_Transactions!$A$2:$F$800,4,FALSE))</f>
        <v>0</v>
      </c>
      <c r="K571" s="60">
        <f>IF(ISNA(VLOOKUP(G571,Round4_Transactions!$A$2:$F$800,5,FALSE)), 0,VLOOKUP(G571,Round4_Transactions!$A$2:$F$800,5,FALSE))</f>
        <v>0</v>
      </c>
      <c r="L571" s="86">
        <f>IF(ISNA(VLOOKUP(G571,Round4_Transactions!$A$2:$F$800,6,FALSE)), 0,VLOOKUP(G571,Round4_Transactions!$A$2:$F$800,6,FALSE))</f>
        <v>0</v>
      </c>
      <c r="M571" s="107">
        <f t="shared" si="79"/>
        <v>0</v>
      </c>
      <c r="N571" s="107">
        <f t="shared" si="81"/>
        <v>0</v>
      </c>
      <c r="O571" s="107">
        <f t="shared" si="82"/>
        <v>0</v>
      </c>
      <c r="P571" s="107">
        <f t="shared" si="83"/>
        <v>0</v>
      </c>
      <c r="Q571" s="107">
        <f t="shared" si="84"/>
        <v>0</v>
      </c>
      <c r="R571" s="107">
        <f t="shared" si="85"/>
        <v>0</v>
      </c>
      <c r="S571" s="107">
        <f t="shared" si="86"/>
        <v>0</v>
      </c>
      <c r="T571" s="107">
        <f t="shared" si="87"/>
        <v>0</v>
      </c>
      <c r="U571" s="107">
        <f t="shared" si="88"/>
        <v>0</v>
      </c>
      <c r="V571" s="107">
        <f t="shared" si="89"/>
        <v>0</v>
      </c>
      <c r="W571" s="107">
        <f t="shared" si="90"/>
        <v>0</v>
      </c>
      <c r="X571" s="107">
        <f t="shared" si="91"/>
        <v>0</v>
      </c>
      <c r="Y571" s="107">
        <f t="shared" si="92"/>
        <v>0</v>
      </c>
      <c r="Z571" s="107">
        <f t="shared" si="119"/>
        <v>0</v>
      </c>
      <c r="AA571" s="107">
        <f t="shared" si="120"/>
        <v>0</v>
      </c>
      <c r="AB571" s="107">
        <f t="shared" si="121"/>
        <v>0</v>
      </c>
      <c r="AC571" s="107">
        <f t="shared" si="122"/>
        <v>0</v>
      </c>
      <c r="AD571" s="107">
        <f t="shared" si="123"/>
        <v>0</v>
      </c>
      <c r="AE571" s="107">
        <f t="shared" si="124"/>
        <v>0</v>
      </c>
      <c r="AF571" s="107">
        <f t="shared" si="125"/>
        <v>0</v>
      </c>
      <c r="AG571" s="107">
        <f t="shared" si="126"/>
        <v>0</v>
      </c>
      <c r="AH571" s="107">
        <f t="shared" si="127"/>
        <v>0</v>
      </c>
      <c r="AI571" s="107">
        <f t="shared" si="128"/>
        <v>0</v>
      </c>
      <c r="AJ571" s="107">
        <f t="shared" si="129"/>
        <v>0</v>
      </c>
      <c r="AK571" s="107">
        <f t="shared" si="130"/>
        <v>0</v>
      </c>
    </row>
    <row r="572">
      <c r="A572" s="107"/>
      <c r="B572" s="107"/>
      <c r="C572" s="107"/>
      <c r="D572" s="107"/>
      <c r="E572" s="107"/>
      <c r="F572" s="108">
        <f t="shared" si="118"/>
        <v>9765</v>
      </c>
      <c r="G572" s="90" t="s">
        <v>763</v>
      </c>
      <c r="H572" s="14">
        <f>IF(ISNA(VLOOKUP(G572,Round4_Transactions!$A$2:$F$800,2,FALSE)), 0,VLOOKUP(G572,Round4_Transactions!$A$2:$F$800,2,FALSE))</f>
        <v>0</v>
      </c>
      <c r="I572" s="60">
        <f>IF(ISNA(VLOOKUP(G572,Round4_Transactions!$A$2:$F$800,3,FALSE)), 0,VLOOKUP(G572,Round4_Transactions!$A$2:$F$800,3,FALSE))</f>
        <v>0</v>
      </c>
      <c r="J572" s="60">
        <f>IF(ISNA(VLOOKUP(G572,Round4_Transactions!$A$2:$F$800,4,FALSE)), 0,VLOOKUP(G572,Round4_Transactions!$A$2:$F$800,4,FALSE))</f>
        <v>0</v>
      </c>
      <c r="K572" s="60">
        <f>IF(ISNA(VLOOKUP(G572,Round4_Transactions!$A$2:$F$800,5,FALSE)), 0,VLOOKUP(G572,Round4_Transactions!$A$2:$F$800,5,FALSE))</f>
        <v>0</v>
      </c>
      <c r="L572" s="86">
        <f>IF(ISNA(VLOOKUP(G572,Round4_Transactions!$A$2:$F$800,6,FALSE)), 0,VLOOKUP(G572,Round4_Transactions!$A$2:$F$800,6,FALSE))</f>
        <v>0</v>
      </c>
      <c r="M572" s="107">
        <f t="shared" si="79"/>
        <v>0</v>
      </c>
      <c r="N572" s="107">
        <f t="shared" si="81"/>
        <v>0</v>
      </c>
      <c r="O572" s="107">
        <f t="shared" si="82"/>
        <v>0</v>
      </c>
      <c r="P572" s="107">
        <f t="shared" si="83"/>
        <v>0</v>
      </c>
      <c r="Q572" s="107">
        <f t="shared" si="84"/>
        <v>0</v>
      </c>
      <c r="R572" s="107">
        <f t="shared" si="85"/>
        <v>0</v>
      </c>
      <c r="S572" s="107">
        <f t="shared" si="86"/>
        <v>0</v>
      </c>
      <c r="T572" s="107">
        <f t="shared" si="87"/>
        <v>0</v>
      </c>
      <c r="U572" s="107">
        <f t="shared" si="88"/>
        <v>0</v>
      </c>
      <c r="V572" s="107">
        <f t="shared" si="89"/>
        <v>0</v>
      </c>
      <c r="W572" s="107">
        <f t="shared" si="90"/>
        <v>0</v>
      </c>
      <c r="X572" s="107">
        <f t="shared" si="91"/>
        <v>0</v>
      </c>
      <c r="Y572" s="107">
        <f t="shared" si="92"/>
        <v>0</v>
      </c>
      <c r="Z572" s="107">
        <f t="shared" si="119"/>
        <v>0</v>
      </c>
      <c r="AA572" s="107">
        <f t="shared" si="120"/>
        <v>0</v>
      </c>
      <c r="AB572" s="107">
        <f t="shared" si="121"/>
        <v>0</v>
      </c>
      <c r="AC572" s="107">
        <f t="shared" si="122"/>
        <v>0</v>
      </c>
      <c r="AD572" s="107">
        <f t="shared" si="123"/>
        <v>0</v>
      </c>
      <c r="AE572" s="107">
        <f t="shared" si="124"/>
        <v>0</v>
      </c>
      <c r="AF572" s="107">
        <f t="shared" si="125"/>
        <v>0</v>
      </c>
      <c r="AG572" s="107">
        <f t="shared" si="126"/>
        <v>0</v>
      </c>
      <c r="AH572" s="107">
        <f t="shared" si="127"/>
        <v>0</v>
      </c>
      <c r="AI572" s="107">
        <f t="shared" si="128"/>
        <v>0</v>
      </c>
      <c r="AJ572" s="107">
        <f t="shared" si="129"/>
        <v>0</v>
      </c>
      <c r="AK572" s="107">
        <f t="shared" si="130"/>
        <v>0</v>
      </c>
    </row>
    <row r="573">
      <c r="A573" s="107"/>
      <c r="B573" s="107"/>
      <c r="C573" s="107"/>
      <c r="D573" s="107"/>
      <c r="E573" s="107"/>
      <c r="F573" s="108">
        <f t="shared" si="118"/>
        <v>9765</v>
      </c>
      <c r="G573" s="90" t="s">
        <v>764</v>
      </c>
      <c r="H573" s="14">
        <f>IF(ISNA(VLOOKUP(G573,Round4_Transactions!$A$2:$F$800,2,FALSE)), 0,VLOOKUP(G573,Round4_Transactions!$A$2:$F$800,2,FALSE))</f>
        <v>0</v>
      </c>
      <c r="I573" s="60">
        <f>IF(ISNA(VLOOKUP(G573,Round4_Transactions!$A$2:$F$800,3,FALSE)), 0,VLOOKUP(G573,Round4_Transactions!$A$2:$F$800,3,FALSE))</f>
        <v>0</v>
      </c>
      <c r="J573" s="60">
        <f>IF(ISNA(VLOOKUP(G573,Round4_Transactions!$A$2:$F$800,4,FALSE)), 0,VLOOKUP(G573,Round4_Transactions!$A$2:$F$800,4,FALSE))</f>
        <v>0</v>
      </c>
      <c r="K573" s="60">
        <f>IF(ISNA(VLOOKUP(G573,Round4_Transactions!$A$2:$F$800,5,FALSE)), 0,VLOOKUP(G573,Round4_Transactions!$A$2:$F$800,5,FALSE))</f>
        <v>0</v>
      </c>
      <c r="L573" s="86">
        <f>IF(ISNA(VLOOKUP(G573,Round4_Transactions!$A$2:$F$800,6,FALSE)), 0,VLOOKUP(G573,Round4_Transactions!$A$2:$F$800,6,FALSE))</f>
        <v>0</v>
      </c>
      <c r="M573" s="107">
        <f t="shared" si="79"/>
        <v>0</v>
      </c>
      <c r="N573" s="107">
        <f t="shared" si="81"/>
        <v>0</v>
      </c>
      <c r="O573" s="107">
        <f t="shared" si="82"/>
        <v>0</v>
      </c>
      <c r="P573" s="107">
        <f t="shared" si="83"/>
        <v>0</v>
      </c>
      <c r="Q573" s="107">
        <f t="shared" si="84"/>
        <v>0</v>
      </c>
      <c r="R573" s="107">
        <f t="shared" si="85"/>
        <v>0</v>
      </c>
      <c r="S573" s="107">
        <f t="shared" si="86"/>
        <v>0</v>
      </c>
      <c r="T573" s="107">
        <f t="shared" si="87"/>
        <v>0</v>
      </c>
      <c r="U573" s="107">
        <f t="shared" si="88"/>
        <v>0</v>
      </c>
      <c r="V573" s="107">
        <f t="shared" si="89"/>
        <v>0</v>
      </c>
      <c r="W573" s="107">
        <f t="shared" si="90"/>
        <v>0</v>
      </c>
      <c r="X573" s="107">
        <f t="shared" si="91"/>
        <v>0</v>
      </c>
      <c r="Y573" s="107">
        <f t="shared" si="92"/>
        <v>0</v>
      </c>
      <c r="Z573" s="107">
        <f t="shared" si="119"/>
        <v>0</v>
      </c>
      <c r="AA573" s="107">
        <f t="shared" si="120"/>
        <v>0</v>
      </c>
      <c r="AB573" s="107">
        <f t="shared" si="121"/>
        <v>0</v>
      </c>
      <c r="AC573" s="107">
        <f t="shared" si="122"/>
        <v>0</v>
      </c>
      <c r="AD573" s="107">
        <f t="shared" si="123"/>
        <v>0</v>
      </c>
      <c r="AE573" s="107">
        <f t="shared" si="124"/>
        <v>0</v>
      </c>
      <c r="AF573" s="107">
        <f t="shared" si="125"/>
        <v>0</v>
      </c>
      <c r="AG573" s="107">
        <f t="shared" si="126"/>
        <v>0</v>
      </c>
      <c r="AH573" s="107">
        <f t="shared" si="127"/>
        <v>0</v>
      </c>
      <c r="AI573" s="107">
        <f t="shared" si="128"/>
        <v>0</v>
      </c>
      <c r="AJ573" s="107">
        <f t="shared" si="129"/>
        <v>0</v>
      </c>
      <c r="AK573" s="107">
        <f t="shared" si="130"/>
        <v>0</v>
      </c>
    </row>
    <row r="574">
      <c r="A574" s="107"/>
      <c r="B574" s="107"/>
      <c r="C574" s="107"/>
      <c r="D574" s="107"/>
      <c r="E574" s="107"/>
      <c r="F574" s="108">
        <f t="shared" si="118"/>
        <v>9765</v>
      </c>
      <c r="G574" s="90" t="s">
        <v>765</v>
      </c>
      <c r="H574" s="14">
        <f>IF(ISNA(VLOOKUP(G574,Round4_Transactions!$A$2:$F$800,2,FALSE)), 0,VLOOKUP(G574,Round4_Transactions!$A$2:$F$800,2,FALSE))</f>
        <v>0</v>
      </c>
      <c r="I574" s="60">
        <f>IF(ISNA(VLOOKUP(G574,Round4_Transactions!$A$2:$F$800,3,FALSE)), 0,VLOOKUP(G574,Round4_Transactions!$A$2:$F$800,3,FALSE))</f>
        <v>0</v>
      </c>
      <c r="J574" s="60">
        <f>IF(ISNA(VLOOKUP(G574,Round4_Transactions!$A$2:$F$800,4,FALSE)), 0,VLOOKUP(G574,Round4_Transactions!$A$2:$F$800,4,FALSE))</f>
        <v>0</v>
      </c>
      <c r="K574" s="60">
        <f>IF(ISNA(VLOOKUP(G574,Round4_Transactions!$A$2:$F$800,5,FALSE)), 0,VLOOKUP(G574,Round4_Transactions!$A$2:$F$800,5,FALSE))</f>
        <v>0</v>
      </c>
      <c r="L574" s="86">
        <f>IF(ISNA(VLOOKUP(G574,Round4_Transactions!$A$2:$F$800,6,FALSE)), 0,VLOOKUP(G574,Round4_Transactions!$A$2:$F$800,6,FALSE))</f>
        <v>0</v>
      </c>
      <c r="M574" s="107">
        <f t="shared" si="79"/>
        <v>0</v>
      </c>
      <c r="N574" s="107">
        <f t="shared" si="81"/>
        <v>0</v>
      </c>
      <c r="O574" s="107">
        <f t="shared" si="82"/>
        <v>0</v>
      </c>
      <c r="P574" s="107">
        <f t="shared" si="83"/>
        <v>0</v>
      </c>
      <c r="Q574" s="107">
        <f t="shared" si="84"/>
        <v>0</v>
      </c>
      <c r="R574" s="107">
        <f t="shared" si="85"/>
        <v>0</v>
      </c>
      <c r="S574" s="107">
        <f t="shared" si="86"/>
        <v>0</v>
      </c>
      <c r="T574" s="107">
        <f t="shared" si="87"/>
        <v>0</v>
      </c>
      <c r="U574" s="107">
        <f t="shared" si="88"/>
        <v>0</v>
      </c>
      <c r="V574" s="107">
        <f t="shared" si="89"/>
        <v>0</v>
      </c>
      <c r="W574" s="107">
        <f t="shared" si="90"/>
        <v>0</v>
      </c>
      <c r="X574" s="107">
        <f t="shared" si="91"/>
        <v>0</v>
      </c>
      <c r="Y574" s="107">
        <f t="shared" si="92"/>
        <v>0</v>
      </c>
      <c r="Z574" s="107">
        <f t="shared" si="119"/>
        <v>0</v>
      </c>
      <c r="AA574" s="107">
        <f t="shared" si="120"/>
        <v>0</v>
      </c>
      <c r="AB574" s="107">
        <f t="shared" si="121"/>
        <v>0</v>
      </c>
      <c r="AC574" s="107">
        <f t="shared" si="122"/>
        <v>0</v>
      </c>
      <c r="AD574" s="107">
        <f t="shared" si="123"/>
        <v>0</v>
      </c>
      <c r="AE574" s="107">
        <f t="shared" si="124"/>
        <v>0</v>
      </c>
      <c r="AF574" s="107">
        <f t="shared" si="125"/>
        <v>0</v>
      </c>
      <c r="AG574" s="107">
        <f t="shared" si="126"/>
        <v>0</v>
      </c>
      <c r="AH574" s="107">
        <f t="shared" si="127"/>
        <v>0</v>
      </c>
      <c r="AI574" s="107">
        <f t="shared" si="128"/>
        <v>0</v>
      </c>
      <c r="AJ574" s="107">
        <f t="shared" si="129"/>
        <v>0</v>
      </c>
      <c r="AK574" s="107">
        <f t="shared" si="130"/>
        <v>0</v>
      </c>
    </row>
    <row r="575">
      <c r="A575" s="107"/>
      <c r="B575" s="107"/>
      <c r="C575" s="107"/>
      <c r="D575" s="107"/>
      <c r="E575" s="107"/>
      <c r="F575" s="108">
        <f t="shared" si="118"/>
        <v>9765</v>
      </c>
      <c r="G575" s="90" t="s">
        <v>766</v>
      </c>
      <c r="H575" s="14">
        <f>IF(ISNA(VLOOKUP(G575,Round4_Transactions!$A$2:$F$800,2,FALSE)), 0,VLOOKUP(G575,Round4_Transactions!$A$2:$F$800,2,FALSE))</f>
        <v>0</v>
      </c>
      <c r="I575" s="60">
        <f>IF(ISNA(VLOOKUP(G575,Round4_Transactions!$A$2:$F$800,3,FALSE)), 0,VLOOKUP(G575,Round4_Transactions!$A$2:$F$800,3,FALSE))</f>
        <v>0</v>
      </c>
      <c r="J575" s="60">
        <f>IF(ISNA(VLOOKUP(G575,Round4_Transactions!$A$2:$F$800,4,FALSE)), 0,VLOOKUP(G575,Round4_Transactions!$A$2:$F$800,4,FALSE))</f>
        <v>0</v>
      </c>
      <c r="K575" s="60">
        <f>IF(ISNA(VLOOKUP(G575,Round4_Transactions!$A$2:$F$800,5,FALSE)), 0,VLOOKUP(G575,Round4_Transactions!$A$2:$F$800,5,FALSE))</f>
        <v>0</v>
      </c>
      <c r="L575" s="86">
        <f>IF(ISNA(VLOOKUP(G575,Round4_Transactions!$A$2:$F$800,6,FALSE)), 0,VLOOKUP(G575,Round4_Transactions!$A$2:$F$800,6,FALSE))</f>
        <v>0</v>
      </c>
      <c r="M575" s="107">
        <f t="shared" si="79"/>
        <v>0</v>
      </c>
      <c r="N575" s="107">
        <f t="shared" si="81"/>
        <v>0</v>
      </c>
      <c r="O575" s="107">
        <f t="shared" si="82"/>
        <v>0</v>
      </c>
      <c r="P575" s="107">
        <f t="shared" si="83"/>
        <v>0</v>
      </c>
      <c r="Q575" s="107">
        <f t="shared" si="84"/>
        <v>0</v>
      </c>
      <c r="R575" s="107">
        <f t="shared" si="85"/>
        <v>0</v>
      </c>
      <c r="S575" s="107">
        <f t="shared" si="86"/>
        <v>0</v>
      </c>
      <c r="T575" s="107">
        <f t="shared" si="87"/>
        <v>0</v>
      </c>
      <c r="U575" s="107">
        <f t="shared" si="88"/>
        <v>0</v>
      </c>
      <c r="V575" s="107">
        <f t="shared" si="89"/>
        <v>0</v>
      </c>
      <c r="W575" s="107">
        <f t="shared" si="90"/>
        <v>0</v>
      </c>
      <c r="X575" s="107">
        <f t="shared" si="91"/>
        <v>0</v>
      </c>
      <c r="Y575" s="107">
        <f t="shared" si="92"/>
        <v>0</v>
      </c>
      <c r="Z575" s="107">
        <f t="shared" si="119"/>
        <v>0</v>
      </c>
      <c r="AA575" s="107">
        <f t="shared" si="120"/>
        <v>0</v>
      </c>
      <c r="AB575" s="107">
        <f t="shared" si="121"/>
        <v>0</v>
      </c>
      <c r="AC575" s="107">
        <f t="shared" si="122"/>
        <v>0</v>
      </c>
      <c r="AD575" s="107">
        <f t="shared" si="123"/>
        <v>0</v>
      </c>
      <c r="AE575" s="107">
        <f t="shared" si="124"/>
        <v>0</v>
      </c>
      <c r="AF575" s="107">
        <f t="shared" si="125"/>
        <v>0</v>
      </c>
      <c r="AG575" s="107">
        <f t="shared" si="126"/>
        <v>0</v>
      </c>
      <c r="AH575" s="107">
        <f t="shared" si="127"/>
        <v>0</v>
      </c>
      <c r="AI575" s="107">
        <f t="shared" si="128"/>
        <v>0</v>
      </c>
      <c r="AJ575" s="107">
        <f t="shared" si="129"/>
        <v>0</v>
      </c>
      <c r="AK575" s="107">
        <f t="shared" si="130"/>
        <v>0</v>
      </c>
    </row>
    <row r="576">
      <c r="A576" s="107"/>
      <c r="B576" s="107"/>
      <c r="C576" s="107"/>
      <c r="D576" s="107"/>
      <c r="E576" s="107"/>
      <c r="F576" s="108">
        <f t="shared" si="118"/>
        <v>9765</v>
      </c>
      <c r="G576" s="90" t="s">
        <v>767</v>
      </c>
      <c r="H576" s="14">
        <f>IF(ISNA(VLOOKUP(G576,Round4_Transactions!$A$2:$F$800,2,FALSE)), 0,VLOOKUP(G576,Round4_Transactions!$A$2:$F$800,2,FALSE))</f>
        <v>0</v>
      </c>
      <c r="I576" s="60">
        <f>IF(ISNA(VLOOKUP(G576,Round4_Transactions!$A$2:$F$800,3,FALSE)), 0,VLOOKUP(G576,Round4_Transactions!$A$2:$F$800,3,FALSE))</f>
        <v>0</v>
      </c>
      <c r="J576" s="60">
        <f>IF(ISNA(VLOOKUP(G576,Round4_Transactions!$A$2:$F$800,4,FALSE)), 0,VLOOKUP(G576,Round4_Transactions!$A$2:$F$800,4,FALSE))</f>
        <v>0</v>
      </c>
      <c r="K576" s="60">
        <f>IF(ISNA(VLOOKUP(G576,Round4_Transactions!$A$2:$F$800,5,FALSE)), 0,VLOOKUP(G576,Round4_Transactions!$A$2:$F$800,5,FALSE))</f>
        <v>0</v>
      </c>
      <c r="L576" s="86">
        <f>IF(ISNA(VLOOKUP(G576,Round4_Transactions!$A$2:$F$800,6,FALSE)), 0,VLOOKUP(G576,Round4_Transactions!$A$2:$F$800,6,FALSE))</f>
        <v>0</v>
      </c>
      <c r="M576" s="107">
        <f t="shared" si="79"/>
        <v>0</v>
      </c>
      <c r="N576" s="107">
        <f t="shared" si="81"/>
        <v>0</v>
      </c>
      <c r="O576" s="107">
        <f t="shared" si="82"/>
        <v>0</v>
      </c>
      <c r="P576" s="107">
        <f t="shared" si="83"/>
        <v>0</v>
      </c>
      <c r="Q576" s="107">
        <f t="shared" si="84"/>
        <v>0</v>
      </c>
      <c r="R576" s="107">
        <f t="shared" si="85"/>
        <v>0</v>
      </c>
      <c r="S576" s="107">
        <f t="shared" si="86"/>
        <v>0</v>
      </c>
      <c r="T576" s="107">
        <f t="shared" si="87"/>
        <v>0</v>
      </c>
      <c r="U576" s="107">
        <f t="shared" si="88"/>
        <v>0</v>
      </c>
      <c r="V576" s="107">
        <f t="shared" si="89"/>
        <v>0</v>
      </c>
      <c r="W576" s="107">
        <f t="shared" si="90"/>
        <v>0</v>
      </c>
      <c r="X576" s="107">
        <f t="shared" si="91"/>
        <v>0</v>
      </c>
      <c r="Y576" s="107">
        <f t="shared" si="92"/>
        <v>0</v>
      </c>
      <c r="Z576" s="107">
        <f t="shared" si="119"/>
        <v>0</v>
      </c>
      <c r="AA576" s="107">
        <f t="shared" si="120"/>
        <v>0</v>
      </c>
      <c r="AB576" s="107">
        <f t="shared" si="121"/>
        <v>0</v>
      </c>
      <c r="AC576" s="107">
        <f t="shared" si="122"/>
        <v>0</v>
      </c>
      <c r="AD576" s="107">
        <f t="shared" si="123"/>
        <v>0</v>
      </c>
      <c r="AE576" s="107">
        <f t="shared" si="124"/>
        <v>0</v>
      </c>
      <c r="AF576" s="107">
        <f t="shared" si="125"/>
        <v>0</v>
      </c>
      <c r="AG576" s="107">
        <f t="shared" si="126"/>
        <v>0</v>
      </c>
      <c r="AH576" s="107">
        <f t="shared" si="127"/>
        <v>0</v>
      </c>
      <c r="AI576" s="107">
        <f t="shared" si="128"/>
        <v>0</v>
      </c>
      <c r="AJ576" s="107">
        <f t="shared" si="129"/>
        <v>0</v>
      </c>
      <c r="AK576" s="107">
        <f t="shared" si="130"/>
        <v>0</v>
      </c>
    </row>
    <row r="577">
      <c r="A577" s="107"/>
      <c r="B577" s="107"/>
      <c r="C577" s="107"/>
      <c r="D577" s="107"/>
      <c r="E577" s="107"/>
      <c r="F577" s="108">
        <f t="shared" si="118"/>
        <v>9765</v>
      </c>
      <c r="G577" s="90" t="s">
        <v>768</v>
      </c>
      <c r="H577" s="14">
        <f>IF(ISNA(VLOOKUP(G577,Round4_Transactions!$A$2:$F$800,2,FALSE)), 0,VLOOKUP(G577,Round4_Transactions!$A$2:$F$800,2,FALSE))</f>
        <v>0</v>
      </c>
      <c r="I577" s="60">
        <f>IF(ISNA(VLOOKUP(G577,Round4_Transactions!$A$2:$F$800,3,FALSE)), 0,VLOOKUP(G577,Round4_Transactions!$A$2:$F$800,3,FALSE))</f>
        <v>0</v>
      </c>
      <c r="J577" s="60">
        <f>IF(ISNA(VLOOKUP(G577,Round4_Transactions!$A$2:$F$800,4,FALSE)), 0,VLOOKUP(G577,Round4_Transactions!$A$2:$F$800,4,FALSE))</f>
        <v>0</v>
      </c>
      <c r="K577" s="60">
        <f>IF(ISNA(VLOOKUP(G577,Round4_Transactions!$A$2:$F$800,5,FALSE)), 0,VLOOKUP(G577,Round4_Transactions!$A$2:$F$800,5,FALSE))</f>
        <v>0</v>
      </c>
      <c r="L577" s="86">
        <f>IF(ISNA(VLOOKUP(G577,Round4_Transactions!$A$2:$F$800,6,FALSE)), 0,VLOOKUP(G577,Round4_Transactions!$A$2:$F$800,6,FALSE))</f>
        <v>0</v>
      </c>
      <c r="M577" s="107">
        <f t="shared" si="79"/>
        <v>0</v>
      </c>
      <c r="N577" s="107">
        <f t="shared" si="81"/>
        <v>0</v>
      </c>
      <c r="O577" s="107">
        <f t="shared" si="82"/>
        <v>0</v>
      </c>
      <c r="P577" s="107">
        <f t="shared" si="83"/>
        <v>0</v>
      </c>
      <c r="Q577" s="107">
        <f t="shared" si="84"/>
        <v>0</v>
      </c>
      <c r="R577" s="107">
        <f t="shared" si="85"/>
        <v>0</v>
      </c>
      <c r="S577" s="107">
        <f t="shared" si="86"/>
        <v>0</v>
      </c>
      <c r="T577" s="107">
        <f t="shared" si="87"/>
        <v>0</v>
      </c>
      <c r="U577" s="107">
        <f t="shared" si="88"/>
        <v>0</v>
      </c>
      <c r="V577" s="107">
        <f t="shared" si="89"/>
        <v>0</v>
      </c>
      <c r="W577" s="107">
        <f t="shared" si="90"/>
        <v>0</v>
      </c>
      <c r="X577" s="107">
        <f t="shared" si="91"/>
        <v>0</v>
      </c>
      <c r="Y577" s="107">
        <f t="shared" si="92"/>
        <v>0</v>
      </c>
      <c r="Z577" s="107">
        <f t="shared" si="119"/>
        <v>0</v>
      </c>
      <c r="AA577" s="107">
        <f t="shared" si="120"/>
        <v>0</v>
      </c>
      <c r="AB577" s="107">
        <f t="shared" si="121"/>
        <v>0</v>
      </c>
      <c r="AC577" s="107">
        <f t="shared" si="122"/>
        <v>0</v>
      </c>
      <c r="AD577" s="107">
        <f t="shared" si="123"/>
        <v>0</v>
      </c>
      <c r="AE577" s="107">
        <f t="shared" si="124"/>
        <v>0</v>
      </c>
      <c r="AF577" s="107">
        <f t="shared" si="125"/>
        <v>0</v>
      </c>
      <c r="AG577" s="107">
        <f t="shared" si="126"/>
        <v>0</v>
      </c>
      <c r="AH577" s="107">
        <f t="shared" si="127"/>
        <v>0</v>
      </c>
      <c r="AI577" s="107">
        <f t="shared" si="128"/>
        <v>0</v>
      </c>
      <c r="AJ577" s="107">
        <f t="shared" si="129"/>
        <v>0</v>
      </c>
      <c r="AK577" s="107">
        <f t="shared" si="130"/>
        <v>0</v>
      </c>
    </row>
    <row r="578">
      <c r="A578" s="107"/>
      <c r="B578" s="107"/>
      <c r="C578" s="107"/>
      <c r="D578" s="107"/>
      <c r="E578" s="107"/>
      <c r="F578" s="108">
        <f t="shared" si="118"/>
        <v>9765</v>
      </c>
      <c r="G578" s="90" t="s">
        <v>769</v>
      </c>
      <c r="H578" s="14">
        <f>IF(ISNA(VLOOKUP(G578,Round4_Transactions!$A$2:$F$800,2,FALSE)), 0,VLOOKUP(G578,Round4_Transactions!$A$2:$F$800,2,FALSE))</f>
        <v>0</v>
      </c>
      <c r="I578" s="60">
        <f>IF(ISNA(VLOOKUP(G578,Round4_Transactions!$A$2:$F$800,3,FALSE)), 0,VLOOKUP(G578,Round4_Transactions!$A$2:$F$800,3,FALSE))</f>
        <v>0</v>
      </c>
      <c r="J578" s="60">
        <f>IF(ISNA(VLOOKUP(G578,Round4_Transactions!$A$2:$F$800,4,FALSE)), 0,VLOOKUP(G578,Round4_Transactions!$A$2:$F$800,4,FALSE))</f>
        <v>0</v>
      </c>
      <c r="K578" s="60">
        <f>IF(ISNA(VLOOKUP(G578,Round4_Transactions!$A$2:$F$800,5,FALSE)), 0,VLOOKUP(G578,Round4_Transactions!$A$2:$F$800,5,FALSE))</f>
        <v>0</v>
      </c>
      <c r="L578" s="86">
        <f>IF(ISNA(VLOOKUP(G578,Round4_Transactions!$A$2:$F$800,6,FALSE)), 0,VLOOKUP(G578,Round4_Transactions!$A$2:$F$800,6,FALSE))</f>
        <v>0</v>
      </c>
      <c r="M578" s="107">
        <f t="shared" si="79"/>
        <v>0</v>
      </c>
      <c r="N578" s="107">
        <f t="shared" si="81"/>
        <v>0</v>
      </c>
      <c r="O578" s="107">
        <f t="shared" si="82"/>
        <v>0</v>
      </c>
      <c r="P578" s="107">
        <f t="shared" si="83"/>
        <v>0</v>
      </c>
      <c r="Q578" s="107">
        <f t="shared" si="84"/>
        <v>0</v>
      </c>
      <c r="R578" s="107">
        <f t="shared" si="85"/>
        <v>0</v>
      </c>
      <c r="S578" s="107">
        <f t="shared" si="86"/>
        <v>0</v>
      </c>
      <c r="T578" s="107">
        <f t="shared" si="87"/>
        <v>0</v>
      </c>
      <c r="U578" s="107">
        <f t="shared" si="88"/>
        <v>0</v>
      </c>
      <c r="V578" s="107">
        <f t="shared" si="89"/>
        <v>0</v>
      </c>
      <c r="W578" s="107">
        <f t="shared" si="90"/>
        <v>0</v>
      </c>
      <c r="X578" s="107">
        <f t="shared" si="91"/>
        <v>0</v>
      </c>
      <c r="Y578" s="107">
        <f t="shared" si="92"/>
        <v>0</v>
      </c>
      <c r="Z578" s="107">
        <f t="shared" si="119"/>
        <v>0</v>
      </c>
      <c r="AA578" s="107">
        <f t="shared" si="120"/>
        <v>0</v>
      </c>
      <c r="AB578" s="107">
        <f t="shared" si="121"/>
        <v>0</v>
      </c>
      <c r="AC578" s="107">
        <f t="shared" si="122"/>
        <v>0</v>
      </c>
      <c r="AD578" s="107">
        <f t="shared" si="123"/>
        <v>0</v>
      </c>
      <c r="AE578" s="107">
        <f t="shared" si="124"/>
        <v>0</v>
      </c>
      <c r="AF578" s="107">
        <f t="shared" si="125"/>
        <v>0</v>
      </c>
      <c r="AG578" s="107">
        <f t="shared" si="126"/>
        <v>0</v>
      </c>
      <c r="AH578" s="107">
        <f t="shared" si="127"/>
        <v>0</v>
      </c>
      <c r="AI578" s="107">
        <f t="shared" si="128"/>
        <v>0</v>
      </c>
      <c r="AJ578" s="107">
        <f t="shared" si="129"/>
        <v>0</v>
      </c>
      <c r="AK578" s="107">
        <f t="shared" si="130"/>
        <v>0</v>
      </c>
    </row>
    <row r="579">
      <c r="A579" s="107"/>
      <c r="B579" s="107"/>
      <c r="C579" s="107"/>
      <c r="D579" s="107"/>
      <c r="E579" s="107"/>
      <c r="F579" s="108">
        <f t="shared" si="118"/>
        <v>9765</v>
      </c>
      <c r="G579" s="90" t="s">
        <v>770</v>
      </c>
      <c r="H579" s="14">
        <f>IF(ISNA(VLOOKUP(G579,Round4_Transactions!$A$2:$F$800,2,FALSE)), 0,VLOOKUP(G579,Round4_Transactions!$A$2:$F$800,2,FALSE))</f>
        <v>0</v>
      </c>
      <c r="I579" s="60">
        <f>IF(ISNA(VLOOKUP(G579,Round4_Transactions!$A$2:$F$800,3,FALSE)), 0,VLOOKUP(G579,Round4_Transactions!$A$2:$F$800,3,FALSE))</f>
        <v>0</v>
      </c>
      <c r="J579" s="60">
        <f>IF(ISNA(VLOOKUP(G579,Round4_Transactions!$A$2:$F$800,4,FALSE)), 0,VLOOKUP(G579,Round4_Transactions!$A$2:$F$800,4,FALSE))</f>
        <v>0</v>
      </c>
      <c r="K579" s="60">
        <f>IF(ISNA(VLOOKUP(G579,Round4_Transactions!$A$2:$F$800,5,FALSE)), 0,VLOOKUP(G579,Round4_Transactions!$A$2:$F$800,5,FALSE))</f>
        <v>0</v>
      </c>
      <c r="L579" s="86">
        <f>IF(ISNA(VLOOKUP(G579,Round4_Transactions!$A$2:$F$800,6,FALSE)), 0,VLOOKUP(G579,Round4_Transactions!$A$2:$F$800,6,FALSE))</f>
        <v>0</v>
      </c>
      <c r="M579" s="107">
        <f t="shared" si="79"/>
        <v>0</v>
      </c>
      <c r="N579" s="107">
        <f t="shared" si="81"/>
        <v>0</v>
      </c>
      <c r="O579" s="107">
        <f t="shared" si="82"/>
        <v>0</v>
      </c>
      <c r="P579" s="107">
        <f t="shared" si="83"/>
        <v>0</v>
      </c>
      <c r="Q579" s="107">
        <f t="shared" si="84"/>
        <v>0</v>
      </c>
      <c r="R579" s="107">
        <f t="shared" si="85"/>
        <v>0</v>
      </c>
      <c r="S579" s="107">
        <f t="shared" si="86"/>
        <v>0</v>
      </c>
      <c r="T579" s="107">
        <f t="shared" si="87"/>
        <v>0</v>
      </c>
      <c r="U579" s="107">
        <f t="shared" si="88"/>
        <v>0</v>
      </c>
      <c r="V579" s="107">
        <f t="shared" si="89"/>
        <v>0</v>
      </c>
      <c r="W579" s="107">
        <f t="shared" si="90"/>
        <v>0</v>
      </c>
      <c r="X579" s="107">
        <f t="shared" si="91"/>
        <v>0</v>
      </c>
      <c r="Y579" s="107">
        <f t="shared" si="92"/>
        <v>0</v>
      </c>
      <c r="Z579" s="107">
        <f t="shared" si="119"/>
        <v>0</v>
      </c>
      <c r="AA579" s="107">
        <f t="shared" si="120"/>
        <v>0</v>
      </c>
      <c r="AB579" s="107">
        <f t="shared" si="121"/>
        <v>0</v>
      </c>
      <c r="AC579" s="107">
        <f t="shared" si="122"/>
        <v>0</v>
      </c>
      <c r="AD579" s="107">
        <f t="shared" si="123"/>
        <v>0</v>
      </c>
      <c r="AE579" s="107">
        <f t="shared" si="124"/>
        <v>0</v>
      </c>
      <c r="AF579" s="107">
        <f t="shared" si="125"/>
        <v>0</v>
      </c>
      <c r="AG579" s="107">
        <f t="shared" si="126"/>
        <v>0</v>
      </c>
      <c r="AH579" s="107">
        <f t="shared" si="127"/>
        <v>0</v>
      </c>
      <c r="AI579" s="107">
        <f t="shared" si="128"/>
        <v>0</v>
      </c>
      <c r="AJ579" s="107">
        <f t="shared" si="129"/>
        <v>0</v>
      </c>
      <c r="AK579" s="107">
        <f t="shared" si="130"/>
        <v>0</v>
      </c>
    </row>
    <row r="580">
      <c r="A580" s="107"/>
      <c r="B580" s="107"/>
      <c r="C580" s="107"/>
      <c r="D580" s="107"/>
      <c r="E580" s="107"/>
      <c r="F580" s="108">
        <f t="shared" si="118"/>
        <v>9765</v>
      </c>
      <c r="G580" s="90" t="s">
        <v>771</v>
      </c>
      <c r="H580" s="14">
        <f>IF(ISNA(VLOOKUP(G580,Round4_Transactions!$A$2:$F$800,2,FALSE)), 0,VLOOKUP(G580,Round4_Transactions!$A$2:$F$800,2,FALSE))</f>
        <v>0</v>
      </c>
      <c r="I580" s="60">
        <f>IF(ISNA(VLOOKUP(G580,Round4_Transactions!$A$2:$F$800,3,FALSE)), 0,VLOOKUP(G580,Round4_Transactions!$A$2:$F$800,3,FALSE))</f>
        <v>0</v>
      </c>
      <c r="J580" s="60">
        <f>IF(ISNA(VLOOKUP(G580,Round4_Transactions!$A$2:$F$800,4,FALSE)), 0,VLOOKUP(G580,Round4_Transactions!$A$2:$F$800,4,FALSE))</f>
        <v>0</v>
      </c>
      <c r="K580" s="60">
        <f>IF(ISNA(VLOOKUP(G580,Round4_Transactions!$A$2:$F$800,5,FALSE)), 0,VLOOKUP(G580,Round4_Transactions!$A$2:$F$800,5,FALSE))</f>
        <v>0</v>
      </c>
      <c r="L580" s="86">
        <f>IF(ISNA(VLOOKUP(G580,Round4_Transactions!$A$2:$F$800,6,FALSE)), 0,VLOOKUP(G580,Round4_Transactions!$A$2:$F$800,6,FALSE))</f>
        <v>0</v>
      </c>
      <c r="M580" s="107">
        <f t="shared" si="79"/>
        <v>0</v>
      </c>
      <c r="N580" s="107">
        <f t="shared" si="81"/>
        <v>0</v>
      </c>
      <c r="O580" s="107">
        <f t="shared" si="82"/>
        <v>0</v>
      </c>
      <c r="P580" s="107">
        <f t="shared" si="83"/>
        <v>0</v>
      </c>
      <c r="Q580" s="107">
        <f t="shared" si="84"/>
        <v>0</v>
      </c>
      <c r="R580" s="107">
        <f t="shared" si="85"/>
        <v>0</v>
      </c>
      <c r="S580" s="107">
        <f t="shared" si="86"/>
        <v>0</v>
      </c>
      <c r="T580" s="107">
        <f t="shared" si="87"/>
        <v>0</v>
      </c>
      <c r="U580" s="107">
        <f t="shared" si="88"/>
        <v>0</v>
      </c>
      <c r="V580" s="107">
        <f t="shared" si="89"/>
        <v>0</v>
      </c>
      <c r="W580" s="107">
        <f t="shared" si="90"/>
        <v>0</v>
      </c>
      <c r="X580" s="107">
        <f t="shared" si="91"/>
        <v>0</v>
      </c>
      <c r="Y580" s="107">
        <f t="shared" si="92"/>
        <v>0</v>
      </c>
      <c r="Z580" s="107">
        <f t="shared" si="119"/>
        <v>0</v>
      </c>
      <c r="AA580" s="107">
        <f t="shared" si="120"/>
        <v>0</v>
      </c>
      <c r="AB580" s="107">
        <f t="shared" si="121"/>
        <v>0</v>
      </c>
      <c r="AC580" s="107">
        <f t="shared" si="122"/>
        <v>0</v>
      </c>
      <c r="AD580" s="107">
        <f t="shared" si="123"/>
        <v>0</v>
      </c>
      <c r="AE580" s="107">
        <f t="shared" si="124"/>
        <v>0</v>
      </c>
      <c r="AF580" s="107">
        <f t="shared" si="125"/>
        <v>0</v>
      </c>
      <c r="AG580" s="107">
        <f t="shared" si="126"/>
        <v>0</v>
      </c>
      <c r="AH580" s="107">
        <f t="shared" si="127"/>
        <v>0</v>
      </c>
      <c r="AI580" s="107">
        <f t="shared" si="128"/>
        <v>0</v>
      </c>
      <c r="AJ580" s="107">
        <f t="shared" si="129"/>
        <v>0</v>
      </c>
      <c r="AK580" s="107">
        <f t="shared" si="130"/>
        <v>0</v>
      </c>
    </row>
    <row r="581">
      <c r="A581" s="107"/>
      <c r="B581" s="107"/>
      <c r="C581" s="107"/>
      <c r="D581" s="107"/>
      <c r="E581" s="107"/>
      <c r="F581" s="108">
        <f t="shared" si="118"/>
        <v>9765</v>
      </c>
      <c r="G581" s="90" t="s">
        <v>772</v>
      </c>
      <c r="H581" s="14">
        <f>IF(ISNA(VLOOKUP(G581,Round4_Transactions!$A$2:$F$800,2,FALSE)), 0,VLOOKUP(G581,Round4_Transactions!$A$2:$F$800,2,FALSE))</f>
        <v>0</v>
      </c>
      <c r="I581" s="60">
        <f>IF(ISNA(VLOOKUP(G581,Round4_Transactions!$A$2:$F$800,3,FALSE)), 0,VLOOKUP(G581,Round4_Transactions!$A$2:$F$800,3,FALSE))</f>
        <v>0</v>
      </c>
      <c r="J581" s="60">
        <f>IF(ISNA(VLOOKUP(G581,Round4_Transactions!$A$2:$F$800,4,FALSE)), 0,VLOOKUP(G581,Round4_Transactions!$A$2:$F$800,4,FALSE))</f>
        <v>0</v>
      </c>
      <c r="K581" s="60">
        <f>IF(ISNA(VLOOKUP(G581,Round4_Transactions!$A$2:$F$800,5,FALSE)), 0,VLOOKUP(G581,Round4_Transactions!$A$2:$F$800,5,FALSE))</f>
        <v>0</v>
      </c>
      <c r="L581" s="86">
        <f>IF(ISNA(VLOOKUP(G581,Round4_Transactions!$A$2:$F$800,6,FALSE)), 0,VLOOKUP(G581,Round4_Transactions!$A$2:$F$800,6,FALSE))</f>
        <v>0</v>
      </c>
      <c r="M581" s="107">
        <f t="shared" si="79"/>
        <v>0</v>
      </c>
      <c r="N581" s="107">
        <f t="shared" si="81"/>
        <v>0</v>
      </c>
      <c r="O581" s="107">
        <f t="shared" si="82"/>
        <v>0</v>
      </c>
      <c r="P581" s="107">
        <f t="shared" si="83"/>
        <v>0</v>
      </c>
      <c r="Q581" s="107">
        <f t="shared" si="84"/>
        <v>0</v>
      </c>
      <c r="R581" s="107">
        <f t="shared" si="85"/>
        <v>0</v>
      </c>
      <c r="S581" s="107">
        <f t="shared" si="86"/>
        <v>0</v>
      </c>
      <c r="T581" s="107">
        <f t="shared" si="87"/>
        <v>0</v>
      </c>
      <c r="U581" s="107">
        <f t="shared" si="88"/>
        <v>0</v>
      </c>
      <c r="V581" s="107">
        <f t="shared" si="89"/>
        <v>0</v>
      </c>
      <c r="W581" s="107">
        <f t="shared" si="90"/>
        <v>0</v>
      </c>
      <c r="X581" s="107">
        <f t="shared" si="91"/>
        <v>0</v>
      </c>
      <c r="Y581" s="107">
        <f t="shared" si="92"/>
        <v>0</v>
      </c>
      <c r="Z581" s="107">
        <f t="shared" si="119"/>
        <v>0</v>
      </c>
      <c r="AA581" s="107">
        <f t="shared" si="120"/>
        <v>0</v>
      </c>
      <c r="AB581" s="107">
        <f t="shared" si="121"/>
        <v>0</v>
      </c>
      <c r="AC581" s="107">
        <f t="shared" si="122"/>
        <v>0</v>
      </c>
      <c r="AD581" s="107">
        <f t="shared" si="123"/>
        <v>0</v>
      </c>
      <c r="AE581" s="107">
        <f t="shared" si="124"/>
        <v>0</v>
      </c>
      <c r="AF581" s="107">
        <f t="shared" si="125"/>
        <v>0</v>
      </c>
      <c r="AG581" s="107">
        <f t="shared" si="126"/>
        <v>0</v>
      </c>
      <c r="AH581" s="107">
        <f t="shared" si="127"/>
        <v>0</v>
      </c>
      <c r="AI581" s="107">
        <f t="shared" si="128"/>
        <v>0</v>
      </c>
      <c r="AJ581" s="107">
        <f t="shared" si="129"/>
        <v>0</v>
      </c>
      <c r="AK581" s="107">
        <f t="shared" si="130"/>
        <v>0</v>
      </c>
    </row>
    <row r="582">
      <c r="A582" s="107"/>
      <c r="B582" s="107"/>
      <c r="C582" s="107"/>
      <c r="D582" s="107"/>
      <c r="E582" s="107"/>
      <c r="F582" s="108">
        <f t="shared" si="118"/>
        <v>9765</v>
      </c>
      <c r="G582" s="90" t="s">
        <v>773</v>
      </c>
      <c r="H582" s="14">
        <f>IF(ISNA(VLOOKUP(G582,Round4_Transactions!$A$2:$F$800,2,FALSE)), 0,VLOOKUP(G582,Round4_Transactions!$A$2:$F$800,2,FALSE))</f>
        <v>0</v>
      </c>
      <c r="I582" s="60">
        <f>IF(ISNA(VLOOKUP(G582,Round4_Transactions!$A$2:$F$800,3,FALSE)), 0,VLOOKUP(G582,Round4_Transactions!$A$2:$F$800,3,FALSE))</f>
        <v>0</v>
      </c>
      <c r="J582" s="60">
        <f>IF(ISNA(VLOOKUP(G582,Round4_Transactions!$A$2:$F$800,4,FALSE)), 0,VLOOKUP(G582,Round4_Transactions!$A$2:$F$800,4,FALSE))</f>
        <v>0</v>
      </c>
      <c r="K582" s="60">
        <f>IF(ISNA(VLOOKUP(G582,Round4_Transactions!$A$2:$F$800,5,FALSE)), 0,VLOOKUP(G582,Round4_Transactions!$A$2:$F$800,5,FALSE))</f>
        <v>0</v>
      </c>
      <c r="L582" s="86">
        <f>IF(ISNA(VLOOKUP(G582,Round4_Transactions!$A$2:$F$800,6,FALSE)), 0,VLOOKUP(G582,Round4_Transactions!$A$2:$F$800,6,FALSE))</f>
        <v>0</v>
      </c>
      <c r="M582" s="107">
        <f t="shared" si="79"/>
        <v>0</v>
      </c>
      <c r="N582" s="107">
        <f t="shared" si="81"/>
        <v>0</v>
      </c>
      <c r="O582" s="107">
        <f t="shared" si="82"/>
        <v>0</v>
      </c>
      <c r="P582" s="107">
        <f t="shared" si="83"/>
        <v>0</v>
      </c>
      <c r="Q582" s="107">
        <f t="shared" si="84"/>
        <v>0</v>
      </c>
      <c r="R582" s="107">
        <f t="shared" si="85"/>
        <v>0</v>
      </c>
      <c r="S582" s="107">
        <f t="shared" si="86"/>
        <v>0</v>
      </c>
      <c r="T582" s="107">
        <f t="shared" si="87"/>
        <v>0</v>
      </c>
      <c r="U582" s="107">
        <f t="shared" si="88"/>
        <v>0</v>
      </c>
      <c r="V582" s="107">
        <f t="shared" si="89"/>
        <v>0</v>
      </c>
      <c r="W582" s="107">
        <f t="shared" si="90"/>
        <v>0</v>
      </c>
      <c r="X582" s="107">
        <f t="shared" si="91"/>
        <v>0</v>
      </c>
      <c r="Y582" s="107">
        <f t="shared" si="92"/>
        <v>0</v>
      </c>
      <c r="Z582" s="107">
        <f t="shared" si="119"/>
        <v>0</v>
      </c>
      <c r="AA582" s="107">
        <f t="shared" si="120"/>
        <v>0</v>
      </c>
      <c r="AB582" s="107">
        <f t="shared" si="121"/>
        <v>0</v>
      </c>
      <c r="AC582" s="107">
        <f t="shared" si="122"/>
        <v>0</v>
      </c>
      <c r="AD582" s="107">
        <f t="shared" si="123"/>
        <v>0</v>
      </c>
      <c r="AE582" s="107">
        <f t="shared" si="124"/>
        <v>0</v>
      </c>
      <c r="AF582" s="107">
        <f t="shared" si="125"/>
        <v>0</v>
      </c>
      <c r="AG582" s="107">
        <f t="shared" si="126"/>
        <v>0</v>
      </c>
      <c r="AH582" s="107">
        <f t="shared" si="127"/>
        <v>0</v>
      </c>
      <c r="AI582" s="107">
        <f t="shared" si="128"/>
        <v>0</v>
      </c>
      <c r="AJ582" s="107">
        <f t="shared" si="129"/>
        <v>0</v>
      </c>
      <c r="AK582" s="107">
        <f t="shared" si="130"/>
        <v>0</v>
      </c>
    </row>
    <row r="583">
      <c r="A583" s="107"/>
      <c r="B583" s="107"/>
      <c r="C583" s="107"/>
      <c r="D583" s="107"/>
      <c r="E583" s="107"/>
      <c r="F583" s="108">
        <f t="shared" si="118"/>
        <v>9765</v>
      </c>
      <c r="G583" s="90" t="s">
        <v>774</v>
      </c>
      <c r="H583" s="14">
        <f>IF(ISNA(VLOOKUP(G583,Round4_Transactions!$A$2:$F$800,2,FALSE)), 0,VLOOKUP(G583,Round4_Transactions!$A$2:$F$800,2,FALSE))</f>
        <v>0</v>
      </c>
      <c r="I583" s="60">
        <f>IF(ISNA(VLOOKUP(G583,Round4_Transactions!$A$2:$F$800,3,FALSE)), 0,VLOOKUP(G583,Round4_Transactions!$A$2:$F$800,3,FALSE))</f>
        <v>0</v>
      </c>
      <c r="J583" s="60">
        <f>IF(ISNA(VLOOKUP(G583,Round4_Transactions!$A$2:$F$800,4,FALSE)), 0,VLOOKUP(G583,Round4_Transactions!$A$2:$F$800,4,FALSE))</f>
        <v>0</v>
      </c>
      <c r="K583" s="60">
        <f>IF(ISNA(VLOOKUP(G583,Round4_Transactions!$A$2:$F$800,5,FALSE)), 0,VLOOKUP(G583,Round4_Transactions!$A$2:$F$800,5,FALSE))</f>
        <v>0</v>
      </c>
      <c r="L583" s="86">
        <f>IF(ISNA(VLOOKUP(G583,Round4_Transactions!$A$2:$F$800,6,FALSE)), 0,VLOOKUP(G583,Round4_Transactions!$A$2:$F$800,6,FALSE))</f>
        <v>0</v>
      </c>
      <c r="M583" s="107">
        <f t="shared" si="79"/>
        <v>0</v>
      </c>
      <c r="N583" s="107">
        <f t="shared" si="81"/>
        <v>0</v>
      </c>
      <c r="O583" s="107">
        <f t="shared" si="82"/>
        <v>0</v>
      </c>
      <c r="P583" s="107">
        <f t="shared" si="83"/>
        <v>0</v>
      </c>
      <c r="Q583" s="107">
        <f t="shared" si="84"/>
        <v>0</v>
      </c>
      <c r="R583" s="107">
        <f t="shared" si="85"/>
        <v>0</v>
      </c>
      <c r="S583" s="107">
        <f t="shared" si="86"/>
        <v>0</v>
      </c>
      <c r="T583" s="107">
        <f t="shared" si="87"/>
        <v>0</v>
      </c>
      <c r="U583" s="107">
        <f t="shared" si="88"/>
        <v>0</v>
      </c>
      <c r="V583" s="107">
        <f t="shared" si="89"/>
        <v>0</v>
      </c>
      <c r="W583" s="107">
        <f t="shared" si="90"/>
        <v>0</v>
      </c>
      <c r="X583" s="107">
        <f t="shared" si="91"/>
        <v>0</v>
      </c>
      <c r="Y583" s="107">
        <f t="shared" si="92"/>
        <v>0</v>
      </c>
      <c r="Z583" s="107">
        <f t="shared" si="119"/>
        <v>0</v>
      </c>
      <c r="AA583" s="107">
        <f t="shared" si="120"/>
        <v>0</v>
      </c>
      <c r="AB583" s="107">
        <f t="shared" si="121"/>
        <v>0</v>
      </c>
      <c r="AC583" s="107">
        <f t="shared" si="122"/>
        <v>0</v>
      </c>
      <c r="AD583" s="107">
        <f t="shared" si="123"/>
        <v>0</v>
      </c>
      <c r="AE583" s="107">
        <f t="shared" si="124"/>
        <v>0</v>
      </c>
      <c r="AF583" s="107">
        <f t="shared" si="125"/>
        <v>0</v>
      </c>
      <c r="AG583" s="107">
        <f t="shared" si="126"/>
        <v>0</v>
      </c>
      <c r="AH583" s="107">
        <f t="shared" si="127"/>
        <v>0</v>
      </c>
      <c r="AI583" s="107">
        <f t="shared" si="128"/>
        <v>0</v>
      </c>
      <c r="AJ583" s="107">
        <f t="shared" si="129"/>
        <v>0</v>
      </c>
      <c r="AK583" s="107">
        <f t="shared" si="130"/>
        <v>0</v>
      </c>
    </row>
    <row r="584">
      <c r="A584" s="107"/>
      <c r="B584" s="107"/>
      <c r="C584" s="107"/>
      <c r="D584" s="107"/>
      <c r="E584" s="107"/>
      <c r="F584" s="108">
        <f t="shared" si="118"/>
        <v>9765</v>
      </c>
      <c r="G584" s="90" t="s">
        <v>775</v>
      </c>
      <c r="H584" s="14">
        <f>IF(ISNA(VLOOKUP(G584,Round4_Transactions!$A$2:$F$800,2,FALSE)), 0,VLOOKUP(G584,Round4_Transactions!$A$2:$F$800,2,FALSE))</f>
        <v>0</v>
      </c>
      <c r="I584" s="60">
        <f>IF(ISNA(VLOOKUP(G584,Round4_Transactions!$A$2:$F$800,3,FALSE)), 0,VLOOKUP(G584,Round4_Transactions!$A$2:$F$800,3,FALSE))</f>
        <v>0</v>
      </c>
      <c r="J584" s="60">
        <f>IF(ISNA(VLOOKUP(G584,Round4_Transactions!$A$2:$F$800,4,FALSE)), 0,VLOOKUP(G584,Round4_Transactions!$A$2:$F$800,4,FALSE))</f>
        <v>0</v>
      </c>
      <c r="K584" s="60">
        <f>IF(ISNA(VLOOKUP(G584,Round4_Transactions!$A$2:$F$800,5,FALSE)), 0,VLOOKUP(G584,Round4_Transactions!$A$2:$F$800,5,FALSE))</f>
        <v>0</v>
      </c>
      <c r="L584" s="86">
        <f>IF(ISNA(VLOOKUP(G584,Round4_Transactions!$A$2:$F$800,6,FALSE)), 0,VLOOKUP(G584,Round4_Transactions!$A$2:$F$800,6,FALSE))</f>
        <v>0</v>
      </c>
      <c r="M584" s="107">
        <f t="shared" si="79"/>
        <v>0</v>
      </c>
      <c r="N584" s="107">
        <f t="shared" si="81"/>
        <v>0</v>
      </c>
      <c r="O584" s="107">
        <f t="shared" si="82"/>
        <v>0</v>
      </c>
      <c r="P584" s="107">
        <f t="shared" si="83"/>
        <v>0</v>
      </c>
      <c r="Q584" s="107">
        <f t="shared" si="84"/>
        <v>0</v>
      </c>
      <c r="R584" s="107">
        <f t="shared" si="85"/>
        <v>0</v>
      </c>
      <c r="S584" s="107">
        <f t="shared" si="86"/>
        <v>0</v>
      </c>
      <c r="T584" s="107">
        <f t="shared" si="87"/>
        <v>0</v>
      </c>
      <c r="U584" s="107">
        <f t="shared" si="88"/>
        <v>0</v>
      </c>
      <c r="V584" s="107">
        <f t="shared" si="89"/>
        <v>0</v>
      </c>
      <c r="W584" s="107">
        <f t="shared" si="90"/>
        <v>0</v>
      </c>
      <c r="X584" s="107">
        <f t="shared" si="91"/>
        <v>0</v>
      </c>
      <c r="Y584" s="107">
        <f t="shared" si="92"/>
        <v>0</v>
      </c>
      <c r="Z584" s="107">
        <f t="shared" si="119"/>
        <v>0</v>
      </c>
      <c r="AA584" s="107">
        <f t="shared" si="120"/>
        <v>0</v>
      </c>
      <c r="AB584" s="107">
        <f t="shared" si="121"/>
        <v>0</v>
      </c>
      <c r="AC584" s="107">
        <f t="shared" si="122"/>
        <v>0</v>
      </c>
      <c r="AD584" s="107">
        <f t="shared" si="123"/>
        <v>0</v>
      </c>
      <c r="AE584" s="107">
        <f t="shared" si="124"/>
        <v>0</v>
      </c>
      <c r="AF584" s="107">
        <f t="shared" si="125"/>
        <v>0</v>
      </c>
      <c r="AG584" s="107">
        <f t="shared" si="126"/>
        <v>0</v>
      </c>
      <c r="AH584" s="107">
        <f t="shared" si="127"/>
        <v>0</v>
      </c>
      <c r="AI584" s="107">
        <f t="shared" si="128"/>
        <v>0</v>
      </c>
      <c r="AJ584" s="107">
        <f t="shared" si="129"/>
        <v>0</v>
      </c>
      <c r="AK584" s="107">
        <f t="shared" si="130"/>
        <v>0</v>
      </c>
    </row>
    <row r="585">
      <c r="A585" s="107"/>
      <c r="B585" s="107"/>
      <c r="C585" s="107"/>
      <c r="D585" s="107"/>
      <c r="E585" s="107"/>
      <c r="F585" s="108">
        <f t="shared" si="118"/>
        <v>9765</v>
      </c>
      <c r="G585" s="90" t="s">
        <v>776</v>
      </c>
      <c r="H585" s="14">
        <f>IF(ISNA(VLOOKUP(G585,Round4_Transactions!$A$2:$F$800,2,FALSE)), 0,VLOOKUP(G585,Round4_Transactions!$A$2:$F$800,2,FALSE))</f>
        <v>0</v>
      </c>
      <c r="I585" s="60">
        <f>IF(ISNA(VLOOKUP(G585,Round4_Transactions!$A$2:$F$800,3,FALSE)), 0,VLOOKUP(G585,Round4_Transactions!$A$2:$F$800,3,FALSE))</f>
        <v>0</v>
      </c>
      <c r="J585" s="60">
        <f>IF(ISNA(VLOOKUP(G585,Round4_Transactions!$A$2:$F$800,4,FALSE)), 0,VLOOKUP(G585,Round4_Transactions!$A$2:$F$800,4,FALSE))</f>
        <v>0</v>
      </c>
      <c r="K585" s="60">
        <f>IF(ISNA(VLOOKUP(G585,Round4_Transactions!$A$2:$F$800,5,FALSE)), 0,VLOOKUP(G585,Round4_Transactions!$A$2:$F$800,5,FALSE))</f>
        <v>0</v>
      </c>
      <c r="L585" s="86">
        <f>IF(ISNA(VLOOKUP(G585,Round4_Transactions!$A$2:$F$800,6,FALSE)), 0,VLOOKUP(G585,Round4_Transactions!$A$2:$F$800,6,FALSE))</f>
        <v>0</v>
      </c>
      <c r="M585" s="107">
        <f t="shared" si="79"/>
        <v>0</v>
      </c>
      <c r="N585" s="107">
        <f t="shared" si="81"/>
        <v>0</v>
      </c>
      <c r="O585" s="107">
        <f t="shared" si="82"/>
        <v>0</v>
      </c>
      <c r="P585" s="107">
        <f t="shared" si="83"/>
        <v>0</v>
      </c>
      <c r="Q585" s="107">
        <f t="shared" si="84"/>
        <v>0</v>
      </c>
      <c r="R585" s="107">
        <f t="shared" si="85"/>
        <v>0</v>
      </c>
      <c r="S585" s="107">
        <f t="shared" si="86"/>
        <v>0</v>
      </c>
      <c r="T585" s="107">
        <f t="shared" si="87"/>
        <v>0</v>
      </c>
      <c r="U585" s="107">
        <f t="shared" si="88"/>
        <v>0</v>
      </c>
      <c r="V585" s="107">
        <f t="shared" si="89"/>
        <v>0</v>
      </c>
      <c r="W585" s="107">
        <f t="shared" si="90"/>
        <v>0</v>
      </c>
      <c r="X585" s="107">
        <f t="shared" si="91"/>
        <v>0</v>
      </c>
      <c r="Y585" s="107">
        <f t="shared" si="92"/>
        <v>0</v>
      </c>
      <c r="Z585" s="107">
        <f t="shared" si="119"/>
        <v>0</v>
      </c>
      <c r="AA585" s="107">
        <f t="shared" si="120"/>
        <v>0</v>
      </c>
      <c r="AB585" s="107">
        <f t="shared" si="121"/>
        <v>0</v>
      </c>
      <c r="AC585" s="107">
        <f t="shared" si="122"/>
        <v>0</v>
      </c>
      <c r="AD585" s="107">
        <f t="shared" si="123"/>
        <v>0</v>
      </c>
      <c r="AE585" s="107">
        <f t="shared" si="124"/>
        <v>0</v>
      </c>
      <c r="AF585" s="107">
        <f t="shared" si="125"/>
        <v>0</v>
      </c>
      <c r="AG585" s="107">
        <f t="shared" si="126"/>
        <v>0</v>
      </c>
      <c r="AH585" s="107">
        <f t="shared" si="127"/>
        <v>0</v>
      </c>
      <c r="AI585" s="107">
        <f t="shared" si="128"/>
        <v>0</v>
      </c>
      <c r="AJ585" s="107">
        <f t="shared" si="129"/>
        <v>0</v>
      </c>
      <c r="AK585" s="107">
        <f t="shared" si="130"/>
        <v>0</v>
      </c>
    </row>
    <row r="586">
      <c r="A586" s="107"/>
      <c r="B586" s="107"/>
      <c r="C586" s="107"/>
      <c r="D586" s="107"/>
      <c r="E586" s="107"/>
      <c r="F586" s="108">
        <f t="shared" si="118"/>
        <v>9765</v>
      </c>
      <c r="G586" s="90" t="s">
        <v>777</v>
      </c>
      <c r="H586" s="14">
        <f>IF(ISNA(VLOOKUP(G586,Round4_Transactions!$A$2:$F$800,2,FALSE)), 0,VLOOKUP(G586,Round4_Transactions!$A$2:$F$800,2,FALSE))</f>
        <v>0</v>
      </c>
      <c r="I586" s="60">
        <f>IF(ISNA(VLOOKUP(G586,Round4_Transactions!$A$2:$F$800,3,FALSE)), 0,VLOOKUP(G586,Round4_Transactions!$A$2:$F$800,3,FALSE))</f>
        <v>0</v>
      </c>
      <c r="J586" s="60">
        <f>IF(ISNA(VLOOKUP(G586,Round4_Transactions!$A$2:$F$800,4,FALSE)), 0,VLOOKUP(G586,Round4_Transactions!$A$2:$F$800,4,FALSE))</f>
        <v>0</v>
      </c>
      <c r="K586" s="60">
        <f>IF(ISNA(VLOOKUP(G586,Round4_Transactions!$A$2:$F$800,5,FALSE)), 0,VLOOKUP(G586,Round4_Transactions!$A$2:$F$800,5,FALSE))</f>
        <v>0</v>
      </c>
      <c r="L586" s="86">
        <f>IF(ISNA(VLOOKUP(G586,Round4_Transactions!$A$2:$F$800,6,FALSE)), 0,VLOOKUP(G586,Round4_Transactions!$A$2:$F$800,6,FALSE))</f>
        <v>0</v>
      </c>
      <c r="M586" s="107">
        <f t="shared" si="79"/>
        <v>0</v>
      </c>
      <c r="N586" s="107">
        <f t="shared" si="81"/>
        <v>0</v>
      </c>
      <c r="O586" s="107">
        <f t="shared" si="82"/>
        <v>0</v>
      </c>
      <c r="P586" s="107">
        <f t="shared" si="83"/>
        <v>0</v>
      </c>
      <c r="Q586" s="107">
        <f t="shared" si="84"/>
        <v>0</v>
      </c>
      <c r="R586" s="107">
        <f t="shared" si="85"/>
        <v>0</v>
      </c>
      <c r="S586" s="107">
        <f t="shared" si="86"/>
        <v>0</v>
      </c>
      <c r="T586" s="107">
        <f t="shared" si="87"/>
        <v>0</v>
      </c>
      <c r="U586" s="107">
        <f t="shared" si="88"/>
        <v>0</v>
      </c>
      <c r="V586" s="107">
        <f t="shared" si="89"/>
        <v>0</v>
      </c>
      <c r="W586" s="107">
        <f t="shared" si="90"/>
        <v>0</v>
      </c>
      <c r="X586" s="107">
        <f t="shared" si="91"/>
        <v>0</v>
      </c>
      <c r="Y586" s="107">
        <f t="shared" si="92"/>
        <v>0</v>
      </c>
      <c r="Z586" s="107">
        <f t="shared" si="119"/>
        <v>0</v>
      </c>
      <c r="AA586" s="107">
        <f t="shared" si="120"/>
        <v>0</v>
      </c>
      <c r="AB586" s="107">
        <f t="shared" si="121"/>
        <v>0</v>
      </c>
      <c r="AC586" s="107">
        <f t="shared" si="122"/>
        <v>0</v>
      </c>
      <c r="AD586" s="107">
        <f t="shared" si="123"/>
        <v>0</v>
      </c>
      <c r="AE586" s="107">
        <f t="shared" si="124"/>
        <v>0</v>
      </c>
      <c r="AF586" s="107">
        <f t="shared" si="125"/>
        <v>0</v>
      </c>
      <c r="AG586" s="107">
        <f t="shared" si="126"/>
        <v>0</v>
      </c>
      <c r="AH586" s="107">
        <f t="shared" si="127"/>
        <v>0</v>
      </c>
      <c r="AI586" s="107">
        <f t="shared" si="128"/>
        <v>0</v>
      </c>
      <c r="AJ586" s="107">
        <f t="shared" si="129"/>
        <v>0</v>
      </c>
      <c r="AK586" s="107">
        <f t="shared" si="130"/>
        <v>0</v>
      </c>
    </row>
    <row r="587">
      <c r="A587" s="107"/>
      <c r="B587" s="107"/>
      <c r="C587" s="107"/>
      <c r="D587" s="107"/>
      <c r="E587" s="107"/>
      <c r="F587" s="108">
        <f t="shared" si="118"/>
        <v>9765</v>
      </c>
      <c r="G587" s="90" t="s">
        <v>778</v>
      </c>
      <c r="H587" s="14">
        <f>IF(ISNA(VLOOKUP(G587,Round4_Transactions!$A$2:$F$800,2,FALSE)), 0,VLOOKUP(G587,Round4_Transactions!$A$2:$F$800,2,FALSE))</f>
        <v>0</v>
      </c>
      <c r="I587" s="60">
        <f>IF(ISNA(VLOOKUP(G587,Round4_Transactions!$A$2:$F$800,3,FALSE)), 0,VLOOKUP(G587,Round4_Transactions!$A$2:$F$800,3,FALSE))</f>
        <v>0</v>
      </c>
      <c r="J587" s="60">
        <f>IF(ISNA(VLOOKUP(G587,Round4_Transactions!$A$2:$F$800,4,FALSE)), 0,VLOOKUP(G587,Round4_Transactions!$A$2:$F$800,4,FALSE))</f>
        <v>0</v>
      </c>
      <c r="K587" s="60">
        <f>IF(ISNA(VLOOKUP(G587,Round4_Transactions!$A$2:$F$800,5,FALSE)), 0,VLOOKUP(G587,Round4_Transactions!$A$2:$F$800,5,FALSE))</f>
        <v>0</v>
      </c>
      <c r="L587" s="86">
        <f>IF(ISNA(VLOOKUP(G587,Round4_Transactions!$A$2:$F$800,6,FALSE)), 0,VLOOKUP(G587,Round4_Transactions!$A$2:$F$800,6,FALSE))</f>
        <v>0</v>
      </c>
      <c r="M587" s="107">
        <f t="shared" si="79"/>
        <v>0</v>
      </c>
      <c r="N587" s="107">
        <f t="shared" si="81"/>
        <v>0</v>
      </c>
      <c r="O587" s="107">
        <f t="shared" si="82"/>
        <v>0</v>
      </c>
      <c r="P587" s="107">
        <f t="shared" si="83"/>
        <v>0</v>
      </c>
      <c r="Q587" s="107">
        <f t="shared" si="84"/>
        <v>0</v>
      </c>
      <c r="R587" s="107">
        <f t="shared" si="85"/>
        <v>0</v>
      </c>
      <c r="S587" s="107">
        <f t="shared" si="86"/>
        <v>0</v>
      </c>
      <c r="T587" s="107">
        <f t="shared" si="87"/>
        <v>0</v>
      </c>
      <c r="U587" s="107">
        <f t="shared" si="88"/>
        <v>0</v>
      </c>
      <c r="V587" s="107">
        <f t="shared" si="89"/>
        <v>0</v>
      </c>
      <c r="W587" s="107">
        <f t="shared" si="90"/>
        <v>0</v>
      </c>
      <c r="X587" s="107">
        <f t="shared" si="91"/>
        <v>0</v>
      </c>
      <c r="Y587" s="107">
        <f t="shared" si="92"/>
        <v>0</v>
      </c>
      <c r="Z587" s="107">
        <f t="shared" si="119"/>
        <v>0</v>
      </c>
      <c r="AA587" s="107">
        <f t="shared" si="120"/>
        <v>0</v>
      </c>
      <c r="AB587" s="107">
        <f t="shared" si="121"/>
        <v>0</v>
      </c>
      <c r="AC587" s="107">
        <f t="shared" si="122"/>
        <v>0</v>
      </c>
      <c r="AD587" s="107">
        <f t="shared" si="123"/>
        <v>0</v>
      </c>
      <c r="AE587" s="107">
        <f t="shared" si="124"/>
        <v>0</v>
      </c>
      <c r="AF587" s="107">
        <f t="shared" si="125"/>
        <v>0</v>
      </c>
      <c r="AG587" s="107">
        <f t="shared" si="126"/>
        <v>0</v>
      </c>
      <c r="AH587" s="107">
        <f t="shared" si="127"/>
        <v>0</v>
      </c>
      <c r="AI587" s="107">
        <f t="shared" si="128"/>
        <v>0</v>
      </c>
      <c r="AJ587" s="107">
        <f t="shared" si="129"/>
        <v>0</v>
      </c>
      <c r="AK587" s="107">
        <f t="shared" si="130"/>
        <v>0</v>
      </c>
    </row>
    <row r="588">
      <c r="A588" s="107"/>
      <c r="B588" s="107"/>
      <c r="C588" s="107"/>
      <c r="D588" s="107"/>
      <c r="E588" s="107"/>
      <c r="F588" s="108">
        <f t="shared" si="118"/>
        <v>9765</v>
      </c>
      <c r="G588" s="90" t="s">
        <v>779</v>
      </c>
      <c r="H588" s="14">
        <f>IF(ISNA(VLOOKUP(G588,Round4_Transactions!$A$2:$F$800,2,FALSE)), 0,VLOOKUP(G588,Round4_Transactions!$A$2:$F$800,2,FALSE))</f>
        <v>0</v>
      </c>
      <c r="I588" s="60">
        <f>IF(ISNA(VLOOKUP(G588,Round4_Transactions!$A$2:$F$800,3,FALSE)), 0,VLOOKUP(G588,Round4_Transactions!$A$2:$F$800,3,FALSE))</f>
        <v>0</v>
      </c>
      <c r="J588" s="60">
        <f>IF(ISNA(VLOOKUP(G588,Round4_Transactions!$A$2:$F$800,4,FALSE)), 0,VLOOKUP(G588,Round4_Transactions!$A$2:$F$800,4,FALSE))</f>
        <v>0</v>
      </c>
      <c r="K588" s="60">
        <f>IF(ISNA(VLOOKUP(G588,Round4_Transactions!$A$2:$F$800,5,FALSE)), 0,VLOOKUP(G588,Round4_Transactions!$A$2:$F$800,5,FALSE))</f>
        <v>0</v>
      </c>
      <c r="L588" s="86">
        <f>IF(ISNA(VLOOKUP(G588,Round4_Transactions!$A$2:$F$800,6,FALSE)), 0,VLOOKUP(G588,Round4_Transactions!$A$2:$F$800,6,FALSE))</f>
        <v>0</v>
      </c>
      <c r="M588" s="107">
        <f t="shared" si="79"/>
        <v>0</v>
      </c>
      <c r="N588" s="107">
        <f t="shared" si="81"/>
        <v>0</v>
      </c>
      <c r="O588" s="107">
        <f t="shared" si="82"/>
        <v>0</v>
      </c>
      <c r="P588" s="107">
        <f t="shared" si="83"/>
        <v>0</v>
      </c>
      <c r="Q588" s="107">
        <f t="shared" si="84"/>
        <v>0</v>
      </c>
      <c r="R588" s="107">
        <f t="shared" si="85"/>
        <v>0</v>
      </c>
      <c r="S588" s="107">
        <f t="shared" si="86"/>
        <v>0</v>
      </c>
      <c r="T588" s="107">
        <f t="shared" si="87"/>
        <v>0</v>
      </c>
      <c r="U588" s="107">
        <f t="shared" si="88"/>
        <v>0</v>
      </c>
      <c r="V588" s="107">
        <f t="shared" si="89"/>
        <v>0</v>
      </c>
      <c r="W588" s="107">
        <f t="shared" si="90"/>
        <v>0</v>
      </c>
      <c r="X588" s="107">
        <f t="shared" si="91"/>
        <v>0</v>
      </c>
      <c r="Y588" s="107">
        <f t="shared" si="92"/>
        <v>0</v>
      </c>
      <c r="Z588" s="107">
        <f t="shared" si="119"/>
        <v>0</v>
      </c>
      <c r="AA588" s="107">
        <f t="shared" si="120"/>
        <v>0</v>
      </c>
      <c r="AB588" s="107">
        <f t="shared" si="121"/>
        <v>0</v>
      </c>
      <c r="AC588" s="107">
        <f t="shared" si="122"/>
        <v>0</v>
      </c>
      <c r="AD588" s="107">
        <f t="shared" si="123"/>
        <v>0</v>
      </c>
      <c r="AE588" s="107">
        <f t="shared" si="124"/>
        <v>0</v>
      </c>
      <c r="AF588" s="107">
        <f t="shared" si="125"/>
        <v>0</v>
      </c>
      <c r="AG588" s="107">
        <f t="shared" si="126"/>
        <v>0</v>
      </c>
      <c r="AH588" s="107">
        <f t="shared" si="127"/>
        <v>0</v>
      </c>
      <c r="AI588" s="107">
        <f t="shared" si="128"/>
        <v>0</v>
      </c>
      <c r="AJ588" s="107">
        <f t="shared" si="129"/>
        <v>0</v>
      </c>
      <c r="AK588" s="107">
        <f t="shared" si="130"/>
        <v>0</v>
      </c>
    </row>
    <row r="589">
      <c r="A589" s="107"/>
      <c r="B589" s="107"/>
      <c r="C589" s="107"/>
      <c r="D589" s="107"/>
      <c r="E589" s="107"/>
      <c r="F589" s="108">
        <f t="shared" si="118"/>
        <v>9765</v>
      </c>
      <c r="G589" s="90" t="s">
        <v>780</v>
      </c>
      <c r="H589" s="14">
        <f>IF(ISNA(VLOOKUP(G589,Round4_Transactions!$A$2:$F$800,2,FALSE)), 0,VLOOKUP(G589,Round4_Transactions!$A$2:$F$800,2,FALSE))</f>
        <v>0</v>
      </c>
      <c r="I589" s="60">
        <f>IF(ISNA(VLOOKUP(G589,Round4_Transactions!$A$2:$F$800,3,FALSE)), 0,VLOOKUP(G589,Round4_Transactions!$A$2:$F$800,3,FALSE))</f>
        <v>0</v>
      </c>
      <c r="J589" s="60">
        <f>IF(ISNA(VLOOKUP(G589,Round4_Transactions!$A$2:$F$800,4,FALSE)), 0,VLOOKUP(G589,Round4_Transactions!$A$2:$F$800,4,FALSE))</f>
        <v>0</v>
      </c>
      <c r="K589" s="60">
        <f>IF(ISNA(VLOOKUP(G589,Round4_Transactions!$A$2:$F$800,5,FALSE)), 0,VLOOKUP(G589,Round4_Transactions!$A$2:$F$800,5,FALSE))</f>
        <v>0</v>
      </c>
      <c r="L589" s="86">
        <f>IF(ISNA(VLOOKUP(G589,Round4_Transactions!$A$2:$F$800,6,FALSE)), 0,VLOOKUP(G589,Round4_Transactions!$A$2:$F$800,6,FALSE))</f>
        <v>0</v>
      </c>
      <c r="M589" s="107">
        <f t="shared" si="79"/>
        <v>0</v>
      </c>
      <c r="N589" s="107">
        <f t="shared" si="81"/>
        <v>0</v>
      </c>
      <c r="O589" s="107">
        <f t="shared" si="82"/>
        <v>0</v>
      </c>
      <c r="P589" s="107">
        <f t="shared" si="83"/>
        <v>0</v>
      </c>
      <c r="Q589" s="107">
        <f t="shared" si="84"/>
        <v>0</v>
      </c>
      <c r="R589" s="107">
        <f t="shared" si="85"/>
        <v>0</v>
      </c>
      <c r="S589" s="107">
        <f t="shared" si="86"/>
        <v>0</v>
      </c>
      <c r="T589" s="107">
        <f t="shared" si="87"/>
        <v>0</v>
      </c>
      <c r="U589" s="107">
        <f t="shared" si="88"/>
        <v>0</v>
      </c>
      <c r="V589" s="107">
        <f t="shared" si="89"/>
        <v>0</v>
      </c>
      <c r="W589" s="107">
        <f t="shared" si="90"/>
        <v>0</v>
      </c>
      <c r="X589" s="107">
        <f t="shared" si="91"/>
        <v>0</v>
      </c>
      <c r="Y589" s="107">
        <f t="shared" si="92"/>
        <v>0</v>
      </c>
      <c r="Z589" s="107">
        <f t="shared" si="119"/>
        <v>0</v>
      </c>
      <c r="AA589" s="107">
        <f t="shared" si="120"/>
        <v>0</v>
      </c>
      <c r="AB589" s="107">
        <f t="shared" si="121"/>
        <v>0</v>
      </c>
      <c r="AC589" s="107">
        <f t="shared" si="122"/>
        <v>0</v>
      </c>
      <c r="AD589" s="107">
        <f t="shared" si="123"/>
        <v>0</v>
      </c>
      <c r="AE589" s="107">
        <f t="shared" si="124"/>
        <v>0</v>
      </c>
      <c r="AF589" s="107">
        <f t="shared" si="125"/>
        <v>0</v>
      </c>
      <c r="AG589" s="107">
        <f t="shared" si="126"/>
        <v>0</v>
      </c>
      <c r="AH589" s="107">
        <f t="shared" si="127"/>
        <v>0</v>
      </c>
      <c r="AI589" s="107">
        <f t="shared" si="128"/>
        <v>0</v>
      </c>
      <c r="AJ589" s="107">
        <f t="shared" si="129"/>
        <v>0</v>
      </c>
      <c r="AK589" s="107">
        <f t="shared" si="130"/>
        <v>0</v>
      </c>
    </row>
    <row r="590">
      <c r="A590" s="107"/>
      <c r="B590" s="107"/>
      <c r="C590" s="107"/>
      <c r="D590" s="107"/>
      <c r="E590" s="107"/>
      <c r="F590" s="108">
        <f t="shared" si="118"/>
        <v>9765</v>
      </c>
      <c r="G590" s="90" t="s">
        <v>781</v>
      </c>
      <c r="H590" s="14">
        <f>IF(ISNA(VLOOKUP(G590,Round4_Transactions!$A$2:$F$800,2,FALSE)), 0,VLOOKUP(G590,Round4_Transactions!$A$2:$F$800,2,FALSE))</f>
        <v>0</v>
      </c>
      <c r="I590" s="60">
        <f>IF(ISNA(VLOOKUP(G590,Round4_Transactions!$A$2:$F$800,3,FALSE)), 0,VLOOKUP(G590,Round4_Transactions!$A$2:$F$800,3,FALSE))</f>
        <v>0</v>
      </c>
      <c r="J590" s="60">
        <f>IF(ISNA(VLOOKUP(G590,Round4_Transactions!$A$2:$F$800,4,FALSE)), 0,VLOOKUP(G590,Round4_Transactions!$A$2:$F$800,4,FALSE))</f>
        <v>0</v>
      </c>
      <c r="K590" s="60">
        <f>IF(ISNA(VLOOKUP(G590,Round4_Transactions!$A$2:$F$800,5,FALSE)), 0,VLOOKUP(G590,Round4_Transactions!$A$2:$F$800,5,FALSE))</f>
        <v>0</v>
      </c>
      <c r="L590" s="86">
        <f>IF(ISNA(VLOOKUP(G590,Round4_Transactions!$A$2:$F$800,6,FALSE)), 0,VLOOKUP(G590,Round4_Transactions!$A$2:$F$800,6,FALSE))</f>
        <v>0</v>
      </c>
      <c r="M590" s="107">
        <f t="shared" si="79"/>
        <v>0</v>
      </c>
      <c r="N590" s="107">
        <f t="shared" si="81"/>
        <v>0</v>
      </c>
      <c r="O590" s="107">
        <f t="shared" si="82"/>
        <v>0</v>
      </c>
      <c r="P590" s="107">
        <f t="shared" si="83"/>
        <v>0</v>
      </c>
      <c r="Q590" s="107">
        <f t="shared" si="84"/>
        <v>0</v>
      </c>
      <c r="R590" s="107">
        <f t="shared" si="85"/>
        <v>0</v>
      </c>
      <c r="S590" s="107">
        <f t="shared" si="86"/>
        <v>0</v>
      </c>
      <c r="T590" s="107">
        <f t="shared" si="87"/>
        <v>0</v>
      </c>
      <c r="U590" s="107">
        <f t="shared" si="88"/>
        <v>0</v>
      </c>
      <c r="V590" s="107">
        <f t="shared" si="89"/>
        <v>0</v>
      </c>
      <c r="W590" s="107">
        <f t="shared" si="90"/>
        <v>0</v>
      </c>
      <c r="X590" s="107">
        <f t="shared" si="91"/>
        <v>0</v>
      </c>
      <c r="Y590" s="107">
        <f t="shared" si="92"/>
        <v>0</v>
      </c>
      <c r="Z590" s="107">
        <f t="shared" si="119"/>
        <v>0</v>
      </c>
      <c r="AA590" s="107">
        <f t="shared" si="120"/>
        <v>0</v>
      </c>
      <c r="AB590" s="107">
        <f t="shared" si="121"/>
        <v>0</v>
      </c>
      <c r="AC590" s="107">
        <f t="shared" si="122"/>
        <v>0</v>
      </c>
      <c r="AD590" s="107">
        <f t="shared" si="123"/>
        <v>0</v>
      </c>
      <c r="AE590" s="107">
        <f t="shared" si="124"/>
        <v>0</v>
      </c>
      <c r="AF590" s="107">
        <f t="shared" si="125"/>
        <v>0</v>
      </c>
      <c r="AG590" s="107">
        <f t="shared" si="126"/>
        <v>0</v>
      </c>
      <c r="AH590" s="107">
        <f t="shared" si="127"/>
        <v>0</v>
      </c>
      <c r="AI590" s="107">
        <f t="shared" si="128"/>
        <v>0</v>
      </c>
      <c r="AJ590" s="107">
        <f t="shared" si="129"/>
        <v>0</v>
      </c>
      <c r="AK590" s="107">
        <f t="shared" si="130"/>
        <v>0</v>
      </c>
    </row>
    <row r="591">
      <c r="A591" s="107"/>
      <c r="B591" s="107"/>
      <c r="C591" s="107"/>
      <c r="D591" s="107"/>
      <c r="E591" s="107"/>
      <c r="F591" s="108">
        <f t="shared" si="118"/>
        <v>9765</v>
      </c>
      <c r="G591" s="90" t="s">
        <v>782</v>
      </c>
      <c r="H591" s="14">
        <f>IF(ISNA(VLOOKUP(G591,Round4_Transactions!$A$2:$F$800,2,FALSE)), 0,VLOOKUP(G591,Round4_Transactions!$A$2:$F$800,2,FALSE))</f>
        <v>0</v>
      </c>
      <c r="I591" s="60">
        <f>IF(ISNA(VLOOKUP(G591,Round4_Transactions!$A$2:$F$800,3,FALSE)), 0,VLOOKUP(G591,Round4_Transactions!$A$2:$F$800,3,FALSE))</f>
        <v>0</v>
      </c>
      <c r="J591" s="60">
        <f>IF(ISNA(VLOOKUP(G591,Round4_Transactions!$A$2:$F$800,4,FALSE)), 0,VLOOKUP(G591,Round4_Transactions!$A$2:$F$800,4,FALSE))</f>
        <v>0</v>
      </c>
      <c r="K591" s="60">
        <f>IF(ISNA(VLOOKUP(G591,Round4_Transactions!$A$2:$F$800,5,FALSE)), 0,VLOOKUP(G591,Round4_Transactions!$A$2:$F$800,5,FALSE))</f>
        <v>0</v>
      </c>
      <c r="L591" s="86">
        <f>IF(ISNA(VLOOKUP(G591,Round4_Transactions!$A$2:$F$800,6,FALSE)), 0,VLOOKUP(G591,Round4_Transactions!$A$2:$F$800,6,FALSE))</f>
        <v>0</v>
      </c>
      <c r="M591" s="107">
        <f t="shared" si="79"/>
        <v>0</v>
      </c>
      <c r="N591" s="107">
        <f t="shared" si="81"/>
        <v>0</v>
      </c>
      <c r="O591" s="107">
        <f t="shared" si="82"/>
        <v>0</v>
      </c>
      <c r="P591" s="107">
        <f t="shared" si="83"/>
        <v>0</v>
      </c>
      <c r="Q591" s="107">
        <f t="shared" si="84"/>
        <v>0</v>
      </c>
      <c r="R591" s="107">
        <f t="shared" si="85"/>
        <v>0</v>
      </c>
      <c r="S591" s="107">
        <f t="shared" si="86"/>
        <v>0</v>
      </c>
      <c r="T591" s="107">
        <f t="shared" si="87"/>
        <v>0</v>
      </c>
      <c r="U591" s="107">
        <f t="shared" si="88"/>
        <v>0</v>
      </c>
      <c r="V591" s="107">
        <f t="shared" si="89"/>
        <v>0</v>
      </c>
      <c r="W591" s="107">
        <f t="shared" si="90"/>
        <v>0</v>
      </c>
      <c r="X591" s="107">
        <f t="shared" si="91"/>
        <v>0</v>
      </c>
      <c r="Y591" s="107">
        <f t="shared" si="92"/>
        <v>0</v>
      </c>
      <c r="Z591" s="107">
        <f t="shared" si="119"/>
        <v>0</v>
      </c>
      <c r="AA591" s="107">
        <f t="shared" si="120"/>
        <v>0</v>
      </c>
      <c r="AB591" s="107">
        <f t="shared" si="121"/>
        <v>0</v>
      </c>
      <c r="AC591" s="107">
        <f t="shared" si="122"/>
        <v>0</v>
      </c>
      <c r="AD591" s="107">
        <f t="shared" si="123"/>
        <v>0</v>
      </c>
      <c r="AE591" s="107">
        <f t="shared" si="124"/>
        <v>0</v>
      </c>
      <c r="AF591" s="107">
        <f t="shared" si="125"/>
        <v>0</v>
      </c>
      <c r="AG591" s="107">
        <f t="shared" si="126"/>
        <v>0</v>
      </c>
      <c r="AH591" s="107">
        <f t="shared" si="127"/>
        <v>0</v>
      </c>
      <c r="AI591" s="107">
        <f t="shared" si="128"/>
        <v>0</v>
      </c>
      <c r="AJ591" s="107">
        <f t="shared" si="129"/>
        <v>0</v>
      </c>
      <c r="AK591" s="107">
        <f t="shared" si="130"/>
        <v>0</v>
      </c>
    </row>
    <row r="592">
      <c r="A592" s="107"/>
      <c r="B592" s="107"/>
      <c r="C592" s="107"/>
      <c r="D592" s="107"/>
      <c r="E592" s="107"/>
      <c r="F592" s="108">
        <f t="shared" si="118"/>
        <v>9765</v>
      </c>
      <c r="G592" s="90" t="s">
        <v>783</v>
      </c>
      <c r="H592" s="14">
        <f>IF(ISNA(VLOOKUP(G592,Round4_Transactions!$A$2:$F$800,2,FALSE)), 0,VLOOKUP(G592,Round4_Transactions!$A$2:$F$800,2,FALSE))</f>
        <v>0</v>
      </c>
      <c r="I592" s="60">
        <f>IF(ISNA(VLOOKUP(G592,Round4_Transactions!$A$2:$F$800,3,FALSE)), 0,VLOOKUP(G592,Round4_Transactions!$A$2:$F$800,3,FALSE))</f>
        <v>0</v>
      </c>
      <c r="J592" s="60">
        <f>IF(ISNA(VLOOKUP(G592,Round4_Transactions!$A$2:$F$800,4,FALSE)), 0,VLOOKUP(G592,Round4_Transactions!$A$2:$F$800,4,FALSE))</f>
        <v>0</v>
      </c>
      <c r="K592" s="60">
        <f>IF(ISNA(VLOOKUP(G592,Round4_Transactions!$A$2:$F$800,5,FALSE)), 0,VLOOKUP(G592,Round4_Transactions!$A$2:$F$800,5,FALSE))</f>
        <v>0</v>
      </c>
      <c r="L592" s="86">
        <f>IF(ISNA(VLOOKUP(G592,Round4_Transactions!$A$2:$F$800,6,FALSE)), 0,VLOOKUP(G592,Round4_Transactions!$A$2:$F$800,6,FALSE))</f>
        <v>0</v>
      </c>
      <c r="M592" s="107">
        <f t="shared" si="79"/>
        <v>0</v>
      </c>
      <c r="N592" s="107">
        <f t="shared" si="81"/>
        <v>0</v>
      </c>
      <c r="O592" s="107">
        <f t="shared" si="82"/>
        <v>0</v>
      </c>
      <c r="P592" s="107">
        <f t="shared" si="83"/>
        <v>0</v>
      </c>
      <c r="Q592" s="107">
        <f t="shared" si="84"/>
        <v>0</v>
      </c>
      <c r="R592" s="107">
        <f t="shared" si="85"/>
        <v>0</v>
      </c>
      <c r="S592" s="107">
        <f t="shared" si="86"/>
        <v>0</v>
      </c>
      <c r="T592" s="107">
        <f t="shared" si="87"/>
        <v>0</v>
      </c>
      <c r="U592" s="107">
        <f t="shared" si="88"/>
        <v>0</v>
      </c>
      <c r="V592" s="107">
        <f t="shared" si="89"/>
        <v>0</v>
      </c>
      <c r="W592" s="107">
        <f t="shared" si="90"/>
        <v>0</v>
      </c>
      <c r="X592" s="107">
        <f t="shared" si="91"/>
        <v>0</v>
      </c>
      <c r="Y592" s="107">
        <f t="shared" si="92"/>
        <v>0</v>
      </c>
      <c r="Z592" s="107">
        <f t="shared" si="119"/>
        <v>0</v>
      </c>
      <c r="AA592" s="107">
        <f t="shared" si="120"/>
        <v>0</v>
      </c>
      <c r="AB592" s="107">
        <f t="shared" si="121"/>
        <v>0</v>
      </c>
      <c r="AC592" s="107">
        <f t="shared" si="122"/>
        <v>0</v>
      </c>
      <c r="AD592" s="107">
        <f t="shared" si="123"/>
        <v>0</v>
      </c>
      <c r="AE592" s="107">
        <f t="shared" si="124"/>
        <v>0</v>
      </c>
      <c r="AF592" s="107">
        <f t="shared" si="125"/>
        <v>0</v>
      </c>
      <c r="AG592" s="107">
        <f t="shared" si="126"/>
        <v>0</v>
      </c>
      <c r="AH592" s="107">
        <f t="shared" si="127"/>
        <v>0</v>
      </c>
      <c r="AI592" s="107">
        <f t="shared" si="128"/>
        <v>0</v>
      </c>
      <c r="AJ592" s="107">
        <f t="shared" si="129"/>
        <v>0</v>
      </c>
      <c r="AK592" s="107">
        <f t="shared" si="130"/>
        <v>0</v>
      </c>
    </row>
    <row r="593">
      <c r="A593" s="107"/>
      <c r="B593" s="107"/>
      <c r="C593" s="107"/>
      <c r="D593" s="107"/>
      <c r="E593" s="107"/>
      <c r="F593" s="108">
        <f t="shared" si="118"/>
        <v>9765</v>
      </c>
      <c r="G593" s="90" t="s">
        <v>784</v>
      </c>
      <c r="H593" s="14">
        <f>IF(ISNA(VLOOKUP(G593,Round4_Transactions!$A$2:$F$800,2,FALSE)), 0,VLOOKUP(G593,Round4_Transactions!$A$2:$F$800,2,FALSE))</f>
        <v>0</v>
      </c>
      <c r="I593" s="60">
        <f>IF(ISNA(VLOOKUP(G593,Round4_Transactions!$A$2:$F$800,3,FALSE)), 0,VLOOKUP(G593,Round4_Transactions!$A$2:$F$800,3,FALSE))</f>
        <v>0</v>
      </c>
      <c r="J593" s="60">
        <f>IF(ISNA(VLOOKUP(G593,Round4_Transactions!$A$2:$F$800,4,FALSE)), 0,VLOOKUP(G593,Round4_Transactions!$A$2:$F$800,4,FALSE))</f>
        <v>0</v>
      </c>
      <c r="K593" s="60">
        <f>IF(ISNA(VLOOKUP(G593,Round4_Transactions!$A$2:$F$800,5,FALSE)), 0,VLOOKUP(G593,Round4_Transactions!$A$2:$F$800,5,FALSE))</f>
        <v>0</v>
      </c>
      <c r="L593" s="86">
        <f>IF(ISNA(VLOOKUP(G593,Round4_Transactions!$A$2:$F$800,6,FALSE)), 0,VLOOKUP(G593,Round4_Transactions!$A$2:$F$800,6,FALSE))</f>
        <v>0</v>
      </c>
      <c r="M593" s="107">
        <f t="shared" si="79"/>
        <v>0</v>
      </c>
      <c r="N593" s="107">
        <f t="shared" si="81"/>
        <v>0</v>
      </c>
      <c r="O593" s="107">
        <f t="shared" si="82"/>
        <v>0</v>
      </c>
      <c r="P593" s="107">
        <f t="shared" si="83"/>
        <v>0</v>
      </c>
      <c r="Q593" s="107">
        <f t="shared" si="84"/>
        <v>0</v>
      </c>
      <c r="R593" s="107">
        <f t="shared" si="85"/>
        <v>0</v>
      </c>
      <c r="S593" s="107">
        <f t="shared" si="86"/>
        <v>0</v>
      </c>
      <c r="T593" s="107">
        <f t="shared" si="87"/>
        <v>0</v>
      </c>
      <c r="U593" s="107">
        <f t="shared" si="88"/>
        <v>0</v>
      </c>
      <c r="V593" s="107">
        <f t="shared" si="89"/>
        <v>0</v>
      </c>
      <c r="W593" s="107">
        <f t="shared" si="90"/>
        <v>0</v>
      </c>
      <c r="X593" s="107">
        <f t="shared" si="91"/>
        <v>0</v>
      </c>
      <c r="Y593" s="107">
        <f t="shared" si="92"/>
        <v>0</v>
      </c>
      <c r="Z593" s="107">
        <f t="shared" si="119"/>
        <v>0</v>
      </c>
      <c r="AA593" s="107">
        <f t="shared" si="120"/>
        <v>0</v>
      </c>
      <c r="AB593" s="107">
        <f t="shared" si="121"/>
        <v>0</v>
      </c>
      <c r="AC593" s="107">
        <f t="shared" si="122"/>
        <v>0</v>
      </c>
      <c r="AD593" s="107">
        <f t="shared" si="123"/>
        <v>0</v>
      </c>
      <c r="AE593" s="107">
        <f t="shared" si="124"/>
        <v>0</v>
      </c>
      <c r="AF593" s="107">
        <f t="shared" si="125"/>
        <v>0</v>
      </c>
      <c r="AG593" s="107">
        <f t="shared" si="126"/>
        <v>0</v>
      </c>
      <c r="AH593" s="107">
        <f t="shared" si="127"/>
        <v>0</v>
      </c>
      <c r="AI593" s="107">
        <f t="shared" si="128"/>
        <v>0</v>
      </c>
      <c r="AJ593" s="107">
        <f t="shared" si="129"/>
        <v>0</v>
      </c>
      <c r="AK593" s="107">
        <f t="shared" si="130"/>
        <v>0</v>
      </c>
    </row>
    <row r="594">
      <c r="A594" s="107"/>
      <c r="B594" s="107"/>
      <c r="C594" s="107"/>
      <c r="D594" s="107"/>
      <c r="E594" s="107"/>
      <c r="F594" s="108">
        <f t="shared" si="118"/>
        <v>9765</v>
      </c>
      <c r="G594" s="90" t="s">
        <v>785</v>
      </c>
      <c r="H594" s="14">
        <f>IF(ISNA(VLOOKUP(G594,Round4_Transactions!$A$2:$F$800,2,FALSE)), 0,VLOOKUP(G594,Round4_Transactions!$A$2:$F$800,2,FALSE))</f>
        <v>0</v>
      </c>
      <c r="I594" s="60">
        <f>IF(ISNA(VLOOKUP(G594,Round4_Transactions!$A$2:$F$800,3,FALSE)), 0,VLOOKUP(G594,Round4_Transactions!$A$2:$F$800,3,FALSE))</f>
        <v>0</v>
      </c>
      <c r="J594" s="60">
        <f>IF(ISNA(VLOOKUP(G594,Round4_Transactions!$A$2:$F$800,4,FALSE)), 0,VLOOKUP(G594,Round4_Transactions!$A$2:$F$800,4,FALSE))</f>
        <v>0</v>
      </c>
      <c r="K594" s="60">
        <f>IF(ISNA(VLOOKUP(G594,Round4_Transactions!$A$2:$F$800,5,FALSE)), 0,VLOOKUP(G594,Round4_Transactions!$A$2:$F$800,5,FALSE))</f>
        <v>0</v>
      </c>
      <c r="L594" s="86">
        <f>IF(ISNA(VLOOKUP(G594,Round4_Transactions!$A$2:$F$800,6,FALSE)), 0,VLOOKUP(G594,Round4_Transactions!$A$2:$F$800,6,FALSE))</f>
        <v>0</v>
      </c>
      <c r="M594" s="107">
        <f t="shared" si="79"/>
        <v>0</v>
      </c>
      <c r="N594" s="107">
        <f t="shared" si="81"/>
        <v>0</v>
      </c>
      <c r="O594" s="107">
        <f t="shared" si="82"/>
        <v>0</v>
      </c>
      <c r="P594" s="107">
        <f t="shared" si="83"/>
        <v>0</v>
      </c>
      <c r="Q594" s="107">
        <f t="shared" si="84"/>
        <v>0</v>
      </c>
      <c r="R594" s="107">
        <f t="shared" si="85"/>
        <v>0</v>
      </c>
      <c r="S594" s="107">
        <f t="shared" si="86"/>
        <v>0</v>
      </c>
      <c r="T594" s="107">
        <f t="shared" si="87"/>
        <v>0</v>
      </c>
      <c r="U594" s="107">
        <f t="shared" si="88"/>
        <v>0</v>
      </c>
      <c r="V594" s="107">
        <f t="shared" si="89"/>
        <v>0</v>
      </c>
      <c r="W594" s="107">
        <f t="shared" si="90"/>
        <v>0</v>
      </c>
      <c r="X594" s="107">
        <f t="shared" si="91"/>
        <v>0</v>
      </c>
      <c r="Y594" s="107">
        <f t="shared" si="92"/>
        <v>0</v>
      </c>
      <c r="Z594" s="107">
        <f t="shared" si="119"/>
        <v>0</v>
      </c>
      <c r="AA594" s="107">
        <f t="shared" si="120"/>
        <v>0</v>
      </c>
      <c r="AB594" s="107">
        <f t="shared" si="121"/>
        <v>0</v>
      </c>
      <c r="AC594" s="107">
        <f t="shared" si="122"/>
        <v>0</v>
      </c>
      <c r="AD594" s="107">
        <f t="shared" si="123"/>
        <v>0</v>
      </c>
      <c r="AE594" s="107">
        <f t="shared" si="124"/>
        <v>0</v>
      </c>
      <c r="AF594" s="107">
        <f t="shared" si="125"/>
        <v>0</v>
      </c>
      <c r="AG594" s="107">
        <f t="shared" si="126"/>
        <v>0</v>
      </c>
      <c r="AH594" s="107">
        <f t="shared" si="127"/>
        <v>0</v>
      </c>
      <c r="AI594" s="107">
        <f t="shared" si="128"/>
        <v>0</v>
      </c>
      <c r="AJ594" s="107">
        <f t="shared" si="129"/>
        <v>0</v>
      </c>
      <c r="AK594" s="107">
        <f t="shared" si="130"/>
        <v>0</v>
      </c>
    </row>
    <row r="595">
      <c r="A595" s="107"/>
      <c r="B595" s="107"/>
      <c r="C595" s="107"/>
      <c r="D595" s="107"/>
      <c r="E595" s="107"/>
      <c r="F595" s="108">
        <f t="shared" si="118"/>
        <v>9765</v>
      </c>
      <c r="G595" s="90" t="s">
        <v>786</v>
      </c>
      <c r="H595" s="14">
        <f>IF(ISNA(VLOOKUP(G595,Round4_Transactions!$A$2:$F$800,2,FALSE)), 0,VLOOKUP(G595,Round4_Transactions!$A$2:$F$800,2,FALSE))</f>
        <v>0</v>
      </c>
      <c r="I595" s="60">
        <f>IF(ISNA(VLOOKUP(G595,Round4_Transactions!$A$2:$F$800,3,FALSE)), 0,VLOOKUP(G595,Round4_Transactions!$A$2:$F$800,3,FALSE))</f>
        <v>0</v>
      </c>
      <c r="J595" s="60">
        <f>IF(ISNA(VLOOKUP(G595,Round4_Transactions!$A$2:$F$800,4,FALSE)), 0,VLOOKUP(G595,Round4_Transactions!$A$2:$F$800,4,FALSE))</f>
        <v>0</v>
      </c>
      <c r="K595" s="60">
        <f>IF(ISNA(VLOOKUP(G595,Round4_Transactions!$A$2:$F$800,5,FALSE)), 0,VLOOKUP(G595,Round4_Transactions!$A$2:$F$800,5,FALSE))</f>
        <v>0</v>
      </c>
      <c r="L595" s="86">
        <f>IF(ISNA(VLOOKUP(G595,Round4_Transactions!$A$2:$F$800,6,FALSE)), 0,VLOOKUP(G595,Round4_Transactions!$A$2:$F$800,6,FALSE))</f>
        <v>0</v>
      </c>
      <c r="M595" s="107">
        <f t="shared" si="79"/>
        <v>0</v>
      </c>
      <c r="N595" s="107">
        <f t="shared" si="81"/>
        <v>0</v>
      </c>
      <c r="O595" s="107">
        <f t="shared" si="82"/>
        <v>0</v>
      </c>
      <c r="P595" s="107">
        <f t="shared" si="83"/>
        <v>0</v>
      </c>
      <c r="Q595" s="107">
        <f t="shared" si="84"/>
        <v>0</v>
      </c>
      <c r="R595" s="107">
        <f t="shared" si="85"/>
        <v>0</v>
      </c>
      <c r="S595" s="107">
        <f t="shared" si="86"/>
        <v>0</v>
      </c>
      <c r="T595" s="107">
        <f t="shared" si="87"/>
        <v>0</v>
      </c>
      <c r="U595" s="107">
        <f t="shared" si="88"/>
        <v>0</v>
      </c>
      <c r="V595" s="107">
        <f t="shared" si="89"/>
        <v>0</v>
      </c>
      <c r="W595" s="107">
        <f t="shared" si="90"/>
        <v>0</v>
      </c>
      <c r="X595" s="107">
        <f t="shared" si="91"/>
        <v>0</v>
      </c>
      <c r="Y595" s="107">
        <f t="shared" si="92"/>
        <v>0</v>
      </c>
      <c r="Z595" s="107">
        <f t="shared" si="119"/>
        <v>0</v>
      </c>
      <c r="AA595" s="107">
        <f t="shared" si="120"/>
        <v>0</v>
      </c>
      <c r="AB595" s="107">
        <f t="shared" si="121"/>
        <v>0</v>
      </c>
      <c r="AC595" s="107">
        <f t="shared" si="122"/>
        <v>0</v>
      </c>
      <c r="AD595" s="107">
        <f t="shared" si="123"/>
        <v>0</v>
      </c>
      <c r="AE595" s="107">
        <f t="shared" si="124"/>
        <v>0</v>
      </c>
      <c r="AF595" s="107">
        <f t="shared" si="125"/>
        <v>0</v>
      </c>
      <c r="AG595" s="107">
        <f t="shared" si="126"/>
        <v>0</v>
      </c>
      <c r="AH595" s="107">
        <f t="shared" si="127"/>
        <v>0</v>
      </c>
      <c r="AI595" s="107">
        <f t="shared" si="128"/>
        <v>0</v>
      </c>
      <c r="AJ595" s="107">
        <f t="shared" si="129"/>
        <v>0</v>
      </c>
      <c r="AK595" s="107">
        <f t="shared" si="130"/>
        <v>0</v>
      </c>
    </row>
    <row r="596">
      <c r="A596" s="107"/>
      <c r="B596" s="107"/>
      <c r="C596" s="107"/>
      <c r="D596" s="107"/>
      <c r="E596" s="107"/>
      <c r="F596" s="108">
        <f t="shared" si="118"/>
        <v>9765</v>
      </c>
      <c r="G596" s="90" t="s">
        <v>787</v>
      </c>
      <c r="H596" s="14">
        <f>IF(ISNA(VLOOKUP(G596,Round4_Transactions!$A$2:$F$800,2,FALSE)), 0,VLOOKUP(G596,Round4_Transactions!$A$2:$F$800,2,FALSE))</f>
        <v>0</v>
      </c>
      <c r="I596" s="60">
        <f>IF(ISNA(VLOOKUP(G596,Round4_Transactions!$A$2:$F$800,3,FALSE)), 0,VLOOKUP(G596,Round4_Transactions!$A$2:$F$800,3,FALSE))</f>
        <v>0</v>
      </c>
      <c r="J596" s="60">
        <f>IF(ISNA(VLOOKUP(G596,Round4_Transactions!$A$2:$F$800,4,FALSE)), 0,VLOOKUP(G596,Round4_Transactions!$A$2:$F$800,4,FALSE))</f>
        <v>0</v>
      </c>
      <c r="K596" s="60">
        <f>IF(ISNA(VLOOKUP(G596,Round4_Transactions!$A$2:$F$800,5,FALSE)), 0,VLOOKUP(G596,Round4_Transactions!$A$2:$F$800,5,FALSE))</f>
        <v>0</v>
      </c>
      <c r="L596" s="86">
        <f>IF(ISNA(VLOOKUP(G596,Round4_Transactions!$A$2:$F$800,6,FALSE)), 0,VLOOKUP(G596,Round4_Transactions!$A$2:$F$800,6,FALSE))</f>
        <v>0</v>
      </c>
      <c r="M596" s="107">
        <f t="shared" si="79"/>
        <v>0</v>
      </c>
      <c r="N596" s="107">
        <f t="shared" si="81"/>
        <v>0</v>
      </c>
      <c r="O596" s="107">
        <f t="shared" si="82"/>
        <v>0</v>
      </c>
      <c r="P596" s="107">
        <f t="shared" si="83"/>
        <v>0</v>
      </c>
      <c r="Q596" s="107">
        <f t="shared" si="84"/>
        <v>0</v>
      </c>
      <c r="R596" s="107">
        <f t="shared" si="85"/>
        <v>0</v>
      </c>
      <c r="S596" s="107">
        <f t="shared" si="86"/>
        <v>0</v>
      </c>
      <c r="T596" s="107">
        <f t="shared" si="87"/>
        <v>0</v>
      </c>
      <c r="U596" s="107">
        <f t="shared" si="88"/>
        <v>0</v>
      </c>
      <c r="V596" s="107">
        <f t="shared" si="89"/>
        <v>0</v>
      </c>
      <c r="W596" s="107">
        <f t="shared" si="90"/>
        <v>0</v>
      </c>
      <c r="X596" s="107">
        <f t="shared" si="91"/>
        <v>0</v>
      </c>
      <c r="Y596" s="107">
        <f t="shared" si="92"/>
        <v>0</v>
      </c>
      <c r="Z596" s="107">
        <f t="shared" si="119"/>
        <v>0</v>
      </c>
      <c r="AA596" s="107">
        <f t="shared" si="120"/>
        <v>0</v>
      </c>
      <c r="AB596" s="107">
        <f t="shared" si="121"/>
        <v>0</v>
      </c>
      <c r="AC596" s="107">
        <f t="shared" si="122"/>
        <v>0</v>
      </c>
      <c r="AD596" s="107">
        <f t="shared" si="123"/>
        <v>0</v>
      </c>
      <c r="AE596" s="107">
        <f t="shared" si="124"/>
        <v>0</v>
      </c>
      <c r="AF596" s="107">
        <f t="shared" si="125"/>
        <v>0</v>
      </c>
      <c r="AG596" s="107">
        <f t="shared" si="126"/>
        <v>0</v>
      </c>
      <c r="AH596" s="107">
        <f t="shared" si="127"/>
        <v>0</v>
      </c>
      <c r="AI596" s="107">
        <f t="shared" si="128"/>
        <v>0</v>
      </c>
      <c r="AJ596" s="107">
        <f t="shared" si="129"/>
        <v>0</v>
      </c>
      <c r="AK596" s="107">
        <f t="shared" si="130"/>
        <v>0</v>
      </c>
    </row>
    <row r="597">
      <c r="A597" s="107"/>
      <c r="B597" s="107"/>
      <c r="C597" s="107"/>
      <c r="D597" s="107"/>
      <c r="E597" s="107"/>
      <c r="F597" s="108">
        <f t="shared" si="118"/>
        <v>9765</v>
      </c>
      <c r="G597" s="90" t="s">
        <v>788</v>
      </c>
      <c r="H597" s="14">
        <f>IF(ISNA(VLOOKUP(G597,Round4_Transactions!$A$2:$F$800,2,FALSE)), 0,VLOOKUP(G597,Round4_Transactions!$A$2:$F$800,2,FALSE))</f>
        <v>0</v>
      </c>
      <c r="I597" s="60">
        <f>IF(ISNA(VLOOKUP(G597,Round4_Transactions!$A$2:$F$800,3,FALSE)), 0,VLOOKUP(G597,Round4_Transactions!$A$2:$F$800,3,FALSE))</f>
        <v>0</v>
      </c>
      <c r="J597" s="60">
        <f>IF(ISNA(VLOOKUP(G597,Round4_Transactions!$A$2:$F$800,4,FALSE)), 0,VLOOKUP(G597,Round4_Transactions!$A$2:$F$800,4,FALSE))</f>
        <v>0</v>
      </c>
      <c r="K597" s="60">
        <f>IF(ISNA(VLOOKUP(G597,Round4_Transactions!$A$2:$F$800,5,FALSE)), 0,VLOOKUP(G597,Round4_Transactions!$A$2:$F$800,5,FALSE))</f>
        <v>0</v>
      </c>
      <c r="L597" s="86">
        <f>IF(ISNA(VLOOKUP(G597,Round4_Transactions!$A$2:$F$800,6,FALSE)), 0,VLOOKUP(G597,Round4_Transactions!$A$2:$F$800,6,FALSE))</f>
        <v>0</v>
      </c>
      <c r="M597" s="107">
        <f t="shared" si="79"/>
        <v>0</v>
      </c>
      <c r="N597" s="107">
        <f t="shared" si="81"/>
        <v>0</v>
      </c>
      <c r="O597" s="107">
        <f t="shared" si="82"/>
        <v>0</v>
      </c>
      <c r="P597" s="107">
        <f t="shared" si="83"/>
        <v>0</v>
      </c>
      <c r="Q597" s="107">
        <f t="shared" si="84"/>
        <v>0</v>
      </c>
      <c r="R597" s="107">
        <f t="shared" si="85"/>
        <v>0</v>
      </c>
      <c r="S597" s="107">
        <f t="shared" si="86"/>
        <v>0</v>
      </c>
      <c r="T597" s="107">
        <f t="shared" si="87"/>
        <v>0</v>
      </c>
      <c r="U597" s="107">
        <f t="shared" si="88"/>
        <v>0</v>
      </c>
      <c r="V597" s="107">
        <f t="shared" si="89"/>
        <v>0</v>
      </c>
      <c r="W597" s="107">
        <f t="shared" si="90"/>
        <v>0</v>
      </c>
      <c r="X597" s="107">
        <f t="shared" si="91"/>
        <v>0</v>
      </c>
      <c r="Y597" s="107">
        <f t="shared" si="92"/>
        <v>0</v>
      </c>
      <c r="Z597" s="107">
        <f t="shared" si="119"/>
        <v>0</v>
      </c>
      <c r="AA597" s="107">
        <f t="shared" si="120"/>
        <v>0</v>
      </c>
      <c r="AB597" s="107">
        <f t="shared" si="121"/>
        <v>0</v>
      </c>
      <c r="AC597" s="107">
        <f t="shared" si="122"/>
        <v>0</v>
      </c>
      <c r="AD597" s="107">
        <f t="shared" si="123"/>
        <v>0</v>
      </c>
      <c r="AE597" s="107">
        <f t="shared" si="124"/>
        <v>0</v>
      </c>
      <c r="AF597" s="107">
        <f t="shared" si="125"/>
        <v>0</v>
      </c>
      <c r="AG597" s="107">
        <f t="shared" si="126"/>
        <v>0</v>
      </c>
      <c r="AH597" s="107">
        <f t="shared" si="127"/>
        <v>0</v>
      </c>
      <c r="AI597" s="107">
        <f t="shared" si="128"/>
        <v>0</v>
      </c>
      <c r="AJ597" s="107">
        <f t="shared" si="129"/>
        <v>0</v>
      </c>
      <c r="AK597" s="107">
        <f t="shared" si="130"/>
        <v>0</v>
      </c>
    </row>
    <row r="598">
      <c r="A598" s="107"/>
      <c r="B598" s="107"/>
      <c r="C598" s="107"/>
      <c r="D598" s="107"/>
      <c r="E598" s="107"/>
      <c r="F598" s="108">
        <f t="shared" si="118"/>
        <v>9765</v>
      </c>
      <c r="G598" s="90" t="s">
        <v>789</v>
      </c>
      <c r="H598" s="14">
        <f>IF(ISNA(VLOOKUP(G598,Round4_Transactions!$A$2:$F$800,2,FALSE)), 0,VLOOKUP(G598,Round4_Transactions!$A$2:$F$800,2,FALSE))</f>
        <v>0</v>
      </c>
      <c r="I598" s="60">
        <f>IF(ISNA(VLOOKUP(G598,Round4_Transactions!$A$2:$F$800,3,FALSE)), 0,VLOOKUP(G598,Round4_Transactions!$A$2:$F$800,3,FALSE))</f>
        <v>0</v>
      </c>
      <c r="J598" s="60">
        <f>IF(ISNA(VLOOKUP(G598,Round4_Transactions!$A$2:$F$800,4,FALSE)), 0,VLOOKUP(G598,Round4_Transactions!$A$2:$F$800,4,FALSE))</f>
        <v>0</v>
      </c>
      <c r="K598" s="60">
        <f>IF(ISNA(VLOOKUP(G598,Round4_Transactions!$A$2:$F$800,5,FALSE)), 0,VLOOKUP(G598,Round4_Transactions!$A$2:$F$800,5,FALSE))</f>
        <v>0</v>
      </c>
      <c r="L598" s="86">
        <f>IF(ISNA(VLOOKUP(G598,Round4_Transactions!$A$2:$F$800,6,FALSE)), 0,VLOOKUP(G598,Round4_Transactions!$A$2:$F$800,6,FALSE))</f>
        <v>0</v>
      </c>
      <c r="M598" s="107">
        <f t="shared" si="79"/>
        <v>0</v>
      </c>
      <c r="N598" s="107">
        <f t="shared" si="81"/>
        <v>0</v>
      </c>
      <c r="O598" s="107">
        <f t="shared" si="82"/>
        <v>0</v>
      </c>
      <c r="P598" s="107">
        <f t="shared" si="83"/>
        <v>0</v>
      </c>
      <c r="Q598" s="107">
        <f t="shared" si="84"/>
        <v>0</v>
      </c>
      <c r="R598" s="107">
        <f t="shared" si="85"/>
        <v>0</v>
      </c>
      <c r="S598" s="107">
        <f t="shared" si="86"/>
        <v>0</v>
      </c>
      <c r="T598" s="107">
        <f t="shared" si="87"/>
        <v>0</v>
      </c>
      <c r="U598" s="107">
        <f t="shared" si="88"/>
        <v>0</v>
      </c>
      <c r="V598" s="107">
        <f t="shared" si="89"/>
        <v>0</v>
      </c>
      <c r="W598" s="107">
        <f t="shared" si="90"/>
        <v>0</v>
      </c>
      <c r="X598" s="107">
        <f t="shared" si="91"/>
        <v>0</v>
      </c>
      <c r="Y598" s="107">
        <f t="shared" si="92"/>
        <v>0</v>
      </c>
      <c r="Z598" s="107">
        <f t="shared" si="119"/>
        <v>0</v>
      </c>
      <c r="AA598" s="107">
        <f t="shared" si="120"/>
        <v>0</v>
      </c>
      <c r="AB598" s="107">
        <f t="shared" si="121"/>
        <v>0</v>
      </c>
      <c r="AC598" s="107">
        <f t="shared" si="122"/>
        <v>0</v>
      </c>
      <c r="AD598" s="107">
        <f t="shared" si="123"/>
        <v>0</v>
      </c>
      <c r="AE598" s="107">
        <f t="shared" si="124"/>
        <v>0</v>
      </c>
      <c r="AF598" s="107">
        <f t="shared" si="125"/>
        <v>0</v>
      </c>
      <c r="AG598" s="107">
        <f t="shared" si="126"/>
        <v>0</v>
      </c>
      <c r="AH598" s="107">
        <f t="shared" si="127"/>
        <v>0</v>
      </c>
      <c r="AI598" s="107">
        <f t="shared" si="128"/>
        <v>0</v>
      </c>
      <c r="AJ598" s="107">
        <f t="shared" si="129"/>
        <v>0</v>
      </c>
      <c r="AK598" s="107">
        <f t="shared" si="130"/>
        <v>0</v>
      </c>
    </row>
    <row r="599">
      <c r="A599" s="107"/>
      <c r="B599" s="107"/>
      <c r="C599" s="107"/>
      <c r="D599" s="107"/>
      <c r="E599" s="107"/>
      <c r="F599" s="108">
        <f t="shared" si="118"/>
        <v>9765</v>
      </c>
      <c r="G599" s="90" t="s">
        <v>790</v>
      </c>
      <c r="H599" s="14">
        <f>IF(ISNA(VLOOKUP(G599,Round4_Transactions!$A$2:$F$800,2,FALSE)), 0,VLOOKUP(G599,Round4_Transactions!$A$2:$F$800,2,FALSE))</f>
        <v>0</v>
      </c>
      <c r="I599" s="60">
        <f>IF(ISNA(VLOOKUP(G599,Round4_Transactions!$A$2:$F$800,3,FALSE)), 0,VLOOKUP(G599,Round4_Transactions!$A$2:$F$800,3,FALSE))</f>
        <v>0</v>
      </c>
      <c r="J599" s="60">
        <f>IF(ISNA(VLOOKUP(G599,Round4_Transactions!$A$2:$F$800,4,FALSE)), 0,VLOOKUP(G599,Round4_Transactions!$A$2:$F$800,4,FALSE))</f>
        <v>0</v>
      </c>
      <c r="K599" s="60">
        <f>IF(ISNA(VLOOKUP(G599,Round4_Transactions!$A$2:$F$800,5,FALSE)), 0,VLOOKUP(G599,Round4_Transactions!$A$2:$F$800,5,FALSE))</f>
        <v>0</v>
      </c>
      <c r="L599" s="86">
        <f>IF(ISNA(VLOOKUP(G599,Round4_Transactions!$A$2:$F$800,6,FALSE)), 0,VLOOKUP(G599,Round4_Transactions!$A$2:$F$800,6,FALSE))</f>
        <v>0</v>
      </c>
      <c r="M599" s="107">
        <f t="shared" si="79"/>
        <v>0</v>
      </c>
      <c r="N599" s="107">
        <f t="shared" si="81"/>
        <v>0</v>
      </c>
      <c r="O599" s="107">
        <f t="shared" si="82"/>
        <v>0</v>
      </c>
      <c r="P599" s="107">
        <f t="shared" si="83"/>
        <v>0</v>
      </c>
      <c r="Q599" s="107">
        <f t="shared" si="84"/>
        <v>0</v>
      </c>
      <c r="R599" s="107">
        <f t="shared" si="85"/>
        <v>0</v>
      </c>
      <c r="S599" s="107">
        <f t="shared" si="86"/>
        <v>0</v>
      </c>
      <c r="T599" s="107">
        <f t="shared" si="87"/>
        <v>0</v>
      </c>
      <c r="U599" s="107">
        <f t="shared" si="88"/>
        <v>0</v>
      </c>
      <c r="V599" s="107">
        <f t="shared" si="89"/>
        <v>0</v>
      </c>
      <c r="W599" s="107">
        <f t="shared" si="90"/>
        <v>0</v>
      </c>
      <c r="X599" s="107">
        <f t="shared" si="91"/>
        <v>0</v>
      </c>
      <c r="Y599" s="107">
        <f t="shared" si="92"/>
        <v>0</v>
      </c>
      <c r="Z599" s="107">
        <f t="shared" si="119"/>
        <v>0</v>
      </c>
      <c r="AA599" s="107">
        <f t="shared" si="120"/>
        <v>0</v>
      </c>
      <c r="AB599" s="107">
        <f t="shared" si="121"/>
        <v>0</v>
      </c>
      <c r="AC599" s="107">
        <f t="shared" si="122"/>
        <v>0</v>
      </c>
      <c r="AD599" s="107">
        <f t="shared" si="123"/>
        <v>0</v>
      </c>
      <c r="AE599" s="107">
        <f t="shared" si="124"/>
        <v>0</v>
      </c>
      <c r="AF599" s="107">
        <f t="shared" si="125"/>
        <v>0</v>
      </c>
      <c r="AG599" s="107">
        <f t="shared" si="126"/>
        <v>0</v>
      </c>
      <c r="AH599" s="107">
        <f t="shared" si="127"/>
        <v>0</v>
      </c>
      <c r="AI599" s="107">
        <f t="shared" si="128"/>
        <v>0</v>
      </c>
      <c r="AJ599" s="107">
        <f t="shared" si="129"/>
        <v>0</v>
      </c>
      <c r="AK599" s="107">
        <f t="shared" si="130"/>
        <v>0</v>
      </c>
    </row>
    <row r="600">
      <c r="A600" s="107"/>
      <c r="B600" s="107"/>
      <c r="C600" s="107"/>
      <c r="D600" s="107"/>
      <c r="E600" s="107"/>
      <c r="F600" s="108">
        <f t="shared" si="118"/>
        <v>9765</v>
      </c>
      <c r="G600" s="90" t="s">
        <v>791</v>
      </c>
      <c r="H600" s="14">
        <f>IF(ISNA(VLOOKUP(G600,Round4_Transactions!$A$2:$F$800,2,FALSE)), 0,VLOOKUP(G600,Round4_Transactions!$A$2:$F$800,2,FALSE))</f>
        <v>0</v>
      </c>
      <c r="I600" s="60">
        <f>IF(ISNA(VLOOKUP(G600,Round4_Transactions!$A$2:$F$800,3,FALSE)), 0,VLOOKUP(G600,Round4_Transactions!$A$2:$F$800,3,FALSE))</f>
        <v>0</v>
      </c>
      <c r="J600" s="60">
        <f>IF(ISNA(VLOOKUP(G600,Round4_Transactions!$A$2:$F$800,4,FALSE)), 0,VLOOKUP(G600,Round4_Transactions!$A$2:$F$800,4,FALSE))</f>
        <v>0</v>
      </c>
      <c r="K600" s="60">
        <f>IF(ISNA(VLOOKUP(G600,Round4_Transactions!$A$2:$F$800,5,FALSE)), 0,VLOOKUP(G600,Round4_Transactions!$A$2:$F$800,5,FALSE))</f>
        <v>0</v>
      </c>
      <c r="L600" s="86">
        <f>IF(ISNA(VLOOKUP(G600,Round4_Transactions!$A$2:$F$800,6,FALSE)), 0,VLOOKUP(G600,Round4_Transactions!$A$2:$F$800,6,FALSE))</f>
        <v>0</v>
      </c>
      <c r="M600" s="107">
        <f t="shared" si="79"/>
        <v>0</v>
      </c>
      <c r="N600" s="107">
        <f t="shared" si="81"/>
        <v>0</v>
      </c>
      <c r="O600" s="107">
        <f t="shared" si="82"/>
        <v>0</v>
      </c>
      <c r="P600" s="107">
        <f t="shared" si="83"/>
        <v>0</v>
      </c>
      <c r="Q600" s="107">
        <f t="shared" si="84"/>
        <v>0</v>
      </c>
      <c r="R600" s="107">
        <f t="shared" si="85"/>
        <v>0</v>
      </c>
      <c r="S600" s="107">
        <f t="shared" si="86"/>
        <v>0</v>
      </c>
      <c r="T600" s="107">
        <f t="shared" si="87"/>
        <v>0</v>
      </c>
      <c r="U600" s="107">
        <f t="shared" si="88"/>
        <v>0</v>
      </c>
      <c r="V600" s="107">
        <f t="shared" si="89"/>
        <v>0</v>
      </c>
      <c r="W600" s="107">
        <f t="shared" si="90"/>
        <v>0</v>
      </c>
      <c r="X600" s="107">
        <f t="shared" si="91"/>
        <v>0</v>
      </c>
      <c r="Y600" s="107">
        <f t="shared" si="92"/>
        <v>0</v>
      </c>
      <c r="Z600" s="107">
        <f t="shared" si="119"/>
        <v>0</v>
      </c>
      <c r="AA600" s="107">
        <f t="shared" si="120"/>
        <v>0</v>
      </c>
      <c r="AB600" s="107">
        <f t="shared" si="121"/>
        <v>0</v>
      </c>
      <c r="AC600" s="107">
        <f t="shared" si="122"/>
        <v>0</v>
      </c>
      <c r="AD600" s="107">
        <f t="shared" si="123"/>
        <v>0</v>
      </c>
      <c r="AE600" s="107">
        <f t="shared" si="124"/>
        <v>0</v>
      </c>
      <c r="AF600" s="107">
        <f t="shared" si="125"/>
        <v>0</v>
      </c>
      <c r="AG600" s="107">
        <f t="shared" si="126"/>
        <v>0</v>
      </c>
      <c r="AH600" s="107">
        <f t="shared" si="127"/>
        <v>0</v>
      </c>
      <c r="AI600" s="107">
        <f t="shared" si="128"/>
        <v>0</v>
      </c>
      <c r="AJ600" s="107">
        <f t="shared" si="129"/>
        <v>0</v>
      </c>
      <c r="AK600" s="107">
        <f t="shared" si="130"/>
        <v>0</v>
      </c>
    </row>
    <row r="601">
      <c r="A601" s="107"/>
      <c r="B601" s="107"/>
      <c r="C601" s="107"/>
      <c r="D601" s="107"/>
      <c r="E601" s="107"/>
      <c r="F601" s="108">
        <f t="shared" si="118"/>
        <v>9765</v>
      </c>
      <c r="G601" s="90" t="s">
        <v>792</v>
      </c>
      <c r="H601" s="14">
        <f>IF(ISNA(VLOOKUP(G601,Round4_Transactions!$A$2:$F$800,2,FALSE)), 0,VLOOKUP(G601,Round4_Transactions!$A$2:$F$800,2,FALSE))</f>
        <v>0</v>
      </c>
      <c r="I601" s="60">
        <f>IF(ISNA(VLOOKUP(G601,Round4_Transactions!$A$2:$F$800,3,FALSE)), 0,VLOOKUP(G601,Round4_Transactions!$A$2:$F$800,3,FALSE))</f>
        <v>0</v>
      </c>
      <c r="J601" s="60">
        <f>IF(ISNA(VLOOKUP(G601,Round4_Transactions!$A$2:$F$800,4,FALSE)), 0,VLOOKUP(G601,Round4_Transactions!$A$2:$F$800,4,FALSE))</f>
        <v>0</v>
      </c>
      <c r="K601" s="60">
        <f>IF(ISNA(VLOOKUP(G601,Round4_Transactions!$A$2:$F$800,5,FALSE)), 0,VLOOKUP(G601,Round4_Transactions!$A$2:$F$800,5,FALSE))</f>
        <v>0</v>
      </c>
      <c r="L601" s="86">
        <f>IF(ISNA(VLOOKUP(G601,Round4_Transactions!$A$2:$F$800,6,FALSE)), 0,VLOOKUP(G601,Round4_Transactions!$A$2:$F$800,6,FALSE))</f>
        <v>0</v>
      </c>
      <c r="M601" s="107">
        <f t="shared" si="79"/>
        <v>0</v>
      </c>
      <c r="N601" s="107">
        <f t="shared" si="81"/>
        <v>0</v>
      </c>
      <c r="O601" s="107">
        <f t="shared" si="82"/>
        <v>0</v>
      </c>
      <c r="P601" s="107">
        <f t="shared" si="83"/>
        <v>0</v>
      </c>
      <c r="Q601" s="107">
        <f t="shared" si="84"/>
        <v>0</v>
      </c>
      <c r="R601" s="107">
        <f t="shared" si="85"/>
        <v>0</v>
      </c>
      <c r="S601" s="107">
        <f t="shared" si="86"/>
        <v>0</v>
      </c>
      <c r="T601" s="107">
        <f t="shared" si="87"/>
        <v>0</v>
      </c>
      <c r="U601" s="107">
        <f t="shared" si="88"/>
        <v>0</v>
      </c>
      <c r="V601" s="107">
        <f t="shared" si="89"/>
        <v>0</v>
      </c>
      <c r="W601" s="107">
        <f t="shared" si="90"/>
        <v>0</v>
      </c>
      <c r="X601" s="107">
        <f t="shared" si="91"/>
        <v>0</v>
      </c>
      <c r="Y601" s="107">
        <f t="shared" si="92"/>
        <v>0</v>
      </c>
      <c r="Z601" s="107">
        <f t="shared" si="119"/>
        <v>0</v>
      </c>
      <c r="AA601" s="107">
        <f t="shared" si="120"/>
        <v>0</v>
      </c>
      <c r="AB601" s="107">
        <f t="shared" si="121"/>
        <v>0</v>
      </c>
      <c r="AC601" s="107">
        <f t="shared" si="122"/>
        <v>0</v>
      </c>
      <c r="AD601" s="107">
        <f t="shared" si="123"/>
        <v>0</v>
      </c>
      <c r="AE601" s="107">
        <f t="shared" si="124"/>
        <v>0</v>
      </c>
      <c r="AF601" s="107">
        <f t="shared" si="125"/>
        <v>0</v>
      </c>
      <c r="AG601" s="107">
        <f t="shared" si="126"/>
        <v>0</v>
      </c>
      <c r="AH601" s="107">
        <f t="shared" si="127"/>
        <v>0</v>
      </c>
      <c r="AI601" s="107">
        <f t="shared" si="128"/>
        <v>0</v>
      </c>
      <c r="AJ601" s="107">
        <f t="shared" si="129"/>
        <v>0</v>
      </c>
      <c r="AK601" s="107">
        <f t="shared" si="130"/>
        <v>0</v>
      </c>
    </row>
    <row r="602">
      <c r="A602" s="107"/>
      <c r="B602" s="107"/>
      <c r="C602" s="107"/>
      <c r="D602" s="107"/>
      <c r="E602" s="107"/>
      <c r="F602" s="108">
        <f t="shared" si="118"/>
        <v>9765</v>
      </c>
      <c r="G602" s="90" t="s">
        <v>793</v>
      </c>
      <c r="H602" s="14">
        <f>IF(ISNA(VLOOKUP(G602,Round4_Transactions!$A$2:$F$800,2,FALSE)), 0,VLOOKUP(G602,Round4_Transactions!$A$2:$F$800,2,FALSE))</f>
        <v>0</v>
      </c>
      <c r="I602" s="60">
        <f>IF(ISNA(VLOOKUP(G602,Round4_Transactions!$A$2:$F$800,3,FALSE)), 0,VLOOKUP(G602,Round4_Transactions!$A$2:$F$800,3,FALSE))</f>
        <v>0</v>
      </c>
      <c r="J602" s="60">
        <f>IF(ISNA(VLOOKUP(G602,Round4_Transactions!$A$2:$F$800,4,FALSE)), 0,VLOOKUP(G602,Round4_Transactions!$A$2:$F$800,4,FALSE))</f>
        <v>0</v>
      </c>
      <c r="K602" s="60">
        <f>IF(ISNA(VLOOKUP(G602,Round4_Transactions!$A$2:$F$800,5,FALSE)), 0,VLOOKUP(G602,Round4_Transactions!$A$2:$F$800,5,FALSE))</f>
        <v>0</v>
      </c>
      <c r="L602" s="86">
        <f>IF(ISNA(VLOOKUP(G602,Round4_Transactions!$A$2:$F$800,6,FALSE)), 0,VLOOKUP(G602,Round4_Transactions!$A$2:$F$800,6,FALSE))</f>
        <v>0</v>
      </c>
      <c r="M602" s="107">
        <f t="shared" si="79"/>
        <v>0</v>
      </c>
      <c r="N602" s="107">
        <f t="shared" si="81"/>
        <v>0</v>
      </c>
      <c r="O602" s="107">
        <f t="shared" si="82"/>
        <v>0</v>
      </c>
      <c r="P602" s="107">
        <f t="shared" si="83"/>
        <v>0</v>
      </c>
      <c r="Q602" s="107">
        <f t="shared" si="84"/>
        <v>0</v>
      </c>
      <c r="R602" s="107">
        <f t="shared" si="85"/>
        <v>0</v>
      </c>
      <c r="S602" s="107">
        <f t="shared" si="86"/>
        <v>0</v>
      </c>
      <c r="T602" s="107">
        <f t="shared" si="87"/>
        <v>0</v>
      </c>
      <c r="U602" s="107">
        <f t="shared" si="88"/>
        <v>0</v>
      </c>
      <c r="V602" s="107">
        <f t="shared" si="89"/>
        <v>0</v>
      </c>
      <c r="W602" s="107">
        <f t="shared" si="90"/>
        <v>0</v>
      </c>
      <c r="X602" s="107">
        <f t="shared" si="91"/>
        <v>0</v>
      </c>
      <c r="Y602" s="107">
        <f t="shared" si="92"/>
        <v>0</v>
      </c>
      <c r="Z602" s="107">
        <f t="shared" si="119"/>
        <v>0</v>
      </c>
      <c r="AA602" s="107">
        <f t="shared" si="120"/>
        <v>0</v>
      </c>
      <c r="AB602" s="107">
        <f t="shared" si="121"/>
        <v>0</v>
      </c>
      <c r="AC602" s="107">
        <f t="shared" si="122"/>
        <v>0</v>
      </c>
      <c r="AD602" s="107">
        <f t="shared" si="123"/>
        <v>0</v>
      </c>
      <c r="AE602" s="107">
        <f t="shared" si="124"/>
        <v>0</v>
      </c>
      <c r="AF602" s="107">
        <f t="shared" si="125"/>
        <v>0</v>
      </c>
      <c r="AG602" s="107">
        <f t="shared" si="126"/>
        <v>0</v>
      </c>
      <c r="AH602" s="107">
        <f t="shared" si="127"/>
        <v>0</v>
      </c>
      <c r="AI602" s="107">
        <f t="shared" si="128"/>
        <v>0</v>
      </c>
      <c r="AJ602" s="107">
        <f t="shared" si="129"/>
        <v>0</v>
      </c>
      <c r="AK602" s="107">
        <f t="shared" si="130"/>
        <v>0</v>
      </c>
    </row>
    <row r="603">
      <c r="A603" s="107"/>
      <c r="B603" s="107"/>
      <c r="C603" s="107"/>
      <c r="D603" s="107"/>
      <c r="E603" s="107"/>
      <c r="F603" s="108">
        <f t="shared" si="118"/>
        <v>9765</v>
      </c>
      <c r="G603" s="90" t="s">
        <v>794</v>
      </c>
      <c r="H603" s="14">
        <f>IF(ISNA(VLOOKUP(G603,Round4_Transactions!$A$2:$F$800,2,FALSE)), 0,VLOOKUP(G603,Round4_Transactions!$A$2:$F$800,2,FALSE))</f>
        <v>0</v>
      </c>
      <c r="I603" s="60">
        <f>IF(ISNA(VLOOKUP(G603,Round4_Transactions!$A$2:$F$800,3,FALSE)), 0,VLOOKUP(G603,Round4_Transactions!$A$2:$F$800,3,FALSE))</f>
        <v>0</v>
      </c>
      <c r="J603" s="60">
        <f>IF(ISNA(VLOOKUP(G603,Round4_Transactions!$A$2:$F$800,4,FALSE)), 0,VLOOKUP(G603,Round4_Transactions!$A$2:$F$800,4,FALSE))</f>
        <v>0</v>
      </c>
      <c r="K603" s="60">
        <f>IF(ISNA(VLOOKUP(G603,Round4_Transactions!$A$2:$F$800,5,FALSE)), 0,VLOOKUP(G603,Round4_Transactions!$A$2:$F$800,5,FALSE))</f>
        <v>0</v>
      </c>
      <c r="L603" s="86">
        <f>IF(ISNA(VLOOKUP(G603,Round4_Transactions!$A$2:$F$800,6,FALSE)), 0,VLOOKUP(G603,Round4_Transactions!$A$2:$F$800,6,FALSE))</f>
        <v>0</v>
      </c>
      <c r="M603" s="107">
        <f t="shared" si="79"/>
        <v>0</v>
      </c>
      <c r="N603" s="107">
        <f t="shared" si="81"/>
        <v>0</v>
      </c>
      <c r="O603" s="107">
        <f t="shared" si="82"/>
        <v>0</v>
      </c>
      <c r="P603" s="107">
        <f t="shared" si="83"/>
        <v>0</v>
      </c>
      <c r="Q603" s="107">
        <f t="shared" si="84"/>
        <v>0</v>
      </c>
      <c r="R603" s="107">
        <f t="shared" si="85"/>
        <v>0</v>
      </c>
      <c r="S603" s="107">
        <f t="shared" si="86"/>
        <v>0</v>
      </c>
      <c r="T603" s="107">
        <f t="shared" si="87"/>
        <v>0</v>
      </c>
      <c r="U603" s="107">
        <f t="shared" si="88"/>
        <v>0</v>
      </c>
      <c r="V603" s="107">
        <f t="shared" si="89"/>
        <v>0</v>
      </c>
      <c r="W603" s="107">
        <f t="shared" si="90"/>
        <v>0</v>
      </c>
      <c r="X603" s="107">
        <f t="shared" si="91"/>
        <v>0</v>
      </c>
      <c r="Y603" s="107">
        <f t="shared" si="92"/>
        <v>0</v>
      </c>
      <c r="Z603" s="107">
        <f t="shared" si="119"/>
        <v>0</v>
      </c>
      <c r="AA603" s="107">
        <f t="shared" si="120"/>
        <v>0</v>
      </c>
      <c r="AB603" s="107">
        <f t="shared" si="121"/>
        <v>0</v>
      </c>
      <c r="AC603" s="107">
        <f t="shared" si="122"/>
        <v>0</v>
      </c>
      <c r="AD603" s="107">
        <f t="shared" si="123"/>
        <v>0</v>
      </c>
      <c r="AE603" s="107">
        <f t="shared" si="124"/>
        <v>0</v>
      </c>
      <c r="AF603" s="107">
        <f t="shared" si="125"/>
        <v>0</v>
      </c>
      <c r="AG603" s="107">
        <f t="shared" si="126"/>
        <v>0</v>
      </c>
      <c r="AH603" s="107">
        <f t="shared" si="127"/>
        <v>0</v>
      </c>
      <c r="AI603" s="107">
        <f t="shared" si="128"/>
        <v>0</v>
      </c>
      <c r="AJ603" s="107">
        <f t="shared" si="129"/>
        <v>0</v>
      </c>
      <c r="AK603" s="107">
        <f t="shared" si="130"/>
        <v>0</v>
      </c>
    </row>
    <row r="604">
      <c r="A604" s="107"/>
      <c r="B604" s="107"/>
      <c r="C604" s="107"/>
      <c r="D604" s="107"/>
      <c r="E604" s="107"/>
      <c r="F604" s="108">
        <f t="shared" si="118"/>
        <v>9765</v>
      </c>
      <c r="G604" s="90" t="s">
        <v>795</v>
      </c>
      <c r="H604" s="14">
        <f>IF(ISNA(VLOOKUP(G604,Round4_Transactions!$A$2:$F$800,2,FALSE)), 0,VLOOKUP(G604,Round4_Transactions!$A$2:$F$800,2,FALSE))</f>
        <v>0</v>
      </c>
      <c r="I604" s="60">
        <f>IF(ISNA(VLOOKUP(G604,Round4_Transactions!$A$2:$F$800,3,FALSE)), 0,VLOOKUP(G604,Round4_Transactions!$A$2:$F$800,3,FALSE))</f>
        <v>0</v>
      </c>
      <c r="J604" s="60">
        <f>IF(ISNA(VLOOKUP(G604,Round4_Transactions!$A$2:$F$800,4,FALSE)), 0,VLOOKUP(G604,Round4_Transactions!$A$2:$F$800,4,FALSE))</f>
        <v>0</v>
      </c>
      <c r="K604" s="60">
        <f>IF(ISNA(VLOOKUP(G604,Round4_Transactions!$A$2:$F$800,5,FALSE)), 0,VLOOKUP(G604,Round4_Transactions!$A$2:$F$800,5,FALSE))</f>
        <v>0</v>
      </c>
      <c r="L604" s="86">
        <f>IF(ISNA(VLOOKUP(G604,Round4_Transactions!$A$2:$F$800,6,FALSE)), 0,VLOOKUP(G604,Round4_Transactions!$A$2:$F$800,6,FALSE))</f>
        <v>0</v>
      </c>
      <c r="M604" s="107">
        <f t="shared" si="79"/>
        <v>0</v>
      </c>
      <c r="N604" s="107">
        <f t="shared" si="81"/>
        <v>0</v>
      </c>
      <c r="O604" s="107">
        <f t="shared" si="82"/>
        <v>0</v>
      </c>
      <c r="P604" s="107">
        <f t="shared" si="83"/>
        <v>0</v>
      </c>
      <c r="Q604" s="107">
        <f t="shared" si="84"/>
        <v>0</v>
      </c>
      <c r="R604" s="107">
        <f t="shared" si="85"/>
        <v>0</v>
      </c>
      <c r="S604" s="107">
        <f t="shared" si="86"/>
        <v>0</v>
      </c>
      <c r="T604" s="107">
        <f t="shared" si="87"/>
        <v>0</v>
      </c>
      <c r="U604" s="107">
        <f t="shared" si="88"/>
        <v>0</v>
      </c>
      <c r="V604" s="107">
        <f t="shared" si="89"/>
        <v>0</v>
      </c>
      <c r="W604" s="107">
        <f t="shared" si="90"/>
        <v>0</v>
      </c>
      <c r="X604" s="107">
        <f t="shared" si="91"/>
        <v>0</v>
      </c>
      <c r="Y604" s="107">
        <f t="shared" si="92"/>
        <v>0</v>
      </c>
      <c r="Z604" s="107">
        <f t="shared" si="119"/>
        <v>0</v>
      </c>
      <c r="AA604" s="107">
        <f t="shared" si="120"/>
        <v>0</v>
      </c>
      <c r="AB604" s="107">
        <f t="shared" si="121"/>
        <v>0</v>
      </c>
      <c r="AC604" s="107">
        <f t="shared" si="122"/>
        <v>0</v>
      </c>
      <c r="AD604" s="107">
        <f t="shared" si="123"/>
        <v>0</v>
      </c>
      <c r="AE604" s="107">
        <f t="shared" si="124"/>
        <v>0</v>
      </c>
      <c r="AF604" s="107">
        <f t="shared" si="125"/>
        <v>0</v>
      </c>
      <c r="AG604" s="107">
        <f t="shared" si="126"/>
        <v>0</v>
      </c>
      <c r="AH604" s="107">
        <f t="shared" si="127"/>
        <v>0</v>
      </c>
      <c r="AI604" s="107">
        <f t="shared" si="128"/>
        <v>0</v>
      </c>
      <c r="AJ604" s="107">
        <f t="shared" si="129"/>
        <v>0</v>
      </c>
      <c r="AK604" s="107">
        <f t="shared" si="130"/>
        <v>0</v>
      </c>
    </row>
    <row r="605">
      <c r="A605" s="107"/>
      <c r="B605" s="107"/>
      <c r="C605" s="107"/>
      <c r="D605" s="107"/>
      <c r="E605" s="107"/>
      <c r="F605" s="108">
        <f t="shared" si="118"/>
        <v>9765</v>
      </c>
      <c r="G605" s="90" t="s">
        <v>796</v>
      </c>
      <c r="H605" s="14">
        <f>IF(ISNA(VLOOKUP(G605,Round4_Transactions!$A$2:$F$800,2,FALSE)), 0,VLOOKUP(G605,Round4_Transactions!$A$2:$F$800,2,FALSE))</f>
        <v>0</v>
      </c>
      <c r="I605" s="60">
        <f>IF(ISNA(VLOOKUP(G605,Round4_Transactions!$A$2:$F$800,3,FALSE)), 0,VLOOKUP(G605,Round4_Transactions!$A$2:$F$800,3,FALSE))</f>
        <v>0</v>
      </c>
      <c r="J605" s="60">
        <f>IF(ISNA(VLOOKUP(G605,Round4_Transactions!$A$2:$F$800,4,FALSE)), 0,VLOOKUP(G605,Round4_Transactions!$A$2:$F$800,4,FALSE))</f>
        <v>0</v>
      </c>
      <c r="K605" s="60">
        <f>IF(ISNA(VLOOKUP(G605,Round4_Transactions!$A$2:$F$800,5,FALSE)), 0,VLOOKUP(G605,Round4_Transactions!$A$2:$F$800,5,FALSE))</f>
        <v>0</v>
      </c>
      <c r="L605" s="86">
        <f>IF(ISNA(VLOOKUP(G605,Round4_Transactions!$A$2:$F$800,6,FALSE)), 0,VLOOKUP(G605,Round4_Transactions!$A$2:$F$800,6,FALSE))</f>
        <v>0</v>
      </c>
      <c r="M605" s="107">
        <f t="shared" si="79"/>
        <v>0</v>
      </c>
      <c r="N605" s="107">
        <f t="shared" si="81"/>
        <v>0</v>
      </c>
      <c r="O605" s="107">
        <f t="shared" si="82"/>
        <v>0</v>
      </c>
      <c r="P605" s="107">
        <f t="shared" si="83"/>
        <v>0</v>
      </c>
      <c r="Q605" s="107">
        <f t="shared" si="84"/>
        <v>0</v>
      </c>
      <c r="R605" s="107">
        <f t="shared" si="85"/>
        <v>0</v>
      </c>
      <c r="S605" s="107">
        <f t="shared" si="86"/>
        <v>0</v>
      </c>
      <c r="T605" s="107">
        <f t="shared" si="87"/>
        <v>0</v>
      </c>
      <c r="U605" s="107">
        <f t="shared" si="88"/>
        <v>0</v>
      </c>
      <c r="V605" s="107">
        <f t="shared" si="89"/>
        <v>0</v>
      </c>
      <c r="W605" s="107">
        <f t="shared" si="90"/>
        <v>0</v>
      </c>
      <c r="X605" s="107">
        <f t="shared" si="91"/>
        <v>0</v>
      </c>
      <c r="Y605" s="107">
        <f t="shared" si="92"/>
        <v>0</v>
      </c>
      <c r="Z605" s="107">
        <f t="shared" si="119"/>
        <v>0</v>
      </c>
      <c r="AA605" s="107">
        <f t="shared" si="120"/>
        <v>0</v>
      </c>
      <c r="AB605" s="107">
        <f t="shared" si="121"/>
        <v>0</v>
      </c>
      <c r="AC605" s="107">
        <f t="shared" si="122"/>
        <v>0</v>
      </c>
      <c r="AD605" s="107">
        <f t="shared" si="123"/>
        <v>0</v>
      </c>
      <c r="AE605" s="107">
        <f t="shared" si="124"/>
        <v>0</v>
      </c>
      <c r="AF605" s="107">
        <f t="shared" si="125"/>
        <v>0</v>
      </c>
      <c r="AG605" s="107">
        <f t="shared" si="126"/>
        <v>0</v>
      </c>
      <c r="AH605" s="107">
        <f t="shared" si="127"/>
        <v>0</v>
      </c>
      <c r="AI605" s="107">
        <f t="shared" si="128"/>
        <v>0</v>
      </c>
      <c r="AJ605" s="107">
        <f t="shared" si="129"/>
        <v>0</v>
      </c>
      <c r="AK605" s="107">
        <f t="shared" si="130"/>
        <v>0</v>
      </c>
    </row>
    <row r="606">
      <c r="A606" s="107"/>
      <c r="B606" s="107"/>
      <c r="C606" s="107"/>
      <c r="D606" s="107"/>
      <c r="E606" s="107"/>
      <c r="F606" s="108">
        <f t="shared" si="118"/>
        <v>9765</v>
      </c>
      <c r="G606" s="90" t="s">
        <v>797</v>
      </c>
      <c r="H606" s="14">
        <f>IF(ISNA(VLOOKUP(G606,Round4_Transactions!$A$2:$F$800,2,FALSE)), 0,VLOOKUP(G606,Round4_Transactions!$A$2:$F$800,2,FALSE))</f>
        <v>0</v>
      </c>
      <c r="I606" s="60">
        <f>IF(ISNA(VLOOKUP(G606,Round4_Transactions!$A$2:$F$800,3,FALSE)), 0,VLOOKUP(G606,Round4_Transactions!$A$2:$F$800,3,FALSE))</f>
        <v>0</v>
      </c>
      <c r="J606" s="60">
        <f>IF(ISNA(VLOOKUP(G606,Round4_Transactions!$A$2:$F$800,4,FALSE)), 0,VLOOKUP(G606,Round4_Transactions!$A$2:$F$800,4,FALSE))</f>
        <v>0</v>
      </c>
      <c r="K606" s="60">
        <f>IF(ISNA(VLOOKUP(G606,Round4_Transactions!$A$2:$F$800,5,FALSE)), 0,VLOOKUP(G606,Round4_Transactions!$A$2:$F$800,5,FALSE))</f>
        <v>0</v>
      </c>
      <c r="L606" s="86">
        <f>IF(ISNA(VLOOKUP(G606,Round4_Transactions!$A$2:$F$800,6,FALSE)), 0,VLOOKUP(G606,Round4_Transactions!$A$2:$F$800,6,FALSE))</f>
        <v>0</v>
      </c>
      <c r="M606" s="107">
        <f t="shared" si="79"/>
        <v>0</v>
      </c>
      <c r="N606" s="107">
        <f t="shared" si="81"/>
        <v>0</v>
      </c>
      <c r="O606" s="107">
        <f t="shared" si="82"/>
        <v>0</v>
      </c>
      <c r="P606" s="107">
        <f t="shared" si="83"/>
        <v>0</v>
      </c>
      <c r="Q606" s="107">
        <f t="shared" si="84"/>
        <v>0</v>
      </c>
      <c r="R606" s="107">
        <f t="shared" si="85"/>
        <v>0</v>
      </c>
      <c r="S606" s="107">
        <f t="shared" si="86"/>
        <v>0</v>
      </c>
      <c r="T606" s="107">
        <f t="shared" si="87"/>
        <v>0</v>
      </c>
      <c r="U606" s="107">
        <f t="shared" si="88"/>
        <v>0</v>
      </c>
      <c r="V606" s="107">
        <f t="shared" si="89"/>
        <v>0</v>
      </c>
      <c r="W606" s="107">
        <f t="shared" si="90"/>
        <v>0</v>
      </c>
      <c r="X606" s="107">
        <f t="shared" si="91"/>
        <v>0</v>
      </c>
      <c r="Y606" s="107">
        <f t="shared" si="92"/>
        <v>0</v>
      </c>
      <c r="Z606" s="107">
        <f t="shared" si="119"/>
        <v>0</v>
      </c>
      <c r="AA606" s="107">
        <f t="shared" si="120"/>
        <v>0</v>
      </c>
      <c r="AB606" s="107">
        <f t="shared" si="121"/>
        <v>0</v>
      </c>
      <c r="AC606" s="107">
        <f t="shared" si="122"/>
        <v>0</v>
      </c>
      <c r="AD606" s="107">
        <f t="shared" si="123"/>
        <v>0</v>
      </c>
      <c r="AE606" s="107">
        <f t="shared" si="124"/>
        <v>0</v>
      </c>
      <c r="AF606" s="107">
        <f t="shared" si="125"/>
        <v>0</v>
      </c>
      <c r="AG606" s="107">
        <f t="shared" si="126"/>
        <v>0</v>
      </c>
      <c r="AH606" s="107">
        <f t="shared" si="127"/>
        <v>0</v>
      </c>
      <c r="AI606" s="107">
        <f t="shared" si="128"/>
        <v>0</v>
      </c>
      <c r="AJ606" s="107">
        <f t="shared" si="129"/>
        <v>0</v>
      </c>
      <c r="AK606" s="107">
        <f t="shared" si="130"/>
        <v>0</v>
      </c>
    </row>
    <row r="607">
      <c r="A607" s="107"/>
      <c r="B607" s="107"/>
      <c r="C607" s="107"/>
      <c r="D607" s="107"/>
      <c r="E607" s="107"/>
      <c r="F607" s="108">
        <f t="shared" si="118"/>
        <v>9765</v>
      </c>
      <c r="G607" s="90" t="s">
        <v>798</v>
      </c>
      <c r="H607" s="14">
        <f>IF(ISNA(VLOOKUP(G607,Round4_Transactions!$A$2:$F$800,2,FALSE)), 0,VLOOKUP(G607,Round4_Transactions!$A$2:$F$800,2,FALSE))</f>
        <v>0</v>
      </c>
      <c r="I607" s="60">
        <f>IF(ISNA(VLOOKUP(G607,Round4_Transactions!$A$2:$F$800,3,FALSE)), 0,VLOOKUP(G607,Round4_Transactions!$A$2:$F$800,3,FALSE))</f>
        <v>0</v>
      </c>
      <c r="J607" s="60">
        <f>IF(ISNA(VLOOKUP(G607,Round4_Transactions!$A$2:$F$800,4,FALSE)), 0,VLOOKUP(G607,Round4_Transactions!$A$2:$F$800,4,FALSE))</f>
        <v>0</v>
      </c>
      <c r="K607" s="60">
        <f>IF(ISNA(VLOOKUP(G607,Round4_Transactions!$A$2:$F$800,5,FALSE)), 0,VLOOKUP(G607,Round4_Transactions!$A$2:$F$800,5,FALSE))</f>
        <v>0</v>
      </c>
      <c r="L607" s="86">
        <f>IF(ISNA(VLOOKUP(G607,Round4_Transactions!$A$2:$F$800,6,FALSE)), 0,VLOOKUP(G607,Round4_Transactions!$A$2:$F$800,6,FALSE))</f>
        <v>0</v>
      </c>
      <c r="M607" s="107">
        <f t="shared" si="79"/>
        <v>0</v>
      </c>
      <c r="N607" s="107">
        <f t="shared" si="81"/>
        <v>0</v>
      </c>
      <c r="O607" s="107">
        <f t="shared" si="82"/>
        <v>0</v>
      </c>
      <c r="P607" s="107">
        <f t="shared" si="83"/>
        <v>0</v>
      </c>
      <c r="Q607" s="107">
        <f t="shared" si="84"/>
        <v>0</v>
      </c>
      <c r="R607" s="107">
        <f t="shared" si="85"/>
        <v>0</v>
      </c>
      <c r="S607" s="107">
        <f t="shared" si="86"/>
        <v>0</v>
      </c>
      <c r="T607" s="107">
        <f t="shared" si="87"/>
        <v>0</v>
      </c>
      <c r="U607" s="107">
        <f t="shared" si="88"/>
        <v>0</v>
      </c>
      <c r="V607" s="107">
        <f t="shared" si="89"/>
        <v>0</v>
      </c>
      <c r="W607" s="107">
        <f t="shared" si="90"/>
        <v>0</v>
      </c>
      <c r="X607" s="107">
        <f t="shared" si="91"/>
        <v>0</v>
      </c>
      <c r="Y607" s="107">
        <f t="shared" si="92"/>
        <v>0</v>
      </c>
      <c r="Z607" s="107">
        <f t="shared" si="119"/>
        <v>0</v>
      </c>
      <c r="AA607" s="107">
        <f t="shared" si="120"/>
        <v>0</v>
      </c>
      <c r="AB607" s="107">
        <f t="shared" si="121"/>
        <v>0</v>
      </c>
      <c r="AC607" s="107">
        <f t="shared" si="122"/>
        <v>0</v>
      </c>
      <c r="AD607" s="107">
        <f t="shared" si="123"/>
        <v>0</v>
      </c>
      <c r="AE607" s="107">
        <f t="shared" si="124"/>
        <v>0</v>
      </c>
      <c r="AF607" s="107">
        <f t="shared" si="125"/>
        <v>0</v>
      </c>
      <c r="AG607" s="107">
        <f t="shared" si="126"/>
        <v>0</v>
      </c>
      <c r="AH607" s="107">
        <f t="shared" si="127"/>
        <v>0</v>
      </c>
      <c r="AI607" s="107">
        <f t="shared" si="128"/>
        <v>0</v>
      </c>
      <c r="AJ607" s="107">
        <f t="shared" si="129"/>
        <v>0</v>
      </c>
      <c r="AK607" s="107">
        <f t="shared" si="130"/>
        <v>0</v>
      </c>
    </row>
    <row r="608">
      <c r="A608" s="107"/>
      <c r="B608" s="107"/>
      <c r="C608" s="107"/>
      <c r="D608" s="107"/>
      <c r="E608" s="107"/>
      <c r="F608" s="108">
        <f t="shared" si="118"/>
        <v>9765</v>
      </c>
      <c r="G608" s="90" t="s">
        <v>799</v>
      </c>
      <c r="H608" s="14">
        <f>IF(ISNA(VLOOKUP(G608,Round4_Transactions!$A$2:$F$800,2,FALSE)), 0,VLOOKUP(G608,Round4_Transactions!$A$2:$F$800,2,FALSE))</f>
        <v>0</v>
      </c>
      <c r="I608" s="60">
        <f>IF(ISNA(VLOOKUP(G608,Round4_Transactions!$A$2:$F$800,3,FALSE)), 0,VLOOKUP(G608,Round4_Transactions!$A$2:$F$800,3,FALSE))</f>
        <v>0</v>
      </c>
      <c r="J608" s="60">
        <f>IF(ISNA(VLOOKUP(G608,Round4_Transactions!$A$2:$F$800,4,FALSE)), 0,VLOOKUP(G608,Round4_Transactions!$A$2:$F$800,4,FALSE))</f>
        <v>0</v>
      </c>
      <c r="K608" s="60">
        <f>IF(ISNA(VLOOKUP(G608,Round4_Transactions!$A$2:$F$800,5,FALSE)), 0,VLOOKUP(G608,Round4_Transactions!$A$2:$F$800,5,FALSE))</f>
        <v>0</v>
      </c>
      <c r="L608" s="86">
        <f>IF(ISNA(VLOOKUP(G608,Round4_Transactions!$A$2:$F$800,6,FALSE)), 0,VLOOKUP(G608,Round4_Transactions!$A$2:$F$800,6,FALSE))</f>
        <v>0</v>
      </c>
      <c r="M608" s="107">
        <f t="shared" si="79"/>
        <v>0</v>
      </c>
      <c r="N608" s="107">
        <f t="shared" si="81"/>
        <v>0</v>
      </c>
      <c r="O608" s="107">
        <f t="shared" si="82"/>
        <v>0</v>
      </c>
      <c r="P608" s="107">
        <f t="shared" si="83"/>
        <v>0</v>
      </c>
      <c r="Q608" s="107">
        <f t="shared" si="84"/>
        <v>0</v>
      </c>
      <c r="R608" s="107">
        <f t="shared" si="85"/>
        <v>0</v>
      </c>
      <c r="S608" s="107">
        <f t="shared" si="86"/>
        <v>0</v>
      </c>
      <c r="T608" s="107">
        <f t="shared" si="87"/>
        <v>0</v>
      </c>
      <c r="U608" s="107">
        <f t="shared" si="88"/>
        <v>0</v>
      </c>
      <c r="V608" s="107">
        <f t="shared" si="89"/>
        <v>0</v>
      </c>
      <c r="W608" s="107">
        <f t="shared" si="90"/>
        <v>0</v>
      </c>
      <c r="X608" s="107">
        <f t="shared" si="91"/>
        <v>0</v>
      </c>
      <c r="Y608" s="107">
        <f t="shared" si="92"/>
        <v>0</v>
      </c>
      <c r="Z608" s="107">
        <f t="shared" si="119"/>
        <v>0</v>
      </c>
      <c r="AA608" s="107">
        <f t="shared" si="120"/>
        <v>0</v>
      </c>
      <c r="AB608" s="107">
        <f t="shared" si="121"/>
        <v>0</v>
      </c>
      <c r="AC608" s="107">
        <f t="shared" si="122"/>
        <v>0</v>
      </c>
      <c r="AD608" s="107">
        <f t="shared" si="123"/>
        <v>0</v>
      </c>
      <c r="AE608" s="107">
        <f t="shared" si="124"/>
        <v>0</v>
      </c>
      <c r="AF608" s="107">
        <f t="shared" si="125"/>
        <v>0</v>
      </c>
      <c r="AG608" s="107">
        <f t="shared" si="126"/>
        <v>0</v>
      </c>
      <c r="AH608" s="107">
        <f t="shared" si="127"/>
        <v>0</v>
      </c>
      <c r="AI608" s="107">
        <f t="shared" si="128"/>
        <v>0</v>
      </c>
      <c r="AJ608" s="107">
        <f t="shared" si="129"/>
        <v>0</v>
      </c>
      <c r="AK608" s="107">
        <f t="shared" si="130"/>
        <v>0</v>
      </c>
    </row>
    <row r="609">
      <c r="A609" s="107"/>
      <c r="B609" s="107"/>
      <c r="C609" s="107"/>
      <c r="D609" s="107"/>
      <c r="E609" s="107"/>
      <c r="F609" s="108">
        <f t="shared" si="118"/>
        <v>9765</v>
      </c>
      <c r="G609" s="90" t="s">
        <v>800</v>
      </c>
      <c r="H609" s="14">
        <f>IF(ISNA(VLOOKUP(G609,Round4_Transactions!$A$2:$F$800,2,FALSE)), 0,VLOOKUP(G609,Round4_Transactions!$A$2:$F$800,2,FALSE))</f>
        <v>0</v>
      </c>
      <c r="I609" s="60">
        <f>IF(ISNA(VLOOKUP(G609,Round4_Transactions!$A$2:$F$800,3,FALSE)), 0,VLOOKUP(G609,Round4_Transactions!$A$2:$F$800,3,FALSE))</f>
        <v>0</v>
      </c>
      <c r="J609" s="60">
        <f>IF(ISNA(VLOOKUP(G609,Round4_Transactions!$A$2:$F$800,4,FALSE)), 0,VLOOKUP(G609,Round4_Transactions!$A$2:$F$800,4,FALSE))</f>
        <v>0</v>
      </c>
      <c r="K609" s="60">
        <f>IF(ISNA(VLOOKUP(G609,Round4_Transactions!$A$2:$F$800,5,FALSE)), 0,VLOOKUP(G609,Round4_Transactions!$A$2:$F$800,5,FALSE))</f>
        <v>0</v>
      </c>
      <c r="L609" s="86">
        <f>IF(ISNA(VLOOKUP(G609,Round4_Transactions!$A$2:$F$800,6,FALSE)), 0,VLOOKUP(G609,Round4_Transactions!$A$2:$F$800,6,FALSE))</f>
        <v>0</v>
      </c>
      <c r="M609" s="107">
        <f t="shared" si="79"/>
        <v>0</v>
      </c>
      <c r="N609" s="107">
        <f t="shared" si="81"/>
        <v>0</v>
      </c>
      <c r="O609" s="107">
        <f t="shared" si="82"/>
        <v>0</v>
      </c>
      <c r="P609" s="107">
        <f t="shared" si="83"/>
        <v>0</v>
      </c>
      <c r="Q609" s="107">
        <f t="shared" si="84"/>
        <v>0</v>
      </c>
      <c r="R609" s="107">
        <f t="shared" si="85"/>
        <v>0</v>
      </c>
      <c r="S609" s="107">
        <f t="shared" si="86"/>
        <v>0</v>
      </c>
      <c r="T609" s="107">
        <f t="shared" si="87"/>
        <v>0</v>
      </c>
      <c r="U609" s="107">
        <f t="shared" si="88"/>
        <v>0</v>
      </c>
      <c r="V609" s="107">
        <f t="shared" si="89"/>
        <v>0</v>
      </c>
      <c r="W609" s="107">
        <f t="shared" si="90"/>
        <v>0</v>
      </c>
      <c r="X609" s="107">
        <f t="shared" si="91"/>
        <v>0</v>
      </c>
      <c r="Y609" s="107">
        <f t="shared" si="92"/>
        <v>0</v>
      </c>
      <c r="Z609" s="107">
        <f t="shared" si="119"/>
        <v>0</v>
      </c>
      <c r="AA609" s="107">
        <f t="shared" si="120"/>
        <v>0</v>
      </c>
      <c r="AB609" s="107">
        <f t="shared" si="121"/>
        <v>0</v>
      </c>
      <c r="AC609" s="107">
        <f t="shared" si="122"/>
        <v>0</v>
      </c>
      <c r="AD609" s="107">
        <f t="shared" si="123"/>
        <v>0</v>
      </c>
      <c r="AE609" s="107">
        <f t="shared" si="124"/>
        <v>0</v>
      </c>
      <c r="AF609" s="107">
        <f t="shared" si="125"/>
        <v>0</v>
      </c>
      <c r="AG609" s="107">
        <f t="shared" si="126"/>
        <v>0</v>
      </c>
      <c r="AH609" s="107">
        <f t="shared" si="127"/>
        <v>0</v>
      </c>
      <c r="AI609" s="107">
        <f t="shared" si="128"/>
        <v>0</v>
      </c>
      <c r="AJ609" s="107">
        <f t="shared" si="129"/>
        <v>0</v>
      </c>
      <c r="AK609" s="107">
        <f t="shared" si="130"/>
        <v>0</v>
      </c>
    </row>
    <row r="610">
      <c r="A610" s="107"/>
      <c r="B610" s="107"/>
      <c r="C610" s="107"/>
      <c r="D610" s="107"/>
      <c r="E610" s="107"/>
      <c r="F610" s="108">
        <f t="shared" si="118"/>
        <v>9765</v>
      </c>
      <c r="G610" s="90" t="s">
        <v>801</v>
      </c>
      <c r="H610" s="14">
        <f>IF(ISNA(VLOOKUP(G610,Round4_Transactions!$A$2:$F$800,2,FALSE)), 0,VLOOKUP(G610,Round4_Transactions!$A$2:$F$800,2,FALSE))</f>
        <v>0</v>
      </c>
      <c r="I610" s="60">
        <f>IF(ISNA(VLOOKUP(G610,Round4_Transactions!$A$2:$F$800,3,FALSE)), 0,VLOOKUP(G610,Round4_Transactions!$A$2:$F$800,3,FALSE))</f>
        <v>0</v>
      </c>
      <c r="J610" s="60">
        <f>IF(ISNA(VLOOKUP(G610,Round4_Transactions!$A$2:$F$800,4,FALSE)), 0,VLOOKUP(G610,Round4_Transactions!$A$2:$F$800,4,FALSE))</f>
        <v>0</v>
      </c>
      <c r="K610" s="60">
        <f>IF(ISNA(VLOOKUP(G610,Round4_Transactions!$A$2:$F$800,5,FALSE)), 0,VLOOKUP(G610,Round4_Transactions!$A$2:$F$800,5,FALSE))</f>
        <v>0</v>
      </c>
      <c r="L610" s="86">
        <f>IF(ISNA(VLOOKUP(G610,Round4_Transactions!$A$2:$F$800,6,FALSE)), 0,VLOOKUP(G610,Round4_Transactions!$A$2:$F$800,6,FALSE))</f>
        <v>0</v>
      </c>
      <c r="M610" s="107">
        <f t="shared" si="79"/>
        <v>0</v>
      </c>
      <c r="N610" s="107">
        <f t="shared" si="81"/>
        <v>0</v>
      </c>
      <c r="O610" s="107">
        <f t="shared" si="82"/>
        <v>0</v>
      </c>
      <c r="P610" s="107">
        <f t="shared" si="83"/>
        <v>0</v>
      </c>
      <c r="Q610" s="107">
        <f t="shared" si="84"/>
        <v>0</v>
      </c>
      <c r="R610" s="107">
        <f t="shared" si="85"/>
        <v>0</v>
      </c>
      <c r="S610" s="107">
        <f t="shared" si="86"/>
        <v>0</v>
      </c>
      <c r="T610" s="107">
        <f t="shared" si="87"/>
        <v>0</v>
      </c>
      <c r="U610" s="107">
        <f t="shared" si="88"/>
        <v>0</v>
      </c>
      <c r="V610" s="107">
        <f t="shared" si="89"/>
        <v>0</v>
      </c>
      <c r="W610" s="107">
        <f t="shared" si="90"/>
        <v>0</v>
      </c>
      <c r="X610" s="107">
        <f t="shared" si="91"/>
        <v>0</v>
      </c>
      <c r="Y610" s="107">
        <f t="shared" si="92"/>
        <v>0</v>
      </c>
      <c r="Z610" s="107">
        <f t="shared" si="119"/>
        <v>0</v>
      </c>
      <c r="AA610" s="107">
        <f t="shared" si="120"/>
        <v>0</v>
      </c>
      <c r="AB610" s="107">
        <f t="shared" si="121"/>
        <v>0</v>
      </c>
      <c r="AC610" s="107">
        <f t="shared" si="122"/>
        <v>0</v>
      </c>
      <c r="AD610" s="107">
        <f t="shared" si="123"/>
        <v>0</v>
      </c>
      <c r="AE610" s="107">
        <f t="shared" si="124"/>
        <v>0</v>
      </c>
      <c r="AF610" s="107">
        <f t="shared" si="125"/>
        <v>0</v>
      </c>
      <c r="AG610" s="107">
        <f t="shared" si="126"/>
        <v>0</v>
      </c>
      <c r="AH610" s="107">
        <f t="shared" si="127"/>
        <v>0</v>
      </c>
      <c r="AI610" s="107">
        <f t="shared" si="128"/>
        <v>0</v>
      </c>
      <c r="AJ610" s="107">
        <f t="shared" si="129"/>
        <v>0</v>
      </c>
      <c r="AK610" s="107">
        <f t="shared" si="130"/>
        <v>0</v>
      </c>
    </row>
    <row r="611">
      <c r="A611" s="107"/>
      <c r="B611" s="107"/>
      <c r="C611" s="107"/>
      <c r="D611" s="107"/>
      <c r="E611" s="107"/>
      <c r="F611" s="108">
        <f t="shared" si="118"/>
        <v>9765</v>
      </c>
      <c r="G611" s="90" t="s">
        <v>802</v>
      </c>
      <c r="H611" s="14">
        <f>IF(ISNA(VLOOKUP(G611,Round4_Transactions!$A$2:$F$800,2,FALSE)), 0,VLOOKUP(G611,Round4_Transactions!$A$2:$F$800,2,FALSE))</f>
        <v>0</v>
      </c>
      <c r="I611" s="60">
        <f>IF(ISNA(VLOOKUP(G611,Round4_Transactions!$A$2:$F$800,3,FALSE)), 0,VLOOKUP(G611,Round4_Transactions!$A$2:$F$800,3,FALSE))</f>
        <v>0</v>
      </c>
      <c r="J611" s="60">
        <f>IF(ISNA(VLOOKUP(G611,Round4_Transactions!$A$2:$F$800,4,FALSE)), 0,VLOOKUP(G611,Round4_Transactions!$A$2:$F$800,4,FALSE))</f>
        <v>0</v>
      </c>
      <c r="K611" s="60">
        <f>IF(ISNA(VLOOKUP(G611,Round4_Transactions!$A$2:$F$800,5,FALSE)), 0,VLOOKUP(G611,Round4_Transactions!$A$2:$F$800,5,FALSE))</f>
        <v>0</v>
      </c>
      <c r="L611" s="86">
        <f>IF(ISNA(VLOOKUP(G611,Round4_Transactions!$A$2:$F$800,6,FALSE)), 0,VLOOKUP(G611,Round4_Transactions!$A$2:$F$800,6,FALSE))</f>
        <v>0</v>
      </c>
      <c r="M611" s="107">
        <f t="shared" si="79"/>
        <v>0</v>
      </c>
      <c r="N611" s="107">
        <f t="shared" si="81"/>
        <v>0</v>
      </c>
      <c r="O611" s="107">
        <f t="shared" si="82"/>
        <v>0</v>
      </c>
      <c r="P611" s="107">
        <f t="shared" si="83"/>
        <v>0</v>
      </c>
      <c r="Q611" s="107">
        <f t="shared" si="84"/>
        <v>0</v>
      </c>
      <c r="R611" s="107">
        <f t="shared" si="85"/>
        <v>0</v>
      </c>
      <c r="S611" s="107">
        <f t="shared" si="86"/>
        <v>0</v>
      </c>
      <c r="T611" s="107">
        <f t="shared" si="87"/>
        <v>0</v>
      </c>
      <c r="U611" s="107">
        <f t="shared" si="88"/>
        <v>0</v>
      </c>
      <c r="V611" s="107">
        <f t="shared" si="89"/>
        <v>0</v>
      </c>
      <c r="W611" s="107">
        <f t="shared" si="90"/>
        <v>0</v>
      </c>
      <c r="X611" s="107">
        <f t="shared" si="91"/>
        <v>0</v>
      </c>
      <c r="Y611" s="107">
        <f t="shared" si="92"/>
        <v>0</v>
      </c>
      <c r="Z611" s="107">
        <f t="shared" si="119"/>
        <v>0</v>
      </c>
      <c r="AA611" s="107">
        <f t="shared" si="120"/>
        <v>0</v>
      </c>
      <c r="AB611" s="107">
        <f t="shared" si="121"/>
        <v>0</v>
      </c>
      <c r="AC611" s="107">
        <f t="shared" si="122"/>
        <v>0</v>
      </c>
      <c r="AD611" s="107">
        <f t="shared" si="123"/>
        <v>0</v>
      </c>
      <c r="AE611" s="107">
        <f t="shared" si="124"/>
        <v>0</v>
      </c>
      <c r="AF611" s="107">
        <f t="shared" si="125"/>
        <v>0</v>
      </c>
      <c r="AG611" s="107">
        <f t="shared" si="126"/>
        <v>0</v>
      </c>
      <c r="AH611" s="107">
        <f t="shared" si="127"/>
        <v>0</v>
      </c>
      <c r="AI611" s="107">
        <f t="shared" si="128"/>
        <v>0</v>
      </c>
      <c r="AJ611" s="107">
        <f t="shared" si="129"/>
        <v>0</v>
      </c>
      <c r="AK611" s="107">
        <f t="shared" si="130"/>
        <v>0</v>
      </c>
    </row>
    <row r="612">
      <c r="A612" s="107"/>
      <c r="B612" s="107"/>
      <c r="C612" s="107"/>
      <c r="D612" s="107"/>
      <c r="E612" s="107"/>
      <c r="F612" s="108">
        <f t="shared" si="118"/>
        <v>9765</v>
      </c>
      <c r="G612" s="90" t="s">
        <v>803</v>
      </c>
      <c r="H612" s="14">
        <f>IF(ISNA(VLOOKUP(G612,Round4_Transactions!$A$2:$F$800,2,FALSE)), 0,VLOOKUP(G612,Round4_Transactions!$A$2:$F$800,2,FALSE))</f>
        <v>0</v>
      </c>
      <c r="I612" s="60">
        <f>IF(ISNA(VLOOKUP(G612,Round4_Transactions!$A$2:$F$800,3,FALSE)), 0,VLOOKUP(G612,Round4_Transactions!$A$2:$F$800,3,FALSE))</f>
        <v>0</v>
      </c>
      <c r="J612" s="60">
        <f>IF(ISNA(VLOOKUP(G612,Round4_Transactions!$A$2:$F$800,4,FALSE)), 0,VLOOKUP(G612,Round4_Transactions!$A$2:$F$800,4,FALSE))</f>
        <v>0</v>
      </c>
      <c r="K612" s="60">
        <f>IF(ISNA(VLOOKUP(G612,Round4_Transactions!$A$2:$F$800,5,FALSE)), 0,VLOOKUP(G612,Round4_Transactions!$A$2:$F$800,5,FALSE))</f>
        <v>0</v>
      </c>
      <c r="L612" s="86">
        <f>IF(ISNA(VLOOKUP(G612,Round4_Transactions!$A$2:$F$800,6,FALSE)), 0,VLOOKUP(G612,Round4_Transactions!$A$2:$F$800,6,FALSE))</f>
        <v>0</v>
      </c>
      <c r="M612" s="107">
        <f t="shared" si="79"/>
        <v>0</v>
      </c>
      <c r="N612" s="107">
        <f t="shared" si="81"/>
        <v>0</v>
      </c>
      <c r="O612" s="107">
        <f t="shared" si="82"/>
        <v>0</v>
      </c>
      <c r="P612" s="107">
        <f t="shared" si="83"/>
        <v>0</v>
      </c>
      <c r="Q612" s="107">
        <f t="shared" si="84"/>
        <v>0</v>
      </c>
      <c r="R612" s="107">
        <f t="shared" si="85"/>
        <v>0</v>
      </c>
      <c r="S612" s="107">
        <f t="shared" si="86"/>
        <v>0</v>
      </c>
      <c r="T612" s="107">
        <f t="shared" si="87"/>
        <v>0</v>
      </c>
      <c r="U612" s="107">
        <f t="shared" si="88"/>
        <v>0</v>
      </c>
      <c r="V612" s="107">
        <f t="shared" si="89"/>
        <v>0</v>
      </c>
      <c r="W612" s="107">
        <f t="shared" si="90"/>
        <v>0</v>
      </c>
      <c r="X612" s="107">
        <f t="shared" si="91"/>
        <v>0</v>
      </c>
      <c r="Y612" s="107">
        <f t="shared" si="92"/>
        <v>0</v>
      </c>
      <c r="Z612" s="107">
        <f t="shared" si="119"/>
        <v>0</v>
      </c>
      <c r="AA612" s="107">
        <f t="shared" si="120"/>
        <v>0</v>
      </c>
      <c r="AB612" s="107">
        <f t="shared" si="121"/>
        <v>0</v>
      </c>
      <c r="AC612" s="107">
        <f t="shared" si="122"/>
        <v>0</v>
      </c>
      <c r="AD612" s="107">
        <f t="shared" si="123"/>
        <v>0</v>
      </c>
      <c r="AE612" s="107">
        <f t="shared" si="124"/>
        <v>0</v>
      </c>
      <c r="AF612" s="107">
        <f t="shared" si="125"/>
        <v>0</v>
      </c>
      <c r="AG612" s="107">
        <f t="shared" si="126"/>
        <v>0</v>
      </c>
      <c r="AH612" s="107">
        <f t="shared" si="127"/>
        <v>0</v>
      </c>
      <c r="AI612" s="107">
        <f t="shared" si="128"/>
        <v>0</v>
      </c>
      <c r="AJ612" s="107">
        <f t="shared" si="129"/>
        <v>0</v>
      </c>
      <c r="AK612" s="107">
        <f t="shared" si="130"/>
        <v>0</v>
      </c>
    </row>
    <row r="613">
      <c r="A613" s="107"/>
      <c r="B613" s="107"/>
      <c r="C613" s="107"/>
      <c r="D613" s="107"/>
      <c r="E613" s="107"/>
      <c r="F613" s="108">
        <f t="shared" si="118"/>
        <v>9765</v>
      </c>
      <c r="G613" s="90" t="s">
        <v>804</v>
      </c>
      <c r="H613" s="14">
        <f>IF(ISNA(VLOOKUP(G613,Round4_Transactions!$A$2:$F$800,2,FALSE)), 0,VLOOKUP(G613,Round4_Transactions!$A$2:$F$800,2,FALSE))</f>
        <v>0</v>
      </c>
      <c r="I613" s="60">
        <f>IF(ISNA(VLOOKUP(G613,Round4_Transactions!$A$2:$F$800,3,FALSE)), 0,VLOOKUP(G613,Round4_Transactions!$A$2:$F$800,3,FALSE))</f>
        <v>0</v>
      </c>
      <c r="J613" s="60">
        <f>IF(ISNA(VLOOKUP(G613,Round4_Transactions!$A$2:$F$800,4,FALSE)), 0,VLOOKUP(G613,Round4_Transactions!$A$2:$F$800,4,FALSE))</f>
        <v>0</v>
      </c>
      <c r="K613" s="60">
        <f>IF(ISNA(VLOOKUP(G613,Round4_Transactions!$A$2:$F$800,5,FALSE)), 0,VLOOKUP(G613,Round4_Transactions!$A$2:$F$800,5,FALSE))</f>
        <v>0</v>
      </c>
      <c r="L613" s="86">
        <f>IF(ISNA(VLOOKUP(G613,Round4_Transactions!$A$2:$F$800,6,FALSE)), 0,VLOOKUP(G613,Round4_Transactions!$A$2:$F$800,6,FALSE))</f>
        <v>0</v>
      </c>
      <c r="M613" s="107">
        <f t="shared" si="79"/>
        <v>0</v>
      </c>
      <c r="N613" s="107">
        <f t="shared" si="81"/>
        <v>0</v>
      </c>
      <c r="O613" s="107">
        <f t="shared" si="82"/>
        <v>0</v>
      </c>
      <c r="P613" s="107">
        <f t="shared" si="83"/>
        <v>0</v>
      </c>
      <c r="Q613" s="107">
        <f t="shared" si="84"/>
        <v>0</v>
      </c>
      <c r="R613" s="107">
        <f t="shared" si="85"/>
        <v>0</v>
      </c>
      <c r="S613" s="107">
        <f t="shared" si="86"/>
        <v>0</v>
      </c>
      <c r="T613" s="107">
        <f t="shared" si="87"/>
        <v>0</v>
      </c>
      <c r="U613" s="107">
        <f t="shared" si="88"/>
        <v>0</v>
      </c>
      <c r="V613" s="107">
        <f t="shared" si="89"/>
        <v>0</v>
      </c>
      <c r="W613" s="107">
        <f t="shared" si="90"/>
        <v>0</v>
      </c>
      <c r="X613" s="107">
        <f t="shared" si="91"/>
        <v>0</v>
      </c>
      <c r="Y613" s="107">
        <f t="shared" si="92"/>
        <v>0</v>
      </c>
      <c r="Z613" s="107">
        <f t="shared" si="119"/>
        <v>0</v>
      </c>
      <c r="AA613" s="107">
        <f t="shared" si="120"/>
        <v>0</v>
      </c>
      <c r="AB613" s="107">
        <f t="shared" si="121"/>
        <v>0</v>
      </c>
      <c r="AC613" s="107">
        <f t="shared" si="122"/>
        <v>0</v>
      </c>
      <c r="AD613" s="107">
        <f t="shared" si="123"/>
        <v>0</v>
      </c>
      <c r="AE613" s="107">
        <f t="shared" si="124"/>
        <v>0</v>
      </c>
      <c r="AF613" s="107">
        <f t="shared" si="125"/>
        <v>0</v>
      </c>
      <c r="AG613" s="107">
        <f t="shared" si="126"/>
        <v>0</v>
      </c>
      <c r="AH613" s="107">
        <f t="shared" si="127"/>
        <v>0</v>
      </c>
      <c r="AI613" s="107">
        <f t="shared" si="128"/>
        <v>0</v>
      </c>
      <c r="AJ613" s="107">
        <f t="shared" si="129"/>
        <v>0</v>
      </c>
      <c r="AK613" s="107">
        <f t="shared" si="130"/>
        <v>0</v>
      </c>
    </row>
    <row r="614">
      <c r="A614" s="107"/>
      <c r="B614" s="107"/>
      <c r="C614" s="107"/>
      <c r="D614" s="107"/>
      <c r="E614" s="107"/>
      <c r="F614" s="108">
        <f t="shared" si="118"/>
        <v>9765</v>
      </c>
      <c r="G614" s="90" t="s">
        <v>805</v>
      </c>
      <c r="H614" s="14">
        <f>IF(ISNA(VLOOKUP(G614,Round4_Transactions!$A$2:$F$800,2,FALSE)), 0,VLOOKUP(G614,Round4_Transactions!$A$2:$F$800,2,FALSE))</f>
        <v>0</v>
      </c>
      <c r="I614" s="60">
        <f>IF(ISNA(VLOOKUP(G614,Round4_Transactions!$A$2:$F$800,3,FALSE)), 0,VLOOKUP(G614,Round4_Transactions!$A$2:$F$800,3,FALSE))</f>
        <v>0</v>
      </c>
      <c r="J614" s="60">
        <f>IF(ISNA(VLOOKUP(G614,Round4_Transactions!$A$2:$F$800,4,FALSE)), 0,VLOOKUP(G614,Round4_Transactions!$A$2:$F$800,4,FALSE))</f>
        <v>0</v>
      </c>
      <c r="K614" s="60">
        <f>IF(ISNA(VLOOKUP(G614,Round4_Transactions!$A$2:$F$800,5,FALSE)), 0,VLOOKUP(G614,Round4_Transactions!$A$2:$F$800,5,FALSE))</f>
        <v>0</v>
      </c>
      <c r="L614" s="86">
        <f>IF(ISNA(VLOOKUP(G614,Round4_Transactions!$A$2:$F$800,6,FALSE)), 0,VLOOKUP(G614,Round4_Transactions!$A$2:$F$800,6,FALSE))</f>
        <v>0</v>
      </c>
      <c r="M614" s="107">
        <f t="shared" si="79"/>
        <v>0</v>
      </c>
      <c r="N614" s="107">
        <f t="shared" si="81"/>
        <v>0</v>
      </c>
      <c r="O614" s="107">
        <f t="shared" si="82"/>
        <v>0</v>
      </c>
      <c r="P614" s="107">
        <f t="shared" si="83"/>
        <v>0</v>
      </c>
      <c r="Q614" s="107">
        <f t="shared" si="84"/>
        <v>0</v>
      </c>
      <c r="R614" s="107">
        <f t="shared" si="85"/>
        <v>0</v>
      </c>
      <c r="S614" s="107">
        <f t="shared" si="86"/>
        <v>0</v>
      </c>
      <c r="T614" s="107">
        <f t="shared" si="87"/>
        <v>0</v>
      </c>
      <c r="U614" s="107">
        <f t="shared" si="88"/>
        <v>0</v>
      </c>
      <c r="V614" s="107">
        <f t="shared" si="89"/>
        <v>0</v>
      </c>
      <c r="W614" s="107">
        <f t="shared" si="90"/>
        <v>0</v>
      </c>
      <c r="X614" s="107">
        <f t="shared" si="91"/>
        <v>0</v>
      </c>
      <c r="Y614" s="107">
        <f t="shared" si="92"/>
        <v>0</v>
      </c>
      <c r="Z614" s="107">
        <f t="shared" si="119"/>
        <v>0</v>
      </c>
      <c r="AA614" s="107">
        <f t="shared" si="120"/>
        <v>0</v>
      </c>
      <c r="AB614" s="107">
        <f t="shared" si="121"/>
        <v>0</v>
      </c>
      <c r="AC614" s="107">
        <f t="shared" si="122"/>
        <v>0</v>
      </c>
      <c r="AD614" s="107">
        <f t="shared" si="123"/>
        <v>0</v>
      </c>
      <c r="AE614" s="107">
        <f t="shared" si="124"/>
        <v>0</v>
      </c>
      <c r="AF614" s="107">
        <f t="shared" si="125"/>
        <v>0</v>
      </c>
      <c r="AG614" s="107">
        <f t="shared" si="126"/>
        <v>0</v>
      </c>
      <c r="AH614" s="107">
        <f t="shared" si="127"/>
        <v>0</v>
      </c>
      <c r="AI614" s="107">
        <f t="shared" si="128"/>
        <v>0</v>
      </c>
      <c r="AJ614" s="107">
        <f t="shared" si="129"/>
        <v>0</v>
      </c>
      <c r="AK614" s="107">
        <f t="shared" si="130"/>
        <v>0</v>
      </c>
    </row>
    <row r="615">
      <c r="A615" s="107"/>
      <c r="B615" s="107"/>
      <c r="C615" s="107"/>
      <c r="D615" s="107"/>
      <c r="E615" s="107"/>
      <c r="F615" s="108">
        <f t="shared" si="118"/>
        <v>9765</v>
      </c>
      <c r="G615" s="90" t="s">
        <v>806</v>
      </c>
      <c r="H615" s="14">
        <f>IF(ISNA(VLOOKUP(G615,Round4_Transactions!$A$2:$F$800,2,FALSE)), 0,VLOOKUP(G615,Round4_Transactions!$A$2:$F$800,2,FALSE))</f>
        <v>0</v>
      </c>
      <c r="I615" s="60">
        <f>IF(ISNA(VLOOKUP(G615,Round4_Transactions!$A$2:$F$800,3,FALSE)), 0,VLOOKUP(G615,Round4_Transactions!$A$2:$F$800,3,FALSE))</f>
        <v>0</v>
      </c>
      <c r="J615" s="60">
        <f>IF(ISNA(VLOOKUP(G615,Round4_Transactions!$A$2:$F$800,4,FALSE)), 0,VLOOKUP(G615,Round4_Transactions!$A$2:$F$800,4,FALSE))</f>
        <v>0</v>
      </c>
      <c r="K615" s="60">
        <f>IF(ISNA(VLOOKUP(G615,Round4_Transactions!$A$2:$F$800,5,FALSE)), 0,VLOOKUP(G615,Round4_Transactions!$A$2:$F$800,5,FALSE))</f>
        <v>0</v>
      </c>
      <c r="L615" s="86">
        <f>IF(ISNA(VLOOKUP(G615,Round4_Transactions!$A$2:$F$800,6,FALSE)), 0,VLOOKUP(G615,Round4_Transactions!$A$2:$F$800,6,FALSE))</f>
        <v>0</v>
      </c>
      <c r="M615" s="107">
        <f t="shared" si="79"/>
        <v>0</v>
      </c>
      <c r="N615" s="107">
        <f t="shared" si="81"/>
        <v>0</v>
      </c>
      <c r="O615" s="107">
        <f t="shared" si="82"/>
        <v>0</v>
      </c>
      <c r="P615" s="107">
        <f t="shared" si="83"/>
        <v>0</v>
      </c>
      <c r="Q615" s="107">
        <f t="shared" si="84"/>
        <v>0</v>
      </c>
      <c r="R615" s="107">
        <f t="shared" si="85"/>
        <v>0</v>
      </c>
      <c r="S615" s="107">
        <f t="shared" si="86"/>
        <v>0</v>
      </c>
      <c r="T615" s="107">
        <f t="shared" si="87"/>
        <v>0</v>
      </c>
      <c r="U615" s="107">
        <f t="shared" si="88"/>
        <v>0</v>
      </c>
      <c r="V615" s="107">
        <f t="shared" si="89"/>
        <v>0</v>
      </c>
      <c r="W615" s="107">
        <f t="shared" si="90"/>
        <v>0</v>
      </c>
      <c r="X615" s="107">
        <f t="shared" si="91"/>
        <v>0</v>
      </c>
      <c r="Y615" s="107">
        <f t="shared" si="92"/>
        <v>0</v>
      </c>
      <c r="Z615" s="107">
        <f t="shared" si="119"/>
        <v>0</v>
      </c>
      <c r="AA615" s="107">
        <f t="shared" si="120"/>
        <v>0</v>
      </c>
      <c r="AB615" s="107">
        <f t="shared" si="121"/>
        <v>0</v>
      </c>
      <c r="AC615" s="107">
        <f t="shared" si="122"/>
        <v>0</v>
      </c>
      <c r="AD615" s="107">
        <f t="shared" si="123"/>
        <v>0</v>
      </c>
      <c r="AE615" s="107">
        <f t="shared" si="124"/>
        <v>0</v>
      </c>
      <c r="AF615" s="107">
        <f t="shared" si="125"/>
        <v>0</v>
      </c>
      <c r="AG615" s="107">
        <f t="shared" si="126"/>
        <v>0</v>
      </c>
      <c r="AH615" s="107">
        <f t="shared" si="127"/>
        <v>0</v>
      </c>
      <c r="AI615" s="107">
        <f t="shared" si="128"/>
        <v>0</v>
      </c>
      <c r="AJ615" s="107">
        <f t="shared" si="129"/>
        <v>0</v>
      </c>
      <c r="AK615" s="107">
        <f t="shared" si="130"/>
        <v>0</v>
      </c>
    </row>
    <row r="616">
      <c r="A616" s="107"/>
      <c r="B616" s="107"/>
      <c r="C616" s="107"/>
      <c r="D616" s="107"/>
      <c r="E616" s="107"/>
      <c r="F616" s="108">
        <f t="shared" si="118"/>
        <v>9765</v>
      </c>
      <c r="G616" s="90" t="s">
        <v>807</v>
      </c>
      <c r="H616" s="14">
        <f>IF(ISNA(VLOOKUP(G616,Round4_Transactions!$A$2:$F$800,2,FALSE)), 0,VLOOKUP(G616,Round4_Transactions!$A$2:$F$800,2,FALSE))</f>
        <v>0</v>
      </c>
      <c r="I616" s="60">
        <f>IF(ISNA(VLOOKUP(G616,Round4_Transactions!$A$2:$F$800,3,FALSE)), 0,VLOOKUP(G616,Round4_Transactions!$A$2:$F$800,3,FALSE))</f>
        <v>0</v>
      </c>
      <c r="J616" s="60">
        <f>IF(ISNA(VLOOKUP(G616,Round4_Transactions!$A$2:$F$800,4,FALSE)), 0,VLOOKUP(G616,Round4_Transactions!$A$2:$F$800,4,FALSE))</f>
        <v>0</v>
      </c>
      <c r="K616" s="60">
        <f>IF(ISNA(VLOOKUP(G616,Round4_Transactions!$A$2:$F$800,5,FALSE)), 0,VLOOKUP(G616,Round4_Transactions!$A$2:$F$800,5,FALSE))</f>
        <v>0</v>
      </c>
      <c r="L616" s="86">
        <f>IF(ISNA(VLOOKUP(G616,Round4_Transactions!$A$2:$F$800,6,FALSE)), 0,VLOOKUP(G616,Round4_Transactions!$A$2:$F$800,6,FALSE))</f>
        <v>0</v>
      </c>
      <c r="M616" s="107">
        <f t="shared" si="79"/>
        <v>0</v>
      </c>
      <c r="N616" s="107">
        <f t="shared" si="81"/>
        <v>0</v>
      </c>
      <c r="O616" s="107">
        <f t="shared" si="82"/>
        <v>0</v>
      </c>
      <c r="P616" s="107">
        <f t="shared" si="83"/>
        <v>0</v>
      </c>
      <c r="Q616" s="107">
        <f t="shared" si="84"/>
        <v>0</v>
      </c>
      <c r="R616" s="107">
        <f t="shared" si="85"/>
        <v>0</v>
      </c>
      <c r="S616" s="107">
        <f t="shared" si="86"/>
        <v>0</v>
      </c>
      <c r="T616" s="107">
        <f t="shared" si="87"/>
        <v>0</v>
      </c>
      <c r="U616" s="107">
        <f t="shared" si="88"/>
        <v>0</v>
      </c>
      <c r="V616" s="107">
        <f t="shared" si="89"/>
        <v>0</v>
      </c>
      <c r="W616" s="107">
        <f t="shared" si="90"/>
        <v>0</v>
      </c>
      <c r="X616" s="107">
        <f t="shared" si="91"/>
        <v>0</v>
      </c>
      <c r="Y616" s="107">
        <f t="shared" si="92"/>
        <v>0</v>
      </c>
      <c r="Z616" s="107">
        <f t="shared" si="119"/>
        <v>0</v>
      </c>
      <c r="AA616" s="107">
        <f t="shared" si="120"/>
        <v>0</v>
      </c>
      <c r="AB616" s="107">
        <f t="shared" si="121"/>
        <v>0</v>
      </c>
      <c r="AC616" s="107">
        <f t="shared" si="122"/>
        <v>0</v>
      </c>
      <c r="AD616" s="107">
        <f t="shared" si="123"/>
        <v>0</v>
      </c>
      <c r="AE616" s="107">
        <f t="shared" si="124"/>
        <v>0</v>
      </c>
      <c r="AF616" s="107">
        <f t="shared" si="125"/>
        <v>0</v>
      </c>
      <c r="AG616" s="107">
        <f t="shared" si="126"/>
        <v>0</v>
      </c>
      <c r="AH616" s="107">
        <f t="shared" si="127"/>
        <v>0</v>
      </c>
      <c r="AI616" s="107">
        <f t="shared" si="128"/>
        <v>0</v>
      </c>
      <c r="AJ616" s="107">
        <f t="shared" si="129"/>
        <v>0</v>
      </c>
      <c r="AK616" s="107">
        <f t="shared" si="130"/>
        <v>0</v>
      </c>
    </row>
    <row r="617">
      <c r="A617" s="107"/>
      <c r="B617" s="107"/>
      <c r="C617" s="107"/>
      <c r="D617" s="107"/>
      <c r="E617" s="107"/>
      <c r="F617" s="108">
        <f t="shared" si="118"/>
        <v>9765</v>
      </c>
      <c r="G617" s="90" t="s">
        <v>808</v>
      </c>
      <c r="H617" s="14">
        <f>IF(ISNA(VLOOKUP(G617,Round4_Transactions!$A$2:$F$800,2,FALSE)), 0,VLOOKUP(G617,Round4_Transactions!$A$2:$F$800,2,FALSE))</f>
        <v>0</v>
      </c>
      <c r="I617" s="60">
        <f>IF(ISNA(VLOOKUP(G617,Round4_Transactions!$A$2:$F$800,3,FALSE)), 0,VLOOKUP(G617,Round4_Transactions!$A$2:$F$800,3,FALSE))</f>
        <v>0</v>
      </c>
      <c r="J617" s="60">
        <f>IF(ISNA(VLOOKUP(G617,Round4_Transactions!$A$2:$F$800,4,FALSE)), 0,VLOOKUP(G617,Round4_Transactions!$A$2:$F$800,4,FALSE))</f>
        <v>0</v>
      </c>
      <c r="K617" s="60">
        <f>IF(ISNA(VLOOKUP(G617,Round4_Transactions!$A$2:$F$800,5,FALSE)), 0,VLOOKUP(G617,Round4_Transactions!$A$2:$F$800,5,FALSE))</f>
        <v>0</v>
      </c>
      <c r="L617" s="86">
        <f>IF(ISNA(VLOOKUP(G617,Round4_Transactions!$A$2:$F$800,6,FALSE)), 0,VLOOKUP(G617,Round4_Transactions!$A$2:$F$800,6,FALSE))</f>
        <v>0</v>
      </c>
      <c r="M617" s="107">
        <f t="shared" si="79"/>
        <v>0</v>
      </c>
      <c r="N617" s="107">
        <f t="shared" si="81"/>
        <v>0</v>
      </c>
      <c r="O617" s="107">
        <f t="shared" si="82"/>
        <v>0</v>
      </c>
      <c r="P617" s="107">
        <f t="shared" si="83"/>
        <v>0</v>
      </c>
      <c r="Q617" s="107">
        <f t="shared" si="84"/>
        <v>0</v>
      </c>
      <c r="R617" s="107">
        <f t="shared" si="85"/>
        <v>0</v>
      </c>
      <c r="S617" s="107">
        <f t="shared" si="86"/>
        <v>0</v>
      </c>
      <c r="T617" s="107">
        <f t="shared" si="87"/>
        <v>0</v>
      </c>
      <c r="U617" s="107">
        <f t="shared" si="88"/>
        <v>0</v>
      </c>
      <c r="V617" s="107">
        <f t="shared" si="89"/>
        <v>0</v>
      </c>
      <c r="W617" s="107">
        <f t="shared" si="90"/>
        <v>0</v>
      </c>
      <c r="X617" s="107">
        <f t="shared" si="91"/>
        <v>0</v>
      </c>
      <c r="Y617" s="107">
        <f t="shared" si="92"/>
        <v>0</v>
      </c>
      <c r="Z617" s="107">
        <f t="shared" si="119"/>
        <v>0</v>
      </c>
      <c r="AA617" s="107">
        <f t="shared" si="120"/>
        <v>0</v>
      </c>
      <c r="AB617" s="107">
        <f t="shared" si="121"/>
        <v>0</v>
      </c>
      <c r="AC617" s="107">
        <f t="shared" si="122"/>
        <v>0</v>
      </c>
      <c r="AD617" s="107">
        <f t="shared" si="123"/>
        <v>0</v>
      </c>
      <c r="AE617" s="107">
        <f t="shared" si="124"/>
        <v>0</v>
      </c>
      <c r="AF617" s="107">
        <f t="shared" si="125"/>
        <v>0</v>
      </c>
      <c r="AG617" s="107">
        <f t="shared" si="126"/>
        <v>0</v>
      </c>
      <c r="AH617" s="107">
        <f t="shared" si="127"/>
        <v>0</v>
      </c>
      <c r="AI617" s="107">
        <f t="shared" si="128"/>
        <v>0</v>
      </c>
      <c r="AJ617" s="107">
        <f t="shared" si="129"/>
        <v>0</v>
      </c>
      <c r="AK617" s="107">
        <f t="shared" si="130"/>
        <v>0</v>
      </c>
    </row>
    <row r="618">
      <c r="A618" s="107"/>
      <c r="B618" s="107"/>
      <c r="C618" s="107"/>
      <c r="D618" s="107"/>
      <c r="E618" s="107"/>
      <c r="F618" s="108">
        <f t="shared" si="118"/>
        <v>9765</v>
      </c>
      <c r="G618" s="90" t="s">
        <v>809</v>
      </c>
      <c r="H618" s="14">
        <f>IF(ISNA(VLOOKUP(G618,Round4_Transactions!$A$2:$F$800,2,FALSE)), 0,VLOOKUP(G618,Round4_Transactions!$A$2:$F$800,2,FALSE))</f>
        <v>0</v>
      </c>
      <c r="I618" s="60">
        <f>IF(ISNA(VLOOKUP(G618,Round4_Transactions!$A$2:$F$800,3,FALSE)), 0,VLOOKUP(G618,Round4_Transactions!$A$2:$F$800,3,FALSE))</f>
        <v>0</v>
      </c>
      <c r="J618" s="60">
        <f>IF(ISNA(VLOOKUP(G618,Round4_Transactions!$A$2:$F$800,4,FALSE)), 0,VLOOKUP(G618,Round4_Transactions!$A$2:$F$800,4,FALSE))</f>
        <v>0</v>
      </c>
      <c r="K618" s="60">
        <f>IF(ISNA(VLOOKUP(G618,Round4_Transactions!$A$2:$F$800,5,FALSE)), 0,VLOOKUP(G618,Round4_Transactions!$A$2:$F$800,5,FALSE))</f>
        <v>0</v>
      </c>
      <c r="L618" s="86">
        <f>IF(ISNA(VLOOKUP(G618,Round4_Transactions!$A$2:$F$800,6,FALSE)), 0,VLOOKUP(G618,Round4_Transactions!$A$2:$F$800,6,FALSE))</f>
        <v>0</v>
      </c>
      <c r="M618" s="107">
        <f t="shared" si="79"/>
        <v>0</v>
      </c>
      <c r="N618" s="107">
        <f t="shared" si="81"/>
        <v>0</v>
      </c>
      <c r="O618" s="107">
        <f t="shared" si="82"/>
        <v>0</v>
      </c>
      <c r="P618" s="107">
        <f t="shared" si="83"/>
        <v>0</v>
      </c>
      <c r="Q618" s="107">
        <f t="shared" si="84"/>
        <v>0</v>
      </c>
      <c r="R618" s="107">
        <f t="shared" si="85"/>
        <v>0</v>
      </c>
      <c r="S618" s="107">
        <f t="shared" si="86"/>
        <v>0</v>
      </c>
      <c r="T618" s="107">
        <f t="shared" si="87"/>
        <v>0</v>
      </c>
      <c r="U618" s="107">
        <f t="shared" si="88"/>
        <v>0</v>
      </c>
      <c r="V618" s="107">
        <f t="shared" si="89"/>
        <v>0</v>
      </c>
      <c r="W618" s="107">
        <f t="shared" si="90"/>
        <v>0</v>
      </c>
      <c r="X618" s="107">
        <f t="shared" si="91"/>
        <v>0</v>
      </c>
      <c r="Y618" s="107">
        <f t="shared" si="92"/>
        <v>0</v>
      </c>
      <c r="Z618" s="107">
        <f t="shared" si="119"/>
        <v>0</v>
      </c>
      <c r="AA618" s="107">
        <f t="shared" si="120"/>
        <v>0</v>
      </c>
      <c r="AB618" s="107">
        <f t="shared" si="121"/>
        <v>0</v>
      </c>
      <c r="AC618" s="107">
        <f t="shared" si="122"/>
        <v>0</v>
      </c>
      <c r="AD618" s="107">
        <f t="shared" si="123"/>
        <v>0</v>
      </c>
      <c r="AE618" s="107">
        <f t="shared" si="124"/>
        <v>0</v>
      </c>
      <c r="AF618" s="107">
        <f t="shared" si="125"/>
        <v>0</v>
      </c>
      <c r="AG618" s="107">
        <f t="shared" si="126"/>
        <v>0</v>
      </c>
      <c r="AH618" s="107">
        <f t="shared" si="127"/>
        <v>0</v>
      </c>
      <c r="AI618" s="107">
        <f t="shared" si="128"/>
        <v>0</v>
      </c>
      <c r="AJ618" s="107">
        <f t="shared" si="129"/>
        <v>0</v>
      </c>
      <c r="AK618" s="107">
        <f t="shared" si="130"/>
        <v>0</v>
      </c>
    </row>
    <row r="619">
      <c r="A619" s="107"/>
      <c r="B619" s="107"/>
      <c r="C619" s="107"/>
      <c r="D619" s="107"/>
      <c r="E619" s="107"/>
      <c r="F619" s="108">
        <f t="shared" si="118"/>
        <v>9765</v>
      </c>
      <c r="G619" s="90" t="s">
        <v>810</v>
      </c>
      <c r="H619" s="14">
        <f>IF(ISNA(VLOOKUP(G619,Round4_Transactions!$A$2:$F$800,2,FALSE)), 0,VLOOKUP(G619,Round4_Transactions!$A$2:$F$800,2,FALSE))</f>
        <v>0</v>
      </c>
      <c r="I619" s="60">
        <f>IF(ISNA(VLOOKUP(G619,Round4_Transactions!$A$2:$F$800,3,FALSE)), 0,VLOOKUP(G619,Round4_Transactions!$A$2:$F$800,3,FALSE))</f>
        <v>0</v>
      </c>
      <c r="J619" s="60">
        <f>IF(ISNA(VLOOKUP(G619,Round4_Transactions!$A$2:$F$800,4,FALSE)), 0,VLOOKUP(G619,Round4_Transactions!$A$2:$F$800,4,FALSE))</f>
        <v>0</v>
      </c>
      <c r="K619" s="60">
        <f>IF(ISNA(VLOOKUP(G619,Round4_Transactions!$A$2:$F$800,5,FALSE)), 0,VLOOKUP(G619,Round4_Transactions!$A$2:$F$800,5,FALSE))</f>
        <v>0</v>
      </c>
      <c r="L619" s="86">
        <f>IF(ISNA(VLOOKUP(G619,Round4_Transactions!$A$2:$F$800,6,FALSE)), 0,VLOOKUP(G619,Round4_Transactions!$A$2:$F$800,6,FALSE))</f>
        <v>0</v>
      </c>
      <c r="M619" s="107">
        <f t="shared" si="79"/>
        <v>0</v>
      </c>
      <c r="N619" s="107">
        <f t="shared" si="81"/>
        <v>0</v>
      </c>
      <c r="O619" s="107">
        <f t="shared" si="82"/>
        <v>0</v>
      </c>
      <c r="P619" s="107">
        <f t="shared" si="83"/>
        <v>0</v>
      </c>
      <c r="Q619" s="107">
        <f t="shared" si="84"/>
        <v>0</v>
      </c>
      <c r="R619" s="107">
        <f t="shared" si="85"/>
        <v>0</v>
      </c>
      <c r="S619" s="107">
        <f t="shared" si="86"/>
        <v>0</v>
      </c>
      <c r="T619" s="107">
        <f t="shared" si="87"/>
        <v>0</v>
      </c>
      <c r="U619" s="107">
        <f t="shared" si="88"/>
        <v>0</v>
      </c>
      <c r="V619" s="107">
        <f t="shared" si="89"/>
        <v>0</v>
      </c>
      <c r="W619" s="107">
        <f t="shared" si="90"/>
        <v>0</v>
      </c>
      <c r="X619" s="107">
        <f t="shared" si="91"/>
        <v>0</v>
      </c>
      <c r="Y619" s="107">
        <f t="shared" si="92"/>
        <v>0</v>
      </c>
      <c r="Z619" s="107">
        <f t="shared" si="119"/>
        <v>0</v>
      </c>
      <c r="AA619" s="107">
        <f t="shared" si="120"/>
        <v>0</v>
      </c>
      <c r="AB619" s="107">
        <f t="shared" si="121"/>
        <v>0</v>
      </c>
      <c r="AC619" s="107">
        <f t="shared" si="122"/>
        <v>0</v>
      </c>
      <c r="AD619" s="107">
        <f t="shared" si="123"/>
        <v>0</v>
      </c>
      <c r="AE619" s="107">
        <f t="shared" si="124"/>
        <v>0</v>
      </c>
      <c r="AF619" s="107">
        <f t="shared" si="125"/>
        <v>0</v>
      </c>
      <c r="AG619" s="107">
        <f t="shared" si="126"/>
        <v>0</v>
      </c>
      <c r="AH619" s="107">
        <f t="shared" si="127"/>
        <v>0</v>
      </c>
      <c r="AI619" s="107">
        <f t="shared" si="128"/>
        <v>0</v>
      </c>
      <c r="AJ619" s="107">
        <f t="shared" si="129"/>
        <v>0</v>
      </c>
      <c r="AK619" s="107">
        <f t="shared" si="130"/>
        <v>0</v>
      </c>
    </row>
    <row r="620">
      <c r="A620" s="107"/>
      <c r="B620" s="107"/>
      <c r="C620" s="107"/>
      <c r="D620" s="107"/>
      <c r="E620" s="107"/>
      <c r="F620" s="108">
        <f t="shared" si="118"/>
        <v>9765</v>
      </c>
      <c r="G620" s="90" t="s">
        <v>811</v>
      </c>
      <c r="H620" s="14">
        <f>IF(ISNA(VLOOKUP(G620,Round4_Transactions!$A$2:$F$800,2,FALSE)), 0,VLOOKUP(G620,Round4_Transactions!$A$2:$F$800,2,FALSE))</f>
        <v>0</v>
      </c>
      <c r="I620" s="60">
        <f>IF(ISNA(VLOOKUP(G620,Round4_Transactions!$A$2:$F$800,3,FALSE)), 0,VLOOKUP(G620,Round4_Transactions!$A$2:$F$800,3,FALSE))</f>
        <v>0</v>
      </c>
      <c r="J620" s="60">
        <f>IF(ISNA(VLOOKUP(G620,Round4_Transactions!$A$2:$F$800,4,FALSE)), 0,VLOOKUP(G620,Round4_Transactions!$A$2:$F$800,4,FALSE))</f>
        <v>0</v>
      </c>
      <c r="K620" s="60">
        <f>IF(ISNA(VLOOKUP(G620,Round4_Transactions!$A$2:$F$800,5,FALSE)), 0,VLOOKUP(G620,Round4_Transactions!$A$2:$F$800,5,FALSE))</f>
        <v>0</v>
      </c>
      <c r="L620" s="86">
        <f>IF(ISNA(VLOOKUP(G620,Round4_Transactions!$A$2:$F$800,6,FALSE)), 0,VLOOKUP(G620,Round4_Transactions!$A$2:$F$800,6,FALSE))</f>
        <v>0</v>
      </c>
      <c r="M620" s="107">
        <f t="shared" si="79"/>
        <v>0</v>
      </c>
      <c r="N620" s="107">
        <f t="shared" si="81"/>
        <v>0</v>
      </c>
      <c r="O620" s="107">
        <f t="shared" si="82"/>
        <v>0</v>
      </c>
      <c r="P620" s="107">
        <f t="shared" si="83"/>
        <v>0</v>
      </c>
      <c r="Q620" s="107">
        <f t="shared" si="84"/>
        <v>0</v>
      </c>
      <c r="R620" s="107">
        <f t="shared" si="85"/>
        <v>0</v>
      </c>
      <c r="S620" s="107">
        <f t="shared" si="86"/>
        <v>0</v>
      </c>
      <c r="T620" s="107">
        <f t="shared" si="87"/>
        <v>0</v>
      </c>
      <c r="U620" s="107">
        <f t="shared" si="88"/>
        <v>0</v>
      </c>
      <c r="V620" s="107">
        <f t="shared" si="89"/>
        <v>0</v>
      </c>
      <c r="W620" s="107">
        <f t="shared" si="90"/>
        <v>0</v>
      </c>
      <c r="X620" s="107">
        <f t="shared" si="91"/>
        <v>0</v>
      </c>
      <c r="Y620" s="107">
        <f t="shared" si="92"/>
        <v>0</v>
      </c>
      <c r="Z620" s="107">
        <f t="shared" si="119"/>
        <v>0</v>
      </c>
      <c r="AA620" s="107">
        <f t="shared" si="120"/>
        <v>0</v>
      </c>
      <c r="AB620" s="107">
        <f t="shared" si="121"/>
        <v>0</v>
      </c>
      <c r="AC620" s="107">
        <f t="shared" si="122"/>
        <v>0</v>
      </c>
      <c r="AD620" s="107">
        <f t="shared" si="123"/>
        <v>0</v>
      </c>
      <c r="AE620" s="107">
        <f t="shared" si="124"/>
        <v>0</v>
      </c>
      <c r="AF620" s="107">
        <f t="shared" si="125"/>
        <v>0</v>
      </c>
      <c r="AG620" s="107">
        <f t="shared" si="126"/>
        <v>0</v>
      </c>
      <c r="AH620" s="107">
        <f t="shared" si="127"/>
        <v>0</v>
      </c>
      <c r="AI620" s="107">
        <f t="shared" si="128"/>
        <v>0</v>
      </c>
      <c r="AJ620" s="107">
        <f t="shared" si="129"/>
        <v>0</v>
      </c>
      <c r="AK620" s="107">
        <f t="shared" si="130"/>
        <v>0</v>
      </c>
    </row>
    <row r="621">
      <c r="A621" s="107"/>
      <c r="B621" s="107"/>
      <c r="C621" s="107"/>
      <c r="D621" s="107"/>
      <c r="E621" s="107"/>
      <c r="F621" s="108">
        <f t="shared" si="118"/>
        <v>9765</v>
      </c>
      <c r="G621" s="90" t="s">
        <v>812</v>
      </c>
      <c r="H621" s="14">
        <f>IF(ISNA(VLOOKUP(G621,Round4_Transactions!$A$2:$F$800,2,FALSE)), 0,VLOOKUP(G621,Round4_Transactions!$A$2:$F$800,2,FALSE))</f>
        <v>0</v>
      </c>
      <c r="I621" s="60">
        <f>IF(ISNA(VLOOKUP(G621,Round4_Transactions!$A$2:$F$800,3,FALSE)), 0,VLOOKUP(G621,Round4_Transactions!$A$2:$F$800,3,FALSE))</f>
        <v>0</v>
      </c>
      <c r="J621" s="60">
        <f>IF(ISNA(VLOOKUP(G621,Round4_Transactions!$A$2:$F$800,4,FALSE)), 0,VLOOKUP(G621,Round4_Transactions!$A$2:$F$800,4,FALSE))</f>
        <v>0</v>
      </c>
      <c r="K621" s="60">
        <f>IF(ISNA(VLOOKUP(G621,Round4_Transactions!$A$2:$F$800,5,FALSE)), 0,VLOOKUP(G621,Round4_Transactions!$A$2:$F$800,5,FALSE))</f>
        <v>0</v>
      </c>
      <c r="L621" s="86">
        <f>IF(ISNA(VLOOKUP(G621,Round4_Transactions!$A$2:$F$800,6,FALSE)), 0,VLOOKUP(G621,Round4_Transactions!$A$2:$F$800,6,FALSE))</f>
        <v>0</v>
      </c>
      <c r="M621" s="107">
        <f t="shared" si="79"/>
        <v>0</v>
      </c>
      <c r="N621" s="107">
        <f t="shared" si="81"/>
        <v>0</v>
      </c>
      <c r="O621" s="107">
        <f t="shared" si="82"/>
        <v>0</v>
      </c>
      <c r="P621" s="107">
        <f t="shared" si="83"/>
        <v>0</v>
      </c>
      <c r="Q621" s="107">
        <f t="shared" si="84"/>
        <v>0</v>
      </c>
      <c r="R621" s="107">
        <f t="shared" si="85"/>
        <v>0</v>
      </c>
      <c r="S621" s="107">
        <f t="shared" si="86"/>
        <v>0</v>
      </c>
      <c r="T621" s="107">
        <f t="shared" si="87"/>
        <v>0</v>
      </c>
      <c r="U621" s="107">
        <f t="shared" si="88"/>
        <v>0</v>
      </c>
      <c r="V621" s="107">
        <f t="shared" si="89"/>
        <v>0</v>
      </c>
      <c r="W621" s="107">
        <f t="shared" si="90"/>
        <v>0</v>
      </c>
      <c r="X621" s="107">
        <f t="shared" si="91"/>
        <v>0</v>
      </c>
      <c r="Y621" s="107">
        <f t="shared" si="92"/>
        <v>0</v>
      </c>
      <c r="Z621" s="107">
        <f t="shared" si="119"/>
        <v>0</v>
      </c>
      <c r="AA621" s="107">
        <f t="shared" si="120"/>
        <v>0</v>
      </c>
      <c r="AB621" s="107">
        <f t="shared" si="121"/>
        <v>0</v>
      </c>
      <c r="AC621" s="107">
        <f t="shared" si="122"/>
        <v>0</v>
      </c>
      <c r="AD621" s="107">
        <f t="shared" si="123"/>
        <v>0</v>
      </c>
      <c r="AE621" s="107">
        <f t="shared" si="124"/>
        <v>0</v>
      </c>
      <c r="AF621" s="107">
        <f t="shared" si="125"/>
        <v>0</v>
      </c>
      <c r="AG621" s="107">
        <f t="shared" si="126"/>
        <v>0</v>
      </c>
      <c r="AH621" s="107">
        <f t="shared" si="127"/>
        <v>0</v>
      </c>
      <c r="AI621" s="107">
        <f t="shared" si="128"/>
        <v>0</v>
      </c>
      <c r="AJ621" s="107">
        <f t="shared" si="129"/>
        <v>0</v>
      </c>
      <c r="AK621" s="107">
        <f t="shared" si="130"/>
        <v>0</v>
      </c>
    </row>
    <row r="622">
      <c r="A622" s="107"/>
      <c r="B622" s="107"/>
      <c r="C622" s="107"/>
      <c r="D622" s="107"/>
      <c r="E622" s="107"/>
      <c r="F622" s="108">
        <f t="shared" si="118"/>
        <v>9765</v>
      </c>
      <c r="G622" s="90" t="s">
        <v>813</v>
      </c>
      <c r="H622" s="14">
        <f>IF(ISNA(VLOOKUP(G622,Round4_Transactions!$A$2:$F$800,2,FALSE)), 0,VLOOKUP(G622,Round4_Transactions!$A$2:$F$800,2,FALSE))</f>
        <v>0</v>
      </c>
      <c r="I622" s="60">
        <f>IF(ISNA(VLOOKUP(G622,Round4_Transactions!$A$2:$F$800,3,FALSE)), 0,VLOOKUP(G622,Round4_Transactions!$A$2:$F$800,3,FALSE))</f>
        <v>0</v>
      </c>
      <c r="J622" s="60">
        <f>IF(ISNA(VLOOKUP(G622,Round4_Transactions!$A$2:$F$800,4,FALSE)), 0,VLOOKUP(G622,Round4_Transactions!$A$2:$F$800,4,FALSE))</f>
        <v>0</v>
      </c>
      <c r="K622" s="60">
        <f>IF(ISNA(VLOOKUP(G622,Round4_Transactions!$A$2:$F$800,5,FALSE)), 0,VLOOKUP(G622,Round4_Transactions!$A$2:$F$800,5,FALSE))</f>
        <v>0</v>
      </c>
      <c r="L622" s="86">
        <f>IF(ISNA(VLOOKUP(G622,Round4_Transactions!$A$2:$F$800,6,FALSE)), 0,VLOOKUP(G622,Round4_Transactions!$A$2:$F$800,6,FALSE))</f>
        <v>0</v>
      </c>
      <c r="M622" s="107">
        <f t="shared" si="79"/>
        <v>0</v>
      </c>
      <c r="N622" s="107">
        <f t="shared" si="81"/>
        <v>0</v>
      </c>
      <c r="O622" s="107">
        <f t="shared" si="82"/>
        <v>0</v>
      </c>
      <c r="P622" s="107">
        <f t="shared" si="83"/>
        <v>0</v>
      </c>
      <c r="Q622" s="107">
        <f t="shared" si="84"/>
        <v>0</v>
      </c>
      <c r="R622" s="107">
        <f t="shared" si="85"/>
        <v>0</v>
      </c>
      <c r="S622" s="107">
        <f t="shared" si="86"/>
        <v>0</v>
      </c>
      <c r="T622" s="107">
        <f t="shared" si="87"/>
        <v>0</v>
      </c>
      <c r="U622" s="107">
        <f t="shared" si="88"/>
        <v>0</v>
      </c>
      <c r="V622" s="107">
        <f t="shared" si="89"/>
        <v>0</v>
      </c>
      <c r="W622" s="107">
        <f t="shared" si="90"/>
        <v>0</v>
      </c>
      <c r="X622" s="107">
        <f t="shared" si="91"/>
        <v>0</v>
      </c>
      <c r="Y622" s="107">
        <f t="shared" si="92"/>
        <v>0</v>
      </c>
      <c r="Z622" s="107">
        <f t="shared" si="119"/>
        <v>0</v>
      </c>
      <c r="AA622" s="107">
        <f t="shared" si="120"/>
        <v>0</v>
      </c>
      <c r="AB622" s="107">
        <f t="shared" si="121"/>
        <v>0</v>
      </c>
      <c r="AC622" s="107">
        <f t="shared" si="122"/>
        <v>0</v>
      </c>
      <c r="AD622" s="107">
        <f t="shared" si="123"/>
        <v>0</v>
      </c>
      <c r="AE622" s="107">
        <f t="shared" si="124"/>
        <v>0</v>
      </c>
      <c r="AF622" s="107">
        <f t="shared" si="125"/>
        <v>0</v>
      </c>
      <c r="AG622" s="107">
        <f t="shared" si="126"/>
        <v>0</v>
      </c>
      <c r="AH622" s="107">
        <f t="shared" si="127"/>
        <v>0</v>
      </c>
      <c r="AI622" s="107">
        <f t="shared" si="128"/>
        <v>0</v>
      </c>
      <c r="AJ622" s="107">
        <f t="shared" si="129"/>
        <v>0</v>
      </c>
      <c r="AK622" s="107">
        <f t="shared" si="130"/>
        <v>0</v>
      </c>
    </row>
    <row r="623">
      <c r="A623" s="107"/>
      <c r="B623" s="107"/>
      <c r="C623" s="107"/>
      <c r="D623" s="107"/>
      <c r="E623" s="107"/>
      <c r="F623" s="108">
        <f t="shared" si="118"/>
        <v>9765</v>
      </c>
      <c r="G623" s="90" t="s">
        <v>814</v>
      </c>
      <c r="H623" s="14">
        <f>IF(ISNA(VLOOKUP(G623,Round4_Transactions!$A$2:$F$800,2,FALSE)), 0,VLOOKUP(G623,Round4_Transactions!$A$2:$F$800,2,FALSE))</f>
        <v>0</v>
      </c>
      <c r="I623" s="60">
        <f>IF(ISNA(VLOOKUP(G623,Round4_Transactions!$A$2:$F$800,3,FALSE)), 0,VLOOKUP(G623,Round4_Transactions!$A$2:$F$800,3,FALSE))</f>
        <v>0</v>
      </c>
      <c r="J623" s="60">
        <f>IF(ISNA(VLOOKUP(G623,Round4_Transactions!$A$2:$F$800,4,FALSE)), 0,VLOOKUP(G623,Round4_Transactions!$A$2:$F$800,4,FALSE))</f>
        <v>0</v>
      </c>
      <c r="K623" s="60">
        <f>IF(ISNA(VLOOKUP(G623,Round4_Transactions!$A$2:$F$800,5,FALSE)), 0,VLOOKUP(G623,Round4_Transactions!$A$2:$F$800,5,FALSE))</f>
        <v>0</v>
      </c>
      <c r="L623" s="86">
        <f>IF(ISNA(VLOOKUP(G623,Round4_Transactions!$A$2:$F$800,6,FALSE)), 0,VLOOKUP(G623,Round4_Transactions!$A$2:$F$800,6,FALSE))</f>
        <v>0</v>
      </c>
      <c r="M623" s="107">
        <f t="shared" si="79"/>
        <v>0</v>
      </c>
      <c r="N623" s="107">
        <f t="shared" si="81"/>
        <v>0</v>
      </c>
      <c r="O623" s="107">
        <f t="shared" si="82"/>
        <v>0</v>
      </c>
      <c r="P623" s="107">
        <f t="shared" si="83"/>
        <v>0</v>
      </c>
      <c r="Q623" s="107">
        <f t="shared" si="84"/>
        <v>0</v>
      </c>
      <c r="R623" s="107">
        <f t="shared" si="85"/>
        <v>0</v>
      </c>
      <c r="S623" s="107">
        <f t="shared" si="86"/>
        <v>0</v>
      </c>
      <c r="T623" s="107">
        <f t="shared" si="87"/>
        <v>0</v>
      </c>
      <c r="U623" s="107">
        <f t="shared" si="88"/>
        <v>0</v>
      </c>
      <c r="V623" s="107">
        <f t="shared" si="89"/>
        <v>0</v>
      </c>
      <c r="W623" s="107">
        <f t="shared" si="90"/>
        <v>0</v>
      </c>
      <c r="X623" s="107">
        <f t="shared" si="91"/>
        <v>0</v>
      </c>
      <c r="Y623" s="107">
        <f t="shared" si="92"/>
        <v>0</v>
      </c>
      <c r="Z623" s="107">
        <f t="shared" si="119"/>
        <v>0</v>
      </c>
      <c r="AA623" s="107">
        <f t="shared" si="120"/>
        <v>0</v>
      </c>
      <c r="AB623" s="107">
        <f t="shared" si="121"/>
        <v>0</v>
      </c>
      <c r="AC623" s="107">
        <f t="shared" si="122"/>
        <v>0</v>
      </c>
      <c r="AD623" s="107">
        <f t="shared" si="123"/>
        <v>0</v>
      </c>
      <c r="AE623" s="107">
        <f t="shared" si="124"/>
        <v>0</v>
      </c>
      <c r="AF623" s="107">
        <f t="shared" si="125"/>
        <v>0</v>
      </c>
      <c r="AG623" s="107">
        <f t="shared" si="126"/>
        <v>0</v>
      </c>
      <c r="AH623" s="107">
        <f t="shared" si="127"/>
        <v>0</v>
      </c>
      <c r="AI623" s="107">
        <f t="shared" si="128"/>
        <v>0</v>
      </c>
      <c r="AJ623" s="107">
        <f t="shared" si="129"/>
        <v>0</v>
      </c>
      <c r="AK623" s="107">
        <f t="shared" si="130"/>
        <v>0</v>
      </c>
    </row>
    <row r="624">
      <c r="A624" s="107"/>
      <c r="B624" s="107"/>
      <c r="C624" s="107"/>
      <c r="D624" s="107"/>
      <c r="E624" s="107"/>
      <c r="F624" s="108">
        <f t="shared" si="118"/>
        <v>9765</v>
      </c>
      <c r="G624" s="90" t="s">
        <v>815</v>
      </c>
      <c r="H624" s="14">
        <f>IF(ISNA(VLOOKUP(G624,Round4_Transactions!$A$2:$F$800,2,FALSE)), 0,VLOOKUP(G624,Round4_Transactions!$A$2:$F$800,2,FALSE))</f>
        <v>0</v>
      </c>
      <c r="I624" s="60">
        <f>IF(ISNA(VLOOKUP(G624,Round4_Transactions!$A$2:$F$800,3,FALSE)), 0,VLOOKUP(G624,Round4_Transactions!$A$2:$F$800,3,FALSE))</f>
        <v>0</v>
      </c>
      <c r="J624" s="60">
        <f>IF(ISNA(VLOOKUP(G624,Round4_Transactions!$A$2:$F$800,4,FALSE)), 0,VLOOKUP(G624,Round4_Transactions!$A$2:$F$800,4,FALSE))</f>
        <v>0</v>
      </c>
      <c r="K624" s="60">
        <f>IF(ISNA(VLOOKUP(G624,Round4_Transactions!$A$2:$F$800,5,FALSE)), 0,VLOOKUP(G624,Round4_Transactions!$A$2:$F$800,5,FALSE))</f>
        <v>0</v>
      </c>
      <c r="L624" s="86">
        <f>IF(ISNA(VLOOKUP(G624,Round4_Transactions!$A$2:$F$800,6,FALSE)), 0,VLOOKUP(G624,Round4_Transactions!$A$2:$F$800,6,FALSE))</f>
        <v>0</v>
      </c>
      <c r="M624" s="107">
        <f t="shared" si="79"/>
        <v>0</v>
      </c>
      <c r="N624" s="107">
        <f t="shared" si="81"/>
        <v>0</v>
      </c>
      <c r="O624" s="107">
        <f t="shared" si="82"/>
        <v>0</v>
      </c>
      <c r="P624" s="107">
        <f t="shared" si="83"/>
        <v>0</v>
      </c>
      <c r="Q624" s="107">
        <f t="shared" si="84"/>
        <v>0</v>
      </c>
      <c r="R624" s="107">
        <f t="shared" si="85"/>
        <v>0</v>
      </c>
      <c r="S624" s="107">
        <f t="shared" si="86"/>
        <v>0</v>
      </c>
      <c r="T624" s="107">
        <f t="shared" si="87"/>
        <v>0</v>
      </c>
      <c r="U624" s="107">
        <f t="shared" si="88"/>
        <v>0</v>
      </c>
      <c r="V624" s="107">
        <f t="shared" si="89"/>
        <v>0</v>
      </c>
      <c r="W624" s="107">
        <f t="shared" si="90"/>
        <v>0</v>
      </c>
      <c r="X624" s="107">
        <f t="shared" si="91"/>
        <v>0</v>
      </c>
      <c r="Y624" s="107">
        <f t="shared" si="92"/>
        <v>0</v>
      </c>
      <c r="Z624" s="107">
        <f t="shared" si="119"/>
        <v>0</v>
      </c>
      <c r="AA624" s="107">
        <f t="shared" si="120"/>
        <v>0</v>
      </c>
      <c r="AB624" s="107">
        <f t="shared" si="121"/>
        <v>0</v>
      </c>
      <c r="AC624" s="107">
        <f t="shared" si="122"/>
        <v>0</v>
      </c>
      <c r="AD624" s="107">
        <f t="shared" si="123"/>
        <v>0</v>
      </c>
      <c r="AE624" s="107">
        <f t="shared" si="124"/>
        <v>0</v>
      </c>
      <c r="AF624" s="107">
        <f t="shared" si="125"/>
        <v>0</v>
      </c>
      <c r="AG624" s="107">
        <f t="shared" si="126"/>
        <v>0</v>
      </c>
      <c r="AH624" s="107">
        <f t="shared" si="127"/>
        <v>0</v>
      </c>
      <c r="AI624" s="107">
        <f t="shared" si="128"/>
        <v>0</v>
      </c>
      <c r="AJ624" s="107">
        <f t="shared" si="129"/>
        <v>0</v>
      </c>
      <c r="AK624" s="107">
        <f t="shared" si="130"/>
        <v>0</v>
      </c>
    </row>
    <row r="625">
      <c r="A625" s="107"/>
      <c r="B625" s="107"/>
      <c r="C625" s="107"/>
      <c r="D625" s="107"/>
      <c r="E625" s="107"/>
      <c r="F625" s="108">
        <f t="shared" si="118"/>
        <v>9765</v>
      </c>
      <c r="G625" s="90" t="s">
        <v>816</v>
      </c>
      <c r="H625" s="14">
        <f>IF(ISNA(VLOOKUP(G625,Round4_Transactions!$A$2:$F$800,2,FALSE)), 0,VLOOKUP(G625,Round4_Transactions!$A$2:$F$800,2,FALSE))</f>
        <v>0</v>
      </c>
      <c r="I625" s="60">
        <f>IF(ISNA(VLOOKUP(G625,Round4_Transactions!$A$2:$F$800,3,FALSE)), 0,VLOOKUP(G625,Round4_Transactions!$A$2:$F$800,3,FALSE))</f>
        <v>0</v>
      </c>
      <c r="J625" s="60">
        <f>IF(ISNA(VLOOKUP(G625,Round4_Transactions!$A$2:$F$800,4,FALSE)), 0,VLOOKUP(G625,Round4_Transactions!$A$2:$F$800,4,FALSE))</f>
        <v>0</v>
      </c>
      <c r="K625" s="60">
        <f>IF(ISNA(VLOOKUP(G625,Round4_Transactions!$A$2:$F$800,5,FALSE)), 0,VLOOKUP(G625,Round4_Transactions!$A$2:$F$800,5,FALSE))</f>
        <v>0</v>
      </c>
      <c r="L625" s="86">
        <f>IF(ISNA(VLOOKUP(G625,Round4_Transactions!$A$2:$F$800,6,FALSE)), 0,VLOOKUP(G625,Round4_Transactions!$A$2:$F$800,6,FALSE))</f>
        <v>0</v>
      </c>
      <c r="M625" s="107">
        <f t="shared" si="79"/>
        <v>0</v>
      </c>
      <c r="N625" s="107">
        <f t="shared" si="81"/>
        <v>0</v>
      </c>
      <c r="O625" s="107">
        <f t="shared" si="82"/>
        <v>0</v>
      </c>
      <c r="P625" s="107">
        <f t="shared" si="83"/>
        <v>0</v>
      </c>
      <c r="Q625" s="107">
        <f t="shared" si="84"/>
        <v>0</v>
      </c>
      <c r="R625" s="107">
        <f t="shared" si="85"/>
        <v>0</v>
      </c>
      <c r="S625" s="107">
        <f t="shared" si="86"/>
        <v>0</v>
      </c>
      <c r="T625" s="107">
        <f t="shared" si="87"/>
        <v>0</v>
      </c>
      <c r="U625" s="107">
        <f t="shared" si="88"/>
        <v>0</v>
      </c>
      <c r="V625" s="107">
        <f t="shared" si="89"/>
        <v>0</v>
      </c>
      <c r="W625" s="107">
        <f t="shared" si="90"/>
        <v>0</v>
      </c>
      <c r="X625" s="107">
        <f t="shared" si="91"/>
        <v>0</v>
      </c>
      <c r="Y625" s="107">
        <f t="shared" si="92"/>
        <v>0</v>
      </c>
      <c r="Z625" s="107">
        <f t="shared" si="119"/>
        <v>0</v>
      </c>
      <c r="AA625" s="107">
        <f t="shared" si="120"/>
        <v>0</v>
      </c>
      <c r="AB625" s="107">
        <f t="shared" si="121"/>
        <v>0</v>
      </c>
      <c r="AC625" s="107">
        <f t="shared" si="122"/>
        <v>0</v>
      </c>
      <c r="AD625" s="107">
        <f t="shared" si="123"/>
        <v>0</v>
      </c>
      <c r="AE625" s="107">
        <f t="shared" si="124"/>
        <v>0</v>
      </c>
      <c r="AF625" s="107">
        <f t="shared" si="125"/>
        <v>0</v>
      </c>
      <c r="AG625" s="107">
        <f t="shared" si="126"/>
        <v>0</v>
      </c>
      <c r="AH625" s="107">
        <f t="shared" si="127"/>
        <v>0</v>
      </c>
      <c r="AI625" s="107">
        <f t="shared" si="128"/>
        <v>0</v>
      </c>
      <c r="AJ625" s="107">
        <f t="shared" si="129"/>
        <v>0</v>
      </c>
      <c r="AK625" s="107">
        <f t="shared" si="130"/>
        <v>0</v>
      </c>
    </row>
    <row r="626">
      <c r="A626" s="107"/>
      <c r="B626" s="107"/>
      <c r="C626" s="107"/>
      <c r="D626" s="107"/>
      <c r="E626" s="107"/>
      <c r="F626" s="108">
        <f t="shared" si="118"/>
        <v>9765</v>
      </c>
      <c r="G626" s="90" t="s">
        <v>817</v>
      </c>
      <c r="H626" s="14">
        <f>IF(ISNA(VLOOKUP(G626,Round4_Transactions!$A$2:$F$800,2,FALSE)), 0,VLOOKUP(G626,Round4_Transactions!$A$2:$F$800,2,FALSE))</f>
        <v>0</v>
      </c>
      <c r="I626" s="60">
        <f>IF(ISNA(VLOOKUP(G626,Round4_Transactions!$A$2:$F$800,3,FALSE)), 0,VLOOKUP(G626,Round4_Transactions!$A$2:$F$800,3,FALSE))</f>
        <v>0</v>
      </c>
      <c r="J626" s="60">
        <f>IF(ISNA(VLOOKUP(G626,Round4_Transactions!$A$2:$F$800,4,FALSE)), 0,VLOOKUP(G626,Round4_Transactions!$A$2:$F$800,4,FALSE))</f>
        <v>0</v>
      </c>
      <c r="K626" s="60">
        <f>IF(ISNA(VLOOKUP(G626,Round4_Transactions!$A$2:$F$800,5,FALSE)), 0,VLOOKUP(G626,Round4_Transactions!$A$2:$F$800,5,FALSE))</f>
        <v>0</v>
      </c>
      <c r="L626" s="86">
        <f>IF(ISNA(VLOOKUP(G626,Round4_Transactions!$A$2:$F$800,6,FALSE)), 0,VLOOKUP(G626,Round4_Transactions!$A$2:$F$800,6,FALSE))</f>
        <v>0</v>
      </c>
      <c r="M626" s="107">
        <f t="shared" si="79"/>
        <v>0</v>
      </c>
      <c r="N626" s="107">
        <f t="shared" si="81"/>
        <v>0</v>
      </c>
      <c r="O626" s="107">
        <f t="shared" si="82"/>
        <v>0</v>
      </c>
      <c r="P626" s="107">
        <f t="shared" si="83"/>
        <v>0</v>
      </c>
      <c r="Q626" s="107">
        <f t="shared" si="84"/>
        <v>0</v>
      </c>
      <c r="R626" s="107">
        <f t="shared" si="85"/>
        <v>0</v>
      </c>
      <c r="S626" s="107">
        <f t="shared" si="86"/>
        <v>0</v>
      </c>
      <c r="T626" s="107">
        <f t="shared" si="87"/>
        <v>0</v>
      </c>
      <c r="U626" s="107">
        <f t="shared" si="88"/>
        <v>0</v>
      </c>
      <c r="V626" s="107">
        <f t="shared" si="89"/>
        <v>0</v>
      </c>
      <c r="W626" s="107">
        <f t="shared" si="90"/>
        <v>0</v>
      </c>
      <c r="X626" s="107">
        <f t="shared" si="91"/>
        <v>0</v>
      </c>
      <c r="Y626" s="107">
        <f t="shared" si="92"/>
        <v>0</v>
      </c>
      <c r="Z626" s="107">
        <f t="shared" si="119"/>
        <v>0</v>
      </c>
      <c r="AA626" s="107">
        <f t="shared" si="120"/>
        <v>0</v>
      </c>
      <c r="AB626" s="107">
        <f t="shared" si="121"/>
        <v>0</v>
      </c>
      <c r="AC626" s="107">
        <f t="shared" si="122"/>
        <v>0</v>
      </c>
      <c r="AD626" s="107">
        <f t="shared" si="123"/>
        <v>0</v>
      </c>
      <c r="AE626" s="107">
        <f t="shared" si="124"/>
        <v>0</v>
      </c>
      <c r="AF626" s="107">
        <f t="shared" si="125"/>
        <v>0</v>
      </c>
      <c r="AG626" s="107">
        <f t="shared" si="126"/>
        <v>0</v>
      </c>
      <c r="AH626" s="107">
        <f t="shared" si="127"/>
        <v>0</v>
      </c>
      <c r="AI626" s="107">
        <f t="shared" si="128"/>
        <v>0</v>
      </c>
      <c r="AJ626" s="107">
        <f t="shared" si="129"/>
        <v>0</v>
      </c>
      <c r="AK626" s="107">
        <f t="shared" si="130"/>
        <v>0</v>
      </c>
    </row>
    <row r="627">
      <c r="A627" s="107"/>
      <c r="B627" s="107"/>
      <c r="C627" s="107"/>
      <c r="D627" s="107"/>
      <c r="E627" s="107"/>
      <c r="F627" s="108">
        <f t="shared" si="118"/>
        <v>9765</v>
      </c>
      <c r="G627" s="90" t="s">
        <v>818</v>
      </c>
      <c r="H627" s="14">
        <f>IF(ISNA(VLOOKUP(G627,Round4_Transactions!$A$2:$F$800,2,FALSE)), 0,VLOOKUP(G627,Round4_Transactions!$A$2:$F$800,2,FALSE))</f>
        <v>0</v>
      </c>
      <c r="I627" s="60">
        <f>IF(ISNA(VLOOKUP(G627,Round4_Transactions!$A$2:$F$800,3,FALSE)), 0,VLOOKUP(G627,Round4_Transactions!$A$2:$F$800,3,FALSE))</f>
        <v>0</v>
      </c>
      <c r="J627" s="60">
        <f>IF(ISNA(VLOOKUP(G627,Round4_Transactions!$A$2:$F$800,4,FALSE)), 0,VLOOKUP(G627,Round4_Transactions!$A$2:$F$800,4,FALSE))</f>
        <v>0</v>
      </c>
      <c r="K627" s="60">
        <f>IF(ISNA(VLOOKUP(G627,Round4_Transactions!$A$2:$F$800,5,FALSE)), 0,VLOOKUP(G627,Round4_Transactions!$A$2:$F$800,5,FALSE))</f>
        <v>0</v>
      </c>
      <c r="L627" s="86">
        <f>IF(ISNA(VLOOKUP(G627,Round4_Transactions!$A$2:$F$800,6,FALSE)), 0,VLOOKUP(G627,Round4_Transactions!$A$2:$F$800,6,FALSE))</f>
        <v>0</v>
      </c>
      <c r="M627" s="107">
        <f t="shared" si="79"/>
        <v>0</v>
      </c>
      <c r="N627" s="107">
        <f t="shared" si="81"/>
        <v>0</v>
      </c>
      <c r="O627" s="107">
        <f t="shared" si="82"/>
        <v>0</v>
      </c>
      <c r="P627" s="107">
        <f t="shared" si="83"/>
        <v>0</v>
      </c>
      <c r="Q627" s="107">
        <f t="shared" si="84"/>
        <v>0</v>
      </c>
      <c r="R627" s="107">
        <f t="shared" si="85"/>
        <v>0</v>
      </c>
      <c r="S627" s="107">
        <f t="shared" si="86"/>
        <v>0</v>
      </c>
      <c r="T627" s="107">
        <f t="shared" si="87"/>
        <v>0</v>
      </c>
      <c r="U627" s="107">
        <f t="shared" si="88"/>
        <v>0</v>
      </c>
      <c r="V627" s="107">
        <f t="shared" si="89"/>
        <v>0</v>
      </c>
      <c r="W627" s="107">
        <f t="shared" si="90"/>
        <v>0</v>
      </c>
      <c r="X627" s="107">
        <f t="shared" si="91"/>
        <v>0</v>
      </c>
      <c r="Y627" s="107">
        <f t="shared" si="92"/>
        <v>0</v>
      </c>
      <c r="Z627" s="107">
        <f t="shared" si="119"/>
        <v>0</v>
      </c>
      <c r="AA627" s="107">
        <f t="shared" si="120"/>
        <v>0</v>
      </c>
      <c r="AB627" s="107">
        <f t="shared" si="121"/>
        <v>0</v>
      </c>
      <c r="AC627" s="107">
        <f t="shared" si="122"/>
        <v>0</v>
      </c>
      <c r="AD627" s="107">
        <f t="shared" si="123"/>
        <v>0</v>
      </c>
      <c r="AE627" s="107">
        <f t="shared" si="124"/>
        <v>0</v>
      </c>
      <c r="AF627" s="107">
        <f t="shared" si="125"/>
        <v>0</v>
      </c>
      <c r="AG627" s="107">
        <f t="shared" si="126"/>
        <v>0</v>
      </c>
      <c r="AH627" s="107">
        <f t="shared" si="127"/>
        <v>0</v>
      </c>
      <c r="AI627" s="107">
        <f t="shared" si="128"/>
        <v>0</v>
      </c>
      <c r="AJ627" s="107">
        <f t="shared" si="129"/>
        <v>0</v>
      </c>
      <c r="AK627" s="107">
        <f t="shared" si="130"/>
        <v>0</v>
      </c>
    </row>
    <row r="628">
      <c r="A628" s="107"/>
      <c r="B628" s="107"/>
      <c r="C628" s="107"/>
      <c r="D628" s="107"/>
      <c r="E628" s="107"/>
      <c r="F628" s="108">
        <f t="shared" si="118"/>
        <v>9765</v>
      </c>
      <c r="G628" s="90" t="s">
        <v>819</v>
      </c>
      <c r="H628" s="14">
        <f>IF(ISNA(VLOOKUP(G628,Round4_Transactions!$A$2:$F$800,2,FALSE)), 0,VLOOKUP(G628,Round4_Transactions!$A$2:$F$800,2,FALSE))</f>
        <v>0</v>
      </c>
      <c r="I628" s="60">
        <f>IF(ISNA(VLOOKUP(G628,Round4_Transactions!$A$2:$F$800,3,FALSE)), 0,VLOOKUP(G628,Round4_Transactions!$A$2:$F$800,3,FALSE))</f>
        <v>0</v>
      </c>
      <c r="J628" s="60">
        <f>IF(ISNA(VLOOKUP(G628,Round4_Transactions!$A$2:$F$800,4,FALSE)), 0,VLOOKUP(G628,Round4_Transactions!$A$2:$F$800,4,FALSE))</f>
        <v>0</v>
      </c>
      <c r="K628" s="60">
        <f>IF(ISNA(VLOOKUP(G628,Round4_Transactions!$A$2:$F$800,5,FALSE)), 0,VLOOKUP(G628,Round4_Transactions!$A$2:$F$800,5,FALSE))</f>
        <v>0</v>
      </c>
      <c r="L628" s="86">
        <f>IF(ISNA(VLOOKUP(G628,Round4_Transactions!$A$2:$F$800,6,FALSE)), 0,VLOOKUP(G628,Round4_Transactions!$A$2:$F$800,6,FALSE))</f>
        <v>0</v>
      </c>
      <c r="M628" s="107">
        <f t="shared" si="79"/>
        <v>0</v>
      </c>
      <c r="N628" s="107">
        <f t="shared" si="81"/>
        <v>0</v>
      </c>
      <c r="O628" s="107">
        <f t="shared" si="82"/>
        <v>0</v>
      </c>
      <c r="P628" s="107">
        <f t="shared" si="83"/>
        <v>0</v>
      </c>
      <c r="Q628" s="107">
        <f t="shared" si="84"/>
        <v>0</v>
      </c>
      <c r="R628" s="107">
        <f t="shared" si="85"/>
        <v>0</v>
      </c>
      <c r="S628" s="107">
        <f t="shared" si="86"/>
        <v>0</v>
      </c>
      <c r="T628" s="107">
        <f t="shared" si="87"/>
        <v>0</v>
      </c>
      <c r="U628" s="107">
        <f t="shared" si="88"/>
        <v>0</v>
      </c>
      <c r="V628" s="107">
        <f t="shared" si="89"/>
        <v>0</v>
      </c>
      <c r="W628" s="107">
        <f t="shared" si="90"/>
        <v>0</v>
      </c>
      <c r="X628" s="107">
        <f t="shared" si="91"/>
        <v>0</v>
      </c>
      <c r="Y628" s="107">
        <f t="shared" si="92"/>
        <v>0</v>
      </c>
      <c r="Z628" s="107">
        <f t="shared" si="119"/>
        <v>0</v>
      </c>
      <c r="AA628" s="107">
        <f t="shared" si="120"/>
        <v>0</v>
      </c>
      <c r="AB628" s="107">
        <f t="shared" si="121"/>
        <v>0</v>
      </c>
      <c r="AC628" s="107">
        <f t="shared" si="122"/>
        <v>0</v>
      </c>
      <c r="AD628" s="107">
        <f t="shared" si="123"/>
        <v>0</v>
      </c>
      <c r="AE628" s="107">
        <f t="shared" si="124"/>
        <v>0</v>
      </c>
      <c r="AF628" s="107">
        <f t="shared" si="125"/>
        <v>0</v>
      </c>
      <c r="AG628" s="107">
        <f t="shared" si="126"/>
        <v>0</v>
      </c>
      <c r="AH628" s="107">
        <f t="shared" si="127"/>
        <v>0</v>
      </c>
      <c r="AI628" s="107">
        <f t="shared" si="128"/>
        <v>0</v>
      </c>
      <c r="AJ628" s="107">
        <f t="shared" si="129"/>
        <v>0</v>
      </c>
      <c r="AK628" s="107">
        <f t="shared" si="130"/>
        <v>0</v>
      </c>
    </row>
    <row r="629">
      <c r="A629" s="107"/>
      <c r="B629" s="107"/>
      <c r="C629" s="107"/>
      <c r="D629" s="107"/>
      <c r="E629" s="107"/>
      <c r="F629" s="108">
        <f t="shared" si="118"/>
        <v>9765</v>
      </c>
      <c r="G629" s="90" t="s">
        <v>820</v>
      </c>
      <c r="H629" s="14">
        <f>IF(ISNA(VLOOKUP(G629,Round4_Transactions!$A$2:$F$800,2,FALSE)), 0,VLOOKUP(G629,Round4_Transactions!$A$2:$F$800,2,FALSE))</f>
        <v>0</v>
      </c>
      <c r="I629" s="60">
        <f>IF(ISNA(VLOOKUP(G629,Round4_Transactions!$A$2:$F$800,3,FALSE)), 0,VLOOKUP(G629,Round4_Transactions!$A$2:$F$800,3,FALSE))</f>
        <v>0</v>
      </c>
      <c r="J629" s="60">
        <f>IF(ISNA(VLOOKUP(G629,Round4_Transactions!$A$2:$F$800,4,FALSE)), 0,VLOOKUP(G629,Round4_Transactions!$A$2:$F$800,4,FALSE))</f>
        <v>0</v>
      </c>
      <c r="K629" s="60">
        <f>IF(ISNA(VLOOKUP(G629,Round4_Transactions!$A$2:$F$800,5,FALSE)), 0,VLOOKUP(G629,Round4_Transactions!$A$2:$F$800,5,FALSE))</f>
        <v>0</v>
      </c>
      <c r="L629" s="86">
        <f>IF(ISNA(VLOOKUP(G629,Round4_Transactions!$A$2:$F$800,6,FALSE)), 0,VLOOKUP(G629,Round4_Transactions!$A$2:$F$800,6,FALSE))</f>
        <v>0</v>
      </c>
      <c r="M629" s="107">
        <f t="shared" si="79"/>
        <v>0</v>
      </c>
      <c r="N629" s="107">
        <f t="shared" si="81"/>
        <v>0</v>
      </c>
      <c r="O629" s="107">
        <f t="shared" si="82"/>
        <v>0</v>
      </c>
      <c r="P629" s="107">
        <f t="shared" si="83"/>
        <v>0</v>
      </c>
      <c r="Q629" s="107">
        <f t="shared" si="84"/>
        <v>0</v>
      </c>
      <c r="R629" s="107">
        <f t="shared" si="85"/>
        <v>0</v>
      </c>
      <c r="S629" s="107">
        <f t="shared" si="86"/>
        <v>0</v>
      </c>
      <c r="T629" s="107">
        <f t="shared" si="87"/>
        <v>0</v>
      </c>
      <c r="U629" s="107">
        <f t="shared" si="88"/>
        <v>0</v>
      </c>
      <c r="V629" s="107">
        <f t="shared" si="89"/>
        <v>0</v>
      </c>
      <c r="W629" s="107">
        <f t="shared" si="90"/>
        <v>0</v>
      </c>
      <c r="X629" s="107">
        <f t="shared" si="91"/>
        <v>0</v>
      </c>
      <c r="Y629" s="107">
        <f t="shared" si="92"/>
        <v>0</v>
      </c>
      <c r="Z629" s="107">
        <f t="shared" si="119"/>
        <v>0</v>
      </c>
      <c r="AA629" s="107">
        <f t="shared" si="120"/>
        <v>0</v>
      </c>
      <c r="AB629" s="107">
        <f t="shared" si="121"/>
        <v>0</v>
      </c>
      <c r="AC629" s="107">
        <f t="shared" si="122"/>
        <v>0</v>
      </c>
      <c r="AD629" s="107">
        <f t="shared" si="123"/>
        <v>0</v>
      </c>
      <c r="AE629" s="107">
        <f t="shared" si="124"/>
        <v>0</v>
      </c>
      <c r="AF629" s="107">
        <f t="shared" si="125"/>
        <v>0</v>
      </c>
      <c r="AG629" s="107">
        <f t="shared" si="126"/>
        <v>0</v>
      </c>
      <c r="AH629" s="107">
        <f t="shared" si="127"/>
        <v>0</v>
      </c>
      <c r="AI629" s="107">
        <f t="shared" si="128"/>
        <v>0</v>
      </c>
      <c r="AJ629" s="107">
        <f t="shared" si="129"/>
        <v>0</v>
      </c>
      <c r="AK629" s="107">
        <f t="shared" si="130"/>
        <v>0</v>
      </c>
    </row>
    <row r="630">
      <c r="A630" s="107"/>
      <c r="B630" s="107"/>
      <c r="C630" s="107"/>
      <c r="D630" s="107"/>
      <c r="E630" s="107"/>
      <c r="F630" s="108">
        <f t="shared" si="118"/>
        <v>9765</v>
      </c>
      <c r="G630" s="90" t="s">
        <v>821</v>
      </c>
      <c r="H630" s="14">
        <f>IF(ISNA(VLOOKUP(G630,Round4_Transactions!$A$2:$F$800,2,FALSE)), 0,VLOOKUP(G630,Round4_Transactions!$A$2:$F$800,2,FALSE))</f>
        <v>0</v>
      </c>
      <c r="I630" s="60">
        <f>IF(ISNA(VLOOKUP(G630,Round4_Transactions!$A$2:$F$800,3,FALSE)), 0,VLOOKUP(G630,Round4_Transactions!$A$2:$F$800,3,FALSE))</f>
        <v>0</v>
      </c>
      <c r="J630" s="60">
        <f>IF(ISNA(VLOOKUP(G630,Round4_Transactions!$A$2:$F$800,4,FALSE)), 0,VLOOKUP(G630,Round4_Transactions!$A$2:$F$800,4,FALSE))</f>
        <v>0</v>
      </c>
      <c r="K630" s="60">
        <f>IF(ISNA(VLOOKUP(G630,Round4_Transactions!$A$2:$F$800,5,FALSE)), 0,VLOOKUP(G630,Round4_Transactions!$A$2:$F$800,5,FALSE))</f>
        <v>0</v>
      </c>
      <c r="L630" s="86">
        <f>IF(ISNA(VLOOKUP(G630,Round4_Transactions!$A$2:$F$800,6,FALSE)), 0,VLOOKUP(G630,Round4_Transactions!$A$2:$F$800,6,FALSE))</f>
        <v>0</v>
      </c>
      <c r="M630" s="107">
        <f t="shared" si="79"/>
        <v>0</v>
      </c>
      <c r="N630" s="107">
        <f t="shared" si="81"/>
        <v>0</v>
      </c>
      <c r="O630" s="107">
        <f t="shared" si="82"/>
        <v>0</v>
      </c>
      <c r="P630" s="107">
        <f t="shared" si="83"/>
        <v>0</v>
      </c>
      <c r="Q630" s="107">
        <f t="shared" si="84"/>
        <v>0</v>
      </c>
      <c r="R630" s="107">
        <f t="shared" si="85"/>
        <v>0</v>
      </c>
      <c r="S630" s="107">
        <f t="shared" si="86"/>
        <v>0</v>
      </c>
      <c r="T630" s="107">
        <f t="shared" si="87"/>
        <v>0</v>
      </c>
      <c r="U630" s="107">
        <f t="shared" si="88"/>
        <v>0</v>
      </c>
      <c r="V630" s="107">
        <f t="shared" si="89"/>
        <v>0</v>
      </c>
      <c r="W630" s="107">
        <f t="shared" si="90"/>
        <v>0</v>
      </c>
      <c r="X630" s="107">
        <f t="shared" si="91"/>
        <v>0</v>
      </c>
      <c r="Y630" s="107">
        <f t="shared" si="92"/>
        <v>0</v>
      </c>
      <c r="Z630" s="107">
        <f t="shared" si="119"/>
        <v>0</v>
      </c>
      <c r="AA630" s="107">
        <f t="shared" si="120"/>
        <v>0</v>
      </c>
      <c r="AB630" s="107">
        <f t="shared" si="121"/>
        <v>0</v>
      </c>
      <c r="AC630" s="107">
        <f t="shared" si="122"/>
        <v>0</v>
      </c>
      <c r="AD630" s="107">
        <f t="shared" si="123"/>
        <v>0</v>
      </c>
      <c r="AE630" s="107">
        <f t="shared" si="124"/>
        <v>0</v>
      </c>
      <c r="AF630" s="107">
        <f t="shared" si="125"/>
        <v>0</v>
      </c>
      <c r="AG630" s="107">
        <f t="shared" si="126"/>
        <v>0</v>
      </c>
      <c r="AH630" s="107">
        <f t="shared" si="127"/>
        <v>0</v>
      </c>
      <c r="AI630" s="107">
        <f t="shared" si="128"/>
        <v>0</v>
      </c>
      <c r="AJ630" s="107">
        <f t="shared" si="129"/>
        <v>0</v>
      </c>
      <c r="AK630" s="107">
        <f t="shared" si="130"/>
        <v>0</v>
      </c>
    </row>
    <row r="631">
      <c r="A631" s="107"/>
      <c r="B631" s="107"/>
      <c r="C631" s="107"/>
      <c r="D631" s="107"/>
      <c r="E631" s="107"/>
      <c r="F631" s="108">
        <f t="shared" si="118"/>
        <v>9765</v>
      </c>
      <c r="G631" s="90" t="s">
        <v>822</v>
      </c>
      <c r="H631" s="14">
        <f>IF(ISNA(VLOOKUP(G631,Round4_Transactions!$A$2:$F$800,2,FALSE)), 0,VLOOKUP(G631,Round4_Transactions!$A$2:$F$800,2,FALSE))</f>
        <v>0</v>
      </c>
      <c r="I631" s="60">
        <f>IF(ISNA(VLOOKUP(G631,Round4_Transactions!$A$2:$F$800,3,FALSE)), 0,VLOOKUP(G631,Round4_Transactions!$A$2:$F$800,3,FALSE))</f>
        <v>0</v>
      </c>
      <c r="J631" s="60">
        <f>IF(ISNA(VLOOKUP(G631,Round4_Transactions!$A$2:$F$800,4,FALSE)), 0,VLOOKUP(G631,Round4_Transactions!$A$2:$F$800,4,FALSE))</f>
        <v>0</v>
      </c>
      <c r="K631" s="60">
        <f>IF(ISNA(VLOOKUP(G631,Round4_Transactions!$A$2:$F$800,5,FALSE)), 0,VLOOKUP(G631,Round4_Transactions!$A$2:$F$800,5,FALSE))</f>
        <v>0</v>
      </c>
      <c r="L631" s="86">
        <f>IF(ISNA(VLOOKUP(G631,Round4_Transactions!$A$2:$F$800,6,FALSE)), 0,VLOOKUP(G631,Round4_Transactions!$A$2:$F$800,6,FALSE))</f>
        <v>0</v>
      </c>
      <c r="M631" s="107">
        <f t="shared" si="79"/>
        <v>0</v>
      </c>
      <c r="N631" s="107">
        <f t="shared" si="81"/>
        <v>0</v>
      </c>
      <c r="O631" s="107">
        <f t="shared" si="82"/>
        <v>0</v>
      </c>
      <c r="P631" s="107">
        <f t="shared" si="83"/>
        <v>0</v>
      </c>
      <c r="Q631" s="107">
        <f t="shared" si="84"/>
        <v>0</v>
      </c>
      <c r="R631" s="107">
        <f t="shared" si="85"/>
        <v>0</v>
      </c>
      <c r="S631" s="107">
        <f t="shared" si="86"/>
        <v>0</v>
      </c>
      <c r="T631" s="107">
        <f t="shared" si="87"/>
        <v>0</v>
      </c>
      <c r="U631" s="107">
        <f t="shared" si="88"/>
        <v>0</v>
      </c>
      <c r="V631" s="107">
        <f t="shared" si="89"/>
        <v>0</v>
      </c>
      <c r="W631" s="107">
        <f t="shared" si="90"/>
        <v>0</v>
      </c>
      <c r="X631" s="107">
        <f t="shared" si="91"/>
        <v>0</v>
      </c>
      <c r="Y631" s="107">
        <f t="shared" si="92"/>
        <v>0</v>
      </c>
      <c r="Z631" s="107">
        <f t="shared" si="119"/>
        <v>0</v>
      </c>
      <c r="AA631" s="107">
        <f t="shared" si="120"/>
        <v>0</v>
      </c>
      <c r="AB631" s="107">
        <f t="shared" si="121"/>
        <v>0</v>
      </c>
      <c r="AC631" s="107">
        <f t="shared" si="122"/>
        <v>0</v>
      </c>
      <c r="AD631" s="107">
        <f t="shared" si="123"/>
        <v>0</v>
      </c>
      <c r="AE631" s="107">
        <f t="shared" si="124"/>
        <v>0</v>
      </c>
      <c r="AF631" s="107">
        <f t="shared" si="125"/>
        <v>0</v>
      </c>
      <c r="AG631" s="107">
        <f t="shared" si="126"/>
        <v>0</v>
      </c>
      <c r="AH631" s="107">
        <f t="shared" si="127"/>
        <v>0</v>
      </c>
      <c r="AI631" s="107">
        <f t="shared" si="128"/>
        <v>0</v>
      </c>
      <c r="AJ631" s="107">
        <f t="shared" si="129"/>
        <v>0</v>
      </c>
      <c r="AK631" s="107">
        <f t="shared" si="130"/>
        <v>0</v>
      </c>
    </row>
    <row r="632">
      <c r="A632" s="107"/>
      <c r="B632" s="107"/>
      <c r="C632" s="107"/>
      <c r="D632" s="107"/>
      <c r="E632" s="107"/>
      <c r="F632" s="108">
        <f t="shared" si="118"/>
        <v>9765</v>
      </c>
      <c r="G632" s="90" t="s">
        <v>823</v>
      </c>
      <c r="H632" s="14">
        <f>IF(ISNA(VLOOKUP(G632,Round4_Transactions!$A$2:$F$800,2,FALSE)), 0,VLOOKUP(G632,Round4_Transactions!$A$2:$F$800,2,FALSE))</f>
        <v>0</v>
      </c>
      <c r="I632" s="60">
        <f>IF(ISNA(VLOOKUP(G632,Round4_Transactions!$A$2:$F$800,3,FALSE)), 0,VLOOKUP(G632,Round4_Transactions!$A$2:$F$800,3,FALSE))</f>
        <v>0</v>
      </c>
      <c r="J632" s="60">
        <f>IF(ISNA(VLOOKUP(G632,Round4_Transactions!$A$2:$F$800,4,FALSE)), 0,VLOOKUP(G632,Round4_Transactions!$A$2:$F$800,4,FALSE))</f>
        <v>0</v>
      </c>
      <c r="K632" s="60">
        <f>IF(ISNA(VLOOKUP(G632,Round4_Transactions!$A$2:$F$800,5,FALSE)), 0,VLOOKUP(G632,Round4_Transactions!$A$2:$F$800,5,FALSE))</f>
        <v>0</v>
      </c>
      <c r="L632" s="86">
        <f>IF(ISNA(VLOOKUP(G632,Round4_Transactions!$A$2:$F$800,6,FALSE)), 0,VLOOKUP(G632,Round4_Transactions!$A$2:$F$800,6,FALSE))</f>
        <v>0</v>
      </c>
      <c r="M632" s="107">
        <f t="shared" si="79"/>
        <v>0</v>
      </c>
      <c r="N632" s="107">
        <f t="shared" si="81"/>
        <v>0</v>
      </c>
      <c r="O632" s="107">
        <f t="shared" si="82"/>
        <v>0</v>
      </c>
      <c r="P632" s="107">
        <f t="shared" si="83"/>
        <v>0</v>
      </c>
      <c r="Q632" s="107">
        <f t="shared" si="84"/>
        <v>0</v>
      </c>
      <c r="R632" s="107">
        <f t="shared" si="85"/>
        <v>0</v>
      </c>
      <c r="S632" s="107">
        <f t="shared" si="86"/>
        <v>0</v>
      </c>
      <c r="T632" s="107">
        <f t="shared" si="87"/>
        <v>0</v>
      </c>
      <c r="U632" s="107">
        <f t="shared" si="88"/>
        <v>0</v>
      </c>
      <c r="V632" s="107">
        <f t="shared" si="89"/>
        <v>0</v>
      </c>
      <c r="W632" s="107">
        <f t="shared" si="90"/>
        <v>0</v>
      </c>
      <c r="X632" s="107">
        <f t="shared" si="91"/>
        <v>0</v>
      </c>
      <c r="Y632" s="107">
        <f t="shared" si="92"/>
        <v>0</v>
      </c>
      <c r="Z632" s="107">
        <f t="shared" si="119"/>
        <v>0</v>
      </c>
      <c r="AA632" s="107">
        <f t="shared" si="120"/>
        <v>0</v>
      </c>
      <c r="AB632" s="107">
        <f t="shared" si="121"/>
        <v>0</v>
      </c>
      <c r="AC632" s="107">
        <f t="shared" si="122"/>
        <v>0</v>
      </c>
      <c r="AD632" s="107">
        <f t="shared" si="123"/>
        <v>0</v>
      </c>
      <c r="AE632" s="107">
        <f t="shared" si="124"/>
        <v>0</v>
      </c>
      <c r="AF632" s="107">
        <f t="shared" si="125"/>
        <v>0</v>
      </c>
      <c r="AG632" s="107">
        <f t="shared" si="126"/>
        <v>0</v>
      </c>
      <c r="AH632" s="107">
        <f t="shared" si="127"/>
        <v>0</v>
      </c>
      <c r="AI632" s="107">
        <f t="shared" si="128"/>
        <v>0</v>
      </c>
      <c r="AJ632" s="107">
        <f t="shared" si="129"/>
        <v>0</v>
      </c>
      <c r="AK632" s="107">
        <f t="shared" si="130"/>
        <v>0</v>
      </c>
    </row>
    <row r="633">
      <c r="A633" s="107"/>
      <c r="B633" s="107"/>
      <c r="C633" s="107"/>
      <c r="D633" s="107"/>
      <c r="E633" s="107"/>
      <c r="F633" s="108">
        <f t="shared" si="118"/>
        <v>9765</v>
      </c>
      <c r="G633" s="90" t="s">
        <v>824</v>
      </c>
      <c r="H633" s="14">
        <f>IF(ISNA(VLOOKUP(G633,Round4_Transactions!$A$2:$F$800,2,FALSE)), 0,VLOOKUP(G633,Round4_Transactions!$A$2:$F$800,2,FALSE))</f>
        <v>0</v>
      </c>
      <c r="I633" s="60">
        <f>IF(ISNA(VLOOKUP(G633,Round4_Transactions!$A$2:$F$800,3,FALSE)), 0,VLOOKUP(G633,Round4_Transactions!$A$2:$F$800,3,FALSE))</f>
        <v>0</v>
      </c>
      <c r="J633" s="60">
        <f>IF(ISNA(VLOOKUP(G633,Round4_Transactions!$A$2:$F$800,4,FALSE)), 0,VLOOKUP(G633,Round4_Transactions!$A$2:$F$800,4,FALSE))</f>
        <v>0</v>
      </c>
      <c r="K633" s="60">
        <f>IF(ISNA(VLOOKUP(G633,Round4_Transactions!$A$2:$F$800,5,FALSE)), 0,VLOOKUP(G633,Round4_Transactions!$A$2:$F$800,5,FALSE))</f>
        <v>0</v>
      </c>
      <c r="L633" s="86">
        <f>IF(ISNA(VLOOKUP(G633,Round4_Transactions!$A$2:$F$800,6,FALSE)), 0,VLOOKUP(G633,Round4_Transactions!$A$2:$F$800,6,FALSE))</f>
        <v>0</v>
      </c>
      <c r="M633" s="107">
        <f t="shared" si="79"/>
        <v>0</v>
      </c>
      <c r="N633" s="107">
        <f t="shared" si="81"/>
        <v>0</v>
      </c>
      <c r="O633" s="107">
        <f t="shared" si="82"/>
        <v>0</v>
      </c>
      <c r="P633" s="107">
        <f t="shared" si="83"/>
        <v>0</v>
      </c>
      <c r="Q633" s="107">
        <f t="shared" si="84"/>
        <v>0</v>
      </c>
      <c r="R633" s="107">
        <f t="shared" si="85"/>
        <v>0</v>
      </c>
      <c r="S633" s="107">
        <f t="shared" si="86"/>
        <v>0</v>
      </c>
      <c r="T633" s="107">
        <f t="shared" si="87"/>
        <v>0</v>
      </c>
      <c r="U633" s="107">
        <f t="shared" si="88"/>
        <v>0</v>
      </c>
      <c r="V633" s="107">
        <f t="shared" si="89"/>
        <v>0</v>
      </c>
      <c r="W633" s="107">
        <f t="shared" si="90"/>
        <v>0</v>
      </c>
      <c r="X633" s="107">
        <f t="shared" si="91"/>
        <v>0</v>
      </c>
      <c r="Y633" s="107">
        <f t="shared" si="92"/>
        <v>0</v>
      </c>
      <c r="Z633" s="107">
        <f t="shared" si="119"/>
        <v>0</v>
      </c>
      <c r="AA633" s="107">
        <f t="shared" si="120"/>
        <v>0</v>
      </c>
      <c r="AB633" s="107">
        <f t="shared" si="121"/>
        <v>0</v>
      </c>
      <c r="AC633" s="107">
        <f t="shared" si="122"/>
        <v>0</v>
      </c>
      <c r="AD633" s="107">
        <f t="shared" si="123"/>
        <v>0</v>
      </c>
      <c r="AE633" s="107">
        <f t="shared" si="124"/>
        <v>0</v>
      </c>
      <c r="AF633" s="107">
        <f t="shared" si="125"/>
        <v>0</v>
      </c>
      <c r="AG633" s="107">
        <f t="shared" si="126"/>
        <v>0</v>
      </c>
      <c r="AH633" s="107">
        <f t="shared" si="127"/>
        <v>0</v>
      </c>
      <c r="AI633" s="107">
        <f t="shared" si="128"/>
        <v>0</v>
      </c>
      <c r="AJ633" s="107">
        <f t="shared" si="129"/>
        <v>0</v>
      </c>
      <c r="AK633" s="107">
        <f t="shared" si="130"/>
        <v>0</v>
      </c>
    </row>
    <row r="634">
      <c r="A634" s="107"/>
      <c r="B634" s="107"/>
      <c r="C634" s="107"/>
      <c r="D634" s="107"/>
      <c r="E634" s="107"/>
      <c r="F634" s="108">
        <f t="shared" si="118"/>
        <v>9765</v>
      </c>
      <c r="G634" s="90" t="s">
        <v>825</v>
      </c>
      <c r="H634" s="14">
        <f>IF(ISNA(VLOOKUP(G634,Round4_Transactions!$A$2:$F$800,2,FALSE)), 0,VLOOKUP(G634,Round4_Transactions!$A$2:$F$800,2,FALSE))</f>
        <v>0</v>
      </c>
      <c r="I634" s="60">
        <f>IF(ISNA(VLOOKUP(G634,Round4_Transactions!$A$2:$F$800,3,FALSE)), 0,VLOOKUP(G634,Round4_Transactions!$A$2:$F$800,3,FALSE))</f>
        <v>0</v>
      </c>
      <c r="J634" s="60">
        <f>IF(ISNA(VLOOKUP(G634,Round4_Transactions!$A$2:$F$800,4,FALSE)), 0,VLOOKUP(G634,Round4_Transactions!$A$2:$F$800,4,FALSE))</f>
        <v>0</v>
      </c>
      <c r="K634" s="60">
        <f>IF(ISNA(VLOOKUP(G634,Round4_Transactions!$A$2:$F$800,5,FALSE)), 0,VLOOKUP(G634,Round4_Transactions!$A$2:$F$800,5,FALSE))</f>
        <v>0</v>
      </c>
      <c r="L634" s="86">
        <f>IF(ISNA(VLOOKUP(G634,Round4_Transactions!$A$2:$F$800,6,FALSE)), 0,VLOOKUP(G634,Round4_Transactions!$A$2:$F$800,6,FALSE))</f>
        <v>0</v>
      </c>
      <c r="M634" s="107">
        <f t="shared" si="79"/>
        <v>0</v>
      </c>
      <c r="N634" s="107">
        <f t="shared" si="81"/>
        <v>0</v>
      </c>
      <c r="O634" s="107">
        <f t="shared" si="82"/>
        <v>0</v>
      </c>
      <c r="P634" s="107">
        <f t="shared" si="83"/>
        <v>0</v>
      </c>
      <c r="Q634" s="107">
        <f t="shared" si="84"/>
        <v>0</v>
      </c>
      <c r="R634" s="107">
        <f t="shared" si="85"/>
        <v>0</v>
      </c>
      <c r="S634" s="107">
        <f t="shared" si="86"/>
        <v>0</v>
      </c>
      <c r="T634" s="107">
        <f t="shared" si="87"/>
        <v>0</v>
      </c>
      <c r="U634" s="107">
        <f t="shared" si="88"/>
        <v>0</v>
      </c>
      <c r="V634" s="107">
        <f t="shared" si="89"/>
        <v>0</v>
      </c>
      <c r="W634" s="107">
        <f t="shared" si="90"/>
        <v>0</v>
      </c>
      <c r="X634" s="107">
        <f t="shared" si="91"/>
        <v>0</v>
      </c>
      <c r="Y634" s="107">
        <f t="shared" si="92"/>
        <v>0</v>
      </c>
      <c r="Z634" s="107">
        <f t="shared" si="119"/>
        <v>0</v>
      </c>
      <c r="AA634" s="107">
        <f t="shared" si="120"/>
        <v>0</v>
      </c>
      <c r="AB634" s="107">
        <f t="shared" si="121"/>
        <v>0</v>
      </c>
      <c r="AC634" s="107">
        <f t="shared" si="122"/>
        <v>0</v>
      </c>
      <c r="AD634" s="107">
        <f t="shared" si="123"/>
        <v>0</v>
      </c>
      <c r="AE634" s="107">
        <f t="shared" si="124"/>
        <v>0</v>
      </c>
      <c r="AF634" s="107">
        <f t="shared" si="125"/>
        <v>0</v>
      </c>
      <c r="AG634" s="107">
        <f t="shared" si="126"/>
        <v>0</v>
      </c>
      <c r="AH634" s="107">
        <f t="shared" si="127"/>
        <v>0</v>
      </c>
      <c r="AI634" s="107">
        <f t="shared" si="128"/>
        <v>0</v>
      </c>
      <c r="AJ634" s="107">
        <f t="shared" si="129"/>
        <v>0</v>
      </c>
      <c r="AK634" s="107">
        <f t="shared" si="130"/>
        <v>0</v>
      </c>
    </row>
    <row r="635">
      <c r="A635" s="107"/>
      <c r="B635" s="107"/>
      <c r="C635" s="107"/>
      <c r="D635" s="107"/>
      <c r="E635" s="107"/>
      <c r="F635" s="108">
        <f t="shared" si="118"/>
        <v>9765</v>
      </c>
      <c r="G635" s="90" t="s">
        <v>826</v>
      </c>
      <c r="H635" s="14">
        <f>IF(ISNA(VLOOKUP(G635,Round4_Transactions!$A$2:$F$800,2,FALSE)), 0,VLOOKUP(G635,Round4_Transactions!$A$2:$F$800,2,FALSE))</f>
        <v>0</v>
      </c>
      <c r="I635" s="60">
        <f>IF(ISNA(VLOOKUP(G635,Round4_Transactions!$A$2:$F$800,3,FALSE)), 0,VLOOKUP(G635,Round4_Transactions!$A$2:$F$800,3,FALSE))</f>
        <v>0</v>
      </c>
      <c r="J635" s="60">
        <f>IF(ISNA(VLOOKUP(G635,Round4_Transactions!$A$2:$F$800,4,FALSE)), 0,VLOOKUP(G635,Round4_Transactions!$A$2:$F$800,4,FALSE))</f>
        <v>0</v>
      </c>
      <c r="K635" s="60">
        <f>IF(ISNA(VLOOKUP(G635,Round4_Transactions!$A$2:$F$800,5,FALSE)), 0,VLOOKUP(G635,Round4_Transactions!$A$2:$F$800,5,FALSE))</f>
        <v>0</v>
      </c>
      <c r="L635" s="86">
        <f>IF(ISNA(VLOOKUP(G635,Round4_Transactions!$A$2:$F$800,6,FALSE)), 0,VLOOKUP(G635,Round4_Transactions!$A$2:$F$800,6,FALSE))</f>
        <v>0</v>
      </c>
      <c r="M635" s="107">
        <f t="shared" si="79"/>
        <v>0</v>
      </c>
      <c r="N635" s="107">
        <f t="shared" si="81"/>
        <v>0</v>
      </c>
      <c r="O635" s="107">
        <f t="shared" si="82"/>
        <v>0</v>
      </c>
      <c r="P635" s="107">
        <f t="shared" si="83"/>
        <v>0</v>
      </c>
      <c r="Q635" s="107">
        <f t="shared" si="84"/>
        <v>0</v>
      </c>
      <c r="R635" s="107">
        <f t="shared" si="85"/>
        <v>0</v>
      </c>
      <c r="S635" s="107">
        <f t="shared" si="86"/>
        <v>0</v>
      </c>
      <c r="T635" s="107">
        <f t="shared" si="87"/>
        <v>0</v>
      </c>
      <c r="U635" s="107">
        <f t="shared" si="88"/>
        <v>0</v>
      </c>
      <c r="V635" s="107">
        <f t="shared" si="89"/>
        <v>0</v>
      </c>
      <c r="W635" s="107">
        <f t="shared" si="90"/>
        <v>0</v>
      </c>
      <c r="X635" s="107">
        <f t="shared" si="91"/>
        <v>0</v>
      </c>
      <c r="Y635" s="107">
        <f t="shared" si="92"/>
        <v>0</v>
      </c>
      <c r="Z635" s="107">
        <f t="shared" si="119"/>
        <v>0</v>
      </c>
      <c r="AA635" s="107">
        <f t="shared" si="120"/>
        <v>0</v>
      </c>
      <c r="AB635" s="107">
        <f t="shared" si="121"/>
        <v>0</v>
      </c>
      <c r="AC635" s="107">
        <f t="shared" si="122"/>
        <v>0</v>
      </c>
      <c r="AD635" s="107">
        <f t="shared" si="123"/>
        <v>0</v>
      </c>
      <c r="AE635" s="107">
        <f t="shared" si="124"/>
        <v>0</v>
      </c>
      <c r="AF635" s="107">
        <f t="shared" si="125"/>
        <v>0</v>
      </c>
      <c r="AG635" s="107">
        <f t="shared" si="126"/>
        <v>0</v>
      </c>
      <c r="AH635" s="107">
        <f t="shared" si="127"/>
        <v>0</v>
      </c>
      <c r="AI635" s="107">
        <f t="shared" si="128"/>
        <v>0</v>
      </c>
      <c r="AJ635" s="107">
        <f t="shared" si="129"/>
        <v>0</v>
      </c>
      <c r="AK635" s="107">
        <f t="shared" si="130"/>
        <v>0</v>
      </c>
    </row>
    <row r="636">
      <c r="A636" s="107"/>
      <c r="B636" s="107"/>
      <c r="C636" s="107"/>
      <c r="D636" s="107"/>
      <c r="E636" s="107"/>
      <c r="F636" s="108">
        <f t="shared" si="118"/>
        <v>9765</v>
      </c>
      <c r="G636" s="90" t="s">
        <v>827</v>
      </c>
      <c r="H636" s="14">
        <f>IF(ISNA(VLOOKUP(G636,Round4_Transactions!$A$2:$F$800,2,FALSE)), 0,VLOOKUP(G636,Round4_Transactions!$A$2:$F$800,2,FALSE))</f>
        <v>0</v>
      </c>
      <c r="I636" s="60">
        <f>IF(ISNA(VLOOKUP(G636,Round4_Transactions!$A$2:$F$800,3,FALSE)), 0,VLOOKUP(G636,Round4_Transactions!$A$2:$F$800,3,FALSE))</f>
        <v>0</v>
      </c>
      <c r="J636" s="60">
        <f>IF(ISNA(VLOOKUP(G636,Round4_Transactions!$A$2:$F$800,4,FALSE)), 0,VLOOKUP(G636,Round4_Transactions!$A$2:$F$800,4,FALSE))</f>
        <v>0</v>
      </c>
      <c r="K636" s="60">
        <f>IF(ISNA(VLOOKUP(G636,Round4_Transactions!$A$2:$F$800,5,FALSE)), 0,VLOOKUP(G636,Round4_Transactions!$A$2:$F$800,5,FALSE))</f>
        <v>0</v>
      </c>
      <c r="L636" s="86">
        <f>IF(ISNA(VLOOKUP(G636,Round4_Transactions!$A$2:$F$800,6,FALSE)), 0,VLOOKUP(G636,Round4_Transactions!$A$2:$F$800,6,FALSE))</f>
        <v>0</v>
      </c>
      <c r="M636" s="107">
        <f t="shared" si="79"/>
        <v>0</v>
      </c>
      <c r="N636" s="107">
        <f t="shared" si="81"/>
        <v>0</v>
      </c>
      <c r="O636" s="107">
        <f t="shared" si="82"/>
        <v>0</v>
      </c>
      <c r="P636" s="107">
        <f t="shared" si="83"/>
        <v>0</v>
      </c>
      <c r="Q636" s="107">
        <f t="shared" si="84"/>
        <v>0</v>
      </c>
      <c r="R636" s="107">
        <f t="shared" si="85"/>
        <v>0</v>
      </c>
      <c r="S636" s="107">
        <f t="shared" si="86"/>
        <v>0</v>
      </c>
      <c r="T636" s="107">
        <f t="shared" si="87"/>
        <v>0</v>
      </c>
      <c r="U636" s="107">
        <f t="shared" si="88"/>
        <v>0</v>
      </c>
      <c r="V636" s="107">
        <f t="shared" si="89"/>
        <v>0</v>
      </c>
      <c r="W636" s="107">
        <f t="shared" si="90"/>
        <v>0</v>
      </c>
      <c r="X636" s="107">
        <f t="shared" si="91"/>
        <v>0</v>
      </c>
      <c r="Y636" s="107">
        <f t="shared" si="92"/>
        <v>0</v>
      </c>
      <c r="Z636" s="107">
        <f t="shared" si="119"/>
        <v>0</v>
      </c>
      <c r="AA636" s="107">
        <f t="shared" si="120"/>
        <v>0</v>
      </c>
      <c r="AB636" s="107">
        <f t="shared" si="121"/>
        <v>0</v>
      </c>
      <c r="AC636" s="107">
        <f t="shared" si="122"/>
        <v>0</v>
      </c>
      <c r="AD636" s="107">
        <f t="shared" si="123"/>
        <v>0</v>
      </c>
      <c r="AE636" s="107">
        <f t="shared" si="124"/>
        <v>0</v>
      </c>
      <c r="AF636" s="107">
        <f t="shared" si="125"/>
        <v>0</v>
      </c>
      <c r="AG636" s="107">
        <f t="shared" si="126"/>
        <v>0</v>
      </c>
      <c r="AH636" s="107">
        <f t="shared" si="127"/>
        <v>0</v>
      </c>
      <c r="AI636" s="107">
        <f t="shared" si="128"/>
        <v>0</v>
      </c>
      <c r="AJ636" s="107">
        <f t="shared" si="129"/>
        <v>0</v>
      </c>
      <c r="AK636" s="107">
        <f t="shared" si="130"/>
        <v>0</v>
      </c>
    </row>
    <row r="637">
      <c r="A637" s="107"/>
      <c r="B637" s="107"/>
      <c r="C637" s="107"/>
      <c r="D637" s="107"/>
      <c r="E637" s="107"/>
      <c r="F637" s="108">
        <f t="shared" si="118"/>
        <v>9765</v>
      </c>
      <c r="G637" s="90" t="s">
        <v>828</v>
      </c>
      <c r="H637" s="14">
        <f>IF(ISNA(VLOOKUP(G637,Round4_Transactions!$A$2:$F$800,2,FALSE)), 0,VLOOKUP(G637,Round4_Transactions!$A$2:$F$800,2,FALSE))</f>
        <v>0</v>
      </c>
      <c r="I637" s="60">
        <f>IF(ISNA(VLOOKUP(G637,Round4_Transactions!$A$2:$F$800,3,FALSE)), 0,VLOOKUP(G637,Round4_Transactions!$A$2:$F$800,3,FALSE))</f>
        <v>0</v>
      </c>
      <c r="J637" s="60">
        <f>IF(ISNA(VLOOKUP(G637,Round4_Transactions!$A$2:$F$800,4,FALSE)), 0,VLOOKUP(G637,Round4_Transactions!$A$2:$F$800,4,FALSE))</f>
        <v>0</v>
      </c>
      <c r="K637" s="60">
        <f>IF(ISNA(VLOOKUP(G637,Round4_Transactions!$A$2:$F$800,5,FALSE)), 0,VLOOKUP(G637,Round4_Transactions!$A$2:$F$800,5,FALSE))</f>
        <v>0</v>
      </c>
      <c r="L637" s="86">
        <f>IF(ISNA(VLOOKUP(G637,Round4_Transactions!$A$2:$F$800,6,FALSE)), 0,VLOOKUP(G637,Round4_Transactions!$A$2:$F$800,6,FALSE))</f>
        <v>0</v>
      </c>
      <c r="M637" s="107">
        <f t="shared" si="79"/>
        <v>0</v>
      </c>
      <c r="N637" s="107">
        <f t="shared" si="81"/>
        <v>0</v>
      </c>
      <c r="O637" s="107">
        <f t="shared" si="82"/>
        <v>0</v>
      </c>
      <c r="P637" s="107">
        <f t="shared" si="83"/>
        <v>0</v>
      </c>
      <c r="Q637" s="107">
        <f t="shared" si="84"/>
        <v>0</v>
      </c>
      <c r="R637" s="107">
        <f t="shared" si="85"/>
        <v>0</v>
      </c>
      <c r="S637" s="107">
        <f t="shared" si="86"/>
        <v>0</v>
      </c>
      <c r="T637" s="107">
        <f t="shared" si="87"/>
        <v>0</v>
      </c>
      <c r="U637" s="107">
        <f t="shared" si="88"/>
        <v>0</v>
      </c>
      <c r="V637" s="107">
        <f t="shared" si="89"/>
        <v>0</v>
      </c>
      <c r="W637" s="107">
        <f t="shared" si="90"/>
        <v>0</v>
      </c>
      <c r="X637" s="107">
        <f t="shared" si="91"/>
        <v>0</v>
      </c>
      <c r="Y637" s="107">
        <f t="shared" si="92"/>
        <v>0</v>
      </c>
      <c r="Z637" s="107">
        <f t="shared" si="119"/>
        <v>0</v>
      </c>
      <c r="AA637" s="107">
        <f t="shared" si="120"/>
        <v>0</v>
      </c>
      <c r="AB637" s="107">
        <f t="shared" si="121"/>
        <v>0</v>
      </c>
      <c r="AC637" s="107">
        <f t="shared" si="122"/>
        <v>0</v>
      </c>
      <c r="AD637" s="107">
        <f t="shared" si="123"/>
        <v>0</v>
      </c>
      <c r="AE637" s="107">
        <f t="shared" si="124"/>
        <v>0</v>
      </c>
      <c r="AF637" s="107">
        <f t="shared" si="125"/>
        <v>0</v>
      </c>
      <c r="AG637" s="107">
        <f t="shared" si="126"/>
        <v>0</v>
      </c>
      <c r="AH637" s="107">
        <f t="shared" si="127"/>
        <v>0</v>
      </c>
      <c r="AI637" s="107">
        <f t="shared" si="128"/>
        <v>0</v>
      </c>
      <c r="AJ637" s="107">
        <f t="shared" si="129"/>
        <v>0</v>
      </c>
      <c r="AK637" s="107">
        <f t="shared" si="130"/>
        <v>0</v>
      </c>
    </row>
    <row r="638">
      <c r="A638" s="107"/>
      <c r="B638" s="107"/>
      <c r="C638" s="107"/>
      <c r="D638" s="107"/>
      <c r="E638" s="107"/>
      <c r="F638" s="108">
        <f t="shared" si="118"/>
        <v>9765</v>
      </c>
      <c r="G638" s="90" t="s">
        <v>829</v>
      </c>
      <c r="H638" s="14">
        <f>IF(ISNA(VLOOKUP(G638,Round4_Transactions!$A$2:$F$800,2,FALSE)), 0,VLOOKUP(G638,Round4_Transactions!$A$2:$F$800,2,FALSE))</f>
        <v>0</v>
      </c>
      <c r="I638" s="60">
        <f>IF(ISNA(VLOOKUP(G638,Round4_Transactions!$A$2:$F$800,3,FALSE)), 0,VLOOKUP(G638,Round4_Transactions!$A$2:$F$800,3,FALSE))</f>
        <v>0</v>
      </c>
      <c r="J638" s="60">
        <f>IF(ISNA(VLOOKUP(G638,Round4_Transactions!$A$2:$F$800,4,FALSE)), 0,VLOOKUP(G638,Round4_Transactions!$A$2:$F$800,4,FALSE))</f>
        <v>0</v>
      </c>
      <c r="K638" s="60">
        <f>IF(ISNA(VLOOKUP(G638,Round4_Transactions!$A$2:$F$800,5,FALSE)), 0,VLOOKUP(G638,Round4_Transactions!$A$2:$F$800,5,FALSE))</f>
        <v>0</v>
      </c>
      <c r="L638" s="86">
        <f>IF(ISNA(VLOOKUP(G638,Round4_Transactions!$A$2:$F$800,6,FALSE)), 0,VLOOKUP(G638,Round4_Transactions!$A$2:$F$800,6,FALSE))</f>
        <v>0</v>
      </c>
      <c r="M638" s="107">
        <f t="shared" si="79"/>
        <v>0</v>
      </c>
      <c r="N638" s="107">
        <f t="shared" si="81"/>
        <v>0</v>
      </c>
      <c r="O638" s="107">
        <f t="shared" si="82"/>
        <v>0</v>
      </c>
      <c r="P638" s="107">
        <f t="shared" si="83"/>
        <v>0</v>
      </c>
      <c r="Q638" s="107">
        <f t="shared" si="84"/>
        <v>0</v>
      </c>
      <c r="R638" s="107">
        <f t="shared" si="85"/>
        <v>0</v>
      </c>
      <c r="S638" s="107">
        <f t="shared" si="86"/>
        <v>0</v>
      </c>
      <c r="T638" s="107">
        <f t="shared" si="87"/>
        <v>0</v>
      </c>
      <c r="U638" s="107">
        <f t="shared" si="88"/>
        <v>0</v>
      </c>
      <c r="V638" s="107">
        <f t="shared" si="89"/>
        <v>0</v>
      </c>
      <c r="W638" s="107">
        <f t="shared" si="90"/>
        <v>0</v>
      </c>
      <c r="X638" s="107">
        <f t="shared" si="91"/>
        <v>0</v>
      </c>
      <c r="Y638" s="107">
        <f t="shared" si="92"/>
        <v>0</v>
      </c>
      <c r="Z638" s="107">
        <f t="shared" si="119"/>
        <v>0</v>
      </c>
      <c r="AA638" s="107">
        <f t="shared" si="120"/>
        <v>0</v>
      </c>
      <c r="AB638" s="107">
        <f t="shared" si="121"/>
        <v>0</v>
      </c>
      <c r="AC638" s="107">
        <f t="shared" si="122"/>
        <v>0</v>
      </c>
      <c r="AD638" s="107">
        <f t="shared" si="123"/>
        <v>0</v>
      </c>
      <c r="AE638" s="107">
        <f t="shared" si="124"/>
        <v>0</v>
      </c>
      <c r="AF638" s="107">
        <f t="shared" si="125"/>
        <v>0</v>
      </c>
      <c r="AG638" s="107">
        <f t="shared" si="126"/>
        <v>0</v>
      </c>
      <c r="AH638" s="107">
        <f t="shared" si="127"/>
        <v>0</v>
      </c>
      <c r="AI638" s="107">
        <f t="shared" si="128"/>
        <v>0</v>
      </c>
      <c r="AJ638" s="107">
        <f t="shared" si="129"/>
        <v>0</v>
      </c>
      <c r="AK638" s="107">
        <f t="shared" si="130"/>
        <v>0</v>
      </c>
    </row>
    <row r="639">
      <c r="A639" s="107"/>
      <c r="B639" s="107"/>
      <c r="C639" s="107"/>
      <c r="D639" s="107"/>
      <c r="E639" s="107"/>
      <c r="F639" s="108">
        <f t="shared" si="118"/>
        <v>9765</v>
      </c>
      <c r="G639" s="90" t="s">
        <v>830</v>
      </c>
      <c r="H639" s="14">
        <f>IF(ISNA(VLOOKUP(G639,Round4_Transactions!$A$2:$F$800,2,FALSE)), 0,VLOOKUP(G639,Round4_Transactions!$A$2:$F$800,2,FALSE))</f>
        <v>0</v>
      </c>
      <c r="I639" s="60">
        <f>IF(ISNA(VLOOKUP(G639,Round4_Transactions!$A$2:$F$800,3,FALSE)), 0,VLOOKUP(G639,Round4_Transactions!$A$2:$F$800,3,FALSE))</f>
        <v>0</v>
      </c>
      <c r="J639" s="60">
        <f>IF(ISNA(VLOOKUP(G639,Round4_Transactions!$A$2:$F$800,4,FALSE)), 0,VLOOKUP(G639,Round4_Transactions!$A$2:$F$800,4,FALSE))</f>
        <v>0</v>
      </c>
      <c r="K639" s="60">
        <f>IF(ISNA(VLOOKUP(G639,Round4_Transactions!$A$2:$F$800,5,FALSE)), 0,VLOOKUP(G639,Round4_Transactions!$A$2:$F$800,5,FALSE))</f>
        <v>0</v>
      </c>
      <c r="L639" s="86">
        <f>IF(ISNA(VLOOKUP(G639,Round4_Transactions!$A$2:$F$800,6,FALSE)), 0,VLOOKUP(G639,Round4_Transactions!$A$2:$F$800,6,FALSE))</f>
        <v>0</v>
      </c>
      <c r="M639" s="107">
        <f t="shared" si="79"/>
        <v>0</v>
      </c>
      <c r="N639" s="107">
        <f t="shared" si="81"/>
        <v>0</v>
      </c>
      <c r="O639" s="107">
        <f t="shared" si="82"/>
        <v>0</v>
      </c>
      <c r="P639" s="107">
        <f t="shared" si="83"/>
        <v>0</v>
      </c>
      <c r="Q639" s="107">
        <f t="shared" si="84"/>
        <v>0</v>
      </c>
      <c r="R639" s="107">
        <f t="shared" si="85"/>
        <v>0</v>
      </c>
      <c r="S639" s="107">
        <f t="shared" si="86"/>
        <v>0</v>
      </c>
      <c r="T639" s="107">
        <f t="shared" si="87"/>
        <v>0</v>
      </c>
      <c r="U639" s="107">
        <f t="shared" si="88"/>
        <v>0</v>
      </c>
      <c r="V639" s="107">
        <f t="shared" si="89"/>
        <v>0</v>
      </c>
      <c r="W639" s="107">
        <f t="shared" si="90"/>
        <v>0</v>
      </c>
      <c r="X639" s="107">
        <f t="shared" si="91"/>
        <v>0</v>
      </c>
      <c r="Y639" s="107">
        <f t="shared" si="92"/>
        <v>0</v>
      </c>
      <c r="Z639" s="107">
        <f t="shared" si="119"/>
        <v>0</v>
      </c>
      <c r="AA639" s="107">
        <f t="shared" si="120"/>
        <v>0</v>
      </c>
      <c r="AB639" s="107">
        <f t="shared" si="121"/>
        <v>0</v>
      </c>
      <c r="AC639" s="107">
        <f t="shared" si="122"/>
        <v>0</v>
      </c>
      <c r="AD639" s="107">
        <f t="shared" si="123"/>
        <v>0</v>
      </c>
      <c r="AE639" s="107">
        <f t="shared" si="124"/>
        <v>0</v>
      </c>
      <c r="AF639" s="107">
        <f t="shared" si="125"/>
        <v>0</v>
      </c>
      <c r="AG639" s="107">
        <f t="shared" si="126"/>
        <v>0</v>
      </c>
      <c r="AH639" s="107">
        <f t="shared" si="127"/>
        <v>0</v>
      </c>
      <c r="AI639" s="107">
        <f t="shared" si="128"/>
        <v>0</v>
      </c>
      <c r="AJ639" s="107">
        <f t="shared" si="129"/>
        <v>0</v>
      </c>
      <c r="AK639" s="107">
        <f t="shared" si="130"/>
        <v>0</v>
      </c>
    </row>
    <row r="640">
      <c r="A640" s="107"/>
      <c r="B640" s="107"/>
      <c r="C640" s="107"/>
      <c r="D640" s="107"/>
      <c r="E640" s="107"/>
      <c r="F640" s="108">
        <f t="shared" si="118"/>
        <v>9765</v>
      </c>
      <c r="G640" s="90" t="s">
        <v>831</v>
      </c>
      <c r="H640" s="14">
        <f>IF(ISNA(VLOOKUP(G640,Round4_Transactions!$A$2:$F$800,2,FALSE)), 0,VLOOKUP(G640,Round4_Transactions!$A$2:$F$800,2,FALSE))</f>
        <v>0</v>
      </c>
      <c r="I640" s="60">
        <f>IF(ISNA(VLOOKUP(G640,Round4_Transactions!$A$2:$F$800,3,FALSE)), 0,VLOOKUP(G640,Round4_Transactions!$A$2:$F$800,3,FALSE))</f>
        <v>0</v>
      </c>
      <c r="J640" s="60">
        <f>IF(ISNA(VLOOKUP(G640,Round4_Transactions!$A$2:$F$800,4,FALSE)), 0,VLOOKUP(G640,Round4_Transactions!$A$2:$F$800,4,FALSE))</f>
        <v>0</v>
      </c>
      <c r="K640" s="60">
        <f>IF(ISNA(VLOOKUP(G640,Round4_Transactions!$A$2:$F$800,5,FALSE)), 0,VLOOKUP(G640,Round4_Transactions!$A$2:$F$800,5,FALSE))</f>
        <v>0</v>
      </c>
      <c r="L640" s="86">
        <f>IF(ISNA(VLOOKUP(G640,Round4_Transactions!$A$2:$F$800,6,FALSE)), 0,VLOOKUP(G640,Round4_Transactions!$A$2:$F$800,6,FALSE))</f>
        <v>0</v>
      </c>
      <c r="M640" s="107">
        <f t="shared" si="79"/>
        <v>0</v>
      </c>
      <c r="N640" s="107">
        <f t="shared" si="81"/>
        <v>0</v>
      </c>
      <c r="O640" s="107">
        <f t="shared" si="82"/>
        <v>0</v>
      </c>
      <c r="P640" s="107">
        <f t="shared" si="83"/>
        <v>0</v>
      </c>
      <c r="Q640" s="107">
        <f t="shared" si="84"/>
        <v>0</v>
      </c>
      <c r="R640" s="107">
        <f t="shared" si="85"/>
        <v>0</v>
      </c>
      <c r="S640" s="107">
        <f t="shared" si="86"/>
        <v>0</v>
      </c>
      <c r="T640" s="107">
        <f t="shared" si="87"/>
        <v>0</v>
      </c>
      <c r="U640" s="107">
        <f t="shared" si="88"/>
        <v>0</v>
      </c>
      <c r="V640" s="107">
        <f t="shared" si="89"/>
        <v>0</v>
      </c>
      <c r="W640" s="107">
        <f t="shared" si="90"/>
        <v>0</v>
      </c>
      <c r="X640" s="107">
        <f t="shared" si="91"/>
        <v>0</v>
      </c>
      <c r="Y640" s="107">
        <f t="shared" si="92"/>
        <v>0</v>
      </c>
      <c r="Z640" s="107">
        <f t="shared" si="119"/>
        <v>0</v>
      </c>
      <c r="AA640" s="107">
        <f t="shared" si="120"/>
        <v>0</v>
      </c>
      <c r="AB640" s="107">
        <f t="shared" si="121"/>
        <v>0</v>
      </c>
      <c r="AC640" s="107">
        <f t="shared" si="122"/>
        <v>0</v>
      </c>
      <c r="AD640" s="107">
        <f t="shared" si="123"/>
        <v>0</v>
      </c>
      <c r="AE640" s="107">
        <f t="shared" si="124"/>
        <v>0</v>
      </c>
      <c r="AF640" s="107">
        <f t="shared" si="125"/>
        <v>0</v>
      </c>
      <c r="AG640" s="107">
        <f t="shared" si="126"/>
        <v>0</v>
      </c>
      <c r="AH640" s="107">
        <f t="shared" si="127"/>
        <v>0</v>
      </c>
      <c r="AI640" s="107">
        <f t="shared" si="128"/>
        <v>0</v>
      </c>
      <c r="AJ640" s="107">
        <f t="shared" si="129"/>
        <v>0</v>
      </c>
      <c r="AK640" s="107">
        <f t="shared" si="130"/>
        <v>0</v>
      </c>
    </row>
    <row r="641">
      <c r="A641" s="115"/>
      <c r="B641" s="115"/>
      <c r="C641" s="115"/>
      <c r="D641" s="115"/>
      <c r="E641" s="115"/>
      <c r="F641" s="116"/>
      <c r="G641" s="122"/>
      <c r="H641" s="14" t="str">
        <f>IF(ISNA(VLOOKUP(G641,Round4_Transactions!$A$2:$F$800,2,FALSE)), 0,VLOOKUP(G641,Round4_Transactions!$A$2:$F$800,2,FALSE))</f>
        <v/>
      </c>
      <c r="I641" s="60" t="str">
        <f>IF(ISNA(VLOOKUP(G641,Round4_Transactions!$A$2:$F$800,3,FALSE)), 0,VLOOKUP(G641,Round4_Transactions!$A$2:$F$800,3,FALSE))</f>
        <v/>
      </c>
      <c r="J641" s="60" t="str">
        <f>IF(ISNA(VLOOKUP(G641,Round4_Transactions!$A$2:$F$800,4,FALSE)), 0,VLOOKUP(G641,Round4_Transactions!$A$2:$F$800,4,FALSE))</f>
        <v/>
      </c>
      <c r="K641" s="60" t="str">
        <f>IF(ISNA(VLOOKUP(G641,Round4_Transactions!$A$2:$F$800,5,FALSE)), 0,VLOOKUP(G641,Round4_Transactions!$A$2:$F$800,5,FALSE))</f>
        <v/>
      </c>
      <c r="L641" s="86" t="str">
        <f>IF(ISNA(VLOOKUP(G641,Round4_Transactions!$A$2:$F$800,6,FALSE)), 0,VLOOKUP(G641,Round4_Transactions!$A$2:$F$800,6,FALSE))</f>
        <v/>
      </c>
      <c r="M641" s="115">
        <f t="shared" si="79"/>
        <v>0</v>
      </c>
      <c r="N641" s="115">
        <f t="shared" si="81"/>
        <v>0</v>
      </c>
      <c r="O641" s="115">
        <f t="shared" si="82"/>
        <v>0</v>
      </c>
      <c r="P641" s="115">
        <f t="shared" si="83"/>
        <v>0</v>
      </c>
      <c r="Q641" s="115">
        <f t="shared" si="84"/>
        <v>0</v>
      </c>
      <c r="R641" s="115">
        <f t="shared" si="85"/>
        <v>0</v>
      </c>
      <c r="S641" s="115">
        <f t="shared" si="86"/>
        <v>0</v>
      </c>
      <c r="T641" s="115">
        <f t="shared" si="87"/>
        <v>0</v>
      </c>
      <c r="U641" s="115">
        <f t="shared" si="88"/>
        <v>0</v>
      </c>
      <c r="V641" s="115">
        <f t="shared" si="89"/>
        <v>0</v>
      </c>
      <c r="W641" s="115">
        <f t="shared" si="90"/>
        <v>0</v>
      </c>
      <c r="X641" s="115">
        <f t="shared" si="91"/>
        <v>0</v>
      </c>
      <c r="Y641" s="115">
        <f t="shared" si="92"/>
        <v>0</v>
      </c>
      <c r="Z641" s="115"/>
      <c r="AA641" s="115"/>
      <c r="AB641" s="115"/>
      <c r="AC641" s="115"/>
      <c r="AD641" s="115"/>
      <c r="AE641" s="115"/>
      <c r="AF641" s="115"/>
      <c r="AG641" s="115"/>
      <c r="AH641" s="115"/>
      <c r="AI641" s="115"/>
      <c r="AJ641" s="115"/>
      <c r="AK641" s="115"/>
    </row>
    <row r="642">
      <c r="A642" s="102" t="str">
        <f>Stock_Prices!A35</f>
        <v>DAG</v>
      </c>
      <c r="B642" s="102" t="str">
        <f>Stock_Prices!B35</f>
        <v>Diageo</v>
      </c>
      <c r="C642" s="103">
        <f>Stock_Prices!C35-D642</f>
        <v>100000</v>
      </c>
      <c r="D642" s="104">
        <f>SUM(H642:H720)-SUM(J642:J720)</f>
        <v>0</v>
      </c>
      <c r="E642" s="118">
        <f>Stock_Prices!I35</f>
        <v>0.3</v>
      </c>
      <c r="F642" s="123">
        <f>Stock_Prices!J35</f>
        <v>19065</v>
      </c>
      <c r="G642" s="90" t="s">
        <v>832</v>
      </c>
      <c r="H642" s="14">
        <f>IF(ISNA(VLOOKUP(G642,Round4_Transactions!$A$2:$F$800,2,FALSE)), 0,VLOOKUP(G642,Round4_Transactions!$A$2:$F$800,2,FALSE))</f>
        <v>0</v>
      </c>
      <c r="I642" s="60">
        <f>IF(ISNA(VLOOKUP(G642,Round4_Transactions!$A$2:$F$800,3,FALSE)), 0,VLOOKUP(G642,Round4_Transactions!$A$2:$F$800,3,FALSE))</f>
        <v>0</v>
      </c>
      <c r="J642" s="60">
        <f>IF(ISNA(VLOOKUP(G642,Round4_Transactions!$A$2:$F$800,4,FALSE)), 0,VLOOKUP(G642,Round4_Transactions!$A$2:$F$800,4,FALSE))</f>
        <v>0</v>
      </c>
      <c r="K642" s="60">
        <f>IF(ISNA(VLOOKUP(G642,Round4_Transactions!$A$2:$F$800,5,FALSE)), 0,VLOOKUP(G642,Round4_Transactions!$A$2:$F$800,5,FALSE))</f>
        <v>0</v>
      </c>
      <c r="L642" s="86">
        <f>IF(ISNA(VLOOKUP(G642,Round4_Transactions!$A$2:$F$800,6,FALSE)), 0,VLOOKUP(G642,Round4_Transactions!$A$2:$F$800,6,FALSE))</f>
        <v>0</v>
      </c>
      <c r="M642" s="107">
        <f t="shared" si="79"/>
        <v>0</v>
      </c>
      <c r="N642" s="107">
        <f t="shared" si="81"/>
        <v>0</v>
      </c>
      <c r="O642" s="107">
        <f t="shared" si="82"/>
        <v>0</v>
      </c>
      <c r="P642" s="107">
        <f t="shared" si="83"/>
        <v>0</v>
      </c>
      <c r="Q642" s="107">
        <f t="shared" si="84"/>
        <v>0</v>
      </c>
      <c r="R642" s="107">
        <f t="shared" si="85"/>
        <v>0</v>
      </c>
      <c r="S642" s="107">
        <f t="shared" si="86"/>
        <v>0</v>
      </c>
      <c r="T642" s="107">
        <f t="shared" si="87"/>
        <v>0</v>
      </c>
      <c r="U642" s="107">
        <f t="shared" si="88"/>
        <v>0</v>
      </c>
      <c r="V642" s="107">
        <f t="shared" si="89"/>
        <v>0</v>
      </c>
      <c r="W642" s="107">
        <f t="shared" si="90"/>
        <v>0</v>
      </c>
      <c r="X642" s="107">
        <f t="shared" si="91"/>
        <v>0</v>
      </c>
      <c r="Y642" s="107">
        <f t="shared" si="92"/>
        <v>0</v>
      </c>
      <c r="Z642" s="107">
        <f>if($L642=1,H642-J642,0)</f>
        <v>0</v>
      </c>
      <c r="AA642" s="107">
        <f>if($L642=2,$H642-$J642,0)</f>
        <v>0</v>
      </c>
      <c r="AB642" s="107">
        <f>if($L642=3,$H642-$J642,0)</f>
        <v>0</v>
      </c>
      <c r="AC642" s="107">
        <f>if($L642=4,$H642-$J642,0)</f>
        <v>0</v>
      </c>
      <c r="AD642" s="107">
        <f>if($L642=5,$H642-$J642,0)</f>
        <v>0</v>
      </c>
      <c r="AE642" s="107">
        <f>if($L642=6,$H642-$J642,0)</f>
        <v>0</v>
      </c>
      <c r="AF642" s="107">
        <f>if($L642=7,$H642-$J642,0)</f>
        <v>0</v>
      </c>
      <c r="AG642" s="107">
        <f>if($L642=8,$H642-$J642,0)</f>
        <v>0</v>
      </c>
      <c r="AH642" s="107">
        <f>if($L642=9,$H642-$J642,0)</f>
        <v>0</v>
      </c>
      <c r="AI642" s="107">
        <f>if($L642=10,$H642-$J642,0)</f>
        <v>0</v>
      </c>
      <c r="AJ642" s="107">
        <f>if($L642=11,$H642-$J642,0)</f>
        <v>0</v>
      </c>
      <c r="AK642" s="107">
        <f>if($L642=12,$H642-$J642,0)</f>
        <v>0</v>
      </c>
    </row>
    <row r="643">
      <c r="A643" s="107"/>
      <c r="B643" s="107"/>
      <c r="C643" s="107"/>
      <c r="D643" s="107"/>
      <c r="E643" s="107"/>
      <c r="F643" s="108">
        <f t="shared" ref="F643:F720" si="131">if(H642&gt;0,I642+$E$642*(I642-F642)+$E$642,if(J642&gt;0,K642+$E$642*(K642-F642)-$E$642,F642))</f>
        <v>19065</v>
      </c>
      <c r="G643" s="90" t="s">
        <v>833</v>
      </c>
      <c r="H643" s="14">
        <f>IF(ISNA(VLOOKUP(G643,Round4_Transactions!$A$2:$F$800,2,FALSE)), 0,VLOOKUP(G643,Round4_Transactions!$A$2:$F$800,2,FALSE))</f>
        <v>0</v>
      </c>
      <c r="I643" s="60">
        <f>IF(ISNA(VLOOKUP(G643,Round4_Transactions!$A$2:$F$800,3,FALSE)), 0,VLOOKUP(G643,Round4_Transactions!$A$2:$F$800,3,FALSE))</f>
        <v>0</v>
      </c>
      <c r="J643" s="60">
        <f>IF(ISNA(VLOOKUP(G643,Round4_Transactions!$A$2:$F$800,4,FALSE)), 0,VLOOKUP(G643,Round4_Transactions!$A$2:$F$800,4,FALSE))</f>
        <v>0</v>
      </c>
      <c r="K643" s="60">
        <f>IF(ISNA(VLOOKUP(G643,Round4_Transactions!$A$2:$F$800,5,FALSE)), 0,VLOOKUP(G643,Round4_Transactions!$A$2:$F$800,5,FALSE))</f>
        <v>0</v>
      </c>
      <c r="L643" s="86">
        <f>IF(ISNA(VLOOKUP(G643,Round4_Transactions!$A$2:$F$800,6,FALSE)), 0,VLOOKUP(G643,Round4_Transactions!$A$2:$F$800,6,FALSE))</f>
        <v>0</v>
      </c>
      <c r="M643" s="107">
        <f t="shared" si="79"/>
        <v>0</v>
      </c>
      <c r="N643" s="107">
        <f t="shared" si="81"/>
        <v>0</v>
      </c>
      <c r="O643" s="107">
        <f t="shared" si="82"/>
        <v>0</v>
      </c>
      <c r="P643" s="107">
        <f t="shared" si="83"/>
        <v>0</v>
      </c>
      <c r="Q643" s="107">
        <f t="shared" si="84"/>
        <v>0</v>
      </c>
      <c r="R643" s="107">
        <f t="shared" si="85"/>
        <v>0</v>
      </c>
      <c r="S643" s="107">
        <f t="shared" si="86"/>
        <v>0</v>
      </c>
      <c r="T643" s="107">
        <f t="shared" si="87"/>
        <v>0</v>
      </c>
      <c r="U643" s="107">
        <f t="shared" si="88"/>
        <v>0</v>
      </c>
      <c r="V643" s="107">
        <f t="shared" si="89"/>
        <v>0</v>
      </c>
      <c r="W643" s="107">
        <f t="shared" si="90"/>
        <v>0</v>
      </c>
      <c r="X643" s="107">
        <f t="shared" si="91"/>
        <v>0</v>
      </c>
      <c r="Y643" s="107">
        <f t="shared" si="92"/>
        <v>0</v>
      </c>
      <c r="Z643" s="107">
        <f t="shared" ref="Z643:Z720" si="132">if($L643=1,$H643-$J643+Z642,Z642)</f>
        <v>0</v>
      </c>
      <c r="AA643" s="107">
        <f t="shared" ref="AA643:AA720" si="133">if($L643=2,$H643-$J643+AA642,AA642)</f>
        <v>0</v>
      </c>
      <c r="AB643" s="107">
        <f t="shared" ref="AB643:AB720" si="134">if($L643=3,$H643-$J643+AB642,AB642)</f>
        <v>0</v>
      </c>
      <c r="AC643" s="107">
        <f t="shared" ref="AC643:AC720" si="135">if($L643=4,$H643-$J643+AC642,AC642)</f>
        <v>0</v>
      </c>
      <c r="AD643" s="107">
        <f t="shared" ref="AD643:AD720" si="136">if($L643=5,$H643-$J643+AD642,AD642)</f>
        <v>0</v>
      </c>
      <c r="AE643" s="107">
        <f t="shared" ref="AE643:AE720" si="137">if($L643=6,$H643-$J643+AE642,AE642)</f>
        <v>0</v>
      </c>
      <c r="AF643" s="107">
        <f t="shared" ref="AF643:AF720" si="138">if($L643=7,$H643-$J643+AF642,AF642)</f>
        <v>0</v>
      </c>
      <c r="AG643" s="107">
        <f t="shared" ref="AG643:AG720" si="139">if($L643=8,$H643-$J643+AG642,AG642)</f>
        <v>0</v>
      </c>
      <c r="AH643" s="107">
        <f t="shared" ref="AH643:AH720" si="140">if($L643=9,$H643-$J643+AH642,AH642)</f>
        <v>0</v>
      </c>
      <c r="AI643" s="107">
        <f t="shared" ref="AI643:AI720" si="141">if($L643=10,$H643-$J643+AI642,AI642)</f>
        <v>0</v>
      </c>
      <c r="AJ643" s="107">
        <f t="shared" ref="AJ643:AJ720" si="142">if($L643=11,$H643-$J643+AJ642,AJ642)</f>
        <v>0</v>
      </c>
      <c r="AK643" s="107">
        <f t="shared" ref="AK643:AK720" si="143">if($L643=12,$H643-$J643+AK642,AK642)</f>
        <v>0</v>
      </c>
    </row>
    <row r="644">
      <c r="A644" s="107"/>
      <c r="B644" s="107"/>
      <c r="C644" s="107"/>
      <c r="D644" s="107"/>
      <c r="E644" s="107"/>
      <c r="F644" s="108">
        <f t="shared" si="131"/>
        <v>19065</v>
      </c>
      <c r="G644" s="90" t="s">
        <v>834</v>
      </c>
      <c r="H644" s="14">
        <f>IF(ISNA(VLOOKUP(G644,Round4_Transactions!$A$2:$F$800,2,FALSE)), 0,VLOOKUP(G644,Round4_Transactions!$A$2:$F$800,2,FALSE))</f>
        <v>0</v>
      </c>
      <c r="I644" s="60">
        <f>IF(ISNA(VLOOKUP(G644,Round4_Transactions!$A$2:$F$800,3,FALSE)), 0,VLOOKUP(G644,Round4_Transactions!$A$2:$F$800,3,FALSE))</f>
        <v>0</v>
      </c>
      <c r="J644" s="60">
        <f>IF(ISNA(VLOOKUP(G644,Round4_Transactions!$A$2:$F$800,4,FALSE)), 0,VLOOKUP(G644,Round4_Transactions!$A$2:$F$800,4,FALSE))</f>
        <v>0</v>
      </c>
      <c r="K644" s="60">
        <f>IF(ISNA(VLOOKUP(G644,Round4_Transactions!$A$2:$F$800,5,FALSE)), 0,VLOOKUP(G644,Round4_Transactions!$A$2:$F$800,5,FALSE))</f>
        <v>0</v>
      </c>
      <c r="L644" s="86">
        <f>IF(ISNA(VLOOKUP(G644,Round4_Transactions!$A$2:$F$800,6,FALSE)), 0,VLOOKUP(G644,Round4_Transactions!$A$2:$F$800,6,FALSE))</f>
        <v>0</v>
      </c>
      <c r="M644" s="107">
        <f t="shared" si="79"/>
        <v>0</v>
      </c>
      <c r="N644" s="107">
        <f t="shared" si="81"/>
        <v>0</v>
      </c>
      <c r="O644" s="107">
        <f t="shared" si="82"/>
        <v>0</v>
      </c>
      <c r="P644" s="107">
        <f t="shared" si="83"/>
        <v>0</v>
      </c>
      <c r="Q644" s="107">
        <f t="shared" si="84"/>
        <v>0</v>
      </c>
      <c r="R644" s="107">
        <f t="shared" si="85"/>
        <v>0</v>
      </c>
      <c r="S644" s="107">
        <f t="shared" si="86"/>
        <v>0</v>
      </c>
      <c r="T644" s="107">
        <f t="shared" si="87"/>
        <v>0</v>
      </c>
      <c r="U644" s="107">
        <f t="shared" si="88"/>
        <v>0</v>
      </c>
      <c r="V644" s="107">
        <f t="shared" si="89"/>
        <v>0</v>
      </c>
      <c r="W644" s="107">
        <f t="shared" si="90"/>
        <v>0</v>
      </c>
      <c r="X644" s="107">
        <f t="shared" si="91"/>
        <v>0</v>
      </c>
      <c r="Y644" s="107">
        <f t="shared" si="92"/>
        <v>0</v>
      </c>
      <c r="Z644" s="107">
        <f t="shared" si="132"/>
        <v>0</v>
      </c>
      <c r="AA644" s="107">
        <f t="shared" si="133"/>
        <v>0</v>
      </c>
      <c r="AB644" s="107">
        <f t="shared" si="134"/>
        <v>0</v>
      </c>
      <c r="AC644" s="107">
        <f t="shared" si="135"/>
        <v>0</v>
      </c>
      <c r="AD644" s="107">
        <f t="shared" si="136"/>
        <v>0</v>
      </c>
      <c r="AE644" s="107">
        <f t="shared" si="137"/>
        <v>0</v>
      </c>
      <c r="AF644" s="107">
        <f t="shared" si="138"/>
        <v>0</v>
      </c>
      <c r="AG644" s="107">
        <f t="shared" si="139"/>
        <v>0</v>
      </c>
      <c r="AH644" s="107">
        <f t="shared" si="140"/>
        <v>0</v>
      </c>
      <c r="AI644" s="107">
        <f t="shared" si="141"/>
        <v>0</v>
      </c>
      <c r="AJ644" s="107">
        <f t="shared" si="142"/>
        <v>0</v>
      </c>
      <c r="AK644" s="107">
        <f t="shared" si="143"/>
        <v>0</v>
      </c>
    </row>
    <row r="645">
      <c r="A645" s="107"/>
      <c r="B645" s="107"/>
      <c r="C645" s="107"/>
      <c r="D645" s="107"/>
      <c r="E645" s="107"/>
      <c r="F645" s="108">
        <f t="shared" si="131"/>
        <v>19065</v>
      </c>
      <c r="G645" s="90" t="s">
        <v>835</v>
      </c>
      <c r="H645" s="14">
        <f>IF(ISNA(VLOOKUP(G645,Round4_Transactions!$A$2:$F$800,2,FALSE)), 0,VLOOKUP(G645,Round4_Transactions!$A$2:$F$800,2,FALSE))</f>
        <v>0</v>
      </c>
      <c r="I645" s="60">
        <f>IF(ISNA(VLOOKUP(G645,Round4_Transactions!$A$2:$F$800,3,FALSE)), 0,VLOOKUP(G645,Round4_Transactions!$A$2:$F$800,3,FALSE))</f>
        <v>0</v>
      </c>
      <c r="J645" s="60">
        <f>IF(ISNA(VLOOKUP(G645,Round4_Transactions!$A$2:$F$800,4,FALSE)), 0,VLOOKUP(G645,Round4_Transactions!$A$2:$F$800,4,FALSE))</f>
        <v>0</v>
      </c>
      <c r="K645" s="60">
        <f>IF(ISNA(VLOOKUP(G645,Round4_Transactions!$A$2:$F$800,5,FALSE)), 0,VLOOKUP(G645,Round4_Transactions!$A$2:$F$800,5,FALSE))</f>
        <v>0</v>
      </c>
      <c r="L645" s="86">
        <f>IF(ISNA(VLOOKUP(G645,Round4_Transactions!$A$2:$F$800,6,FALSE)), 0,VLOOKUP(G645,Round4_Transactions!$A$2:$F$800,6,FALSE))</f>
        <v>0</v>
      </c>
      <c r="M645" s="107">
        <f t="shared" si="79"/>
        <v>0</v>
      </c>
      <c r="N645" s="107">
        <f t="shared" si="81"/>
        <v>0</v>
      </c>
      <c r="O645" s="107">
        <f t="shared" si="82"/>
        <v>0</v>
      </c>
      <c r="P645" s="107">
        <f t="shared" si="83"/>
        <v>0</v>
      </c>
      <c r="Q645" s="107">
        <f t="shared" si="84"/>
        <v>0</v>
      </c>
      <c r="R645" s="107">
        <f t="shared" si="85"/>
        <v>0</v>
      </c>
      <c r="S645" s="107">
        <f t="shared" si="86"/>
        <v>0</v>
      </c>
      <c r="T645" s="107">
        <f t="shared" si="87"/>
        <v>0</v>
      </c>
      <c r="U645" s="107">
        <f t="shared" si="88"/>
        <v>0</v>
      </c>
      <c r="V645" s="107">
        <f t="shared" si="89"/>
        <v>0</v>
      </c>
      <c r="W645" s="107">
        <f t="shared" si="90"/>
        <v>0</v>
      </c>
      <c r="X645" s="107">
        <f t="shared" si="91"/>
        <v>0</v>
      </c>
      <c r="Y645" s="107">
        <f t="shared" si="92"/>
        <v>0</v>
      </c>
      <c r="Z645" s="107">
        <f t="shared" si="132"/>
        <v>0</v>
      </c>
      <c r="AA645" s="107">
        <f t="shared" si="133"/>
        <v>0</v>
      </c>
      <c r="AB645" s="107">
        <f t="shared" si="134"/>
        <v>0</v>
      </c>
      <c r="AC645" s="107">
        <f t="shared" si="135"/>
        <v>0</v>
      </c>
      <c r="AD645" s="107">
        <f t="shared" si="136"/>
        <v>0</v>
      </c>
      <c r="AE645" s="107">
        <f t="shared" si="137"/>
        <v>0</v>
      </c>
      <c r="AF645" s="107">
        <f t="shared" si="138"/>
        <v>0</v>
      </c>
      <c r="AG645" s="107">
        <f t="shared" si="139"/>
        <v>0</v>
      </c>
      <c r="AH645" s="107">
        <f t="shared" si="140"/>
        <v>0</v>
      </c>
      <c r="AI645" s="107">
        <f t="shared" si="141"/>
        <v>0</v>
      </c>
      <c r="AJ645" s="107">
        <f t="shared" si="142"/>
        <v>0</v>
      </c>
      <c r="AK645" s="107">
        <f t="shared" si="143"/>
        <v>0</v>
      </c>
    </row>
    <row r="646">
      <c r="A646" s="107"/>
      <c r="B646" s="107"/>
      <c r="C646" s="107"/>
      <c r="D646" s="107"/>
      <c r="E646" s="107"/>
      <c r="F646" s="108">
        <f t="shared" si="131"/>
        <v>19065</v>
      </c>
      <c r="G646" s="90" t="s">
        <v>836</v>
      </c>
      <c r="H646" s="14">
        <f>IF(ISNA(VLOOKUP(G646,Round4_Transactions!$A$2:$F$800,2,FALSE)), 0,VLOOKUP(G646,Round4_Transactions!$A$2:$F$800,2,FALSE))</f>
        <v>0</v>
      </c>
      <c r="I646" s="60">
        <f>IF(ISNA(VLOOKUP(G646,Round4_Transactions!$A$2:$F$800,3,FALSE)), 0,VLOOKUP(G646,Round4_Transactions!$A$2:$F$800,3,FALSE))</f>
        <v>0</v>
      </c>
      <c r="J646" s="60">
        <f>IF(ISNA(VLOOKUP(G646,Round4_Transactions!$A$2:$F$800,4,FALSE)), 0,VLOOKUP(G646,Round4_Transactions!$A$2:$F$800,4,FALSE))</f>
        <v>0</v>
      </c>
      <c r="K646" s="60">
        <f>IF(ISNA(VLOOKUP(G646,Round4_Transactions!$A$2:$F$800,5,FALSE)), 0,VLOOKUP(G646,Round4_Transactions!$A$2:$F$800,5,FALSE))</f>
        <v>0</v>
      </c>
      <c r="L646" s="86">
        <f>IF(ISNA(VLOOKUP(G646,Round4_Transactions!$A$2:$F$800,6,FALSE)), 0,VLOOKUP(G646,Round4_Transactions!$A$2:$F$800,6,FALSE))</f>
        <v>0</v>
      </c>
      <c r="M646" s="107">
        <f t="shared" si="79"/>
        <v>0</v>
      </c>
      <c r="N646" s="107">
        <f t="shared" si="81"/>
        <v>0</v>
      </c>
      <c r="O646" s="107">
        <f t="shared" si="82"/>
        <v>0</v>
      </c>
      <c r="P646" s="107">
        <f t="shared" si="83"/>
        <v>0</v>
      </c>
      <c r="Q646" s="107">
        <f t="shared" si="84"/>
        <v>0</v>
      </c>
      <c r="R646" s="107">
        <f t="shared" si="85"/>
        <v>0</v>
      </c>
      <c r="S646" s="107">
        <f t="shared" si="86"/>
        <v>0</v>
      </c>
      <c r="T646" s="107">
        <f t="shared" si="87"/>
        <v>0</v>
      </c>
      <c r="U646" s="107">
        <f t="shared" si="88"/>
        <v>0</v>
      </c>
      <c r="V646" s="107">
        <f t="shared" si="89"/>
        <v>0</v>
      </c>
      <c r="W646" s="107">
        <f t="shared" si="90"/>
        <v>0</v>
      </c>
      <c r="X646" s="107">
        <f t="shared" si="91"/>
        <v>0</v>
      </c>
      <c r="Y646" s="107">
        <f t="shared" si="92"/>
        <v>0</v>
      </c>
      <c r="Z646" s="107">
        <f t="shared" si="132"/>
        <v>0</v>
      </c>
      <c r="AA646" s="107">
        <f t="shared" si="133"/>
        <v>0</v>
      </c>
      <c r="AB646" s="107">
        <f t="shared" si="134"/>
        <v>0</v>
      </c>
      <c r="AC646" s="107">
        <f t="shared" si="135"/>
        <v>0</v>
      </c>
      <c r="AD646" s="107">
        <f t="shared" si="136"/>
        <v>0</v>
      </c>
      <c r="AE646" s="107">
        <f t="shared" si="137"/>
        <v>0</v>
      </c>
      <c r="AF646" s="107">
        <f t="shared" si="138"/>
        <v>0</v>
      </c>
      <c r="AG646" s="107">
        <f t="shared" si="139"/>
        <v>0</v>
      </c>
      <c r="AH646" s="107">
        <f t="shared" si="140"/>
        <v>0</v>
      </c>
      <c r="AI646" s="107">
        <f t="shared" si="141"/>
        <v>0</v>
      </c>
      <c r="AJ646" s="107">
        <f t="shared" si="142"/>
        <v>0</v>
      </c>
      <c r="AK646" s="107">
        <f t="shared" si="143"/>
        <v>0</v>
      </c>
    </row>
    <row r="647">
      <c r="A647" s="107"/>
      <c r="B647" s="107"/>
      <c r="C647" s="107"/>
      <c r="D647" s="107"/>
      <c r="E647" s="107"/>
      <c r="F647" s="108">
        <f t="shared" si="131"/>
        <v>19065</v>
      </c>
      <c r="G647" s="90" t="s">
        <v>837</v>
      </c>
      <c r="H647" s="14">
        <f>IF(ISNA(VLOOKUP(G647,Round4_Transactions!$A$2:$F$800,2,FALSE)), 0,VLOOKUP(G647,Round4_Transactions!$A$2:$F$800,2,FALSE))</f>
        <v>0</v>
      </c>
      <c r="I647" s="60">
        <f>IF(ISNA(VLOOKUP(G647,Round4_Transactions!$A$2:$F$800,3,FALSE)), 0,VLOOKUP(G647,Round4_Transactions!$A$2:$F$800,3,FALSE))</f>
        <v>0</v>
      </c>
      <c r="J647" s="60">
        <f>IF(ISNA(VLOOKUP(G647,Round4_Transactions!$A$2:$F$800,4,FALSE)), 0,VLOOKUP(G647,Round4_Transactions!$A$2:$F$800,4,FALSE))</f>
        <v>0</v>
      </c>
      <c r="K647" s="60">
        <f>IF(ISNA(VLOOKUP(G647,Round4_Transactions!$A$2:$F$800,5,FALSE)), 0,VLOOKUP(G647,Round4_Transactions!$A$2:$F$800,5,FALSE))</f>
        <v>0</v>
      </c>
      <c r="L647" s="86">
        <f>IF(ISNA(VLOOKUP(G647,Round4_Transactions!$A$2:$F$800,6,FALSE)), 0,VLOOKUP(G647,Round4_Transactions!$A$2:$F$800,6,FALSE))</f>
        <v>0</v>
      </c>
      <c r="M647" s="107">
        <f t="shared" si="79"/>
        <v>0</v>
      </c>
      <c r="N647" s="107">
        <f t="shared" si="81"/>
        <v>0</v>
      </c>
      <c r="O647" s="107">
        <f t="shared" si="82"/>
        <v>0</v>
      </c>
      <c r="P647" s="107">
        <f t="shared" si="83"/>
        <v>0</v>
      </c>
      <c r="Q647" s="107">
        <f t="shared" si="84"/>
        <v>0</v>
      </c>
      <c r="R647" s="107">
        <f t="shared" si="85"/>
        <v>0</v>
      </c>
      <c r="S647" s="107">
        <f t="shared" si="86"/>
        <v>0</v>
      </c>
      <c r="T647" s="107">
        <f t="shared" si="87"/>
        <v>0</v>
      </c>
      <c r="U647" s="107">
        <f t="shared" si="88"/>
        <v>0</v>
      </c>
      <c r="V647" s="107">
        <f t="shared" si="89"/>
        <v>0</v>
      </c>
      <c r="W647" s="107">
        <f t="shared" si="90"/>
        <v>0</v>
      </c>
      <c r="X647" s="107">
        <f t="shared" si="91"/>
        <v>0</v>
      </c>
      <c r="Y647" s="107">
        <f t="shared" si="92"/>
        <v>0</v>
      </c>
      <c r="Z647" s="107">
        <f t="shared" si="132"/>
        <v>0</v>
      </c>
      <c r="AA647" s="107">
        <f t="shared" si="133"/>
        <v>0</v>
      </c>
      <c r="AB647" s="107">
        <f t="shared" si="134"/>
        <v>0</v>
      </c>
      <c r="AC647" s="107">
        <f t="shared" si="135"/>
        <v>0</v>
      </c>
      <c r="AD647" s="107">
        <f t="shared" si="136"/>
        <v>0</v>
      </c>
      <c r="AE647" s="107">
        <f t="shared" si="137"/>
        <v>0</v>
      </c>
      <c r="AF647" s="107">
        <f t="shared" si="138"/>
        <v>0</v>
      </c>
      <c r="AG647" s="107">
        <f t="shared" si="139"/>
        <v>0</v>
      </c>
      <c r="AH647" s="107">
        <f t="shared" si="140"/>
        <v>0</v>
      </c>
      <c r="AI647" s="107">
        <f t="shared" si="141"/>
        <v>0</v>
      </c>
      <c r="AJ647" s="107">
        <f t="shared" si="142"/>
        <v>0</v>
      </c>
      <c r="AK647" s="107">
        <f t="shared" si="143"/>
        <v>0</v>
      </c>
    </row>
    <row r="648">
      <c r="A648" s="107"/>
      <c r="B648" s="107"/>
      <c r="C648" s="107"/>
      <c r="D648" s="107"/>
      <c r="E648" s="107"/>
      <c r="F648" s="108">
        <f t="shared" si="131"/>
        <v>19065</v>
      </c>
      <c r="G648" s="90" t="s">
        <v>838</v>
      </c>
      <c r="H648" s="14">
        <f>IF(ISNA(VLOOKUP(G648,Round4_Transactions!$A$2:$F$800,2,FALSE)), 0,VLOOKUP(G648,Round4_Transactions!$A$2:$F$800,2,FALSE))</f>
        <v>0</v>
      </c>
      <c r="I648" s="60">
        <f>IF(ISNA(VLOOKUP(G648,Round4_Transactions!$A$2:$F$800,3,FALSE)), 0,VLOOKUP(G648,Round4_Transactions!$A$2:$F$800,3,FALSE))</f>
        <v>0</v>
      </c>
      <c r="J648" s="60">
        <f>IF(ISNA(VLOOKUP(G648,Round4_Transactions!$A$2:$F$800,4,FALSE)), 0,VLOOKUP(G648,Round4_Transactions!$A$2:$F$800,4,FALSE))</f>
        <v>0</v>
      </c>
      <c r="K648" s="60">
        <f>IF(ISNA(VLOOKUP(G648,Round4_Transactions!$A$2:$F$800,5,FALSE)), 0,VLOOKUP(G648,Round4_Transactions!$A$2:$F$800,5,FALSE))</f>
        <v>0</v>
      </c>
      <c r="L648" s="86">
        <f>IF(ISNA(VLOOKUP(G648,Round4_Transactions!$A$2:$F$800,6,FALSE)), 0,VLOOKUP(G648,Round4_Transactions!$A$2:$F$800,6,FALSE))</f>
        <v>0</v>
      </c>
      <c r="M648" s="107">
        <f t="shared" si="79"/>
        <v>0</v>
      </c>
      <c r="N648" s="107">
        <f t="shared" si="81"/>
        <v>0</v>
      </c>
      <c r="O648" s="107">
        <f t="shared" si="82"/>
        <v>0</v>
      </c>
      <c r="P648" s="107">
        <f t="shared" si="83"/>
        <v>0</v>
      </c>
      <c r="Q648" s="107">
        <f t="shared" si="84"/>
        <v>0</v>
      </c>
      <c r="R648" s="107">
        <f t="shared" si="85"/>
        <v>0</v>
      </c>
      <c r="S648" s="107">
        <f t="shared" si="86"/>
        <v>0</v>
      </c>
      <c r="T648" s="107">
        <f t="shared" si="87"/>
        <v>0</v>
      </c>
      <c r="U648" s="107">
        <f t="shared" si="88"/>
        <v>0</v>
      </c>
      <c r="V648" s="107">
        <f t="shared" si="89"/>
        <v>0</v>
      </c>
      <c r="W648" s="107">
        <f t="shared" si="90"/>
        <v>0</v>
      </c>
      <c r="X648" s="107">
        <f t="shared" si="91"/>
        <v>0</v>
      </c>
      <c r="Y648" s="107">
        <f t="shared" si="92"/>
        <v>0</v>
      </c>
      <c r="Z648" s="107">
        <f t="shared" si="132"/>
        <v>0</v>
      </c>
      <c r="AA648" s="107">
        <f t="shared" si="133"/>
        <v>0</v>
      </c>
      <c r="AB648" s="107">
        <f t="shared" si="134"/>
        <v>0</v>
      </c>
      <c r="AC648" s="107">
        <f t="shared" si="135"/>
        <v>0</v>
      </c>
      <c r="AD648" s="107">
        <f t="shared" si="136"/>
        <v>0</v>
      </c>
      <c r="AE648" s="107">
        <f t="shared" si="137"/>
        <v>0</v>
      </c>
      <c r="AF648" s="107">
        <f t="shared" si="138"/>
        <v>0</v>
      </c>
      <c r="AG648" s="107">
        <f t="shared" si="139"/>
        <v>0</v>
      </c>
      <c r="AH648" s="107">
        <f t="shared" si="140"/>
        <v>0</v>
      </c>
      <c r="AI648" s="107">
        <f t="shared" si="141"/>
        <v>0</v>
      </c>
      <c r="AJ648" s="107">
        <f t="shared" si="142"/>
        <v>0</v>
      </c>
      <c r="AK648" s="107">
        <f t="shared" si="143"/>
        <v>0</v>
      </c>
    </row>
    <row r="649">
      <c r="A649" s="107"/>
      <c r="B649" s="107"/>
      <c r="C649" s="107"/>
      <c r="D649" s="107"/>
      <c r="E649" s="107"/>
      <c r="F649" s="108">
        <f t="shared" si="131"/>
        <v>19065</v>
      </c>
      <c r="G649" s="90" t="s">
        <v>839</v>
      </c>
      <c r="H649" s="14">
        <f>IF(ISNA(VLOOKUP(G649,Round4_Transactions!$A$2:$F$800,2,FALSE)), 0,VLOOKUP(G649,Round4_Transactions!$A$2:$F$800,2,FALSE))</f>
        <v>0</v>
      </c>
      <c r="I649" s="60">
        <f>IF(ISNA(VLOOKUP(G649,Round4_Transactions!$A$2:$F$800,3,FALSE)), 0,VLOOKUP(G649,Round4_Transactions!$A$2:$F$800,3,FALSE))</f>
        <v>0</v>
      </c>
      <c r="J649" s="60">
        <f>IF(ISNA(VLOOKUP(G649,Round4_Transactions!$A$2:$F$800,4,FALSE)), 0,VLOOKUP(G649,Round4_Transactions!$A$2:$F$800,4,FALSE))</f>
        <v>0</v>
      </c>
      <c r="K649" s="60">
        <f>IF(ISNA(VLOOKUP(G649,Round4_Transactions!$A$2:$F$800,5,FALSE)), 0,VLOOKUP(G649,Round4_Transactions!$A$2:$F$800,5,FALSE))</f>
        <v>0</v>
      </c>
      <c r="L649" s="86">
        <f>IF(ISNA(VLOOKUP(G649,Round4_Transactions!$A$2:$F$800,6,FALSE)), 0,VLOOKUP(G649,Round4_Transactions!$A$2:$F$800,6,FALSE))</f>
        <v>0</v>
      </c>
      <c r="M649" s="107">
        <f t="shared" si="79"/>
        <v>0</v>
      </c>
      <c r="N649" s="107">
        <f t="shared" si="81"/>
        <v>0</v>
      </c>
      <c r="O649" s="107">
        <f t="shared" si="82"/>
        <v>0</v>
      </c>
      <c r="P649" s="107">
        <f t="shared" si="83"/>
        <v>0</v>
      </c>
      <c r="Q649" s="107">
        <f t="shared" si="84"/>
        <v>0</v>
      </c>
      <c r="R649" s="107">
        <f t="shared" si="85"/>
        <v>0</v>
      </c>
      <c r="S649" s="107">
        <f t="shared" si="86"/>
        <v>0</v>
      </c>
      <c r="T649" s="107">
        <f t="shared" si="87"/>
        <v>0</v>
      </c>
      <c r="U649" s="107">
        <f t="shared" si="88"/>
        <v>0</v>
      </c>
      <c r="V649" s="107">
        <f t="shared" si="89"/>
        <v>0</v>
      </c>
      <c r="W649" s="107">
        <f t="shared" si="90"/>
        <v>0</v>
      </c>
      <c r="X649" s="107">
        <f t="shared" si="91"/>
        <v>0</v>
      </c>
      <c r="Y649" s="107">
        <f t="shared" si="92"/>
        <v>0</v>
      </c>
      <c r="Z649" s="107">
        <f t="shared" si="132"/>
        <v>0</v>
      </c>
      <c r="AA649" s="107">
        <f t="shared" si="133"/>
        <v>0</v>
      </c>
      <c r="AB649" s="107">
        <f t="shared" si="134"/>
        <v>0</v>
      </c>
      <c r="AC649" s="107">
        <f t="shared" si="135"/>
        <v>0</v>
      </c>
      <c r="AD649" s="107">
        <f t="shared" si="136"/>
        <v>0</v>
      </c>
      <c r="AE649" s="107">
        <f t="shared" si="137"/>
        <v>0</v>
      </c>
      <c r="AF649" s="107">
        <f t="shared" si="138"/>
        <v>0</v>
      </c>
      <c r="AG649" s="107">
        <f t="shared" si="139"/>
        <v>0</v>
      </c>
      <c r="AH649" s="107">
        <f t="shared" si="140"/>
        <v>0</v>
      </c>
      <c r="AI649" s="107">
        <f t="shared" si="141"/>
        <v>0</v>
      </c>
      <c r="AJ649" s="107">
        <f t="shared" si="142"/>
        <v>0</v>
      </c>
      <c r="AK649" s="107">
        <f t="shared" si="143"/>
        <v>0</v>
      </c>
    </row>
    <row r="650">
      <c r="A650" s="107"/>
      <c r="B650" s="107"/>
      <c r="C650" s="107"/>
      <c r="D650" s="107"/>
      <c r="E650" s="107"/>
      <c r="F650" s="108">
        <f t="shared" si="131"/>
        <v>19065</v>
      </c>
      <c r="G650" s="90" t="s">
        <v>840</v>
      </c>
      <c r="H650" s="14">
        <f>IF(ISNA(VLOOKUP(G650,Round4_Transactions!$A$2:$F$800,2,FALSE)), 0,VLOOKUP(G650,Round4_Transactions!$A$2:$F$800,2,FALSE))</f>
        <v>0</v>
      </c>
      <c r="I650" s="60">
        <f>IF(ISNA(VLOOKUP(G650,Round4_Transactions!$A$2:$F$800,3,FALSE)), 0,VLOOKUP(G650,Round4_Transactions!$A$2:$F$800,3,FALSE))</f>
        <v>0</v>
      </c>
      <c r="J650" s="60">
        <f>IF(ISNA(VLOOKUP(G650,Round4_Transactions!$A$2:$F$800,4,FALSE)), 0,VLOOKUP(G650,Round4_Transactions!$A$2:$F$800,4,FALSE))</f>
        <v>0</v>
      </c>
      <c r="K650" s="60">
        <f>IF(ISNA(VLOOKUP(G650,Round4_Transactions!$A$2:$F$800,5,FALSE)), 0,VLOOKUP(G650,Round4_Transactions!$A$2:$F$800,5,FALSE))</f>
        <v>0</v>
      </c>
      <c r="L650" s="86">
        <f>IF(ISNA(VLOOKUP(G650,Round4_Transactions!$A$2:$F$800,6,FALSE)), 0,VLOOKUP(G650,Round4_Transactions!$A$2:$F$800,6,FALSE))</f>
        <v>0</v>
      </c>
      <c r="M650" s="107">
        <f t="shared" si="79"/>
        <v>0</v>
      </c>
      <c r="N650" s="107">
        <f t="shared" si="81"/>
        <v>0</v>
      </c>
      <c r="O650" s="107">
        <f t="shared" si="82"/>
        <v>0</v>
      </c>
      <c r="P650" s="107">
        <f t="shared" si="83"/>
        <v>0</v>
      </c>
      <c r="Q650" s="107">
        <f t="shared" si="84"/>
        <v>0</v>
      </c>
      <c r="R650" s="107">
        <f t="shared" si="85"/>
        <v>0</v>
      </c>
      <c r="S650" s="107">
        <f t="shared" si="86"/>
        <v>0</v>
      </c>
      <c r="T650" s="107">
        <f t="shared" si="87"/>
        <v>0</v>
      </c>
      <c r="U650" s="107">
        <f t="shared" si="88"/>
        <v>0</v>
      </c>
      <c r="V650" s="107">
        <f t="shared" si="89"/>
        <v>0</v>
      </c>
      <c r="W650" s="107">
        <f t="shared" si="90"/>
        <v>0</v>
      </c>
      <c r="X650" s="107">
        <f t="shared" si="91"/>
        <v>0</v>
      </c>
      <c r="Y650" s="107">
        <f t="shared" si="92"/>
        <v>0</v>
      </c>
      <c r="Z650" s="107">
        <f t="shared" si="132"/>
        <v>0</v>
      </c>
      <c r="AA650" s="107">
        <f t="shared" si="133"/>
        <v>0</v>
      </c>
      <c r="AB650" s="107">
        <f t="shared" si="134"/>
        <v>0</v>
      </c>
      <c r="AC650" s="107">
        <f t="shared" si="135"/>
        <v>0</v>
      </c>
      <c r="AD650" s="107">
        <f t="shared" si="136"/>
        <v>0</v>
      </c>
      <c r="AE650" s="107">
        <f t="shared" si="137"/>
        <v>0</v>
      </c>
      <c r="AF650" s="107">
        <f t="shared" si="138"/>
        <v>0</v>
      </c>
      <c r="AG650" s="107">
        <f t="shared" si="139"/>
        <v>0</v>
      </c>
      <c r="AH650" s="107">
        <f t="shared" si="140"/>
        <v>0</v>
      </c>
      <c r="AI650" s="107">
        <f t="shared" si="141"/>
        <v>0</v>
      </c>
      <c r="AJ650" s="107">
        <f t="shared" si="142"/>
        <v>0</v>
      </c>
      <c r="AK650" s="107">
        <f t="shared" si="143"/>
        <v>0</v>
      </c>
    </row>
    <row r="651">
      <c r="A651" s="107"/>
      <c r="B651" s="107"/>
      <c r="C651" s="107"/>
      <c r="D651" s="109"/>
      <c r="E651" s="107"/>
      <c r="F651" s="108">
        <f t="shared" si="131"/>
        <v>19065</v>
      </c>
      <c r="G651" s="90" t="s">
        <v>841</v>
      </c>
      <c r="H651" s="14">
        <f>IF(ISNA(VLOOKUP(G651,Round4_Transactions!$A$2:$F$800,2,FALSE)), 0,VLOOKUP(G651,Round4_Transactions!$A$2:$F$800,2,FALSE))</f>
        <v>0</v>
      </c>
      <c r="I651" s="60">
        <f>IF(ISNA(VLOOKUP(G651,Round4_Transactions!$A$2:$F$800,3,FALSE)), 0,VLOOKUP(G651,Round4_Transactions!$A$2:$F$800,3,FALSE))</f>
        <v>0</v>
      </c>
      <c r="J651" s="60">
        <f>IF(ISNA(VLOOKUP(G651,Round4_Transactions!$A$2:$F$800,4,FALSE)), 0,VLOOKUP(G651,Round4_Transactions!$A$2:$F$800,4,FALSE))</f>
        <v>0</v>
      </c>
      <c r="K651" s="60">
        <f>IF(ISNA(VLOOKUP(G651,Round4_Transactions!$A$2:$F$800,5,FALSE)), 0,VLOOKUP(G651,Round4_Transactions!$A$2:$F$800,5,FALSE))</f>
        <v>0</v>
      </c>
      <c r="L651" s="86">
        <f>IF(ISNA(VLOOKUP(G651,Round4_Transactions!$A$2:$F$800,6,FALSE)), 0,VLOOKUP(G651,Round4_Transactions!$A$2:$F$800,6,FALSE))</f>
        <v>0</v>
      </c>
      <c r="M651" s="107">
        <f t="shared" si="79"/>
        <v>0</v>
      </c>
      <c r="N651" s="107">
        <f t="shared" si="81"/>
        <v>0</v>
      </c>
      <c r="O651" s="107">
        <f t="shared" si="82"/>
        <v>0</v>
      </c>
      <c r="P651" s="107">
        <f t="shared" si="83"/>
        <v>0</v>
      </c>
      <c r="Q651" s="107">
        <f t="shared" si="84"/>
        <v>0</v>
      </c>
      <c r="R651" s="107">
        <f t="shared" si="85"/>
        <v>0</v>
      </c>
      <c r="S651" s="107">
        <f t="shared" si="86"/>
        <v>0</v>
      </c>
      <c r="T651" s="107">
        <f t="shared" si="87"/>
        <v>0</v>
      </c>
      <c r="U651" s="107">
        <f t="shared" si="88"/>
        <v>0</v>
      </c>
      <c r="V651" s="107">
        <f t="shared" si="89"/>
        <v>0</v>
      </c>
      <c r="W651" s="107">
        <f t="shared" si="90"/>
        <v>0</v>
      </c>
      <c r="X651" s="107">
        <f t="shared" si="91"/>
        <v>0</v>
      </c>
      <c r="Y651" s="107">
        <f t="shared" si="92"/>
        <v>0</v>
      </c>
      <c r="Z651" s="107">
        <f t="shared" si="132"/>
        <v>0</v>
      </c>
      <c r="AA651" s="107">
        <f t="shared" si="133"/>
        <v>0</v>
      </c>
      <c r="AB651" s="107">
        <f t="shared" si="134"/>
        <v>0</v>
      </c>
      <c r="AC651" s="107">
        <f t="shared" si="135"/>
        <v>0</v>
      </c>
      <c r="AD651" s="107">
        <f t="shared" si="136"/>
        <v>0</v>
      </c>
      <c r="AE651" s="107">
        <f t="shared" si="137"/>
        <v>0</v>
      </c>
      <c r="AF651" s="107">
        <f t="shared" si="138"/>
        <v>0</v>
      </c>
      <c r="AG651" s="107">
        <f t="shared" si="139"/>
        <v>0</v>
      </c>
      <c r="AH651" s="107">
        <f t="shared" si="140"/>
        <v>0</v>
      </c>
      <c r="AI651" s="107">
        <f t="shared" si="141"/>
        <v>0</v>
      </c>
      <c r="AJ651" s="107">
        <f t="shared" si="142"/>
        <v>0</v>
      </c>
      <c r="AK651" s="107">
        <f t="shared" si="143"/>
        <v>0</v>
      </c>
    </row>
    <row r="652">
      <c r="A652" s="107"/>
      <c r="B652" s="107"/>
      <c r="C652" s="107"/>
      <c r="D652" s="107"/>
      <c r="E652" s="107"/>
      <c r="F652" s="108">
        <f t="shared" si="131"/>
        <v>19065</v>
      </c>
      <c r="G652" s="90" t="s">
        <v>842</v>
      </c>
      <c r="H652" s="14">
        <f>IF(ISNA(VLOOKUP(G652,Round4_Transactions!$A$2:$F$800,2,FALSE)), 0,VLOOKUP(G652,Round4_Transactions!$A$2:$F$800,2,FALSE))</f>
        <v>0</v>
      </c>
      <c r="I652" s="60">
        <f>IF(ISNA(VLOOKUP(G652,Round4_Transactions!$A$2:$F$800,3,FALSE)), 0,VLOOKUP(G652,Round4_Transactions!$A$2:$F$800,3,FALSE))</f>
        <v>0</v>
      </c>
      <c r="J652" s="60">
        <f>IF(ISNA(VLOOKUP(G652,Round4_Transactions!$A$2:$F$800,4,FALSE)), 0,VLOOKUP(G652,Round4_Transactions!$A$2:$F$800,4,FALSE))</f>
        <v>0</v>
      </c>
      <c r="K652" s="60">
        <f>IF(ISNA(VLOOKUP(G652,Round4_Transactions!$A$2:$F$800,5,FALSE)), 0,VLOOKUP(G652,Round4_Transactions!$A$2:$F$800,5,FALSE))</f>
        <v>0</v>
      </c>
      <c r="L652" s="86">
        <f>IF(ISNA(VLOOKUP(G652,Round4_Transactions!$A$2:$F$800,6,FALSE)), 0,VLOOKUP(G652,Round4_Transactions!$A$2:$F$800,6,FALSE))</f>
        <v>0</v>
      </c>
      <c r="M652" s="107">
        <f t="shared" si="79"/>
        <v>0</v>
      </c>
      <c r="N652" s="107">
        <f t="shared" si="81"/>
        <v>0</v>
      </c>
      <c r="O652" s="107">
        <f t="shared" si="82"/>
        <v>0</v>
      </c>
      <c r="P652" s="107">
        <f t="shared" si="83"/>
        <v>0</v>
      </c>
      <c r="Q652" s="107">
        <f t="shared" si="84"/>
        <v>0</v>
      </c>
      <c r="R652" s="107">
        <f t="shared" si="85"/>
        <v>0</v>
      </c>
      <c r="S652" s="107">
        <f t="shared" si="86"/>
        <v>0</v>
      </c>
      <c r="T652" s="107">
        <f t="shared" si="87"/>
        <v>0</v>
      </c>
      <c r="U652" s="107">
        <f t="shared" si="88"/>
        <v>0</v>
      </c>
      <c r="V652" s="107">
        <f t="shared" si="89"/>
        <v>0</v>
      </c>
      <c r="W652" s="107">
        <f t="shared" si="90"/>
        <v>0</v>
      </c>
      <c r="X652" s="107">
        <f t="shared" si="91"/>
        <v>0</v>
      </c>
      <c r="Y652" s="107">
        <f t="shared" si="92"/>
        <v>0</v>
      </c>
      <c r="Z652" s="107">
        <f t="shared" si="132"/>
        <v>0</v>
      </c>
      <c r="AA652" s="107">
        <f t="shared" si="133"/>
        <v>0</v>
      </c>
      <c r="AB652" s="107">
        <f t="shared" si="134"/>
        <v>0</v>
      </c>
      <c r="AC652" s="107">
        <f t="shared" si="135"/>
        <v>0</v>
      </c>
      <c r="AD652" s="107">
        <f t="shared" si="136"/>
        <v>0</v>
      </c>
      <c r="AE652" s="107">
        <f t="shared" si="137"/>
        <v>0</v>
      </c>
      <c r="AF652" s="107">
        <f t="shared" si="138"/>
        <v>0</v>
      </c>
      <c r="AG652" s="107">
        <f t="shared" si="139"/>
        <v>0</v>
      </c>
      <c r="AH652" s="107">
        <f t="shared" si="140"/>
        <v>0</v>
      </c>
      <c r="AI652" s="107">
        <f t="shared" si="141"/>
        <v>0</v>
      </c>
      <c r="AJ652" s="107">
        <f t="shared" si="142"/>
        <v>0</v>
      </c>
      <c r="AK652" s="107">
        <f t="shared" si="143"/>
        <v>0</v>
      </c>
    </row>
    <row r="653">
      <c r="A653" s="107"/>
      <c r="B653" s="107"/>
      <c r="C653" s="107"/>
      <c r="D653" s="107"/>
      <c r="E653" s="107"/>
      <c r="F653" s="108">
        <f t="shared" si="131"/>
        <v>19065</v>
      </c>
      <c r="G653" s="90" t="s">
        <v>843</v>
      </c>
      <c r="H653" s="14">
        <f>IF(ISNA(VLOOKUP(G653,Round4_Transactions!$A$2:$F$800,2,FALSE)), 0,VLOOKUP(G653,Round4_Transactions!$A$2:$F$800,2,FALSE))</f>
        <v>0</v>
      </c>
      <c r="I653" s="60">
        <f>IF(ISNA(VLOOKUP(G653,Round4_Transactions!$A$2:$F$800,3,FALSE)), 0,VLOOKUP(G653,Round4_Transactions!$A$2:$F$800,3,FALSE))</f>
        <v>0</v>
      </c>
      <c r="J653" s="60">
        <f>IF(ISNA(VLOOKUP(G653,Round4_Transactions!$A$2:$F$800,4,FALSE)), 0,VLOOKUP(G653,Round4_Transactions!$A$2:$F$800,4,FALSE))</f>
        <v>0</v>
      </c>
      <c r="K653" s="60">
        <f>IF(ISNA(VLOOKUP(G653,Round4_Transactions!$A$2:$F$800,5,FALSE)), 0,VLOOKUP(G653,Round4_Transactions!$A$2:$F$800,5,FALSE))</f>
        <v>0</v>
      </c>
      <c r="L653" s="86">
        <f>IF(ISNA(VLOOKUP(G653,Round4_Transactions!$A$2:$F$800,6,FALSE)), 0,VLOOKUP(G653,Round4_Transactions!$A$2:$F$800,6,FALSE))</f>
        <v>0</v>
      </c>
      <c r="M653" s="107">
        <f t="shared" si="79"/>
        <v>0</v>
      </c>
      <c r="N653" s="107">
        <f t="shared" si="81"/>
        <v>0</v>
      </c>
      <c r="O653" s="107">
        <f t="shared" si="82"/>
        <v>0</v>
      </c>
      <c r="P653" s="107">
        <f t="shared" si="83"/>
        <v>0</v>
      </c>
      <c r="Q653" s="107">
        <f t="shared" si="84"/>
        <v>0</v>
      </c>
      <c r="R653" s="107">
        <f t="shared" si="85"/>
        <v>0</v>
      </c>
      <c r="S653" s="107">
        <f t="shared" si="86"/>
        <v>0</v>
      </c>
      <c r="T653" s="107">
        <f t="shared" si="87"/>
        <v>0</v>
      </c>
      <c r="U653" s="107">
        <f t="shared" si="88"/>
        <v>0</v>
      </c>
      <c r="V653" s="107">
        <f t="shared" si="89"/>
        <v>0</v>
      </c>
      <c r="W653" s="107">
        <f t="shared" si="90"/>
        <v>0</v>
      </c>
      <c r="X653" s="107">
        <f t="shared" si="91"/>
        <v>0</v>
      </c>
      <c r="Y653" s="107">
        <f t="shared" si="92"/>
        <v>0</v>
      </c>
      <c r="Z653" s="107">
        <f t="shared" si="132"/>
        <v>0</v>
      </c>
      <c r="AA653" s="107">
        <f t="shared" si="133"/>
        <v>0</v>
      </c>
      <c r="AB653" s="107">
        <f t="shared" si="134"/>
        <v>0</v>
      </c>
      <c r="AC653" s="107">
        <f t="shared" si="135"/>
        <v>0</v>
      </c>
      <c r="AD653" s="107">
        <f t="shared" si="136"/>
        <v>0</v>
      </c>
      <c r="AE653" s="107">
        <f t="shared" si="137"/>
        <v>0</v>
      </c>
      <c r="AF653" s="107">
        <f t="shared" si="138"/>
        <v>0</v>
      </c>
      <c r="AG653" s="107">
        <f t="shared" si="139"/>
        <v>0</v>
      </c>
      <c r="AH653" s="107">
        <f t="shared" si="140"/>
        <v>0</v>
      </c>
      <c r="AI653" s="107">
        <f t="shared" si="141"/>
        <v>0</v>
      </c>
      <c r="AJ653" s="107">
        <f t="shared" si="142"/>
        <v>0</v>
      </c>
      <c r="AK653" s="107">
        <f t="shared" si="143"/>
        <v>0</v>
      </c>
    </row>
    <row r="654">
      <c r="A654" s="107"/>
      <c r="B654" s="107"/>
      <c r="C654" s="107"/>
      <c r="D654" s="107"/>
      <c r="E654" s="107"/>
      <c r="F654" s="108">
        <f t="shared" si="131"/>
        <v>19065</v>
      </c>
      <c r="G654" s="90" t="s">
        <v>844</v>
      </c>
      <c r="H654" s="14">
        <f>IF(ISNA(VLOOKUP(G654,Round4_Transactions!$A$2:$F$800,2,FALSE)), 0,VLOOKUP(G654,Round4_Transactions!$A$2:$F$800,2,FALSE))</f>
        <v>0</v>
      </c>
      <c r="I654" s="60">
        <f>IF(ISNA(VLOOKUP(G654,Round4_Transactions!$A$2:$F$800,3,FALSE)), 0,VLOOKUP(G654,Round4_Transactions!$A$2:$F$800,3,FALSE))</f>
        <v>0</v>
      </c>
      <c r="J654" s="60">
        <f>IF(ISNA(VLOOKUP(G654,Round4_Transactions!$A$2:$F$800,4,FALSE)), 0,VLOOKUP(G654,Round4_Transactions!$A$2:$F$800,4,FALSE))</f>
        <v>0</v>
      </c>
      <c r="K654" s="60">
        <f>IF(ISNA(VLOOKUP(G654,Round4_Transactions!$A$2:$F$800,5,FALSE)), 0,VLOOKUP(G654,Round4_Transactions!$A$2:$F$800,5,FALSE))</f>
        <v>0</v>
      </c>
      <c r="L654" s="86">
        <f>IF(ISNA(VLOOKUP(G654,Round4_Transactions!$A$2:$F$800,6,FALSE)), 0,VLOOKUP(G654,Round4_Transactions!$A$2:$F$800,6,FALSE))</f>
        <v>0</v>
      </c>
      <c r="M654" s="107">
        <f t="shared" si="79"/>
        <v>0</v>
      </c>
      <c r="N654" s="107">
        <f t="shared" si="81"/>
        <v>0</v>
      </c>
      <c r="O654" s="107">
        <f t="shared" si="82"/>
        <v>0</v>
      </c>
      <c r="P654" s="107">
        <f t="shared" si="83"/>
        <v>0</v>
      </c>
      <c r="Q654" s="107">
        <f t="shared" si="84"/>
        <v>0</v>
      </c>
      <c r="R654" s="107">
        <f t="shared" si="85"/>
        <v>0</v>
      </c>
      <c r="S654" s="107">
        <f t="shared" si="86"/>
        <v>0</v>
      </c>
      <c r="T654" s="107">
        <f t="shared" si="87"/>
        <v>0</v>
      </c>
      <c r="U654" s="107">
        <f t="shared" si="88"/>
        <v>0</v>
      </c>
      <c r="V654" s="107">
        <f t="shared" si="89"/>
        <v>0</v>
      </c>
      <c r="W654" s="107">
        <f t="shared" si="90"/>
        <v>0</v>
      </c>
      <c r="X654" s="107">
        <f t="shared" si="91"/>
        <v>0</v>
      </c>
      <c r="Y654" s="107">
        <f t="shared" si="92"/>
        <v>0</v>
      </c>
      <c r="Z654" s="107">
        <f t="shared" si="132"/>
        <v>0</v>
      </c>
      <c r="AA654" s="107">
        <f t="shared" si="133"/>
        <v>0</v>
      </c>
      <c r="AB654" s="107">
        <f t="shared" si="134"/>
        <v>0</v>
      </c>
      <c r="AC654" s="107">
        <f t="shared" si="135"/>
        <v>0</v>
      </c>
      <c r="AD654" s="107">
        <f t="shared" si="136"/>
        <v>0</v>
      </c>
      <c r="AE654" s="107">
        <f t="shared" si="137"/>
        <v>0</v>
      </c>
      <c r="AF654" s="107">
        <f t="shared" si="138"/>
        <v>0</v>
      </c>
      <c r="AG654" s="107">
        <f t="shared" si="139"/>
        <v>0</v>
      </c>
      <c r="AH654" s="107">
        <f t="shared" si="140"/>
        <v>0</v>
      </c>
      <c r="AI654" s="107">
        <f t="shared" si="141"/>
        <v>0</v>
      </c>
      <c r="AJ654" s="107">
        <f t="shared" si="142"/>
        <v>0</v>
      </c>
      <c r="AK654" s="107">
        <f t="shared" si="143"/>
        <v>0</v>
      </c>
    </row>
    <row r="655">
      <c r="A655" s="107"/>
      <c r="B655" s="107"/>
      <c r="C655" s="107"/>
      <c r="D655" s="107"/>
      <c r="E655" s="107"/>
      <c r="F655" s="108">
        <f t="shared" si="131"/>
        <v>19065</v>
      </c>
      <c r="G655" s="90" t="s">
        <v>845</v>
      </c>
      <c r="H655" s="14">
        <f>IF(ISNA(VLOOKUP(G655,Round4_Transactions!$A$2:$F$800,2,FALSE)), 0,VLOOKUP(G655,Round4_Transactions!$A$2:$F$800,2,FALSE))</f>
        <v>0</v>
      </c>
      <c r="I655" s="60">
        <f>IF(ISNA(VLOOKUP(G655,Round4_Transactions!$A$2:$F$800,3,FALSE)), 0,VLOOKUP(G655,Round4_Transactions!$A$2:$F$800,3,FALSE))</f>
        <v>0</v>
      </c>
      <c r="J655" s="60">
        <f>IF(ISNA(VLOOKUP(G655,Round4_Transactions!$A$2:$F$800,4,FALSE)), 0,VLOOKUP(G655,Round4_Transactions!$A$2:$F$800,4,FALSE))</f>
        <v>0</v>
      </c>
      <c r="K655" s="60">
        <f>IF(ISNA(VLOOKUP(G655,Round4_Transactions!$A$2:$F$800,5,FALSE)), 0,VLOOKUP(G655,Round4_Transactions!$A$2:$F$800,5,FALSE))</f>
        <v>0</v>
      </c>
      <c r="L655" s="86">
        <f>IF(ISNA(VLOOKUP(G655,Round4_Transactions!$A$2:$F$800,6,FALSE)), 0,VLOOKUP(G655,Round4_Transactions!$A$2:$F$800,6,FALSE))</f>
        <v>0</v>
      </c>
      <c r="M655" s="107">
        <f t="shared" si="79"/>
        <v>0</v>
      </c>
      <c r="N655" s="107">
        <f t="shared" si="81"/>
        <v>0</v>
      </c>
      <c r="O655" s="107">
        <f t="shared" si="82"/>
        <v>0</v>
      </c>
      <c r="P655" s="107">
        <f t="shared" si="83"/>
        <v>0</v>
      </c>
      <c r="Q655" s="107">
        <f t="shared" si="84"/>
        <v>0</v>
      </c>
      <c r="R655" s="107">
        <f t="shared" si="85"/>
        <v>0</v>
      </c>
      <c r="S655" s="107">
        <f t="shared" si="86"/>
        <v>0</v>
      </c>
      <c r="T655" s="107">
        <f t="shared" si="87"/>
        <v>0</v>
      </c>
      <c r="U655" s="107">
        <f t="shared" si="88"/>
        <v>0</v>
      </c>
      <c r="V655" s="107">
        <f t="shared" si="89"/>
        <v>0</v>
      </c>
      <c r="W655" s="107">
        <f t="shared" si="90"/>
        <v>0</v>
      </c>
      <c r="X655" s="107">
        <f t="shared" si="91"/>
        <v>0</v>
      </c>
      <c r="Y655" s="107">
        <f t="shared" si="92"/>
        <v>0</v>
      </c>
      <c r="Z655" s="107">
        <f t="shared" si="132"/>
        <v>0</v>
      </c>
      <c r="AA655" s="107">
        <f t="shared" si="133"/>
        <v>0</v>
      </c>
      <c r="AB655" s="107">
        <f t="shared" si="134"/>
        <v>0</v>
      </c>
      <c r="AC655" s="107">
        <f t="shared" si="135"/>
        <v>0</v>
      </c>
      <c r="AD655" s="107">
        <f t="shared" si="136"/>
        <v>0</v>
      </c>
      <c r="AE655" s="107">
        <f t="shared" si="137"/>
        <v>0</v>
      </c>
      <c r="AF655" s="107">
        <f t="shared" si="138"/>
        <v>0</v>
      </c>
      <c r="AG655" s="107">
        <f t="shared" si="139"/>
        <v>0</v>
      </c>
      <c r="AH655" s="107">
        <f t="shared" si="140"/>
        <v>0</v>
      </c>
      <c r="AI655" s="107">
        <f t="shared" si="141"/>
        <v>0</v>
      </c>
      <c r="AJ655" s="107">
        <f t="shared" si="142"/>
        <v>0</v>
      </c>
      <c r="AK655" s="107">
        <f t="shared" si="143"/>
        <v>0</v>
      </c>
    </row>
    <row r="656">
      <c r="A656" s="107"/>
      <c r="B656" s="107"/>
      <c r="C656" s="107"/>
      <c r="D656" s="107"/>
      <c r="E656" s="107"/>
      <c r="F656" s="108">
        <f t="shared" si="131"/>
        <v>19065</v>
      </c>
      <c r="G656" s="90" t="s">
        <v>846</v>
      </c>
      <c r="H656" s="14">
        <f>IF(ISNA(VLOOKUP(G656,Round4_Transactions!$A$2:$F$800,2,FALSE)), 0,VLOOKUP(G656,Round4_Transactions!$A$2:$F$800,2,FALSE))</f>
        <v>0</v>
      </c>
      <c r="I656" s="60">
        <f>IF(ISNA(VLOOKUP(G656,Round4_Transactions!$A$2:$F$800,3,FALSE)), 0,VLOOKUP(G656,Round4_Transactions!$A$2:$F$800,3,FALSE))</f>
        <v>0</v>
      </c>
      <c r="J656" s="60">
        <f>IF(ISNA(VLOOKUP(G656,Round4_Transactions!$A$2:$F$800,4,FALSE)), 0,VLOOKUP(G656,Round4_Transactions!$A$2:$F$800,4,FALSE))</f>
        <v>0</v>
      </c>
      <c r="K656" s="60">
        <f>IF(ISNA(VLOOKUP(G656,Round4_Transactions!$A$2:$F$800,5,FALSE)), 0,VLOOKUP(G656,Round4_Transactions!$A$2:$F$800,5,FALSE))</f>
        <v>0</v>
      </c>
      <c r="L656" s="86">
        <f>IF(ISNA(VLOOKUP(G656,Round4_Transactions!$A$2:$F$800,6,FALSE)), 0,VLOOKUP(G656,Round4_Transactions!$A$2:$F$800,6,FALSE))</f>
        <v>0</v>
      </c>
      <c r="M656" s="107">
        <f t="shared" si="79"/>
        <v>0</v>
      </c>
      <c r="N656" s="107">
        <f t="shared" si="81"/>
        <v>0</v>
      </c>
      <c r="O656" s="107">
        <f t="shared" si="82"/>
        <v>0</v>
      </c>
      <c r="P656" s="107">
        <f t="shared" si="83"/>
        <v>0</v>
      </c>
      <c r="Q656" s="107">
        <f t="shared" si="84"/>
        <v>0</v>
      </c>
      <c r="R656" s="107">
        <f t="shared" si="85"/>
        <v>0</v>
      </c>
      <c r="S656" s="107">
        <f t="shared" si="86"/>
        <v>0</v>
      </c>
      <c r="T656" s="107">
        <f t="shared" si="87"/>
        <v>0</v>
      </c>
      <c r="U656" s="107">
        <f t="shared" si="88"/>
        <v>0</v>
      </c>
      <c r="V656" s="107">
        <f t="shared" si="89"/>
        <v>0</v>
      </c>
      <c r="W656" s="107">
        <f t="shared" si="90"/>
        <v>0</v>
      </c>
      <c r="X656" s="107">
        <f t="shared" si="91"/>
        <v>0</v>
      </c>
      <c r="Y656" s="107">
        <f t="shared" si="92"/>
        <v>0</v>
      </c>
      <c r="Z656" s="107">
        <f t="shared" si="132"/>
        <v>0</v>
      </c>
      <c r="AA656" s="107">
        <f t="shared" si="133"/>
        <v>0</v>
      </c>
      <c r="AB656" s="107">
        <f t="shared" si="134"/>
        <v>0</v>
      </c>
      <c r="AC656" s="107">
        <f t="shared" si="135"/>
        <v>0</v>
      </c>
      <c r="AD656" s="107">
        <f t="shared" si="136"/>
        <v>0</v>
      </c>
      <c r="AE656" s="107">
        <f t="shared" si="137"/>
        <v>0</v>
      </c>
      <c r="AF656" s="107">
        <f t="shared" si="138"/>
        <v>0</v>
      </c>
      <c r="AG656" s="107">
        <f t="shared" si="139"/>
        <v>0</v>
      </c>
      <c r="AH656" s="107">
        <f t="shared" si="140"/>
        <v>0</v>
      </c>
      <c r="AI656" s="107">
        <f t="shared" si="141"/>
        <v>0</v>
      </c>
      <c r="AJ656" s="107">
        <f t="shared" si="142"/>
        <v>0</v>
      </c>
      <c r="AK656" s="107">
        <f t="shared" si="143"/>
        <v>0</v>
      </c>
    </row>
    <row r="657">
      <c r="A657" s="107"/>
      <c r="B657" s="107"/>
      <c r="C657" s="107"/>
      <c r="D657" s="107"/>
      <c r="E657" s="107"/>
      <c r="F657" s="108">
        <f t="shared" si="131"/>
        <v>19065</v>
      </c>
      <c r="G657" s="90" t="s">
        <v>847</v>
      </c>
      <c r="H657" s="14">
        <f>IF(ISNA(VLOOKUP(G657,Round4_Transactions!$A$2:$F$800,2,FALSE)), 0,VLOOKUP(G657,Round4_Transactions!$A$2:$F$800,2,FALSE))</f>
        <v>0</v>
      </c>
      <c r="I657" s="60">
        <f>IF(ISNA(VLOOKUP(G657,Round4_Transactions!$A$2:$F$800,3,FALSE)), 0,VLOOKUP(G657,Round4_Transactions!$A$2:$F$800,3,FALSE))</f>
        <v>0</v>
      </c>
      <c r="J657" s="60">
        <f>IF(ISNA(VLOOKUP(G657,Round4_Transactions!$A$2:$F$800,4,FALSE)), 0,VLOOKUP(G657,Round4_Transactions!$A$2:$F$800,4,FALSE))</f>
        <v>0</v>
      </c>
      <c r="K657" s="60">
        <f>IF(ISNA(VLOOKUP(G657,Round4_Transactions!$A$2:$F$800,5,FALSE)), 0,VLOOKUP(G657,Round4_Transactions!$A$2:$F$800,5,FALSE))</f>
        <v>0</v>
      </c>
      <c r="L657" s="86">
        <f>IF(ISNA(VLOOKUP(G657,Round4_Transactions!$A$2:$F$800,6,FALSE)), 0,VLOOKUP(G657,Round4_Transactions!$A$2:$F$800,6,FALSE))</f>
        <v>0</v>
      </c>
      <c r="M657" s="107">
        <f t="shared" si="79"/>
        <v>0</v>
      </c>
      <c r="N657" s="107">
        <f t="shared" si="81"/>
        <v>0</v>
      </c>
      <c r="O657" s="107">
        <f t="shared" si="82"/>
        <v>0</v>
      </c>
      <c r="P657" s="107">
        <f t="shared" si="83"/>
        <v>0</v>
      </c>
      <c r="Q657" s="107">
        <f t="shared" si="84"/>
        <v>0</v>
      </c>
      <c r="R657" s="107">
        <f t="shared" si="85"/>
        <v>0</v>
      </c>
      <c r="S657" s="107">
        <f t="shared" si="86"/>
        <v>0</v>
      </c>
      <c r="T657" s="107">
        <f t="shared" si="87"/>
        <v>0</v>
      </c>
      <c r="U657" s="107">
        <f t="shared" si="88"/>
        <v>0</v>
      </c>
      <c r="V657" s="107">
        <f t="shared" si="89"/>
        <v>0</v>
      </c>
      <c r="W657" s="107">
        <f t="shared" si="90"/>
        <v>0</v>
      </c>
      <c r="X657" s="107">
        <f t="shared" si="91"/>
        <v>0</v>
      </c>
      <c r="Y657" s="107">
        <f t="shared" si="92"/>
        <v>0</v>
      </c>
      <c r="Z657" s="107">
        <f t="shared" si="132"/>
        <v>0</v>
      </c>
      <c r="AA657" s="107">
        <f t="shared" si="133"/>
        <v>0</v>
      </c>
      <c r="AB657" s="107">
        <f t="shared" si="134"/>
        <v>0</v>
      </c>
      <c r="AC657" s="107">
        <f t="shared" si="135"/>
        <v>0</v>
      </c>
      <c r="AD657" s="107">
        <f t="shared" si="136"/>
        <v>0</v>
      </c>
      <c r="AE657" s="107">
        <f t="shared" si="137"/>
        <v>0</v>
      </c>
      <c r="AF657" s="107">
        <f t="shared" si="138"/>
        <v>0</v>
      </c>
      <c r="AG657" s="107">
        <f t="shared" si="139"/>
        <v>0</v>
      </c>
      <c r="AH657" s="107">
        <f t="shared" si="140"/>
        <v>0</v>
      </c>
      <c r="AI657" s="107">
        <f t="shared" si="141"/>
        <v>0</v>
      </c>
      <c r="AJ657" s="107">
        <f t="shared" si="142"/>
        <v>0</v>
      </c>
      <c r="AK657" s="107">
        <f t="shared" si="143"/>
        <v>0</v>
      </c>
    </row>
    <row r="658">
      <c r="A658" s="107"/>
      <c r="B658" s="107"/>
      <c r="C658" s="107"/>
      <c r="D658" s="107"/>
      <c r="E658" s="107"/>
      <c r="F658" s="108">
        <f t="shared" si="131"/>
        <v>19065</v>
      </c>
      <c r="G658" s="90" t="s">
        <v>848</v>
      </c>
      <c r="H658" s="14">
        <f>IF(ISNA(VLOOKUP(G658,Round4_Transactions!$A$2:$F$800,2,FALSE)), 0,VLOOKUP(G658,Round4_Transactions!$A$2:$F$800,2,FALSE))</f>
        <v>0</v>
      </c>
      <c r="I658" s="60">
        <f>IF(ISNA(VLOOKUP(G658,Round4_Transactions!$A$2:$F$800,3,FALSE)), 0,VLOOKUP(G658,Round4_Transactions!$A$2:$F$800,3,FALSE))</f>
        <v>0</v>
      </c>
      <c r="J658" s="60">
        <f>IF(ISNA(VLOOKUP(G658,Round4_Transactions!$A$2:$F$800,4,FALSE)), 0,VLOOKUP(G658,Round4_Transactions!$A$2:$F$800,4,FALSE))</f>
        <v>0</v>
      </c>
      <c r="K658" s="60">
        <f>IF(ISNA(VLOOKUP(G658,Round4_Transactions!$A$2:$F$800,5,FALSE)), 0,VLOOKUP(G658,Round4_Transactions!$A$2:$F$800,5,FALSE))</f>
        <v>0</v>
      </c>
      <c r="L658" s="86">
        <f>IF(ISNA(VLOOKUP(G658,Round4_Transactions!$A$2:$F$800,6,FALSE)), 0,VLOOKUP(G658,Round4_Transactions!$A$2:$F$800,6,FALSE))</f>
        <v>0</v>
      </c>
      <c r="M658" s="107">
        <f t="shared" si="79"/>
        <v>0</v>
      </c>
      <c r="N658" s="107">
        <f t="shared" si="81"/>
        <v>0</v>
      </c>
      <c r="O658" s="107">
        <f t="shared" si="82"/>
        <v>0</v>
      </c>
      <c r="P658" s="107">
        <f t="shared" si="83"/>
        <v>0</v>
      </c>
      <c r="Q658" s="107">
        <f t="shared" si="84"/>
        <v>0</v>
      </c>
      <c r="R658" s="107">
        <f t="shared" si="85"/>
        <v>0</v>
      </c>
      <c r="S658" s="107">
        <f t="shared" si="86"/>
        <v>0</v>
      </c>
      <c r="T658" s="107">
        <f t="shared" si="87"/>
        <v>0</v>
      </c>
      <c r="U658" s="107">
        <f t="shared" si="88"/>
        <v>0</v>
      </c>
      <c r="V658" s="107">
        <f t="shared" si="89"/>
        <v>0</v>
      </c>
      <c r="W658" s="107">
        <f t="shared" si="90"/>
        <v>0</v>
      </c>
      <c r="X658" s="107">
        <f t="shared" si="91"/>
        <v>0</v>
      </c>
      <c r="Y658" s="107">
        <f t="shared" si="92"/>
        <v>0</v>
      </c>
      <c r="Z658" s="107">
        <f t="shared" si="132"/>
        <v>0</v>
      </c>
      <c r="AA658" s="107">
        <f t="shared" si="133"/>
        <v>0</v>
      </c>
      <c r="AB658" s="107">
        <f t="shared" si="134"/>
        <v>0</v>
      </c>
      <c r="AC658" s="107">
        <f t="shared" si="135"/>
        <v>0</v>
      </c>
      <c r="AD658" s="107">
        <f t="shared" si="136"/>
        <v>0</v>
      </c>
      <c r="AE658" s="107">
        <f t="shared" si="137"/>
        <v>0</v>
      </c>
      <c r="AF658" s="107">
        <f t="shared" si="138"/>
        <v>0</v>
      </c>
      <c r="AG658" s="107">
        <f t="shared" si="139"/>
        <v>0</v>
      </c>
      <c r="AH658" s="107">
        <f t="shared" si="140"/>
        <v>0</v>
      </c>
      <c r="AI658" s="107">
        <f t="shared" si="141"/>
        <v>0</v>
      </c>
      <c r="AJ658" s="107">
        <f t="shared" si="142"/>
        <v>0</v>
      </c>
      <c r="AK658" s="107">
        <f t="shared" si="143"/>
        <v>0</v>
      </c>
    </row>
    <row r="659">
      <c r="A659" s="107"/>
      <c r="B659" s="107"/>
      <c r="C659" s="107"/>
      <c r="D659" s="107"/>
      <c r="E659" s="107"/>
      <c r="F659" s="108">
        <f t="shared" si="131"/>
        <v>19065</v>
      </c>
      <c r="G659" s="90" t="s">
        <v>849</v>
      </c>
      <c r="H659" s="14">
        <f>IF(ISNA(VLOOKUP(G659,Round4_Transactions!$A$2:$F$800,2,FALSE)), 0,VLOOKUP(G659,Round4_Transactions!$A$2:$F$800,2,FALSE))</f>
        <v>0</v>
      </c>
      <c r="I659" s="60">
        <f>IF(ISNA(VLOOKUP(G659,Round4_Transactions!$A$2:$F$800,3,FALSE)), 0,VLOOKUP(G659,Round4_Transactions!$A$2:$F$800,3,FALSE))</f>
        <v>0</v>
      </c>
      <c r="J659" s="60">
        <f>IF(ISNA(VLOOKUP(G659,Round4_Transactions!$A$2:$F$800,4,FALSE)), 0,VLOOKUP(G659,Round4_Transactions!$A$2:$F$800,4,FALSE))</f>
        <v>0</v>
      </c>
      <c r="K659" s="60">
        <f>IF(ISNA(VLOOKUP(G659,Round4_Transactions!$A$2:$F$800,5,FALSE)), 0,VLOOKUP(G659,Round4_Transactions!$A$2:$F$800,5,FALSE))</f>
        <v>0</v>
      </c>
      <c r="L659" s="86">
        <f>IF(ISNA(VLOOKUP(G659,Round4_Transactions!$A$2:$F$800,6,FALSE)), 0,VLOOKUP(G659,Round4_Transactions!$A$2:$F$800,6,FALSE))</f>
        <v>0</v>
      </c>
      <c r="M659" s="107">
        <f t="shared" si="79"/>
        <v>0</v>
      </c>
      <c r="N659" s="107">
        <f t="shared" si="81"/>
        <v>0</v>
      </c>
      <c r="O659" s="107">
        <f t="shared" si="82"/>
        <v>0</v>
      </c>
      <c r="P659" s="107">
        <f t="shared" si="83"/>
        <v>0</v>
      </c>
      <c r="Q659" s="107">
        <f t="shared" si="84"/>
        <v>0</v>
      </c>
      <c r="R659" s="107">
        <f t="shared" si="85"/>
        <v>0</v>
      </c>
      <c r="S659" s="107">
        <f t="shared" si="86"/>
        <v>0</v>
      </c>
      <c r="T659" s="107">
        <f t="shared" si="87"/>
        <v>0</v>
      </c>
      <c r="U659" s="107">
        <f t="shared" si="88"/>
        <v>0</v>
      </c>
      <c r="V659" s="107">
        <f t="shared" si="89"/>
        <v>0</v>
      </c>
      <c r="W659" s="107">
        <f t="shared" si="90"/>
        <v>0</v>
      </c>
      <c r="X659" s="107">
        <f t="shared" si="91"/>
        <v>0</v>
      </c>
      <c r="Y659" s="107">
        <f t="shared" si="92"/>
        <v>0</v>
      </c>
      <c r="Z659" s="107">
        <f t="shared" si="132"/>
        <v>0</v>
      </c>
      <c r="AA659" s="107">
        <f t="shared" si="133"/>
        <v>0</v>
      </c>
      <c r="AB659" s="107">
        <f t="shared" si="134"/>
        <v>0</v>
      </c>
      <c r="AC659" s="107">
        <f t="shared" si="135"/>
        <v>0</v>
      </c>
      <c r="AD659" s="107">
        <f t="shared" si="136"/>
        <v>0</v>
      </c>
      <c r="AE659" s="107">
        <f t="shared" si="137"/>
        <v>0</v>
      </c>
      <c r="AF659" s="107">
        <f t="shared" si="138"/>
        <v>0</v>
      </c>
      <c r="AG659" s="107">
        <f t="shared" si="139"/>
        <v>0</v>
      </c>
      <c r="AH659" s="107">
        <f t="shared" si="140"/>
        <v>0</v>
      </c>
      <c r="AI659" s="107">
        <f t="shared" si="141"/>
        <v>0</v>
      </c>
      <c r="AJ659" s="107">
        <f t="shared" si="142"/>
        <v>0</v>
      </c>
      <c r="AK659" s="107">
        <f t="shared" si="143"/>
        <v>0</v>
      </c>
    </row>
    <row r="660">
      <c r="A660" s="107"/>
      <c r="B660" s="107"/>
      <c r="C660" s="107"/>
      <c r="D660" s="107"/>
      <c r="E660" s="107"/>
      <c r="F660" s="108">
        <f t="shared" si="131"/>
        <v>19065</v>
      </c>
      <c r="G660" s="90" t="s">
        <v>850</v>
      </c>
      <c r="H660" s="14">
        <f>IF(ISNA(VLOOKUP(G660,Round4_Transactions!$A$2:$F$800,2,FALSE)), 0,VLOOKUP(G660,Round4_Transactions!$A$2:$F$800,2,FALSE))</f>
        <v>0</v>
      </c>
      <c r="I660" s="60">
        <f>IF(ISNA(VLOOKUP(G660,Round4_Transactions!$A$2:$F$800,3,FALSE)), 0,VLOOKUP(G660,Round4_Transactions!$A$2:$F$800,3,FALSE))</f>
        <v>0</v>
      </c>
      <c r="J660" s="60">
        <f>IF(ISNA(VLOOKUP(G660,Round4_Transactions!$A$2:$F$800,4,FALSE)), 0,VLOOKUP(G660,Round4_Transactions!$A$2:$F$800,4,FALSE))</f>
        <v>0</v>
      </c>
      <c r="K660" s="60">
        <f>IF(ISNA(VLOOKUP(G660,Round4_Transactions!$A$2:$F$800,5,FALSE)), 0,VLOOKUP(G660,Round4_Transactions!$A$2:$F$800,5,FALSE))</f>
        <v>0</v>
      </c>
      <c r="L660" s="86">
        <f>IF(ISNA(VLOOKUP(G660,Round4_Transactions!$A$2:$F$800,6,FALSE)), 0,VLOOKUP(G660,Round4_Transactions!$A$2:$F$800,6,FALSE))</f>
        <v>0</v>
      </c>
      <c r="M660" s="107">
        <f t="shared" si="79"/>
        <v>0</v>
      </c>
      <c r="N660" s="107">
        <f t="shared" si="81"/>
        <v>0</v>
      </c>
      <c r="O660" s="107">
        <f t="shared" si="82"/>
        <v>0</v>
      </c>
      <c r="P660" s="107">
        <f t="shared" si="83"/>
        <v>0</v>
      </c>
      <c r="Q660" s="107">
        <f t="shared" si="84"/>
        <v>0</v>
      </c>
      <c r="R660" s="107">
        <f t="shared" si="85"/>
        <v>0</v>
      </c>
      <c r="S660" s="107">
        <f t="shared" si="86"/>
        <v>0</v>
      </c>
      <c r="T660" s="107">
        <f t="shared" si="87"/>
        <v>0</v>
      </c>
      <c r="U660" s="107">
        <f t="shared" si="88"/>
        <v>0</v>
      </c>
      <c r="V660" s="107">
        <f t="shared" si="89"/>
        <v>0</v>
      </c>
      <c r="W660" s="107">
        <f t="shared" si="90"/>
        <v>0</v>
      </c>
      <c r="X660" s="107">
        <f t="shared" si="91"/>
        <v>0</v>
      </c>
      <c r="Y660" s="107">
        <f t="shared" si="92"/>
        <v>0</v>
      </c>
      <c r="Z660" s="107">
        <f t="shared" si="132"/>
        <v>0</v>
      </c>
      <c r="AA660" s="107">
        <f t="shared" si="133"/>
        <v>0</v>
      </c>
      <c r="AB660" s="107">
        <f t="shared" si="134"/>
        <v>0</v>
      </c>
      <c r="AC660" s="107">
        <f t="shared" si="135"/>
        <v>0</v>
      </c>
      <c r="AD660" s="107">
        <f t="shared" si="136"/>
        <v>0</v>
      </c>
      <c r="AE660" s="107">
        <f t="shared" si="137"/>
        <v>0</v>
      </c>
      <c r="AF660" s="107">
        <f t="shared" si="138"/>
        <v>0</v>
      </c>
      <c r="AG660" s="107">
        <f t="shared" si="139"/>
        <v>0</v>
      </c>
      <c r="AH660" s="107">
        <f t="shared" si="140"/>
        <v>0</v>
      </c>
      <c r="AI660" s="107">
        <f t="shared" si="141"/>
        <v>0</v>
      </c>
      <c r="AJ660" s="107">
        <f t="shared" si="142"/>
        <v>0</v>
      </c>
      <c r="AK660" s="107">
        <f t="shared" si="143"/>
        <v>0</v>
      </c>
    </row>
    <row r="661">
      <c r="A661" s="107"/>
      <c r="B661" s="107"/>
      <c r="C661" s="107"/>
      <c r="D661" s="107"/>
      <c r="E661" s="107"/>
      <c r="F661" s="108">
        <f t="shared" si="131"/>
        <v>19065</v>
      </c>
      <c r="G661" s="90" t="s">
        <v>851</v>
      </c>
      <c r="H661" s="14">
        <f>IF(ISNA(VLOOKUP(G661,Round4_Transactions!$A$2:$F$800,2,FALSE)), 0,VLOOKUP(G661,Round4_Transactions!$A$2:$F$800,2,FALSE))</f>
        <v>0</v>
      </c>
      <c r="I661" s="60">
        <f>IF(ISNA(VLOOKUP(G661,Round4_Transactions!$A$2:$F$800,3,FALSE)), 0,VLOOKUP(G661,Round4_Transactions!$A$2:$F$800,3,FALSE))</f>
        <v>0</v>
      </c>
      <c r="J661" s="60">
        <f>IF(ISNA(VLOOKUP(G661,Round4_Transactions!$A$2:$F$800,4,FALSE)), 0,VLOOKUP(G661,Round4_Transactions!$A$2:$F$800,4,FALSE))</f>
        <v>0</v>
      </c>
      <c r="K661" s="60">
        <f>IF(ISNA(VLOOKUP(G661,Round4_Transactions!$A$2:$F$800,5,FALSE)), 0,VLOOKUP(G661,Round4_Transactions!$A$2:$F$800,5,FALSE))</f>
        <v>0</v>
      </c>
      <c r="L661" s="86">
        <f>IF(ISNA(VLOOKUP(G661,Round4_Transactions!$A$2:$F$800,6,FALSE)), 0,VLOOKUP(G661,Round4_Transactions!$A$2:$F$800,6,FALSE))</f>
        <v>0</v>
      </c>
      <c r="M661" s="107">
        <f t="shared" si="79"/>
        <v>0</v>
      </c>
      <c r="N661" s="107">
        <f t="shared" si="81"/>
        <v>0</v>
      </c>
      <c r="O661" s="107">
        <f t="shared" si="82"/>
        <v>0</v>
      </c>
      <c r="P661" s="107">
        <f t="shared" si="83"/>
        <v>0</v>
      </c>
      <c r="Q661" s="107">
        <f t="shared" si="84"/>
        <v>0</v>
      </c>
      <c r="R661" s="107">
        <f t="shared" si="85"/>
        <v>0</v>
      </c>
      <c r="S661" s="107">
        <f t="shared" si="86"/>
        <v>0</v>
      </c>
      <c r="T661" s="107">
        <f t="shared" si="87"/>
        <v>0</v>
      </c>
      <c r="U661" s="107">
        <f t="shared" si="88"/>
        <v>0</v>
      </c>
      <c r="V661" s="107">
        <f t="shared" si="89"/>
        <v>0</v>
      </c>
      <c r="W661" s="107">
        <f t="shared" si="90"/>
        <v>0</v>
      </c>
      <c r="X661" s="107">
        <f t="shared" si="91"/>
        <v>0</v>
      </c>
      <c r="Y661" s="107">
        <f t="shared" si="92"/>
        <v>0</v>
      </c>
      <c r="Z661" s="107">
        <f t="shared" si="132"/>
        <v>0</v>
      </c>
      <c r="AA661" s="107">
        <f t="shared" si="133"/>
        <v>0</v>
      </c>
      <c r="AB661" s="107">
        <f t="shared" si="134"/>
        <v>0</v>
      </c>
      <c r="AC661" s="107">
        <f t="shared" si="135"/>
        <v>0</v>
      </c>
      <c r="AD661" s="107">
        <f t="shared" si="136"/>
        <v>0</v>
      </c>
      <c r="AE661" s="107">
        <f t="shared" si="137"/>
        <v>0</v>
      </c>
      <c r="AF661" s="107">
        <f t="shared" si="138"/>
        <v>0</v>
      </c>
      <c r="AG661" s="107">
        <f t="shared" si="139"/>
        <v>0</v>
      </c>
      <c r="AH661" s="107">
        <f t="shared" si="140"/>
        <v>0</v>
      </c>
      <c r="AI661" s="107">
        <f t="shared" si="141"/>
        <v>0</v>
      </c>
      <c r="AJ661" s="107">
        <f t="shared" si="142"/>
        <v>0</v>
      </c>
      <c r="AK661" s="107">
        <f t="shared" si="143"/>
        <v>0</v>
      </c>
    </row>
    <row r="662">
      <c r="A662" s="107"/>
      <c r="B662" s="107"/>
      <c r="C662" s="107"/>
      <c r="D662" s="107"/>
      <c r="E662" s="107"/>
      <c r="F662" s="108">
        <f t="shared" si="131"/>
        <v>19065</v>
      </c>
      <c r="G662" s="90" t="s">
        <v>852</v>
      </c>
      <c r="H662" s="14">
        <f>IF(ISNA(VLOOKUP(G662,Round4_Transactions!$A$2:$F$800,2,FALSE)), 0,VLOOKUP(G662,Round4_Transactions!$A$2:$F$800,2,FALSE))</f>
        <v>0</v>
      </c>
      <c r="I662" s="60">
        <f>IF(ISNA(VLOOKUP(G662,Round4_Transactions!$A$2:$F$800,3,FALSE)), 0,VLOOKUP(G662,Round4_Transactions!$A$2:$F$800,3,FALSE))</f>
        <v>0</v>
      </c>
      <c r="J662" s="60">
        <f>IF(ISNA(VLOOKUP(G662,Round4_Transactions!$A$2:$F$800,4,FALSE)), 0,VLOOKUP(G662,Round4_Transactions!$A$2:$F$800,4,FALSE))</f>
        <v>0</v>
      </c>
      <c r="K662" s="60">
        <f>IF(ISNA(VLOOKUP(G662,Round4_Transactions!$A$2:$F$800,5,FALSE)), 0,VLOOKUP(G662,Round4_Transactions!$A$2:$F$800,5,FALSE))</f>
        <v>0</v>
      </c>
      <c r="L662" s="86">
        <f>IF(ISNA(VLOOKUP(G662,Round4_Transactions!$A$2:$F$800,6,FALSE)), 0,VLOOKUP(G662,Round4_Transactions!$A$2:$F$800,6,FALSE))</f>
        <v>0</v>
      </c>
      <c r="M662" s="107">
        <f t="shared" si="79"/>
        <v>0</v>
      </c>
      <c r="N662" s="107">
        <f t="shared" si="81"/>
        <v>0</v>
      </c>
      <c r="O662" s="107">
        <f t="shared" si="82"/>
        <v>0</v>
      </c>
      <c r="P662" s="107">
        <f t="shared" si="83"/>
        <v>0</v>
      </c>
      <c r="Q662" s="107">
        <f t="shared" si="84"/>
        <v>0</v>
      </c>
      <c r="R662" s="107">
        <f t="shared" si="85"/>
        <v>0</v>
      </c>
      <c r="S662" s="107">
        <f t="shared" si="86"/>
        <v>0</v>
      </c>
      <c r="T662" s="107">
        <f t="shared" si="87"/>
        <v>0</v>
      </c>
      <c r="U662" s="107">
        <f t="shared" si="88"/>
        <v>0</v>
      </c>
      <c r="V662" s="107">
        <f t="shared" si="89"/>
        <v>0</v>
      </c>
      <c r="W662" s="107">
        <f t="shared" si="90"/>
        <v>0</v>
      </c>
      <c r="X662" s="107">
        <f t="shared" si="91"/>
        <v>0</v>
      </c>
      <c r="Y662" s="107">
        <f t="shared" si="92"/>
        <v>0</v>
      </c>
      <c r="Z662" s="107">
        <f t="shared" si="132"/>
        <v>0</v>
      </c>
      <c r="AA662" s="107">
        <f t="shared" si="133"/>
        <v>0</v>
      </c>
      <c r="AB662" s="107">
        <f t="shared" si="134"/>
        <v>0</v>
      </c>
      <c r="AC662" s="107">
        <f t="shared" si="135"/>
        <v>0</v>
      </c>
      <c r="AD662" s="107">
        <f t="shared" si="136"/>
        <v>0</v>
      </c>
      <c r="AE662" s="107">
        <f t="shared" si="137"/>
        <v>0</v>
      </c>
      <c r="AF662" s="107">
        <f t="shared" si="138"/>
        <v>0</v>
      </c>
      <c r="AG662" s="107">
        <f t="shared" si="139"/>
        <v>0</v>
      </c>
      <c r="AH662" s="107">
        <f t="shared" si="140"/>
        <v>0</v>
      </c>
      <c r="AI662" s="107">
        <f t="shared" si="141"/>
        <v>0</v>
      </c>
      <c r="AJ662" s="107">
        <f t="shared" si="142"/>
        <v>0</v>
      </c>
      <c r="AK662" s="107">
        <f t="shared" si="143"/>
        <v>0</v>
      </c>
    </row>
    <row r="663">
      <c r="A663" s="107"/>
      <c r="B663" s="107"/>
      <c r="C663" s="107"/>
      <c r="D663" s="107"/>
      <c r="E663" s="107"/>
      <c r="F663" s="108">
        <f t="shared" si="131"/>
        <v>19065</v>
      </c>
      <c r="G663" s="90" t="s">
        <v>853</v>
      </c>
      <c r="H663" s="14">
        <f>IF(ISNA(VLOOKUP(G663,Round4_Transactions!$A$2:$F$800,2,FALSE)), 0,VLOOKUP(G663,Round4_Transactions!$A$2:$F$800,2,FALSE))</f>
        <v>0</v>
      </c>
      <c r="I663" s="60">
        <f>IF(ISNA(VLOOKUP(G663,Round4_Transactions!$A$2:$F$800,3,FALSE)), 0,VLOOKUP(G663,Round4_Transactions!$A$2:$F$800,3,FALSE))</f>
        <v>0</v>
      </c>
      <c r="J663" s="60">
        <f>IF(ISNA(VLOOKUP(G663,Round4_Transactions!$A$2:$F$800,4,FALSE)), 0,VLOOKUP(G663,Round4_Transactions!$A$2:$F$800,4,FALSE))</f>
        <v>0</v>
      </c>
      <c r="K663" s="60">
        <f>IF(ISNA(VLOOKUP(G663,Round4_Transactions!$A$2:$F$800,5,FALSE)), 0,VLOOKUP(G663,Round4_Transactions!$A$2:$F$800,5,FALSE))</f>
        <v>0</v>
      </c>
      <c r="L663" s="86">
        <f>IF(ISNA(VLOOKUP(G663,Round4_Transactions!$A$2:$F$800,6,FALSE)), 0,VLOOKUP(G663,Round4_Transactions!$A$2:$F$800,6,FALSE))</f>
        <v>0</v>
      </c>
      <c r="M663" s="107">
        <f t="shared" si="79"/>
        <v>0</v>
      </c>
      <c r="N663" s="107">
        <f t="shared" si="81"/>
        <v>0</v>
      </c>
      <c r="O663" s="107">
        <f t="shared" si="82"/>
        <v>0</v>
      </c>
      <c r="P663" s="107">
        <f t="shared" si="83"/>
        <v>0</v>
      </c>
      <c r="Q663" s="107">
        <f t="shared" si="84"/>
        <v>0</v>
      </c>
      <c r="R663" s="107">
        <f t="shared" si="85"/>
        <v>0</v>
      </c>
      <c r="S663" s="107">
        <f t="shared" si="86"/>
        <v>0</v>
      </c>
      <c r="T663" s="107">
        <f t="shared" si="87"/>
        <v>0</v>
      </c>
      <c r="U663" s="107">
        <f t="shared" si="88"/>
        <v>0</v>
      </c>
      <c r="V663" s="107">
        <f t="shared" si="89"/>
        <v>0</v>
      </c>
      <c r="W663" s="107">
        <f t="shared" si="90"/>
        <v>0</v>
      </c>
      <c r="X663" s="107">
        <f t="shared" si="91"/>
        <v>0</v>
      </c>
      <c r="Y663" s="107">
        <f t="shared" si="92"/>
        <v>0</v>
      </c>
      <c r="Z663" s="107">
        <f t="shared" si="132"/>
        <v>0</v>
      </c>
      <c r="AA663" s="107">
        <f t="shared" si="133"/>
        <v>0</v>
      </c>
      <c r="AB663" s="107">
        <f t="shared" si="134"/>
        <v>0</v>
      </c>
      <c r="AC663" s="107">
        <f t="shared" si="135"/>
        <v>0</v>
      </c>
      <c r="AD663" s="107">
        <f t="shared" si="136"/>
        <v>0</v>
      </c>
      <c r="AE663" s="107">
        <f t="shared" si="137"/>
        <v>0</v>
      </c>
      <c r="AF663" s="107">
        <f t="shared" si="138"/>
        <v>0</v>
      </c>
      <c r="AG663" s="107">
        <f t="shared" si="139"/>
        <v>0</v>
      </c>
      <c r="AH663" s="107">
        <f t="shared" si="140"/>
        <v>0</v>
      </c>
      <c r="AI663" s="107">
        <f t="shared" si="141"/>
        <v>0</v>
      </c>
      <c r="AJ663" s="107">
        <f t="shared" si="142"/>
        <v>0</v>
      </c>
      <c r="AK663" s="107">
        <f t="shared" si="143"/>
        <v>0</v>
      </c>
    </row>
    <row r="664">
      <c r="A664" s="107"/>
      <c r="B664" s="107"/>
      <c r="C664" s="107"/>
      <c r="D664" s="107"/>
      <c r="E664" s="107"/>
      <c r="F664" s="108">
        <f t="shared" si="131"/>
        <v>19065</v>
      </c>
      <c r="G664" s="90" t="s">
        <v>854</v>
      </c>
      <c r="H664" s="14">
        <f>IF(ISNA(VLOOKUP(G664,Round4_Transactions!$A$2:$F$800,2,FALSE)), 0,VLOOKUP(G664,Round4_Transactions!$A$2:$F$800,2,FALSE))</f>
        <v>0</v>
      </c>
      <c r="I664" s="60">
        <f>IF(ISNA(VLOOKUP(G664,Round4_Transactions!$A$2:$F$800,3,FALSE)), 0,VLOOKUP(G664,Round4_Transactions!$A$2:$F$800,3,FALSE))</f>
        <v>0</v>
      </c>
      <c r="J664" s="60">
        <f>IF(ISNA(VLOOKUP(G664,Round4_Transactions!$A$2:$F$800,4,FALSE)), 0,VLOOKUP(G664,Round4_Transactions!$A$2:$F$800,4,FALSE))</f>
        <v>0</v>
      </c>
      <c r="K664" s="60">
        <f>IF(ISNA(VLOOKUP(G664,Round4_Transactions!$A$2:$F$800,5,FALSE)), 0,VLOOKUP(G664,Round4_Transactions!$A$2:$F$800,5,FALSE))</f>
        <v>0</v>
      </c>
      <c r="L664" s="86">
        <f>IF(ISNA(VLOOKUP(G664,Round4_Transactions!$A$2:$F$800,6,FALSE)), 0,VLOOKUP(G664,Round4_Transactions!$A$2:$F$800,6,FALSE))</f>
        <v>0</v>
      </c>
      <c r="M664" s="107">
        <f t="shared" si="79"/>
        <v>0</v>
      </c>
      <c r="N664" s="107">
        <f t="shared" si="81"/>
        <v>0</v>
      </c>
      <c r="O664" s="107">
        <f t="shared" si="82"/>
        <v>0</v>
      </c>
      <c r="P664" s="107">
        <f t="shared" si="83"/>
        <v>0</v>
      </c>
      <c r="Q664" s="107">
        <f t="shared" si="84"/>
        <v>0</v>
      </c>
      <c r="R664" s="107">
        <f t="shared" si="85"/>
        <v>0</v>
      </c>
      <c r="S664" s="107">
        <f t="shared" si="86"/>
        <v>0</v>
      </c>
      <c r="T664" s="107">
        <f t="shared" si="87"/>
        <v>0</v>
      </c>
      <c r="U664" s="107">
        <f t="shared" si="88"/>
        <v>0</v>
      </c>
      <c r="V664" s="107">
        <f t="shared" si="89"/>
        <v>0</v>
      </c>
      <c r="W664" s="107">
        <f t="shared" si="90"/>
        <v>0</v>
      </c>
      <c r="X664" s="107">
        <f t="shared" si="91"/>
        <v>0</v>
      </c>
      <c r="Y664" s="107">
        <f t="shared" si="92"/>
        <v>0</v>
      </c>
      <c r="Z664" s="107">
        <f t="shared" si="132"/>
        <v>0</v>
      </c>
      <c r="AA664" s="107">
        <f t="shared" si="133"/>
        <v>0</v>
      </c>
      <c r="AB664" s="107">
        <f t="shared" si="134"/>
        <v>0</v>
      </c>
      <c r="AC664" s="107">
        <f t="shared" si="135"/>
        <v>0</v>
      </c>
      <c r="AD664" s="107">
        <f t="shared" si="136"/>
        <v>0</v>
      </c>
      <c r="AE664" s="107">
        <f t="shared" si="137"/>
        <v>0</v>
      </c>
      <c r="AF664" s="107">
        <f t="shared" si="138"/>
        <v>0</v>
      </c>
      <c r="AG664" s="107">
        <f t="shared" si="139"/>
        <v>0</v>
      </c>
      <c r="AH664" s="107">
        <f t="shared" si="140"/>
        <v>0</v>
      </c>
      <c r="AI664" s="107">
        <f t="shared" si="141"/>
        <v>0</v>
      </c>
      <c r="AJ664" s="107">
        <f t="shared" si="142"/>
        <v>0</v>
      </c>
      <c r="AK664" s="107">
        <f t="shared" si="143"/>
        <v>0</v>
      </c>
    </row>
    <row r="665">
      <c r="A665" s="107"/>
      <c r="B665" s="107"/>
      <c r="C665" s="107"/>
      <c r="D665" s="107"/>
      <c r="E665" s="107"/>
      <c r="F665" s="108">
        <f t="shared" si="131"/>
        <v>19065</v>
      </c>
      <c r="G665" s="90" t="s">
        <v>855</v>
      </c>
      <c r="H665" s="14">
        <f>IF(ISNA(VLOOKUP(G665,Round4_Transactions!$A$2:$F$800,2,FALSE)), 0,VLOOKUP(G665,Round4_Transactions!$A$2:$F$800,2,FALSE))</f>
        <v>0</v>
      </c>
      <c r="I665" s="60">
        <f>IF(ISNA(VLOOKUP(G665,Round4_Transactions!$A$2:$F$800,3,FALSE)), 0,VLOOKUP(G665,Round4_Transactions!$A$2:$F$800,3,FALSE))</f>
        <v>0</v>
      </c>
      <c r="J665" s="60">
        <f>IF(ISNA(VLOOKUP(G665,Round4_Transactions!$A$2:$F$800,4,FALSE)), 0,VLOOKUP(G665,Round4_Transactions!$A$2:$F$800,4,FALSE))</f>
        <v>0</v>
      </c>
      <c r="K665" s="60">
        <f>IF(ISNA(VLOOKUP(G665,Round4_Transactions!$A$2:$F$800,5,FALSE)), 0,VLOOKUP(G665,Round4_Transactions!$A$2:$F$800,5,FALSE))</f>
        <v>0</v>
      </c>
      <c r="L665" s="86">
        <f>IF(ISNA(VLOOKUP(G665,Round4_Transactions!$A$2:$F$800,6,FALSE)), 0,VLOOKUP(G665,Round4_Transactions!$A$2:$F$800,6,FALSE))</f>
        <v>0</v>
      </c>
      <c r="M665" s="107">
        <f t="shared" si="79"/>
        <v>0</v>
      </c>
      <c r="N665" s="107">
        <f t="shared" si="81"/>
        <v>0</v>
      </c>
      <c r="O665" s="107">
        <f t="shared" si="82"/>
        <v>0</v>
      </c>
      <c r="P665" s="107">
        <f t="shared" si="83"/>
        <v>0</v>
      </c>
      <c r="Q665" s="107">
        <f t="shared" si="84"/>
        <v>0</v>
      </c>
      <c r="R665" s="107">
        <f t="shared" si="85"/>
        <v>0</v>
      </c>
      <c r="S665" s="107">
        <f t="shared" si="86"/>
        <v>0</v>
      </c>
      <c r="T665" s="107">
        <f t="shared" si="87"/>
        <v>0</v>
      </c>
      <c r="U665" s="107">
        <f t="shared" si="88"/>
        <v>0</v>
      </c>
      <c r="V665" s="107">
        <f t="shared" si="89"/>
        <v>0</v>
      </c>
      <c r="W665" s="107">
        <f t="shared" si="90"/>
        <v>0</v>
      </c>
      <c r="X665" s="107">
        <f t="shared" si="91"/>
        <v>0</v>
      </c>
      <c r="Y665" s="107">
        <f t="shared" si="92"/>
        <v>0</v>
      </c>
      <c r="Z665" s="107">
        <f t="shared" si="132"/>
        <v>0</v>
      </c>
      <c r="AA665" s="107">
        <f t="shared" si="133"/>
        <v>0</v>
      </c>
      <c r="AB665" s="107">
        <f t="shared" si="134"/>
        <v>0</v>
      </c>
      <c r="AC665" s="107">
        <f t="shared" si="135"/>
        <v>0</v>
      </c>
      <c r="AD665" s="107">
        <f t="shared" si="136"/>
        <v>0</v>
      </c>
      <c r="AE665" s="107">
        <f t="shared" si="137"/>
        <v>0</v>
      </c>
      <c r="AF665" s="107">
        <f t="shared" si="138"/>
        <v>0</v>
      </c>
      <c r="AG665" s="107">
        <f t="shared" si="139"/>
        <v>0</v>
      </c>
      <c r="AH665" s="107">
        <f t="shared" si="140"/>
        <v>0</v>
      </c>
      <c r="AI665" s="107">
        <f t="shared" si="141"/>
        <v>0</v>
      </c>
      <c r="AJ665" s="107">
        <f t="shared" si="142"/>
        <v>0</v>
      </c>
      <c r="AK665" s="107">
        <f t="shared" si="143"/>
        <v>0</v>
      </c>
    </row>
    <row r="666">
      <c r="A666" s="107"/>
      <c r="B666" s="107"/>
      <c r="C666" s="107"/>
      <c r="D666" s="107"/>
      <c r="E666" s="107"/>
      <c r="F666" s="108">
        <f t="shared" si="131"/>
        <v>19065</v>
      </c>
      <c r="G666" s="90" t="s">
        <v>856</v>
      </c>
      <c r="H666" s="14">
        <f>IF(ISNA(VLOOKUP(G666,Round4_Transactions!$A$2:$F$800,2,FALSE)), 0,VLOOKUP(G666,Round4_Transactions!$A$2:$F$800,2,FALSE))</f>
        <v>0</v>
      </c>
      <c r="I666" s="60">
        <f>IF(ISNA(VLOOKUP(G666,Round4_Transactions!$A$2:$F$800,3,FALSE)), 0,VLOOKUP(G666,Round4_Transactions!$A$2:$F$800,3,FALSE))</f>
        <v>0</v>
      </c>
      <c r="J666" s="60">
        <f>IF(ISNA(VLOOKUP(G666,Round4_Transactions!$A$2:$F$800,4,FALSE)), 0,VLOOKUP(G666,Round4_Transactions!$A$2:$F$800,4,FALSE))</f>
        <v>0</v>
      </c>
      <c r="K666" s="60">
        <f>IF(ISNA(VLOOKUP(G666,Round4_Transactions!$A$2:$F$800,5,FALSE)), 0,VLOOKUP(G666,Round4_Transactions!$A$2:$F$800,5,FALSE))</f>
        <v>0</v>
      </c>
      <c r="L666" s="86">
        <f>IF(ISNA(VLOOKUP(G666,Round4_Transactions!$A$2:$F$800,6,FALSE)), 0,VLOOKUP(G666,Round4_Transactions!$A$2:$F$800,6,FALSE))</f>
        <v>0</v>
      </c>
      <c r="M666" s="107">
        <f t="shared" si="79"/>
        <v>0</v>
      </c>
      <c r="N666" s="107">
        <f t="shared" si="81"/>
        <v>0</v>
      </c>
      <c r="O666" s="107">
        <f t="shared" si="82"/>
        <v>0</v>
      </c>
      <c r="P666" s="107">
        <f t="shared" si="83"/>
        <v>0</v>
      </c>
      <c r="Q666" s="107">
        <f t="shared" si="84"/>
        <v>0</v>
      </c>
      <c r="R666" s="107">
        <f t="shared" si="85"/>
        <v>0</v>
      </c>
      <c r="S666" s="107">
        <f t="shared" si="86"/>
        <v>0</v>
      </c>
      <c r="T666" s="107">
        <f t="shared" si="87"/>
        <v>0</v>
      </c>
      <c r="U666" s="107">
        <f t="shared" si="88"/>
        <v>0</v>
      </c>
      <c r="V666" s="107">
        <f t="shared" si="89"/>
        <v>0</v>
      </c>
      <c r="W666" s="107">
        <f t="shared" si="90"/>
        <v>0</v>
      </c>
      <c r="X666" s="107">
        <f t="shared" si="91"/>
        <v>0</v>
      </c>
      <c r="Y666" s="107">
        <f t="shared" si="92"/>
        <v>0</v>
      </c>
      <c r="Z666" s="107">
        <f t="shared" si="132"/>
        <v>0</v>
      </c>
      <c r="AA666" s="107">
        <f t="shared" si="133"/>
        <v>0</v>
      </c>
      <c r="AB666" s="107">
        <f t="shared" si="134"/>
        <v>0</v>
      </c>
      <c r="AC666" s="107">
        <f t="shared" si="135"/>
        <v>0</v>
      </c>
      <c r="AD666" s="107">
        <f t="shared" si="136"/>
        <v>0</v>
      </c>
      <c r="AE666" s="107">
        <f t="shared" si="137"/>
        <v>0</v>
      </c>
      <c r="AF666" s="107">
        <f t="shared" si="138"/>
        <v>0</v>
      </c>
      <c r="AG666" s="107">
        <f t="shared" si="139"/>
        <v>0</v>
      </c>
      <c r="AH666" s="107">
        <f t="shared" si="140"/>
        <v>0</v>
      </c>
      <c r="AI666" s="107">
        <f t="shared" si="141"/>
        <v>0</v>
      </c>
      <c r="AJ666" s="107">
        <f t="shared" si="142"/>
        <v>0</v>
      </c>
      <c r="AK666" s="107">
        <f t="shared" si="143"/>
        <v>0</v>
      </c>
    </row>
    <row r="667">
      <c r="A667" s="107"/>
      <c r="B667" s="107"/>
      <c r="C667" s="107"/>
      <c r="D667" s="107"/>
      <c r="E667" s="107"/>
      <c r="F667" s="108">
        <f t="shared" si="131"/>
        <v>19065</v>
      </c>
      <c r="G667" s="90" t="s">
        <v>857</v>
      </c>
      <c r="H667" s="14">
        <f>IF(ISNA(VLOOKUP(G667,Round4_Transactions!$A$2:$F$800,2,FALSE)), 0,VLOOKUP(G667,Round4_Transactions!$A$2:$F$800,2,FALSE))</f>
        <v>0</v>
      </c>
      <c r="I667" s="60">
        <f>IF(ISNA(VLOOKUP(G667,Round4_Transactions!$A$2:$F$800,3,FALSE)), 0,VLOOKUP(G667,Round4_Transactions!$A$2:$F$800,3,FALSE))</f>
        <v>0</v>
      </c>
      <c r="J667" s="60">
        <f>IF(ISNA(VLOOKUP(G667,Round4_Transactions!$A$2:$F$800,4,FALSE)), 0,VLOOKUP(G667,Round4_Transactions!$A$2:$F$800,4,FALSE))</f>
        <v>0</v>
      </c>
      <c r="K667" s="60">
        <f>IF(ISNA(VLOOKUP(G667,Round4_Transactions!$A$2:$F$800,5,FALSE)), 0,VLOOKUP(G667,Round4_Transactions!$A$2:$F$800,5,FALSE))</f>
        <v>0</v>
      </c>
      <c r="L667" s="86">
        <f>IF(ISNA(VLOOKUP(G667,Round4_Transactions!$A$2:$F$800,6,FALSE)), 0,VLOOKUP(G667,Round4_Transactions!$A$2:$F$800,6,FALSE))</f>
        <v>0</v>
      </c>
      <c r="M667" s="107">
        <f t="shared" si="79"/>
        <v>0</v>
      </c>
      <c r="N667" s="107">
        <f t="shared" si="81"/>
        <v>0</v>
      </c>
      <c r="O667" s="107">
        <f t="shared" si="82"/>
        <v>0</v>
      </c>
      <c r="P667" s="107">
        <f t="shared" si="83"/>
        <v>0</v>
      </c>
      <c r="Q667" s="107">
        <f t="shared" si="84"/>
        <v>0</v>
      </c>
      <c r="R667" s="107">
        <f t="shared" si="85"/>
        <v>0</v>
      </c>
      <c r="S667" s="107">
        <f t="shared" si="86"/>
        <v>0</v>
      </c>
      <c r="T667" s="107">
        <f t="shared" si="87"/>
        <v>0</v>
      </c>
      <c r="U667" s="107">
        <f t="shared" si="88"/>
        <v>0</v>
      </c>
      <c r="V667" s="107">
        <f t="shared" si="89"/>
        <v>0</v>
      </c>
      <c r="W667" s="107">
        <f t="shared" si="90"/>
        <v>0</v>
      </c>
      <c r="X667" s="107">
        <f t="shared" si="91"/>
        <v>0</v>
      </c>
      <c r="Y667" s="107">
        <f t="shared" si="92"/>
        <v>0</v>
      </c>
      <c r="Z667" s="107">
        <f t="shared" si="132"/>
        <v>0</v>
      </c>
      <c r="AA667" s="107">
        <f t="shared" si="133"/>
        <v>0</v>
      </c>
      <c r="AB667" s="107">
        <f t="shared" si="134"/>
        <v>0</v>
      </c>
      <c r="AC667" s="107">
        <f t="shared" si="135"/>
        <v>0</v>
      </c>
      <c r="AD667" s="107">
        <f t="shared" si="136"/>
        <v>0</v>
      </c>
      <c r="AE667" s="107">
        <f t="shared" si="137"/>
        <v>0</v>
      </c>
      <c r="AF667" s="107">
        <f t="shared" si="138"/>
        <v>0</v>
      </c>
      <c r="AG667" s="107">
        <f t="shared" si="139"/>
        <v>0</v>
      </c>
      <c r="AH667" s="107">
        <f t="shared" si="140"/>
        <v>0</v>
      </c>
      <c r="AI667" s="107">
        <f t="shared" si="141"/>
        <v>0</v>
      </c>
      <c r="AJ667" s="107">
        <f t="shared" si="142"/>
        <v>0</v>
      </c>
      <c r="AK667" s="107">
        <f t="shared" si="143"/>
        <v>0</v>
      </c>
    </row>
    <row r="668">
      <c r="A668" s="107"/>
      <c r="B668" s="107"/>
      <c r="C668" s="107"/>
      <c r="D668" s="107"/>
      <c r="E668" s="107"/>
      <c r="F668" s="108">
        <f t="shared" si="131"/>
        <v>19065</v>
      </c>
      <c r="G668" s="90" t="s">
        <v>858</v>
      </c>
      <c r="H668" s="14">
        <f>IF(ISNA(VLOOKUP(G668,Round4_Transactions!$A$2:$F$800,2,FALSE)), 0,VLOOKUP(G668,Round4_Transactions!$A$2:$F$800,2,FALSE))</f>
        <v>0</v>
      </c>
      <c r="I668" s="60">
        <f>IF(ISNA(VLOOKUP(G668,Round4_Transactions!$A$2:$F$800,3,FALSE)), 0,VLOOKUP(G668,Round4_Transactions!$A$2:$F$800,3,FALSE))</f>
        <v>0</v>
      </c>
      <c r="J668" s="60">
        <f>IF(ISNA(VLOOKUP(G668,Round4_Transactions!$A$2:$F$800,4,FALSE)), 0,VLOOKUP(G668,Round4_Transactions!$A$2:$F$800,4,FALSE))</f>
        <v>0</v>
      </c>
      <c r="K668" s="60">
        <f>IF(ISNA(VLOOKUP(G668,Round4_Transactions!$A$2:$F$800,5,FALSE)), 0,VLOOKUP(G668,Round4_Transactions!$A$2:$F$800,5,FALSE))</f>
        <v>0</v>
      </c>
      <c r="L668" s="86">
        <f>IF(ISNA(VLOOKUP(G668,Round4_Transactions!$A$2:$F$800,6,FALSE)), 0,VLOOKUP(G668,Round4_Transactions!$A$2:$F$800,6,FALSE))</f>
        <v>0</v>
      </c>
      <c r="M668" s="107">
        <f t="shared" si="79"/>
        <v>0</v>
      </c>
      <c r="N668" s="107">
        <f t="shared" si="81"/>
        <v>0</v>
      </c>
      <c r="O668" s="107">
        <f t="shared" si="82"/>
        <v>0</v>
      </c>
      <c r="P668" s="107">
        <f t="shared" si="83"/>
        <v>0</v>
      </c>
      <c r="Q668" s="107">
        <f t="shared" si="84"/>
        <v>0</v>
      </c>
      <c r="R668" s="107">
        <f t="shared" si="85"/>
        <v>0</v>
      </c>
      <c r="S668" s="107">
        <f t="shared" si="86"/>
        <v>0</v>
      </c>
      <c r="T668" s="107">
        <f t="shared" si="87"/>
        <v>0</v>
      </c>
      <c r="U668" s="107">
        <f t="shared" si="88"/>
        <v>0</v>
      </c>
      <c r="V668" s="107">
        <f t="shared" si="89"/>
        <v>0</v>
      </c>
      <c r="W668" s="107">
        <f t="shared" si="90"/>
        <v>0</v>
      </c>
      <c r="X668" s="107">
        <f t="shared" si="91"/>
        <v>0</v>
      </c>
      <c r="Y668" s="107">
        <f t="shared" si="92"/>
        <v>0</v>
      </c>
      <c r="Z668" s="107">
        <f t="shared" si="132"/>
        <v>0</v>
      </c>
      <c r="AA668" s="107">
        <f t="shared" si="133"/>
        <v>0</v>
      </c>
      <c r="AB668" s="107">
        <f t="shared" si="134"/>
        <v>0</v>
      </c>
      <c r="AC668" s="107">
        <f t="shared" si="135"/>
        <v>0</v>
      </c>
      <c r="AD668" s="107">
        <f t="shared" si="136"/>
        <v>0</v>
      </c>
      <c r="AE668" s="107">
        <f t="shared" si="137"/>
        <v>0</v>
      </c>
      <c r="AF668" s="107">
        <f t="shared" si="138"/>
        <v>0</v>
      </c>
      <c r="AG668" s="107">
        <f t="shared" si="139"/>
        <v>0</v>
      </c>
      <c r="AH668" s="107">
        <f t="shared" si="140"/>
        <v>0</v>
      </c>
      <c r="AI668" s="107">
        <f t="shared" si="141"/>
        <v>0</v>
      </c>
      <c r="AJ668" s="107">
        <f t="shared" si="142"/>
        <v>0</v>
      </c>
      <c r="AK668" s="107">
        <f t="shared" si="143"/>
        <v>0</v>
      </c>
    </row>
    <row r="669">
      <c r="A669" s="107"/>
      <c r="B669" s="107"/>
      <c r="C669" s="107"/>
      <c r="D669" s="107"/>
      <c r="E669" s="107"/>
      <c r="F669" s="108">
        <f t="shared" si="131"/>
        <v>19065</v>
      </c>
      <c r="G669" s="90" t="s">
        <v>859</v>
      </c>
      <c r="H669" s="14">
        <f>IF(ISNA(VLOOKUP(G669,Round4_Transactions!$A$2:$F$800,2,FALSE)), 0,VLOOKUP(G669,Round4_Transactions!$A$2:$F$800,2,FALSE))</f>
        <v>0</v>
      </c>
      <c r="I669" s="60">
        <f>IF(ISNA(VLOOKUP(G669,Round4_Transactions!$A$2:$F$800,3,FALSE)), 0,VLOOKUP(G669,Round4_Transactions!$A$2:$F$800,3,FALSE))</f>
        <v>0</v>
      </c>
      <c r="J669" s="60">
        <f>IF(ISNA(VLOOKUP(G669,Round4_Transactions!$A$2:$F$800,4,FALSE)), 0,VLOOKUP(G669,Round4_Transactions!$A$2:$F$800,4,FALSE))</f>
        <v>0</v>
      </c>
      <c r="K669" s="60">
        <f>IF(ISNA(VLOOKUP(G669,Round4_Transactions!$A$2:$F$800,5,FALSE)), 0,VLOOKUP(G669,Round4_Transactions!$A$2:$F$800,5,FALSE))</f>
        <v>0</v>
      </c>
      <c r="L669" s="86">
        <f>IF(ISNA(VLOOKUP(G669,Round4_Transactions!$A$2:$F$800,6,FALSE)), 0,VLOOKUP(G669,Round4_Transactions!$A$2:$F$800,6,FALSE))</f>
        <v>0</v>
      </c>
      <c r="M669" s="107">
        <f t="shared" si="79"/>
        <v>0</v>
      </c>
      <c r="N669" s="107">
        <f t="shared" si="81"/>
        <v>0</v>
      </c>
      <c r="O669" s="107">
        <f t="shared" si="82"/>
        <v>0</v>
      </c>
      <c r="P669" s="107">
        <f t="shared" si="83"/>
        <v>0</v>
      </c>
      <c r="Q669" s="107">
        <f t="shared" si="84"/>
        <v>0</v>
      </c>
      <c r="R669" s="107">
        <f t="shared" si="85"/>
        <v>0</v>
      </c>
      <c r="S669" s="107">
        <f t="shared" si="86"/>
        <v>0</v>
      </c>
      <c r="T669" s="107">
        <f t="shared" si="87"/>
        <v>0</v>
      </c>
      <c r="U669" s="107">
        <f t="shared" si="88"/>
        <v>0</v>
      </c>
      <c r="V669" s="107">
        <f t="shared" si="89"/>
        <v>0</v>
      </c>
      <c r="W669" s="107">
        <f t="shared" si="90"/>
        <v>0</v>
      </c>
      <c r="X669" s="107">
        <f t="shared" si="91"/>
        <v>0</v>
      </c>
      <c r="Y669" s="107">
        <f t="shared" si="92"/>
        <v>0</v>
      </c>
      <c r="Z669" s="107">
        <f t="shared" si="132"/>
        <v>0</v>
      </c>
      <c r="AA669" s="107">
        <f t="shared" si="133"/>
        <v>0</v>
      </c>
      <c r="AB669" s="107">
        <f t="shared" si="134"/>
        <v>0</v>
      </c>
      <c r="AC669" s="107">
        <f t="shared" si="135"/>
        <v>0</v>
      </c>
      <c r="AD669" s="107">
        <f t="shared" si="136"/>
        <v>0</v>
      </c>
      <c r="AE669" s="107">
        <f t="shared" si="137"/>
        <v>0</v>
      </c>
      <c r="AF669" s="107">
        <f t="shared" si="138"/>
        <v>0</v>
      </c>
      <c r="AG669" s="107">
        <f t="shared" si="139"/>
        <v>0</v>
      </c>
      <c r="AH669" s="107">
        <f t="shared" si="140"/>
        <v>0</v>
      </c>
      <c r="AI669" s="107">
        <f t="shared" si="141"/>
        <v>0</v>
      </c>
      <c r="AJ669" s="107">
        <f t="shared" si="142"/>
        <v>0</v>
      </c>
      <c r="AK669" s="107">
        <f t="shared" si="143"/>
        <v>0</v>
      </c>
    </row>
    <row r="670">
      <c r="A670" s="107"/>
      <c r="B670" s="107"/>
      <c r="C670" s="107"/>
      <c r="D670" s="107"/>
      <c r="E670" s="107"/>
      <c r="F670" s="108">
        <f t="shared" si="131"/>
        <v>19065</v>
      </c>
      <c r="G670" s="90" t="s">
        <v>860</v>
      </c>
      <c r="H670" s="14">
        <f>IF(ISNA(VLOOKUP(G670,Round4_Transactions!$A$2:$F$800,2,FALSE)), 0,VLOOKUP(G670,Round4_Transactions!$A$2:$F$800,2,FALSE))</f>
        <v>0</v>
      </c>
      <c r="I670" s="60">
        <f>IF(ISNA(VLOOKUP(G670,Round4_Transactions!$A$2:$F$800,3,FALSE)), 0,VLOOKUP(G670,Round4_Transactions!$A$2:$F$800,3,FALSE))</f>
        <v>0</v>
      </c>
      <c r="J670" s="60">
        <f>IF(ISNA(VLOOKUP(G670,Round4_Transactions!$A$2:$F$800,4,FALSE)), 0,VLOOKUP(G670,Round4_Transactions!$A$2:$F$800,4,FALSE))</f>
        <v>0</v>
      </c>
      <c r="K670" s="60">
        <f>IF(ISNA(VLOOKUP(G670,Round4_Transactions!$A$2:$F$800,5,FALSE)), 0,VLOOKUP(G670,Round4_Transactions!$A$2:$F$800,5,FALSE))</f>
        <v>0</v>
      </c>
      <c r="L670" s="86">
        <f>IF(ISNA(VLOOKUP(G670,Round4_Transactions!$A$2:$F$800,6,FALSE)), 0,VLOOKUP(G670,Round4_Transactions!$A$2:$F$800,6,FALSE))</f>
        <v>0</v>
      </c>
      <c r="M670" s="107">
        <f t="shared" si="79"/>
        <v>0</v>
      </c>
      <c r="N670" s="107">
        <f t="shared" si="81"/>
        <v>0</v>
      </c>
      <c r="O670" s="107">
        <f t="shared" si="82"/>
        <v>0</v>
      </c>
      <c r="P670" s="107">
        <f t="shared" si="83"/>
        <v>0</v>
      </c>
      <c r="Q670" s="107">
        <f t="shared" si="84"/>
        <v>0</v>
      </c>
      <c r="R670" s="107">
        <f t="shared" si="85"/>
        <v>0</v>
      </c>
      <c r="S670" s="107">
        <f t="shared" si="86"/>
        <v>0</v>
      </c>
      <c r="T670" s="107">
        <f t="shared" si="87"/>
        <v>0</v>
      </c>
      <c r="U670" s="107">
        <f t="shared" si="88"/>
        <v>0</v>
      </c>
      <c r="V670" s="107">
        <f t="shared" si="89"/>
        <v>0</v>
      </c>
      <c r="W670" s="107">
        <f t="shared" si="90"/>
        <v>0</v>
      </c>
      <c r="X670" s="107">
        <f t="shared" si="91"/>
        <v>0</v>
      </c>
      <c r="Y670" s="107">
        <f t="shared" si="92"/>
        <v>0</v>
      </c>
      <c r="Z670" s="107">
        <f t="shared" si="132"/>
        <v>0</v>
      </c>
      <c r="AA670" s="107">
        <f t="shared" si="133"/>
        <v>0</v>
      </c>
      <c r="AB670" s="107">
        <f t="shared" si="134"/>
        <v>0</v>
      </c>
      <c r="AC670" s="107">
        <f t="shared" si="135"/>
        <v>0</v>
      </c>
      <c r="AD670" s="107">
        <f t="shared" si="136"/>
        <v>0</v>
      </c>
      <c r="AE670" s="107">
        <f t="shared" si="137"/>
        <v>0</v>
      </c>
      <c r="AF670" s="107">
        <f t="shared" si="138"/>
        <v>0</v>
      </c>
      <c r="AG670" s="107">
        <f t="shared" si="139"/>
        <v>0</v>
      </c>
      <c r="AH670" s="107">
        <f t="shared" si="140"/>
        <v>0</v>
      </c>
      <c r="AI670" s="107">
        <f t="shared" si="141"/>
        <v>0</v>
      </c>
      <c r="AJ670" s="107">
        <f t="shared" si="142"/>
        <v>0</v>
      </c>
      <c r="AK670" s="107">
        <f t="shared" si="143"/>
        <v>0</v>
      </c>
    </row>
    <row r="671">
      <c r="A671" s="107"/>
      <c r="B671" s="107"/>
      <c r="C671" s="107"/>
      <c r="D671" s="107"/>
      <c r="E671" s="107"/>
      <c r="F671" s="108">
        <f t="shared" si="131"/>
        <v>19065</v>
      </c>
      <c r="G671" s="90" t="s">
        <v>861</v>
      </c>
      <c r="H671" s="14">
        <f>IF(ISNA(VLOOKUP(G671,Round4_Transactions!$A$2:$F$800,2,FALSE)), 0,VLOOKUP(G671,Round4_Transactions!$A$2:$F$800,2,FALSE))</f>
        <v>0</v>
      </c>
      <c r="I671" s="60">
        <f>IF(ISNA(VLOOKUP(G671,Round4_Transactions!$A$2:$F$800,3,FALSE)), 0,VLOOKUP(G671,Round4_Transactions!$A$2:$F$800,3,FALSE))</f>
        <v>0</v>
      </c>
      <c r="J671" s="60">
        <f>IF(ISNA(VLOOKUP(G671,Round4_Transactions!$A$2:$F$800,4,FALSE)), 0,VLOOKUP(G671,Round4_Transactions!$A$2:$F$800,4,FALSE))</f>
        <v>0</v>
      </c>
      <c r="K671" s="60">
        <f>IF(ISNA(VLOOKUP(G671,Round4_Transactions!$A$2:$F$800,5,FALSE)), 0,VLOOKUP(G671,Round4_Transactions!$A$2:$F$800,5,FALSE))</f>
        <v>0</v>
      </c>
      <c r="L671" s="86">
        <f>IF(ISNA(VLOOKUP(G671,Round4_Transactions!$A$2:$F$800,6,FALSE)), 0,VLOOKUP(G671,Round4_Transactions!$A$2:$F$800,6,FALSE))</f>
        <v>0</v>
      </c>
      <c r="M671" s="107">
        <f t="shared" si="79"/>
        <v>0</v>
      </c>
      <c r="N671" s="107">
        <f t="shared" si="81"/>
        <v>0</v>
      </c>
      <c r="O671" s="107">
        <f t="shared" si="82"/>
        <v>0</v>
      </c>
      <c r="P671" s="107">
        <f t="shared" si="83"/>
        <v>0</v>
      </c>
      <c r="Q671" s="107">
        <f t="shared" si="84"/>
        <v>0</v>
      </c>
      <c r="R671" s="107">
        <f t="shared" si="85"/>
        <v>0</v>
      </c>
      <c r="S671" s="107">
        <f t="shared" si="86"/>
        <v>0</v>
      </c>
      <c r="T671" s="107">
        <f t="shared" si="87"/>
        <v>0</v>
      </c>
      <c r="U671" s="107">
        <f t="shared" si="88"/>
        <v>0</v>
      </c>
      <c r="V671" s="107">
        <f t="shared" si="89"/>
        <v>0</v>
      </c>
      <c r="W671" s="107">
        <f t="shared" si="90"/>
        <v>0</v>
      </c>
      <c r="X671" s="107">
        <f t="shared" si="91"/>
        <v>0</v>
      </c>
      <c r="Y671" s="107">
        <f t="shared" si="92"/>
        <v>0</v>
      </c>
      <c r="Z671" s="107">
        <f t="shared" si="132"/>
        <v>0</v>
      </c>
      <c r="AA671" s="107">
        <f t="shared" si="133"/>
        <v>0</v>
      </c>
      <c r="AB671" s="107">
        <f t="shared" si="134"/>
        <v>0</v>
      </c>
      <c r="AC671" s="107">
        <f t="shared" si="135"/>
        <v>0</v>
      </c>
      <c r="AD671" s="107">
        <f t="shared" si="136"/>
        <v>0</v>
      </c>
      <c r="AE671" s="107">
        <f t="shared" si="137"/>
        <v>0</v>
      </c>
      <c r="AF671" s="107">
        <f t="shared" si="138"/>
        <v>0</v>
      </c>
      <c r="AG671" s="107">
        <f t="shared" si="139"/>
        <v>0</v>
      </c>
      <c r="AH671" s="107">
        <f t="shared" si="140"/>
        <v>0</v>
      </c>
      <c r="AI671" s="107">
        <f t="shared" si="141"/>
        <v>0</v>
      </c>
      <c r="AJ671" s="107">
        <f t="shared" si="142"/>
        <v>0</v>
      </c>
      <c r="AK671" s="107">
        <f t="shared" si="143"/>
        <v>0</v>
      </c>
    </row>
    <row r="672">
      <c r="A672" s="107"/>
      <c r="B672" s="107"/>
      <c r="C672" s="107"/>
      <c r="D672" s="107"/>
      <c r="E672" s="107"/>
      <c r="F672" s="108">
        <f t="shared" si="131"/>
        <v>19065</v>
      </c>
      <c r="G672" s="90" t="s">
        <v>862</v>
      </c>
      <c r="H672" s="14">
        <f>IF(ISNA(VLOOKUP(G672,Round4_Transactions!$A$2:$F$800,2,FALSE)), 0,VLOOKUP(G672,Round4_Transactions!$A$2:$F$800,2,FALSE))</f>
        <v>0</v>
      </c>
      <c r="I672" s="60">
        <f>IF(ISNA(VLOOKUP(G672,Round4_Transactions!$A$2:$F$800,3,FALSE)), 0,VLOOKUP(G672,Round4_Transactions!$A$2:$F$800,3,FALSE))</f>
        <v>0</v>
      </c>
      <c r="J672" s="60">
        <f>IF(ISNA(VLOOKUP(G672,Round4_Transactions!$A$2:$F$800,4,FALSE)), 0,VLOOKUP(G672,Round4_Transactions!$A$2:$F$800,4,FALSE))</f>
        <v>0</v>
      </c>
      <c r="K672" s="60">
        <f>IF(ISNA(VLOOKUP(G672,Round4_Transactions!$A$2:$F$800,5,FALSE)), 0,VLOOKUP(G672,Round4_Transactions!$A$2:$F$800,5,FALSE))</f>
        <v>0</v>
      </c>
      <c r="L672" s="86">
        <f>IF(ISNA(VLOOKUP(G672,Round4_Transactions!$A$2:$F$800,6,FALSE)), 0,VLOOKUP(G672,Round4_Transactions!$A$2:$F$800,6,FALSE))</f>
        <v>0</v>
      </c>
      <c r="M672" s="107">
        <f t="shared" si="79"/>
        <v>0</v>
      </c>
      <c r="N672" s="107">
        <f t="shared" si="81"/>
        <v>0</v>
      </c>
      <c r="O672" s="107">
        <f t="shared" si="82"/>
        <v>0</v>
      </c>
      <c r="P672" s="107">
        <f t="shared" si="83"/>
        <v>0</v>
      </c>
      <c r="Q672" s="107">
        <f t="shared" si="84"/>
        <v>0</v>
      </c>
      <c r="R672" s="107">
        <f t="shared" si="85"/>
        <v>0</v>
      </c>
      <c r="S672" s="107">
        <f t="shared" si="86"/>
        <v>0</v>
      </c>
      <c r="T672" s="107">
        <f t="shared" si="87"/>
        <v>0</v>
      </c>
      <c r="U672" s="107">
        <f t="shared" si="88"/>
        <v>0</v>
      </c>
      <c r="V672" s="107">
        <f t="shared" si="89"/>
        <v>0</v>
      </c>
      <c r="W672" s="107">
        <f t="shared" si="90"/>
        <v>0</v>
      </c>
      <c r="X672" s="107">
        <f t="shared" si="91"/>
        <v>0</v>
      </c>
      <c r="Y672" s="107">
        <f t="shared" si="92"/>
        <v>0</v>
      </c>
      <c r="Z672" s="107">
        <f t="shared" si="132"/>
        <v>0</v>
      </c>
      <c r="AA672" s="107">
        <f t="shared" si="133"/>
        <v>0</v>
      </c>
      <c r="AB672" s="107">
        <f t="shared" si="134"/>
        <v>0</v>
      </c>
      <c r="AC672" s="107">
        <f t="shared" si="135"/>
        <v>0</v>
      </c>
      <c r="AD672" s="107">
        <f t="shared" si="136"/>
        <v>0</v>
      </c>
      <c r="AE672" s="107">
        <f t="shared" si="137"/>
        <v>0</v>
      </c>
      <c r="AF672" s="107">
        <f t="shared" si="138"/>
        <v>0</v>
      </c>
      <c r="AG672" s="107">
        <f t="shared" si="139"/>
        <v>0</v>
      </c>
      <c r="AH672" s="107">
        <f t="shared" si="140"/>
        <v>0</v>
      </c>
      <c r="AI672" s="107">
        <f t="shared" si="141"/>
        <v>0</v>
      </c>
      <c r="AJ672" s="107">
        <f t="shared" si="142"/>
        <v>0</v>
      </c>
      <c r="AK672" s="107">
        <f t="shared" si="143"/>
        <v>0</v>
      </c>
    </row>
    <row r="673">
      <c r="A673" s="107"/>
      <c r="B673" s="107"/>
      <c r="C673" s="107"/>
      <c r="D673" s="107"/>
      <c r="E673" s="107"/>
      <c r="F673" s="108">
        <f t="shared" si="131"/>
        <v>19065</v>
      </c>
      <c r="G673" s="90" t="s">
        <v>863</v>
      </c>
      <c r="H673" s="14">
        <f>IF(ISNA(VLOOKUP(G673,Round4_Transactions!$A$2:$F$800,2,FALSE)), 0,VLOOKUP(G673,Round4_Transactions!$A$2:$F$800,2,FALSE))</f>
        <v>0</v>
      </c>
      <c r="I673" s="60">
        <f>IF(ISNA(VLOOKUP(G673,Round4_Transactions!$A$2:$F$800,3,FALSE)), 0,VLOOKUP(G673,Round4_Transactions!$A$2:$F$800,3,FALSE))</f>
        <v>0</v>
      </c>
      <c r="J673" s="60">
        <f>IF(ISNA(VLOOKUP(G673,Round4_Transactions!$A$2:$F$800,4,FALSE)), 0,VLOOKUP(G673,Round4_Transactions!$A$2:$F$800,4,FALSE))</f>
        <v>0</v>
      </c>
      <c r="K673" s="60">
        <f>IF(ISNA(VLOOKUP(G673,Round4_Transactions!$A$2:$F$800,5,FALSE)), 0,VLOOKUP(G673,Round4_Transactions!$A$2:$F$800,5,FALSE))</f>
        <v>0</v>
      </c>
      <c r="L673" s="86">
        <f>IF(ISNA(VLOOKUP(G673,Round4_Transactions!$A$2:$F$800,6,FALSE)), 0,VLOOKUP(G673,Round4_Transactions!$A$2:$F$800,6,FALSE))</f>
        <v>0</v>
      </c>
      <c r="M673" s="107">
        <f t="shared" si="79"/>
        <v>0</v>
      </c>
      <c r="N673" s="107">
        <f t="shared" si="81"/>
        <v>0</v>
      </c>
      <c r="O673" s="107">
        <f t="shared" si="82"/>
        <v>0</v>
      </c>
      <c r="P673" s="107">
        <f t="shared" si="83"/>
        <v>0</v>
      </c>
      <c r="Q673" s="107">
        <f t="shared" si="84"/>
        <v>0</v>
      </c>
      <c r="R673" s="107">
        <f t="shared" si="85"/>
        <v>0</v>
      </c>
      <c r="S673" s="107">
        <f t="shared" si="86"/>
        <v>0</v>
      </c>
      <c r="T673" s="107">
        <f t="shared" si="87"/>
        <v>0</v>
      </c>
      <c r="U673" s="107">
        <f t="shared" si="88"/>
        <v>0</v>
      </c>
      <c r="V673" s="107">
        <f t="shared" si="89"/>
        <v>0</v>
      </c>
      <c r="W673" s="107">
        <f t="shared" si="90"/>
        <v>0</v>
      </c>
      <c r="X673" s="107">
        <f t="shared" si="91"/>
        <v>0</v>
      </c>
      <c r="Y673" s="107">
        <f t="shared" si="92"/>
        <v>0</v>
      </c>
      <c r="Z673" s="107">
        <f t="shared" si="132"/>
        <v>0</v>
      </c>
      <c r="AA673" s="107">
        <f t="shared" si="133"/>
        <v>0</v>
      </c>
      <c r="AB673" s="107">
        <f t="shared" si="134"/>
        <v>0</v>
      </c>
      <c r="AC673" s="107">
        <f t="shared" si="135"/>
        <v>0</v>
      </c>
      <c r="AD673" s="107">
        <f t="shared" si="136"/>
        <v>0</v>
      </c>
      <c r="AE673" s="107">
        <f t="shared" si="137"/>
        <v>0</v>
      </c>
      <c r="AF673" s="107">
        <f t="shared" si="138"/>
        <v>0</v>
      </c>
      <c r="AG673" s="107">
        <f t="shared" si="139"/>
        <v>0</v>
      </c>
      <c r="AH673" s="107">
        <f t="shared" si="140"/>
        <v>0</v>
      </c>
      <c r="AI673" s="107">
        <f t="shared" si="141"/>
        <v>0</v>
      </c>
      <c r="AJ673" s="107">
        <f t="shared" si="142"/>
        <v>0</v>
      </c>
      <c r="AK673" s="107">
        <f t="shared" si="143"/>
        <v>0</v>
      </c>
    </row>
    <row r="674">
      <c r="A674" s="107"/>
      <c r="B674" s="107"/>
      <c r="C674" s="107"/>
      <c r="D674" s="107"/>
      <c r="E674" s="107"/>
      <c r="F674" s="108">
        <f t="shared" si="131"/>
        <v>19065</v>
      </c>
      <c r="G674" s="90" t="s">
        <v>864</v>
      </c>
      <c r="H674" s="14">
        <f>IF(ISNA(VLOOKUP(G674,Round4_Transactions!$A$2:$F$800,2,FALSE)), 0,VLOOKUP(G674,Round4_Transactions!$A$2:$F$800,2,FALSE))</f>
        <v>0</v>
      </c>
      <c r="I674" s="60">
        <f>IF(ISNA(VLOOKUP(G674,Round4_Transactions!$A$2:$F$800,3,FALSE)), 0,VLOOKUP(G674,Round4_Transactions!$A$2:$F$800,3,FALSE))</f>
        <v>0</v>
      </c>
      <c r="J674" s="60">
        <f>IF(ISNA(VLOOKUP(G674,Round4_Transactions!$A$2:$F$800,4,FALSE)), 0,VLOOKUP(G674,Round4_Transactions!$A$2:$F$800,4,FALSE))</f>
        <v>0</v>
      </c>
      <c r="K674" s="60">
        <f>IF(ISNA(VLOOKUP(G674,Round4_Transactions!$A$2:$F$800,5,FALSE)), 0,VLOOKUP(G674,Round4_Transactions!$A$2:$F$800,5,FALSE))</f>
        <v>0</v>
      </c>
      <c r="L674" s="86">
        <f>IF(ISNA(VLOOKUP(G674,Round4_Transactions!$A$2:$F$800,6,FALSE)), 0,VLOOKUP(G674,Round4_Transactions!$A$2:$F$800,6,FALSE))</f>
        <v>0</v>
      </c>
      <c r="M674" s="107">
        <f t="shared" si="79"/>
        <v>0</v>
      </c>
      <c r="N674" s="107">
        <f t="shared" si="81"/>
        <v>0</v>
      </c>
      <c r="O674" s="107">
        <f t="shared" si="82"/>
        <v>0</v>
      </c>
      <c r="P674" s="107">
        <f t="shared" si="83"/>
        <v>0</v>
      </c>
      <c r="Q674" s="107">
        <f t="shared" si="84"/>
        <v>0</v>
      </c>
      <c r="R674" s="107">
        <f t="shared" si="85"/>
        <v>0</v>
      </c>
      <c r="S674" s="107">
        <f t="shared" si="86"/>
        <v>0</v>
      </c>
      <c r="T674" s="107">
        <f t="shared" si="87"/>
        <v>0</v>
      </c>
      <c r="U674" s="107">
        <f t="shared" si="88"/>
        <v>0</v>
      </c>
      <c r="V674" s="107">
        <f t="shared" si="89"/>
        <v>0</v>
      </c>
      <c r="W674" s="107">
        <f t="shared" si="90"/>
        <v>0</v>
      </c>
      <c r="X674" s="107">
        <f t="shared" si="91"/>
        <v>0</v>
      </c>
      <c r="Y674" s="107">
        <f t="shared" si="92"/>
        <v>0</v>
      </c>
      <c r="Z674" s="107">
        <f t="shared" si="132"/>
        <v>0</v>
      </c>
      <c r="AA674" s="107">
        <f t="shared" si="133"/>
        <v>0</v>
      </c>
      <c r="AB674" s="107">
        <f t="shared" si="134"/>
        <v>0</v>
      </c>
      <c r="AC674" s="107">
        <f t="shared" si="135"/>
        <v>0</v>
      </c>
      <c r="AD674" s="107">
        <f t="shared" si="136"/>
        <v>0</v>
      </c>
      <c r="AE674" s="107">
        <f t="shared" si="137"/>
        <v>0</v>
      </c>
      <c r="AF674" s="107">
        <f t="shared" si="138"/>
        <v>0</v>
      </c>
      <c r="AG674" s="107">
        <f t="shared" si="139"/>
        <v>0</v>
      </c>
      <c r="AH674" s="107">
        <f t="shared" si="140"/>
        <v>0</v>
      </c>
      <c r="AI674" s="107">
        <f t="shared" si="141"/>
        <v>0</v>
      </c>
      <c r="AJ674" s="107">
        <f t="shared" si="142"/>
        <v>0</v>
      </c>
      <c r="AK674" s="107">
        <f t="shared" si="143"/>
        <v>0</v>
      </c>
    </row>
    <row r="675">
      <c r="A675" s="107"/>
      <c r="B675" s="107"/>
      <c r="C675" s="107"/>
      <c r="D675" s="107"/>
      <c r="E675" s="107"/>
      <c r="F675" s="108">
        <f t="shared" si="131"/>
        <v>19065</v>
      </c>
      <c r="G675" s="90" t="s">
        <v>865</v>
      </c>
      <c r="H675" s="14">
        <f>IF(ISNA(VLOOKUP(G675,Round4_Transactions!$A$2:$F$800,2,FALSE)), 0,VLOOKUP(G675,Round4_Transactions!$A$2:$F$800,2,FALSE))</f>
        <v>0</v>
      </c>
      <c r="I675" s="60">
        <f>IF(ISNA(VLOOKUP(G675,Round4_Transactions!$A$2:$F$800,3,FALSE)), 0,VLOOKUP(G675,Round4_Transactions!$A$2:$F$800,3,FALSE))</f>
        <v>0</v>
      </c>
      <c r="J675" s="60">
        <f>IF(ISNA(VLOOKUP(G675,Round4_Transactions!$A$2:$F$800,4,FALSE)), 0,VLOOKUP(G675,Round4_Transactions!$A$2:$F$800,4,FALSE))</f>
        <v>0</v>
      </c>
      <c r="K675" s="60">
        <f>IF(ISNA(VLOOKUP(G675,Round4_Transactions!$A$2:$F$800,5,FALSE)), 0,VLOOKUP(G675,Round4_Transactions!$A$2:$F$800,5,FALSE))</f>
        <v>0</v>
      </c>
      <c r="L675" s="86">
        <f>IF(ISNA(VLOOKUP(G675,Round4_Transactions!$A$2:$F$800,6,FALSE)), 0,VLOOKUP(G675,Round4_Transactions!$A$2:$F$800,6,FALSE))</f>
        <v>0</v>
      </c>
      <c r="M675" s="107">
        <f t="shared" si="79"/>
        <v>0</v>
      </c>
      <c r="N675" s="107">
        <f t="shared" si="81"/>
        <v>0</v>
      </c>
      <c r="O675" s="107">
        <f t="shared" si="82"/>
        <v>0</v>
      </c>
      <c r="P675" s="107">
        <f t="shared" si="83"/>
        <v>0</v>
      </c>
      <c r="Q675" s="107">
        <f t="shared" si="84"/>
        <v>0</v>
      </c>
      <c r="R675" s="107">
        <f t="shared" si="85"/>
        <v>0</v>
      </c>
      <c r="S675" s="107">
        <f t="shared" si="86"/>
        <v>0</v>
      </c>
      <c r="T675" s="107">
        <f t="shared" si="87"/>
        <v>0</v>
      </c>
      <c r="U675" s="107">
        <f t="shared" si="88"/>
        <v>0</v>
      </c>
      <c r="V675" s="107">
        <f t="shared" si="89"/>
        <v>0</v>
      </c>
      <c r="W675" s="107">
        <f t="shared" si="90"/>
        <v>0</v>
      </c>
      <c r="X675" s="107">
        <f t="shared" si="91"/>
        <v>0</v>
      </c>
      <c r="Y675" s="107">
        <f t="shared" si="92"/>
        <v>0</v>
      </c>
      <c r="Z675" s="107">
        <f t="shared" si="132"/>
        <v>0</v>
      </c>
      <c r="AA675" s="107">
        <f t="shared" si="133"/>
        <v>0</v>
      </c>
      <c r="AB675" s="107">
        <f t="shared" si="134"/>
        <v>0</v>
      </c>
      <c r="AC675" s="107">
        <f t="shared" si="135"/>
        <v>0</v>
      </c>
      <c r="AD675" s="107">
        <f t="shared" si="136"/>
        <v>0</v>
      </c>
      <c r="AE675" s="107">
        <f t="shared" si="137"/>
        <v>0</v>
      </c>
      <c r="AF675" s="107">
        <f t="shared" si="138"/>
        <v>0</v>
      </c>
      <c r="AG675" s="107">
        <f t="shared" si="139"/>
        <v>0</v>
      </c>
      <c r="AH675" s="107">
        <f t="shared" si="140"/>
        <v>0</v>
      </c>
      <c r="AI675" s="107">
        <f t="shared" si="141"/>
        <v>0</v>
      </c>
      <c r="AJ675" s="107">
        <f t="shared" si="142"/>
        <v>0</v>
      </c>
      <c r="AK675" s="107">
        <f t="shared" si="143"/>
        <v>0</v>
      </c>
    </row>
    <row r="676">
      <c r="A676" s="107"/>
      <c r="B676" s="107"/>
      <c r="C676" s="107"/>
      <c r="D676" s="107"/>
      <c r="E676" s="107"/>
      <c r="F676" s="108">
        <f t="shared" si="131"/>
        <v>19065</v>
      </c>
      <c r="G676" s="90" t="s">
        <v>866</v>
      </c>
      <c r="H676" s="14">
        <f>IF(ISNA(VLOOKUP(G676,Round4_Transactions!$A$2:$F$800,2,FALSE)), 0,VLOOKUP(G676,Round4_Transactions!$A$2:$F$800,2,FALSE))</f>
        <v>0</v>
      </c>
      <c r="I676" s="60">
        <f>IF(ISNA(VLOOKUP(G676,Round4_Transactions!$A$2:$F$800,3,FALSE)), 0,VLOOKUP(G676,Round4_Transactions!$A$2:$F$800,3,FALSE))</f>
        <v>0</v>
      </c>
      <c r="J676" s="60">
        <f>IF(ISNA(VLOOKUP(G676,Round4_Transactions!$A$2:$F$800,4,FALSE)), 0,VLOOKUP(G676,Round4_Transactions!$A$2:$F$800,4,FALSE))</f>
        <v>0</v>
      </c>
      <c r="K676" s="60">
        <f>IF(ISNA(VLOOKUP(G676,Round4_Transactions!$A$2:$F$800,5,FALSE)), 0,VLOOKUP(G676,Round4_Transactions!$A$2:$F$800,5,FALSE))</f>
        <v>0</v>
      </c>
      <c r="L676" s="86">
        <f>IF(ISNA(VLOOKUP(G676,Round4_Transactions!$A$2:$F$800,6,FALSE)), 0,VLOOKUP(G676,Round4_Transactions!$A$2:$F$800,6,FALSE))</f>
        <v>0</v>
      </c>
      <c r="M676" s="107">
        <f t="shared" si="79"/>
        <v>0</v>
      </c>
      <c r="N676" s="107">
        <f t="shared" si="81"/>
        <v>0</v>
      </c>
      <c r="O676" s="107">
        <f t="shared" si="82"/>
        <v>0</v>
      </c>
      <c r="P676" s="107">
        <f t="shared" si="83"/>
        <v>0</v>
      </c>
      <c r="Q676" s="107">
        <f t="shared" si="84"/>
        <v>0</v>
      </c>
      <c r="R676" s="107">
        <f t="shared" si="85"/>
        <v>0</v>
      </c>
      <c r="S676" s="107">
        <f t="shared" si="86"/>
        <v>0</v>
      </c>
      <c r="T676" s="107">
        <f t="shared" si="87"/>
        <v>0</v>
      </c>
      <c r="U676" s="107">
        <f t="shared" si="88"/>
        <v>0</v>
      </c>
      <c r="V676" s="107">
        <f t="shared" si="89"/>
        <v>0</v>
      </c>
      <c r="W676" s="107">
        <f t="shared" si="90"/>
        <v>0</v>
      </c>
      <c r="X676" s="107">
        <f t="shared" si="91"/>
        <v>0</v>
      </c>
      <c r="Y676" s="107">
        <f t="shared" si="92"/>
        <v>0</v>
      </c>
      <c r="Z676" s="107">
        <f t="shared" si="132"/>
        <v>0</v>
      </c>
      <c r="AA676" s="107">
        <f t="shared" si="133"/>
        <v>0</v>
      </c>
      <c r="AB676" s="107">
        <f t="shared" si="134"/>
        <v>0</v>
      </c>
      <c r="AC676" s="107">
        <f t="shared" si="135"/>
        <v>0</v>
      </c>
      <c r="AD676" s="107">
        <f t="shared" si="136"/>
        <v>0</v>
      </c>
      <c r="AE676" s="107">
        <f t="shared" si="137"/>
        <v>0</v>
      </c>
      <c r="AF676" s="107">
        <f t="shared" si="138"/>
        <v>0</v>
      </c>
      <c r="AG676" s="107">
        <f t="shared" si="139"/>
        <v>0</v>
      </c>
      <c r="AH676" s="107">
        <f t="shared" si="140"/>
        <v>0</v>
      </c>
      <c r="AI676" s="107">
        <f t="shared" si="141"/>
        <v>0</v>
      </c>
      <c r="AJ676" s="107">
        <f t="shared" si="142"/>
        <v>0</v>
      </c>
      <c r="AK676" s="107">
        <f t="shared" si="143"/>
        <v>0</v>
      </c>
    </row>
    <row r="677">
      <c r="A677" s="107"/>
      <c r="B677" s="107"/>
      <c r="C677" s="107"/>
      <c r="D677" s="107"/>
      <c r="E677" s="107"/>
      <c r="F677" s="108">
        <f t="shared" si="131"/>
        <v>19065</v>
      </c>
      <c r="G677" s="90" t="s">
        <v>867</v>
      </c>
      <c r="H677" s="14">
        <f>IF(ISNA(VLOOKUP(G677,Round4_Transactions!$A$2:$F$800,2,FALSE)), 0,VLOOKUP(G677,Round4_Transactions!$A$2:$F$800,2,FALSE))</f>
        <v>0</v>
      </c>
      <c r="I677" s="60">
        <f>IF(ISNA(VLOOKUP(G677,Round4_Transactions!$A$2:$F$800,3,FALSE)), 0,VLOOKUP(G677,Round4_Transactions!$A$2:$F$800,3,FALSE))</f>
        <v>0</v>
      </c>
      <c r="J677" s="60">
        <f>IF(ISNA(VLOOKUP(G677,Round4_Transactions!$A$2:$F$800,4,FALSE)), 0,VLOOKUP(G677,Round4_Transactions!$A$2:$F$800,4,FALSE))</f>
        <v>0</v>
      </c>
      <c r="K677" s="60">
        <f>IF(ISNA(VLOOKUP(G677,Round4_Transactions!$A$2:$F$800,5,FALSE)), 0,VLOOKUP(G677,Round4_Transactions!$A$2:$F$800,5,FALSE))</f>
        <v>0</v>
      </c>
      <c r="L677" s="86">
        <f>IF(ISNA(VLOOKUP(G677,Round4_Transactions!$A$2:$F$800,6,FALSE)), 0,VLOOKUP(G677,Round4_Transactions!$A$2:$F$800,6,FALSE))</f>
        <v>0</v>
      </c>
      <c r="M677" s="107">
        <f t="shared" si="79"/>
        <v>0</v>
      </c>
      <c r="N677" s="107">
        <f t="shared" si="81"/>
        <v>0</v>
      </c>
      <c r="O677" s="107">
        <f t="shared" si="82"/>
        <v>0</v>
      </c>
      <c r="P677" s="107">
        <f t="shared" si="83"/>
        <v>0</v>
      </c>
      <c r="Q677" s="107">
        <f t="shared" si="84"/>
        <v>0</v>
      </c>
      <c r="R677" s="107">
        <f t="shared" si="85"/>
        <v>0</v>
      </c>
      <c r="S677" s="107">
        <f t="shared" si="86"/>
        <v>0</v>
      </c>
      <c r="T677" s="107">
        <f t="shared" si="87"/>
        <v>0</v>
      </c>
      <c r="U677" s="107">
        <f t="shared" si="88"/>
        <v>0</v>
      </c>
      <c r="V677" s="107">
        <f t="shared" si="89"/>
        <v>0</v>
      </c>
      <c r="W677" s="107">
        <f t="shared" si="90"/>
        <v>0</v>
      </c>
      <c r="X677" s="107">
        <f t="shared" si="91"/>
        <v>0</v>
      </c>
      <c r="Y677" s="107">
        <f t="shared" si="92"/>
        <v>0</v>
      </c>
      <c r="Z677" s="107">
        <f t="shared" si="132"/>
        <v>0</v>
      </c>
      <c r="AA677" s="107">
        <f t="shared" si="133"/>
        <v>0</v>
      </c>
      <c r="AB677" s="107">
        <f t="shared" si="134"/>
        <v>0</v>
      </c>
      <c r="AC677" s="107">
        <f t="shared" si="135"/>
        <v>0</v>
      </c>
      <c r="AD677" s="107">
        <f t="shared" si="136"/>
        <v>0</v>
      </c>
      <c r="AE677" s="107">
        <f t="shared" si="137"/>
        <v>0</v>
      </c>
      <c r="AF677" s="107">
        <f t="shared" si="138"/>
        <v>0</v>
      </c>
      <c r="AG677" s="107">
        <f t="shared" si="139"/>
        <v>0</v>
      </c>
      <c r="AH677" s="107">
        <f t="shared" si="140"/>
        <v>0</v>
      </c>
      <c r="AI677" s="107">
        <f t="shared" si="141"/>
        <v>0</v>
      </c>
      <c r="AJ677" s="107">
        <f t="shared" si="142"/>
        <v>0</v>
      </c>
      <c r="AK677" s="107">
        <f t="shared" si="143"/>
        <v>0</v>
      </c>
    </row>
    <row r="678">
      <c r="A678" s="107"/>
      <c r="B678" s="107"/>
      <c r="C678" s="107"/>
      <c r="D678" s="107"/>
      <c r="E678" s="107"/>
      <c r="F678" s="108">
        <f t="shared" si="131"/>
        <v>19065</v>
      </c>
      <c r="G678" s="90" t="s">
        <v>868</v>
      </c>
      <c r="H678" s="14">
        <f>IF(ISNA(VLOOKUP(G678,Round4_Transactions!$A$2:$F$800,2,FALSE)), 0,VLOOKUP(G678,Round4_Transactions!$A$2:$F$800,2,FALSE))</f>
        <v>0</v>
      </c>
      <c r="I678" s="60">
        <f>IF(ISNA(VLOOKUP(G678,Round4_Transactions!$A$2:$F$800,3,FALSE)), 0,VLOOKUP(G678,Round4_Transactions!$A$2:$F$800,3,FALSE))</f>
        <v>0</v>
      </c>
      <c r="J678" s="60">
        <f>IF(ISNA(VLOOKUP(G678,Round4_Transactions!$A$2:$F$800,4,FALSE)), 0,VLOOKUP(G678,Round4_Transactions!$A$2:$F$800,4,FALSE))</f>
        <v>0</v>
      </c>
      <c r="K678" s="60">
        <f>IF(ISNA(VLOOKUP(G678,Round4_Transactions!$A$2:$F$800,5,FALSE)), 0,VLOOKUP(G678,Round4_Transactions!$A$2:$F$800,5,FALSE))</f>
        <v>0</v>
      </c>
      <c r="L678" s="86">
        <f>IF(ISNA(VLOOKUP(G678,Round4_Transactions!$A$2:$F$800,6,FALSE)), 0,VLOOKUP(G678,Round4_Transactions!$A$2:$F$800,6,FALSE))</f>
        <v>0</v>
      </c>
      <c r="M678" s="107">
        <f t="shared" si="79"/>
        <v>0</v>
      </c>
      <c r="N678" s="107">
        <f t="shared" si="81"/>
        <v>0</v>
      </c>
      <c r="O678" s="107">
        <f t="shared" si="82"/>
        <v>0</v>
      </c>
      <c r="P678" s="107">
        <f t="shared" si="83"/>
        <v>0</v>
      </c>
      <c r="Q678" s="107">
        <f t="shared" si="84"/>
        <v>0</v>
      </c>
      <c r="R678" s="107">
        <f t="shared" si="85"/>
        <v>0</v>
      </c>
      <c r="S678" s="107">
        <f t="shared" si="86"/>
        <v>0</v>
      </c>
      <c r="T678" s="107">
        <f t="shared" si="87"/>
        <v>0</v>
      </c>
      <c r="U678" s="107">
        <f t="shared" si="88"/>
        <v>0</v>
      </c>
      <c r="V678" s="107">
        <f t="shared" si="89"/>
        <v>0</v>
      </c>
      <c r="W678" s="107">
        <f t="shared" si="90"/>
        <v>0</v>
      </c>
      <c r="X678" s="107">
        <f t="shared" si="91"/>
        <v>0</v>
      </c>
      <c r="Y678" s="107">
        <f t="shared" si="92"/>
        <v>0</v>
      </c>
      <c r="Z678" s="107">
        <f t="shared" si="132"/>
        <v>0</v>
      </c>
      <c r="AA678" s="107">
        <f t="shared" si="133"/>
        <v>0</v>
      </c>
      <c r="AB678" s="107">
        <f t="shared" si="134"/>
        <v>0</v>
      </c>
      <c r="AC678" s="107">
        <f t="shared" si="135"/>
        <v>0</v>
      </c>
      <c r="AD678" s="107">
        <f t="shared" si="136"/>
        <v>0</v>
      </c>
      <c r="AE678" s="107">
        <f t="shared" si="137"/>
        <v>0</v>
      </c>
      <c r="AF678" s="107">
        <f t="shared" si="138"/>
        <v>0</v>
      </c>
      <c r="AG678" s="107">
        <f t="shared" si="139"/>
        <v>0</v>
      </c>
      <c r="AH678" s="107">
        <f t="shared" si="140"/>
        <v>0</v>
      </c>
      <c r="AI678" s="107">
        <f t="shared" si="141"/>
        <v>0</v>
      </c>
      <c r="AJ678" s="107">
        <f t="shared" si="142"/>
        <v>0</v>
      </c>
      <c r="AK678" s="107">
        <f t="shared" si="143"/>
        <v>0</v>
      </c>
    </row>
    <row r="679">
      <c r="A679" s="107"/>
      <c r="B679" s="107"/>
      <c r="C679" s="107"/>
      <c r="D679" s="107"/>
      <c r="E679" s="107"/>
      <c r="F679" s="108">
        <f t="shared" si="131"/>
        <v>19065</v>
      </c>
      <c r="G679" s="90" t="s">
        <v>869</v>
      </c>
      <c r="H679" s="14">
        <f>IF(ISNA(VLOOKUP(G679,Round4_Transactions!$A$2:$F$800,2,FALSE)), 0,VLOOKUP(G679,Round4_Transactions!$A$2:$F$800,2,FALSE))</f>
        <v>0</v>
      </c>
      <c r="I679" s="60">
        <f>IF(ISNA(VLOOKUP(G679,Round4_Transactions!$A$2:$F$800,3,FALSE)), 0,VLOOKUP(G679,Round4_Transactions!$A$2:$F$800,3,FALSE))</f>
        <v>0</v>
      </c>
      <c r="J679" s="60">
        <f>IF(ISNA(VLOOKUP(G679,Round4_Transactions!$A$2:$F$800,4,FALSE)), 0,VLOOKUP(G679,Round4_Transactions!$A$2:$F$800,4,FALSE))</f>
        <v>0</v>
      </c>
      <c r="K679" s="60">
        <f>IF(ISNA(VLOOKUP(G679,Round4_Transactions!$A$2:$F$800,5,FALSE)), 0,VLOOKUP(G679,Round4_Transactions!$A$2:$F$800,5,FALSE))</f>
        <v>0</v>
      </c>
      <c r="L679" s="86">
        <f>IF(ISNA(VLOOKUP(G679,Round4_Transactions!$A$2:$F$800,6,FALSE)), 0,VLOOKUP(G679,Round4_Transactions!$A$2:$F$800,6,FALSE))</f>
        <v>0</v>
      </c>
      <c r="M679" s="107">
        <f t="shared" si="79"/>
        <v>0</v>
      </c>
      <c r="N679" s="107">
        <f t="shared" si="81"/>
        <v>0</v>
      </c>
      <c r="O679" s="107">
        <f t="shared" si="82"/>
        <v>0</v>
      </c>
      <c r="P679" s="107">
        <f t="shared" si="83"/>
        <v>0</v>
      </c>
      <c r="Q679" s="107">
        <f t="shared" si="84"/>
        <v>0</v>
      </c>
      <c r="R679" s="107">
        <f t="shared" si="85"/>
        <v>0</v>
      </c>
      <c r="S679" s="107">
        <f t="shared" si="86"/>
        <v>0</v>
      </c>
      <c r="T679" s="107">
        <f t="shared" si="87"/>
        <v>0</v>
      </c>
      <c r="U679" s="107">
        <f t="shared" si="88"/>
        <v>0</v>
      </c>
      <c r="V679" s="107">
        <f t="shared" si="89"/>
        <v>0</v>
      </c>
      <c r="W679" s="107">
        <f t="shared" si="90"/>
        <v>0</v>
      </c>
      <c r="X679" s="107">
        <f t="shared" si="91"/>
        <v>0</v>
      </c>
      <c r="Y679" s="107">
        <f t="shared" si="92"/>
        <v>0</v>
      </c>
      <c r="Z679" s="107">
        <f t="shared" si="132"/>
        <v>0</v>
      </c>
      <c r="AA679" s="107">
        <f t="shared" si="133"/>
        <v>0</v>
      </c>
      <c r="AB679" s="107">
        <f t="shared" si="134"/>
        <v>0</v>
      </c>
      <c r="AC679" s="107">
        <f t="shared" si="135"/>
        <v>0</v>
      </c>
      <c r="AD679" s="107">
        <f t="shared" si="136"/>
        <v>0</v>
      </c>
      <c r="AE679" s="107">
        <f t="shared" si="137"/>
        <v>0</v>
      </c>
      <c r="AF679" s="107">
        <f t="shared" si="138"/>
        <v>0</v>
      </c>
      <c r="AG679" s="107">
        <f t="shared" si="139"/>
        <v>0</v>
      </c>
      <c r="AH679" s="107">
        <f t="shared" si="140"/>
        <v>0</v>
      </c>
      <c r="AI679" s="107">
        <f t="shared" si="141"/>
        <v>0</v>
      </c>
      <c r="AJ679" s="107">
        <f t="shared" si="142"/>
        <v>0</v>
      </c>
      <c r="AK679" s="107">
        <f t="shared" si="143"/>
        <v>0</v>
      </c>
    </row>
    <row r="680">
      <c r="A680" s="107"/>
      <c r="B680" s="107"/>
      <c r="C680" s="107"/>
      <c r="D680" s="107"/>
      <c r="E680" s="107"/>
      <c r="F680" s="108">
        <f t="shared" si="131"/>
        <v>19065</v>
      </c>
      <c r="G680" s="90" t="s">
        <v>870</v>
      </c>
      <c r="H680" s="14">
        <f>IF(ISNA(VLOOKUP(G680,Round4_Transactions!$A$2:$F$800,2,FALSE)), 0,VLOOKUP(G680,Round4_Transactions!$A$2:$F$800,2,FALSE))</f>
        <v>0</v>
      </c>
      <c r="I680" s="60">
        <f>IF(ISNA(VLOOKUP(G680,Round4_Transactions!$A$2:$F$800,3,FALSE)), 0,VLOOKUP(G680,Round4_Transactions!$A$2:$F$800,3,FALSE))</f>
        <v>0</v>
      </c>
      <c r="J680" s="60">
        <f>IF(ISNA(VLOOKUP(G680,Round4_Transactions!$A$2:$F$800,4,FALSE)), 0,VLOOKUP(G680,Round4_Transactions!$A$2:$F$800,4,FALSE))</f>
        <v>0</v>
      </c>
      <c r="K680" s="60">
        <f>IF(ISNA(VLOOKUP(G680,Round4_Transactions!$A$2:$F$800,5,FALSE)), 0,VLOOKUP(G680,Round4_Transactions!$A$2:$F$800,5,FALSE))</f>
        <v>0</v>
      </c>
      <c r="L680" s="86">
        <f>IF(ISNA(VLOOKUP(G680,Round4_Transactions!$A$2:$F$800,6,FALSE)), 0,VLOOKUP(G680,Round4_Transactions!$A$2:$F$800,6,FALSE))</f>
        <v>0</v>
      </c>
      <c r="M680" s="107">
        <f t="shared" si="79"/>
        <v>0</v>
      </c>
      <c r="N680" s="107">
        <f t="shared" si="81"/>
        <v>0</v>
      </c>
      <c r="O680" s="107">
        <f t="shared" si="82"/>
        <v>0</v>
      </c>
      <c r="P680" s="107">
        <f t="shared" si="83"/>
        <v>0</v>
      </c>
      <c r="Q680" s="107">
        <f t="shared" si="84"/>
        <v>0</v>
      </c>
      <c r="R680" s="107">
        <f t="shared" si="85"/>
        <v>0</v>
      </c>
      <c r="S680" s="107">
        <f t="shared" si="86"/>
        <v>0</v>
      </c>
      <c r="T680" s="107">
        <f t="shared" si="87"/>
        <v>0</v>
      </c>
      <c r="U680" s="107">
        <f t="shared" si="88"/>
        <v>0</v>
      </c>
      <c r="V680" s="107">
        <f t="shared" si="89"/>
        <v>0</v>
      </c>
      <c r="W680" s="107">
        <f t="shared" si="90"/>
        <v>0</v>
      </c>
      <c r="X680" s="107">
        <f t="shared" si="91"/>
        <v>0</v>
      </c>
      <c r="Y680" s="107">
        <f t="shared" si="92"/>
        <v>0</v>
      </c>
      <c r="Z680" s="107">
        <f t="shared" si="132"/>
        <v>0</v>
      </c>
      <c r="AA680" s="107">
        <f t="shared" si="133"/>
        <v>0</v>
      </c>
      <c r="AB680" s="107">
        <f t="shared" si="134"/>
        <v>0</v>
      </c>
      <c r="AC680" s="107">
        <f t="shared" si="135"/>
        <v>0</v>
      </c>
      <c r="AD680" s="107">
        <f t="shared" si="136"/>
        <v>0</v>
      </c>
      <c r="AE680" s="107">
        <f t="shared" si="137"/>
        <v>0</v>
      </c>
      <c r="AF680" s="107">
        <f t="shared" si="138"/>
        <v>0</v>
      </c>
      <c r="AG680" s="107">
        <f t="shared" si="139"/>
        <v>0</v>
      </c>
      <c r="AH680" s="107">
        <f t="shared" si="140"/>
        <v>0</v>
      </c>
      <c r="AI680" s="107">
        <f t="shared" si="141"/>
        <v>0</v>
      </c>
      <c r="AJ680" s="107">
        <f t="shared" si="142"/>
        <v>0</v>
      </c>
      <c r="AK680" s="107">
        <f t="shared" si="143"/>
        <v>0</v>
      </c>
    </row>
    <row r="681">
      <c r="A681" s="107"/>
      <c r="B681" s="107"/>
      <c r="C681" s="107"/>
      <c r="D681" s="107"/>
      <c r="E681" s="107"/>
      <c r="F681" s="108">
        <f t="shared" si="131"/>
        <v>19065</v>
      </c>
      <c r="G681" s="90" t="s">
        <v>871</v>
      </c>
      <c r="H681" s="14">
        <f>IF(ISNA(VLOOKUP(G681,Round4_Transactions!$A$2:$F$800,2,FALSE)), 0,VLOOKUP(G681,Round4_Transactions!$A$2:$F$800,2,FALSE))</f>
        <v>0</v>
      </c>
      <c r="I681" s="60">
        <f>IF(ISNA(VLOOKUP(G681,Round4_Transactions!$A$2:$F$800,3,FALSE)), 0,VLOOKUP(G681,Round4_Transactions!$A$2:$F$800,3,FALSE))</f>
        <v>0</v>
      </c>
      <c r="J681" s="60">
        <f>IF(ISNA(VLOOKUP(G681,Round4_Transactions!$A$2:$F$800,4,FALSE)), 0,VLOOKUP(G681,Round4_Transactions!$A$2:$F$800,4,FALSE))</f>
        <v>0</v>
      </c>
      <c r="K681" s="60">
        <f>IF(ISNA(VLOOKUP(G681,Round4_Transactions!$A$2:$F$800,5,FALSE)), 0,VLOOKUP(G681,Round4_Transactions!$A$2:$F$800,5,FALSE))</f>
        <v>0</v>
      </c>
      <c r="L681" s="86">
        <f>IF(ISNA(VLOOKUP(G681,Round4_Transactions!$A$2:$F$800,6,FALSE)), 0,VLOOKUP(G681,Round4_Transactions!$A$2:$F$800,6,FALSE))</f>
        <v>0</v>
      </c>
      <c r="M681" s="107">
        <f t="shared" si="79"/>
        <v>0</v>
      </c>
      <c r="N681" s="107">
        <f t="shared" si="81"/>
        <v>0</v>
      </c>
      <c r="O681" s="107">
        <f t="shared" si="82"/>
        <v>0</v>
      </c>
      <c r="P681" s="107">
        <f t="shared" si="83"/>
        <v>0</v>
      </c>
      <c r="Q681" s="107">
        <f t="shared" si="84"/>
        <v>0</v>
      </c>
      <c r="R681" s="107">
        <f t="shared" si="85"/>
        <v>0</v>
      </c>
      <c r="S681" s="107">
        <f t="shared" si="86"/>
        <v>0</v>
      </c>
      <c r="T681" s="107">
        <f t="shared" si="87"/>
        <v>0</v>
      </c>
      <c r="U681" s="107">
        <f t="shared" si="88"/>
        <v>0</v>
      </c>
      <c r="V681" s="107">
        <f t="shared" si="89"/>
        <v>0</v>
      </c>
      <c r="W681" s="107">
        <f t="shared" si="90"/>
        <v>0</v>
      </c>
      <c r="X681" s="107">
        <f t="shared" si="91"/>
        <v>0</v>
      </c>
      <c r="Y681" s="107">
        <f t="shared" si="92"/>
        <v>0</v>
      </c>
      <c r="Z681" s="107">
        <f t="shared" si="132"/>
        <v>0</v>
      </c>
      <c r="AA681" s="107">
        <f t="shared" si="133"/>
        <v>0</v>
      </c>
      <c r="AB681" s="107">
        <f t="shared" si="134"/>
        <v>0</v>
      </c>
      <c r="AC681" s="107">
        <f t="shared" si="135"/>
        <v>0</v>
      </c>
      <c r="AD681" s="107">
        <f t="shared" si="136"/>
        <v>0</v>
      </c>
      <c r="AE681" s="107">
        <f t="shared" si="137"/>
        <v>0</v>
      </c>
      <c r="AF681" s="107">
        <f t="shared" si="138"/>
        <v>0</v>
      </c>
      <c r="AG681" s="107">
        <f t="shared" si="139"/>
        <v>0</v>
      </c>
      <c r="AH681" s="107">
        <f t="shared" si="140"/>
        <v>0</v>
      </c>
      <c r="AI681" s="107">
        <f t="shared" si="141"/>
        <v>0</v>
      </c>
      <c r="AJ681" s="107">
        <f t="shared" si="142"/>
        <v>0</v>
      </c>
      <c r="AK681" s="107">
        <f t="shared" si="143"/>
        <v>0</v>
      </c>
    </row>
    <row r="682">
      <c r="A682" s="107"/>
      <c r="B682" s="107"/>
      <c r="C682" s="107"/>
      <c r="D682" s="107"/>
      <c r="E682" s="107"/>
      <c r="F682" s="108">
        <f t="shared" si="131"/>
        <v>19065</v>
      </c>
      <c r="G682" s="90" t="s">
        <v>872</v>
      </c>
      <c r="H682" s="14">
        <f>IF(ISNA(VLOOKUP(G682,Round4_Transactions!$A$2:$F$800,2,FALSE)), 0,VLOOKUP(G682,Round4_Transactions!$A$2:$F$800,2,FALSE))</f>
        <v>0</v>
      </c>
      <c r="I682" s="60">
        <f>IF(ISNA(VLOOKUP(G682,Round4_Transactions!$A$2:$F$800,3,FALSE)), 0,VLOOKUP(G682,Round4_Transactions!$A$2:$F$800,3,FALSE))</f>
        <v>0</v>
      </c>
      <c r="J682" s="60">
        <f>IF(ISNA(VLOOKUP(G682,Round4_Transactions!$A$2:$F$800,4,FALSE)), 0,VLOOKUP(G682,Round4_Transactions!$A$2:$F$800,4,FALSE))</f>
        <v>0</v>
      </c>
      <c r="K682" s="60">
        <f>IF(ISNA(VLOOKUP(G682,Round4_Transactions!$A$2:$F$800,5,FALSE)), 0,VLOOKUP(G682,Round4_Transactions!$A$2:$F$800,5,FALSE))</f>
        <v>0</v>
      </c>
      <c r="L682" s="86">
        <f>IF(ISNA(VLOOKUP(G682,Round4_Transactions!$A$2:$F$800,6,FALSE)), 0,VLOOKUP(G682,Round4_Transactions!$A$2:$F$800,6,FALSE))</f>
        <v>0</v>
      </c>
      <c r="M682" s="107">
        <f t="shared" si="79"/>
        <v>0</v>
      </c>
      <c r="N682" s="107">
        <f t="shared" si="81"/>
        <v>0</v>
      </c>
      <c r="O682" s="107">
        <f t="shared" si="82"/>
        <v>0</v>
      </c>
      <c r="P682" s="107">
        <f t="shared" si="83"/>
        <v>0</v>
      </c>
      <c r="Q682" s="107">
        <f t="shared" si="84"/>
        <v>0</v>
      </c>
      <c r="R682" s="107">
        <f t="shared" si="85"/>
        <v>0</v>
      </c>
      <c r="S682" s="107">
        <f t="shared" si="86"/>
        <v>0</v>
      </c>
      <c r="T682" s="107">
        <f t="shared" si="87"/>
        <v>0</v>
      </c>
      <c r="U682" s="107">
        <f t="shared" si="88"/>
        <v>0</v>
      </c>
      <c r="V682" s="107">
        <f t="shared" si="89"/>
        <v>0</v>
      </c>
      <c r="W682" s="107">
        <f t="shared" si="90"/>
        <v>0</v>
      </c>
      <c r="X682" s="107">
        <f t="shared" si="91"/>
        <v>0</v>
      </c>
      <c r="Y682" s="107">
        <f t="shared" si="92"/>
        <v>0</v>
      </c>
      <c r="Z682" s="107">
        <f t="shared" si="132"/>
        <v>0</v>
      </c>
      <c r="AA682" s="107">
        <f t="shared" si="133"/>
        <v>0</v>
      </c>
      <c r="AB682" s="107">
        <f t="shared" si="134"/>
        <v>0</v>
      </c>
      <c r="AC682" s="107">
        <f t="shared" si="135"/>
        <v>0</v>
      </c>
      <c r="AD682" s="107">
        <f t="shared" si="136"/>
        <v>0</v>
      </c>
      <c r="AE682" s="107">
        <f t="shared" si="137"/>
        <v>0</v>
      </c>
      <c r="AF682" s="107">
        <f t="shared" si="138"/>
        <v>0</v>
      </c>
      <c r="AG682" s="107">
        <f t="shared" si="139"/>
        <v>0</v>
      </c>
      <c r="AH682" s="107">
        <f t="shared" si="140"/>
        <v>0</v>
      </c>
      <c r="AI682" s="107">
        <f t="shared" si="141"/>
        <v>0</v>
      </c>
      <c r="AJ682" s="107">
        <f t="shared" si="142"/>
        <v>0</v>
      </c>
      <c r="AK682" s="107">
        <f t="shared" si="143"/>
        <v>0</v>
      </c>
    </row>
    <row r="683">
      <c r="A683" s="107"/>
      <c r="B683" s="107"/>
      <c r="C683" s="107"/>
      <c r="D683" s="107"/>
      <c r="E683" s="107"/>
      <c r="F683" s="108">
        <f t="shared" si="131"/>
        <v>19065</v>
      </c>
      <c r="G683" s="90" t="s">
        <v>873</v>
      </c>
      <c r="H683" s="14">
        <f>IF(ISNA(VLOOKUP(G683,Round4_Transactions!$A$2:$F$800,2,FALSE)), 0,VLOOKUP(G683,Round4_Transactions!$A$2:$F$800,2,FALSE))</f>
        <v>0</v>
      </c>
      <c r="I683" s="60">
        <f>IF(ISNA(VLOOKUP(G683,Round4_Transactions!$A$2:$F$800,3,FALSE)), 0,VLOOKUP(G683,Round4_Transactions!$A$2:$F$800,3,FALSE))</f>
        <v>0</v>
      </c>
      <c r="J683" s="60">
        <f>IF(ISNA(VLOOKUP(G683,Round4_Transactions!$A$2:$F$800,4,FALSE)), 0,VLOOKUP(G683,Round4_Transactions!$A$2:$F$800,4,FALSE))</f>
        <v>0</v>
      </c>
      <c r="K683" s="60">
        <f>IF(ISNA(VLOOKUP(G683,Round4_Transactions!$A$2:$F$800,5,FALSE)), 0,VLOOKUP(G683,Round4_Transactions!$A$2:$F$800,5,FALSE))</f>
        <v>0</v>
      </c>
      <c r="L683" s="86">
        <f>IF(ISNA(VLOOKUP(G683,Round4_Transactions!$A$2:$F$800,6,FALSE)), 0,VLOOKUP(G683,Round4_Transactions!$A$2:$F$800,6,FALSE))</f>
        <v>0</v>
      </c>
      <c r="M683" s="107">
        <f t="shared" si="79"/>
        <v>0</v>
      </c>
      <c r="N683" s="107">
        <f t="shared" si="81"/>
        <v>0</v>
      </c>
      <c r="O683" s="107">
        <f t="shared" si="82"/>
        <v>0</v>
      </c>
      <c r="P683" s="107">
        <f t="shared" si="83"/>
        <v>0</v>
      </c>
      <c r="Q683" s="107">
        <f t="shared" si="84"/>
        <v>0</v>
      </c>
      <c r="R683" s="107">
        <f t="shared" si="85"/>
        <v>0</v>
      </c>
      <c r="S683" s="107">
        <f t="shared" si="86"/>
        <v>0</v>
      </c>
      <c r="T683" s="107">
        <f t="shared" si="87"/>
        <v>0</v>
      </c>
      <c r="U683" s="107">
        <f t="shared" si="88"/>
        <v>0</v>
      </c>
      <c r="V683" s="107">
        <f t="shared" si="89"/>
        <v>0</v>
      </c>
      <c r="W683" s="107">
        <f t="shared" si="90"/>
        <v>0</v>
      </c>
      <c r="X683" s="107">
        <f t="shared" si="91"/>
        <v>0</v>
      </c>
      <c r="Y683" s="107">
        <f t="shared" si="92"/>
        <v>0</v>
      </c>
      <c r="Z683" s="107">
        <f t="shared" si="132"/>
        <v>0</v>
      </c>
      <c r="AA683" s="107">
        <f t="shared" si="133"/>
        <v>0</v>
      </c>
      <c r="AB683" s="107">
        <f t="shared" si="134"/>
        <v>0</v>
      </c>
      <c r="AC683" s="107">
        <f t="shared" si="135"/>
        <v>0</v>
      </c>
      <c r="AD683" s="107">
        <f t="shared" si="136"/>
        <v>0</v>
      </c>
      <c r="AE683" s="107">
        <f t="shared" si="137"/>
        <v>0</v>
      </c>
      <c r="AF683" s="107">
        <f t="shared" si="138"/>
        <v>0</v>
      </c>
      <c r="AG683" s="107">
        <f t="shared" si="139"/>
        <v>0</v>
      </c>
      <c r="AH683" s="107">
        <f t="shared" si="140"/>
        <v>0</v>
      </c>
      <c r="AI683" s="107">
        <f t="shared" si="141"/>
        <v>0</v>
      </c>
      <c r="AJ683" s="107">
        <f t="shared" si="142"/>
        <v>0</v>
      </c>
      <c r="AK683" s="107">
        <f t="shared" si="143"/>
        <v>0</v>
      </c>
    </row>
    <row r="684">
      <c r="A684" s="107"/>
      <c r="B684" s="107"/>
      <c r="C684" s="107"/>
      <c r="D684" s="107"/>
      <c r="E684" s="107"/>
      <c r="F684" s="108">
        <f t="shared" si="131"/>
        <v>19065</v>
      </c>
      <c r="G684" s="90" t="s">
        <v>874</v>
      </c>
      <c r="H684" s="14">
        <f>IF(ISNA(VLOOKUP(G684,Round4_Transactions!$A$2:$F$800,2,FALSE)), 0,VLOOKUP(G684,Round4_Transactions!$A$2:$F$800,2,FALSE))</f>
        <v>0</v>
      </c>
      <c r="I684" s="60">
        <f>IF(ISNA(VLOOKUP(G684,Round4_Transactions!$A$2:$F$800,3,FALSE)), 0,VLOOKUP(G684,Round4_Transactions!$A$2:$F$800,3,FALSE))</f>
        <v>0</v>
      </c>
      <c r="J684" s="60">
        <f>IF(ISNA(VLOOKUP(G684,Round4_Transactions!$A$2:$F$800,4,FALSE)), 0,VLOOKUP(G684,Round4_Transactions!$A$2:$F$800,4,FALSE))</f>
        <v>0</v>
      </c>
      <c r="K684" s="60">
        <f>IF(ISNA(VLOOKUP(G684,Round4_Transactions!$A$2:$F$800,5,FALSE)), 0,VLOOKUP(G684,Round4_Transactions!$A$2:$F$800,5,FALSE))</f>
        <v>0</v>
      </c>
      <c r="L684" s="86">
        <f>IF(ISNA(VLOOKUP(G684,Round4_Transactions!$A$2:$F$800,6,FALSE)), 0,VLOOKUP(G684,Round4_Transactions!$A$2:$F$800,6,FALSE))</f>
        <v>0</v>
      </c>
      <c r="M684" s="107">
        <f t="shared" si="79"/>
        <v>0</v>
      </c>
      <c r="N684" s="107">
        <f t="shared" si="81"/>
        <v>0</v>
      </c>
      <c r="O684" s="107">
        <f t="shared" si="82"/>
        <v>0</v>
      </c>
      <c r="P684" s="107">
        <f t="shared" si="83"/>
        <v>0</v>
      </c>
      <c r="Q684" s="107">
        <f t="shared" si="84"/>
        <v>0</v>
      </c>
      <c r="R684" s="107">
        <f t="shared" si="85"/>
        <v>0</v>
      </c>
      <c r="S684" s="107">
        <f t="shared" si="86"/>
        <v>0</v>
      </c>
      <c r="T684" s="107">
        <f t="shared" si="87"/>
        <v>0</v>
      </c>
      <c r="U684" s="107">
        <f t="shared" si="88"/>
        <v>0</v>
      </c>
      <c r="V684" s="107">
        <f t="shared" si="89"/>
        <v>0</v>
      </c>
      <c r="W684" s="107">
        <f t="shared" si="90"/>
        <v>0</v>
      </c>
      <c r="X684" s="107">
        <f t="shared" si="91"/>
        <v>0</v>
      </c>
      <c r="Y684" s="107">
        <f t="shared" si="92"/>
        <v>0</v>
      </c>
      <c r="Z684" s="107">
        <f t="shared" si="132"/>
        <v>0</v>
      </c>
      <c r="AA684" s="107">
        <f t="shared" si="133"/>
        <v>0</v>
      </c>
      <c r="AB684" s="107">
        <f t="shared" si="134"/>
        <v>0</v>
      </c>
      <c r="AC684" s="107">
        <f t="shared" si="135"/>
        <v>0</v>
      </c>
      <c r="AD684" s="107">
        <f t="shared" si="136"/>
        <v>0</v>
      </c>
      <c r="AE684" s="107">
        <f t="shared" si="137"/>
        <v>0</v>
      </c>
      <c r="AF684" s="107">
        <f t="shared" si="138"/>
        <v>0</v>
      </c>
      <c r="AG684" s="107">
        <f t="shared" si="139"/>
        <v>0</v>
      </c>
      <c r="AH684" s="107">
        <f t="shared" si="140"/>
        <v>0</v>
      </c>
      <c r="AI684" s="107">
        <f t="shared" si="141"/>
        <v>0</v>
      </c>
      <c r="AJ684" s="107">
        <f t="shared" si="142"/>
        <v>0</v>
      </c>
      <c r="AK684" s="107">
        <f t="shared" si="143"/>
        <v>0</v>
      </c>
    </row>
    <row r="685">
      <c r="A685" s="107"/>
      <c r="B685" s="107"/>
      <c r="C685" s="107"/>
      <c r="D685" s="107"/>
      <c r="E685" s="107"/>
      <c r="F685" s="108">
        <f t="shared" si="131"/>
        <v>19065</v>
      </c>
      <c r="G685" s="90" t="s">
        <v>875</v>
      </c>
      <c r="H685" s="14">
        <f>IF(ISNA(VLOOKUP(G685,Round4_Transactions!$A$2:$F$800,2,FALSE)), 0,VLOOKUP(G685,Round4_Transactions!$A$2:$F$800,2,FALSE))</f>
        <v>0</v>
      </c>
      <c r="I685" s="60">
        <f>IF(ISNA(VLOOKUP(G685,Round4_Transactions!$A$2:$F$800,3,FALSE)), 0,VLOOKUP(G685,Round4_Transactions!$A$2:$F$800,3,FALSE))</f>
        <v>0</v>
      </c>
      <c r="J685" s="60">
        <f>IF(ISNA(VLOOKUP(G685,Round4_Transactions!$A$2:$F$800,4,FALSE)), 0,VLOOKUP(G685,Round4_Transactions!$A$2:$F$800,4,FALSE))</f>
        <v>0</v>
      </c>
      <c r="K685" s="60">
        <f>IF(ISNA(VLOOKUP(G685,Round4_Transactions!$A$2:$F$800,5,FALSE)), 0,VLOOKUP(G685,Round4_Transactions!$A$2:$F$800,5,FALSE))</f>
        <v>0</v>
      </c>
      <c r="L685" s="86">
        <f>IF(ISNA(VLOOKUP(G685,Round4_Transactions!$A$2:$F$800,6,FALSE)), 0,VLOOKUP(G685,Round4_Transactions!$A$2:$F$800,6,FALSE))</f>
        <v>0</v>
      </c>
      <c r="M685" s="107">
        <f t="shared" si="79"/>
        <v>0</v>
      </c>
      <c r="N685" s="107">
        <f t="shared" si="81"/>
        <v>0</v>
      </c>
      <c r="O685" s="107">
        <f t="shared" si="82"/>
        <v>0</v>
      </c>
      <c r="P685" s="107">
        <f t="shared" si="83"/>
        <v>0</v>
      </c>
      <c r="Q685" s="107">
        <f t="shared" si="84"/>
        <v>0</v>
      </c>
      <c r="R685" s="107">
        <f t="shared" si="85"/>
        <v>0</v>
      </c>
      <c r="S685" s="107">
        <f t="shared" si="86"/>
        <v>0</v>
      </c>
      <c r="T685" s="107">
        <f t="shared" si="87"/>
        <v>0</v>
      </c>
      <c r="U685" s="107">
        <f t="shared" si="88"/>
        <v>0</v>
      </c>
      <c r="V685" s="107">
        <f t="shared" si="89"/>
        <v>0</v>
      </c>
      <c r="W685" s="107">
        <f t="shared" si="90"/>
        <v>0</v>
      </c>
      <c r="X685" s="107">
        <f t="shared" si="91"/>
        <v>0</v>
      </c>
      <c r="Y685" s="107">
        <f t="shared" si="92"/>
        <v>0</v>
      </c>
      <c r="Z685" s="107">
        <f t="shared" si="132"/>
        <v>0</v>
      </c>
      <c r="AA685" s="107">
        <f t="shared" si="133"/>
        <v>0</v>
      </c>
      <c r="AB685" s="107">
        <f t="shared" si="134"/>
        <v>0</v>
      </c>
      <c r="AC685" s="107">
        <f t="shared" si="135"/>
        <v>0</v>
      </c>
      <c r="AD685" s="107">
        <f t="shared" si="136"/>
        <v>0</v>
      </c>
      <c r="AE685" s="107">
        <f t="shared" si="137"/>
        <v>0</v>
      </c>
      <c r="AF685" s="107">
        <f t="shared" si="138"/>
        <v>0</v>
      </c>
      <c r="AG685" s="107">
        <f t="shared" si="139"/>
        <v>0</v>
      </c>
      <c r="AH685" s="107">
        <f t="shared" si="140"/>
        <v>0</v>
      </c>
      <c r="AI685" s="107">
        <f t="shared" si="141"/>
        <v>0</v>
      </c>
      <c r="AJ685" s="107">
        <f t="shared" si="142"/>
        <v>0</v>
      </c>
      <c r="AK685" s="107">
        <f t="shared" si="143"/>
        <v>0</v>
      </c>
    </row>
    <row r="686">
      <c r="A686" s="107"/>
      <c r="B686" s="107"/>
      <c r="C686" s="107"/>
      <c r="D686" s="107"/>
      <c r="E686" s="107"/>
      <c r="F686" s="108">
        <f t="shared" si="131"/>
        <v>19065</v>
      </c>
      <c r="G686" s="90" t="s">
        <v>876</v>
      </c>
      <c r="H686" s="14">
        <f>IF(ISNA(VLOOKUP(G686,Round4_Transactions!$A$2:$F$800,2,FALSE)), 0,VLOOKUP(G686,Round4_Transactions!$A$2:$F$800,2,FALSE))</f>
        <v>0</v>
      </c>
      <c r="I686" s="60">
        <f>IF(ISNA(VLOOKUP(G686,Round4_Transactions!$A$2:$F$800,3,FALSE)), 0,VLOOKUP(G686,Round4_Transactions!$A$2:$F$800,3,FALSE))</f>
        <v>0</v>
      </c>
      <c r="J686" s="60">
        <f>IF(ISNA(VLOOKUP(G686,Round4_Transactions!$A$2:$F$800,4,FALSE)), 0,VLOOKUP(G686,Round4_Transactions!$A$2:$F$800,4,FALSE))</f>
        <v>0</v>
      </c>
      <c r="K686" s="60">
        <f>IF(ISNA(VLOOKUP(G686,Round4_Transactions!$A$2:$F$800,5,FALSE)), 0,VLOOKUP(G686,Round4_Transactions!$A$2:$F$800,5,FALSE))</f>
        <v>0</v>
      </c>
      <c r="L686" s="86">
        <f>IF(ISNA(VLOOKUP(G686,Round4_Transactions!$A$2:$F$800,6,FALSE)), 0,VLOOKUP(G686,Round4_Transactions!$A$2:$F$800,6,FALSE))</f>
        <v>0</v>
      </c>
      <c r="M686" s="107">
        <f t="shared" si="79"/>
        <v>0</v>
      </c>
      <c r="N686" s="107">
        <f t="shared" si="81"/>
        <v>0</v>
      </c>
      <c r="O686" s="107">
        <f t="shared" si="82"/>
        <v>0</v>
      </c>
      <c r="P686" s="107">
        <f t="shared" si="83"/>
        <v>0</v>
      </c>
      <c r="Q686" s="107">
        <f t="shared" si="84"/>
        <v>0</v>
      </c>
      <c r="R686" s="107">
        <f t="shared" si="85"/>
        <v>0</v>
      </c>
      <c r="S686" s="107">
        <f t="shared" si="86"/>
        <v>0</v>
      </c>
      <c r="T686" s="107">
        <f t="shared" si="87"/>
        <v>0</v>
      </c>
      <c r="U686" s="107">
        <f t="shared" si="88"/>
        <v>0</v>
      </c>
      <c r="V686" s="107">
        <f t="shared" si="89"/>
        <v>0</v>
      </c>
      <c r="W686" s="107">
        <f t="shared" si="90"/>
        <v>0</v>
      </c>
      <c r="X686" s="107">
        <f t="shared" si="91"/>
        <v>0</v>
      </c>
      <c r="Y686" s="107">
        <f t="shared" si="92"/>
        <v>0</v>
      </c>
      <c r="Z686" s="107">
        <f t="shared" si="132"/>
        <v>0</v>
      </c>
      <c r="AA686" s="107">
        <f t="shared" si="133"/>
        <v>0</v>
      </c>
      <c r="AB686" s="107">
        <f t="shared" si="134"/>
        <v>0</v>
      </c>
      <c r="AC686" s="107">
        <f t="shared" si="135"/>
        <v>0</v>
      </c>
      <c r="AD686" s="107">
        <f t="shared" si="136"/>
        <v>0</v>
      </c>
      <c r="AE686" s="107">
        <f t="shared" si="137"/>
        <v>0</v>
      </c>
      <c r="AF686" s="107">
        <f t="shared" si="138"/>
        <v>0</v>
      </c>
      <c r="AG686" s="107">
        <f t="shared" si="139"/>
        <v>0</v>
      </c>
      <c r="AH686" s="107">
        <f t="shared" si="140"/>
        <v>0</v>
      </c>
      <c r="AI686" s="107">
        <f t="shared" si="141"/>
        <v>0</v>
      </c>
      <c r="AJ686" s="107">
        <f t="shared" si="142"/>
        <v>0</v>
      </c>
      <c r="AK686" s="107">
        <f t="shared" si="143"/>
        <v>0</v>
      </c>
    </row>
    <row r="687">
      <c r="A687" s="107"/>
      <c r="B687" s="107"/>
      <c r="C687" s="107"/>
      <c r="D687" s="107"/>
      <c r="E687" s="107"/>
      <c r="F687" s="108">
        <f t="shared" si="131"/>
        <v>19065</v>
      </c>
      <c r="G687" s="90" t="s">
        <v>877</v>
      </c>
      <c r="H687" s="14">
        <f>IF(ISNA(VLOOKUP(G687,Round4_Transactions!$A$2:$F$800,2,FALSE)), 0,VLOOKUP(G687,Round4_Transactions!$A$2:$F$800,2,FALSE))</f>
        <v>0</v>
      </c>
      <c r="I687" s="60">
        <f>IF(ISNA(VLOOKUP(G687,Round4_Transactions!$A$2:$F$800,3,FALSE)), 0,VLOOKUP(G687,Round4_Transactions!$A$2:$F$800,3,FALSE))</f>
        <v>0</v>
      </c>
      <c r="J687" s="60">
        <f>IF(ISNA(VLOOKUP(G687,Round4_Transactions!$A$2:$F$800,4,FALSE)), 0,VLOOKUP(G687,Round4_Transactions!$A$2:$F$800,4,FALSE))</f>
        <v>0</v>
      </c>
      <c r="K687" s="60">
        <f>IF(ISNA(VLOOKUP(G687,Round4_Transactions!$A$2:$F$800,5,FALSE)), 0,VLOOKUP(G687,Round4_Transactions!$A$2:$F$800,5,FALSE))</f>
        <v>0</v>
      </c>
      <c r="L687" s="86">
        <f>IF(ISNA(VLOOKUP(G687,Round4_Transactions!$A$2:$F$800,6,FALSE)), 0,VLOOKUP(G687,Round4_Transactions!$A$2:$F$800,6,FALSE))</f>
        <v>0</v>
      </c>
      <c r="M687" s="107">
        <f t="shared" si="79"/>
        <v>0</v>
      </c>
      <c r="N687" s="107">
        <f t="shared" si="81"/>
        <v>0</v>
      </c>
      <c r="O687" s="107">
        <f t="shared" si="82"/>
        <v>0</v>
      </c>
      <c r="P687" s="107">
        <f t="shared" si="83"/>
        <v>0</v>
      </c>
      <c r="Q687" s="107">
        <f t="shared" si="84"/>
        <v>0</v>
      </c>
      <c r="R687" s="107">
        <f t="shared" si="85"/>
        <v>0</v>
      </c>
      <c r="S687" s="107">
        <f t="shared" si="86"/>
        <v>0</v>
      </c>
      <c r="T687" s="107">
        <f t="shared" si="87"/>
        <v>0</v>
      </c>
      <c r="U687" s="107">
        <f t="shared" si="88"/>
        <v>0</v>
      </c>
      <c r="V687" s="107">
        <f t="shared" si="89"/>
        <v>0</v>
      </c>
      <c r="W687" s="107">
        <f t="shared" si="90"/>
        <v>0</v>
      </c>
      <c r="X687" s="107">
        <f t="shared" si="91"/>
        <v>0</v>
      </c>
      <c r="Y687" s="107">
        <f t="shared" si="92"/>
        <v>0</v>
      </c>
      <c r="Z687" s="107">
        <f t="shared" si="132"/>
        <v>0</v>
      </c>
      <c r="AA687" s="107">
        <f t="shared" si="133"/>
        <v>0</v>
      </c>
      <c r="AB687" s="107">
        <f t="shared" si="134"/>
        <v>0</v>
      </c>
      <c r="AC687" s="107">
        <f t="shared" si="135"/>
        <v>0</v>
      </c>
      <c r="AD687" s="107">
        <f t="shared" si="136"/>
        <v>0</v>
      </c>
      <c r="AE687" s="107">
        <f t="shared" si="137"/>
        <v>0</v>
      </c>
      <c r="AF687" s="107">
        <f t="shared" si="138"/>
        <v>0</v>
      </c>
      <c r="AG687" s="107">
        <f t="shared" si="139"/>
        <v>0</v>
      </c>
      <c r="AH687" s="107">
        <f t="shared" si="140"/>
        <v>0</v>
      </c>
      <c r="AI687" s="107">
        <f t="shared" si="141"/>
        <v>0</v>
      </c>
      <c r="AJ687" s="107">
        <f t="shared" si="142"/>
        <v>0</v>
      </c>
      <c r="AK687" s="107">
        <f t="shared" si="143"/>
        <v>0</v>
      </c>
    </row>
    <row r="688">
      <c r="A688" s="107"/>
      <c r="B688" s="107"/>
      <c r="C688" s="107"/>
      <c r="D688" s="107"/>
      <c r="E688" s="107"/>
      <c r="F688" s="108">
        <f t="shared" si="131"/>
        <v>19065</v>
      </c>
      <c r="G688" s="90" t="s">
        <v>878</v>
      </c>
      <c r="H688" s="14">
        <f>IF(ISNA(VLOOKUP(G688,Round4_Transactions!$A$2:$F$800,2,FALSE)), 0,VLOOKUP(G688,Round4_Transactions!$A$2:$F$800,2,FALSE))</f>
        <v>0</v>
      </c>
      <c r="I688" s="60">
        <f>IF(ISNA(VLOOKUP(G688,Round4_Transactions!$A$2:$F$800,3,FALSE)), 0,VLOOKUP(G688,Round4_Transactions!$A$2:$F$800,3,FALSE))</f>
        <v>0</v>
      </c>
      <c r="J688" s="60">
        <f>IF(ISNA(VLOOKUP(G688,Round4_Transactions!$A$2:$F$800,4,FALSE)), 0,VLOOKUP(G688,Round4_Transactions!$A$2:$F$800,4,FALSE))</f>
        <v>0</v>
      </c>
      <c r="K688" s="60">
        <f>IF(ISNA(VLOOKUP(G688,Round4_Transactions!$A$2:$F$800,5,FALSE)), 0,VLOOKUP(G688,Round4_Transactions!$A$2:$F$800,5,FALSE))</f>
        <v>0</v>
      </c>
      <c r="L688" s="86">
        <f>IF(ISNA(VLOOKUP(G688,Round4_Transactions!$A$2:$F$800,6,FALSE)), 0,VLOOKUP(G688,Round4_Transactions!$A$2:$F$800,6,FALSE))</f>
        <v>0</v>
      </c>
      <c r="M688" s="107">
        <f t="shared" si="79"/>
        <v>0</v>
      </c>
      <c r="N688" s="107">
        <f t="shared" si="81"/>
        <v>0</v>
      </c>
      <c r="O688" s="107">
        <f t="shared" si="82"/>
        <v>0</v>
      </c>
      <c r="P688" s="107">
        <f t="shared" si="83"/>
        <v>0</v>
      </c>
      <c r="Q688" s="107">
        <f t="shared" si="84"/>
        <v>0</v>
      </c>
      <c r="R688" s="107">
        <f t="shared" si="85"/>
        <v>0</v>
      </c>
      <c r="S688" s="107">
        <f t="shared" si="86"/>
        <v>0</v>
      </c>
      <c r="T688" s="107">
        <f t="shared" si="87"/>
        <v>0</v>
      </c>
      <c r="U688" s="107">
        <f t="shared" si="88"/>
        <v>0</v>
      </c>
      <c r="V688" s="107">
        <f t="shared" si="89"/>
        <v>0</v>
      </c>
      <c r="W688" s="107">
        <f t="shared" si="90"/>
        <v>0</v>
      </c>
      <c r="X688" s="107">
        <f t="shared" si="91"/>
        <v>0</v>
      </c>
      <c r="Y688" s="107">
        <f t="shared" si="92"/>
        <v>0</v>
      </c>
      <c r="Z688" s="107">
        <f t="shared" si="132"/>
        <v>0</v>
      </c>
      <c r="AA688" s="107">
        <f t="shared" si="133"/>
        <v>0</v>
      </c>
      <c r="AB688" s="107">
        <f t="shared" si="134"/>
        <v>0</v>
      </c>
      <c r="AC688" s="107">
        <f t="shared" si="135"/>
        <v>0</v>
      </c>
      <c r="AD688" s="107">
        <f t="shared" si="136"/>
        <v>0</v>
      </c>
      <c r="AE688" s="107">
        <f t="shared" si="137"/>
        <v>0</v>
      </c>
      <c r="AF688" s="107">
        <f t="shared" si="138"/>
        <v>0</v>
      </c>
      <c r="AG688" s="107">
        <f t="shared" si="139"/>
        <v>0</v>
      </c>
      <c r="AH688" s="107">
        <f t="shared" si="140"/>
        <v>0</v>
      </c>
      <c r="AI688" s="107">
        <f t="shared" si="141"/>
        <v>0</v>
      </c>
      <c r="AJ688" s="107">
        <f t="shared" si="142"/>
        <v>0</v>
      </c>
      <c r="AK688" s="107">
        <f t="shared" si="143"/>
        <v>0</v>
      </c>
    </row>
    <row r="689">
      <c r="A689" s="107"/>
      <c r="B689" s="107"/>
      <c r="C689" s="107"/>
      <c r="D689" s="107"/>
      <c r="E689" s="107"/>
      <c r="F689" s="108">
        <f t="shared" si="131"/>
        <v>19065</v>
      </c>
      <c r="G689" s="90" t="s">
        <v>879</v>
      </c>
      <c r="H689" s="14">
        <f>IF(ISNA(VLOOKUP(G689,Round4_Transactions!$A$2:$F$800,2,FALSE)), 0,VLOOKUP(G689,Round4_Transactions!$A$2:$F$800,2,FALSE))</f>
        <v>0</v>
      </c>
      <c r="I689" s="60">
        <f>IF(ISNA(VLOOKUP(G689,Round4_Transactions!$A$2:$F$800,3,FALSE)), 0,VLOOKUP(G689,Round4_Transactions!$A$2:$F$800,3,FALSE))</f>
        <v>0</v>
      </c>
      <c r="J689" s="60">
        <f>IF(ISNA(VLOOKUP(G689,Round4_Transactions!$A$2:$F$800,4,FALSE)), 0,VLOOKUP(G689,Round4_Transactions!$A$2:$F$800,4,FALSE))</f>
        <v>0</v>
      </c>
      <c r="K689" s="60">
        <f>IF(ISNA(VLOOKUP(G689,Round4_Transactions!$A$2:$F$800,5,FALSE)), 0,VLOOKUP(G689,Round4_Transactions!$A$2:$F$800,5,FALSE))</f>
        <v>0</v>
      </c>
      <c r="L689" s="86">
        <f>IF(ISNA(VLOOKUP(G689,Round4_Transactions!$A$2:$F$800,6,FALSE)), 0,VLOOKUP(G689,Round4_Transactions!$A$2:$F$800,6,FALSE))</f>
        <v>0</v>
      </c>
      <c r="M689" s="107">
        <f t="shared" si="79"/>
        <v>0</v>
      </c>
      <c r="N689" s="107">
        <f t="shared" si="81"/>
        <v>0</v>
      </c>
      <c r="O689" s="107">
        <f t="shared" si="82"/>
        <v>0</v>
      </c>
      <c r="P689" s="107">
        <f t="shared" si="83"/>
        <v>0</v>
      </c>
      <c r="Q689" s="107">
        <f t="shared" si="84"/>
        <v>0</v>
      </c>
      <c r="R689" s="107">
        <f t="shared" si="85"/>
        <v>0</v>
      </c>
      <c r="S689" s="107">
        <f t="shared" si="86"/>
        <v>0</v>
      </c>
      <c r="T689" s="107">
        <f t="shared" si="87"/>
        <v>0</v>
      </c>
      <c r="U689" s="107">
        <f t="shared" si="88"/>
        <v>0</v>
      </c>
      <c r="V689" s="107">
        <f t="shared" si="89"/>
        <v>0</v>
      </c>
      <c r="W689" s="107">
        <f t="shared" si="90"/>
        <v>0</v>
      </c>
      <c r="X689" s="107">
        <f t="shared" si="91"/>
        <v>0</v>
      </c>
      <c r="Y689" s="107">
        <f t="shared" si="92"/>
        <v>0</v>
      </c>
      <c r="Z689" s="107">
        <f t="shared" si="132"/>
        <v>0</v>
      </c>
      <c r="AA689" s="107">
        <f t="shared" si="133"/>
        <v>0</v>
      </c>
      <c r="AB689" s="107">
        <f t="shared" si="134"/>
        <v>0</v>
      </c>
      <c r="AC689" s="107">
        <f t="shared" si="135"/>
        <v>0</v>
      </c>
      <c r="AD689" s="107">
        <f t="shared" si="136"/>
        <v>0</v>
      </c>
      <c r="AE689" s="107">
        <f t="shared" si="137"/>
        <v>0</v>
      </c>
      <c r="AF689" s="107">
        <f t="shared" si="138"/>
        <v>0</v>
      </c>
      <c r="AG689" s="107">
        <f t="shared" si="139"/>
        <v>0</v>
      </c>
      <c r="AH689" s="107">
        <f t="shared" si="140"/>
        <v>0</v>
      </c>
      <c r="AI689" s="107">
        <f t="shared" si="141"/>
        <v>0</v>
      </c>
      <c r="AJ689" s="107">
        <f t="shared" si="142"/>
        <v>0</v>
      </c>
      <c r="AK689" s="107">
        <f t="shared" si="143"/>
        <v>0</v>
      </c>
    </row>
    <row r="690">
      <c r="A690" s="107"/>
      <c r="B690" s="107"/>
      <c r="C690" s="107"/>
      <c r="D690" s="107"/>
      <c r="E690" s="107"/>
      <c r="F690" s="108">
        <f t="shared" si="131"/>
        <v>19065</v>
      </c>
      <c r="G690" s="90" t="s">
        <v>880</v>
      </c>
      <c r="H690" s="14">
        <f>IF(ISNA(VLOOKUP(G690,Round4_Transactions!$A$2:$F$800,2,FALSE)), 0,VLOOKUP(G690,Round4_Transactions!$A$2:$F$800,2,FALSE))</f>
        <v>0</v>
      </c>
      <c r="I690" s="60">
        <f>IF(ISNA(VLOOKUP(G690,Round4_Transactions!$A$2:$F$800,3,FALSE)), 0,VLOOKUP(G690,Round4_Transactions!$A$2:$F$800,3,FALSE))</f>
        <v>0</v>
      </c>
      <c r="J690" s="60">
        <f>IF(ISNA(VLOOKUP(G690,Round4_Transactions!$A$2:$F$800,4,FALSE)), 0,VLOOKUP(G690,Round4_Transactions!$A$2:$F$800,4,FALSE))</f>
        <v>0</v>
      </c>
      <c r="K690" s="60">
        <f>IF(ISNA(VLOOKUP(G690,Round4_Transactions!$A$2:$F$800,5,FALSE)), 0,VLOOKUP(G690,Round4_Transactions!$A$2:$F$800,5,FALSE))</f>
        <v>0</v>
      </c>
      <c r="L690" s="86">
        <f>IF(ISNA(VLOOKUP(G690,Round4_Transactions!$A$2:$F$800,6,FALSE)), 0,VLOOKUP(G690,Round4_Transactions!$A$2:$F$800,6,FALSE))</f>
        <v>0</v>
      </c>
      <c r="M690" s="107">
        <f t="shared" si="79"/>
        <v>0</v>
      </c>
      <c r="N690" s="107">
        <f t="shared" si="81"/>
        <v>0</v>
      </c>
      <c r="O690" s="107">
        <f t="shared" si="82"/>
        <v>0</v>
      </c>
      <c r="P690" s="107">
        <f t="shared" si="83"/>
        <v>0</v>
      </c>
      <c r="Q690" s="107">
        <f t="shared" si="84"/>
        <v>0</v>
      </c>
      <c r="R690" s="107">
        <f t="shared" si="85"/>
        <v>0</v>
      </c>
      <c r="S690" s="107">
        <f t="shared" si="86"/>
        <v>0</v>
      </c>
      <c r="T690" s="107">
        <f t="shared" si="87"/>
        <v>0</v>
      </c>
      <c r="U690" s="107">
        <f t="shared" si="88"/>
        <v>0</v>
      </c>
      <c r="V690" s="107">
        <f t="shared" si="89"/>
        <v>0</v>
      </c>
      <c r="W690" s="107">
        <f t="shared" si="90"/>
        <v>0</v>
      </c>
      <c r="X690" s="107">
        <f t="shared" si="91"/>
        <v>0</v>
      </c>
      <c r="Y690" s="107">
        <f t="shared" si="92"/>
        <v>0</v>
      </c>
      <c r="Z690" s="107">
        <f t="shared" si="132"/>
        <v>0</v>
      </c>
      <c r="AA690" s="107">
        <f t="shared" si="133"/>
        <v>0</v>
      </c>
      <c r="AB690" s="107">
        <f t="shared" si="134"/>
        <v>0</v>
      </c>
      <c r="AC690" s="107">
        <f t="shared" si="135"/>
        <v>0</v>
      </c>
      <c r="AD690" s="107">
        <f t="shared" si="136"/>
        <v>0</v>
      </c>
      <c r="AE690" s="107">
        <f t="shared" si="137"/>
        <v>0</v>
      </c>
      <c r="AF690" s="107">
        <f t="shared" si="138"/>
        <v>0</v>
      </c>
      <c r="AG690" s="107">
        <f t="shared" si="139"/>
        <v>0</v>
      </c>
      <c r="AH690" s="107">
        <f t="shared" si="140"/>
        <v>0</v>
      </c>
      <c r="AI690" s="107">
        <f t="shared" si="141"/>
        <v>0</v>
      </c>
      <c r="AJ690" s="107">
        <f t="shared" si="142"/>
        <v>0</v>
      </c>
      <c r="AK690" s="107">
        <f t="shared" si="143"/>
        <v>0</v>
      </c>
    </row>
    <row r="691">
      <c r="A691" s="107"/>
      <c r="B691" s="107"/>
      <c r="C691" s="107"/>
      <c r="D691" s="107"/>
      <c r="E691" s="107"/>
      <c r="F691" s="108">
        <f t="shared" si="131"/>
        <v>19065</v>
      </c>
      <c r="G691" s="90" t="s">
        <v>881</v>
      </c>
      <c r="H691" s="14">
        <f>IF(ISNA(VLOOKUP(G691,Round4_Transactions!$A$2:$F$800,2,FALSE)), 0,VLOOKUP(G691,Round4_Transactions!$A$2:$F$800,2,FALSE))</f>
        <v>0</v>
      </c>
      <c r="I691" s="60">
        <f>IF(ISNA(VLOOKUP(G691,Round4_Transactions!$A$2:$F$800,3,FALSE)), 0,VLOOKUP(G691,Round4_Transactions!$A$2:$F$800,3,FALSE))</f>
        <v>0</v>
      </c>
      <c r="J691" s="60">
        <f>IF(ISNA(VLOOKUP(G691,Round4_Transactions!$A$2:$F$800,4,FALSE)), 0,VLOOKUP(G691,Round4_Transactions!$A$2:$F$800,4,FALSE))</f>
        <v>0</v>
      </c>
      <c r="K691" s="60">
        <f>IF(ISNA(VLOOKUP(G691,Round4_Transactions!$A$2:$F$800,5,FALSE)), 0,VLOOKUP(G691,Round4_Transactions!$A$2:$F$800,5,FALSE))</f>
        <v>0</v>
      </c>
      <c r="L691" s="86">
        <f>IF(ISNA(VLOOKUP(G691,Round4_Transactions!$A$2:$F$800,6,FALSE)), 0,VLOOKUP(G691,Round4_Transactions!$A$2:$F$800,6,FALSE))</f>
        <v>0</v>
      </c>
      <c r="M691" s="107">
        <f t="shared" si="79"/>
        <v>0</v>
      </c>
      <c r="N691" s="107">
        <f t="shared" si="81"/>
        <v>0</v>
      </c>
      <c r="O691" s="107">
        <f t="shared" si="82"/>
        <v>0</v>
      </c>
      <c r="P691" s="107">
        <f t="shared" si="83"/>
        <v>0</v>
      </c>
      <c r="Q691" s="107">
        <f t="shared" si="84"/>
        <v>0</v>
      </c>
      <c r="R691" s="107">
        <f t="shared" si="85"/>
        <v>0</v>
      </c>
      <c r="S691" s="107">
        <f t="shared" si="86"/>
        <v>0</v>
      </c>
      <c r="T691" s="107">
        <f t="shared" si="87"/>
        <v>0</v>
      </c>
      <c r="U691" s="107">
        <f t="shared" si="88"/>
        <v>0</v>
      </c>
      <c r="V691" s="107">
        <f t="shared" si="89"/>
        <v>0</v>
      </c>
      <c r="W691" s="107">
        <f t="shared" si="90"/>
        <v>0</v>
      </c>
      <c r="X691" s="107">
        <f t="shared" si="91"/>
        <v>0</v>
      </c>
      <c r="Y691" s="107">
        <f t="shared" si="92"/>
        <v>0</v>
      </c>
      <c r="Z691" s="107">
        <f t="shared" si="132"/>
        <v>0</v>
      </c>
      <c r="AA691" s="107">
        <f t="shared" si="133"/>
        <v>0</v>
      </c>
      <c r="AB691" s="107">
        <f t="shared" si="134"/>
        <v>0</v>
      </c>
      <c r="AC691" s="107">
        <f t="shared" si="135"/>
        <v>0</v>
      </c>
      <c r="AD691" s="107">
        <f t="shared" si="136"/>
        <v>0</v>
      </c>
      <c r="AE691" s="107">
        <f t="shared" si="137"/>
        <v>0</v>
      </c>
      <c r="AF691" s="107">
        <f t="shared" si="138"/>
        <v>0</v>
      </c>
      <c r="AG691" s="107">
        <f t="shared" si="139"/>
        <v>0</v>
      </c>
      <c r="AH691" s="107">
        <f t="shared" si="140"/>
        <v>0</v>
      </c>
      <c r="AI691" s="107">
        <f t="shared" si="141"/>
        <v>0</v>
      </c>
      <c r="AJ691" s="107">
        <f t="shared" si="142"/>
        <v>0</v>
      </c>
      <c r="AK691" s="107">
        <f t="shared" si="143"/>
        <v>0</v>
      </c>
    </row>
    <row r="692">
      <c r="A692" s="107"/>
      <c r="B692" s="107"/>
      <c r="C692" s="107"/>
      <c r="D692" s="107"/>
      <c r="E692" s="107"/>
      <c r="F692" s="108">
        <f t="shared" si="131"/>
        <v>19065</v>
      </c>
      <c r="G692" s="90" t="s">
        <v>882</v>
      </c>
      <c r="H692" s="14">
        <f>IF(ISNA(VLOOKUP(G692,Round4_Transactions!$A$2:$F$800,2,FALSE)), 0,VLOOKUP(G692,Round4_Transactions!$A$2:$F$800,2,FALSE))</f>
        <v>0</v>
      </c>
      <c r="I692" s="60">
        <f>IF(ISNA(VLOOKUP(G692,Round4_Transactions!$A$2:$F$800,3,FALSE)), 0,VLOOKUP(G692,Round4_Transactions!$A$2:$F$800,3,FALSE))</f>
        <v>0</v>
      </c>
      <c r="J692" s="60">
        <f>IF(ISNA(VLOOKUP(G692,Round4_Transactions!$A$2:$F$800,4,FALSE)), 0,VLOOKUP(G692,Round4_Transactions!$A$2:$F$800,4,FALSE))</f>
        <v>0</v>
      </c>
      <c r="K692" s="60">
        <f>IF(ISNA(VLOOKUP(G692,Round4_Transactions!$A$2:$F$800,5,FALSE)), 0,VLOOKUP(G692,Round4_Transactions!$A$2:$F$800,5,FALSE))</f>
        <v>0</v>
      </c>
      <c r="L692" s="86">
        <f>IF(ISNA(VLOOKUP(G692,Round4_Transactions!$A$2:$F$800,6,FALSE)), 0,VLOOKUP(G692,Round4_Transactions!$A$2:$F$800,6,FALSE))</f>
        <v>0</v>
      </c>
      <c r="M692" s="107">
        <f t="shared" si="79"/>
        <v>0</v>
      </c>
      <c r="N692" s="107">
        <f t="shared" si="81"/>
        <v>0</v>
      </c>
      <c r="O692" s="107">
        <f t="shared" si="82"/>
        <v>0</v>
      </c>
      <c r="P692" s="107">
        <f t="shared" si="83"/>
        <v>0</v>
      </c>
      <c r="Q692" s="107">
        <f t="shared" si="84"/>
        <v>0</v>
      </c>
      <c r="R692" s="107">
        <f t="shared" si="85"/>
        <v>0</v>
      </c>
      <c r="S692" s="107">
        <f t="shared" si="86"/>
        <v>0</v>
      </c>
      <c r="T692" s="107">
        <f t="shared" si="87"/>
        <v>0</v>
      </c>
      <c r="U692" s="107">
        <f t="shared" si="88"/>
        <v>0</v>
      </c>
      <c r="V692" s="107">
        <f t="shared" si="89"/>
        <v>0</v>
      </c>
      <c r="W692" s="107">
        <f t="shared" si="90"/>
        <v>0</v>
      </c>
      <c r="X692" s="107">
        <f t="shared" si="91"/>
        <v>0</v>
      </c>
      <c r="Y692" s="107">
        <f t="shared" si="92"/>
        <v>0</v>
      </c>
      <c r="Z692" s="107">
        <f t="shared" si="132"/>
        <v>0</v>
      </c>
      <c r="AA692" s="107">
        <f t="shared" si="133"/>
        <v>0</v>
      </c>
      <c r="AB692" s="107">
        <f t="shared" si="134"/>
        <v>0</v>
      </c>
      <c r="AC692" s="107">
        <f t="shared" si="135"/>
        <v>0</v>
      </c>
      <c r="AD692" s="107">
        <f t="shared" si="136"/>
        <v>0</v>
      </c>
      <c r="AE692" s="107">
        <f t="shared" si="137"/>
        <v>0</v>
      </c>
      <c r="AF692" s="107">
        <f t="shared" si="138"/>
        <v>0</v>
      </c>
      <c r="AG692" s="107">
        <f t="shared" si="139"/>
        <v>0</v>
      </c>
      <c r="AH692" s="107">
        <f t="shared" si="140"/>
        <v>0</v>
      </c>
      <c r="AI692" s="107">
        <f t="shared" si="141"/>
        <v>0</v>
      </c>
      <c r="AJ692" s="107">
        <f t="shared" si="142"/>
        <v>0</v>
      </c>
      <c r="AK692" s="107">
        <f t="shared" si="143"/>
        <v>0</v>
      </c>
    </row>
    <row r="693">
      <c r="A693" s="107"/>
      <c r="B693" s="107"/>
      <c r="C693" s="107"/>
      <c r="D693" s="107"/>
      <c r="E693" s="107"/>
      <c r="F693" s="108">
        <f t="shared" si="131"/>
        <v>19065</v>
      </c>
      <c r="G693" s="90" t="s">
        <v>883</v>
      </c>
      <c r="H693" s="14">
        <f>IF(ISNA(VLOOKUP(G693,Round4_Transactions!$A$2:$F$800,2,FALSE)), 0,VLOOKUP(G693,Round4_Transactions!$A$2:$F$800,2,FALSE))</f>
        <v>0</v>
      </c>
      <c r="I693" s="60">
        <f>IF(ISNA(VLOOKUP(G693,Round4_Transactions!$A$2:$F$800,3,FALSE)), 0,VLOOKUP(G693,Round4_Transactions!$A$2:$F$800,3,FALSE))</f>
        <v>0</v>
      </c>
      <c r="J693" s="60">
        <f>IF(ISNA(VLOOKUP(G693,Round4_Transactions!$A$2:$F$800,4,FALSE)), 0,VLOOKUP(G693,Round4_Transactions!$A$2:$F$800,4,FALSE))</f>
        <v>0</v>
      </c>
      <c r="K693" s="60">
        <f>IF(ISNA(VLOOKUP(G693,Round4_Transactions!$A$2:$F$800,5,FALSE)), 0,VLOOKUP(G693,Round4_Transactions!$A$2:$F$800,5,FALSE))</f>
        <v>0</v>
      </c>
      <c r="L693" s="86">
        <f>IF(ISNA(VLOOKUP(G693,Round4_Transactions!$A$2:$F$800,6,FALSE)), 0,VLOOKUP(G693,Round4_Transactions!$A$2:$F$800,6,FALSE))</f>
        <v>0</v>
      </c>
      <c r="M693" s="107">
        <f t="shared" si="79"/>
        <v>0</v>
      </c>
      <c r="N693" s="107">
        <f t="shared" si="81"/>
        <v>0</v>
      </c>
      <c r="O693" s="107">
        <f t="shared" si="82"/>
        <v>0</v>
      </c>
      <c r="P693" s="107">
        <f t="shared" si="83"/>
        <v>0</v>
      </c>
      <c r="Q693" s="107">
        <f t="shared" si="84"/>
        <v>0</v>
      </c>
      <c r="R693" s="107">
        <f t="shared" si="85"/>
        <v>0</v>
      </c>
      <c r="S693" s="107">
        <f t="shared" si="86"/>
        <v>0</v>
      </c>
      <c r="T693" s="107">
        <f t="shared" si="87"/>
        <v>0</v>
      </c>
      <c r="U693" s="107">
        <f t="shared" si="88"/>
        <v>0</v>
      </c>
      <c r="V693" s="107">
        <f t="shared" si="89"/>
        <v>0</v>
      </c>
      <c r="W693" s="107">
        <f t="shared" si="90"/>
        <v>0</v>
      </c>
      <c r="X693" s="107">
        <f t="shared" si="91"/>
        <v>0</v>
      </c>
      <c r="Y693" s="107">
        <f t="shared" si="92"/>
        <v>0</v>
      </c>
      <c r="Z693" s="107">
        <f t="shared" si="132"/>
        <v>0</v>
      </c>
      <c r="AA693" s="107">
        <f t="shared" si="133"/>
        <v>0</v>
      </c>
      <c r="AB693" s="107">
        <f t="shared" si="134"/>
        <v>0</v>
      </c>
      <c r="AC693" s="107">
        <f t="shared" si="135"/>
        <v>0</v>
      </c>
      <c r="AD693" s="107">
        <f t="shared" si="136"/>
        <v>0</v>
      </c>
      <c r="AE693" s="107">
        <f t="shared" si="137"/>
        <v>0</v>
      </c>
      <c r="AF693" s="107">
        <f t="shared" si="138"/>
        <v>0</v>
      </c>
      <c r="AG693" s="107">
        <f t="shared" si="139"/>
        <v>0</v>
      </c>
      <c r="AH693" s="107">
        <f t="shared" si="140"/>
        <v>0</v>
      </c>
      <c r="AI693" s="107">
        <f t="shared" si="141"/>
        <v>0</v>
      </c>
      <c r="AJ693" s="107">
        <f t="shared" si="142"/>
        <v>0</v>
      </c>
      <c r="AK693" s="107">
        <f t="shared" si="143"/>
        <v>0</v>
      </c>
    </row>
    <row r="694">
      <c r="A694" s="107"/>
      <c r="B694" s="107"/>
      <c r="C694" s="107"/>
      <c r="D694" s="107"/>
      <c r="E694" s="107"/>
      <c r="F694" s="108">
        <f t="shared" si="131"/>
        <v>19065</v>
      </c>
      <c r="G694" s="90" t="s">
        <v>884</v>
      </c>
      <c r="H694" s="14">
        <f>IF(ISNA(VLOOKUP(G694,Round4_Transactions!$A$2:$F$800,2,FALSE)), 0,VLOOKUP(G694,Round4_Transactions!$A$2:$F$800,2,FALSE))</f>
        <v>0</v>
      </c>
      <c r="I694" s="60">
        <f>IF(ISNA(VLOOKUP(G694,Round4_Transactions!$A$2:$F$800,3,FALSE)), 0,VLOOKUP(G694,Round4_Transactions!$A$2:$F$800,3,FALSE))</f>
        <v>0</v>
      </c>
      <c r="J694" s="60">
        <f>IF(ISNA(VLOOKUP(G694,Round4_Transactions!$A$2:$F$800,4,FALSE)), 0,VLOOKUP(G694,Round4_Transactions!$A$2:$F$800,4,FALSE))</f>
        <v>0</v>
      </c>
      <c r="K694" s="60">
        <f>IF(ISNA(VLOOKUP(G694,Round4_Transactions!$A$2:$F$800,5,FALSE)), 0,VLOOKUP(G694,Round4_Transactions!$A$2:$F$800,5,FALSE))</f>
        <v>0</v>
      </c>
      <c r="L694" s="86">
        <f>IF(ISNA(VLOOKUP(G694,Round4_Transactions!$A$2:$F$800,6,FALSE)), 0,VLOOKUP(G694,Round4_Transactions!$A$2:$F$800,6,FALSE))</f>
        <v>0</v>
      </c>
      <c r="M694" s="107">
        <f t="shared" si="79"/>
        <v>0</v>
      </c>
      <c r="N694" s="107">
        <f t="shared" si="81"/>
        <v>0</v>
      </c>
      <c r="O694" s="107">
        <f t="shared" si="82"/>
        <v>0</v>
      </c>
      <c r="P694" s="107">
        <f t="shared" si="83"/>
        <v>0</v>
      </c>
      <c r="Q694" s="107">
        <f t="shared" si="84"/>
        <v>0</v>
      </c>
      <c r="R694" s="107">
        <f t="shared" si="85"/>
        <v>0</v>
      </c>
      <c r="S694" s="107">
        <f t="shared" si="86"/>
        <v>0</v>
      </c>
      <c r="T694" s="107">
        <f t="shared" si="87"/>
        <v>0</v>
      </c>
      <c r="U694" s="107">
        <f t="shared" si="88"/>
        <v>0</v>
      </c>
      <c r="V694" s="107">
        <f t="shared" si="89"/>
        <v>0</v>
      </c>
      <c r="W694" s="107">
        <f t="shared" si="90"/>
        <v>0</v>
      </c>
      <c r="X694" s="107">
        <f t="shared" si="91"/>
        <v>0</v>
      </c>
      <c r="Y694" s="107">
        <f t="shared" si="92"/>
        <v>0</v>
      </c>
      <c r="Z694" s="107">
        <f t="shared" si="132"/>
        <v>0</v>
      </c>
      <c r="AA694" s="107">
        <f t="shared" si="133"/>
        <v>0</v>
      </c>
      <c r="AB694" s="107">
        <f t="shared" si="134"/>
        <v>0</v>
      </c>
      <c r="AC694" s="107">
        <f t="shared" si="135"/>
        <v>0</v>
      </c>
      <c r="AD694" s="107">
        <f t="shared" si="136"/>
        <v>0</v>
      </c>
      <c r="AE694" s="107">
        <f t="shared" si="137"/>
        <v>0</v>
      </c>
      <c r="AF694" s="107">
        <f t="shared" si="138"/>
        <v>0</v>
      </c>
      <c r="AG694" s="107">
        <f t="shared" si="139"/>
        <v>0</v>
      </c>
      <c r="AH694" s="107">
        <f t="shared" si="140"/>
        <v>0</v>
      </c>
      <c r="AI694" s="107">
        <f t="shared" si="141"/>
        <v>0</v>
      </c>
      <c r="AJ694" s="107">
        <f t="shared" si="142"/>
        <v>0</v>
      </c>
      <c r="AK694" s="107">
        <f t="shared" si="143"/>
        <v>0</v>
      </c>
    </row>
    <row r="695">
      <c r="A695" s="107"/>
      <c r="B695" s="107"/>
      <c r="C695" s="107"/>
      <c r="D695" s="107"/>
      <c r="E695" s="107"/>
      <c r="F695" s="108">
        <f t="shared" si="131"/>
        <v>19065</v>
      </c>
      <c r="G695" s="90" t="s">
        <v>885</v>
      </c>
      <c r="H695" s="14">
        <f>IF(ISNA(VLOOKUP(G695,Round4_Transactions!$A$2:$F$800,2,FALSE)), 0,VLOOKUP(G695,Round4_Transactions!$A$2:$F$800,2,FALSE))</f>
        <v>0</v>
      </c>
      <c r="I695" s="60">
        <f>IF(ISNA(VLOOKUP(G695,Round4_Transactions!$A$2:$F$800,3,FALSE)), 0,VLOOKUP(G695,Round4_Transactions!$A$2:$F$800,3,FALSE))</f>
        <v>0</v>
      </c>
      <c r="J695" s="60">
        <f>IF(ISNA(VLOOKUP(G695,Round4_Transactions!$A$2:$F$800,4,FALSE)), 0,VLOOKUP(G695,Round4_Transactions!$A$2:$F$800,4,FALSE))</f>
        <v>0</v>
      </c>
      <c r="K695" s="60">
        <f>IF(ISNA(VLOOKUP(G695,Round4_Transactions!$A$2:$F$800,5,FALSE)), 0,VLOOKUP(G695,Round4_Transactions!$A$2:$F$800,5,FALSE))</f>
        <v>0</v>
      </c>
      <c r="L695" s="86">
        <f>IF(ISNA(VLOOKUP(G695,Round4_Transactions!$A$2:$F$800,6,FALSE)), 0,VLOOKUP(G695,Round4_Transactions!$A$2:$F$800,6,FALSE))</f>
        <v>0</v>
      </c>
      <c r="M695" s="107">
        <f t="shared" si="79"/>
        <v>0</v>
      </c>
      <c r="N695" s="107">
        <f t="shared" si="81"/>
        <v>0</v>
      </c>
      <c r="O695" s="107">
        <f t="shared" si="82"/>
        <v>0</v>
      </c>
      <c r="P695" s="107">
        <f t="shared" si="83"/>
        <v>0</v>
      </c>
      <c r="Q695" s="107">
        <f t="shared" si="84"/>
        <v>0</v>
      </c>
      <c r="R695" s="107">
        <f t="shared" si="85"/>
        <v>0</v>
      </c>
      <c r="S695" s="107">
        <f t="shared" si="86"/>
        <v>0</v>
      </c>
      <c r="T695" s="107">
        <f t="shared" si="87"/>
        <v>0</v>
      </c>
      <c r="U695" s="107">
        <f t="shared" si="88"/>
        <v>0</v>
      </c>
      <c r="V695" s="107">
        <f t="shared" si="89"/>
        <v>0</v>
      </c>
      <c r="W695" s="107">
        <f t="shared" si="90"/>
        <v>0</v>
      </c>
      <c r="X695" s="107">
        <f t="shared" si="91"/>
        <v>0</v>
      </c>
      <c r="Y695" s="107">
        <f t="shared" si="92"/>
        <v>0</v>
      </c>
      <c r="Z695" s="107">
        <f t="shared" si="132"/>
        <v>0</v>
      </c>
      <c r="AA695" s="107">
        <f t="shared" si="133"/>
        <v>0</v>
      </c>
      <c r="AB695" s="107">
        <f t="shared" si="134"/>
        <v>0</v>
      </c>
      <c r="AC695" s="107">
        <f t="shared" si="135"/>
        <v>0</v>
      </c>
      <c r="AD695" s="107">
        <f t="shared" si="136"/>
        <v>0</v>
      </c>
      <c r="AE695" s="107">
        <f t="shared" si="137"/>
        <v>0</v>
      </c>
      <c r="AF695" s="107">
        <f t="shared" si="138"/>
        <v>0</v>
      </c>
      <c r="AG695" s="107">
        <f t="shared" si="139"/>
        <v>0</v>
      </c>
      <c r="AH695" s="107">
        <f t="shared" si="140"/>
        <v>0</v>
      </c>
      <c r="AI695" s="107">
        <f t="shared" si="141"/>
        <v>0</v>
      </c>
      <c r="AJ695" s="107">
        <f t="shared" si="142"/>
        <v>0</v>
      </c>
      <c r="AK695" s="107">
        <f t="shared" si="143"/>
        <v>0</v>
      </c>
    </row>
    <row r="696">
      <c r="A696" s="107"/>
      <c r="B696" s="107"/>
      <c r="C696" s="107"/>
      <c r="D696" s="107"/>
      <c r="E696" s="107"/>
      <c r="F696" s="108">
        <f t="shared" si="131"/>
        <v>19065</v>
      </c>
      <c r="G696" s="90" t="s">
        <v>886</v>
      </c>
      <c r="H696" s="14">
        <f>IF(ISNA(VLOOKUP(G696,Round4_Transactions!$A$2:$F$800,2,FALSE)), 0,VLOOKUP(G696,Round4_Transactions!$A$2:$F$800,2,FALSE))</f>
        <v>0</v>
      </c>
      <c r="I696" s="60">
        <f>IF(ISNA(VLOOKUP(G696,Round4_Transactions!$A$2:$F$800,3,FALSE)), 0,VLOOKUP(G696,Round4_Transactions!$A$2:$F$800,3,FALSE))</f>
        <v>0</v>
      </c>
      <c r="J696" s="60">
        <f>IF(ISNA(VLOOKUP(G696,Round4_Transactions!$A$2:$F$800,4,FALSE)), 0,VLOOKUP(G696,Round4_Transactions!$A$2:$F$800,4,FALSE))</f>
        <v>0</v>
      </c>
      <c r="K696" s="60">
        <f>IF(ISNA(VLOOKUP(G696,Round4_Transactions!$A$2:$F$800,5,FALSE)), 0,VLOOKUP(G696,Round4_Transactions!$A$2:$F$800,5,FALSE))</f>
        <v>0</v>
      </c>
      <c r="L696" s="86">
        <f>IF(ISNA(VLOOKUP(G696,Round4_Transactions!$A$2:$F$800,6,FALSE)), 0,VLOOKUP(G696,Round4_Transactions!$A$2:$F$800,6,FALSE))</f>
        <v>0</v>
      </c>
      <c r="M696" s="107">
        <f t="shared" si="79"/>
        <v>0</v>
      </c>
      <c r="N696" s="107">
        <f t="shared" si="81"/>
        <v>0</v>
      </c>
      <c r="O696" s="107">
        <f t="shared" si="82"/>
        <v>0</v>
      </c>
      <c r="P696" s="107">
        <f t="shared" si="83"/>
        <v>0</v>
      </c>
      <c r="Q696" s="107">
        <f t="shared" si="84"/>
        <v>0</v>
      </c>
      <c r="R696" s="107">
        <f t="shared" si="85"/>
        <v>0</v>
      </c>
      <c r="S696" s="107">
        <f t="shared" si="86"/>
        <v>0</v>
      </c>
      <c r="T696" s="107">
        <f t="shared" si="87"/>
        <v>0</v>
      </c>
      <c r="U696" s="107">
        <f t="shared" si="88"/>
        <v>0</v>
      </c>
      <c r="V696" s="107">
        <f t="shared" si="89"/>
        <v>0</v>
      </c>
      <c r="W696" s="107">
        <f t="shared" si="90"/>
        <v>0</v>
      </c>
      <c r="X696" s="107">
        <f t="shared" si="91"/>
        <v>0</v>
      </c>
      <c r="Y696" s="107">
        <f t="shared" si="92"/>
        <v>0</v>
      </c>
      <c r="Z696" s="107">
        <f t="shared" si="132"/>
        <v>0</v>
      </c>
      <c r="AA696" s="107">
        <f t="shared" si="133"/>
        <v>0</v>
      </c>
      <c r="AB696" s="107">
        <f t="shared" si="134"/>
        <v>0</v>
      </c>
      <c r="AC696" s="107">
        <f t="shared" si="135"/>
        <v>0</v>
      </c>
      <c r="AD696" s="107">
        <f t="shared" si="136"/>
        <v>0</v>
      </c>
      <c r="AE696" s="107">
        <f t="shared" si="137"/>
        <v>0</v>
      </c>
      <c r="AF696" s="107">
        <f t="shared" si="138"/>
        <v>0</v>
      </c>
      <c r="AG696" s="107">
        <f t="shared" si="139"/>
        <v>0</v>
      </c>
      <c r="AH696" s="107">
        <f t="shared" si="140"/>
        <v>0</v>
      </c>
      <c r="AI696" s="107">
        <f t="shared" si="141"/>
        <v>0</v>
      </c>
      <c r="AJ696" s="107">
        <f t="shared" si="142"/>
        <v>0</v>
      </c>
      <c r="AK696" s="107">
        <f t="shared" si="143"/>
        <v>0</v>
      </c>
    </row>
    <row r="697">
      <c r="A697" s="107"/>
      <c r="B697" s="107"/>
      <c r="C697" s="107"/>
      <c r="D697" s="107"/>
      <c r="E697" s="107"/>
      <c r="F697" s="108">
        <f t="shared" si="131"/>
        <v>19065</v>
      </c>
      <c r="G697" s="90" t="s">
        <v>887</v>
      </c>
      <c r="H697" s="14">
        <f>IF(ISNA(VLOOKUP(G697,Round4_Transactions!$A$2:$F$800,2,FALSE)), 0,VLOOKUP(G697,Round4_Transactions!$A$2:$F$800,2,FALSE))</f>
        <v>0</v>
      </c>
      <c r="I697" s="60">
        <f>IF(ISNA(VLOOKUP(G697,Round4_Transactions!$A$2:$F$800,3,FALSE)), 0,VLOOKUP(G697,Round4_Transactions!$A$2:$F$800,3,FALSE))</f>
        <v>0</v>
      </c>
      <c r="J697" s="60">
        <f>IF(ISNA(VLOOKUP(G697,Round4_Transactions!$A$2:$F$800,4,FALSE)), 0,VLOOKUP(G697,Round4_Transactions!$A$2:$F$800,4,FALSE))</f>
        <v>0</v>
      </c>
      <c r="K697" s="60">
        <f>IF(ISNA(VLOOKUP(G697,Round4_Transactions!$A$2:$F$800,5,FALSE)), 0,VLOOKUP(G697,Round4_Transactions!$A$2:$F$800,5,FALSE))</f>
        <v>0</v>
      </c>
      <c r="L697" s="86">
        <f>IF(ISNA(VLOOKUP(G697,Round4_Transactions!$A$2:$F$800,6,FALSE)), 0,VLOOKUP(G697,Round4_Transactions!$A$2:$F$800,6,FALSE))</f>
        <v>0</v>
      </c>
      <c r="M697" s="107">
        <f t="shared" si="79"/>
        <v>0</v>
      </c>
      <c r="N697" s="107">
        <f t="shared" si="81"/>
        <v>0</v>
      </c>
      <c r="O697" s="107">
        <f t="shared" si="82"/>
        <v>0</v>
      </c>
      <c r="P697" s="107">
        <f t="shared" si="83"/>
        <v>0</v>
      </c>
      <c r="Q697" s="107">
        <f t="shared" si="84"/>
        <v>0</v>
      </c>
      <c r="R697" s="107">
        <f t="shared" si="85"/>
        <v>0</v>
      </c>
      <c r="S697" s="107">
        <f t="shared" si="86"/>
        <v>0</v>
      </c>
      <c r="T697" s="107">
        <f t="shared" si="87"/>
        <v>0</v>
      </c>
      <c r="U697" s="107">
        <f t="shared" si="88"/>
        <v>0</v>
      </c>
      <c r="V697" s="107">
        <f t="shared" si="89"/>
        <v>0</v>
      </c>
      <c r="W697" s="107">
        <f t="shared" si="90"/>
        <v>0</v>
      </c>
      <c r="X697" s="107">
        <f t="shared" si="91"/>
        <v>0</v>
      </c>
      <c r="Y697" s="107">
        <f t="shared" si="92"/>
        <v>0</v>
      </c>
      <c r="Z697" s="107">
        <f t="shared" si="132"/>
        <v>0</v>
      </c>
      <c r="AA697" s="107">
        <f t="shared" si="133"/>
        <v>0</v>
      </c>
      <c r="AB697" s="107">
        <f t="shared" si="134"/>
        <v>0</v>
      </c>
      <c r="AC697" s="107">
        <f t="shared" si="135"/>
        <v>0</v>
      </c>
      <c r="AD697" s="107">
        <f t="shared" si="136"/>
        <v>0</v>
      </c>
      <c r="AE697" s="107">
        <f t="shared" si="137"/>
        <v>0</v>
      </c>
      <c r="AF697" s="107">
        <f t="shared" si="138"/>
        <v>0</v>
      </c>
      <c r="AG697" s="107">
        <f t="shared" si="139"/>
        <v>0</v>
      </c>
      <c r="AH697" s="107">
        <f t="shared" si="140"/>
        <v>0</v>
      </c>
      <c r="AI697" s="107">
        <f t="shared" si="141"/>
        <v>0</v>
      </c>
      <c r="AJ697" s="107">
        <f t="shared" si="142"/>
        <v>0</v>
      </c>
      <c r="AK697" s="107">
        <f t="shared" si="143"/>
        <v>0</v>
      </c>
    </row>
    <row r="698">
      <c r="A698" s="107"/>
      <c r="B698" s="107"/>
      <c r="C698" s="107"/>
      <c r="D698" s="107"/>
      <c r="E698" s="107"/>
      <c r="F698" s="108">
        <f t="shared" si="131"/>
        <v>19065</v>
      </c>
      <c r="G698" s="90" t="s">
        <v>888</v>
      </c>
      <c r="H698" s="14">
        <f>IF(ISNA(VLOOKUP(G698,Round4_Transactions!$A$2:$F$800,2,FALSE)), 0,VLOOKUP(G698,Round4_Transactions!$A$2:$F$800,2,FALSE))</f>
        <v>0</v>
      </c>
      <c r="I698" s="60">
        <f>IF(ISNA(VLOOKUP(G698,Round4_Transactions!$A$2:$F$800,3,FALSE)), 0,VLOOKUP(G698,Round4_Transactions!$A$2:$F$800,3,FALSE))</f>
        <v>0</v>
      </c>
      <c r="J698" s="60">
        <f>IF(ISNA(VLOOKUP(G698,Round4_Transactions!$A$2:$F$800,4,FALSE)), 0,VLOOKUP(G698,Round4_Transactions!$A$2:$F$800,4,FALSE))</f>
        <v>0</v>
      </c>
      <c r="K698" s="60">
        <f>IF(ISNA(VLOOKUP(G698,Round4_Transactions!$A$2:$F$800,5,FALSE)), 0,VLOOKUP(G698,Round4_Transactions!$A$2:$F$800,5,FALSE))</f>
        <v>0</v>
      </c>
      <c r="L698" s="86">
        <f>IF(ISNA(VLOOKUP(G698,Round4_Transactions!$A$2:$F$800,6,FALSE)), 0,VLOOKUP(G698,Round4_Transactions!$A$2:$F$800,6,FALSE))</f>
        <v>0</v>
      </c>
      <c r="M698" s="107">
        <f t="shared" si="79"/>
        <v>0</v>
      </c>
      <c r="N698" s="107">
        <f t="shared" si="81"/>
        <v>0</v>
      </c>
      <c r="O698" s="107">
        <f t="shared" si="82"/>
        <v>0</v>
      </c>
      <c r="P698" s="107">
        <f t="shared" si="83"/>
        <v>0</v>
      </c>
      <c r="Q698" s="107">
        <f t="shared" si="84"/>
        <v>0</v>
      </c>
      <c r="R698" s="107">
        <f t="shared" si="85"/>
        <v>0</v>
      </c>
      <c r="S698" s="107">
        <f t="shared" si="86"/>
        <v>0</v>
      </c>
      <c r="T698" s="107">
        <f t="shared" si="87"/>
        <v>0</v>
      </c>
      <c r="U698" s="107">
        <f t="shared" si="88"/>
        <v>0</v>
      </c>
      <c r="V698" s="107">
        <f t="shared" si="89"/>
        <v>0</v>
      </c>
      <c r="W698" s="107">
        <f t="shared" si="90"/>
        <v>0</v>
      </c>
      <c r="X698" s="107">
        <f t="shared" si="91"/>
        <v>0</v>
      </c>
      <c r="Y698" s="107">
        <f t="shared" si="92"/>
        <v>0</v>
      </c>
      <c r="Z698" s="107">
        <f t="shared" si="132"/>
        <v>0</v>
      </c>
      <c r="AA698" s="107">
        <f t="shared" si="133"/>
        <v>0</v>
      </c>
      <c r="AB698" s="107">
        <f t="shared" si="134"/>
        <v>0</v>
      </c>
      <c r="AC698" s="107">
        <f t="shared" si="135"/>
        <v>0</v>
      </c>
      <c r="AD698" s="107">
        <f t="shared" si="136"/>
        <v>0</v>
      </c>
      <c r="AE698" s="107">
        <f t="shared" si="137"/>
        <v>0</v>
      </c>
      <c r="AF698" s="107">
        <f t="shared" si="138"/>
        <v>0</v>
      </c>
      <c r="AG698" s="107">
        <f t="shared" si="139"/>
        <v>0</v>
      </c>
      <c r="AH698" s="107">
        <f t="shared" si="140"/>
        <v>0</v>
      </c>
      <c r="AI698" s="107">
        <f t="shared" si="141"/>
        <v>0</v>
      </c>
      <c r="AJ698" s="107">
        <f t="shared" si="142"/>
        <v>0</v>
      </c>
      <c r="AK698" s="107">
        <f t="shared" si="143"/>
        <v>0</v>
      </c>
    </row>
    <row r="699">
      <c r="A699" s="107"/>
      <c r="B699" s="107"/>
      <c r="C699" s="107"/>
      <c r="D699" s="107"/>
      <c r="E699" s="107"/>
      <c r="F699" s="108">
        <f t="shared" si="131"/>
        <v>19065</v>
      </c>
      <c r="G699" s="90" t="s">
        <v>889</v>
      </c>
      <c r="H699" s="14">
        <f>IF(ISNA(VLOOKUP(G699,Round4_Transactions!$A$2:$F$800,2,FALSE)), 0,VLOOKUP(G699,Round4_Transactions!$A$2:$F$800,2,FALSE))</f>
        <v>0</v>
      </c>
      <c r="I699" s="60">
        <f>IF(ISNA(VLOOKUP(G699,Round4_Transactions!$A$2:$F$800,3,FALSE)), 0,VLOOKUP(G699,Round4_Transactions!$A$2:$F$800,3,FALSE))</f>
        <v>0</v>
      </c>
      <c r="J699" s="60">
        <f>IF(ISNA(VLOOKUP(G699,Round4_Transactions!$A$2:$F$800,4,FALSE)), 0,VLOOKUP(G699,Round4_Transactions!$A$2:$F$800,4,FALSE))</f>
        <v>0</v>
      </c>
      <c r="K699" s="60">
        <f>IF(ISNA(VLOOKUP(G699,Round4_Transactions!$A$2:$F$800,5,FALSE)), 0,VLOOKUP(G699,Round4_Transactions!$A$2:$F$800,5,FALSE))</f>
        <v>0</v>
      </c>
      <c r="L699" s="86">
        <f>IF(ISNA(VLOOKUP(G699,Round4_Transactions!$A$2:$F$800,6,FALSE)), 0,VLOOKUP(G699,Round4_Transactions!$A$2:$F$800,6,FALSE))</f>
        <v>0</v>
      </c>
      <c r="M699" s="107">
        <f t="shared" si="79"/>
        <v>0</v>
      </c>
      <c r="N699" s="107">
        <f t="shared" si="81"/>
        <v>0</v>
      </c>
      <c r="O699" s="107">
        <f t="shared" si="82"/>
        <v>0</v>
      </c>
      <c r="P699" s="107">
        <f t="shared" si="83"/>
        <v>0</v>
      </c>
      <c r="Q699" s="107">
        <f t="shared" si="84"/>
        <v>0</v>
      </c>
      <c r="R699" s="107">
        <f t="shared" si="85"/>
        <v>0</v>
      </c>
      <c r="S699" s="107">
        <f t="shared" si="86"/>
        <v>0</v>
      </c>
      <c r="T699" s="107">
        <f t="shared" si="87"/>
        <v>0</v>
      </c>
      <c r="U699" s="107">
        <f t="shared" si="88"/>
        <v>0</v>
      </c>
      <c r="V699" s="107">
        <f t="shared" si="89"/>
        <v>0</v>
      </c>
      <c r="W699" s="107">
        <f t="shared" si="90"/>
        <v>0</v>
      </c>
      <c r="X699" s="107">
        <f t="shared" si="91"/>
        <v>0</v>
      </c>
      <c r="Y699" s="107">
        <f t="shared" si="92"/>
        <v>0</v>
      </c>
      <c r="Z699" s="107">
        <f t="shared" si="132"/>
        <v>0</v>
      </c>
      <c r="AA699" s="107">
        <f t="shared" si="133"/>
        <v>0</v>
      </c>
      <c r="AB699" s="107">
        <f t="shared" si="134"/>
        <v>0</v>
      </c>
      <c r="AC699" s="107">
        <f t="shared" si="135"/>
        <v>0</v>
      </c>
      <c r="AD699" s="107">
        <f t="shared" si="136"/>
        <v>0</v>
      </c>
      <c r="AE699" s="107">
        <f t="shared" si="137"/>
        <v>0</v>
      </c>
      <c r="AF699" s="107">
        <f t="shared" si="138"/>
        <v>0</v>
      </c>
      <c r="AG699" s="107">
        <f t="shared" si="139"/>
        <v>0</v>
      </c>
      <c r="AH699" s="107">
        <f t="shared" si="140"/>
        <v>0</v>
      </c>
      <c r="AI699" s="107">
        <f t="shared" si="141"/>
        <v>0</v>
      </c>
      <c r="AJ699" s="107">
        <f t="shared" si="142"/>
        <v>0</v>
      </c>
      <c r="AK699" s="107">
        <f t="shared" si="143"/>
        <v>0</v>
      </c>
    </row>
    <row r="700">
      <c r="A700" s="107"/>
      <c r="B700" s="107"/>
      <c r="C700" s="107"/>
      <c r="D700" s="107"/>
      <c r="E700" s="107"/>
      <c r="F700" s="108">
        <f t="shared" si="131"/>
        <v>19065</v>
      </c>
      <c r="G700" s="90" t="s">
        <v>890</v>
      </c>
      <c r="H700" s="14">
        <f>IF(ISNA(VLOOKUP(G700,Round4_Transactions!$A$2:$F$800,2,FALSE)), 0,VLOOKUP(G700,Round4_Transactions!$A$2:$F$800,2,FALSE))</f>
        <v>0</v>
      </c>
      <c r="I700" s="60">
        <f>IF(ISNA(VLOOKUP(G700,Round4_Transactions!$A$2:$F$800,3,FALSE)), 0,VLOOKUP(G700,Round4_Transactions!$A$2:$F$800,3,FALSE))</f>
        <v>0</v>
      </c>
      <c r="J700" s="60">
        <f>IF(ISNA(VLOOKUP(G700,Round4_Transactions!$A$2:$F$800,4,FALSE)), 0,VLOOKUP(G700,Round4_Transactions!$A$2:$F$800,4,FALSE))</f>
        <v>0</v>
      </c>
      <c r="K700" s="60">
        <f>IF(ISNA(VLOOKUP(G700,Round4_Transactions!$A$2:$F$800,5,FALSE)), 0,VLOOKUP(G700,Round4_Transactions!$A$2:$F$800,5,FALSE))</f>
        <v>0</v>
      </c>
      <c r="L700" s="86">
        <f>IF(ISNA(VLOOKUP(G700,Round4_Transactions!$A$2:$F$800,6,FALSE)), 0,VLOOKUP(G700,Round4_Transactions!$A$2:$F$800,6,FALSE))</f>
        <v>0</v>
      </c>
      <c r="M700" s="107">
        <f t="shared" si="79"/>
        <v>0</v>
      </c>
      <c r="N700" s="107">
        <f t="shared" si="81"/>
        <v>0</v>
      </c>
      <c r="O700" s="107">
        <f t="shared" si="82"/>
        <v>0</v>
      </c>
      <c r="P700" s="107">
        <f t="shared" si="83"/>
        <v>0</v>
      </c>
      <c r="Q700" s="107">
        <f t="shared" si="84"/>
        <v>0</v>
      </c>
      <c r="R700" s="107">
        <f t="shared" si="85"/>
        <v>0</v>
      </c>
      <c r="S700" s="107">
        <f t="shared" si="86"/>
        <v>0</v>
      </c>
      <c r="T700" s="107">
        <f t="shared" si="87"/>
        <v>0</v>
      </c>
      <c r="U700" s="107">
        <f t="shared" si="88"/>
        <v>0</v>
      </c>
      <c r="V700" s="107">
        <f t="shared" si="89"/>
        <v>0</v>
      </c>
      <c r="W700" s="107">
        <f t="shared" si="90"/>
        <v>0</v>
      </c>
      <c r="X700" s="107">
        <f t="shared" si="91"/>
        <v>0</v>
      </c>
      <c r="Y700" s="107">
        <f t="shared" si="92"/>
        <v>0</v>
      </c>
      <c r="Z700" s="107">
        <f t="shared" si="132"/>
        <v>0</v>
      </c>
      <c r="AA700" s="107">
        <f t="shared" si="133"/>
        <v>0</v>
      </c>
      <c r="AB700" s="107">
        <f t="shared" si="134"/>
        <v>0</v>
      </c>
      <c r="AC700" s="107">
        <f t="shared" si="135"/>
        <v>0</v>
      </c>
      <c r="AD700" s="107">
        <f t="shared" si="136"/>
        <v>0</v>
      </c>
      <c r="AE700" s="107">
        <f t="shared" si="137"/>
        <v>0</v>
      </c>
      <c r="AF700" s="107">
        <f t="shared" si="138"/>
        <v>0</v>
      </c>
      <c r="AG700" s="107">
        <f t="shared" si="139"/>
        <v>0</v>
      </c>
      <c r="AH700" s="107">
        <f t="shared" si="140"/>
        <v>0</v>
      </c>
      <c r="AI700" s="107">
        <f t="shared" si="141"/>
        <v>0</v>
      </c>
      <c r="AJ700" s="107">
        <f t="shared" si="142"/>
        <v>0</v>
      </c>
      <c r="AK700" s="107">
        <f t="shared" si="143"/>
        <v>0</v>
      </c>
    </row>
    <row r="701">
      <c r="A701" s="107"/>
      <c r="B701" s="107"/>
      <c r="C701" s="107"/>
      <c r="D701" s="107"/>
      <c r="E701" s="107"/>
      <c r="F701" s="108">
        <f t="shared" si="131"/>
        <v>19065</v>
      </c>
      <c r="G701" s="90" t="s">
        <v>891</v>
      </c>
      <c r="H701" s="14">
        <f>IF(ISNA(VLOOKUP(G701,Round4_Transactions!$A$2:$F$800,2,FALSE)), 0,VLOOKUP(G701,Round4_Transactions!$A$2:$F$800,2,FALSE))</f>
        <v>0</v>
      </c>
      <c r="I701" s="60">
        <f>IF(ISNA(VLOOKUP(G701,Round4_Transactions!$A$2:$F$800,3,FALSE)), 0,VLOOKUP(G701,Round4_Transactions!$A$2:$F$800,3,FALSE))</f>
        <v>0</v>
      </c>
      <c r="J701" s="60">
        <f>IF(ISNA(VLOOKUP(G701,Round4_Transactions!$A$2:$F$800,4,FALSE)), 0,VLOOKUP(G701,Round4_Transactions!$A$2:$F$800,4,FALSE))</f>
        <v>0</v>
      </c>
      <c r="K701" s="60">
        <f>IF(ISNA(VLOOKUP(G701,Round4_Transactions!$A$2:$F$800,5,FALSE)), 0,VLOOKUP(G701,Round4_Transactions!$A$2:$F$800,5,FALSE))</f>
        <v>0</v>
      </c>
      <c r="L701" s="86">
        <f>IF(ISNA(VLOOKUP(G701,Round4_Transactions!$A$2:$F$800,6,FALSE)), 0,VLOOKUP(G701,Round4_Transactions!$A$2:$F$800,6,FALSE))</f>
        <v>0</v>
      </c>
      <c r="M701" s="107">
        <f t="shared" si="79"/>
        <v>0</v>
      </c>
      <c r="N701" s="107">
        <f t="shared" si="81"/>
        <v>0</v>
      </c>
      <c r="O701" s="107">
        <f t="shared" si="82"/>
        <v>0</v>
      </c>
      <c r="P701" s="107">
        <f t="shared" si="83"/>
        <v>0</v>
      </c>
      <c r="Q701" s="107">
        <f t="shared" si="84"/>
        <v>0</v>
      </c>
      <c r="R701" s="107">
        <f t="shared" si="85"/>
        <v>0</v>
      </c>
      <c r="S701" s="107">
        <f t="shared" si="86"/>
        <v>0</v>
      </c>
      <c r="T701" s="107">
        <f t="shared" si="87"/>
        <v>0</v>
      </c>
      <c r="U701" s="107">
        <f t="shared" si="88"/>
        <v>0</v>
      </c>
      <c r="V701" s="107">
        <f t="shared" si="89"/>
        <v>0</v>
      </c>
      <c r="W701" s="107">
        <f t="shared" si="90"/>
        <v>0</v>
      </c>
      <c r="X701" s="107">
        <f t="shared" si="91"/>
        <v>0</v>
      </c>
      <c r="Y701" s="107">
        <f t="shared" si="92"/>
        <v>0</v>
      </c>
      <c r="Z701" s="107">
        <f t="shared" si="132"/>
        <v>0</v>
      </c>
      <c r="AA701" s="107">
        <f t="shared" si="133"/>
        <v>0</v>
      </c>
      <c r="AB701" s="107">
        <f t="shared" si="134"/>
        <v>0</v>
      </c>
      <c r="AC701" s="107">
        <f t="shared" si="135"/>
        <v>0</v>
      </c>
      <c r="AD701" s="107">
        <f t="shared" si="136"/>
        <v>0</v>
      </c>
      <c r="AE701" s="107">
        <f t="shared" si="137"/>
        <v>0</v>
      </c>
      <c r="AF701" s="107">
        <f t="shared" si="138"/>
        <v>0</v>
      </c>
      <c r="AG701" s="107">
        <f t="shared" si="139"/>
        <v>0</v>
      </c>
      <c r="AH701" s="107">
        <f t="shared" si="140"/>
        <v>0</v>
      </c>
      <c r="AI701" s="107">
        <f t="shared" si="141"/>
        <v>0</v>
      </c>
      <c r="AJ701" s="107">
        <f t="shared" si="142"/>
        <v>0</v>
      </c>
      <c r="AK701" s="107">
        <f t="shared" si="143"/>
        <v>0</v>
      </c>
    </row>
    <row r="702">
      <c r="A702" s="107"/>
      <c r="B702" s="107"/>
      <c r="C702" s="107"/>
      <c r="D702" s="107"/>
      <c r="E702" s="107"/>
      <c r="F702" s="108">
        <f t="shared" si="131"/>
        <v>19065</v>
      </c>
      <c r="G702" s="90" t="s">
        <v>892</v>
      </c>
      <c r="H702" s="14">
        <f>IF(ISNA(VLOOKUP(G702,Round4_Transactions!$A$2:$F$800,2,FALSE)), 0,VLOOKUP(G702,Round4_Transactions!$A$2:$F$800,2,FALSE))</f>
        <v>0</v>
      </c>
      <c r="I702" s="60">
        <f>IF(ISNA(VLOOKUP(G702,Round4_Transactions!$A$2:$F$800,3,FALSE)), 0,VLOOKUP(G702,Round4_Transactions!$A$2:$F$800,3,FALSE))</f>
        <v>0</v>
      </c>
      <c r="J702" s="60">
        <f>IF(ISNA(VLOOKUP(G702,Round4_Transactions!$A$2:$F$800,4,FALSE)), 0,VLOOKUP(G702,Round4_Transactions!$A$2:$F$800,4,FALSE))</f>
        <v>0</v>
      </c>
      <c r="K702" s="60">
        <f>IF(ISNA(VLOOKUP(G702,Round4_Transactions!$A$2:$F$800,5,FALSE)), 0,VLOOKUP(G702,Round4_Transactions!$A$2:$F$800,5,FALSE))</f>
        <v>0</v>
      </c>
      <c r="L702" s="86">
        <f>IF(ISNA(VLOOKUP(G702,Round4_Transactions!$A$2:$F$800,6,FALSE)), 0,VLOOKUP(G702,Round4_Transactions!$A$2:$F$800,6,FALSE))</f>
        <v>0</v>
      </c>
      <c r="M702" s="107">
        <f t="shared" si="79"/>
        <v>0</v>
      </c>
      <c r="N702" s="107">
        <f t="shared" si="81"/>
        <v>0</v>
      </c>
      <c r="O702" s="107">
        <f t="shared" si="82"/>
        <v>0</v>
      </c>
      <c r="P702" s="107">
        <f t="shared" si="83"/>
        <v>0</v>
      </c>
      <c r="Q702" s="107">
        <f t="shared" si="84"/>
        <v>0</v>
      </c>
      <c r="R702" s="107">
        <f t="shared" si="85"/>
        <v>0</v>
      </c>
      <c r="S702" s="107">
        <f t="shared" si="86"/>
        <v>0</v>
      </c>
      <c r="T702" s="107">
        <f t="shared" si="87"/>
        <v>0</v>
      </c>
      <c r="U702" s="107">
        <f t="shared" si="88"/>
        <v>0</v>
      </c>
      <c r="V702" s="107">
        <f t="shared" si="89"/>
        <v>0</v>
      </c>
      <c r="W702" s="107">
        <f t="shared" si="90"/>
        <v>0</v>
      </c>
      <c r="X702" s="107">
        <f t="shared" si="91"/>
        <v>0</v>
      </c>
      <c r="Y702" s="107">
        <f t="shared" si="92"/>
        <v>0</v>
      </c>
      <c r="Z702" s="107">
        <f t="shared" si="132"/>
        <v>0</v>
      </c>
      <c r="AA702" s="107">
        <f t="shared" si="133"/>
        <v>0</v>
      </c>
      <c r="AB702" s="107">
        <f t="shared" si="134"/>
        <v>0</v>
      </c>
      <c r="AC702" s="107">
        <f t="shared" si="135"/>
        <v>0</v>
      </c>
      <c r="AD702" s="107">
        <f t="shared" si="136"/>
        <v>0</v>
      </c>
      <c r="AE702" s="107">
        <f t="shared" si="137"/>
        <v>0</v>
      </c>
      <c r="AF702" s="107">
        <f t="shared" si="138"/>
        <v>0</v>
      </c>
      <c r="AG702" s="107">
        <f t="shared" si="139"/>
        <v>0</v>
      </c>
      <c r="AH702" s="107">
        <f t="shared" si="140"/>
        <v>0</v>
      </c>
      <c r="AI702" s="107">
        <f t="shared" si="141"/>
        <v>0</v>
      </c>
      <c r="AJ702" s="107">
        <f t="shared" si="142"/>
        <v>0</v>
      </c>
      <c r="AK702" s="107">
        <f t="shared" si="143"/>
        <v>0</v>
      </c>
    </row>
    <row r="703">
      <c r="A703" s="107"/>
      <c r="B703" s="107"/>
      <c r="C703" s="107"/>
      <c r="D703" s="107"/>
      <c r="E703" s="107"/>
      <c r="F703" s="108">
        <f t="shared" si="131"/>
        <v>19065</v>
      </c>
      <c r="G703" s="90" t="s">
        <v>893</v>
      </c>
      <c r="H703" s="14">
        <f>IF(ISNA(VLOOKUP(G703,Round4_Transactions!$A$2:$F$800,2,FALSE)), 0,VLOOKUP(G703,Round4_Transactions!$A$2:$F$800,2,FALSE))</f>
        <v>0</v>
      </c>
      <c r="I703" s="60">
        <f>IF(ISNA(VLOOKUP(G703,Round4_Transactions!$A$2:$F$800,3,FALSE)), 0,VLOOKUP(G703,Round4_Transactions!$A$2:$F$800,3,FALSE))</f>
        <v>0</v>
      </c>
      <c r="J703" s="60">
        <f>IF(ISNA(VLOOKUP(G703,Round4_Transactions!$A$2:$F$800,4,FALSE)), 0,VLOOKUP(G703,Round4_Transactions!$A$2:$F$800,4,FALSE))</f>
        <v>0</v>
      </c>
      <c r="K703" s="60">
        <f>IF(ISNA(VLOOKUP(G703,Round4_Transactions!$A$2:$F$800,5,FALSE)), 0,VLOOKUP(G703,Round4_Transactions!$A$2:$F$800,5,FALSE))</f>
        <v>0</v>
      </c>
      <c r="L703" s="86">
        <f>IF(ISNA(VLOOKUP(G703,Round4_Transactions!$A$2:$F$800,6,FALSE)), 0,VLOOKUP(G703,Round4_Transactions!$A$2:$F$800,6,FALSE))</f>
        <v>0</v>
      </c>
      <c r="M703" s="107">
        <f t="shared" si="79"/>
        <v>0</v>
      </c>
      <c r="N703" s="107">
        <f t="shared" si="81"/>
        <v>0</v>
      </c>
      <c r="O703" s="107">
        <f t="shared" si="82"/>
        <v>0</v>
      </c>
      <c r="P703" s="107">
        <f t="shared" si="83"/>
        <v>0</v>
      </c>
      <c r="Q703" s="107">
        <f t="shared" si="84"/>
        <v>0</v>
      </c>
      <c r="R703" s="107">
        <f t="shared" si="85"/>
        <v>0</v>
      </c>
      <c r="S703" s="107">
        <f t="shared" si="86"/>
        <v>0</v>
      </c>
      <c r="T703" s="107">
        <f t="shared" si="87"/>
        <v>0</v>
      </c>
      <c r="U703" s="107">
        <f t="shared" si="88"/>
        <v>0</v>
      </c>
      <c r="V703" s="107">
        <f t="shared" si="89"/>
        <v>0</v>
      </c>
      <c r="W703" s="107">
        <f t="shared" si="90"/>
        <v>0</v>
      </c>
      <c r="X703" s="107">
        <f t="shared" si="91"/>
        <v>0</v>
      </c>
      <c r="Y703" s="107">
        <f t="shared" si="92"/>
        <v>0</v>
      </c>
      <c r="Z703" s="107">
        <f t="shared" si="132"/>
        <v>0</v>
      </c>
      <c r="AA703" s="107">
        <f t="shared" si="133"/>
        <v>0</v>
      </c>
      <c r="AB703" s="107">
        <f t="shared" si="134"/>
        <v>0</v>
      </c>
      <c r="AC703" s="107">
        <f t="shared" si="135"/>
        <v>0</v>
      </c>
      <c r="AD703" s="107">
        <f t="shared" si="136"/>
        <v>0</v>
      </c>
      <c r="AE703" s="107">
        <f t="shared" si="137"/>
        <v>0</v>
      </c>
      <c r="AF703" s="107">
        <f t="shared" si="138"/>
        <v>0</v>
      </c>
      <c r="AG703" s="107">
        <f t="shared" si="139"/>
        <v>0</v>
      </c>
      <c r="AH703" s="107">
        <f t="shared" si="140"/>
        <v>0</v>
      </c>
      <c r="AI703" s="107">
        <f t="shared" si="141"/>
        <v>0</v>
      </c>
      <c r="AJ703" s="107">
        <f t="shared" si="142"/>
        <v>0</v>
      </c>
      <c r="AK703" s="107">
        <f t="shared" si="143"/>
        <v>0</v>
      </c>
    </row>
    <row r="704">
      <c r="A704" s="107"/>
      <c r="B704" s="107"/>
      <c r="C704" s="107"/>
      <c r="D704" s="107"/>
      <c r="E704" s="107"/>
      <c r="F704" s="108">
        <f t="shared" si="131"/>
        <v>19065</v>
      </c>
      <c r="G704" s="90" t="s">
        <v>894</v>
      </c>
      <c r="H704" s="14">
        <f>IF(ISNA(VLOOKUP(G704,Round4_Transactions!$A$2:$F$800,2,FALSE)), 0,VLOOKUP(G704,Round4_Transactions!$A$2:$F$800,2,FALSE))</f>
        <v>0</v>
      </c>
      <c r="I704" s="60">
        <f>IF(ISNA(VLOOKUP(G704,Round4_Transactions!$A$2:$F$800,3,FALSE)), 0,VLOOKUP(G704,Round4_Transactions!$A$2:$F$800,3,FALSE))</f>
        <v>0</v>
      </c>
      <c r="J704" s="60">
        <f>IF(ISNA(VLOOKUP(G704,Round4_Transactions!$A$2:$F$800,4,FALSE)), 0,VLOOKUP(G704,Round4_Transactions!$A$2:$F$800,4,FALSE))</f>
        <v>0</v>
      </c>
      <c r="K704" s="60">
        <f>IF(ISNA(VLOOKUP(G704,Round4_Transactions!$A$2:$F$800,5,FALSE)), 0,VLOOKUP(G704,Round4_Transactions!$A$2:$F$800,5,FALSE))</f>
        <v>0</v>
      </c>
      <c r="L704" s="86">
        <f>IF(ISNA(VLOOKUP(G704,Round4_Transactions!$A$2:$F$800,6,FALSE)), 0,VLOOKUP(G704,Round4_Transactions!$A$2:$F$800,6,FALSE))</f>
        <v>0</v>
      </c>
      <c r="M704" s="107">
        <f t="shared" si="79"/>
        <v>0</v>
      </c>
      <c r="N704" s="107">
        <f t="shared" si="81"/>
        <v>0</v>
      </c>
      <c r="O704" s="107">
        <f t="shared" si="82"/>
        <v>0</v>
      </c>
      <c r="P704" s="107">
        <f t="shared" si="83"/>
        <v>0</v>
      </c>
      <c r="Q704" s="107">
        <f t="shared" si="84"/>
        <v>0</v>
      </c>
      <c r="R704" s="107">
        <f t="shared" si="85"/>
        <v>0</v>
      </c>
      <c r="S704" s="107">
        <f t="shared" si="86"/>
        <v>0</v>
      </c>
      <c r="T704" s="107">
        <f t="shared" si="87"/>
        <v>0</v>
      </c>
      <c r="U704" s="107">
        <f t="shared" si="88"/>
        <v>0</v>
      </c>
      <c r="V704" s="107">
        <f t="shared" si="89"/>
        <v>0</v>
      </c>
      <c r="W704" s="107">
        <f t="shared" si="90"/>
        <v>0</v>
      </c>
      <c r="X704" s="107">
        <f t="shared" si="91"/>
        <v>0</v>
      </c>
      <c r="Y704" s="107">
        <f t="shared" si="92"/>
        <v>0</v>
      </c>
      <c r="Z704" s="107">
        <f t="shared" si="132"/>
        <v>0</v>
      </c>
      <c r="AA704" s="107">
        <f t="shared" si="133"/>
        <v>0</v>
      </c>
      <c r="AB704" s="107">
        <f t="shared" si="134"/>
        <v>0</v>
      </c>
      <c r="AC704" s="107">
        <f t="shared" si="135"/>
        <v>0</v>
      </c>
      <c r="AD704" s="107">
        <f t="shared" si="136"/>
        <v>0</v>
      </c>
      <c r="AE704" s="107">
        <f t="shared" si="137"/>
        <v>0</v>
      </c>
      <c r="AF704" s="107">
        <f t="shared" si="138"/>
        <v>0</v>
      </c>
      <c r="AG704" s="107">
        <f t="shared" si="139"/>
        <v>0</v>
      </c>
      <c r="AH704" s="107">
        <f t="shared" si="140"/>
        <v>0</v>
      </c>
      <c r="AI704" s="107">
        <f t="shared" si="141"/>
        <v>0</v>
      </c>
      <c r="AJ704" s="107">
        <f t="shared" si="142"/>
        <v>0</v>
      </c>
      <c r="AK704" s="107">
        <f t="shared" si="143"/>
        <v>0</v>
      </c>
    </row>
    <row r="705">
      <c r="A705" s="107"/>
      <c r="B705" s="107"/>
      <c r="C705" s="107"/>
      <c r="D705" s="107"/>
      <c r="E705" s="107"/>
      <c r="F705" s="108">
        <f t="shared" si="131"/>
        <v>19065</v>
      </c>
      <c r="G705" s="90" t="s">
        <v>895</v>
      </c>
      <c r="H705" s="14">
        <f>IF(ISNA(VLOOKUP(G705,Round4_Transactions!$A$2:$F$800,2,FALSE)), 0,VLOOKUP(G705,Round4_Transactions!$A$2:$F$800,2,FALSE))</f>
        <v>0</v>
      </c>
      <c r="I705" s="60">
        <f>IF(ISNA(VLOOKUP(G705,Round4_Transactions!$A$2:$F$800,3,FALSE)), 0,VLOOKUP(G705,Round4_Transactions!$A$2:$F$800,3,FALSE))</f>
        <v>0</v>
      </c>
      <c r="J705" s="60">
        <f>IF(ISNA(VLOOKUP(G705,Round4_Transactions!$A$2:$F$800,4,FALSE)), 0,VLOOKUP(G705,Round4_Transactions!$A$2:$F$800,4,FALSE))</f>
        <v>0</v>
      </c>
      <c r="K705" s="60">
        <f>IF(ISNA(VLOOKUP(G705,Round4_Transactions!$A$2:$F$800,5,FALSE)), 0,VLOOKUP(G705,Round4_Transactions!$A$2:$F$800,5,FALSE))</f>
        <v>0</v>
      </c>
      <c r="L705" s="86">
        <f>IF(ISNA(VLOOKUP(G705,Round4_Transactions!$A$2:$F$800,6,FALSE)), 0,VLOOKUP(G705,Round4_Transactions!$A$2:$F$800,6,FALSE))</f>
        <v>0</v>
      </c>
      <c r="M705" s="107">
        <f t="shared" si="79"/>
        <v>0</v>
      </c>
      <c r="N705" s="107">
        <f t="shared" si="81"/>
        <v>0</v>
      </c>
      <c r="O705" s="107">
        <f t="shared" si="82"/>
        <v>0</v>
      </c>
      <c r="P705" s="107">
        <f t="shared" si="83"/>
        <v>0</v>
      </c>
      <c r="Q705" s="107">
        <f t="shared" si="84"/>
        <v>0</v>
      </c>
      <c r="R705" s="107">
        <f t="shared" si="85"/>
        <v>0</v>
      </c>
      <c r="S705" s="107">
        <f t="shared" si="86"/>
        <v>0</v>
      </c>
      <c r="T705" s="107">
        <f t="shared" si="87"/>
        <v>0</v>
      </c>
      <c r="U705" s="107">
        <f t="shared" si="88"/>
        <v>0</v>
      </c>
      <c r="V705" s="107">
        <f t="shared" si="89"/>
        <v>0</v>
      </c>
      <c r="W705" s="107">
        <f t="shared" si="90"/>
        <v>0</v>
      </c>
      <c r="X705" s="107">
        <f t="shared" si="91"/>
        <v>0</v>
      </c>
      <c r="Y705" s="107">
        <f t="shared" si="92"/>
        <v>0</v>
      </c>
      <c r="Z705" s="107">
        <f t="shared" si="132"/>
        <v>0</v>
      </c>
      <c r="AA705" s="107">
        <f t="shared" si="133"/>
        <v>0</v>
      </c>
      <c r="AB705" s="107">
        <f t="shared" si="134"/>
        <v>0</v>
      </c>
      <c r="AC705" s="107">
        <f t="shared" si="135"/>
        <v>0</v>
      </c>
      <c r="AD705" s="107">
        <f t="shared" si="136"/>
        <v>0</v>
      </c>
      <c r="AE705" s="107">
        <f t="shared" si="137"/>
        <v>0</v>
      </c>
      <c r="AF705" s="107">
        <f t="shared" si="138"/>
        <v>0</v>
      </c>
      <c r="AG705" s="107">
        <f t="shared" si="139"/>
        <v>0</v>
      </c>
      <c r="AH705" s="107">
        <f t="shared" si="140"/>
        <v>0</v>
      </c>
      <c r="AI705" s="107">
        <f t="shared" si="141"/>
        <v>0</v>
      </c>
      <c r="AJ705" s="107">
        <f t="shared" si="142"/>
        <v>0</v>
      </c>
      <c r="AK705" s="107">
        <f t="shared" si="143"/>
        <v>0</v>
      </c>
    </row>
    <row r="706">
      <c r="A706" s="107"/>
      <c r="B706" s="107"/>
      <c r="C706" s="107"/>
      <c r="D706" s="107"/>
      <c r="E706" s="107"/>
      <c r="F706" s="108">
        <f t="shared" si="131"/>
        <v>19065</v>
      </c>
      <c r="G706" s="90" t="s">
        <v>896</v>
      </c>
      <c r="H706" s="14">
        <f>IF(ISNA(VLOOKUP(G706,Round4_Transactions!$A$2:$F$800,2,FALSE)), 0,VLOOKUP(G706,Round4_Transactions!$A$2:$F$800,2,FALSE))</f>
        <v>0</v>
      </c>
      <c r="I706" s="60">
        <f>IF(ISNA(VLOOKUP(G706,Round4_Transactions!$A$2:$F$800,3,FALSE)), 0,VLOOKUP(G706,Round4_Transactions!$A$2:$F$800,3,FALSE))</f>
        <v>0</v>
      </c>
      <c r="J706" s="60">
        <f>IF(ISNA(VLOOKUP(G706,Round4_Transactions!$A$2:$F$800,4,FALSE)), 0,VLOOKUP(G706,Round4_Transactions!$A$2:$F$800,4,FALSE))</f>
        <v>0</v>
      </c>
      <c r="K706" s="60">
        <f>IF(ISNA(VLOOKUP(G706,Round4_Transactions!$A$2:$F$800,5,FALSE)), 0,VLOOKUP(G706,Round4_Transactions!$A$2:$F$800,5,FALSE))</f>
        <v>0</v>
      </c>
      <c r="L706" s="86">
        <f>IF(ISNA(VLOOKUP(G706,Round4_Transactions!$A$2:$F$800,6,FALSE)), 0,VLOOKUP(G706,Round4_Transactions!$A$2:$F$800,6,FALSE))</f>
        <v>0</v>
      </c>
      <c r="M706" s="107">
        <f t="shared" si="79"/>
        <v>0</v>
      </c>
      <c r="N706" s="107">
        <f t="shared" si="81"/>
        <v>0</v>
      </c>
      <c r="O706" s="107">
        <f t="shared" si="82"/>
        <v>0</v>
      </c>
      <c r="P706" s="107">
        <f t="shared" si="83"/>
        <v>0</v>
      </c>
      <c r="Q706" s="107">
        <f t="shared" si="84"/>
        <v>0</v>
      </c>
      <c r="R706" s="107">
        <f t="shared" si="85"/>
        <v>0</v>
      </c>
      <c r="S706" s="107">
        <f t="shared" si="86"/>
        <v>0</v>
      </c>
      <c r="T706" s="107">
        <f t="shared" si="87"/>
        <v>0</v>
      </c>
      <c r="U706" s="107">
        <f t="shared" si="88"/>
        <v>0</v>
      </c>
      <c r="V706" s="107">
        <f t="shared" si="89"/>
        <v>0</v>
      </c>
      <c r="W706" s="107">
        <f t="shared" si="90"/>
        <v>0</v>
      </c>
      <c r="X706" s="107">
        <f t="shared" si="91"/>
        <v>0</v>
      </c>
      <c r="Y706" s="107">
        <f t="shared" si="92"/>
        <v>0</v>
      </c>
      <c r="Z706" s="107">
        <f t="shared" si="132"/>
        <v>0</v>
      </c>
      <c r="AA706" s="107">
        <f t="shared" si="133"/>
        <v>0</v>
      </c>
      <c r="AB706" s="107">
        <f t="shared" si="134"/>
        <v>0</v>
      </c>
      <c r="AC706" s="107">
        <f t="shared" si="135"/>
        <v>0</v>
      </c>
      <c r="AD706" s="107">
        <f t="shared" si="136"/>
        <v>0</v>
      </c>
      <c r="AE706" s="107">
        <f t="shared" si="137"/>
        <v>0</v>
      </c>
      <c r="AF706" s="107">
        <f t="shared" si="138"/>
        <v>0</v>
      </c>
      <c r="AG706" s="107">
        <f t="shared" si="139"/>
        <v>0</v>
      </c>
      <c r="AH706" s="107">
        <f t="shared" si="140"/>
        <v>0</v>
      </c>
      <c r="AI706" s="107">
        <f t="shared" si="141"/>
        <v>0</v>
      </c>
      <c r="AJ706" s="107">
        <f t="shared" si="142"/>
        <v>0</v>
      </c>
      <c r="AK706" s="107">
        <f t="shared" si="143"/>
        <v>0</v>
      </c>
    </row>
    <row r="707">
      <c r="A707" s="107"/>
      <c r="B707" s="107"/>
      <c r="C707" s="107"/>
      <c r="D707" s="107"/>
      <c r="E707" s="107"/>
      <c r="F707" s="108">
        <f t="shared" si="131"/>
        <v>19065</v>
      </c>
      <c r="G707" s="90" t="s">
        <v>897</v>
      </c>
      <c r="H707" s="14">
        <f>IF(ISNA(VLOOKUP(G707,Round4_Transactions!$A$2:$F$800,2,FALSE)), 0,VLOOKUP(G707,Round4_Transactions!$A$2:$F$800,2,FALSE))</f>
        <v>0</v>
      </c>
      <c r="I707" s="60">
        <f>IF(ISNA(VLOOKUP(G707,Round4_Transactions!$A$2:$F$800,3,FALSE)), 0,VLOOKUP(G707,Round4_Transactions!$A$2:$F$800,3,FALSE))</f>
        <v>0</v>
      </c>
      <c r="J707" s="60">
        <f>IF(ISNA(VLOOKUP(G707,Round4_Transactions!$A$2:$F$800,4,FALSE)), 0,VLOOKUP(G707,Round4_Transactions!$A$2:$F$800,4,FALSE))</f>
        <v>0</v>
      </c>
      <c r="K707" s="60">
        <f>IF(ISNA(VLOOKUP(G707,Round4_Transactions!$A$2:$F$800,5,FALSE)), 0,VLOOKUP(G707,Round4_Transactions!$A$2:$F$800,5,FALSE))</f>
        <v>0</v>
      </c>
      <c r="L707" s="86">
        <f>IF(ISNA(VLOOKUP(G707,Round4_Transactions!$A$2:$F$800,6,FALSE)), 0,VLOOKUP(G707,Round4_Transactions!$A$2:$F$800,6,FALSE))</f>
        <v>0</v>
      </c>
      <c r="M707" s="107">
        <f t="shared" si="79"/>
        <v>0</v>
      </c>
      <c r="N707" s="107">
        <f t="shared" si="81"/>
        <v>0</v>
      </c>
      <c r="O707" s="107">
        <f t="shared" si="82"/>
        <v>0</v>
      </c>
      <c r="P707" s="107">
        <f t="shared" si="83"/>
        <v>0</v>
      </c>
      <c r="Q707" s="107">
        <f t="shared" si="84"/>
        <v>0</v>
      </c>
      <c r="R707" s="107">
        <f t="shared" si="85"/>
        <v>0</v>
      </c>
      <c r="S707" s="107">
        <f t="shared" si="86"/>
        <v>0</v>
      </c>
      <c r="T707" s="107">
        <f t="shared" si="87"/>
        <v>0</v>
      </c>
      <c r="U707" s="107">
        <f t="shared" si="88"/>
        <v>0</v>
      </c>
      <c r="V707" s="107">
        <f t="shared" si="89"/>
        <v>0</v>
      </c>
      <c r="W707" s="107">
        <f t="shared" si="90"/>
        <v>0</v>
      </c>
      <c r="X707" s="107">
        <f t="shared" si="91"/>
        <v>0</v>
      </c>
      <c r="Y707" s="107">
        <f t="shared" si="92"/>
        <v>0</v>
      </c>
      <c r="Z707" s="107">
        <f t="shared" si="132"/>
        <v>0</v>
      </c>
      <c r="AA707" s="107">
        <f t="shared" si="133"/>
        <v>0</v>
      </c>
      <c r="AB707" s="107">
        <f t="shared" si="134"/>
        <v>0</v>
      </c>
      <c r="AC707" s="107">
        <f t="shared" si="135"/>
        <v>0</v>
      </c>
      <c r="AD707" s="107">
        <f t="shared" si="136"/>
        <v>0</v>
      </c>
      <c r="AE707" s="107">
        <f t="shared" si="137"/>
        <v>0</v>
      </c>
      <c r="AF707" s="107">
        <f t="shared" si="138"/>
        <v>0</v>
      </c>
      <c r="AG707" s="107">
        <f t="shared" si="139"/>
        <v>0</v>
      </c>
      <c r="AH707" s="107">
        <f t="shared" si="140"/>
        <v>0</v>
      </c>
      <c r="AI707" s="107">
        <f t="shared" si="141"/>
        <v>0</v>
      </c>
      <c r="AJ707" s="107">
        <f t="shared" si="142"/>
        <v>0</v>
      </c>
      <c r="AK707" s="107">
        <f t="shared" si="143"/>
        <v>0</v>
      </c>
    </row>
    <row r="708">
      <c r="A708" s="107"/>
      <c r="B708" s="107"/>
      <c r="C708" s="107"/>
      <c r="D708" s="107"/>
      <c r="E708" s="107"/>
      <c r="F708" s="108">
        <f t="shared" si="131"/>
        <v>19065</v>
      </c>
      <c r="G708" s="90" t="s">
        <v>898</v>
      </c>
      <c r="H708" s="14">
        <f>IF(ISNA(VLOOKUP(G708,Round4_Transactions!$A$2:$F$800,2,FALSE)), 0,VLOOKUP(G708,Round4_Transactions!$A$2:$F$800,2,FALSE))</f>
        <v>0</v>
      </c>
      <c r="I708" s="60">
        <f>IF(ISNA(VLOOKUP(G708,Round4_Transactions!$A$2:$F$800,3,FALSE)), 0,VLOOKUP(G708,Round4_Transactions!$A$2:$F$800,3,FALSE))</f>
        <v>0</v>
      </c>
      <c r="J708" s="60">
        <f>IF(ISNA(VLOOKUP(G708,Round4_Transactions!$A$2:$F$800,4,FALSE)), 0,VLOOKUP(G708,Round4_Transactions!$A$2:$F$800,4,FALSE))</f>
        <v>0</v>
      </c>
      <c r="K708" s="60">
        <f>IF(ISNA(VLOOKUP(G708,Round4_Transactions!$A$2:$F$800,5,FALSE)), 0,VLOOKUP(G708,Round4_Transactions!$A$2:$F$800,5,FALSE))</f>
        <v>0</v>
      </c>
      <c r="L708" s="86">
        <f>IF(ISNA(VLOOKUP(G708,Round4_Transactions!$A$2:$F$800,6,FALSE)), 0,VLOOKUP(G708,Round4_Transactions!$A$2:$F$800,6,FALSE))</f>
        <v>0</v>
      </c>
      <c r="M708" s="107">
        <f t="shared" si="79"/>
        <v>0</v>
      </c>
      <c r="N708" s="107">
        <f t="shared" si="81"/>
        <v>0</v>
      </c>
      <c r="O708" s="107">
        <f t="shared" si="82"/>
        <v>0</v>
      </c>
      <c r="P708" s="107">
        <f t="shared" si="83"/>
        <v>0</v>
      </c>
      <c r="Q708" s="107">
        <f t="shared" si="84"/>
        <v>0</v>
      </c>
      <c r="R708" s="107">
        <f t="shared" si="85"/>
        <v>0</v>
      </c>
      <c r="S708" s="107">
        <f t="shared" si="86"/>
        <v>0</v>
      </c>
      <c r="T708" s="107">
        <f t="shared" si="87"/>
        <v>0</v>
      </c>
      <c r="U708" s="107">
        <f t="shared" si="88"/>
        <v>0</v>
      </c>
      <c r="V708" s="107">
        <f t="shared" si="89"/>
        <v>0</v>
      </c>
      <c r="W708" s="107">
        <f t="shared" si="90"/>
        <v>0</v>
      </c>
      <c r="X708" s="107">
        <f t="shared" si="91"/>
        <v>0</v>
      </c>
      <c r="Y708" s="107">
        <f t="shared" si="92"/>
        <v>0</v>
      </c>
      <c r="Z708" s="107">
        <f t="shared" si="132"/>
        <v>0</v>
      </c>
      <c r="AA708" s="107">
        <f t="shared" si="133"/>
        <v>0</v>
      </c>
      <c r="AB708" s="107">
        <f t="shared" si="134"/>
        <v>0</v>
      </c>
      <c r="AC708" s="107">
        <f t="shared" si="135"/>
        <v>0</v>
      </c>
      <c r="AD708" s="107">
        <f t="shared" si="136"/>
        <v>0</v>
      </c>
      <c r="AE708" s="107">
        <f t="shared" si="137"/>
        <v>0</v>
      </c>
      <c r="AF708" s="107">
        <f t="shared" si="138"/>
        <v>0</v>
      </c>
      <c r="AG708" s="107">
        <f t="shared" si="139"/>
        <v>0</v>
      </c>
      <c r="AH708" s="107">
        <f t="shared" si="140"/>
        <v>0</v>
      </c>
      <c r="AI708" s="107">
        <f t="shared" si="141"/>
        <v>0</v>
      </c>
      <c r="AJ708" s="107">
        <f t="shared" si="142"/>
        <v>0</v>
      </c>
      <c r="AK708" s="107">
        <f t="shared" si="143"/>
        <v>0</v>
      </c>
    </row>
    <row r="709">
      <c r="A709" s="107"/>
      <c r="B709" s="107"/>
      <c r="C709" s="107"/>
      <c r="D709" s="107"/>
      <c r="E709" s="107"/>
      <c r="F709" s="108">
        <f t="shared" si="131"/>
        <v>19065</v>
      </c>
      <c r="G709" s="90" t="s">
        <v>899</v>
      </c>
      <c r="H709" s="14">
        <f>IF(ISNA(VLOOKUP(G709,Round4_Transactions!$A$2:$F$800,2,FALSE)), 0,VLOOKUP(G709,Round4_Transactions!$A$2:$F$800,2,FALSE))</f>
        <v>0</v>
      </c>
      <c r="I709" s="60">
        <f>IF(ISNA(VLOOKUP(G709,Round4_Transactions!$A$2:$F$800,3,FALSE)), 0,VLOOKUP(G709,Round4_Transactions!$A$2:$F$800,3,FALSE))</f>
        <v>0</v>
      </c>
      <c r="J709" s="60">
        <f>IF(ISNA(VLOOKUP(G709,Round4_Transactions!$A$2:$F$800,4,FALSE)), 0,VLOOKUP(G709,Round4_Transactions!$A$2:$F$800,4,FALSE))</f>
        <v>0</v>
      </c>
      <c r="K709" s="60">
        <f>IF(ISNA(VLOOKUP(G709,Round4_Transactions!$A$2:$F$800,5,FALSE)), 0,VLOOKUP(G709,Round4_Transactions!$A$2:$F$800,5,FALSE))</f>
        <v>0</v>
      </c>
      <c r="L709" s="86">
        <f>IF(ISNA(VLOOKUP(G709,Round4_Transactions!$A$2:$F$800,6,FALSE)), 0,VLOOKUP(G709,Round4_Transactions!$A$2:$F$800,6,FALSE))</f>
        <v>0</v>
      </c>
      <c r="M709" s="107">
        <f t="shared" si="79"/>
        <v>0</v>
      </c>
      <c r="N709" s="107">
        <f t="shared" si="81"/>
        <v>0</v>
      </c>
      <c r="O709" s="107">
        <f t="shared" si="82"/>
        <v>0</v>
      </c>
      <c r="P709" s="107">
        <f t="shared" si="83"/>
        <v>0</v>
      </c>
      <c r="Q709" s="107">
        <f t="shared" si="84"/>
        <v>0</v>
      </c>
      <c r="R709" s="107">
        <f t="shared" si="85"/>
        <v>0</v>
      </c>
      <c r="S709" s="107">
        <f t="shared" si="86"/>
        <v>0</v>
      </c>
      <c r="T709" s="107">
        <f t="shared" si="87"/>
        <v>0</v>
      </c>
      <c r="U709" s="107">
        <f t="shared" si="88"/>
        <v>0</v>
      </c>
      <c r="V709" s="107">
        <f t="shared" si="89"/>
        <v>0</v>
      </c>
      <c r="W709" s="107">
        <f t="shared" si="90"/>
        <v>0</v>
      </c>
      <c r="X709" s="107">
        <f t="shared" si="91"/>
        <v>0</v>
      </c>
      <c r="Y709" s="107">
        <f t="shared" si="92"/>
        <v>0</v>
      </c>
      <c r="Z709" s="107">
        <f t="shared" si="132"/>
        <v>0</v>
      </c>
      <c r="AA709" s="107">
        <f t="shared" si="133"/>
        <v>0</v>
      </c>
      <c r="AB709" s="107">
        <f t="shared" si="134"/>
        <v>0</v>
      </c>
      <c r="AC709" s="107">
        <f t="shared" si="135"/>
        <v>0</v>
      </c>
      <c r="AD709" s="107">
        <f t="shared" si="136"/>
        <v>0</v>
      </c>
      <c r="AE709" s="107">
        <f t="shared" si="137"/>
        <v>0</v>
      </c>
      <c r="AF709" s="107">
        <f t="shared" si="138"/>
        <v>0</v>
      </c>
      <c r="AG709" s="107">
        <f t="shared" si="139"/>
        <v>0</v>
      </c>
      <c r="AH709" s="107">
        <f t="shared" si="140"/>
        <v>0</v>
      </c>
      <c r="AI709" s="107">
        <f t="shared" si="141"/>
        <v>0</v>
      </c>
      <c r="AJ709" s="107">
        <f t="shared" si="142"/>
        <v>0</v>
      </c>
      <c r="AK709" s="107">
        <f t="shared" si="143"/>
        <v>0</v>
      </c>
    </row>
    <row r="710">
      <c r="A710" s="107"/>
      <c r="B710" s="107"/>
      <c r="C710" s="107"/>
      <c r="D710" s="107"/>
      <c r="E710" s="107"/>
      <c r="F710" s="108">
        <f t="shared" si="131"/>
        <v>19065</v>
      </c>
      <c r="G710" s="90" t="s">
        <v>900</v>
      </c>
      <c r="H710" s="14">
        <f>IF(ISNA(VLOOKUP(G710,Round4_Transactions!$A$2:$F$800,2,FALSE)), 0,VLOOKUP(G710,Round4_Transactions!$A$2:$F$800,2,FALSE))</f>
        <v>0</v>
      </c>
      <c r="I710" s="60">
        <f>IF(ISNA(VLOOKUP(G710,Round4_Transactions!$A$2:$F$800,3,FALSE)), 0,VLOOKUP(G710,Round4_Transactions!$A$2:$F$800,3,FALSE))</f>
        <v>0</v>
      </c>
      <c r="J710" s="60">
        <f>IF(ISNA(VLOOKUP(G710,Round4_Transactions!$A$2:$F$800,4,FALSE)), 0,VLOOKUP(G710,Round4_Transactions!$A$2:$F$800,4,FALSE))</f>
        <v>0</v>
      </c>
      <c r="K710" s="60">
        <f>IF(ISNA(VLOOKUP(G710,Round4_Transactions!$A$2:$F$800,5,FALSE)), 0,VLOOKUP(G710,Round4_Transactions!$A$2:$F$800,5,FALSE))</f>
        <v>0</v>
      </c>
      <c r="L710" s="86">
        <f>IF(ISNA(VLOOKUP(G710,Round4_Transactions!$A$2:$F$800,6,FALSE)), 0,VLOOKUP(G710,Round4_Transactions!$A$2:$F$800,6,FALSE))</f>
        <v>0</v>
      </c>
      <c r="M710" s="107">
        <f t="shared" si="79"/>
        <v>0</v>
      </c>
      <c r="N710" s="107">
        <f t="shared" si="81"/>
        <v>0</v>
      </c>
      <c r="O710" s="107">
        <f t="shared" si="82"/>
        <v>0</v>
      </c>
      <c r="P710" s="107">
        <f t="shared" si="83"/>
        <v>0</v>
      </c>
      <c r="Q710" s="107">
        <f t="shared" si="84"/>
        <v>0</v>
      </c>
      <c r="R710" s="107">
        <f t="shared" si="85"/>
        <v>0</v>
      </c>
      <c r="S710" s="107">
        <f t="shared" si="86"/>
        <v>0</v>
      </c>
      <c r="T710" s="107">
        <f t="shared" si="87"/>
        <v>0</v>
      </c>
      <c r="U710" s="107">
        <f t="shared" si="88"/>
        <v>0</v>
      </c>
      <c r="V710" s="107">
        <f t="shared" si="89"/>
        <v>0</v>
      </c>
      <c r="W710" s="107">
        <f t="shared" si="90"/>
        <v>0</v>
      </c>
      <c r="X710" s="107">
        <f t="shared" si="91"/>
        <v>0</v>
      </c>
      <c r="Y710" s="107">
        <f t="shared" si="92"/>
        <v>0</v>
      </c>
      <c r="Z710" s="107">
        <f t="shared" si="132"/>
        <v>0</v>
      </c>
      <c r="AA710" s="107">
        <f t="shared" si="133"/>
        <v>0</v>
      </c>
      <c r="AB710" s="107">
        <f t="shared" si="134"/>
        <v>0</v>
      </c>
      <c r="AC710" s="107">
        <f t="shared" si="135"/>
        <v>0</v>
      </c>
      <c r="AD710" s="107">
        <f t="shared" si="136"/>
        <v>0</v>
      </c>
      <c r="AE710" s="107">
        <f t="shared" si="137"/>
        <v>0</v>
      </c>
      <c r="AF710" s="107">
        <f t="shared" si="138"/>
        <v>0</v>
      </c>
      <c r="AG710" s="107">
        <f t="shared" si="139"/>
        <v>0</v>
      </c>
      <c r="AH710" s="107">
        <f t="shared" si="140"/>
        <v>0</v>
      </c>
      <c r="AI710" s="107">
        <f t="shared" si="141"/>
        <v>0</v>
      </c>
      <c r="AJ710" s="107">
        <f t="shared" si="142"/>
        <v>0</v>
      </c>
      <c r="AK710" s="107">
        <f t="shared" si="143"/>
        <v>0</v>
      </c>
    </row>
    <row r="711">
      <c r="A711" s="107"/>
      <c r="B711" s="107"/>
      <c r="C711" s="107"/>
      <c r="D711" s="107"/>
      <c r="E711" s="107"/>
      <c r="F711" s="108">
        <f t="shared" si="131"/>
        <v>19065</v>
      </c>
      <c r="G711" s="90" t="s">
        <v>901</v>
      </c>
      <c r="H711" s="14">
        <f>IF(ISNA(VLOOKUP(G711,Round4_Transactions!$A$2:$F$800,2,FALSE)), 0,VLOOKUP(G711,Round4_Transactions!$A$2:$F$800,2,FALSE))</f>
        <v>0</v>
      </c>
      <c r="I711" s="60">
        <f>IF(ISNA(VLOOKUP(G711,Round4_Transactions!$A$2:$F$800,3,FALSE)), 0,VLOOKUP(G711,Round4_Transactions!$A$2:$F$800,3,FALSE))</f>
        <v>0</v>
      </c>
      <c r="J711" s="60">
        <f>IF(ISNA(VLOOKUP(G711,Round4_Transactions!$A$2:$F$800,4,FALSE)), 0,VLOOKUP(G711,Round4_Transactions!$A$2:$F$800,4,FALSE))</f>
        <v>0</v>
      </c>
      <c r="K711" s="60">
        <f>IF(ISNA(VLOOKUP(G711,Round4_Transactions!$A$2:$F$800,5,FALSE)), 0,VLOOKUP(G711,Round4_Transactions!$A$2:$F$800,5,FALSE))</f>
        <v>0</v>
      </c>
      <c r="L711" s="86">
        <f>IF(ISNA(VLOOKUP(G711,Round4_Transactions!$A$2:$F$800,6,FALSE)), 0,VLOOKUP(G711,Round4_Transactions!$A$2:$F$800,6,FALSE))</f>
        <v>0</v>
      </c>
      <c r="M711" s="107">
        <f t="shared" si="79"/>
        <v>0</v>
      </c>
      <c r="N711" s="107">
        <f t="shared" si="81"/>
        <v>0</v>
      </c>
      <c r="O711" s="107">
        <f t="shared" si="82"/>
        <v>0</v>
      </c>
      <c r="P711" s="107">
        <f t="shared" si="83"/>
        <v>0</v>
      </c>
      <c r="Q711" s="107">
        <f t="shared" si="84"/>
        <v>0</v>
      </c>
      <c r="R711" s="107">
        <f t="shared" si="85"/>
        <v>0</v>
      </c>
      <c r="S711" s="107">
        <f t="shared" si="86"/>
        <v>0</v>
      </c>
      <c r="T711" s="107">
        <f t="shared" si="87"/>
        <v>0</v>
      </c>
      <c r="U711" s="107">
        <f t="shared" si="88"/>
        <v>0</v>
      </c>
      <c r="V711" s="107">
        <f t="shared" si="89"/>
        <v>0</v>
      </c>
      <c r="W711" s="107">
        <f t="shared" si="90"/>
        <v>0</v>
      </c>
      <c r="X711" s="107">
        <f t="shared" si="91"/>
        <v>0</v>
      </c>
      <c r="Y711" s="107">
        <f t="shared" si="92"/>
        <v>0</v>
      </c>
      <c r="Z711" s="107">
        <f t="shared" si="132"/>
        <v>0</v>
      </c>
      <c r="AA711" s="107">
        <f t="shared" si="133"/>
        <v>0</v>
      </c>
      <c r="AB711" s="107">
        <f t="shared" si="134"/>
        <v>0</v>
      </c>
      <c r="AC711" s="107">
        <f t="shared" si="135"/>
        <v>0</v>
      </c>
      <c r="AD711" s="107">
        <f t="shared" si="136"/>
        <v>0</v>
      </c>
      <c r="AE711" s="107">
        <f t="shared" si="137"/>
        <v>0</v>
      </c>
      <c r="AF711" s="107">
        <f t="shared" si="138"/>
        <v>0</v>
      </c>
      <c r="AG711" s="107">
        <f t="shared" si="139"/>
        <v>0</v>
      </c>
      <c r="AH711" s="107">
        <f t="shared" si="140"/>
        <v>0</v>
      </c>
      <c r="AI711" s="107">
        <f t="shared" si="141"/>
        <v>0</v>
      </c>
      <c r="AJ711" s="107">
        <f t="shared" si="142"/>
        <v>0</v>
      </c>
      <c r="AK711" s="107">
        <f t="shared" si="143"/>
        <v>0</v>
      </c>
    </row>
    <row r="712">
      <c r="A712" s="107"/>
      <c r="B712" s="107"/>
      <c r="C712" s="107"/>
      <c r="D712" s="107"/>
      <c r="E712" s="107"/>
      <c r="F712" s="108">
        <f t="shared" si="131"/>
        <v>19065</v>
      </c>
      <c r="G712" s="90" t="s">
        <v>902</v>
      </c>
      <c r="H712" s="14">
        <f>IF(ISNA(VLOOKUP(G712,Round4_Transactions!$A$2:$F$800,2,FALSE)), 0,VLOOKUP(G712,Round4_Transactions!$A$2:$F$800,2,FALSE))</f>
        <v>0</v>
      </c>
      <c r="I712" s="60">
        <f>IF(ISNA(VLOOKUP(G712,Round4_Transactions!$A$2:$F$800,3,FALSE)), 0,VLOOKUP(G712,Round4_Transactions!$A$2:$F$800,3,FALSE))</f>
        <v>0</v>
      </c>
      <c r="J712" s="60">
        <f>IF(ISNA(VLOOKUP(G712,Round4_Transactions!$A$2:$F$800,4,FALSE)), 0,VLOOKUP(G712,Round4_Transactions!$A$2:$F$800,4,FALSE))</f>
        <v>0</v>
      </c>
      <c r="K712" s="60">
        <f>IF(ISNA(VLOOKUP(G712,Round4_Transactions!$A$2:$F$800,5,FALSE)), 0,VLOOKUP(G712,Round4_Transactions!$A$2:$F$800,5,FALSE))</f>
        <v>0</v>
      </c>
      <c r="L712" s="86">
        <f>IF(ISNA(VLOOKUP(G712,Round4_Transactions!$A$2:$F$800,6,FALSE)), 0,VLOOKUP(G712,Round4_Transactions!$A$2:$F$800,6,FALSE))</f>
        <v>0</v>
      </c>
      <c r="M712" s="107">
        <f t="shared" si="79"/>
        <v>0</v>
      </c>
      <c r="N712" s="107">
        <f t="shared" si="81"/>
        <v>0</v>
      </c>
      <c r="O712" s="107">
        <f t="shared" si="82"/>
        <v>0</v>
      </c>
      <c r="P712" s="107">
        <f t="shared" si="83"/>
        <v>0</v>
      </c>
      <c r="Q712" s="107">
        <f t="shared" si="84"/>
        <v>0</v>
      </c>
      <c r="R712" s="107">
        <f t="shared" si="85"/>
        <v>0</v>
      </c>
      <c r="S712" s="107">
        <f t="shared" si="86"/>
        <v>0</v>
      </c>
      <c r="T712" s="107">
        <f t="shared" si="87"/>
        <v>0</v>
      </c>
      <c r="U712" s="107">
        <f t="shared" si="88"/>
        <v>0</v>
      </c>
      <c r="V712" s="107">
        <f t="shared" si="89"/>
        <v>0</v>
      </c>
      <c r="W712" s="107">
        <f t="shared" si="90"/>
        <v>0</v>
      </c>
      <c r="X712" s="107">
        <f t="shared" si="91"/>
        <v>0</v>
      </c>
      <c r="Y712" s="107">
        <f t="shared" si="92"/>
        <v>0</v>
      </c>
      <c r="Z712" s="107">
        <f t="shared" si="132"/>
        <v>0</v>
      </c>
      <c r="AA712" s="107">
        <f t="shared" si="133"/>
        <v>0</v>
      </c>
      <c r="AB712" s="107">
        <f t="shared" si="134"/>
        <v>0</v>
      </c>
      <c r="AC712" s="107">
        <f t="shared" si="135"/>
        <v>0</v>
      </c>
      <c r="AD712" s="107">
        <f t="shared" si="136"/>
        <v>0</v>
      </c>
      <c r="AE712" s="107">
        <f t="shared" si="137"/>
        <v>0</v>
      </c>
      <c r="AF712" s="107">
        <f t="shared" si="138"/>
        <v>0</v>
      </c>
      <c r="AG712" s="107">
        <f t="shared" si="139"/>
        <v>0</v>
      </c>
      <c r="AH712" s="107">
        <f t="shared" si="140"/>
        <v>0</v>
      </c>
      <c r="AI712" s="107">
        <f t="shared" si="141"/>
        <v>0</v>
      </c>
      <c r="AJ712" s="107">
        <f t="shared" si="142"/>
        <v>0</v>
      </c>
      <c r="AK712" s="107">
        <f t="shared" si="143"/>
        <v>0</v>
      </c>
    </row>
    <row r="713">
      <c r="A713" s="107"/>
      <c r="B713" s="107"/>
      <c r="C713" s="107"/>
      <c r="D713" s="107"/>
      <c r="E713" s="107"/>
      <c r="F713" s="108">
        <f t="shared" si="131"/>
        <v>19065</v>
      </c>
      <c r="G713" s="90" t="s">
        <v>903</v>
      </c>
      <c r="H713" s="14">
        <f>IF(ISNA(VLOOKUP(G713,Round4_Transactions!$A$2:$F$800,2,FALSE)), 0,VLOOKUP(G713,Round4_Transactions!$A$2:$F$800,2,FALSE))</f>
        <v>0</v>
      </c>
      <c r="I713" s="60">
        <f>IF(ISNA(VLOOKUP(G713,Round4_Transactions!$A$2:$F$800,3,FALSE)), 0,VLOOKUP(G713,Round4_Transactions!$A$2:$F$800,3,FALSE))</f>
        <v>0</v>
      </c>
      <c r="J713" s="60">
        <f>IF(ISNA(VLOOKUP(G713,Round4_Transactions!$A$2:$F$800,4,FALSE)), 0,VLOOKUP(G713,Round4_Transactions!$A$2:$F$800,4,FALSE))</f>
        <v>0</v>
      </c>
      <c r="K713" s="60">
        <f>IF(ISNA(VLOOKUP(G713,Round4_Transactions!$A$2:$F$800,5,FALSE)), 0,VLOOKUP(G713,Round4_Transactions!$A$2:$F$800,5,FALSE))</f>
        <v>0</v>
      </c>
      <c r="L713" s="86">
        <f>IF(ISNA(VLOOKUP(G713,Round4_Transactions!$A$2:$F$800,6,FALSE)), 0,VLOOKUP(G713,Round4_Transactions!$A$2:$F$800,6,FALSE))</f>
        <v>0</v>
      </c>
      <c r="M713" s="107">
        <f t="shared" si="79"/>
        <v>0</v>
      </c>
      <c r="N713" s="107">
        <f t="shared" si="81"/>
        <v>0</v>
      </c>
      <c r="O713" s="107">
        <f t="shared" si="82"/>
        <v>0</v>
      </c>
      <c r="P713" s="107">
        <f t="shared" si="83"/>
        <v>0</v>
      </c>
      <c r="Q713" s="107">
        <f t="shared" si="84"/>
        <v>0</v>
      </c>
      <c r="R713" s="107">
        <f t="shared" si="85"/>
        <v>0</v>
      </c>
      <c r="S713" s="107">
        <f t="shared" si="86"/>
        <v>0</v>
      </c>
      <c r="T713" s="107">
        <f t="shared" si="87"/>
        <v>0</v>
      </c>
      <c r="U713" s="107">
        <f t="shared" si="88"/>
        <v>0</v>
      </c>
      <c r="V713" s="107">
        <f t="shared" si="89"/>
        <v>0</v>
      </c>
      <c r="W713" s="107">
        <f t="shared" si="90"/>
        <v>0</v>
      </c>
      <c r="X713" s="107">
        <f t="shared" si="91"/>
        <v>0</v>
      </c>
      <c r="Y713" s="107">
        <f t="shared" si="92"/>
        <v>0</v>
      </c>
      <c r="Z713" s="107">
        <f t="shared" si="132"/>
        <v>0</v>
      </c>
      <c r="AA713" s="107">
        <f t="shared" si="133"/>
        <v>0</v>
      </c>
      <c r="AB713" s="107">
        <f t="shared" si="134"/>
        <v>0</v>
      </c>
      <c r="AC713" s="107">
        <f t="shared" si="135"/>
        <v>0</v>
      </c>
      <c r="AD713" s="107">
        <f t="shared" si="136"/>
        <v>0</v>
      </c>
      <c r="AE713" s="107">
        <f t="shared" si="137"/>
        <v>0</v>
      </c>
      <c r="AF713" s="107">
        <f t="shared" si="138"/>
        <v>0</v>
      </c>
      <c r="AG713" s="107">
        <f t="shared" si="139"/>
        <v>0</v>
      </c>
      <c r="AH713" s="107">
        <f t="shared" si="140"/>
        <v>0</v>
      </c>
      <c r="AI713" s="107">
        <f t="shared" si="141"/>
        <v>0</v>
      </c>
      <c r="AJ713" s="107">
        <f t="shared" si="142"/>
        <v>0</v>
      </c>
      <c r="AK713" s="107">
        <f t="shared" si="143"/>
        <v>0</v>
      </c>
    </row>
    <row r="714">
      <c r="A714" s="107"/>
      <c r="B714" s="107"/>
      <c r="C714" s="107"/>
      <c r="D714" s="107"/>
      <c r="E714" s="107"/>
      <c r="F714" s="108">
        <f t="shared" si="131"/>
        <v>19065</v>
      </c>
      <c r="G714" s="90" t="s">
        <v>904</v>
      </c>
      <c r="H714" s="14">
        <f>IF(ISNA(VLOOKUP(G714,Round4_Transactions!$A$2:$F$800,2,FALSE)), 0,VLOOKUP(G714,Round4_Transactions!$A$2:$F$800,2,FALSE))</f>
        <v>0</v>
      </c>
      <c r="I714" s="60">
        <f>IF(ISNA(VLOOKUP(G714,Round4_Transactions!$A$2:$F$800,3,FALSE)), 0,VLOOKUP(G714,Round4_Transactions!$A$2:$F$800,3,FALSE))</f>
        <v>0</v>
      </c>
      <c r="J714" s="60">
        <f>IF(ISNA(VLOOKUP(G714,Round4_Transactions!$A$2:$F$800,4,FALSE)), 0,VLOOKUP(G714,Round4_Transactions!$A$2:$F$800,4,FALSE))</f>
        <v>0</v>
      </c>
      <c r="K714" s="60">
        <f>IF(ISNA(VLOOKUP(G714,Round4_Transactions!$A$2:$F$800,5,FALSE)), 0,VLOOKUP(G714,Round4_Transactions!$A$2:$F$800,5,FALSE))</f>
        <v>0</v>
      </c>
      <c r="L714" s="86">
        <f>IF(ISNA(VLOOKUP(G714,Round4_Transactions!$A$2:$F$800,6,FALSE)), 0,VLOOKUP(G714,Round4_Transactions!$A$2:$F$800,6,FALSE))</f>
        <v>0</v>
      </c>
      <c r="M714" s="107">
        <f t="shared" si="79"/>
        <v>0</v>
      </c>
      <c r="N714" s="107">
        <f t="shared" si="81"/>
        <v>0</v>
      </c>
      <c r="O714" s="107">
        <f t="shared" si="82"/>
        <v>0</v>
      </c>
      <c r="P714" s="107">
        <f t="shared" si="83"/>
        <v>0</v>
      </c>
      <c r="Q714" s="107">
        <f t="shared" si="84"/>
        <v>0</v>
      </c>
      <c r="R714" s="107">
        <f t="shared" si="85"/>
        <v>0</v>
      </c>
      <c r="S714" s="107">
        <f t="shared" si="86"/>
        <v>0</v>
      </c>
      <c r="T714" s="107">
        <f t="shared" si="87"/>
        <v>0</v>
      </c>
      <c r="U714" s="107">
        <f t="shared" si="88"/>
        <v>0</v>
      </c>
      <c r="V714" s="107">
        <f t="shared" si="89"/>
        <v>0</v>
      </c>
      <c r="W714" s="107">
        <f t="shared" si="90"/>
        <v>0</v>
      </c>
      <c r="X714" s="107">
        <f t="shared" si="91"/>
        <v>0</v>
      </c>
      <c r="Y714" s="107">
        <f t="shared" si="92"/>
        <v>0</v>
      </c>
      <c r="Z714" s="107">
        <f t="shared" si="132"/>
        <v>0</v>
      </c>
      <c r="AA714" s="107">
        <f t="shared" si="133"/>
        <v>0</v>
      </c>
      <c r="AB714" s="107">
        <f t="shared" si="134"/>
        <v>0</v>
      </c>
      <c r="AC714" s="107">
        <f t="shared" si="135"/>
        <v>0</v>
      </c>
      <c r="AD714" s="107">
        <f t="shared" si="136"/>
        <v>0</v>
      </c>
      <c r="AE714" s="107">
        <f t="shared" si="137"/>
        <v>0</v>
      </c>
      <c r="AF714" s="107">
        <f t="shared" si="138"/>
        <v>0</v>
      </c>
      <c r="AG714" s="107">
        <f t="shared" si="139"/>
        <v>0</v>
      </c>
      <c r="AH714" s="107">
        <f t="shared" si="140"/>
        <v>0</v>
      </c>
      <c r="AI714" s="107">
        <f t="shared" si="141"/>
        <v>0</v>
      </c>
      <c r="AJ714" s="107">
        <f t="shared" si="142"/>
        <v>0</v>
      </c>
      <c r="AK714" s="107">
        <f t="shared" si="143"/>
        <v>0</v>
      </c>
    </row>
    <row r="715">
      <c r="A715" s="107"/>
      <c r="B715" s="107"/>
      <c r="C715" s="107"/>
      <c r="D715" s="107"/>
      <c r="E715" s="107"/>
      <c r="F715" s="108">
        <f t="shared" si="131"/>
        <v>19065</v>
      </c>
      <c r="G715" s="90" t="s">
        <v>905</v>
      </c>
      <c r="H715" s="14">
        <f>IF(ISNA(VLOOKUP(G715,Round4_Transactions!$A$2:$F$800,2,FALSE)), 0,VLOOKUP(G715,Round4_Transactions!$A$2:$F$800,2,FALSE))</f>
        <v>0</v>
      </c>
      <c r="I715" s="60">
        <f>IF(ISNA(VLOOKUP(G715,Round4_Transactions!$A$2:$F$800,3,FALSE)), 0,VLOOKUP(G715,Round4_Transactions!$A$2:$F$800,3,FALSE))</f>
        <v>0</v>
      </c>
      <c r="J715" s="60">
        <f>IF(ISNA(VLOOKUP(G715,Round4_Transactions!$A$2:$F$800,4,FALSE)), 0,VLOOKUP(G715,Round4_Transactions!$A$2:$F$800,4,FALSE))</f>
        <v>0</v>
      </c>
      <c r="K715" s="60">
        <f>IF(ISNA(VLOOKUP(G715,Round4_Transactions!$A$2:$F$800,5,FALSE)), 0,VLOOKUP(G715,Round4_Transactions!$A$2:$F$800,5,FALSE))</f>
        <v>0</v>
      </c>
      <c r="L715" s="86">
        <f>IF(ISNA(VLOOKUP(G715,Round4_Transactions!$A$2:$F$800,6,FALSE)), 0,VLOOKUP(G715,Round4_Transactions!$A$2:$F$800,6,FALSE))</f>
        <v>0</v>
      </c>
      <c r="M715" s="107">
        <f t="shared" si="79"/>
        <v>0</v>
      </c>
      <c r="N715" s="107">
        <f t="shared" si="81"/>
        <v>0</v>
      </c>
      <c r="O715" s="107">
        <f t="shared" si="82"/>
        <v>0</v>
      </c>
      <c r="P715" s="107">
        <f t="shared" si="83"/>
        <v>0</v>
      </c>
      <c r="Q715" s="107">
        <f t="shared" si="84"/>
        <v>0</v>
      </c>
      <c r="R715" s="107">
        <f t="shared" si="85"/>
        <v>0</v>
      </c>
      <c r="S715" s="107">
        <f t="shared" si="86"/>
        <v>0</v>
      </c>
      <c r="T715" s="107">
        <f t="shared" si="87"/>
        <v>0</v>
      </c>
      <c r="U715" s="107">
        <f t="shared" si="88"/>
        <v>0</v>
      </c>
      <c r="V715" s="107">
        <f t="shared" si="89"/>
        <v>0</v>
      </c>
      <c r="W715" s="107">
        <f t="shared" si="90"/>
        <v>0</v>
      </c>
      <c r="X715" s="107">
        <f t="shared" si="91"/>
        <v>0</v>
      </c>
      <c r="Y715" s="107">
        <f t="shared" si="92"/>
        <v>0</v>
      </c>
      <c r="Z715" s="107">
        <f t="shared" si="132"/>
        <v>0</v>
      </c>
      <c r="AA715" s="107">
        <f t="shared" si="133"/>
        <v>0</v>
      </c>
      <c r="AB715" s="107">
        <f t="shared" si="134"/>
        <v>0</v>
      </c>
      <c r="AC715" s="107">
        <f t="shared" si="135"/>
        <v>0</v>
      </c>
      <c r="AD715" s="107">
        <f t="shared" si="136"/>
        <v>0</v>
      </c>
      <c r="AE715" s="107">
        <f t="shared" si="137"/>
        <v>0</v>
      </c>
      <c r="AF715" s="107">
        <f t="shared" si="138"/>
        <v>0</v>
      </c>
      <c r="AG715" s="107">
        <f t="shared" si="139"/>
        <v>0</v>
      </c>
      <c r="AH715" s="107">
        <f t="shared" si="140"/>
        <v>0</v>
      </c>
      <c r="AI715" s="107">
        <f t="shared" si="141"/>
        <v>0</v>
      </c>
      <c r="AJ715" s="107">
        <f t="shared" si="142"/>
        <v>0</v>
      </c>
      <c r="AK715" s="107">
        <f t="shared" si="143"/>
        <v>0</v>
      </c>
    </row>
    <row r="716">
      <c r="A716" s="107"/>
      <c r="B716" s="107"/>
      <c r="C716" s="107"/>
      <c r="D716" s="107"/>
      <c r="E716" s="107"/>
      <c r="F716" s="108">
        <f t="shared" si="131"/>
        <v>19065</v>
      </c>
      <c r="G716" s="90" t="s">
        <v>906</v>
      </c>
      <c r="H716" s="14">
        <f>IF(ISNA(VLOOKUP(G716,Round4_Transactions!$A$2:$F$800,2,FALSE)), 0,VLOOKUP(G716,Round4_Transactions!$A$2:$F$800,2,FALSE))</f>
        <v>0</v>
      </c>
      <c r="I716" s="60">
        <f>IF(ISNA(VLOOKUP(G716,Round4_Transactions!$A$2:$F$800,3,FALSE)), 0,VLOOKUP(G716,Round4_Transactions!$A$2:$F$800,3,FALSE))</f>
        <v>0</v>
      </c>
      <c r="J716" s="60">
        <f>IF(ISNA(VLOOKUP(G716,Round4_Transactions!$A$2:$F$800,4,FALSE)), 0,VLOOKUP(G716,Round4_Transactions!$A$2:$F$800,4,FALSE))</f>
        <v>0</v>
      </c>
      <c r="K716" s="60">
        <f>IF(ISNA(VLOOKUP(G716,Round4_Transactions!$A$2:$F$800,5,FALSE)), 0,VLOOKUP(G716,Round4_Transactions!$A$2:$F$800,5,FALSE))</f>
        <v>0</v>
      </c>
      <c r="L716" s="86">
        <f>IF(ISNA(VLOOKUP(G716,Round4_Transactions!$A$2:$F$800,6,FALSE)), 0,VLOOKUP(G716,Round4_Transactions!$A$2:$F$800,6,FALSE))</f>
        <v>0</v>
      </c>
      <c r="M716" s="107">
        <f t="shared" si="79"/>
        <v>0</v>
      </c>
      <c r="N716" s="107">
        <f t="shared" si="81"/>
        <v>0</v>
      </c>
      <c r="O716" s="107">
        <f t="shared" si="82"/>
        <v>0</v>
      </c>
      <c r="P716" s="107">
        <f t="shared" si="83"/>
        <v>0</v>
      </c>
      <c r="Q716" s="107">
        <f t="shared" si="84"/>
        <v>0</v>
      </c>
      <c r="R716" s="107">
        <f t="shared" si="85"/>
        <v>0</v>
      </c>
      <c r="S716" s="107">
        <f t="shared" si="86"/>
        <v>0</v>
      </c>
      <c r="T716" s="107">
        <f t="shared" si="87"/>
        <v>0</v>
      </c>
      <c r="U716" s="107">
        <f t="shared" si="88"/>
        <v>0</v>
      </c>
      <c r="V716" s="107">
        <f t="shared" si="89"/>
        <v>0</v>
      </c>
      <c r="W716" s="107">
        <f t="shared" si="90"/>
        <v>0</v>
      </c>
      <c r="X716" s="107">
        <f t="shared" si="91"/>
        <v>0</v>
      </c>
      <c r="Y716" s="107">
        <f t="shared" si="92"/>
        <v>0</v>
      </c>
      <c r="Z716" s="107">
        <f t="shared" si="132"/>
        <v>0</v>
      </c>
      <c r="AA716" s="107">
        <f t="shared" si="133"/>
        <v>0</v>
      </c>
      <c r="AB716" s="107">
        <f t="shared" si="134"/>
        <v>0</v>
      </c>
      <c r="AC716" s="107">
        <f t="shared" si="135"/>
        <v>0</v>
      </c>
      <c r="AD716" s="107">
        <f t="shared" si="136"/>
        <v>0</v>
      </c>
      <c r="AE716" s="107">
        <f t="shared" si="137"/>
        <v>0</v>
      </c>
      <c r="AF716" s="107">
        <f t="shared" si="138"/>
        <v>0</v>
      </c>
      <c r="AG716" s="107">
        <f t="shared" si="139"/>
        <v>0</v>
      </c>
      <c r="AH716" s="107">
        <f t="shared" si="140"/>
        <v>0</v>
      </c>
      <c r="AI716" s="107">
        <f t="shared" si="141"/>
        <v>0</v>
      </c>
      <c r="AJ716" s="107">
        <f t="shared" si="142"/>
        <v>0</v>
      </c>
      <c r="AK716" s="107">
        <f t="shared" si="143"/>
        <v>0</v>
      </c>
    </row>
    <row r="717">
      <c r="A717" s="107"/>
      <c r="B717" s="107"/>
      <c r="C717" s="107"/>
      <c r="D717" s="107"/>
      <c r="E717" s="107"/>
      <c r="F717" s="108">
        <f t="shared" si="131"/>
        <v>19065</v>
      </c>
      <c r="G717" s="90" t="s">
        <v>907</v>
      </c>
      <c r="H717" s="14">
        <f>IF(ISNA(VLOOKUP(G717,Round4_Transactions!$A$2:$F$800,2,FALSE)), 0,VLOOKUP(G717,Round4_Transactions!$A$2:$F$800,2,FALSE))</f>
        <v>0</v>
      </c>
      <c r="I717" s="60">
        <f>IF(ISNA(VLOOKUP(G717,Round4_Transactions!$A$2:$F$800,3,FALSE)), 0,VLOOKUP(G717,Round4_Transactions!$A$2:$F$800,3,FALSE))</f>
        <v>0</v>
      </c>
      <c r="J717" s="60">
        <f>IF(ISNA(VLOOKUP(G717,Round4_Transactions!$A$2:$F$800,4,FALSE)), 0,VLOOKUP(G717,Round4_Transactions!$A$2:$F$800,4,FALSE))</f>
        <v>0</v>
      </c>
      <c r="K717" s="60">
        <f>IF(ISNA(VLOOKUP(G717,Round4_Transactions!$A$2:$F$800,5,FALSE)), 0,VLOOKUP(G717,Round4_Transactions!$A$2:$F$800,5,FALSE))</f>
        <v>0</v>
      </c>
      <c r="L717" s="86">
        <f>IF(ISNA(VLOOKUP(G717,Round4_Transactions!$A$2:$F$800,6,FALSE)), 0,VLOOKUP(G717,Round4_Transactions!$A$2:$F$800,6,FALSE))</f>
        <v>0</v>
      </c>
      <c r="M717" s="107">
        <f t="shared" si="79"/>
        <v>0</v>
      </c>
      <c r="N717" s="107">
        <f t="shared" si="81"/>
        <v>0</v>
      </c>
      <c r="O717" s="107">
        <f t="shared" si="82"/>
        <v>0</v>
      </c>
      <c r="P717" s="107">
        <f t="shared" si="83"/>
        <v>0</v>
      </c>
      <c r="Q717" s="107">
        <f t="shared" si="84"/>
        <v>0</v>
      </c>
      <c r="R717" s="107">
        <f t="shared" si="85"/>
        <v>0</v>
      </c>
      <c r="S717" s="107">
        <f t="shared" si="86"/>
        <v>0</v>
      </c>
      <c r="T717" s="107">
        <f t="shared" si="87"/>
        <v>0</v>
      </c>
      <c r="U717" s="107">
        <f t="shared" si="88"/>
        <v>0</v>
      </c>
      <c r="V717" s="107">
        <f t="shared" si="89"/>
        <v>0</v>
      </c>
      <c r="W717" s="107">
        <f t="shared" si="90"/>
        <v>0</v>
      </c>
      <c r="X717" s="107">
        <f t="shared" si="91"/>
        <v>0</v>
      </c>
      <c r="Y717" s="107">
        <f t="shared" si="92"/>
        <v>0</v>
      </c>
      <c r="Z717" s="107">
        <f t="shared" si="132"/>
        <v>0</v>
      </c>
      <c r="AA717" s="107">
        <f t="shared" si="133"/>
        <v>0</v>
      </c>
      <c r="AB717" s="107">
        <f t="shared" si="134"/>
        <v>0</v>
      </c>
      <c r="AC717" s="107">
        <f t="shared" si="135"/>
        <v>0</v>
      </c>
      <c r="AD717" s="107">
        <f t="shared" si="136"/>
        <v>0</v>
      </c>
      <c r="AE717" s="107">
        <f t="shared" si="137"/>
        <v>0</v>
      </c>
      <c r="AF717" s="107">
        <f t="shared" si="138"/>
        <v>0</v>
      </c>
      <c r="AG717" s="107">
        <f t="shared" si="139"/>
        <v>0</v>
      </c>
      <c r="AH717" s="107">
        <f t="shared" si="140"/>
        <v>0</v>
      </c>
      <c r="AI717" s="107">
        <f t="shared" si="141"/>
        <v>0</v>
      </c>
      <c r="AJ717" s="107">
        <f t="shared" si="142"/>
        <v>0</v>
      </c>
      <c r="AK717" s="107">
        <f t="shared" si="143"/>
        <v>0</v>
      </c>
    </row>
    <row r="718">
      <c r="A718" s="107"/>
      <c r="B718" s="107"/>
      <c r="C718" s="107"/>
      <c r="D718" s="107"/>
      <c r="E718" s="107"/>
      <c r="F718" s="108">
        <f t="shared" si="131"/>
        <v>19065</v>
      </c>
      <c r="G718" s="90" t="s">
        <v>908</v>
      </c>
      <c r="H718" s="14">
        <f>IF(ISNA(VLOOKUP(G718,Round4_Transactions!$A$2:$F$800,2,FALSE)), 0,VLOOKUP(G718,Round4_Transactions!$A$2:$F$800,2,FALSE))</f>
        <v>0</v>
      </c>
      <c r="I718" s="60">
        <f>IF(ISNA(VLOOKUP(G718,Round4_Transactions!$A$2:$F$800,3,FALSE)), 0,VLOOKUP(G718,Round4_Transactions!$A$2:$F$800,3,FALSE))</f>
        <v>0</v>
      </c>
      <c r="J718" s="60">
        <f>IF(ISNA(VLOOKUP(G718,Round4_Transactions!$A$2:$F$800,4,FALSE)), 0,VLOOKUP(G718,Round4_Transactions!$A$2:$F$800,4,FALSE))</f>
        <v>0</v>
      </c>
      <c r="K718" s="60">
        <f>IF(ISNA(VLOOKUP(G718,Round4_Transactions!$A$2:$F$800,5,FALSE)), 0,VLOOKUP(G718,Round4_Transactions!$A$2:$F$800,5,FALSE))</f>
        <v>0</v>
      </c>
      <c r="L718" s="86">
        <f>IF(ISNA(VLOOKUP(G718,Round4_Transactions!$A$2:$F$800,6,FALSE)), 0,VLOOKUP(G718,Round4_Transactions!$A$2:$F$800,6,FALSE))</f>
        <v>0</v>
      </c>
      <c r="M718" s="107">
        <f t="shared" si="79"/>
        <v>0</v>
      </c>
      <c r="N718" s="107">
        <f t="shared" si="81"/>
        <v>0</v>
      </c>
      <c r="O718" s="107">
        <f t="shared" si="82"/>
        <v>0</v>
      </c>
      <c r="P718" s="107">
        <f t="shared" si="83"/>
        <v>0</v>
      </c>
      <c r="Q718" s="107">
        <f t="shared" si="84"/>
        <v>0</v>
      </c>
      <c r="R718" s="107">
        <f t="shared" si="85"/>
        <v>0</v>
      </c>
      <c r="S718" s="107">
        <f t="shared" si="86"/>
        <v>0</v>
      </c>
      <c r="T718" s="107">
        <f t="shared" si="87"/>
        <v>0</v>
      </c>
      <c r="U718" s="107">
        <f t="shared" si="88"/>
        <v>0</v>
      </c>
      <c r="V718" s="107">
        <f t="shared" si="89"/>
        <v>0</v>
      </c>
      <c r="W718" s="107">
        <f t="shared" si="90"/>
        <v>0</v>
      </c>
      <c r="X718" s="107">
        <f t="shared" si="91"/>
        <v>0</v>
      </c>
      <c r="Y718" s="107">
        <f t="shared" si="92"/>
        <v>0</v>
      </c>
      <c r="Z718" s="107">
        <f t="shared" si="132"/>
        <v>0</v>
      </c>
      <c r="AA718" s="107">
        <f t="shared" si="133"/>
        <v>0</v>
      </c>
      <c r="AB718" s="107">
        <f t="shared" si="134"/>
        <v>0</v>
      </c>
      <c r="AC718" s="107">
        <f t="shared" si="135"/>
        <v>0</v>
      </c>
      <c r="AD718" s="107">
        <f t="shared" si="136"/>
        <v>0</v>
      </c>
      <c r="AE718" s="107">
        <f t="shared" si="137"/>
        <v>0</v>
      </c>
      <c r="AF718" s="107">
        <f t="shared" si="138"/>
        <v>0</v>
      </c>
      <c r="AG718" s="107">
        <f t="shared" si="139"/>
        <v>0</v>
      </c>
      <c r="AH718" s="107">
        <f t="shared" si="140"/>
        <v>0</v>
      </c>
      <c r="AI718" s="107">
        <f t="shared" si="141"/>
        <v>0</v>
      </c>
      <c r="AJ718" s="107">
        <f t="shared" si="142"/>
        <v>0</v>
      </c>
      <c r="AK718" s="107">
        <f t="shared" si="143"/>
        <v>0</v>
      </c>
    </row>
    <row r="719">
      <c r="A719" s="107"/>
      <c r="B719" s="107"/>
      <c r="C719" s="107"/>
      <c r="D719" s="107"/>
      <c r="E719" s="107"/>
      <c r="F719" s="108">
        <f t="shared" si="131"/>
        <v>19065</v>
      </c>
      <c r="G719" s="90" t="s">
        <v>909</v>
      </c>
      <c r="H719" s="14">
        <f>IF(ISNA(VLOOKUP(G719,Round4_Transactions!$A$2:$F$800,2,FALSE)), 0,VLOOKUP(G719,Round4_Transactions!$A$2:$F$800,2,FALSE))</f>
        <v>0</v>
      </c>
      <c r="I719" s="60">
        <f>IF(ISNA(VLOOKUP(G719,Round4_Transactions!$A$2:$F$800,3,FALSE)), 0,VLOOKUP(G719,Round4_Transactions!$A$2:$F$800,3,FALSE))</f>
        <v>0</v>
      </c>
      <c r="J719" s="60">
        <f>IF(ISNA(VLOOKUP(G719,Round4_Transactions!$A$2:$F$800,4,FALSE)), 0,VLOOKUP(G719,Round4_Transactions!$A$2:$F$800,4,FALSE))</f>
        <v>0</v>
      </c>
      <c r="K719" s="60">
        <f>IF(ISNA(VLOOKUP(G719,Round4_Transactions!$A$2:$F$800,5,FALSE)), 0,VLOOKUP(G719,Round4_Transactions!$A$2:$F$800,5,FALSE))</f>
        <v>0</v>
      </c>
      <c r="L719" s="86">
        <f>IF(ISNA(VLOOKUP(G719,Round4_Transactions!$A$2:$F$800,6,FALSE)), 0,VLOOKUP(G719,Round4_Transactions!$A$2:$F$800,6,FALSE))</f>
        <v>0</v>
      </c>
      <c r="M719" s="107">
        <f t="shared" si="79"/>
        <v>0</v>
      </c>
      <c r="N719" s="107">
        <f t="shared" si="81"/>
        <v>0</v>
      </c>
      <c r="O719" s="107">
        <f t="shared" si="82"/>
        <v>0</v>
      </c>
      <c r="P719" s="107">
        <f t="shared" si="83"/>
        <v>0</v>
      </c>
      <c r="Q719" s="107">
        <f t="shared" si="84"/>
        <v>0</v>
      </c>
      <c r="R719" s="107">
        <f t="shared" si="85"/>
        <v>0</v>
      </c>
      <c r="S719" s="107">
        <f t="shared" si="86"/>
        <v>0</v>
      </c>
      <c r="T719" s="107">
        <f t="shared" si="87"/>
        <v>0</v>
      </c>
      <c r="U719" s="107">
        <f t="shared" si="88"/>
        <v>0</v>
      </c>
      <c r="V719" s="107">
        <f t="shared" si="89"/>
        <v>0</v>
      </c>
      <c r="W719" s="107">
        <f t="shared" si="90"/>
        <v>0</v>
      </c>
      <c r="X719" s="107">
        <f t="shared" si="91"/>
        <v>0</v>
      </c>
      <c r="Y719" s="107">
        <f t="shared" si="92"/>
        <v>0</v>
      </c>
      <c r="Z719" s="107">
        <f t="shared" si="132"/>
        <v>0</v>
      </c>
      <c r="AA719" s="107">
        <f t="shared" si="133"/>
        <v>0</v>
      </c>
      <c r="AB719" s="107">
        <f t="shared" si="134"/>
        <v>0</v>
      </c>
      <c r="AC719" s="107">
        <f t="shared" si="135"/>
        <v>0</v>
      </c>
      <c r="AD719" s="107">
        <f t="shared" si="136"/>
        <v>0</v>
      </c>
      <c r="AE719" s="107">
        <f t="shared" si="137"/>
        <v>0</v>
      </c>
      <c r="AF719" s="107">
        <f t="shared" si="138"/>
        <v>0</v>
      </c>
      <c r="AG719" s="107">
        <f t="shared" si="139"/>
        <v>0</v>
      </c>
      <c r="AH719" s="107">
        <f t="shared" si="140"/>
        <v>0</v>
      </c>
      <c r="AI719" s="107">
        <f t="shared" si="141"/>
        <v>0</v>
      </c>
      <c r="AJ719" s="107">
        <f t="shared" si="142"/>
        <v>0</v>
      </c>
      <c r="AK719" s="107">
        <f t="shared" si="143"/>
        <v>0</v>
      </c>
    </row>
    <row r="720">
      <c r="A720" s="107"/>
      <c r="B720" s="107"/>
      <c r="C720" s="107"/>
      <c r="D720" s="107"/>
      <c r="E720" s="107"/>
      <c r="F720" s="108">
        <f t="shared" si="131"/>
        <v>19065</v>
      </c>
      <c r="G720" s="90" t="s">
        <v>910</v>
      </c>
      <c r="H720" s="14">
        <f>IF(ISNA(VLOOKUP(G720,Round4_Transactions!$A$2:$F$800,2,FALSE)), 0,VLOOKUP(G720,Round4_Transactions!$A$2:$F$800,2,FALSE))</f>
        <v>0</v>
      </c>
      <c r="I720" s="60">
        <f>IF(ISNA(VLOOKUP(G720,Round4_Transactions!$A$2:$F$800,3,FALSE)), 0,VLOOKUP(G720,Round4_Transactions!$A$2:$F$800,3,FALSE))</f>
        <v>0</v>
      </c>
      <c r="J720" s="60">
        <f>IF(ISNA(VLOOKUP(G720,Round4_Transactions!$A$2:$F$800,4,FALSE)), 0,VLOOKUP(G720,Round4_Transactions!$A$2:$F$800,4,FALSE))</f>
        <v>0</v>
      </c>
      <c r="K720" s="60">
        <f>IF(ISNA(VLOOKUP(G720,Round4_Transactions!$A$2:$F$800,5,FALSE)), 0,VLOOKUP(G720,Round4_Transactions!$A$2:$F$800,5,FALSE))</f>
        <v>0</v>
      </c>
      <c r="L720" s="86">
        <f>IF(ISNA(VLOOKUP(G720,Round4_Transactions!$A$2:$F$800,6,FALSE)), 0,VLOOKUP(G720,Round4_Transactions!$A$2:$F$800,6,FALSE))</f>
        <v>0</v>
      </c>
      <c r="M720" s="107">
        <f t="shared" si="79"/>
        <v>0</v>
      </c>
      <c r="N720" s="107">
        <f t="shared" si="81"/>
        <v>0</v>
      </c>
      <c r="O720" s="107">
        <f t="shared" si="82"/>
        <v>0</v>
      </c>
      <c r="P720" s="107">
        <f t="shared" si="83"/>
        <v>0</v>
      </c>
      <c r="Q720" s="107">
        <f t="shared" si="84"/>
        <v>0</v>
      </c>
      <c r="R720" s="107">
        <f t="shared" si="85"/>
        <v>0</v>
      </c>
      <c r="S720" s="107">
        <f t="shared" si="86"/>
        <v>0</v>
      </c>
      <c r="T720" s="107">
        <f t="shared" si="87"/>
        <v>0</v>
      </c>
      <c r="U720" s="107">
        <f t="shared" si="88"/>
        <v>0</v>
      </c>
      <c r="V720" s="107">
        <f t="shared" si="89"/>
        <v>0</v>
      </c>
      <c r="W720" s="107">
        <f t="shared" si="90"/>
        <v>0</v>
      </c>
      <c r="X720" s="107">
        <f t="shared" si="91"/>
        <v>0</v>
      </c>
      <c r="Y720" s="107">
        <f t="shared" si="92"/>
        <v>0</v>
      </c>
      <c r="Z720" s="107">
        <f t="shared" si="132"/>
        <v>0</v>
      </c>
      <c r="AA720" s="107">
        <f t="shared" si="133"/>
        <v>0</v>
      </c>
      <c r="AB720" s="107">
        <f t="shared" si="134"/>
        <v>0</v>
      </c>
      <c r="AC720" s="107">
        <f t="shared" si="135"/>
        <v>0</v>
      </c>
      <c r="AD720" s="107">
        <f t="shared" si="136"/>
        <v>0</v>
      </c>
      <c r="AE720" s="107">
        <f t="shared" si="137"/>
        <v>0</v>
      </c>
      <c r="AF720" s="107">
        <f t="shared" si="138"/>
        <v>0</v>
      </c>
      <c r="AG720" s="107">
        <f t="shared" si="139"/>
        <v>0</v>
      </c>
      <c r="AH720" s="107">
        <f t="shared" si="140"/>
        <v>0</v>
      </c>
      <c r="AI720" s="107">
        <f t="shared" si="141"/>
        <v>0</v>
      </c>
      <c r="AJ720" s="107">
        <f t="shared" si="142"/>
        <v>0</v>
      </c>
      <c r="AK720" s="107">
        <f t="shared" si="143"/>
        <v>0</v>
      </c>
    </row>
    <row r="721">
      <c r="A721" s="115"/>
      <c r="B721" s="115"/>
      <c r="C721" s="115"/>
      <c r="D721" s="115"/>
      <c r="E721" s="115"/>
      <c r="F721" s="116"/>
      <c r="G721" s="122"/>
      <c r="H721" s="14" t="str">
        <f>IF(ISNA(VLOOKUP(G721,Round4_Transactions!$A$2:$F$800,2,FALSE)), 0,VLOOKUP(G721,Round4_Transactions!$A$2:$F$800,2,FALSE))</f>
        <v/>
      </c>
      <c r="I721" s="60" t="str">
        <f>IF(ISNA(VLOOKUP(G721,Round4_Transactions!$A$2:$F$800,3,FALSE)), 0,VLOOKUP(G721,Round4_Transactions!$A$2:$F$800,3,FALSE))</f>
        <v/>
      </c>
      <c r="J721" s="60" t="str">
        <f>IF(ISNA(VLOOKUP(G721,Round4_Transactions!$A$2:$F$800,4,FALSE)), 0,VLOOKUP(G721,Round4_Transactions!$A$2:$F$800,4,FALSE))</f>
        <v/>
      </c>
      <c r="K721" s="60" t="str">
        <f>IF(ISNA(VLOOKUP(G721,Round4_Transactions!$A$2:$F$800,5,FALSE)), 0,VLOOKUP(G721,Round4_Transactions!$A$2:$F$800,5,FALSE))</f>
        <v/>
      </c>
      <c r="L721" s="86" t="str">
        <f>IF(ISNA(VLOOKUP(G721,Round4_Transactions!$A$2:$F$800,6,FALSE)), 0,VLOOKUP(G721,Round4_Transactions!$A$2:$F$800,6,FALSE))</f>
        <v/>
      </c>
      <c r="M721" s="115">
        <f t="shared" si="79"/>
        <v>0</v>
      </c>
      <c r="N721" s="115">
        <f t="shared" si="81"/>
        <v>0</v>
      </c>
      <c r="O721" s="115">
        <f t="shared" si="82"/>
        <v>0</v>
      </c>
      <c r="P721" s="115">
        <f t="shared" si="83"/>
        <v>0</v>
      </c>
      <c r="Q721" s="115">
        <f t="shared" si="84"/>
        <v>0</v>
      </c>
      <c r="R721" s="115">
        <f t="shared" si="85"/>
        <v>0</v>
      </c>
      <c r="S721" s="115">
        <f t="shared" si="86"/>
        <v>0</v>
      </c>
      <c r="T721" s="115">
        <f t="shared" si="87"/>
        <v>0</v>
      </c>
      <c r="U721" s="115">
        <f t="shared" si="88"/>
        <v>0</v>
      </c>
      <c r="V721" s="115">
        <f t="shared" si="89"/>
        <v>0</v>
      </c>
      <c r="W721" s="115">
        <f t="shared" si="90"/>
        <v>0</v>
      </c>
      <c r="X721" s="115">
        <f t="shared" si="91"/>
        <v>0</v>
      </c>
      <c r="Y721" s="115">
        <f t="shared" si="92"/>
        <v>0</v>
      </c>
      <c r="Z721" s="115"/>
      <c r="AA721" s="115"/>
      <c r="AB721" s="115"/>
      <c r="AC721" s="115"/>
      <c r="AD721" s="115"/>
      <c r="AE721" s="115"/>
      <c r="AF721" s="115"/>
      <c r="AG721" s="115"/>
      <c r="AH721" s="115"/>
      <c r="AI721" s="115"/>
      <c r="AJ721" s="115"/>
      <c r="AK721" s="115"/>
    </row>
    <row r="722">
      <c r="A722" s="102" t="str">
        <f>Stock_Prices!A36</f>
        <v>BAR</v>
      </c>
      <c r="B722" s="102" t="str">
        <f>Stock_Prices!B36</f>
        <v>British Airways</v>
      </c>
      <c r="C722" s="103">
        <f>Stock_Prices!C36-D722</f>
        <v>100000</v>
      </c>
      <c r="D722" s="104">
        <f>SUM(H722:H800)-SUM(J722:J800)</f>
        <v>0</v>
      </c>
      <c r="E722" s="118">
        <f>Stock_Prices!I36</f>
        <v>0.7</v>
      </c>
      <c r="F722" s="123">
        <f>Stock_Prices!J36</f>
        <v>6975</v>
      </c>
      <c r="G722" s="90" t="s">
        <v>911</v>
      </c>
      <c r="H722" s="14">
        <f>IF(ISNA(VLOOKUP(G722,Round4_Transactions!$A$2:$F$800,2,FALSE)), 0,VLOOKUP(G722,Round4_Transactions!$A$2:$F$800,2,FALSE))</f>
        <v>0</v>
      </c>
      <c r="I722" s="60">
        <f>IF(ISNA(VLOOKUP(G722,Round4_Transactions!$A$2:$F$800,3,FALSE)), 0,VLOOKUP(G722,Round4_Transactions!$A$2:$F$800,3,FALSE))</f>
        <v>0</v>
      </c>
      <c r="J722" s="60">
        <f>IF(ISNA(VLOOKUP(G722,Round4_Transactions!$A$2:$F$800,4,FALSE)), 0,VLOOKUP(G722,Round4_Transactions!$A$2:$F$800,4,FALSE))</f>
        <v>0</v>
      </c>
      <c r="K722" s="60">
        <f>IF(ISNA(VLOOKUP(G722,Round4_Transactions!$A$2:$F$800,5,FALSE)), 0,VLOOKUP(G722,Round4_Transactions!$A$2:$F$800,5,FALSE))</f>
        <v>0</v>
      </c>
      <c r="L722" s="86">
        <f>IF(ISNA(VLOOKUP(G722,Round4_Transactions!$A$2:$F$800,6,FALSE)), 0,VLOOKUP(G722,Round4_Transactions!$A$2:$F$800,6,FALSE))</f>
        <v>0</v>
      </c>
      <c r="M722" s="107">
        <f t="shared" si="79"/>
        <v>0</v>
      </c>
      <c r="N722" s="107">
        <f t="shared" si="81"/>
        <v>0</v>
      </c>
      <c r="O722" s="107">
        <f t="shared" si="82"/>
        <v>0</v>
      </c>
      <c r="P722" s="107">
        <f t="shared" si="83"/>
        <v>0</v>
      </c>
      <c r="Q722" s="107">
        <f t="shared" si="84"/>
        <v>0</v>
      </c>
      <c r="R722" s="107">
        <f t="shared" si="85"/>
        <v>0</v>
      </c>
      <c r="S722" s="107">
        <f t="shared" si="86"/>
        <v>0</v>
      </c>
      <c r="T722" s="107">
        <f t="shared" si="87"/>
        <v>0</v>
      </c>
      <c r="U722" s="107">
        <f t="shared" si="88"/>
        <v>0</v>
      </c>
      <c r="V722" s="107">
        <f t="shared" si="89"/>
        <v>0</v>
      </c>
      <c r="W722" s="107">
        <f t="shared" si="90"/>
        <v>0</v>
      </c>
      <c r="X722" s="107">
        <f t="shared" si="91"/>
        <v>0</v>
      </c>
      <c r="Y722" s="107">
        <f t="shared" si="92"/>
        <v>0</v>
      </c>
      <c r="Z722" s="107">
        <f>if($L722=1,H722-J722,0)</f>
        <v>0</v>
      </c>
      <c r="AA722" s="107">
        <f>if($L722=2,$H722-$J722,0)</f>
        <v>0</v>
      </c>
      <c r="AB722" s="107">
        <f>if($L722=3,$H722-$J722,0)</f>
        <v>0</v>
      </c>
      <c r="AC722" s="107">
        <f>if($L722=4,$H722-$J722,0)</f>
        <v>0</v>
      </c>
      <c r="AD722" s="107">
        <f>if($L722=5,$H722-$J722,0)</f>
        <v>0</v>
      </c>
      <c r="AE722" s="107">
        <f>if($L722=6,$H722-$J722,0)</f>
        <v>0</v>
      </c>
      <c r="AF722" s="107">
        <f>if($L722=7,$H722-$J722,0)</f>
        <v>0</v>
      </c>
      <c r="AG722" s="107">
        <f>if($L722=8,$H722-$J722,0)</f>
        <v>0</v>
      </c>
      <c r="AH722" s="107">
        <f>if($L722=9,$H722-$J722,0)</f>
        <v>0</v>
      </c>
      <c r="AI722" s="107">
        <f>if($L722=10,$H722-$J722,0)</f>
        <v>0</v>
      </c>
      <c r="AJ722" s="107">
        <f>if($L722=11,$H722-$J722,0)</f>
        <v>0</v>
      </c>
      <c r="AK722" s="107">
        <f>if($L722=12,$H722-$J722,0)</f>
        <v>0</v>
      </c>
    </row>
    <row r="723">
      <c r="A723" s="107"/>
      <c r="B723" s="107"/>
      <c r="C723" s="107"/>
      <c r="D723" s="107"/>
      <c r="E723" s="107"/>
      <c r="F723" s="108">
        <f t="shared" ref="F723:F800" si="144">if(H722&gt;0,I722+$E$722*(I722-F722)+$E$722,if(J722&gt;0,K722+$E$722*(K722-F722)-$E$722,F722))</f>
        <v>6975</v>
      </c>
      <c r="G723" s="90" t="s">
        <v>912</v>
      </c>
      <c r="H723" s="14">
        <f>IF(ISNA(VLOOKUP(G723,Round4_Transactions!$A$2:$F$800,2,FALSE)), 0,VLOOKUP(G723,Round4_Transactions!$A$2:$F$800,2,FALSE))</f>
        <v>0</v>
      </c>
      <c r="I723" s="60">
        <f>IF(ISNA(VLOOKUP(G723,Round4_Transactions!$A$2:$F$800,3,FALSE)), 0,VLOOKUP(G723,Round4_Transactions!$A$2:$F$800,3,FALSE))</f>
        <v>0</v>
      </c>
      <c r="J723" s="60">
        <f>IF(ISNA(VLOOKUP(G723,Round4_Transactions!$A$2:$F$800,4,FALSE)), 0,VLOOKUP(G723,Round4_Transactions!$A$2:$F$800,4,FALSE))</f>
        <v>0</v>
      </c>
      <c r="K723" s="60">
        <f>IF(ISNA(VLOOKUP(G723,Round4_Transactions!$A$2:$F$800,5,FALSE)), 0,VLOOKUP(G723,Round4_Transactions!$A$2:$F$800,5,FALSE))</f>
        <v>0</v>
      </c>
      <c r="L723" s="86">
        <f>IF(ISNA(VLOOKUP(G723,Round4_Transactions!$A$2:$F$800,6,FALSE)), 0,VLOOKUP(G723,Round4_Transactions!$A$2:$F$800,6,FALSE))</f>
        <v>0</v>
      </c>
      <c r="M723" s="107">
        <f t="shared" si="79"/>
        <v>0</v>
      </c>
      <c r="N723" s="107">
        <f t="shared" si="81"/>
        <v>0</v>
      </c>
      <c r="O723" s="107">
        <f t="shared" si="82"/>
        <v>0</v>
      </c>
      <c r="P723" s="107">
        <f t="shared" si="83"/>
        <v>0</v>
      </c>
      <c r="Q723" s="107">
        <f t="shared" si="84"/>
        <v>0</v>
      </c>
      <c r="R723" s="107">
        <f t="shared" si="85"/>
        <v>0</v>
      </c>
      <c r="S723" s="107">
        <f t="shared" si="86"/>
        <v>0</v>
      </c>
      <c r="T723" s="107">
        <f t="shared" si="87"/>
        <v>0</v>
      </c>
      <c r="U723" s="107">
        <f t="shared" si="88"/>
        <v>0</v>
      </c>
      <c r="V723" s="107">
        <f t="shared" si="89"/>
        <v>0</v>
      </c>
      <c r="W723" s="107">
        <f t="shared" si="90"/>
        <v>0</v>
      </c>
      <c r="X723" s="107">
        <f t="shared" si="91"/>
        <v>0</v>
      </c>
      <c r="Y723" s="107">
        <f t="shared" si="92"/>
        <v>0</v>
      </c>
      <c r="Z723" s="107">
        <f t="shared" ref="Z723:Z800" si="145">if($L723=1,$H723-$J723+Z722,Z722)</f>
        <v>0</v>
      </c>
      <c r="AA723" s="107">
        <f t="shared" ref="AA723:AA800" si="146">if($L723=2,$H723-$J723+AA722,AA722)</f>
        <v>0</v>
      </c>
      <c r="AB723" s="107">
        <f t="shared" ref="AB723:AB800" si="147">if($L723=3,$H723-$J723+AB722,AB722)</f>
        <v>0</v>
      </c>
      <c r="AC723" s="107">
        <f t="shared" ref="AC723:AC800" si="148">if($L723=4,$H723-$J723+AC722,AC722)</f>
        <v>0</v>
      </c>
      <c r="AD723" s="107">
        <f t="shared" ref="AD723:AD800" si="149">if($L723=5,$H723-$J723+AD722,AD722)</f>
        <v>0</v>
      </c>
      <c r="AE723" s="107">
        <f t="shared" ref="AE723:AE800" si="150">if($L723=6,$H723-$J723+AE722,AE722)</f>
        <v>0</v>
      </c>
      <c r="AF723" s="107">
        <f t="shared" ref="AF723:AF800" si="151">if($L723=7,$H723-$J723+AF722,AF722)</f>
        <v>0</v>
      </c>
      <c r="AG723" s="107">
        <f t="shared" ref="AG723:AG800" si="152">if($L723=8,$H723-$J723+AG722,AG722)</f>
        <v>0</v>
      </c>
      <c r="AH723" s="107">
        <f t="shared" ref="AH723:AH800" si="153">if($L723=9,$H723-$J723+AH722,AH722)</f>
        <v>0</v>
      </c>
      <c r="AI723" s="107">
        <f t="shared" ref="AI723:AI800" si="154">if($L723=10,$H723-$J723+AI722,AI722)</f>
        <v>0</v>
      </c>
      <c r="AJ723" s="107">
        <f t="shared" ref="AJ723:AJ800" si="155">if($L723=11,$H723-$J723+AJ722,AJ722)</f>
        <v>0</v>
      </c>
      <c r="AK723" s="107">
        <f t="shared" ref="AK723:AK800" si="156">if($L723=12,$H723-$J723+AK722,AK722)</f>
        <v>0</v>
      </c>
    </row>
    <row r="724">
      <c r="A724" s="107"/>
      <c r="B724" s="107"/>
      <c r="C724" s="107"/>
      <c r="D724" s="107"/>
      <c r="E724" s="107"/>
      <c r="F724" s="108">
        <f t="shared" si="144"/>
        <v>6975</v>
      </c>
      <c r="G724" s="90" t="s">
        <v>913</v>
      </c>
      <c r="H724" s="14">
        <f>IF(ISNA(VLOOKUP(G724,Round4_Transactions!$A$2:$F$800,2,FALSE)), 0,VLOOKUP(G724,Round4_Transactions!$A$2:$F$800,2,FALSE))</f>
        <v>0</v>
      </c>
      <c r="I724" s="60">
        <f>IF(ISNA(VLOOKUP(G724,Round4_Transactions!$A$2:$F$800,3,FALSE)), 0,VLOOKUP(G724,Round4_Transactions!$A$2:$F$800,3,FALSE))</f>
        <v>0</v>
      </c>
      <c r="J724" s="60">
        <f>IF(ISNA(VLOOKUP(G724,Round4_Transactions!$A$2:$F$800,4,FALSE)), 0,VLOOKUP(G724,Round4_Transactions!$A$2:$F$800,4,FALSE))</f>
        <v>0</v>
      </c>
      <c r="K724" s="60">
        <f>IF(ISNA(VLOOKUP(G724,Round4_Transactions!$A$2:$F$800,5,FALSE)), 0,VLOOKUP(G724,Round4_Transactions!$A$2:$F$800,5,FALSE))</f>
        <v>0</v>
      </c>
      <c r="L724" s="86">
        <f>IF(ISNA(VLOOKUP(G724,Round4_Transactions!$A$2:$F$800,6,FALSE)), 0,VLOOKUP(G724,Round4_Transactions!$A$2:$F$800,6,FALSE))</f>
        <v>0</v>
      </c>
      <c r="M724" s="107">
        <f t="shared" si="79"/>
        <v>0</v>
      </c>
      <c r="N724" s="107">
        <f t="shared" si="81"/>
        <v>0</v>
      </c>
      <c r="O724" s="107">
        <f t="shared" si="82"/>
        <v>0</v>
      </c>
      <c r="P724" s="107">
        <f t="shared" si="83"/>
        <v>0</v>
      </c>
      <c r="Q724" s="107">
        <f t="shared" si="84"/>
        <v>0</v>
      </c>
      <c r="R724" s="107">
        <f t="shared" si="85"/>
        <v>0</v>
      </c>
      <c r="S724" s="107">
        <f t="shared" si="86"/>
        <v>0</v>
      </c>
      <c r="T724" s="107">
        <f t="shared" si="87"/>
        <v>0</v>
      </c>
      <c r="U724" s="107">
        <f t="shared" si="88"/>
        <v>0</v>
      </c>
      <c r="V724" s="107">
        <f t="shared" si="89"/>
        <v>0</v>
      </c>
      <c r="W724" s="107">
        <f t="shared" si="90"/>
        <v>0</v>
      </c>
      <c r="X724" s="107">
        <f t="shared" si="91"/>
        <v>0</v>
      </c>
      <c r="Y724" s="107">
        <f t="shared" si="92"/>
        <v>0</v>
      </c>
      <c r="Z724" s="107">
        <f t="shared" si="145"/>
        <v>0</v>
      </c>
      <c r="AA724" s="107">
        <f t="shared" si="146"/>
        <v>0</v>
      </c>
      <c r="AB724" s="107">
        <f t="shared" si="147"/>
        <v>0</v>
      </c>
      <c r="AC724" s="107">
        <f t="shared" si="148"/>
        <v>0</v>
      </c>
      <c r="AD724" s="107">
        <f t="shared" si="149"/>
        <v>0</v>
      </c>
      <c r="AE724" s="107">
        <f t="shared" si="150"/>
        <v>0</v>
      </c>
      <c r="AF724" s="107">
        <f t="shared" si="151"/>
        <v>0</v>
      </c>
      <c r="AG724" s="107">
        <f t="shared" si="152"/>
        <v>0</v>
      </c>
      <c r="AH724" s="107">
        <f t="shared" si="153"/>
        <v>0</v>
      </c>
      <c r="AI724" s="107">
        <f t="shared" si="154"/>
        <v>0</v>
      </c>
      <c r="AJ724" s="107">
        <f t="shared" si="155"/>
        <v>0</v>
      </c>
      <c r="AK724" s="107">
        <f t="shared" si="156"/>
        <v>0</v>
      </c>
    </row>
    <row r="725">
      <c r="A725" s="107"/>
      <c r="B725" s="107"/>
      <c r="C725" s="107"/>
      <c r="D725" s="107"/>
      <c r="E725" s="107"/>
      <c r="F725" s="108">
        <f t="shared" si="144"/>
        <v>6975</v>
      </c>
      <c r="G725" s="90" t="s">
        <v>914</v>
      </c>
      <c r="H725" s="14">
        <f>IF(ISNA(VLOOKUP(G725,Round4_Transactions!$A$2:$F$800,2,FALSE)), 0,VLOOKUP(G725,Round4_Transactions!$A$2:$F$800,2,FALSE))</f>
        <v>0</v>
      </c>
      <c r="I725" s="60">
        <f>IF(ISNA(VLOOKUP(G725,Round4_Transactions!$A$2:$F$800,3,FALSE)), 0,VLOOKUP(G725,Round4_Transactions!$A$2:$F$800,3,FALSE))</f>
        <v>0</v>
      </c>
      <c r="J725" s="60">
        <f>IF(ISNA(VLOOKUP(G725,Round4_Transactions!$A$2:$F$800,4,FALSE)), 0,VLOOKUP(G725,Round4_Transactions!$A$2:$F$800,4,FALSE))</f>
        <v>0</v>
      </c>
      <c r="K725" s="60">
        <f>IF(ISNA(VLOOKUP(G725,Round4_Transactions!$A$2:$F$800,5,FALSE)), 0,VLOOKUP(G725,Round4_Transactions!$A$2:$F$800,5,FALSE))</f>
        <v>0</v>
      </c>
      <c r="L725" s="86">
        <f>IF(ISNA(VLOOKUP(G725,Round4_Transactions!$A$2:$F$800,6,FALSE)), 0,VLOOKUP(G725,Round4_Transactions!$A$2:$F$800,6,FALSE))</f>
        <v>0</v>
      </c>
      <c r="M725" s="107">
        <f t="shared" si="79"/>
        <v>0</v>
      </c>
      <c r="N725" s="107">
        <f t="shared" si="81"/>
        <v>0</v>
      </c>
      <c r="O725" s="107">
        <f t="shared" si="82"/>
        <v>0</v>
      </c>
      <c r="P725" s="107">
        <f t="shared" si="83"/>
        <v>0</v>
      </c>
      <c r="Q725" s="107">
        <f t="shared" si="84"/>
        <v>0</v>
      </c>
      <c r="R725" s="107">
        <f t="shared" si="85"/>
        <v>0</v>
      </c>
      <c r="S725" s="107">
        <f t="shared" si="86"/>
        <v>0</v>
      </c>
      <c r="T725" s="107">
        <f t="shared" si="87"/>
        <v>0</v>
      </c>
      <c r="U725" s="107">
        <f t="shared" si="88"/>
        <v>0</v>
      </c>
      <c r="V725" s="107">
        <f t="shared" si="89"/>
        <v>0</v>
      </c>
      <c r="W725" s="107">
        <f t="shared" si="90"/>
        <v>0</v>
      </c>
      <c r="X725" s="107">
        <f t="shared" si="91"/>
        <v>0</v>
      </c>
      <c r="Y725" s="107">
        <f t="shared" si="92"/>
        <v>0</v>
      </c>
      <c r="Z725" s="107">
        <f t="shared" si="145"/>
        <v>0</v>
      </c>
      <c r="AA725" s="107">
        <f t="shared" si="146"/>
        <v>0</v>
      </c>
      <c r="AB725" s="107">
        <f t="shared" si="147"/>
        <v>0</v>
      </c>
      <c r="AC725" s="107">
        <f t="shared" si="148"/>
        <v>0</v>
      </c>
      <c r="AD725" s="107">
        <f t="shared" si="149"/>
        <v>0</v>
      </c>
      <c r="AE725" s="107">
        <f t="shared" si="150"/>
        <v>0</v>
      </c>
      <c r="AF725" s="107">
        <f t="shared" si="151"/>
        <v>0</v>
      </c>
      <c r="AG725" s="107">
        <f t="shared" si="152"/>
        <v>0</v>
      </c>
      <c r="AH725" s="107">
        <f t="shared" si="153"/>
        <v>0</v>
      </c>
      <c r="AI725" s="107">
        <f t="shared" si="154"/>
        <v>0</v>
      </c>
      <c r="AJ725" s="107">
        <f t="shared" si="155"/>
        <v>0</v>
      </c>
      <c r="AK725" s="107">
        <f t="shared" si="156"/>
        <v>0</v>
      </c>
    </row>
    <row r="726">
      <c r="A726" s="107"/>
      <c r="B726" s="107"/>
      <c r="C726" s="107"/>
      <c r="D726" s="107"/>
      <c r="E726" s="107"/>
      <c r="F726" s="108">
        <f t="shared" si="144"/>
        <v>6975</v>
      </c>
      <c r="G726" s="90" t="s">
        <v>915</v>
      </c>
      <c r="H726" s="14">
        <f>IF(ISNA(VLOOKUP(G726,Round4_Transactions!$A$2:$F$800,2,FALSE)), 0,VLOOKUP(G726,Round4_Transactions!$A$2:$F$800,2,FALSE))</f>
        <v>0</v>
      </c>
      <c r="I726" s="60">
        <f>IF(ISNA(VLOOKUP(G726,Round4_Transactions!$A$2:$F$800,3,FALSE)), 0,VLOOKUP(G726,Round4_Transactions!$A$2:$F$800,3,FALSE))</f>
        <v>0</v>
      </c>
      <c r="J726" s="60">
        <f>IF(ISNA(VLOOKUP(G726,Round4_Transactions!$A$2:$F$800,4,FALSE)), 0,VLOOKUP(G726,Round4_Transactions!$A$2:$F$800,4,FALSE))</f>
        <v>0</v>
      </c>
      <c r="K726" s="60">
        <f>IF(ISNA(VLOOKUP(G726,Round4_Transactions!$A$2:$F$800,5,FALSE)), 0,VLOOKUP(G726,Round4_Transactions!$A$2:$F$800,5,FALSE))</f>
        <v>0</v>
      </c>
      <c r="L726" s="86">
        <f>IF(ISNA(VLOOKUP(G726,Round4_Transactions!$A$2:$F$800,6,FALSE)), 0,VLOOKUP(G726,Round4_Transactions!$A$2:$F$800,6,FALSE))</f>
        <v>0</v>
      </c>
      <c r="M726" s="107">
        <f t="shared" si="79"/>
        <v>0</v>
      </c>
      <c r="N726" s="107">
        <f t="shared" si="81"/>
        <v>0</v>
      </c>
      <c r="O726" s="107">
        <f t="shared" si="82"/>
        <v>0</v>
      </c>
      <c r="P726" s="107">
        <f t="shared" si="83"/>
        <v>0</v>
      </c>
      <c r="Q726" s="107">
        <f t="shared" si="84"/>
        <v>0</v>
      </c>
      <c r="R726" s="107">
        <f t="shared" si="85"/>
        <v>0</v>
      </c>
      <c r="S726" s="107">
        <f t="shared" si="86"/>
        <v>0</v>
      </c>
      <c r="T726" s="107">
        <f t="shared" si="87"/>
        <v>0</v>
      </c>
      <c r="U726" s="107">
        <f t="shared" si="88"/>
        <v>0</v>
      </c>
      <c r="V726" s="107">
        <f t="shared" si="89"/>
        <v>0</v>
      </c>
      <c r="W726" s="107">
        <f t="shared" si="90"/>
        <v>0</v>
      </c>
      <c r="X726" s="107">
        <f t="shared" si="91"/>
        <v>0</v>
      </c>
      <c r="Y726" s="107">
        <f t="shared" si="92"/>
        <v>0</v>
      </c>
      <c r="Z726" s="107">
        <f t="shared" si="145"/>
        <v>0</v>
      </c>
      <c r="AA726" s="107">
        <f t="shared" si="146"/>
        <v>0</v>
      </c>
      <c r="AB726" s="107">
        <f t="shared" si="147"/>
        <v>0</v>
      </c>
      <c r="AC726" s="107">
        <f t="shared" si="148"/>
        <v>0</v>
      </c>
      <c r="AD726" s="107">
        <f t="shared" si="149"/>
        <v>0</v>
      </c>
      <c r="AE726" s="107">
        <f t="shared" si="150"/>
        <v>0</v>
      </c>
      <c r="AF726" s="107">
        <f t="shared" si="151"/>
        <v>0</v>
      </c>
      <c r="AG726" s="107">
        <f t="shared" si="152"/>
        <v>0</v>
      </c>
      <c r="AH726" s="107">
        <f t="shared" si="153"/>
        <v>0</v>
      </c>
      <c r="AI726" s="107">
        <f t="shared" si="154"/>
        <v>0</v>
      </c>
      <c r="AJ726" s="107">
        <f t="shared" si="155"/>
        <v>0</v>
      </c>
      <c r="AK726" s="107">
        <f t="shared" si="156"/>
        <v>0</v>
      </c>
    </row>
    <row r="727">
      <c r="A727" s="107"/>
      <c r="B727" s="107"/>
      <c r="C727" s="107"/>
      <c r="D727" s="107"/>
      <c r="E727" s="107"/>
      <c r="F727" s="108">
        <f t="shared" si="144"/>
        <v>6975</v>
      </c>
      <c r="G727" s="90" t="s">
        <v>916</v>
      </c>
      <c r="H727" s="14">
        <f>IF(ISNA(VLOOKUP(G727,Round4_Transactions!$A$2:$F$800,2,FALSE)), 0,VLOOKUP(G727,Round4_Transactions!$A$2:$F$800,2,FALSE))</f>
        <v>0</v>
      </c>
      <c r="I727" s="60">
        <f>IF(ISNA(VLOOKUP(G727,Round4_Transactions!$A$2:$F$800,3,FALSE)), 0,VLOOKUP(G727,Round4_Transactions!$A$2:$F$800,3,FALSE))</f>
        <v>0</v>
      </c>
      <c r="J727" s="60">
        <f>IF(ISNA(VLOOKUP(G727,Round4_Transactions!$A$2:$F$800,4,FALSE)), 0,VLOOKUP(G727,Round4_Transactions!$A$2:$F$800,4,FALSE))</f>
        <v>0</v>
      </c>
      <c r="K727" s="60">
        <f>IF(ISNA(VLOOKUP(G727,Round4_Transactions!$A$2:$F$800,5,FALSE)), 0,VLOOKUP(G727,Round4_Transactions!$A$2:$F$800,5,FALSE))</f>
        <v>0</v>
      </c>
      <c r="L727" s="86">
        <f>IF(ISNA(VLOOKUP(G727,Round4_Transactions!$A$2:$F$800,6,FALSE)), 0,VLOOKUP(G727,Round4_Transactions!$A$2:$F$800,6,FALSE))</f>
        <v>0</v>
      </c>
      <c r="M727" s="107">
        <f t="shared" si="79"/>
        <v>0</v>
      </c>
      <c r="N727" s="107">
        <f t="shared" si="81"/>
        <v>0</v>
      </c>
      <c r="O727" s="107">
        <f t="shared" si="82"/>
        <v>0</v>
      </c>
      <c r="P727" s="107">
        <f t="shared" si="83"/>
        <v>0</v>
      </c>
      <c r="Q727" s="107">
        <f t="shared" si="84"/>
        <v>0</v>
      </c>
      <c r="R727" s="107">
        <f t="shared" si="85"/>
        <v>0</v>
      </c>
      <c r="S727" s="107">
        <f t="shared" si="86"/>
        <v>0</v>
      </c>
      <c r="T727" s="107">
        <f t="shared" si="87"/>
        <v>0</v>
      </c>
      <c r="U727" s="107">
        <f t="shared" si="88"/>
        <v>0</v>
      </c>
      <c r="V727" s="107">
        <f t="shared" si="89"/>
        <v>0</v>
      </c>
      <c r="W727" s="107">
        <f t="shared" si="90"/>
        <v>0</v>
      </c>
      <c r="X727" s="107">
        <f t="shared" si="91"/>
        <v>0</v>
      </c>
      <c r="Y727" s="107">
        <f t="shared" si="92"/>
        <v>0</v>
      </c>
      <c r="Z727" s="107">
        <f t="shared" si="145"/>
        <v>0</v>
      </c>
      <c r="AA727" s="107">
        <f t="shared" si="146"/>
        <v>0</v>
      </c>
      <c r="AB727" s="107">
        <f t="shared" si="147"/>
        <v>0</v>
      </c>
      <c r="AC727" s="107">
        <f t="shared" si="148"/>
        <v>0</v>
      </c>
      <c r="AD727" s="107">
        <f t="shared" si="149"/>
        <v>0</v>
      </c>
      <c r="AE727" s="107">
        <f t="shared" si="150"/>
        <v>0</v>
      </c>
      <c r="AF727" s="107">
        <f t="shared" si="151"/>
        <v>0</v>
      </c>
      <c r="AG727" s="107">
        <f t="shared" si="152"/>
        <v>0</v>
      </c>
      <c r="AH727" s="107">
        <f t="shared" si="153"/>
        <v>0</v>
      </c>
      <c r="AI727" s="107">
        <f t="shared" si="154"/>
        <v>0</v>
      </c>
      <c r="AJ727" s="107">
        <f t="shared" si="155"/>
        <v>0</v>
      </c>
      <c r="AK727" s="107">
        <f t="shared" si="156"/>
        <v>0</v>
      </c>
    </row>
    <row r="728">
      <c r="A728" s="107"/>
      <c r="B728" s="107"/>
      <c r="C728" s="107"/>
      <c r="D728" s="107"/>
      <c r="E728" s="107"/>
      <c r="F728" s="108">
        <f t="shared" si="144"/>
        <v>6975</v>
      </c>
      <c r="G728" s="90" t="s">
        <v>917</v>
      </c>
      <c r="H728" s="14">
        <f>IF(ISNA(VLOOKUP(G728,Round4_Transactions!$A$2:$F$800,2,FALSE)), 0,VLOOKUP(G728,Round4_Transactions!$A$2:$F$800,2,FALSE))</f>
        <v>0</v>
      </c>
      <c r="I728" s="60">
        <f>IF(ISNA(VLOOKUP(G728,Round4_Transactions!$A$2:$F$800,3,FALSE)), 0,VLOOKUP(G728,Round4_Transactions!$A$2:$F$800,3,FALSE))</f>
        <v>0</v>
      </c>
      <c r="J728" s="60">
        <f>IF(ISNA(VLOOKUP(G728,Round4_Transactions!$A$2:$F$800,4,FALSE)), 0,VLOOKUP(G728,Round4_Transactions!$A$2:$F$800,4,FALSE))</f>
        <v>0</v>
      </c>
      <c r="K728" s="60">
        <f>IF(ISNA(VLOOKUP(G728,Round4_Transactions!$A$2:$F$800,5,FALSE)), 0,VLOOKUP(G728,Round4_Transactions!$A$2:$F$800,5,FALSE))</f>
        <v>0</v>
      </c>
      <c r="L728" s="86">
        <f>IF(ISNA(VLOOKUP(G728,Round4_Transactions!$A$2:$F$800,6,FALSE)), 0,VLOOKUP(G728,Round4_Transactions!$A$2:$F$800,6,FALSE))</f>
        <v>0</v>
      </c>
      <c r="M728" s="107">
        <f t="shared" si="79"/>
        <v>0</v>
      </c>
      <c r="N728" s="107">
        <f t="shared" si="81"/>
        <v>0</v>
      </c>
      <c r="O728" s="107">
        <f t="shared" si="82"/>
        <v>0</v>
      </c>
      <c r="P728" s="107">
        <f t="shared" si="83"/>
        <v>0</v>
      </c>
      <c r="Q728" s="107">
        <f t="shared" si="84"/>
        <v>0</v>
      </c>
      <c r="R728" s="107">
        <f t="shared" si="85"/>
        <v>0</v>
      </c>
      <c r="S728" s="107">
        <f t="shared" si="86"/>
        <v>0</v>
      </c>
      <c r="T728" s="107">
        <f t="shared" si="87"/>
        <v>0</v>
      </c>
      <c r="U728" s="107">
        <f t="shared" si="88"/>
        <v>0</v>
      </c>
      <c r="V728" s="107">
        <f t="shared" si="89"/>
        <v>0</v>
      </c>
      <c r="W728" s="107">
        <f t="shared" si="90"/>
        <v>0</v>
      </c>
      <c r="X728" s="107">
        <f t="shared" si="91"/>
        <v>0</v>
      </c>
      <c r="Y728" s="107">
        <f t="shared" si="92"/>
        <v>0</v>
      </c>
      <c r="Z728" s="107">
        <f t="shared" si="145"/>
        <v>0</v>
      </c>
      <c r="AA728" s="107">
        <f t="shared" si="146"/>
        <v>0</v>
      </c>
      <c r="AB728" s="107">
        <f t="shared" si="147"/>
        <v>0</v>
      </c>
      <c r="AC728" s="107">
        <f t="shared" si="148"/>
        <v>0</v>
      </c>
      <c r="AD728" s="107">
        <f t="shared" si="149"/>
        <v>0</v>
      </c>
      <c r="AE728" s="107">
        <f t="shared" si="150"/>
        <v>0</v>
      </c>
      <c r="AF728" s="107">
        <f t="shared" si="151"/>
        <v>0</v>
      </c>
      <c r="AG728" s="107">
        <f t="shared" si="152"/>
        <v>0</v>
      </c>
      <c r="AH728" s="107">
        <f t="shared" si="153"/>
        <v>0</v>
      </c>
      <c r="AI728" s="107">
        <f t="shared" si="154"/>
        <v>0</v>
      </c>
      <c r="AJ728" s="107">
        <f t="shared" si="155"/>
        <v>0</v>
      </c>
      <c r="AK728" s="107">
        <f t="shared" si="156"/>
        <v>0</v>
      </c>
    </row>
    <row r="729">
      <c r="A729" s="107"/>
      <c r="B729" s="107"/>
      <c r="C729" s="107"/>
      <c r="D729" s="107"/>
      <c r="E729" s="107"/>
      <c r="F729" s="108">
        <f t="shared" si="144"/>
        <v>6975</v>
      </c>
      <c r="G729" s="90" t="s">
        <v>918</v>
      </c>
      <c r="H729" s="14">
        <f>IF(ISNA(VLOOKUP(G729,Round4_Transactions!$A$2:$F$800,2,FALSE)), 0,VLOOKUP(G729,Round4_Transactions!$A$2:$F$800,2,FALSE))</f>
        <v>0</v>
      </c>
      <c r="I729" s="60">
        <f>IF(ISNA(VLOOKUP(G729,Round4_Transactions!$A$2:$F$800,3,FALSE)), 0,VLOOKUP(G729,Round4_Transactions!$A$2:$F$800,3,FALSE))</f>
        <v>0</v>
      </c>
      <c r="J729" s="60">
        <f>IF(ISNA(VLOOKUP(G729,Round4_Transactions!$A$2:$F$800,4,FALSE)), 0,VLOOKUP(G729,Round4_Transactions!$A$2:$F$800,4,FALSE))</f>
        <v>0</v>
      </c>
      <c r="K729" s="60">
        <f>IF(ISNA(VLOOKUP(G729,Round4_Transactions!$A$2:$F$800,5,FALSE)), 0,VLOOKUP(G729,Round4_Transactions!$A$2:$F$800,5,FALSE))</f>
        <v>0</v>
      </c>
      <c r="L729" s="86">
        <f>IF(ISNA(VLOOKUP(G729,Round4_Transactions!$A$2:$F$800,6,FALSE)), 0,VLOOKUP(G729,Round4_Transactions!$A$2:$F$800,6,FALSE))</f>
        <v>0</v>
      </c>
      <c r="M729" s="107">
        <f t="shared" si="79"/>
        <v>0</v>
      </c>
      <c r="N729" s="107">
        <f t="shared" si="81"/>
        <v>0</v>
      </c>
      <c r="O729" s="107">
        <f t="shared" si="82"/>
        <v>0</v>
      </c>
      <c r="P729" s="107">
        <f t="shared" si="83"/>
        <v>0</v>
      </c>
      <c r="Q729" s="107">
        <f t="shared" si="84"/>
        <v>0</v>
      </c>
      <c r="R729" s="107">
        <f t="shared" si="85"/>
        <v>0</v>
      </c>
      <c r="S729" s="107">
        <f t="shared" si="86"/>
        <v>0</v>
      </c>
      <c r="T729" s="107">
        <f t="shared" si="87"/>
        <v>0</v>
      </c>
      <c r="U729" s="107">
        <f t="shared" si="88"/>
        <v>0</v>
      </c>
      <c r="V729" s="107">
        <f t="shared" si="89"/>
        <v>0</v>
      </c>
      <c r="W729" s="107">
        <f t="shared" si="90"/>
        <v>0</v>
      </c>
      <c r="X729" s="107">
        <f t="shared" si="91"/>
        <v>0</v>
      </c>
      <c r="Y729" s="107">
        <f t="shared" si="92"/>
        <v>0</v>
      </c>
      <c r="Z729" s="107">
        <f t="shared" si="145"/>
        <v>0</v>
      </c>
      <c r="AA729" s="107">
        <f t="shared" si="146"/>
        <v>0</v>
      </c>
      <c r="AB729" s="107">
        <f t="shared" si="147"/>
        <v>0</v>
      </c>
      <c r="AC729" s="107">
        <f t="shared" si="148"/>
        <v>0</v>
      </c>
      <c r="AD729" s="107">
        <f t="shared" si="149"/>
        <v>0</v>
      </c>
      <c r="AE729" s="107">
        <f t="shared" si="150"/>
        <v>0</v>
      </c>
      <c r="AF729" s="107">
        <f t="shared" si="151"/>
        <v>0</v>
      </c>
      <c r="AG729" s="107">
        <f t="shared" si="152"/>
        <v>0</v>
      </c>
      <c r="AH729" s="107">
        <f t="shared" si="153"/>
        <v>0</v>
      </c>
      <c r="AI729" s="107">
        <f t="shared" si="154"/>
        <v>0</v>
      </c>
      <c r="AJ729" s="107">
        <f t="shared" si="155"/>
        <v>0</v>
      </c>
      <c r="AK729" s="107">
        <f t="shared" si="156"/>
        <v>0</v>
      </c>
    </row>
    <row r="730">
      <c r="A730" s="107"/>
      <c r="B730" s="107"/>
      <c r="C730" s="107"/>
      <c r="D730" s="107"/>
      <c r="E730" s="107"/>
      <c r="F730" s="108">
        <f t="shared" si="144"/>
        <v>6975</v>
      </c>
      <c r="G730" s="90" t="s">
        <v>919</v>
      </c>
      <c r="H730" s="14">
        <f>IF(ISNA(VLOOKUP(G730,Round4_Transactions!$A$2:$F$800,2,FALSE)), 0,VLOOKUP(G730,Round4_Transactions!$A$2:$F$800,2,FALSE))</f>
        <v>0</v>
      </c>
      <c r="I730" s="60">
        <f>IF(ISNA(VLOOKUP(G730,Round4_Transactions!$A$2:$F$800,3,FALSE)), 0,VLOOKUP(G730,Round4_Transactions!$A$2:$F$800,3,FALSE))</f>
        <v>0</v>
      </c>
      <c r="J730" s="60">
        <f>IF(ISNA(VLOOKUP(G730,Round4_Transactions!$A$2:$F$800,4,FALSE)), 0,VLOOKUP(G730,Round4_Transactions!$A$2:$F$800,4,FALSE))</f>
        <v>0</v>
      </c>
      <c r="K730" s="60">
        <f>IF(ISNA(VLOOKUP(G730,Round4_Transactions!$A$2:$F$800,5,FALSE)), 0,VLOOKUP(G730,Round4_Transactions!$A$2:$F$800,5,FALSE))</f>
        <v>0</v>
      </c>
      <c r="L730" s="86">
        <f>IF(ISNA(VLOOKUP(G730,Round4_Transactions!$A$2:$F$800,6,FALSE)), 0,VLOOKUP(G730,Round4_Transactions!$A$2:$F$800,6,FALSE))</f>
        <v>0</v>
      </c>
      <c r="M730" s="107">
        <f t="shared" si="79"/>
        <v>0</v>
      </c>
      <c r="N730" s="107">
        <f t="shared" si="81"/>
        <v>0</v>
      </c>
      <c r="O730" s="107">
        <f t="shared" si="82"/>
        <v>0</v>
      </c>
      <c r="P730" s="107">
        <f t="shared" si="83"/>
        <v>0</v>
      </c>
      <c r="Q730" s="107">
        <f t="shared" si="84"/>
        <v>0</v>
      </c>
      <c r="R730" s="107">
        <f t="shared" si="85"/>
        <v>0</v>
      </c>
      <c r="S730" s="107">
        <f t="shared" si="86"/>
        <v>0</v>
      </c>
      <c r="T730" s="107">
        <f t="shared" si="87"/>
        <v>0</v>
      </c>
      <c r="U730" s="107">
        <f t="shared" si="88"/>
        <v>0</v>
      </c>
      <c r="V730" s="107">
        <f t="shared" si="89"/>
        <v>0</v>
      </c>
      <c r="W730" s="107">
        <f t="shared" si="90"/>
        <v>0</v>
      </c>
      <c r="X730" s="107">
        <f t="shared" si="91"/>
        <v>0</v>
      </c>
      <c r="Y730" s="107">
        <f t="shared" si="92"/>
        <v>0</v>
      </c>
      <c r="Z730" s="107">
        <f t="shared" si="145"/>
        <v>0</v>
      </c>
      <c r="AA730" s="107">
        <f t="shared" si="146"/>
        <v>0</v>
      </c>
      <c r="AB730" s="107">
        <f t="shared" si="147"/>
        <v>0</v>
      </c>
      <c r="AC730" s="107">
        <f t="shared" si="148"/>
        <v>0</v>
      </c>
      <c r="AD730" s="107">
        <f t="shared" si="149"/>
        <v>0</v>
      </c>
      <c r="AE730" s="107">
        <f t="shared" si="150"/>
        <v>0</v>
      </c>
      <c r="AF730" s="107">
        <f t="shared" si="151"/>
        <v>0</v>
      </c>
      <c r="AG730" s="107">
        <f t="shared" si="152"/>
        <v>0</v>
      </c>
      <c r="AH730" s="107">
        <f t="shared" si="153"/>
        <v>0</v>
      </c>
      <c r="AI730" s="107">
        <f t="shared" si="154"/>
        <v>0</v>
      </c>
      <c r="AJ730" s="107">
        <f t="shared" si="155"/>
        <v>0</v>
      </c>
      <c r="AK730" s="107">
        <f t="shared" si="156"/>
        <v>0</v>
      </c>
    </row>
    <row r="731">
      <c r="A731" s="107"/>
      <c r="B731" s="107"/>
      <c r="C731" s="107"/>
      <c r="D731" s="109"/>
      <c r="E731" s="107"/>
      <c r="F731" s="108">
        <f t="shared" si="144"/>
        <v>6975</v>
      </c>
      <c r="G731" s="90" t="s">
        <v>920</v>
      </c>
      <c r="H731" s="14">
        <f>IF(ISNA(VLOOKUP(G731,Round4_Transactions!$A$2:$F$800,2,FALSE)), 0,VLOOKUP(G731,Round4_Transactions!$A$2:$F$800,2,FALSE))</f>
        <v>0</v>
      </c>
      <c r="I731" s="60">
        <f>IF(ISNA(VLOOKUP(G731,Round4_Transactions!$A$2:$F$800,3,FALSE)), 0,VLOOKUP(G731,Round4_Transactions!$A$2:$F$800,3,FALSE))</f>
        <v>0</v>
      </c>
      <c r="J731" s="60">
        <f>IF(ISNA(VLOOKUP(G731,Round4_Transactions!$A$2:$F$800,4,FALSE)), 0,VLOOKUP(G731,Round4_Transactions!$A$2:$F$800,4,FALSE))</f>
        <v>0</v>
      </c>
      <c r="K731" s="60">
        <f>IF(ISNA(VLOOKUP(G731,Round4_Transactions!$A$2:$F$800,5,FALSE)), 0,VLOOKUP(G731,Round4_Transactions!$A$2:$F$800,5,FALSE))</f>
        <v>0</v>
      </c>
      <c r="L731" s="86">
        <f>IF(ISNA(VLOOKUP(G731,Round4_Transactions!$A$2:$F$800,6,FALSE)), 0,VLOOKUP(G731,Round4_Transactions!$A$2:$F$800,6,FALSE))</f>
        <v>0</v>
      </c>
      <c r="M731" s="107">
        <f t="shared" si="79"/>
        <v>0</v>
      </c>
      <c r="N731" s="107">
        <f t="shared" si="81"/>
        <v>0</v>
      </c>
      <c r="O731" s="107">
        <f t="shared" si="82"/>
        <v>0</v>
      </c>
      <c r="P731" s="107">
        <f t="shared" si="83"/>
        <v>0</v>
      </c>
      <c r="Q731" s="107">
        <f t="shared" si="84"/>
        <v>0</v>
      </c>
      <c r="R731" s="107">
        <f t="shared" si="85"/>
        <v>0</v>
      </c>
      <c r="S731" s="107">
        <f t="shared" si="86"/>
        <v>0</v>
      </c>
      <c r="T731" s="107">
        <f t="shared" si="87"/>
        <v>0</v>
      </c>
      <c r="U731" s="107">
        <f t="shared" si="88"/>
        <v>0</v>
      </c>
      <c r="V731" s="107">
        <f t="shared" si="89"/>
        <v>0</v>
      </c>
      <c r="W731" s="107">
        <f t="shared" si="90"/>
        <v>0</v>
      </c>
      <c r="X731" s="107">
        <f t="shared" si="91"/>
        <v>0</v>
      </c>
      <c r="Y731" s="107">
        <f t="shared" si="92"/>
        <v>0</v>
      </c>
      <c r="Z731" s="107">
        <f t="shared" si="145"/>
        <v>0</v>
      </c>
      <c r="AA731" s="107">
        <f t="shared" si="146"/>
        <v>0</v>
      </c>
      <c r="AB731" s="107">
        <f t="shared" si="147"/>
        <v>0</v>
      </c>
      <c r="AC731" s="107">
        <f t="shared" si="148"/>
        <v>0</v>
      </c>
      <c r="AD731" s="107">
        <f t="shared" si="149"/>
        <v>0</v>
      </c>
      <c r="AE731" s="107">
        <f t="shared" si="150"/>
        <v>0</v>
      </c>
      <c r="AF731" s="107">
        <f t="shared" si="151"/>
        <v>0</v>
      </c>
      <c r="AG731" s="107">
        <f t="shared" si="152"/>
        <v>0</v>
      </c>
      <c r="AH731" s="107">
        <f t="shared" si="153"/>
        <v>0</v>
      </c>
      <c r="AI731" s="107">
        <f t="shared" si="154"/>
        <v>0</v>
      </c>
      <c r="AJ731" s="107">
        <f t="shared" si="155"/>
        <v>0</v>
      </c>
      <c r="AK731" s="107">
        <f t="shared" si="156"/>
        <v>0</v>
      </c>
    </row>
    <row r="732">
      <c r="A732" s="107"/>
      <c r="B732" s="107"/>
      <c r="C732" s="107"/>
      <c r="D732" s="107"/>
      <c r="E732" s="107"/>
      <c r="F732" s="108">
        <f t="shared" si="144"/>
        <v>6975</v>
      </c>
      <c r="G732" s="90" t="s">
        <v>921</v>
      </c>
      <c r="H732" s="14">
        <f>IF(ISNA(VLOOKUP(G732,Round4_Transactions!$A$2:$F$800,2,FALSE)), 0,VLOOKUP(G732,Round4_Transactions!$A$2:$F$800,2,FALSE))</f>
        <v>0</v>
      </c>
      <c r="I732" s="60">
        <f>IF(ISNA(VLOOKUP(G732,Round4_Transactions!$A$2:$F$800,3,FALSE)), 0,VLOOKUP(G732,Round4_Transactions!$A$2:$F$800,3,FALSE))</f>
        <v>0</v>
      </c>
      <c r="J732" s="60">
        <f>IF(ISNA(VLOOKUP(G732,Round4_Transactions!$A$2:$F$800,4,FALSE)), 0,VLOOKUP(G732,Round4_Transactions!$A$2:$F$800,4,FALSE))</f>
        <v>0</v>
      </c>
      <c r="K732" s="60">
        <f>IF(ISNA(VLOOKUP(G732,Round4_Transactions!$A$2:$F$800,5,FALSE)), 0,VLOOKUP(G732,Round4_Transactions!$A$2:$F$800,5,FALSE))</f>
        <v>0</v>
      </c>
      <c r="L732" s="86">
        <f>IF(ISNA(VLOOKUP(G732,Round4_Transactions!$A$2:$F$800,6,FALSE)), 0,VLOOKUP(G732,Round4_Transactions!$A$2:$F$800,6,FALSE))</f>
        <v>0</v>
      </c>
      <c r="M732" s="107">
        <f t="shared" si="79"/>
        <v>0</v>
      </c>
      <c r="N732" s="107">
        <f t="shared" si="81"/>
        <v>0</v>
      </c>
      <c r="O732" s="107">
        <f t="shared" si="82"/>
        <v>0</v>
      </c>
      <c r="P732" s="107">
        <f t="shared" si="83"/>
        <v>0</v>
      </c>
      <c r="Q732" s="107">
        <f t="shared" si="84"/>
        <v>0</v>
      </c>
      <c r="R732" s="107">
        <f t="shared" si="85"/>
        <v>0</v>
      </c>
      <c r="S732" s="107">
        <f t="shared" si="86"/>
        <v>0</v>
      </c>
      <c r="T732" s="107">
        <f t="shared" si="87"/>
        <v>0</v>
      </c>
      <c r="U732" s="107">
        <f t="shared" si="88"/>
        <v>0</v>
      </c>
      <c r="V732" s="107">
        <f t="shared" si="89"/>
        <v>0</v>
      </c>
      <c r="W732" s="107">
        <f t="shared" si="90"/>
        <v>0</v>
      </c>
      <c r="X732" s="107">
        <f t="shared" si="91"/>
        <v>0</v>
      </c>
      <c r="Y732" s="107">
        <f t="shared" si="92"/>
        <v>0</v>
      </c>
      <c r="Z732" s="107">
        <f t="shared" si="145"/>
        <v>0</v>
      </c>
      <c r="AA732" s="107">
        <f t="shared" si="146"/>
        <v>0</v>
      </c>
      <c r="AB732" s="107">
        <f t="shared" si="147"/>
        <v>0</v>
      </c>
      <c r="AC732" s="107">
        <f t="shared" si="148"/>
        <v>0</v>
      </c>
      <c r="AD732" s="107">
        <f t="shared" si="149"/>
        <v>0</v>
      </c>
      <c r="AE732" s="107">
        <f t="shared" si="150"/>
        <v>0</v>
      </c>
      <c r="AF732" s="107">
        <f t="shared" si="151"/>
        <v>0</v>
      </c>
      <c r="AG732" s="107">
        <f t="shared" si="152"/>
        <v>0</v>
      </c>
      <c r="AH732" s="107">
        <f t="shared" si="153"/>
        <v>0</v>
      </c>
      <c r="AI732" s="107">
        <f t="shared" si="154"/>
        <v>0</v>
      </c>
      <c r="AJ732" s="107">
        <f t="shared" si="155"/>
        <v>0</v>
      </c>
      <c r="AK732" s="107">
        <f t="shared" si="156"/>
        <v>0</v>
      </c>
    </row>
    <row r="733">
      <c r="A733" s="107"/>
      <c r="B733" s="107"/>
      <c r="C733" s="107"/>
      <c r="D733" s="107"/>
      <c r="E733" s="107"/>
      <c r="F733" s="108">
        <f t="shared" si="144"/>
        <v>6975</v>
      </c>
      <c r="G733" s="90" t="s">
        <v>922</v>
      </c>
      <c r="H733" s="14">
        <f>IF(ISNA(VLOOKUP(G733,Round4_Transactions!$A$2:$F$800,2,FALSE)), 0,VLOOKUP(G733,Round4_Transactions!$A$2:$F$800,2,FALSE))</f>
        <v>0</v>
      </c>
      <c r="I733" s="60">
        <f>IF(ISNA(VLOOKUP(G733,Round4_Transactions!$A$2:$F$800,3,FALSE)), 0,VLOOKUP(G733,Round4_Transactions!$A$2:$F$800,3,FALSE))</f>
        <v>0</v>
      </c>
      <c r="J733" s="60">
        <f>IF(ISNA(VLOOKUP(G733,Round4_Transactions!$A$2:$F$800,4,FALSE)), 0,VLOOKUP(G733,Round4_Transactions!$A$2:$F$800,4,FALSE))</f>
        <v>0</v>
      </c>
      <c r="K733" s="60">
        <f>IF(ISNA(VLOOKUP(G733,Round4_Transactions!$A$2:$F$800,5,FALSE)), 0,VLOOKUP(G733,Round4_Transactions!$A$2:$F$800,5,FALSE))</f>
        <v>0</v>
      </c>
      <c r="L733" s="86">
        <f>IF(ISNA(VLOOKUP(G733,Round4_Transactions!$A$2:$F$800,6,FALSE)), 0,VLOOKUP(G733,Round4_Transactions!$A$2:$F$800,6,FALSE))</f>
        <v>0</v>
      </c>
      <c r="M733" s="107">
        <f t="shared" si="79"/>
        <v>0</v>
      </c>
      <c r="N733" s="107">
        <f t="shared" si="81"/>
        <v>0</v>
      </c>
      <c r="O733" s="107">
        <f t="shared" si="82"/>
        <v>0</v>
      </c>
      <c r="P733" s="107">
        <f t="shared" si="83"/>
        <v>0</v>
      </c>
      <c r="Q733" s="107">
        <f t="shared" si="84"/>
        <v>0</v>
      </c>
      <c r="R733" s="107">
        <f t="shared" si="85"/>
        <v>0</v>
      </c>
      <c r="S733" s="107">
        <f t="shared" si="86"/>
        <v>0</v>
      </c>
      <c r="T733" s="107">
        <f t="shared" si="87"/>
        <v>0</v>
      </c>
      <c r="U733" s="107">
        <f t="shared" si="88"/>
        <v>0</v>
      </c>
      <c r="V733" s="107">
        <f t="shared" si="89"/>
        <v>0</v>
      </c>
      <c r="W733" s="107">
        <f t="shared" si="90"/>
        <v>0</v>
      </c>
      <c r="X733" s="107">
        <f t="shared" si="91"/>
        <v>0</v>
      </c>
      <c r="Y733" s="107">
        <f t="shared" si="92"/>
        <v>0</v>
      </c>
      <c r="Z733" s="107">
        <f t="shared" si="145"/>
        <v>0</v>
      </c>
      <c r="AA733" s="107">
        <f t="shared" si="146"/>
        <v>0</v>
      </c>
      <c r="AB733" s="107">
        <f t="shared" si="147"/>
        <v>0</v>
      </c>
      <c r="AC733" s="107">
        <f t="shared" si="148"/>
        <v>0</v>
      </c>
      <c r="AD733" s="107">
        <f t="shared" si="149"/>
        <v>0</v>
      </c>
      <c r="AE733" s="107">
        <f t="shared" si="150"/>
        <v>0</v>
      </c>
      <c r="AF733" s="107">
        <f t="shared" si="151"/>
        <v>0</v>
      </c>
      <c r="AG733" s="107">
        <f t="shared" si="152"/>
        <v>0</v>
      </c>
      <c r="AH733" s="107">
        <f t="shared" si="153"/>
        <v>0</v>
      </c>
      <c r="AI733" s="107">
        <f t="shared" si="154"/>
        <v>0</v>
      </c>
      <c r="AJ733" s="107">
        <f t="shared" si="155"/>
        <v>0</v>
      </c>
      <c r="AK733" s="107">
        <f t="shared" si="156"/>
        <v>0</v>
      </c>
    </row>
    <row r="734">
      <c r="A734" s="107"/>
      <c r="B734" s="107"/>
      <c r="C734" s="107"/>
      <c r="D734" s="107"/>
      <c r="E734" s="107"/>
      <c r="F734" s="108">
        <f t="shared" si="144"/>
        <v>6975</v>
      </c>
      <c r="G734" s="90" t="s">
        <v>923</v>
      </c>
      <c r="H734" s="14">
        <f>IF(ISNA(VLOOKUP(G734,Round4_Transactions!$A$2:$F$800,2,FALSE)), 0,VLOOKUP(G734,Round4_Transactions!$A$2:$F$800,2,FALSE))</f>
        <v>0</v>
      </c>
      <c r="I734" s="60">
        <f>IF(ISNA(VLOOKUP(G734,Round4_Transactions!$A$2:$F$800,3,FALSE)), 0,VLOOKUP(G734,Round4_Transactions!$A$2:$F$800,3,FALSE))</f>
        <v>0</v>
      </c>
      <c r="J734" s="60">
        <f>IF(ISNA(VLOOKUP(G734,Round4_Transactions!$A$2:$F$800,4,FALSE)), 0,VLOOKUP(G734,Round4_Transactions!$A$2:$F$800,4,FALSE))</f>
        <v>0</v>
      </c>
      <c r="K734" s="60">
        <f>IF(ISNA(VLOOKUP(G734,Round4_Transactions!$A$2:$F$800,5,FALSE)), 0,VLOOKUP(G734,Round4_Transactions!$A$2:$F$800,5,FALSE))</f>
        <v>0</v>
      </c>
      <c r="L734" s="86">
        <f>IF(ISNA(VLOOKUP(G734,Round4_Transactions!$A$2:$F$800,6,FALSE)), 0,VLOOKUP(G734,Round4_Transactions!$A$2:$F$800,6,FALSE))</f>
        <v>0</v>
      </c>
      <c r="M734" s="107">
        <f t="shared" si="79"/>
        <v>0</v>
      </c>
      <c r="N734" s="107">
        <f t="shared" si="81"/>
        <v>0</v>
      </c>
      <c r="O734" s="107">
        <f t="shared" si="82"/>
        <v>0</v>
      </c>
      <c r="P734" s="107">
        <f t="shared" si="83"/>
        <v>0</v>
      </c>
      <c r="Q734" s="107">
        <f t="shared" si="84"/>
        <v>0</v>
      </c>
      <c r="R734" s="107">
        <f t="shared" si="85"/>
        <v>0</v>
      </c>
      <c r="S734" s="107">
        <f t="shared" si="86"/>
        <v>0</v>
      </c>
      <c r="T734" s="107">
        <f t="shared" si="87"/>
        <v>0</v>
      </c>
      <c r="U734" s="107">
        <f t="shared" si="88"/>
        <v>0</v>
      </c>
      <c r="V734" s="107">
        <f t="shared" si="89"/>
        <v>0</v>
      </c>
      <c r="W734" s="107">
        <f t="shared" si="90"/>
        <v>0</v>
      </c>
      <c r="X734" s="107">
        <f t="shared" si="91"/>
        <v>0</v>
      </c>
      <c r="Y734" s="107">
        <f t="shared" si="92"/>
        <v>0</v>
      </c>
      <c r="Z734" s="107">
        <f t="shared" si="145"/>
        <v>0</v>
      </c>
      <c r="AA734" s="107">
        <f t="shared" si="146"/>
        <v>0</v>
      </c>
      <c r="AB734" s="107">
        <f t="shared" si="147"/>
        <v>0</v>
      </c>
      <c r="AC734" s="107">
        <f t="shared" si="148"/>
        <v>0</v>
      </c>
      <c r="AD734" s="107">
        <f t="shared" si="149"/>
        <v>0</v>
      </c>
      <c r="AE734" s="107">
        <f t="shared" si="150"/>
        <v>0</v>
      </c>
      <c r="AF734" s="107">
        <f t="shared" si="151"/>
        <v>0</v>
      </c>
      <c r="AG734" s="107">
        <f t="shared" si="152"/>
        <v>0</v>
      </c>
      <c r="AH734" s="107">
        <f t="shared" si="153"/>
        <v>0</v>
      </c>
      <c r="AI734" s="107">
        <f t="shared" si="154"/>
        <v>0</v>
      </c>
      <c r="AJ734" s="107">
        <f t="shared" si="155"/>
        <v>0</v>
      </c>
      <c r="AK734" s="107">
        <f t="shared" si="156"/>
        <v>0</v>
      </c>
    </row>
    <row r="735">
      <c r="A735" s="107"/>
      <c r="B735" s="107"/>
      <c r="C735" s="107"/>
      <c r="D735" s="107"/>
      <c r="E735" s="107"/>
      <c r="F735" s="108">
        <f t="shared" si="144"/>
        <v>6975</v>
      </c>
      <c r="G735" s="90" t="s">
        <v>924</v>
      </c>
      <c r="H735" s="14">
        <f>IF(ISNA(VLOOKUP(G735,Round4_Transactions!$A$2:$F$800,2,FALSE)), 0,VLOOKUP(G735,Round4_Transactions!$A$2:$F$800,2,FALSE))</f>
        <v>0</v>
      </c>
      <c r="I735" s="60">
        <f>IF(ISNA(VLOOKUP(G735,Round4_Transactions!$A$2:$F$800,3,FALSE)), 0,VLOOKUP(G735,Round4_Transactions!$A$2:$F$800,3,FALSE))</f>
        <v>0</v>
      </c>
      <c r="J735" s="60">
        <f>IF(ISNA(VLOOKUP(G735,Round4_Transactions!$A$2:$F$800,4,FALSE)), 0,VLOOKUP(G735,Round4_Transactions!$A$2:$F$800,4,FALSE))</f>
        <v>0</v>
      </c>
      <c r="K735" s="60">
        <f>IF(ISNA(VLOOKUP(G735,Round4_Transactions!$A$2:$F$800,5,FALSE)), 0,VLOOKUP(G735,Round4_Transactions!$A$2:$F$800,5,FALSE))</f>
        <v>0</v>
      </c>
      <c r="L735" s="86">
        <f>IF(ISNA(VLOOKUP(G735,Round4_Transactions!$A$2:$F$800,6,FALSE)), 0,VLOOKUP(G735,Round4_Transactions!$A$2:$F$800,6,FALSE))</f>
        <v>0</v>
      </c>
      <c r="M735" s="107">
        <f t="shared" si="79"/>
        <v>0</v>
      </c>
      <c r="N735" s="107">
        <f t="shared" si="81"/>
        <v>0</v>
      </c>
      <c r="O735" s="107">
        <f t="shared" si="82"/>
        <v>0</v>
      </c>
      <c r="P735" s="107">
        <f t="shared" si="83"/>
        <v>0</v>
      </c>
      <c r="Q735" s="107">
        <f t="shared" si="84"/>
        <v>0</v>
      </c>
      <c r="R735" s="107">
        <f t="shared" si="85"/>
        <v>0</v>
      </c>
      <c r="S735" s="107">
        <f t="shared" si="86"/>
        <v>0</v>
      </c>
      <c r="T735" s="107">
        <f t="shared" si="87"/>
        <v>0</v>
      </c>
      <c r="U735" s="107">
        <f t="shared" si="88"/>
        <v>0</v>
      </c>
      <c r="V735" s="107">
        <f t="shared" si="89"/>
        <v>0</v>
      </c>
      <c r="W735" s="107">
        <f t="shared" si="90"/>
        <v>0</v>
      </c>
      <c r="X735" s="107">
        <f t="shared" si="91"/>
        <v>0</v>
      </c>
      <c r="Y735" s="107">
        <f t="shared" si="92"/>
        <v>0</v>
      </c>
      <c r="Z735" s="107">
        <f t="shared" si="145"/>
        <v>0</v>
      </c>
      <c r="AA735" s="107">
        <f t="shared" si="146"/>
        <v>0</v>
      </c>
      <c r="AB735" s="107">
        <f t="shared" si="147"/>
        <v>0</v>
      </c>
      <c r="AC735" s="107">
        <f t="shared" si="148"/>
        <v>0</v>
      </c>
      <c r="AD735" s="107">
        <f t="shared" si="149"/>
        <v>0</v>
      </c>
      <c r="AE735" s="107">
        <f t="shared" si="150"/>
        <v>0</v>
      </c>
      <c r="AF735" s="107">
        <f t="shared" si="151"/>
        <v>0</v>
      </c>
      <c r="AG735" s="107">
        <f t="shared" si="152"/>
        <v>0</v>
      </c>
      <c r="AH735" s="107">
        <f t="shared" si="153"/>
        <v>0</v>
      </c>
      <c r="AI735" s="107">
        <f t="shared" si="154"/>
        <v>0</v>
      </c>
      <c r="AJ735" s="107">
        <f t="shared" si="155"/>
        <v>0</v>
      </c>
      <c r="AK735" s="107">
        <f t="shared" si="156"/>
        <v>0</v>
      </c>
    </row>
    <row r="736">
      <c r="A736" s="107"/>
      <c r="B736" s="107"/>
      <c r="C736" s="107"/>
      <c r="D736" s="107"/>
      <c r="E736" s="107"/>
      <c r="F736" s="108">
        <f t="shared" si="144"/>
        <v>6975</v>
      </c>
      <c r="G736" s="90" t="s">
        <v>925</v>
      </c>
      <c r="H736" s="14">
        <f>IF(ISNA(VLOOKUP(G736,Round4_Transactions!$A$2:$F$800,2,FALSE)), 0,VLOOKUP(G736,Round4_Transactions!$A$2:$F$800,2,FALSE))</f>
        <v>0</v>
      </c>
      <c r="I736" s="60">
        <f>IF(ISNA(VLOOKUP(G736,Round4_Transactions!$A$2:$F$800,3,FALSE)), 0,VLOOKUP(G736,Round4_Transactions!$A$2:$F$800,3,FALSE))</f>
        <v>0</v>
      </c>
      <c r="J736" s="60">
        <f>IF(ISNA(VLOOKUP(G736,Round4_Transactions!$A$2:$F$800,4,FALSE)), 0,VLOOKUP(G736,Round4_Transactions!$A$2:$F$800,4,FALSE))</f>
        <v>0</v>
      </c>
      <c r="K736" s="60">
        <f>IF(ISNA(VLOOKUP(G736,Round4_Transactions!$A$2:$F$800,5,FALSE)), 0,VLOOKUP(G736,Round4_Transactions!$A$2:$F$800,5,FALSE))</f>
        <v>0</v>
      </c>
      <c r="L736" s="86">
        <f>IF(ISNA(VLOOKUP(G736,Round4_Transactions!$A$2:$F$800,6,FALSE)), 0,VLOOKUP(G736,Round4_Transactions!$A$2:$F$800,6,FALSE))</f>
        <v>0</v>
      </c>
      <c r="M736" s="107">
        <f t="shared" si="79"/>
        <v>0</v>
      </c>
      <c r="N736" s="107">
        <f t="shared" si="81"/>
        <v>0</v>
      </c>
      <c r="O736" s="107">
        <f t="shared" si="82"/>
        <v>0</v>
      </c>
      <c r="P736" s="107">
        <f t="shared" si="83"/>
        <v>0</v>
      </c>
      <c r="Q736" s="107">
        <f t="shared" si="84"/>
        <v>0</v>
      </c>
      <c r="R736" s="107">
        <f t="shared" si="85"/>
        <v>0</v>
      </c>
      <c r="S736" s="107">
        <f t="shared" si="86"/>
        <v>0</v>
      </c>
      <c r="T736" s="107">
        <f t="shared" si="87"/>
        <v>0</v>
      </c>
      <c r="U736" s="107">
        <f t="shared" si="88"/>
        <v>0</v>
      </c>
      <c r="V736" s="107">
        <f t="shared" si="89"/>
        <v>0</v>
      </c>
      <c r="W736" s="107">
        <f t="shared" si="90"/>
        <v>0</v>
      </c>
      <c r="X736" s="107">
        <f t="shared" si="91"/>
        <v>0</v>
      </c>
      <c r="Y736" s="107">
        <f t="shared" si="92"/>
        <v>0</v>
      </c>
      <c r="Z736" s="107">
        <f t="shared" si="145"/>
        <v>0</v>
      </c>
      <c r="AA736" s="107">
        <f t="shared" si="146"/>
        <v>0</v>
      </c>
      <c r="AB736" s="107">
        <f t="shared" si="147"/>
        <v>0</v>
      </c>
      <c r="AC736" s="107">
        <f t="shared" si="148"/>
        <v>0</v>
      </c>
      <c r="AD736" s="107">
        <f t="shared" si="149"/>
        <v>0</v>
      </c>
      <c r="AE736" s="107">
        <f t="shared" si="150"/>
        <v>0</v>
      </c>
      <c r="AF736" s="107">
        <f t="shared" si="151"/>
        <v>0</v>
      </c>
      <c r="AG736" s="107">
        <f t="shared" si="152"/>
        <v>0</v>
      </c>
      <c r="AH736" s="107">
        <f t="shared" si="153"/>
        <v>0</v>
      </c>
      <c r="AI736" s="107">
        <f t="shared" si="154"/>
        <v>0</v>
      </c>
      <c r="AJ736" s="107">
        <f t="shared" si="155"/>
        <v>0</v>
      </c>
      <c r="AK736" s="107">
        <f t="shared" si="156"/>
        <v>0</v>
      </c>
    </row>
    <row r="737">
      <c r="A737" s="107"/>
      <c r="B737" s="107"/>
      <c r="C737" s="107"/>
      <c r="D737" s="107"/>
      <c r="E737" s="107"/>
      <c r="F737" s="108">
        <f t="shared" si="144"/>
        <v>6975</v>
      </c>
      <c r="G737" s="90" t="s">
        <v>926</v>
      </c>
      <c r="H737" s="14">
        <f>IF(ISNA(VLOOKUP(G737,Round4_Transactions!$A$2:$F$800,2,FALSE)), 0,VLOOKUP(G737,Round4_Transactions!$A$2:$F$800,2,FALSE))</f>
        <v>0</v>
      </c>
      <c r="I737" s="60">
        <f>IF(ISNA(VLOOKUP(G737,Round4_Transactions!$A$2:$F$800,3,FALSE)), 0,VLOOKUP(G737,Round4_Transactions!$A$2:$F$800,3,FALSE))</f>
        <v>0</v>
      </c>
      <c r="J737" s="60">
        <f>IF(ISNA(VLOOKUP(G737,Round4_Transactions!$A$2:$F$800,4,FALSE)), 0,VLOOKUP(G737,Round4_Transactions!$A$2:$F$800,4,FALSE))</f>
        <v>0</v>
      </c>
      <c r="K737" s="60">
        <f>IF(ISNA(VLOOKUP(G737,Round4_Transactions!$A$2:$F$800,5,FALSE)), 0,VLOOKUP(G737,Round4_Transactions!$A$2:$F$800,5,FALSE))</f>
        <v>0</v>
      </c>
      <c r="L737" s="86">
        <f>IF(ISNA(VLOOKUP(G737,Round4_Transactions!$A$2:$F$800,6,FALSE)), 0,VLOOKUP(G737,Round4_Transactions!$A$2:$F$800,6,FALSE))</f>
        <v>0</v>
      </c>
      <c r="M737" s="107">
        <f t="shared" si="79"/>
        <v>0</v>
      </c>
      <c r="N737" s="107">
        <f t="shared" si="81"/>
        <v>0</v>
      </c>
      <c r="O737" s="107">
        <f t="shared" si="82"/>
        <v>0</v>
      </c>
      <c r="P737" s="107">
        <f t="shared" si="83"/>
        <v>0</v>
      </c>
      <c r="Q737" s="107">
        <f t="shared" si="84"/>
        <v>0</v>
      </c>
      <c r="R737" s="107">
        <f t="shared" si="85"/>
        <v>0</v>
      </c>
      <c r="S737" s="107">
        <f t="shared" si="86"/>
        <v>0</v>
      </c>
      <c r="T737" s="107">
        <f t="shared" si="87"/>
        <v>0</v>
      </c>
      <c r="U737" s="107">
        <f t="shared" si="88"/>
        <v>0</v>
      </c>
      <c r="V737" s="107">
        <f t="shared" si="89"/>
        <v>0</v>
      </c>
      <c r="W737" s="107">
        <f t="shared" si="90"/>
        <v>0</v>
      </c>
      <c r="X737" s="107">
        <f t="shared" si="91"/>
        <v>0</v>
      </c>
      <c r="Y737" s="107">
        <f t="shared" si="92"/>
        <v>0</v>
      </c>
      <c r="Z737" s="107">
        <f t="shared" si="145"/>
        <v>0</v>
      </c>
      <c r="AA737" s="107">
        <f t="shared" si="146"/>
        <v>0</v>
      </c>
      <c r="AB737" s="107">
        <f t="shared" si="147"/>
        <v>0</v>
      </c>
      <c r="AC737" s="107">
        <f t="shared" si="148"/>
        <v>0</v>
      </c>
      <c r="AD737" s="107">
        <f t="shared" si="149"/>
        <v>0</v>
      </c>
      <c r="AE737" s="107">
        <f t="shared" si="150"/>
        <v>0</v>
      </c>
      <c r="AF737" s="107">
        <f t="shared" si="151"/>
        <v>0</v>
      </c>
      <c r="AG737" s="107">
        <f t="shared" si="152"/>
        <v>0</v>
      </c>
      <c r="AH737" s="107">
        <f t="shared" si="153"/>
        <v>0</v>
      </c>
      <c r="AI737" s="107">
        <f t="shared" si="154"/>
        <v>0</v>
      </c>
      <c r="AJ737" s="107">
        <f t="shared" si="155"/>
        <v>0</v>
      </c>
      <c r="AK737" s="107">
        <f t="shared" si="156"/>
        <v>0</v>
      </c>
    </row>
    <row r="738">
      <c r="A738" s="107"/>
      <c r="B738" s="107"/>
      <c r="C738" s="107"/>
      <c r="D738" s="107"/>
      <c r="E738" s="107"/>
      <c r="F738" s="108">
        <f t="shared" si="144"/>
        <v>6975</v>
      </c>
      <c r="G738" s="90" t="s">
        <v>927</v>
      </c>
      <c r="H738" s="14">
        <f>IF(ISNA(VLOOKUP(G738,Round4_Transactions!$A$2:$F$800,2,FALSE)), 0,VLOOKUP(G738,Round4_Transactions!$A$2:$F$800,2,FALSE))</f>
        <v>0</v>
      </c>
      <c r="I738" s="60">
        <f>IF(ISNA(VLOOKUP(G738,Round4_Transactions!$A$2:$F$800,3,FALSE)), 0,VLOOKUP(G738,Round4_Transactions!$A$2:$F$800,3,FALSE))</f>
        <v>0</v>
      </c>
      <c r="J738" s="60">
        <f>IF(ISNA(VLOOKUP(G738,Round4_Transactions!$A$2:$F$800,4,FALSE)), 0,VLOOKUP(G738,Round4_Transactions!$A$2:$F$800,4,FALSE))</f>
        <v>0</v>
      </c>
      <c r="K738" s="60">
        <f>IF(ISNA(VLOOKUP(G738,Round4_Transactions!$A$2:$F$800,5,FALSE)), 0,VLOOKUP(G738,Round4_Transactions!$A$2:$F$800,5,FALSE))</f>
        <v>0</v>
      </c>
      <c r="L738" s="86">
        <f>IF(ISNA(VLOOKUP(G738,Round4_Transactions!$A$2:$F$800,6,FALSE)), 0,VLOOKUP(G738,Round4_Transactions!$A$2:$F$800,6,FALSE))</f>
        <v>0</v>
      </c>
      <c r="M738" s="107">
        <f t="shared" si="79"/>
        <v>0</v>
      </c>
      <c r="N738" s="107">
        <f t="shared" si="81"/>
        <v>0</v>
      </c>
      <c r="O738" s="107">
        <f t="shared" si="82"/>
        <v>0</v>
      </c>
      <c r="P738" s="107">
        <f t="shared" si="83"/>
        <v>0</v>
      </c>
      <c r="Q738" s="107">
        <f t="shared" si="84"/>
        <v>0</v>
      </c>
      <c r="R738" s="107">
        <f t="shared" si="85"/>
        <v>0</v>
      </c>
      <c r="S738" s="107">
        <f t="shared" si="86"/>
        <v>0</v>
      </c>
      <c r="T738" s="107">
        <f t="shared" si="87"/>
        <v>0</v>
      </c>
      <c r="U738" s="107">
        <f t="shared" si="88"/>
        <v>0</v>
      </c>
      <c r="V738" s="107">
        <f t="shared" si="89"/>
        <v>0</v>
      </c>
      <c r="W738" s="107">
        <f t="shared" si="90"/>
        <v>0</v>
      </c>
      <c r="X738" s="107">
        <f t="shared" si="91"/>
        <v>0</v>
      </c>
      <c r="Y738" s="107">
        <f t="shared" si="92"/>
        <v>0</v>
      </c>
      <c r="Z738" s="107">
        <f t="shared" si="145"/>
        <v>0</v>
      </c>
      <c r="AA738" s="107">
        <f t="shared" si="146"/>
        <v>0</v>
      </c>
      <c r="AB738" s="107">
        <f t="shared" si="147"/>
        <v>0</v>
      </c>
      <c r="AC738" s="107">
        <f t="shared" si="148"/>
        <v>0</v>
      </c>
      <c r="AD738" s="107">
        <f t="shared" si="149"/>
        <v>0</v>
      </c>
      <c r="AE738" s="107">
        <f t="shared" si="150"/>
        <v>0</v>
      </c>
      <c r="AF738" s="107">
        <f t="shared" si="151"/>
        <v>0</v>
      </c>
      <c r="AG738" s="107">
        <f t="shared" si="152"/>
        <v>0</v>
      </c>
      <c r="AH738" s="107">
        <f t="shared" si="153"/>
        <v>0</v>
      </c>
      <c r="AI738" s="107">
        <f t="shared" si="154"/>
        <v>0</v>
      </c>
      <c r="AJ738" s="107">
        <f t="shared" si="155"/>
        <v>0</v>
      </c>
      <c r="AK738" s="107">
        <f t="shared" si="156"/>
        <v>0</v>
      </c>
    </row>
    <row r="739">
      <c r="A739" s="107"/>
      <c r="B739" s="107"/>
      <c r="C739" s="107"/>
      <c r="D739" s="107"/>
      <c r="E739" s="107"/>
      <c r="F739" s="108">
        <f t="shared" si="144"/>
        <v>6975</v>
      </c>
      <c r="G739" s="90" t="s">
        <v>928</v>
      </c>
      <c r="H739" s="14">
        <f>IF(ISNA(VLOOKUP(G739,Round4_Transactions!$A$2:$F$800,2,FALSE)), 0,VLOOKUP(G739,Round4_Transactions!$A$2:$F$800,2,FALSE))</f>
        <v>0</v>
      </c>
      <c r="I739" s="60">
        <f>IF(ISNA(VLOOKUP(G739,Round4_Transactions!$A$2:$F$800,3,FALSE)), 0,VLOOKUP(G739,Round4_Transactions!$A$2:$F$800,3,FALSE))</f>
        <v>0</v>
      </c>
      <c r="J739" s="60">
        <f>IF(ISNA(VLOOKUP(G739,Round4_Transactions!$A$2:$F$800,4,FALSE)), 0,VLOOKUP(G739,Round4_Transactions!$A$2:$F$800,4,FALSE))</f>
        <v>0</v>
      </c>
      <c r="K739" s="60">
        <f>IF(ISNA(VLOOKUP(G739,Round4_Transactions!$A$2:$F$800,5,FALSE)), 0,VLOOKUP(G739,Round4_Transactions!$A$2:$F$800,5,FALSE))</f>
        <v>0</v>
      </c>
      <c r="L739" s="86">
        <f>IF(ISNA(VLOOKUP(G739,Round4_Transactions!$A$2:$F$800,6,FALSE)), 0,VLOOKUP(G739,Round4_Transactions!$A$2:$F$800,6,FALSE))</f>
        <v>0</v>
      </c>
      <c r="M739" s="107">
        <f t="shared" si="79"/>
        <v>0</v>
      </c>
      <c r="N739" s="107">
        <f t="shared" si="81"/>
        <v>0</v>
      </c>
      <c r="O739" s="107">
        <f t="shared" si="82"/>
        <v>0</v>
      </c>
      <c r="P739" s="107">
        <f t="shared" si="83"/>
        <v>0</v>
      </c>
      <c r="Q739" s="107">
        <f t="shared" si="84"/>
        <v>0</v>
      </c>
      <c r="R739" s="107">
        <f t="shared" si="85"/>
        <v>0</v>
      </c>
      <c r="S739" s="107">
        <f t="shared" si="86"/>
        <v>0</v>
      </c>
      <c r="T739" s="107">
        <f t="shared" si="87"/>
        <v>0</v>
      </c>
      <c r="U739" s="107">
        <f t="shared" si="88"/>
        <v>0</v>
      </c>
      <c r="V739" s="107">
        <f t="shared" si="89"/>
        <v>0</v>
      </c>
      <c r="W739" s="107">
        <f t="shared" si="90"/>
        <v>0</v>
      </c>
      <c r="X739" s="107">
        <f t="shared" si="91"/>
        <v>0</v>
      </c>
      <c r="Y739" s="107">
        <f t="shared" si="92"/>
        <v>0</v>
      </c>
      <c r="Z739" s="107">
        <f t="shared" si="145"/>
        <v>0</v>
      </c>
      <c r="AA739" s="107">
        <f t="shared" si="146"/>
        <v>0</v>
      </c>
      <c r="AB739" s="107">
        <f t="shared" si="147"/>
        <v>0</v>
      </c>
      <c r="AC739" s="107">
        <f t="shared" si="148"/>
        <v>0</v>
      </c>
      <c r="AD739" s="107">
        <f t="shared" si="149"/>
        <v>0</v>
      </c>
      <c r="AE739" s="107">
        <f t="shared" si="150"/>
        <v>0</v>
      </c>
      <c r="AF739" s="107">
        <f t="shared" si="151"/>
        <v>0</v>
      </c>
      <c r="AG739" s="107">
        <f t="shared" si="152"/>
        <v>0</v>
      </c>
      <c r="AH739" s="107">
        <f t="shared" si="153"/>
        <v>0</v>
      </c>
      <c r="AI739" s="107">
        <f t="shared" si="154"/>
        <v>0</v>
      </c>
      <c r="AJ739" s="107">
        <f t="shared" si="155"/>
        <v>0</v>
      </c>
      <c r="AK739" s="107">
        <f t="shared" si="156"/>
        <v>0</v>
      </c>
    </row>
    <row r="740">
      <c r="A740" s="107"/>
      <c r="B740" s="107"/>
      <c r="C740" s="107"/>
      <c r="D740" s="107"/>
      <c r="E740" s="107"/>
      <c r="F740" s="108">
        <f t="shared" si="144"/>
        <v>6975</v>
      </c>
      <c r="G740" s="90" t="s">
        <v>929</v>
      </c>
      <c r="H740" s="14">
        <f>IF(ISNA(VLOOKUP(G740,Round4_Transactions!$A$2:$F$800,2,FALSE)), 0,VLOOKUP(G740,Round4_Transactions!$A$2:$F$800,2,FALSE))</f>
        <v>0</v>
      </c>
      <c r="I740" s="60">
        <f>IF(ISNA(VLOOKUP(G740,Round4_Transactions!$A$2:$F$800,3,FALSE)), 0,VLOOKUP(G740,Round4_Transactions!$A$2:$F$800,3,FALSE))</f>
        <v>0</v>
      </c>
      <c r="J740" s="60">
        <f>IF(ISNA(VLOOKUP(G740,Round4_Transactions!$A$2:$F$800,4,FALSE)), 0,VLOOKUP(G740,Round4_Transactions!$A$2:$F$800,4,FALSE))</f>
        <v>0</v>
      </c>
      <c r="K740" s="60">
        <f>IF(ISNA(VLOOKUP(G740,Round4_Transactions!$A$2:$F$800,5,FALSE)), 0,VLOOKUP(G740,Round4_Transactions!$A$2:$F$800,5,FALSE))</f>
        <v>0</v>
      </c>
      <c r="L740" s="86">
        <f>IF(ISNA(VLOOKUP(G740,Round4_Transactions!$A$2:$F$800,6,FALSE)), 0,VLOOKUP(G740,Round4_Transactions!$A$2:$F$800,6,FALSE))</f>
        <v>0</v>
      </c>
      <c r="M740" s="107">
        <f t="shared" si="79"/>
        <v>0</v>
      </c>
      <c r="N740" s="107">
        <f t="shared" si="81"/>
        <v>0</v>
      </c>
      <c r="O740" s="107">
        <f t="shared" si="82"/>
        <v>0</v>
      </c>
      <c r="P740" s="107">
        <f t="shared" si="83"/>
        <v>0</v>
      </c>
      <c r="Q740" s="107">
        <f t="shared" si="84"/>
        <v>0</v>
      </c>
      <c r="R740" s="107">
        <f t="shared" si="85"/>
        <v>0</v>
      </c>
      <c r="S740" s="107">
        <f t="shared" si="86"/>
        <v>0</v>
      </c>
      <c r="T740" s="107">
        <f t="shared" si="87"/>
        <v>0</v>
      </c>
      <c r="U740" s="107">
        <f t="shared" si="88"/>
        <v>0</v>
      </c>
      <c r="V740" s="107">
        <f t="shared" si="89"/>
        <v>0</v>
      </c>
      <c r="W740" s="107">
        <f t="shared" si="90"/>
        <v>0</v>
      </c>
      <c r="X740" s="107">
        <f t="shared" si="91"/>
        <v>0</v>
      </c>
      <c r="Y740" s="107">
        <f t="shared" si="92"/>
        <v>0</v>
      </c>
      <c r="Z740" s="107">
        <f t="shared" si="145"/>
        <v>0</v>
      </c>
      <c r="AA740" s="107">
        <f t="shared" si="146"/>
        <v>0</v>
      </c>
      <c r="AB740" s="107">
        <f t="shared" si="147"/>
        <v>0</v>
      </c>
      <c r="AC740" s="107">
        <f t="shared" si="148"/>
        <v>0</v>
      </c>
      <c r="AD740" s="107">
        <f t="shared" si="149"/>
        <v>0</v>
      </c>
      <c r="AE740" s="107">
        <f t="shared" si="150"/>
        <v>0</v>
      </c>
      <c r="AF740" s="107">
        <f t="shared" si="151"/>
        <v>0</v>
      </c>
      <c r="AG740" s="107">
        <f t="shared" si="152"/>
        <v>0</v>
      </c>
      <c r="AH740" s="107">
        <f t="shared" si="153"/>
        <v>0</v>
      </c>
      <c r="AI740" s="107">
        <f t="shared" si="154"/>
        <v>0</v>
      </c>
      <c r="AJ740" s="107">
        <f t="shared" si="155"/>
        <v>0</v>
      </c>
      <c r="AK740" s="107">
        <f t="shared" si="156"/>
        <v>0</v>
      </c>
    </row>
    <row r="741">
      <c r="A741" s="107"/>
      <c r="B741" s="107"/>
      <c r="C741" s="107"/>
      <c r="D741" s="107"/>
      <c r="E741" s="107"/>
      <c r="F741" s="108">
        <f t="shared" si="144"/>
        <v>6975</v>
      </c>
      <c r="G741" s="90" t="s">
        <v>930</v>
      </c>
      <c r="H741" s="14">
        <f>IF(ISNA(VLOOKUP(G741,Round4_Transactions!$A$2:$F$800,2,FALSE)), 0,VLOOKUP(G741,Round4_Transactions!$A$2:$F$800,2,FALSE))</f>
        <v>0</v>
      </c>
      <c r="I741" s="60">
        <f>IF(ISNA(VLOOKUP(G741,Round4_Transactions!$A$2:$F$800,3,FALSE)), 0,VLOOKUP(G741,Round4_Transactions!$A$2:$F$800,3,FALSE))</f>
        <v>0</v>
      </c>
      <c r="J741" s="60">
        <f>IF(ISNA(VLOOKUP(G741,Round4_Transactions!$A$2:$F$800,4,FALSE)), 0,VLOOKUP(G741,Round4_Transactions!$A$2:$F$800,4,FALSE))</f>
        <v>0</v>
      </c>
      <c r="K741" s="60">
        <f>IF(ISNA(VLOOKUP(G741,Round4_Transactions!$A$2:$F$800,5,FALSE)), 0,VLOOKUP(G741,Round4_Transactions!$A$2:$F$800,5,FALSE))</f>
        <v>0</v>
      </c>
      <c r="L741" s="86">
        <f>IF(ISNA(VLOOKUP(G741,Round4_Transactions!$A$2:$F$800,6,FALSE)), 0,VLOOKUP(G741,Round4_Transactions!$A$2:$F$800,6,FALSE))</f>
        <v>0</v>
      </c>
      <c r="M741" s="107">
        <f t="shared" si="79"/>
        <v>0</v>
      </c>
      <c r="N741" s="107">
        <f t="shared" si="81"/>
        <v>0</v>
      </c>
      <c r="O741" s="107">
        <f t="shared" si="82"/>
        <v>0</v>
      </c>
      <c r="P741" s="107">
        <f t="shared" si="83"/>
        <v>0</v>
      </c>
      <c r="Q741" s="107">
        <f t="shared" si="84"/>
        <v>0</v>
      </c>
      <c r="R741" s="107">
        <f t="shared" si="85"/>
        <v>0</v>
      </c>
      <c r="S741" s="107">
        <f t="shared" si="86"/>
        <v>0</v>
      </c>
      <c r="T741" s="107">
        <f t="shared" si="87"/>
        <v>0</v>
      </c>
      <c r="U741" s="107">
        <f t="shared" si="88"/>
        <v>0</v>
      </c>
      <c r="V741" s="107">
        <f t="shared" si="89"/>
        <v>0</v>
      </c>
      <c r="W741" s="107">
        <f t="shared" si="90"/>
        <v>0</v>
      </c>
      <c r="X741" s="107">
        <f t="shared" si="91"/>
        <v>0</v>
      </c>
      <c r="Y741" s="107">
        <f t="shared" si="92"/>
        <v>0</v>
      </c>
      <c r="Z741" s="107">
        <f t="shared" si="145"/>
        <v>0</v>
      </c>
      <c r="AA741" s="107">
        <f t="shared" si="146"/>
        <v>0</v>
      </c>
      <c r="AB741" s="107">
        <f t="shared" si="147"/>
        <v>0</v>
      </c>
      <c r="AC741" s="107">
        <f t="shared" si="148"/>
        <v>0</v>
      </c>
      <c r="AD741" s="107">
        <f t="shared" si="149"/>
        <v>0</v>
      </c>
      <c r="AE741" s="107">
        <f t="shared" si="150"/>
        <v>0</v>
      </c>
      <c r="AF741" s="107">
        <f t="shared" si="151"/>
        <v>0</v>
      </c>
      <c r="AG741" s="107">
        <f t="shared" si="152"/>
        <v>0</v>
      </c>
      <c r="AH741" s="107">
        <f t="shared" si="153"/>
        <v>0</v>
      </c>
      <c r="AI741" s="107">
        <f t="shared" si="154"/>
        <v>0</v>
      </c>
      <c r="AJ741" s="107">
        <f t="shared" si="155"/>
        <v>0</v>
      </c>
      <c r="AK741" s="107">
        <f t="shared" si="156"/>
        <v>0</v>
      </c>
    </row>
    <row r="742">
      <c r="A742" s="107"/>
      <c r="B742" s="107"/>
      <c r="C742" s="107"/>
      <c r="D742" s="107"/>
      <c r="E742" s="107"/>
      <c r="F742" s="108">
        <f t="shared" si="144"/>
        <v>6975</v>
      </c>
      <c r="G742" s="90" t="s">
        <v>931</v>
      </c>
      <c r="H742" s="14">
        <f>IF(ISNA(VLOOKUP(G742,Round4_Transactions!$A$2:$F$800,2,FALSE)), 0,VLOOKUP(G742,Round4_Transactions!$A$2:$F$800,2,FALSE))</f>
        <v>0</v>
      </c>
      <c r="I742" s="60">
        <f>IF(ISNA(VLOOKUP(G742,Round4_Transactions!$A$2:$F$800,3,FALSE)), 0,VLOOKUP(G742,Round4_Transactions!$A$2:$F$800,3,FALSE))</f>
        <v>0</v>
      </c>
      <c r="J742" s="60">
        <f>IF(ISNA(VLOOKUP(G742,Round4_Transactions!$A$2:$F$800,4,FALSE)), 0,VLOOKUP(G742,Round4_Transactions!$A$2:$F$800,4,FALSE))</f>
        <v>0</v>
      </c>
      <c r="K742" s="60">
        <f>IF(ISNA(VLOOKUP(G742,Round4_Transactions!$A$2:$F$800,5,FALSE)), 0,VLOOKUP(G742,Round4_Transactions!$A$2:$F$800,5,FALSE))</f>
        <v>0</v>
      </c>
      <c r="L742" s="86">
        <f>IF(ISNA(VLOOKUP(G742,Round4_Transactions!$A$2:$F$800,6,FALSE)), 0,VLOOKUP(G742,Round4_Transactions!$A$2:$F$800,6,FALSE))</f>
        <v>0</v>
      </c>
      <c r="M742" s="107">
        <f t="shared" si="79"/>
        <v>0</v>
      </c>
      <c r="N742" s="107">
        <f t="shared" si="81"/>
        <v>0</v>
      </c>
      <c r="O742" s="107">
        <f t="shared" si="82"/>
        <v>0</v>
      </c>
      <c r="P742" s="107">
        <f t="shared" si="83"/>
        <v>0</v>
      </c>
      <c r="Q742" s="107">
        <f t="shared" si="84"/>
        <v>0</v>
      </c>
      <c r="R742" s="107">
        <f t="shared" si="85"/>
        <v>0</v>
      </c>
      <c r="S742" s="107">
        <f t="shared" si="86"/>
        <v>0</v>
      </c>
      <c r="T742" s="107">
        <f t="shared" si="87"/>
        <v>0</v>
      </c>
      <c r="U742" s="107">
        <f t="shared" si="88"/>
        <v>0</v>
      </c>
      <c r="V742" s="107">
        <f t="shared" si="89"/>
        <v>0</v>
      </c>
      <c r="W742" s="107">
        <f t="shared" si="90"/>
        <v>0</v>
      </c>
      <c r="X742" s="107">
        <f t="shared" si="91"/>
        <v>0</v>
      </c>
      <c r="Y742" s="107">
        <f t="shared" si="92"/>
        <v>0</v>
      </c>
      <c r="Z742" s="107">
        <f t="shared" si="145"/>
        <v>0</v>
      </c>
      <c r="AA742" s="107">
        <f t="shared" si="146"/>
        <v>0</v>
      </c>
      <c r="AB742" s="107">
        <f t="shared" si="147"/>
        <v>0</v>
      </c>
      <c r="AC742" s="107">
        <f t="shared" si="148"/>
        <v>0</v>
      </c>
      <c r="AD742" s="107">
        <f t="shared" si="149"/>
        <v>0</v>
      </c>
      <c r="AE742" s="107">
        <f t="shared" si="150"/>
        <v>0</v>
      </c>
      <c r="AF742" s="107">
        <f t="shared" si="151"/>
        <v>0</v>
      </c>
      <c r="AG742" s="107">
        <f t="shared" si="152"/>
        <v>0</v>
      </c>
      <c r="AH742" s="107">
        <f t="shared" si="153"/>
        <v>0</v>
      </c>
      <c r="AI742" s="107">
        <f t="shared" si="154"/>
        <v>0</v>
      </c>
      <c r="AJ742" s="107">
        <f t="shared" si="155"/>
        <v>0</v>
      </c>
      <c r="AK742" s="107">
        <f t="shared" si="156"/>
        <v>0</v>
      </c>
    </row>
    <row r="743">
      <c r="A743" s="107"/>
      <c r="B743" s="107"/>
      <c r="C743" s="107"/>
      <c r="D743" s="107"/>
      <c r="E743" s="107"/>
      <c r="F743" s="108">
        <f t="shared" si="144"/>
        <v>6975</v>
      </c>
      <c r="G743" s="90" t="s">
        <v>932</v>
      </c>
      <c r="H743" s="14">
        <f>IF(ISNA(VLOOKUP(G743,Round4_Transactions!$A$2:$F$800,2,FALSE)), 0,VLOOKUP(G743,Round4_Transactions!$A$2:$F$800,2,FALSE))</f>
        <v>0</v>
      </c>
      <c r="I743" s="60">
        <f>IF(ISNA(VLOOKUP(G743,Round4_Transactions!$A$2:$F$800,3,FALSE)), 0,VLOOKUP(G743,Round4_Transactions!$A$2:$F$800,3,FALSE))</f>
        <v>0</v>
      </c>
      <c r="J743" s="60">
        <f>IF(ISNA(VLOOKUP(G743,Round4_Transactions!$A$2:$F$800,4,FALSE)), 0,VLOOKUP(G743,Round4_Transactions!$A$2:$F$800,4,FALSE))</f>
        <v>0</v>
      </c>
      <c r="K743" s="60">
        <f>IF(ISNA(VLOOKUP(G743,Round4_Transactions!$A$2:$F$800,5,FALSE)), 0,VLOOKUP(G743,Round4_Transactions!$A$2:$F$800,5,FALSE))</f>
        <v>0</v>
      </c>
      <c r="L743" s="86">
        <f>IF(ISNA(VLOOKUP(G743,Round4_Transactions!$A$2:$F$800,6,FALSE)), 0,VLOOKUP(G743,Round4_Transactions!$A$2:$F$800,6,FALSE))</f>
        <v>0</v>
      </c>
      <c r="M743" s="107">
        <f t="shared" si="79"/>
        <v>0</v>
      </c>
      <c r="N743" s="107">
        <f t="shared" si="81"/>
        <v>0</v>
      </c>
      <c r="O743" s="107">
        <f t="shared" si="82"/>
        <v>0</v>
      </c>
      <c r="P743" s="107">
        <f t="shared" si="83"/>
        <v>0</v>
      </c>
      <c r="Q743" s="107">
        <f t="shared" si="84"/>
        <v>0</v>
      </c>
      <c r="R743" s="107">
        <f t="shared" si="85"/>
        <v>0</v>
      </c>
      <c r="S743" s="107">
        <f t="shared" si="86"/>
        <v>0</v>
      </c>
      <c r="T743" s="107">
        <f t="shared" si="87"/>
        <v>0</v>
      </c>
      <c r="U743" s="107">
        <f t="shared" si="88"/>
        <v>0</v>
      </c>
      <c r="V743" s="107">
        <f t="shared" si="89"/>
        <v>0</v>
      </c>
      <c r="W743" s="107">
        <f t="shared" si="90"/>
        <v>0</v>
      </c>
      <c r="X743" s="107">
        <f t="shared" si="91"/>
        <v>0</v>
      </c>
      <c r="Y743" s="107">
        <f t="shared" si="92"/>
        <v>0</v>
      </c>
      <c r="Z743" s="107">
        <f t="shared" si="145"/>
        <v>0</v>
      </c>
      <c r="AA743" s="107">
        <f t="shared" si="146"/>
        <v>0</v>
      </c>
      <c r="AB743" s="107">
        <f t="shared" si="147"/>
        <v>0</v>
      </c>
      <c r="AC743" s="107">
        <f t="shared" si="148"/>
        <v>0</v>
      </c>
      <c r="AD743" s="107">
        <f t="shared" si="149"/>
        <v>0</v>
      </c>
      <c r="AE743" s="107">
        <f t="shared" si="150"/>
        <v>0</v>
      </c>
      <c r="AF743" s="107">
        <f t="shared" si="151"/>
        <v>0</v>
      </c>
      <c r="AG743" s="107">
        <f t="shared" si="152"/>
        <v>0</v>
      </c>
      <c r="AH743" s="107">
        <f t="shared" si="153"/>
        <v>0</v>
      </c>
      <c r="AI743" s="107">
        <f t="shared" si="154"/>
        <v>0</v>
      </c>
      <c r="AJ743" s="107">
        <f t="shared" si="155"/>
        <v>0</v>
      </c>
      <c r="AK743" s="107">
        <f t="shared" si="156"/>
        <v>0</v>
      </c>
    </row>
    <row r="744">
      <c r="A744" s="107"/>
      <c r="B744" s="107"/>
      <c r="C744" s="107"/>
      <c r="D744" s="107"/>
      <c r="E744" s="107"/>
      <c r="F744" s="108">
        <f t="shared" si="144"/>
        <v>6975</v>
      </c>
      <c r="G744" s="90" t="s">
        <v>933</v>
      </c>
      <c r="H744" s="14">
        <f>IF(ISNA(VLOOKUP(G744,Round4_Transactions!$A$2:$F$800,2,FALSE)), 0,VLOOKUP(G744,Round4_Transactions!$A$2:$F$800,2,FALSE))</f>
        <v>0</v>
      </c>
      <c r="I744" s="60">
        <f>IF(ISNA(VLOOKUP(G744,Round4_Transactions!$A$2:$F$800,3,FALSE)), 0,VLOOKUP(G744,Round4_Transactions!$A$2:$F$800,3,FALSE))</f>
        <v>0</v>
      </c>
      <c r="J744" s="60">
        <f>IF(ISNA(VLOOKUP(G744,Round4_Transactions!$A$2:$F$800,4,FALSE)), 0,VLOOKUP(G744,Round4_Transactions!$A$2:$F$800,4,FALSE))</f>
        <v>0</v>
      </c>
      <c r="K744" s="60">
        <f>IF(ISNA(VLOOKUP(G744,Round4_Transactions!$A$2:$F$800,5,FALSE)), 0,VLOOKUP(G744,Round4_Transactions!$A$2:$F$800,5,FALSE))</f>
        <v>0</v>
      </c>
      <c r="L744" s="86">
        <f>IF(ISNA(VLOOKUP(G744,Round4_Transactions!$A$2:$F$800,6,FALSE)), 0,VLOOKUP(G744,Round4_Transactions!$A$2:$F$800,6,FALSE))</f>
        <v>0</v>
      </c>
      <c r="M744" s="107">
        <f t="shared" si="79"/>
        <v>0</v>
      </c>
      <c r="N744" s="107">
        <f t="shared" si="81"/>
        <v>0</v>
      </c>
      <c r="O744" s="107">
        <f t="shared" si="82"/>
        <v>0</v>
      </c>
      <c r="P744" s="107">
        <f t="shared" si="83"/>
        <v>0</v>
      </c>
      <c r="Q744" s="107">
        <f t="shared" si="84"/>
        <v>0</v>
      </c>
      <c r="R744" s="107">
        <f t="shared" si="85"/>
        <v>0</v>
      </c>
      <c r="S744" s="107">
        <f t="shared" si="86"/>
        <v>0</v>
      </c>
      <c r="T744" s="107">
        <f t="shared" si="87"/>
        <v>0</v>
      </c>
      <c r="U744" s="107">
        <f t="shared" si="88"/>
        <v>0</v>
      </c>
      <c r="V744" s="107">
        <f t="shared" si="89"/>
        <v>0</v>
      </c>
      <c r="W744" s="107">
        <f t="shared" si="90"/>
        <v>0</v>
      </c>
      <c r="X744" s="107">
        <f t="shared" si="91"/>
        <v>0</v>
      </c>
      <c r="Y744" s="107">
        <f t="shared" si="92"/>
        <v>0</v>
      </c>
      <c r="Z744" s="107">
        <f t="shared" si="145"/>
        <v>0</v>
      </c>
      <c r="AA744" s="107">
        <f t="shared" si="146"/>
        <v>0</v>
      </c>
      <c r="AB744" s="107">
        <f t="shared" si="147"/>
        <v>0</v>
      </c>
      <c r="AC744" s="107">
        <f t="shared" si="148"/>
        <v>0</v>
      </c>
      <c r="AD744" s="107">
        <f t="shared" si="149"/>
        <v>0</v>
      </c>
      <c r="AE744" s="107">
        <f t="shared" si="150"/>
        <v>0</v>
      </c>
      <c r="AF744" s="107">
        <f t="shared" si="151"/>
        <v>0</v>
      </c>
      <c r="AG744" s="107">
        <f t="shared" si="152"/>
        <v>0</v>
      </c>
      <c r="AH744" s="107">
        <f t="shared" si="153"/>
        <v>0</v>
      </c>
      <c r="AI744" s="107">
        <f t="shared" si="154"/>
        <v>0</v>
      </c>
      <c r="AJ744" s="107">
        <f t="shared" si="155"/>
        <v>0</v>
      </c>
      <c r="AK744" s="107">
        <f t="shared" si="156"/>
        <v>0</v>
      </c>
    </row>
    <row r="745">
      <c r="A745" s="107"/>
      <c r="B745" s="107"/>
      <c r="C745" s="107"/>
      <c r="D745" s="107"/>
      <c r="E745" s="107"/>
      <c r="F745" s="108">
        <f t="shared" si="144"/>
        <v>6975</v>
      </c>
      <c r="G745" s="90" t="s">
        <v>934</v>
      </c>
      <c r="H745" s="14">
        <f>IF(ISNA(VLOOKUP(G745,Round4_Transactions!$A$2:$F$800,2,FALSE)), 0,VLOOKUP(G745,Round4_Transactions!$A$2:$F$800,2,FALSE))</f>
        <v>0</v>
      </c>
      <c r="I745" s="60">
        <f>IF(ISNA(VLOOKUP(G745,Round4_Transactions!$A$2:$F$800,3,FALSE)), 0,VLOOKUP(G745,Round4_Transactions!$A$2:$F$800,3,FALSE))</f>
        <v>0</v>
      </c>
      <c r="J745" s="60">
        <f>IF(ISNA(VLOOKUP(G745,Round4_Transactions!$A$2:$F$800,4,FALSE)), 0,VLOOKUP(G745,Round4_Transactions!$A$2:$F$800,4,FALSE))</f>
        <v>0</v>
      </c>
      <c r="K745" s="60">
        <f>IF(ISNA(VLOOKUP(G745,Round4_Transactions!$A$2:$F$800,5,FALSE)), 0,VLOOKUP(G745,Round4_Transactions!$A$2:$F$800,5,FALSE))</f>
        <v>0</v>
      </c>
      <c r="L745" s="86">
        <f>IF(ISNA(VLOOKUP(G745,Round4_Transactions!$A$2:$F$800,6,FALSE)), 0,VLOOKUP(G745,Round4_Transactions!$A$2:$F$800,6,FALSE))</f>
        <v>0</v>
      </c>
      <c r="M745" s="107">
        <f t="shared" si="79"/>
        <v>0</v>
      </c>
      <c r="N745" s="107">
        <f t="shared" si="81"/>
        <v>0</v>
      </c>
      <c r="O745" s="107">
        <f t="shared" si="82"/>
        <v>0</v>
      </c>
      <c r="P745" s="107">
        <f t="shared" si="83"/>
        <v>0</v>
      </c>
      <c r="Q745" s="107">
        <f t="shared" si="84"/>
        <v>0</v>
      </c>
      <c r="R745" s="107">
        <f t="shared" si="85"/>
        <v>0</v>
      </c>
      <c r="S745" s="107">
        <f t="shared" si="86"/>
        <v>0</v>
      </c>
      <c r="T745" s="107">
        <f t="shared" si="87"/>
        <v>0</v>
      </c>
      <c r="U745" s="107">
        <f t="shared" si="88"/>
        <v>0</v>
      </c>
      <c r="V745" s="107">
        <f t="shared" si="89"/>
        <v>0</v>
      </c>
      <c r="W745" s="107">
        <f t="shared" si="90"/>
        <v>0</v>
      </c>
      <c r="X745" s="107">
        <f t="shared" si="91"/>
        <v>0</v>
      </c>
      <c r="Y745" s="107">
        <f t="shared" si="92"/>
        <v>0</v>
      </c>
      <c r="Z745" s="107">
        <f t="shared" si="145"/>
        <v>0</v>
      </c>
      <c r="AA745" s="107">
        <f t="shared" si="146"/>
        <v>0</v>
      </c>
      <c r="AB745" s="107">
        <f t="shared" si="147"/>
        <v>0</v>
      </c>
      <c r="AC745" s="107">
        <f t="shared" si="148"/>
        <v>0</v>
      </c>
      <c r="AD745" s="107">
        <f t="shared" si="149"/>
        <v>0</v>
      </c>
      <c r="AE745" s="107">
        <f t="shared" si="150"/>
        <v>0</v>
      </c>
      <c r="AF745" s="107">
        <f t="shared" si="151"/>
        <v>0</v>
      </c>
      <c r="AG745" s="107">
        <f t="shared" si="152"/>
        <v>0</v>
      </c>
      <c r="AH745" s="107">
        <f t="shared" si="153"/>
        <v>0</v>
      </c>
      <c r="AI745" s="107">
        <f t="shared" si="154"/>
        <v>0</v>
      </c>
      <c r="AJ745" s="107">
        <f t="shared" si="155"/>
        <v>0</v>
      </c>
      <c r="AK745" s="107">
        <f t="shared" si="156"/>
        <v>0</v>
      </c>
    </row>
    <row r="746">
      <c r="A746" s="107"/>
      <c r="B746" s="107"/>
      <c r="C746" s="107"/>
      <c r="D746" s="107"/>
      <c r="E746" s="107"/>
      <c r="F746" s="108">
        <f t="shared" si="144"/>
        <v>6975</v>
      </c>
      <c r="G746" s="90" t="s">
        <v>935</v>
      </c>
      <c r="H746" s="14">
        <f>IF(ISNA(VLOOKUP(G746,Round4_Transactions!$A$2:$F$800,2,FALSE)), 0,VLOOKUP(G746,Round4_Transactions!$A$2:$F$800,2,FALSE))</f>
        <v>0</v>
      </c>
      <c r="I746" s="60">
        <f>IF(ISNA(VLOOKUP(G746,Round4_Transactions!$A$2:$F$800,3,FALSE)), 0,VLOOKUP(G746,Round4_Transactions!$A$2:$F$800,3,FALSE))</f>
        <v>0</v>
      </c>
      <c r="J746" s="60">
        <f>IF(ISNA(VLOOKUP(G746,Round4_Transactions!$A$2:$F$800,4,FALSE)), 0,VLOOKUP(G746,Round4_Transactions!$A$2:$F$800,4,FALSE))</f>
        <v>0</v>
      </c>
      <c r="K746" s="60">
        <f>IF(ISNA(VLOOKUP(G746,Round4_Transactions!$A$2:$F$800,5,FALSE)), 0,VLOOKUP(G746,Round4_Transactions!$A$2:$F$800,5,FALSE))</f>
        <v>0</v>
      </c>
      <c r="L746" s="86">
        <f>IF(ISNA(VLOOKUP(G746,Round4_Transactions!$A$2:$F$800,6,FALSE)), 0,VLOOKUP(G746,Round4_Transactions!$A$2:$F$800,6,FALSE))</f>
        <v>0</v>
      </c>
      <c r="M746" s="107">
        <f t="shared" si="79"/>
        <v>0</v>
      </c>
      <c r="N746" s="107">
        <f t="shared" si="81"/>
        <v>0</v>
      </c>
      <c r="O746" s="107">
        <f t="shared" si="82"/>
        <v>0</v>
      </c>
      <c r="P746" s="107">
        <f t="shared" si="83"/>
        <v>0</v>
      </c>
      <c r="Q746" s="107">
        <f t="shared" si="84"/>
        <v>0</v>
      </c>
      <c r="R746" s="107">
        <f t="shared" si="85"/>
        <v>0</v>
      </c>
      <c r="S746" s="107">
        <f t="shared" si="86"/>
        <v>0</v>
      </c>
      <c r="T746" s="107">
        <f t="shared" si="87"/>
        <v>0</v>
      </c>
      <c r="U746" s="107">
        <f t="shared" si="88"/>
        <v>0</v>
      </c>
      <c r="V746" s="107">
        <f t="shared" si="89"/>
        <v>0</v>
      </c>
      <c r="W746" s="107">
        <f t="shared" si="90"/>
        <v>0</v>
      </c>
      <c r="X746" s="107">
        <f t="shared" si="91"/>
        <v>0</v>
      </c>
      <c r="Y746" s="107">
        <f t="shared" si="92"/>
        <v>0</v>
      </c>
      <c r="Z746" s="107">
        <f t="shared" si="145"/>
        <v>0</v>
      </c>
      <c r="AA746" s="107">
        <f t="shared" si="146"/>
        <v>0</v>
      </c>
      <c r="AB746" s="107">
        <f t="shared" si="147"/>
        <v>0</v>
      </c>
      <c r="AC746" s="107">
        <f t="shared" si="148"/>
        <v>0</v>
      </c>
      <c r="AD746" s="107">
        <f t="shared" si="149"/>
        <v>0</v>
      </c>
      <c r="AE746" s="107">
        <f t="shared" si="150"/>
        <v>0</v>
      </c>
      <c r="AF746" s="107">
        <f t="shared" si="151"/>
        <v>0</v>
      </c>
      <c r="AG746" s="107">
        <f t="shared" si="152"/>
        <v>0</v>
      </c>
      <c r="AH746" s="107">
        <f t="shared" si="153"/>
        <v>0</v>
      </c>
      <c r="AI746" s="107">
        <f t="shared" si="154"/>
        <v>0</v>
      </c>
      <c r="AJ746" s="107">
        <f t="shared" si="155"/>
        <v>0</v>
      </c>
      <c r="AK746" s="107">
        <f t="shared" si="156"/>
        <v>0</v>
      </c>
    </row>
    <row r="747">
      <c r="A747" s="107"/>
      <c r="B747" s="107"/>
      <c r="C747" s="107"/>
      <c r="D747" s="107"/>
      <c r="E747" s="107"/>
      <c r="F747" s="108">
        <f t="shared" si="144"/>
        <v>6975</v>
      </c>
      <c r="G747" s="90" t="s">
        <v>936</v>
      </c>
      <c r="H747" s="14">
        <f>IF(ISNA(VLOOKUP(G747,Round4_Transactions!$A$2:$F$800,2,FALSE)), 0,VLOOKUP(G747,Round4_Transactions!$A$2:$F$800,2,FALSE))</f>
        <v>0</v>
      </c>
      <c r="I747" s="60">
        <f>IF(ISNA(VLOOKUP(G747,Round4_Transactions!$A$2:$F$800,3,FALSE)), 0,VLOOKUP(G747,Round4_Transactions!$A$2:$F$800,3,FALSE))</f>
        <v>0</v>
      </c>
      <c r="J747" s="60">
        <f>IF(ISNA(VLOOKUP(G747,Round4_Transactions!$A$2:$F$800,4,FALSE)), 0,VLOOKUP(G747,Round4_Transactions!$A$2:$F$800,4,FALSE))</f>
        <v>0</v>
      </c>
      <c r="K747" s="60">
        <f>IF(ISNA(VLOOKUP(G747,Round4_Transactions!$A$2:$F$800,5,FALSE)), 0,VLOOKUP(G747,Round4_Transactions!$A$2:$F$800,5,FALSE))</f>
        <v>0</v>
      </c>
      <c r="L747" s="86">
        <f>IF(ISNA(VLOOKUP(G747,Round4_Transactions!$A$2:$F$800,6,FALSE)), 0,VLOOKUP(G747,Round4_Transactions!$A$2:$F$800,6,FALSE))</f>
        <v>0</v>
      </c>
      <c r="M747" s="107">
        <f t="shared" si="79"/>
        <v>0</v>
      </c>
      <c r="N747" s="107">
        <f t="shared" si="81"/>
        <v>0</v>
      </c>
      <c r="O747" s="107">
        <f t="shared" si="82"/>
        <v>0</v>
      </c>
      <c r="P747" s="107">
        <f t="shared" si="83"/>
        <v>0</v>
      </c>
      <c r="Q747" s="107">
        <f t="shared" si="84"/>
        <v>0</v>
      </c>
      <c r="R747" s="107">
        <f t="shared" si="85"/>
        <v>0</v>
      </c>
      <c r="S747" s="107">
        <f t="shared" si="86"/>
        <v>0</v>
      </c>
      <c r="T747" s="107">
        <f t="shared" si="87"/>
        <v>0</v>
      </c>
      <c r="U747" s="107">
        <f t="shared" si="88"/>
        <v>0</v>
      </c>
      <c r="V747" s="107">
        <f t="shared" si="89"/>
        <v>0</v>
      </c>
      <c r="W747" s="107">
        <f t="shared" si="90"/>
        <v>0</v>
      </c>
      <c r="X747" s="107">
        <f t="shared" si="91"/>
        <v>0</v>
      </c>
      <c r="Y747" s="107">
        <f t="shared" si="92"/>
        <v>0</v>
      </c>
      <c r="Z747" s="107">
        <f t="shared" si="145"/>
        <v>0</v>
      </c>
      <c r="AA747" s="107">
        <f t="shared" si="146"/>
        <v>0</v>
      </c>
      <c r="AB747" s="107">
        <f t="shared" si="147"/>
        <v>0</v>
      </c>
      <c r="AC747" s="107">
        <f t="shared" si="148"/>
        <v>0</v>
      </c>
      <c r="AD747" s="107">
        <f t="shared" si="149"/>
        <v>0</v>
      </c>
      <c r="AE747" s="107">
        <f t="shared" si="150"/>
        <v>0</v>
      </c>
      <c r="AF747" s="107">
        <f t="shared" si="151"/>
        <v>0</v>
      </c>
      <c r="AG747" s="107">
        <f t="shared" si="152"/>
        <v>0</v>
      </c>
      <c r="AH747" s="107">
        <f t="shared" si="153"/>
        <v>0</v>
      </c>
      <c r="AI747" s="107">
        <f t="shared" si="154"/>
        <v>0</v>
      </c>
      <c r="AJ747" s="107">
        <f t="shared" si="155"/>
        <v>0</v>
      </c>
      <c r="AK747" s="107">
        <f t="shared" si="156"/>
        <v>0</v>
      </c>
    </row>
    <row r="748">
      <c r="A748" s="107"/>
      <c r="B748" s="107"/>
      <c r="C748" s="107"/>
      <c r="D748" s="107"/>
      <c r="E748" s="107"/>
      <c r="F748" s="108">
        <f t="shared" si="144"/>
        <v>6975</v>
      </c>
      <c r="G748" s="90" t="s">
        <v>937</v>
      </c>
      <c r="H748" s="14">
        <f>IF(ISNA(VLOOKUP(G748,Round4_Transactions!$A$2:$F$800,2,FALSE)), 0,VLOOKUP(G748,Round4_Transactions!$A$2:$F$800,2,FALSE))</f>
        <v>0</v>
      </c>
      <c r="I748" s="60">
        <f>IF(ISNA(VLOOKUP(G748,Round4_Transactions!$A$2:$F$800,3,FALSE)), 0,VLOOKUP(G748,Round4_Transactions!$A$2:$F$800,3,FALSE))</f>
        <v>0</v>
      </c>
      <c r="J748" s="60">
        <f>IF(ISNA(VLOOKUP(G748,Round4_Transactions!$A$2:$F$800,4,FALSE)), 0,VLOOKUP(G748,Round4_Transactions!$A$2:$F$800,4,FALSE))</f>
        <v>0</v>
      </c>
      <c r="K748" s="60">
        <f>IF(ISNA(VLOOKUP(G748,Round4_Transactions!$A$2:$F$800,5,FALSE)), 0,VLOOKUP(G748,Round4_Transactions!$A$2:$F$800,5,FALSE))</f>
        <v>0</v>
      </c>
      <c r="L748" s="86">
        <f>IF(ISNA(VLOOKUP(G748,Round4_Transactions!$A$2:$F$800,6,FALSE)), 0,VLOOKUP(G748,Round4_Transactions!$A$2:$F$800,6,FALSE))</f>
        <v>0</v>
      </c>
      <c r="M748" s="107">
        <f t="shared" si="79"/>
        <v>0</v>
      </c>
      <c r="N748" s="107">
        <f t="shared" si="81"/>
        <v>0</v>
      </c>
      <c r="O748" s="107">
        <f t="shared" si="82"/>
        <v>0</v>
      </c>
      <c r="P748" s="107">
        <f t="shared" si="83"/>
        <v>0</v>
      </c>
      <c r="Q748" s="107">
        <f t="shared" si="84"/>
        <v>0</v>
      </c>
      <c r="R748" s="107">
        <f t="shared" si="85"/>
        <v>0</v>
      </c>
      <c r="S748" s="107">
        <f t="shared" si="86"/>
        <v>0</v>
      </c>
      <c r="T748" s="107">
        <f t="shared" si="87"/>
        <v>0</v>
      </c>
      <c r="U748" s="107">
        <f t="shared" si="88"/>
        <v>0</v>
      </c>
      <c r="V748" s="107">
        <f t="shared" si="89"/>
        <v>0</v>
      </c>
      <c r="W748" s="107">
        <f t="shared" si="90"/>
        <v>0</v>
      </c>
      <c r="X748" s="107">
        <f t="shared" si="91"/>
        <v>0</v>
      </c>
      <c r="Y748" s="107">
        <f t="shared" si="92"/>
        <v>0</v>
      </c>
      <c r="Z748" s="107">
        <f t="shared" si="145"/>
        <v>0</v>
      </c>
      <c r="AA748" s="107">
        <f t="shared" si="146"/>
        <v>0</v>
      </c>
      <c r="AB748" s="107">
        <f t="shared" si="147"/>
        <v>0</v>
      </c>
      <c r="AC748" s="107">
        <f t="shared" si="148"/>
        <v>0</v>
      </c>
      <c r="AD748" s="107">
        <f t="shared" si="149"/>
        <v>0</v>
      </c>
      <c r="AE748" s="107">
        <f t="shared" si="150"/>
        <v>0</v>
      </c>
      <c r="AF748" s="107">
        <f t="shared" si="151"/>
        <v>0</v>
      </c>
      <c r="AG748" s="107">
        <f t="shared" si="152"/>
        <v>0</v>
      </c>
      <c r="AH748" s="107">
        <f t="shared" si="153"/>
        <v>0</v>
      </c>
      <c r="AI748" s="107">
        <f t="shared" si="154"/>
        <v>0</v>
      </c>
      <c r="AJ748" s="107">
        <f t="shared" si="155"/>
        <v>0</v>
      </c>
      <c r="AK748" s="107">
        <f t="shared" si="156"/>
        <v>0</v>
      </c>
    </row>
    <row r="749">
      <c r="A749" s="107"/>
      <c r="B749" s="107"/>
      <c r="C749" s="107"/>
      <c r="D749" s="107"/>
      <c r="E749" s="107"/>
      <c r="F749" s="108">
        <f t="shared" si="144"/>
        <v>6975</v>
      </c>
      <c r="G749" s="90" t="s">
        <v>938</v>
      </c>
      <c r="H749" s="14">
        <f>IF(ISNA(VLOOKUP(G749,Round4_Transactions!$A$2:$F$800,2,FALSE)), 0,VLOOKUP(G749,Round4_Transactions!$A$2:$F$800,2,FALSE))</f>
        <v>0</v>
      </c>
      <c r="I749" s="60">
        <f>IF(ISNA(VLOOKUP(G749,Round4_Transactions!$A$2:$F$800,3,FALSE)), 0,VLOOKUP(G749,Round4_Transactions!$A$2:$F$800,3,FALSE))</f>
        <v>0</v>
      </c>
      <c r="J749" s="60">
        <f>IF(ISNA(VLOOKUP(G749,Round4_Transactions!$A$2:$F$800,4,FALSE)), 0,VLOOKUP(G749,Round4_Transactions!$A$2:$F$800,4,FALSE))</f>
        <v>0</v>
      </c>
      <c r="K749" s="60">
        <f>IF(ISNA(VLOOKUP(G749,Round4_Transactions!$A$2:$F$800,5,FALSE)), 0,VLOOKUP(G749,Round4_Transactions!$A$2:$F$800,5,FALSE))</f>
        <v>0</v>
      </c>
      <c r="L749" s="86">
        <f>IF(ISNA(VLOOKUP(G749,Round4_Transactions!$A$2:$F$800,6,FALSE)), 0,VLOOKUP(G749,Round4_Transactions!$A$2:$F$800,6,FALSE))</f>
        <v>0</v>
      </c>
      <c r="M749" s="107">
        <f t="shared" si="79"/>
        <v>0</v>
      </c>
      <c r="N749" s="107">
        <f t="shared" si="81"/>
        <v>0</v>
      </c>
      <c r="O749" s="107">
        <f t="shared" si="82"/>
        <v>0</v>
      </c>
      <c r="P749" s="107">
        <f t="shared" si="83"/>
        <v>0</v>
      </c>
      <c r="Q749" s="107">
        <f t="shared" si="84"/>
        <v>0</v>
      </c>
      <c r="R749" s="107">
        <f t="shared" si="85"/>
        <v>0</v>
      </c>
      <c r="S749" s="107">
        <f t="shared" si="86"/>
        <v>0</v>
      </c>
      <c r="T749" s="107">
        <f t="shared" si="87"/>
        <v>0</v>
      </c>
      <c r="U749" s="107">
        <f t="shared" si="88"/>
        <v>0</v>
      </c>
      <c r="V749" s="107">
        <f t="shared" si="89"/>
        <v>0</v>
      </c>
      <c r="W749" s="107">
        <f t="shared" si="90"/>
        <v>0</v>
      </c>
      <c r="X749" s="107">
        <f t="shared" si="91"/>
        <v>0</v>
      </c>
      <c r="Y749" s="107">
        <f t="shared" si="92"/>
        <v>0</v>
      </c>
      <c r="Z749" s="107">
        <f t="shared" si="145"/>
        <v>0</v>
      </c>
      <c r="AA749" s="107">
        <f t="shared" si="146"/>
        <v>0</v>
      </c>
      <c r="AB749" s="107">
        <f t="shared" si="147"/>
        <v>0</v>
      </c>
      <c r="AC749" s="107">
        <f t="shared" si="148"/>
        <v>0</v>
      </c>
      <c r="AD749" s="107">
        <f t="shared" si="149"/>
        <v>0</v>
      </c>
      <c r="AE749" s="107">
        <f t="shared" si="150"/>
        <v>0</v>
      </c>
      <c r="AF749" s="107">
        <f t="shared" si="151"/>
        <v>0</v>
      </c>
      <c r="AG749" s="107">
        <f t="shared" si="152"/>
        <v>0</v>
      </c>
      <c r="AH749" s="107">
        <f t="shared" si="153"/>
        <v>0</v>
      </c>
      <c r="AI749" s="107">
        <f t="shared" si="154"/>
        <v>0</v>
      </c>
      <c r="AJ749" s="107">
        <f t="shared" si="155"/>
        <v>0</v>
      </c>
      <c r="AK749" s="107">
        <f t="shared" si="156"/>
        <v>0</v>
      </c>
    </row>
    <row r="750">
      <c r="A750" s="107"/>
      <c r="B750" s="107"/>
      <c r="C750" s="107"/>
      <c r="D750" s="107"/>
      <c r="E750" s="107"/>
      <c r="F750" s="108">
        <f t="shared" si="144"/>
        <v>6975</v>
      </c>
      <c r="G750" s="90" t="s">
        <v>939</v>
      </c>
      <c r="H750" s="14">
        <f>IF(ISNA(VLOOKUP(G750,Round4_Transactions!$A$2:$F$800,2,FALSE)), 0,VLOOKUP(G750,Round4_Transactions!$A$2:$F$800,2,FALSE))</f>
        <v>0</v>
      </c>
      <c r="I750" s="60">
        <f>IF(ISNA(VLOOKUP(G750,Round4_Transactions!$A$2:$F$800,3,FALSE)), 0,VLOOKUP(G750,Round4_Transactions!$A$2:$F$800,3,FALSE))</f>
        <v>0</v>
      </c>
      <c r="J750" s="60">
        <f>IF(ISNA(VLOOKUP(G750,Round4_Transactions!$A$2:$F$800,4,FALSE)), 0,VLOOKUP(G750,Round4_Transactions!$A$2:$F$800,4,FALSE))</f>
        <v>0</v>
      </c>
      <c r="K750" s="60">
        <f>IF(ISNA(VLOOKUP(G750,Round4_Transactions!$A$2:$F$800,5,FALSE)), 0,VLOOKUP(G750,Round4_Transactions!$A$2:$F$800,5,FALSE))</f>
        <v>0</v>
      </c>
      <c r="L750" s="86">
        <f>IF(ISNA(VLOOKUP(G750,Round4_Transactions!$A$2:$F$800,6,FALSE)), 0,VLOOKUP(G750,Round4_Transactions!$A$2:$F$800,6,FALSE))</f>
        <v>0</v>
      </c>
      <c r="M750" s="107">
        <f t="shared" si="79"/>
        <v>0</v>
      </c>
      <c r="N750" s="107">
        <f t="shared" si="81"/>
        <v>0</v>
      </c>
      <c r="O750" s="107">
        <f t="shared" si="82"/>
        <v>0</v>
      </c>
      <c r="P750" s="107">
        <f t="shared" si="83"/>
        <v>0</v>
      </c>
      <c r="Q750" s="107">
        <f t="shared" si="84"/>
        <v>0</v>
      </c>
      <c r="R750" s="107">
        <f t="shared" si="85"/>
        <v>0</v>
      </c>
      <c r="S750" s="107">
        <f t="shared" si="86"/>
        <v>0</v>
      </c>
      <c r="T750" s="107">
        <f t="shared" si="87"/>
        <v>0</v>
      </c>
      <c r="U750" s="107">
        <f t="shared" si="88"/>
        <v>0</v>
      </c>
      <c r="V750" s="107">
        <f t="shared" si="89"/>
        <v>0</v>
      </c>
      <c r="W750" s="107">
        <f t="shared" si="90"/>
        <v>0</v>
      </c>
      <c r="X750" s="107">
        <f t="shared" si="91"/>
        <v>0</v>
      </c>
      <c r="Y750" s="107">
        <f t="shared" si="92"/>
        <v>0</v>
      </c>
      <c r="Z750" s="107">
        <f t="shared" si="145"/>
        <v>0</v>
      </c>
      <c r="AA750" s="107">
        <f t="shared" si="146"/>
        <v>0</v>
      </c>
      <c r="AB750" s="107">
        <f t="shared" si="147"/>
        <v>0</v>
      </c>
      <c r="AC750" s="107">
        <f t="shared" si="148"/>
        <v>0</v>
      </c>
      <c r="AD750" s="107">
        <f t="shared" si="149"/>
        <v>0</v>
      </c>
      <c r="AE750" s="107">
        <f t="shared" si="150"/>
        <v>0</v>
      </c>
      <c r="AF750" s="107">
        <f t="shared" si="151"/>
        <v>0</v>
      </c>
      <c r="AG750" s="107">
        <f t="shared" si="152"/>
        <v>0</v>
      </c>
      <c r="AH750" s="107">
        <f t="shared" si="153"/>
        <v>0</v>
      </c>
      <c r="AI750" s="107">
        <f t="shared" si="154"/>
        <v>0</v>
      </c>
      <c r="AJ750" s="107">
        <f t="shared" si="155"/>
        <v>0</v>
      </c>
      <c r="AK750" s="107">
        <f t="shared" si="156"/>
        <v>0</v>
      </c>
    </row>
    <row r="751">
      <c r="A751" s="107"/>
      <c r="B751" s="107"/>
      <c r="C751" s="107"/>
      <c r="D751" s="107"/>
      <c r="E751" s="107"/>
      <c r="F751" s="108">
        <f t="shared" si="144"/>
        <v>6975</v>
      </c>
      <c r="G751" s="90" t="s">
        <v>940</v>
      </c>
      <c r="H751" s="14">
        <f>IF(ISNA(VLOOKUP(G751,Round4_Transactions!$A$2:$F$800,2,FALSE)), 0,VLOOKUP(G751,Round4_Transactions!$A$2:$F$800,2,FALSE))</f>
        <v>0</v>
      </c>
      <c r="I751" s="60">
        <f>IF(ISNA(VLOOKUP(G751,Round4_Transactions!$A$2:$F$800,3,FALSE)), 0,VLOOKUP(G751,Round4_Transactions!$A$2:$F$800,3,FALSE))</f>
        <v>0</v>
      </c>
      <c r="J751" s="60">
        <f>IF(ISNA(VLOOKUP(G751,Round4_Transactions!$A$2:$F$800,4,FALSE)), 0,VLOOKUP(G751,Round4_Transactions!$A$2:$F$800,4,FALSE))</f>
        <v>0</v>
      </c>
      <c r="K751" s="60">
        <f>IF(ISNA(VLOOKUP(G751,Round4_Transactions!$A$2:$F$800,5,FALSE)), 0,VLOOKUP(G751,Round4_Transactions!$A$2:$F$800,5,FALSE))</f>
        <v>0</v>
      </c>
      <c r="L751" s="86">
        <f>IF(ISNA(VLOOKUP(G751,Round4_Transactions!$A$2:$F$800,6,FALSE)), 0,VLOOKUP(G751,Round4_Transactions!$A$2:$F$800,6,FALSE))</f>
        <v>0</v>
      </c>
      <c r="M751" s="107">
        <f t="shared" si="79"/>
        <v>0</v>
      </c>
      <c r="N751" s="107">
        <f t="shared" si="81"/>
        <v>0</v>
      </c>
      <c r="O751" s="107">
        <f t="shared" si="82"/>
        <v>0</v>
      </c>
      <c r="P751" s="107">
        <f t="shared" si="83"/>
        <v>0</v>
      </c>
      <c r="Q751" s="107">
        <f t="shared" si="84"/>
        <v>0</v>
      </c>
      <c r="R751" s="107">
        <f t="shared" si="85"/>
        <v>0</v>
      </c>
      <c r="S751" s="107">
        <f t="shared" si="86"/>
        <v>0</v>
      </c>
      <c r="T751" s="107">
        <f t="shared" si="87"/>
        <v>0</v>
      </c>
      <c r="U751" s="107">
        <f t="shared" si="88"/>
        <v>0</v>
      </c>
      <c r="V751" s="107">
        <f t="shared" si="89"/>
        <v>0</v>
      </c>
      <c r="W751" s="107">
        <f t="shared" si="90"/>
        <v>0</v>
      </c>
      <c r="X751" s="107">
        <f t="shared" si="91"/>
        <v>0</v>
      </c>
      <c r="Y751" s="107">
        <f t="shared" si="92"/>
        <v>0</v>
      </c>
      <c r="Z751" s="107">
        <f t="shared" si="145"/>
        <v>0</v>
      </c>
      <c r="AA751" s="107">
        <f t="shared" si="146"/>
        <v>0</v>
      </c>
      <c r="AB751" s="107">
        <f t="shared" si="147"/>
        <v>0</v>
      </c>
      <c r="AC751" s="107">
        <f t="shared" si="148"/>
        <v>0</v>
      </c>
      <c r="AD751" s="107">
        <f t="shared" si="149"/>
        <v>0</v>
      </c>
      <c r="AE751" s="107">
        <f t="shared" si="150"/>
        <v>0</v>
      </c>
      <c r="AF751" s="107">
        <f t="shared" si="151"/>
        <v>0</v>
      </c>
      <c r="AG751" s="107">
        <f t="shared" si="152"/>
        <v>0</v>
      </c>
      <c r="AH751" s="107">
        <f t="shared" si="153"/>
        <v>0</v>
      </c>
      <c r="AI751" s="107">
        <f t="shared" si="154"/>
        <v>0</v>
      </c>
      <c r="AJ751" s="107">
        <f t="shared" si="155"/>
        <v>0</v>
      </c>
      <c r="AK751" s="107">
        <f t="shared" si="156"/>
        <v>0</v>
      </c>
    </row>
    <row r="752">
      <c r="A752" s="107"/>
      <c r="B752" s="107"/>
      <c r="C752" s="107"/>
      <c r="D752" s="107"/>
      <c r="E752" s="107"/>
      <c r="F752" s="108">
        <f t="shared" si="144"/>
        <v>6975</v>
      </c>
      <c r="G752" s="90" t="s">
        <v>941</v>
      </c>
      <c r="H752" s="14">
        <f>IF(ISNA(VLOOKUP(G752,Round4_Transactions!$A$2:$F$800,2,FALSE)), 0,VLOOKUP(G752,Round4_Transactions!$A$2:$F$800,2,FALSE))</f>
        <v>0</v>
      </c>
      <c r="I752" s="60">
        <f>IF(ISNA(VLOOKUP(G752,Round4_Transactions!$A$2:$F$800,3,FALSE)), 0,VLOOKUP(G752,Round4_Transactions!$A$2:$F$800,3,FALSE))</f>
        <v>0</v>
      </c>
      <c r="J752" s="60">
        <f>IF(ISNA(VLOOKUP(G752,Round4_Transactions!$A$2:$F$800,4,FALSE)), 0,VLOOKUP(G752,Round4_Transactions!$A$2:$F$800,4,FALSE))</f>
        <v>0</v>
      </c>
      <c r="K752" s="60">
        <f>IF(ISNA(VLOOKUP(G752,Round4_Transactions!$A$2:$F$800,5,FALSE)), 0,VLOOKUP(G752,Round4_Transactions!$A$2:$F$800,5,FALSE))</f>
        <v>0</v>
      </c>
      <c r="L752" s="86">
        <f>IF(ISNA(VLOOKUP(G752,Round4_Transactions!$A$2:$F$800,6,FALSE)), 0,VLOOKUP(G752,Round4_Transactions!$A$2:$F$800,6,FALSE))</f>
        <v>0</v>
      </c>
      <c r="M752" s="107">
        <f t="shared" si="79"/>
        <v>0</v>
      </c>
      <c r="N752" s="107">
        <f t="shared" si="81"/>
        <v>0</v>
      </c>
      <c r="O752" s="107">
        <f t="shared" si="82"/>
        <v>0</v>
      </c>
      <c r="P752" s="107">
        <f t="shared" si="83"/>
        <v>0</v>
      </c>
      <c r="Q752" s="107">
        <f t="shared" si="84"/>
        <v>0</v>
      </c>
      <c r="R752" s="107">
        <f t="shared" si="85"/>
        <v>0</v>
      </c>
      <c r="S752" s="107">
        <f t="shared" si="86"/>
        <v>0</v>
      </c>
      <c r="T752" s="107">
        <f t="shared" si="87"/>
        <v>0</v>
      </c>
      <c r="U752" s="107">
        <f t="shared" si="88"/>
        <v>0</v>
      </c>
      <c r="V752" s="107">
        <f t="shared" si="89"/>
        <v>0</v>
      </c>
      <c r="W752" s="107">
        <f t="shared" si="90"/>
        <v>0</v>
      </c>
      <c r="X752" s="107">
        <f t="shared" si="91"/>
        <v>0</v>
      </c>
      <c r="Y752" s="107">
        <f t="shared" si="92"/>
        <v>0</v>
      </c>
      <c r="Z752" s="107">
        <f t="shared" si="145"/>
        <v>0</v>
      </c>
      <c r="AA752" s="107">
        <f t="shared" si="146"/>
        <v>0</v>
      </c>
      <c r="AB752" s="107">
        <f t="shared" si="147"/>
        <v>0</v>
      </c>
      <c r="AC752" s="107">
        <f t="shared" si="148"/>
        <v>0</v>
      </c>
      <c r="AD752" s="107">
        <f t="shared" si="149"/>
        <v>0</v>
      </c>
      <c r="AE752" s="107">
        <f t="shared" si="150"/>
        <v>0</v>
      </c>
      <c r="AF752" s="107">
        <f t="shared" si="151"/>
        <v>0</v>
      </c>
      <c r="AG752" s="107">
        <f t="shared" si="152"/>
        <v>0</v>
      </c>
      <c r="AH752" s="107">
        <f t="shared" si="153"/>
        <v>0</v>
      </c>
      <c r="AI752" s="107">
        <f t="shared" si="154"/>
        <v>0</v>
      </c>
      <c r="AJ752" s="107">
        <f t="shared" si="155"/>
        <v>0</v>
      </c>
      <c r="AK752" s="107">
        <f t="shared" si="156"/>
        <v>0</v>
      </c>
    </row>
    <row r="753">
      <c r="A753" s="107"/>
      <c r="B753" s="107"/>
      <c r="C753" s="107"/>
      <c r="D753" s="107"/>
      <c r="E753" s="107"/>
      <c r="F753" s="108">
        <f t="shared" si="144"/>
        <v>6975</v>
      </c>
      <c r="G753" s="90" t="s">
        <v>942</v>
      </c>
      <c r="H753" s="14">
        <f>IF(ISNA(VLOOKUP(G753,Round4_Transactions!$A$2:$F$800,2,FALSE)), 0,VLOOKUP(G753,Round4_Transactions!$A$2:$F$800,2,FALSE))</f>
        <v>0</v>
      </c>
      <c r="I753" s="60">
        <f>IF(ISNA(VLOOKUP(G753,Round4_Transactions!$A$2:$F$800,3,FALSE)), 0,VLOOKUP(G753,Round4_Transactions!$A$2:$F$800,3,FALSE))</f>
        <v>0</v>
      </c>
      <c r="J753" s="60">
        <f>IF(ISNA(VLOOKUP(G753,Round4_Transactions!$A$2:$F$800,4,FALSE)), 0,VLOOKUP(G753,Round4_Transactions!$A$2:$F$800,4,FALSE))</f>
        <v>0</v>
      </c>
      <c r="K753" s="60">
        <f>IF(ISNA(VLOOKUP(G753,Round4_Transactions!$A$2:$F$800,5,FALSE)), 0,VLOOKUP(G753,Round4_Transactions!$A$2:$F$800,5,FALSE))</f>
        <v>0</v>
      </c>
      <c r="L753" s="86">
        <f>IF(ISNA(VLOOKUP(G753,Round4_Transactions!$A$2:$F$800,6,FALSE)), 0,VLOOKUP(G753,Round4_Transactions!$A$2:$F$800,6,FALSE))</f>
        <v>0</v>
      </c>
      <c r="M753" s="107">
        <f t="shared" si="79"/>
        <v>0</v>
      </c>
      <c r="N753" s="107">
        <f t="shared" si="81"/>
        <v>0</v>
      </c>
      <c r="O753" s="107">
        <f t="shared" si="82"/>
        <v>0</v>
      </c>
      <c r="P753" s="107">
        <f t="shared" si="83"/>
        <v>0</v>
      </c>
      <c r="Q753" s="107">
        <f t="shared" si="84"/>
        <v>0</v>
      </c>
      <c r="R753" s="107">
        <f t="shared" si="85"/>
        <v>0</v>
      </c>
      <c r="S753" s="107">
        <f t="shared" si="86"/>
        <v>0</v>
      </c>
      <c r="T753" s="107">
        <f t="shared" si="87"/>
        <v>0</v>
      </c>
      <c r="U753" s="107">
        <f t="shared" si="88"/>
        <v>0</v>
      </c>
      <c r="V753" s="107">
        <f t="shared" si="89"/>
        <v>0</v>
      </c>
      <c r="W753" s="107">
        <f t="shared" si="90"/>
        <v>0</v>
      </c>
      <c r="X753" s="107">
        <f t="shared" si="91"/>
        <v>0</v>
      </c>
      <c r="Y753" s="107">
        <f t="shared" si="92"/>
        <v>0</v>
      </c>
      <c r="Z753" s="107">
        <f t="shared" si="145"/>
        <v>0</v>
      </c>
      <c r="AA753" s="107">
        <f t="shared" si="146"/>
        <v>0</v>
      </c>
      <c r="AB753" s="107">
        <f t="shared" si="147"/>
        <v>0</v>
      </c>
      <c r="AC753" s="107">
        <f t="shared" si="148"/>
        <v>0</v>
      </c>
      <c r="AD753" s="107">
        <f t="shared" si="149"/>
        <v>0</v>
      </c>
      <c r="AE753" s="107">
        <f t="shared" si="150"/>
        <v>0</v>
      </c>
      <c r="AF753" s="107">
        <f t="shared" si="151"/>
        <v>0</v>
      </c>
      <c r="AG753" s="107">
        <f t="shared" si="152"/>
        <v>0</v>
      </c>
      <c r="AH753" s="107">
        <f t="shared" si="153"/>
        <v>0</v>
      </c>
      <c r="AI753" s="107">
        <f t="shared" si="154"/>
        <v>0</v>
      </c>
      <c r="AJ753" s="107">
        <f t="shared" si="155"/>
        <v>0</v>
      </c>
      <c r="AK753" s="107">
        <f t="shared" si="156"/>
        <v>0</v>
      </c>
    </row>
    <row r="754">
      <c r="A754" s="107"/>
      <c r="B754" s="107"/>
      <c r="C754" s="107"/>
      <c r="D754" s="107"/>
      <c r="E754" s="107"/>
      <c r="F754" s="108">
        <f t="shared" si="144"/>
        <v>6975</v>
      </c>
      <c r="G754" s="90" t="s">
        <v>943</v>
      </c>
      <c r="H754" s="14">
        <f>IF(ISNA(VLOOKUP(G754,Round4_Transactions!$A$2:$F$800,2,FALSE)), 0,VLOOKUP(G754,Round4_Transactions!$A$2:$F$800,2,FALSE))</f>
        <v>0</v>
      </c>
      <c r="I754" s="60">
        <f>IF(ISNA(VLOOKUP(G754,Round4_Transactions!$A$2:$F$800,3,FALSE)), 0,VLOOKUP(G754,Round4_Transactions!$A$2:$F$800,3,FALSE))</f>
        <v>0</v>
      </c>
      <c r="J754" s="60">
        <f>IF(ISNA(VLOOKUP(G754,Round4_Transactions!$A$2:$F$800,4,FALSE)), 0,VLOOKUP(G754,Round4_Transactions!$A$2:$F$800,4,FALSE))</f>
        <v>0</v>
      </c>
      <c r="K754" s="60">
        <f>IF(ISNA(VLOOKUP(G754,Round4_Transactions!$A$2:$F$800,5,FALSE)), 0,VLOOKUP(G754,Round4_Transactions!$A$2:$F$800,5,FALSE))</f>
        <v>0</v>
      </c>
      <c r="L754" s="86">
        <f>IF(ISNA(VLOOKUP(G754,Round4_Transactions!$A$2:$F$800,6,FALSE)), 0,VLOOKUP(G754,Round4_Transactions!$A$2:$F$800,6,FALSE))</f>
        <v>0</v>
      </c>
      <c r="M754" s="107">
        <f t="shared" si="79"/>
        <v>0</v>
      </c>
      <c r="N754" s="107">
        <f t="shared" si="81"/>
        <v>0</v>
      </c>
      <c r="O754" s="107">
        <f t="shared" si="82"/>
        <v>0</v>
      </c>
      <c r="P754" s="107">
        <f t="shared" si="83"/>
        <v>0</v>
      </c>
      <c r="Q754" s="107">
        <f t="shared" si="84"/>
        <v>0</v>
      </c>
      <c r="R754" s="107">
        <f t="shared" si="85"/>
        <v>0</v>
      </c>
      <c r="S754" s="107">
        <f t="shared" si="86"/>
        <v>0</v>
      </c>
      <c r="T754" s="107">
        <f t="shared" si="87"/>
        <v>0</v>
      </c>
      <c r="U754" s="107">
        <f t="shared" si="88"/>
        <v>0</v>
      </c>
      <c r="V754" s="107">
        <f t="shared" si="89"/>
        <v>0</v>
      </c>
      <c r="W754" s="107">
        <f t="shared" si="90"/>
        <v>0</v>
      </c>
      <c r="X754" s="107">
        <f t="shared" si="91"/>
        <v>0</v>
      </c>
      <c r="Y754" s="107">
        <f t="shared" si="92"/>
        <v>0</v>
      </c>
      <c r="Z754" s="107">
        <f t="shared" si="145"/>
        <v>0</v>
      </c>
      <c r="AA754" s="107">
        <f t="shared" si="146"/>
        <v>0</v>
      </c>
      <c r="AB754" s="107">
        <f t="shared" si="147"/>
        <v>0</v>
      </c>
      <c r="AC754" s="107">
        <f t="shared" si="148"/>
        <v>0</v>
      </c>
      <c r="AD754" s="107">
        <f t="shared" si="149"/>
        <v>0</v>
      </c>
      <c r="AE754" s="107">
        <f t="shared" si="150"/>
        <v>0</v>
      </c>
      <c r="AF754" s="107">
        <f t="shared" si="151"/>
        <v>0</v>
      </c>
      <c r="AG754" s="107">
        <f t="shared" si="152"/>
        <v>0</v>
      </c>
      <c r="AH754" s="107">
        <f t="shared" si="153"/>
        <v>0</v>
      </c>
      <c r="AI754" s="107">
        <f t="shared" si="154"/>
        <v>0</v>
      </c>
      <c r="AJ754" s="107">
        <f t="shared" si="155"/>
        <v>0</v>
      </c>
      <c r="AK754" s="107">
        <f t="shared" si="156"/>
        <v>0</v>
      </c>
    </row>
    <row r="755">
      <c r="A755" s="107"/>
      <c r="B755" s="107"/>
      <c r="C755" s="107"/>
      <c r="D755" s="107"/>
      <c r="E755" s="107"/>
      <c r="F755" s="108">
        <f t="shared" si="144"/>
        <v>6975</v>
      </c>
      <c r="G755" s="90" t="s">
        <v>944</v>
      </c>
      <c r="H755" s="14">
        <f>IF(ISNA(VLOOKUP(G755,Round4_Transactions!$A$2:$F$800,2,FALSE)), 0,VLOOKUP(G755,Round4_Transactions!$A$2:$F$800,2,FALSE))</f>
        <v>0</v>
      </c>
      <c r="I755" s="60">
        <f>IF(ISNA(VLOOKUP(G755,Round4_Transactions!$A$2:$F$800,3,FALSE)), 0,VLOOKUP(G755,Round4_Transactions!$A$2:$F$800,3,FALSE))</f>
        <v>0</v>
      </c>
      <c r="J755" s="60">
        <f>IF(ISNA(VLOOKUP(G755,Round4_Transactions!$A$2:$F$800,4,FALSE)), 0,VLOOKUP(G755,Round4_Transactions!$A$2:$F$800,4,FALSE))</f>
        <v>0</v>
      </c>
      <c r="K755" s="60">
        <f>IF(ISNA(VLOOKUP(G755,Round4_Transactions!$A$2:$F$800,5,FALSE)), 0,VLOOKUP(G755,Round4_Transactions!$A$2:$F$800,5,FALSE))</f>
        <v>0</v>
      </c>
      <c r="L755" s="86">
        <f>IF(ISNA(VLOOKUP(G755,Round4_Transactions!$A$2:$F$800,6,FALSE)), 0,VLOOKUP(G755,Round4_Transactions!$A$2:$F$800,6,FALSE))</f>
        <v>0</v>
      </c>
      <c r="M755" s="107">
        <f t="shared" si="79"/>
        <v>0</v>
      </c>
      <c r="N755" s="107">
        <f t="shared" si="81"/>
        <v>0</v>
      </c>
      <c r="O755" s="107">
        <f t="shared" si="82"/>
        <v>0</v>
      </c>
      <c r="P755" s="107">
        <f t="shared" si="83"/>
        <v>0</v>
      </c>
      <c r="Q755" s="107">
        <f t="shared" si="84"/>
        <v>0</v>
      </c>
      <c r="R755" s="107">
        <f t="shared" si="85"/>
        <v>0</v>
      </c>
      <c r="S755" s="107">
        <f t="shared" si="86"/>
        <v>0</v>
      </c>
      <c r="T755" s="107">
        <f t="shared" si="87"/>
        <v>0</v>
      </c>
      <c r="U755" s="107">
        <f t="shared" si="88"/>
        <v>0</v>
      </c>
      <c r="V755" s="107">
        <f t="shared" si="89"/>
        <v>0</v>
      </c>
      <c r="W755" s="107">
        <f t="shared" si="90"/>
        <v>0</v>
      </c>
      <c r="X755" s="107">
        <f t="shared" si="91"/>
        <v>0</v>
      </c>
      <c r="Y755" s="107">
        <f t="shared" si="92"/>
        <v>0</v>
      </c>
      <c r="Z755" s="107">
        <f t="shared" si="145"/>
        <v>0</v>
      </c>
      <c r="AA755" s="107">
        <f t="shared" si="146"/>
        <v>0</v>
      </c>
      <c r="AB755" s="107">
        <f t="shared" si="147"/>
        <v>0</v>
      </c>
      <c r="AC755" s="107">
        <f t="shared" si="148"/>
        <v>0</v>
      </c>
      <c r="AD755" s="107">
        <f t="shared" si="149"/>
        <v>0</v>
      </c>
      <c r="AE755" s="107">
        <f t="shared" si="150"/>
        <v>0</v>
      </c>
      <c r="AF755" s="107">
        <f t="shared" si="151"/>
        <v>0</v>
      </c>
      <c r="AG755" s="107">
        <f t="shared" si="152"/>
        <v>0</v>
      </c>
      <c r="AH755" s="107">
        <f t="shared" si="153"/>
        <v>0</v>
      </c>
      <c r="AI755" s="107">
        <f t="shared" si="154"/>
        <v>0</v>
      </c>
      <c r="AJ755" s="107">
        <f t="shared" si="155"/>
        <v>0</v>
      </c>
      <c r="AK755" s="107">
        <f t="shared" si="156"/>
        <v>0</v>
      </c>
    </row>
    <row r="756">
      <c r="A756" s="107"/>
      <c r="B756" s="107"/>
      <c r="C756" s="107"/>
      <c r="D756" s="107"/>
      <c r="E756" s="107"/>
      <c r="F756" s="108">
        <f t="shared" si="144"/>
        <v>6975</v>
      </c>
      <c r="G756" s="90" t="s">
        <v>945</v>
      </c>
      <c r="H756" s="14">
        <f>IF(ISNA(VLOOKUP(G756,Round4_Transactions!$A$2:$F$800,2,FALSE)), 0,VLOOKUP(G756,Round4_Transactions!$A$2:$F$800,2,FALSE))</f>
        <v>0</v>
      </c>
      <c r="I756" s="60">
        <f>IF(ISNA(VLOOKUP(G756,Round4_Transactions!$A$2:$F$800,3,FALSE)), 0,VLOOKUP(G756,Round4_Transactions!$A$2:$F$800,3,FALSE))</f>
        <v>0</v>
      </c>
      <c r="J756" s="60">
        <f>IF(ISNA(VLOOKUP(G756,Round4_Transactions!$A$2:$F$800,4,FALSE)), 0,VLOOKUP(G756,Round4_Transactions!$A$2:$F$800,4,FALSE))</f>
        <v>0</v>
      </c>
      <c r="K756" s="60">
        <f>IF(ISNA(VLOOKUP(G756,Round4_Transactions!$A$2:$F$800,5,FALSE)), 0,VLOOKUP(G756,Round4_Transactions!$A$2:$F$800,5,FALSE))</f>
        <v>0</v>
      </c>
      <c r="L756" s="86">
        <f>IF(ISNA(VLOOKUP(G756,Round4_Transactions!$A$2:$F$800,6,FALSE)), 0,VLOOKUP(G756,Round4_Transactions!$A$2:$F$800,6,FALSE))</f>
        <v>0</v>
      </c>
      <c r="M756" s="107">
        <f t="shared" si="79"/>
        <v>0</v>
      </c>
      <c r="N756" s="107">
        <f t="shared" si="81"/>
        <v>0</v>
      </c>
      <c r="O756" s="107">
        <f t="shared" si="82"/>
        <v>0</v>
      </c>
      <c r="P756" s="107">
        <f t="shared" si="83"/>
        <v>0</v>
      </c>
      <c r="Q756" s="107">
        <f t="shared" si="84"/>
        <v>0</v>
      </c>
      <c r="R756" s="107">
        <f t="shared" si="85"/>
        <v>0</v>
      </c>
      <c r="S756" s="107">
        <f t="shared" si="86"/>
        <v>0</v>
      </c>
      <c r="T756" s="107">
        <f t="shared" si="87"/>
        <v>0</v>
      </c>
      <c r="U756" s="107">
        <f t="shared" si="88"/>
        <v>0</v>
      </c>
      <c r="V756" s="107">
        <f t="shared" si="89"/>
        <v>0</v>
      </c>
      <c r="W756" s="107">
        <f t="shared" si="90"/>
        <v>0</v>
      </c>
      <c r="X756" s="107">
        <f t="shared" si="91"/>
        <v>0</v>
      </c>
      <c r="Y756" s="107">
        <f t="shared" si="92"/>
        <v>0</v>
      </c>
      <c r="Z756" s="107">
        <f t="shared" si="145"/>
        <v>0</v>
      </c>
      <c r="AA756" s="107">
        <f t="shared" si="146"/>
        <v>0</v>
      </c>
      <c r="AB756" s="107">
        <f t="shared" si="147"/>
        <v>0</v>
      </c>
      <c r="AC756" s="107">
        <f t="shared" si="148"/>
        <v>0</v>
      </c>
      <c r="AD756" s="107">
        <f t="shared" si="149"/>
        <v>0</v>
      </c>
      <c r="AE756" s="107">
        <f t="shared" si="150"/>
        <v>0</v>
      </c>
      <c r="AF756" s="107">
        <f t="shared" si="151"/>
        <v>0</v>
      </c>
      <c r="AG756" s="107">
        <f t="shared" si="152"/>
        <v>0</v>
      </c>
      <c r="AH756" s="107">
        <f t="shared" si="153"/>
        <v>0</v>
      </c>
      <c r="AI756" s="107">
        <f t="shared" si="154"/>
        <v>0</v>
      </c>
      <c r="AJ756" s="107">
        <f t="shared" si="155"/>
        <v>0</v>
      </c>
      <c r="AK756" s="107">
        <f t="shared" si="156"/>
        <v>0</v>
      </c>
    </row>
    <row r="757">
      <c r="A757" s="107"/>
      <c r="B757" s="107"/>
      <c r="C757" s="107"/>
      <c r="D757" s="107"/>
      <c r="E757" s="107"/>
      <c r="F757" s="108">
        <f t="shared" si="144"/>
        <v>6975</v>
      </c>
      <c r="G757" s="90" t="s">
        <v>946</v>
      </c>
      <c r="H757" s="14">
        <f>IF(ISNA(VLOOKUP(G757,Round4_Transactions!$A$2:$F$800,2,FALSE)), 0,VLOOKUP(G757,Round4_Transactions!$A$2:$F$800,2,FALSE))</f>
        <v>0</v>
      </c>
      <c r="I757" s="60">
        <f>IF(ISNA(VLOOKUP(G757,Round4_Transactions!$A$2:$F$800,3,FALSE)), 0,VLOOKUP(G757,Round4_Transactions!$A$2:$F$800,3,FALSE))</f>
        <v>0</v>
      </c>
      <c r="J757" s="60">
        <f>IF(ISNA(VLOOKUP(G757,Round4_Transactions!$A$2:$F$800,4,FALSE)), 0,VLOOKUP(G757,Round4_Transactions!$A$2:$F$800,4,FALSE))</f>
        <v>0</v>
      </c>
      <c r="K757" s="60">
        <f>IF(ISNA(VLOOKUP(G757,Round4_Transactions!$A$2:$F$800,5,FALSE)), 0,VLOOKUP(G757,Round4_Transactions!$A$2:$F$800,5,FALSE))</f>
        <v>0</v>
      </c>
      <c r="L757" s="86">
        <f>IF(ISNA(VLOOKUP(G757,Round4_Transactions!$A$2:$F$800,6,FALSE)), 0,VLOOKUP(G757,Round4_Transactions!$A$2:$F$800,6,FALSE))</f>
        <v>0</v>
      </c>
      <c r="M757" s="107">
        <f t="shared" si="79"/>
        <v>0</v>
      </c>
      <c r="N757" s="107">
        <f t="shared" si="81"/>
        <v>0</v>
      </c>
      <c r="O757" s="107">
        <f t="shared" si="82"/>
        <v>0</v>
      </c>
      <c r="P757" s="107">
        <f t="shared" si="83"/>
        <v>0</v>
      </c>
      <c r="Q757" s="107">
        <f t="shared" si="84"/>
        <v>0</v>
      </c>
      <c r="R757" s="107">
        <f t="shared" si="85"/>
        <v>0</v>
      </c>
      <c r="S757" s="107">
        <f t="shared" si="86"/>
        <v>0</v>
      </c>
      <c r="T757" s="107">
        <f t="shared" si="87"/>
        <v>0</v>
      </c>
      <c r="U757" s="107">
        <f t="shared" si="88"/>
        <v>0</v>
      </c>
      <c r="V757" s="107">
        <f t="shared" si="89"/>
        <v>0</v>
      </c>
      <c r="W757" s="107">
        <f t="shared" si="90"/>
        <v>0</v>
      </c>
      <c r="X757" s="107">
        <f t="shared" si="91"/>
        <v>0</v>
      </c>
      <c r="Y757" s="107">
        <f t="shared" si="92"/>
        <v>0</v>
      </c>
      <c r="Z757" s="107">
        <f t="shared" si="145"/>
        <v>0</v>
      </c>
      <c r="AA757" s="107">
        <f t="shared" si="146"/>
        <v>0</v>
      </c>
      <c r="AB757" s="107">
        <f t="shared" si="147"/>
        <v>0</v>
      </c>
      <c r="AC757" s="107">
        <f t="shared" si="148"/>
        <v>0</v>
      </c>
      <c r="AD757" s="107">
        <f t="shared" si="149"/>
        <v>0</v>
      </c>
      <c r="AE757" s="107">
        <f t="shared" si="150"/>
        <v>0</v>
      </c>
      <c r="AF757" s="107">
        <f t="shared" si="151"/>
        <v>0</v>
      </c>
      <c r="AG757" s="107">
        <f t="shared" si="152"/>
        <v>0</v>
      </c>
      <c r="AH757" s="107">
        <f t="shared" si="153"/>
        <v>0</v>
      </c>
      <c r="AI757" s="107">
        <f t="shared" si="154"/>
        <v>0</v>
      </c>
      <c r="AJ757" s="107">
        <f t="shared" si="155"/>
        <v>0</v>
      </c>
      <c r="AK757" s="107">
        <f t="shared" si="156"/>
        <v>0</v>
      </c>
    </row>
    <row r="758">
      <c r="A758" s="107"/>
      <c r="B758" s="107"/>
      <c r="C758" s="107"/>
      <c r="D758" s="107"/>
      <c r="E758" s="107"/>
      <c r="F758" s="108">
        <f t="shared" si="144"/>
        <v>6975</v>
      </c>
      <c r="G758" s="90" t="s">
        <v>947</v>
      </c>
      <c r="H758" s="14">
        <f>IF(ISNA(VLOOKUP(G758,Round4_Transactions!$A$2:$F$800,2,FALSE)), 0,VLOOKUP(G758,Round4_Transactions!$A$2:$F$800,2,FALSE))</f>
        <v>0</v>
      </c>
      <c r="I758" s="60">
        <f>IF(ISNA(VLOOKUP(G758,Round4_Transactions!$A$2:$F$800,3,FALSE)), 0,VLOOKUP(G758,Round4_Transactions!$A$2:$F$800,3,FALSE))</f>
        <v>0</v>
      </c>
      <c r="J758" s="60">
        <f>IF(ISNA(VLOOKUP(G758,Round4_Transactions!$A$2:$F$800,4,FALSE)), 0,VLOOKUP(G758,Round4_Transactions!$A$2:$F$800,4,FALSE))</f>
        <v>0</v>
      </c>
      <c r="K758" s="60">
        <f>IF(ISNA(VLOOKUP(G758,Round4_Transactions!$A$2:$F$800,5,FALSE)), 0,VLOOKUP(G758,Round4_Transactions!$A$2:$F$800,5,FALSE))</f>
        <v>0</v>
      </c>
      <c r="L758" s="86">
        <f>IF(ISNA(VLOOKUP(G758,Round4_Transactions!$A$2:$F$800,6,FALSE)), 0,VLOOKUP(G758,Round4_Transactions!$A$2:$F$800,6,FALSE))</f>
        <v>0</v>
      </c>
      <c r="M758" s="107">
        <f t="shared" si="79"/>
        <v>0</v>
      </c>
      <c r="N758" s="107">
        <f t="shared" si="81"/>
        <v>0</v>
      </c>
      <c r="O758" s="107">
        <f t="shared" si="82"/>
        <v>0</v>
      </c>
      <c r="P758" s="107">
        <f t="shared" si="83"/>
        <v>0</v>
      </c>
      <c r="Q758" s="107">
        <f t="shared" si="84"/>
        <v>0</v>
      </c>
      <c r="R758" s="107">
        <f t="shared" si="85"/>
        <v>0</v>
      </c>
      <c r="S758" s="107">
        <f t="shared" si="86"/>
        <v>0</v>
      </c>
      <c r="T758" s="107">
        <f t="shared" si="87"/>
        <v>0</v>
      </c>
      <c r="U758" s="107">
        <f t="shared" si="88"/>
        <v>0</v>
      </c>
      <c r="V758" s="107">
        <f t="shared" si="89"/>
        <v>0</v>
      </c>
      <c r="W758" s="107">
        <f t="shared" si="90"/>
        <v>0</v>
      </c>
      <c r="X758" s="107">
        <f t="shared" si="91"/>
        <v>0</v>
      </c>
      <c r="Y758" s="107">
        <f t="shared" si="92"/>
        <v>0</v>
      </c>
      <c r="Z758" s="107">
        <f t="shared" si="145"/>
        <v>0</v>
      </c>
      <c r="AA758" s="107">
        <f t="shared" si="146"/>
        <v>0</v>
      </c>
      <c r="AB758" s="107">
        <f t="shared" si="147"/>
        <v>0</v>
      </c>
      <c r="AC758" s="107">
        <f t="shared" si="148"/>
        <v>0</v>
      </c>
      <c r="AD758" s="107">
        <f t="shared" si="149"/>
        <v>0</v>
      </c>
      <c r="AE758" s="107">
        <f t="shared" si="150"/>
        <v>0</v>
      </c>
      <c r="AF758" s="107">
        <f t="shared" si="151"/>
        <v>0</v>
      </c>
      <c r="AG758" s="107">
        <f t="shared" si="152"/>
        <v>0</v>
      </c>
      <c r="AH758" s="107">
        <f t="shared" si="153"/>
        <v>0</v>
      </c>
      <c r="AI758" s="107">
        <f t="shared" si="154"/>
        <v>0</v>
      </c>
      <c r="AJ758" s="107">
        <f t="shared" si="155"/>
        <v>0</v>
      </c>
      <c r="AK758" s="107">
        <f t="shared" si="156"/>
        <v>0</v>
      </c>
    </row>
    <row r="759">
      <c r="A759" s="107"/>
      <c r="B759" s="107"/>
      <c r="C759" s="107"/>
      <c r="D759" s="107"/>
      <c r="E759" s="107"/>
      <c r="F759" s="108">
        <f t="shared" si="144"/>
        <v>6975</v>
      </c>
      <c r="G759" s="90" t="s">
        <v>948</v>
      </c>
      <c r="H759" s="14">
        <f>IF(ISNA(VLOOKUP(G759,Round4_Transactions!$A$2:$F$800,2,FALSE)), 0,VLOOKUP(G759,Round4_Transactions!$A$2:$F$800,2,FALSE))</f>
        <v>0</v>
      </c>
      <c r="I759" s="60">
        <f>IF(ISNA(VLOOKUP(G759,Round4_Transactions!$A$2:$F$800,3,FALSE)), 0,VLOOKUP(G759,Round4_Transactions!$A$2:$F$800,3,FALSE))</f>
        <v>0</v>
      </c>
      <c r="J759" s="60">
        <f>IF(ISNA(VLOOKUP(G759,Round4_Transactions!$A$2:$F$800,4,FALSE)), 0,VLOOKUP(G759,Round4_Transactions!$A$2:$F$800,4,FALSE))</f>
        <v>0</v>
      </c>
      <c r="K759" s="60">
        <f>IF(ISNA(VLOOKUP(G759,Round4_Transactions!$A$2:$F$800,5,FALSE)), 0,VLOOKUP(G759,Round4_Transactions!$A$2:$F$800,5,FALSE))</f>
        <v>0</v>
      </c>
      <c r="L759" s="86">
        <f>IF(ISNA(VLOOKUP(G759,Round4_Transactions!$A$2:$F$800,6,FALSE)), 0,VLOOKUP(G759,Round4_Transactions!$A$2:$F$800,6,FALSE))</f>
        <v>0</v>
      </c>
      <c r="M759" s="107">
        <f t="shared" si="79"/>
        <v>0</v>
      </c>
      <c r="N759" s="107">
        <f t="shared" si="81"/>
        <v>0</v>
      </c>
      <c r="O759" s="107">
        <f t="shared" si="82"/>
        <v>0</v>
      </c>
      <c r="P759" s="107">
        <f t="shared" si="83"/>
        <v>0</v>
      </c>
      <c r="Q759" s="107">
        <f t="shared" si="84"/>
        <v>0</v>
      </c>
      <c r="R759" s="107">
        <f t="shared" si="85"/>
        <v>0</v>
      </c>
      <c r="S759" s="107">
        <f t="shared" si="86"/>
        <v>0</v>
      </c>
      <c r="T759" s="107">
        <f t="shared" si="87"/>
        <v>0</v>
      </c>
      <c r="U759" s="107">
        <f t="shared" si="88"/>
        <v>0</v>
      </c>
      <c r="V759" s="107">
        <f t="shared" si="89"/>
        <v>0</v>
      </c>
      <c r="W759" s="107">
        <f t="shared" si="90"/>
        <v>0</v>
      </c>
      <c r="X759" s="107">
        <f t="shared" si="91"/>
        <v>0</v>
      </c>
      <c r="Y759" s="107">
        <f t="shared" si="92"/>
        <v>0</v>
      </c>
      <c r="Z759" s="107">
        <f t="shared" si="145"/>
        <v>0</v>
      </c>
      <c r="AA759" s="107">
        <f t="shared" si="146"/>
        <v>0</v>
      </c>
      <c r="AB759" s="107">
        <f t="shared" si="147"/>
        <v>0</v>
      </c>
      <c r="AC759" s="107">
        <f t="shared" si="148"/>
        <v>0</v>
      </c>
      <c r="AD759" s="107">
        <f t="shared" si="149"/>
        <v>0</v>
      </c>
      <c r="AE759" s="107">
        <f t="shared" si="150"/>
        <v>0</v>
      </c>
      <c r="AF759" s="107">
        <f t="shared" si="151"/>
        <v>0</v>
      </c>
      <c r="AG759" s="107">
        <f t="shared" si="152"/>
        <v>0</v>
      </c>
      <c r="AH759" s="107">
        <f t="shared" si="153"/>
        <v>0</v>
      </c>
      <c r="AI759" s="107">
        <f t="shared" si="154"/>
        <v>0</v>
      </c>
      <c r="AJ759" s="107">
        <f t="shared" si="155"/>
        <v>0</v>
      </c>
      <c r="AK759" s="107">
        <f t="shared" si="156"/>
        <v>0</v>
      </c>
    </row>
    <row r="760">
      <c r="A760" s="107"/>
      <c r="B760" s="107"/>
      <c r="C760" s="107"/>
      <c r="D760" s="107"/>
      <c r="E760" s="107"/>
      <c r="F760" s="108">
        <f t="shared" si="144"/>
        <v>6975</v>
      </c>
      <c r="G760" s="90" t="s">
        <v>949</v>
      </c>
      <c r="H760" s="14">
        <f>IF(ISNA(VLOOKUP(G760,Round4_Transactions!$A$2:$F$800,2,FALSE)), 0,VLOOKUP(G760,Round4_Transactions!$A$2:$F$800,2,FALSE))</f>
        <v>0</v>
      </c>
      <c r="I760" s="60">
        <f>IF(ISNA(VLOOKUP(G760,Round4_Transactions!$A$2:$F$800,3,FALSE)), 0,VLOOKUP(G760,Round4_Transactions!$A$2:$F$800,3,FALSE))</f>
        <v>0</v>
      </c>
      <c r="J760" s="60">
        <f>IF(ISNA(VLOOKUP(G760,Round4_Transactions!$A$2:$F$800,4,FALSE)), 0,VLOOKUP(G760,Round4_Transactions!$A$2:$F$800,4,FALSE))</f>
        <v>0</v>
      </c>
      <c r="K760" s="60">
        <f>IF(ISNA(VLOOKUP(G760,Round4_Transactions!$A$2:$F$800,5,FALSE)), 0,VLOOKUP(G760,Round4_Transactions!$A$2:$F$800,5,FALSE))</f>
        <v>0</v>
      </c>
      <c r="L760" s="86">
        <f>IF(ISNA(VLOOKUP(G760,Round4_Transactions!$A$2:$F$800,6,FALSE)), 0,VLOOKUP(G760,Round4_Transactions!$A$2:$F$800,6,FALSE))</f>
        <v>0</v>
      </c>
      <c r="M760" s="107">
        <f t="shared" si="79"/>
        <v>0</v>
      </c>
      <c r="N760" s="107">
        <f t="shared" si="81"/>
        <v>0</v>
      </c>
      <c r="O760" s="107">
        <f t="shared" si="82"/>
        <v>0</v>
      </c>
      <c r="P760" s="107">
        <f t="shared" si="83"/>
        <v>0</v>
      </c>
      <c r="Q760" s="107">
        <f t="shared" si="84"/>
        <v>0</v>
      </c>
      <c r="R760" s="107">
        <f t="shared" si="85"/>
        <v>0</v>
      </c>
      <c r="S760" s="107">
        <f t="shared" si="86"/>
        <v>0</v>
      </c>
      <c r="T760" s="107">
        <f t="shared" si="87"/>
        <v>0</v>
      </c>
      <c r="U760" s="107">
        <f t="shared" si="88"/>
        <v>0</v>
      </c>
      <c r="V760" s="107">
        <f t="shared" si="89"/>
        <v>0</v>
      </c>
      <c r="W760" s="107">
        <f t="shared" si="90"/>
        <v>0</v>
      </c>
      <c r="X760" s="107">
        <f t="shared" si="91"/>
        <v>0</v>
      </c>
      <c r="Y760" s="107">
        <f t="shared" si="92"/>
        <v>0</v>
      </c>
      <c r="Z760" s="107">
        <f t="shared" si="145"/>
        <v>0</v>
      </c>
      <c r="AA760" s="107">
        <f t="shared" si="146"/>
        <v>0</v>
      </c>
      <c r="AB760" s="107">
        <f t="shared" si="147"/>
        <v>0</v>
      </c>
      <c r="AC760" s="107">
        <f t="shared" si="148"/>
        <v>0</v>
      </c>
      <c r="AD760" s="107">
        <f t="shared" si="149"/>
        <v>0</v>
      </c>
      <c r="AE760" s="107">
        <f t="shared" si="150"/>
        <v>0</v>
      </c>
      <c r="AF760" s="107">
        <f t="shared" si="151"/>
        <v>0</v>
      </c>
      <c r="AG760" s="107">
        <f t="shared" si="152"/>
        <v>0</v>
      </c>
      <c r="AH760" s="107">
        <f t="shared" si="153"/>
        <v>0</v>
      </c>
      <c r="AI760" s="107">
        <f t="shared" si="154"/>
        <v>0</v>
      </c>
      <c r="AJ760" s="107">
        <f t="shared" si="155"/>
        <v>0</v>
      </c>
      <c r="AK760" s="107">
        <f t="shared" si="156"/>
        <v>0</v>
      </c>
    </row>
    <row r="761">
      <c r="A761" s="107"/>
      <c r="B761" s="107"/>
      <c r="C761" s="107"/>
      <c r="D761" s="107"/>
      <c r="E761" s="107"/>
      <c r="F761" s="108">
        <f t="shared" si="144"/>
        <v>6975</v>
      </c>
      <c r="G761" s="90" t="s">
        <v>950</v>
      </c>
      <c r="H761" s="14">
        <f>IF(ISNA(VLOOKUP(G761,Round4_Transactions!$A$2:$F$800,2,FALSE)), 0,VLOOKUP(G761,Round4_Transactions!$A$2:$F$800,2,FALSE))</f>
        <v>0</v>
      </c>
      <c r="I761" s="60">
        <f>IF(ISNA(VLOOKUP(G761,Round4_Transactions!$A$2:$F$800,3,FALSE)), 0,VLOOKUP(G761,Round4_Transactions!$A$2:$F$800,3,FALSE))</f>
        <v>0</v>
      </c>
      <c r="J761" s="60">
        <f>IF(ISNA(VLOOKUP(G761,Round4_Transactions!$A$2:$F$800,4,FALSE)), 0,VLOOKUP(G761,Round4_Transactions!$A$2:$F$800,4,FALSE))</f>
        <v>0</v>
      </c>
      <c r="K761" s="60">
        <f>IF(ISNA(VLOOKUP(G761,Round4_Transactions!$A$2:$F$800,5,FALSE)), 0,VLOOKUP(G761,Round4_Transactions!$A$2:$F$800,5,FALSE))</f>
        <v>0</v>
      </c>
      <c r="L761" s="86">
        <f>IF(ISNA(VLOOKUP(G761,Round4_Transactions!$A$2:$F$800,6,FALSE)), 0,VLOOKUP(G761,Round4_Transactions!$A$2:$F$800,6,FALSE))</f>
        <v>0</v>
      </c>
      <c r="M761" s="107">
        <f t="shared" si="79"/>
        <v>0</v>
      </c>
      <c r="N761" s="107">
        <f t="shared" si="81"/>
        <v>0</v>
      </c>
      <c r="O761" s="107">
        <f t="shared" si="82"/>
        <v>0</v>
      </c>
      <c r="P761" s="107">
        <f t="shared" si="83"/>
        <v>0</v>
      </c>
      <c r="Q761" s="107">
        <f t="shared" si="84"/>
        <v>0</v>
      </c>
      <c r="R761" s="107">
        <f t="shared" si="85"/>
        <v>0</v>
      </c>
      <c r="S761" s="107">
        <f t="shared" si="86"/>
        <v>0</v>
      </c>
      <c r="T761" s="107">
        <f t="shared" si="87"/>
        <v>0</v>
      </c>
      <c r="U761" s="107">
        <f t="shared" si="88"/>
        <v>0</v>
      </c>
      <c r="V761" s="107">
        <f t="shared" si="89"/>
        <v>0</v>
      </c>
      <c r="W761" s="107">
        <f t="shared" si="90"/>
        <v>0</v>
      </c>
      <c r="X761" s="107">
        <f t="shared" si="91"/>
        <v>0</v>
      </c>
      <c r="Y761" s="107">
        <f t="shared" si="92"/>
        <v>0</v>
      </c>
      <c r="Z761" s="107">
        <f t="shared" si="145"/>
        <v>0</v>
      </c>
      <c r="AA761" s="107">
        <f t="shared" si="146"/>
        <v>0</v>
      </c>
      <c r="AB761" s="107">
        <f t="shared" si="147"/>
        <v>0</v>
      </c>
      <c r="AC761" s="107">
        <f t="shared" si="148"/>
        <v>0</v>
      </c>
      <c r="AD761" s="107">
        <f t="shared" si="149"/>
        <v>0</v>
      </c>
      <c r="AE761" s="107">
        <f t="shared" si="150"/>
        <v>0</v>
      </c>
      <c r="AF761" s="107">
        <f t="shared" si="151"/>
        <v>0</v>
      </c>
      <c r="AG761" s="107">
        <f t="shared" si="152"/>
        <v>0</v>
      </c>
      <c r="AH761" s="107">
        <f t="shared" si="153"/>
        <v>0</v>
      </c>
      <c r="AI761" s="107">
        <f t="shared" si="154"/>
        <v>0</v>
      </c>
      <c r="AJ761" s="107">
        <f t="shared" si="155"/>
        <v>0</v>
      </c>
      <c r="AK761" s="107">
        <f t="shared" si="156"/>
        <v>0</v>
      </c>
    </row>
    <row r="762">
      <c r="A762" s="107"/>
      <c r="B762" s="107"/>
      <c r="C762" s="107"/>
      <c r="D762" s="107"/>
      <c r="E762" s="107"/>
      <c r="F762" s="108">
        <f t="shared" si="144"/>
        <v>6975</v>
      </c>
      <c r="G762" s="90" t="s">
        <v>951</v>
      </c>
      <c r="H762" s="14">
        <f>IF(ISNA(VLOOKUP(G762,Round4_Transactions!$A$2:$F$800,2,FALSE)), 0,VLOOKUP(G762,Round4_Transactions!$A$2:$F$800,2,FALSE))</f>
        <v>0</v>
      </c>
      <c r="I762" s="60">
        <f>IF(ISNA(VLOOKUP(G762,Round4_Transactions!$A$2:$F$800,3,FALSE)), 0,VLOOKUP(G762,Round4_Transactions!$A$2:$F$800,3,FALSE))</f>
        <v>0</v>
      </c>
      <c r="J762" s="60">
        <f>IF(ISNA(VLOOKUP(G762,Round4_Transactions!$A$2:$F$800,4,FALSE)), 0,VLOOKUP(G762,Round4_Transactions!$A$2:$F$800,4,FALSE))</f>
        <v>0</v>
      </c>
      <c r="K762" s="60">
        <f>IF(ISNA(VLOOKUP(G762,Round4_Transactions!$A$2:$F$800,5,FALSE)), 0,VLOOKUP(G762,Round4_Transactions!$A$2:$F$800,5,FALSE))</f>
        <v>0</v>
      </c>
      <c r="L762" s="86">
        <f>IF(ISNA(VLOOKUP(G762,Round4_Transactions!$A$2:$F$800,6,FALSE)), 0,VLOOKUP(G762,Round4_Transactions!$A$2:$F$800,6,FALSE))</f>
        <v>0</v>
      </c>
      <c r="M762" s="107">
        <f t="shared" si="79"/>
        <v>0</v>
      </c>
      <c r="N762" s="107">
        <f t="shared" si="81"/>
        <v>0</v>
      </c>
      <c r="O762" s="107">
        <f t="shared" si="82"/>
        <v>0</v>
      </c>
      <c r="P762" s="107">
        <f t="shared" si="83"/>
        <v>0</v>
      </c>
      <c r="Q762" s="107">
        <f t="shared" si="84"/>
        <v>0</v>
      </c>
      <c r="R762" s="107">
        <f t="shared" si="85"/>
        <v>0</v>
      </c>
      <c r="S762" s="107">
        <f t="shared" si="86"/>
        <v>0</v>
      </c>
      <c r="T762" s="107">
        <f t="shared" si="87"/>
        <v>0</v>
      </c>
      <c r="U762" s="107">
        <f t="shared" si="88"/>
        <v>0</v>
      </c>
      <c r="V762" s="107">
        <f t="shared" si="89"/>
        <v>0</v>
      </c>
      <c r="W762" s="107">
        <f t="shared" si="90"/>
        <v>0</v>
      </c>
      <c r="X762" s="107">
        <f t="shared" si="91"/>
        <v>0</v>
      </c>
      <c r="Y762" s="107">
        <f t="shared" si="92"/>
        <v>0</v>
      </c>
      <c r="Z762" s="107">
        <f t="shared" si="145"/>
        <v>0</v>
      </c>
      <c r="AA762" s="107">
        <f t="shared" si="146"/>
        <v>0</v>
      </c>
      <c r="AB762" s="107">
        <f t="shared" si="147"/>
        <v>0</v>
      </c>
      <c r="AC762" s="107">
        <f t="shared" si="148"/>
        <v>0</v>
      </c>
      <c r="AD762" s="107">
        <f t="shared" si="149"/>
        <v>0</v>
      </c>
      <c r="AE762" s="107">
        <f t="shared" si="150"/>
        <v>0</v>
      </c>
      <c r="AF762" s="107">
        <f t="shared" si="151"/>
        <v>0</v>
      </c>
      <c r="AG762" s="107">
        <f t="shared" si="152"/>
        <v>0</v>
      </c>
      <c r="AH762" s="107">
        <f t="shared" si="153"/>
        <v>0</v>
      </c>
      <c r="AI762" s="107">
        <f t="shared" si="154"/>
        <v>0</v>
      </c>
      <c r="AJ762" s="107">
        <f t="shared" si="155"/>
        <v>0</v>
      </c>
      <c r="AK762" s="107">
        <f t="shared" si="156"/>
        <v>0</v>
      </c>
    </row>
    <row r="763">
      <c r="A763" s="107"/>
      <c r="B763" s="107"/>
      <c r="C763" s="107"/>
      <c r="D763" s="107"/>
      <c r="E763" s="107"/>
      <c r="F763" s="108">
        <f t="shared" si="144"/>
        <v>6975</v>
      </c>
      <c r="G763" s="90" t="s">
        <v>952</v>
      </c>
      <c r="H763" s="14">
        <f>IF(ISNA(VLOOKUP(G763,Round4_Transactions!$A$2:$F$800,2,FALSE)), 0,VLOOKUP(G763,Round4_Transactions!$A$2:$F$800,2,FALSE))</f>
        <v>0</v>
      </c>
      <c r="I763" s="60">
        <f>IF(ISNA(VLOOKUP(G763,Round4_Transactions!$A$2:$F$800,3,FALSE)), 0,VLOOKUP(G763,Round4_Transactions!$A$2:$F$800,3,FALSE))</f>
        <v>0</v>
      </c>
      <c r="J763" s="60">
        <f>IF(ISNA(VLOOKUP(G763,Round4_Transactions!$A$2:$F$800,4,FALSE)), 0,VLOOKUP(G763,Round4_Transactions!$A$2:$F$800,4,FALSE))</f>
        <v>0</v>
      </c>
      <c r="K763" s="60">
        <f>IF(ISNA(VLOOKUP(G763,Round4_Transactions!$A$2:$F$800,5,FALSE)), 0,VLOOKUP(G763,Round4_Transactions!$A$2:$F$800,5,FALSE))</f>
        <v>0</v>
      </c>
      <c r="L763" s="86">
        <f>IF(ISNA(VLOOKUP(G763,Round4_Transactions!$A$2:$F$800,6,FALSE)), 0,VLOOKUP(G763,Round4_Transactions!$A$2:$F$800,6,FALSE))</f>
        <v>0</v>
      </c>
      <c r="M763" s="107">
        <f t="shared" si="79"/>
        <v>0</v>
      </c>
      <c r="N763" s="107">
        <f t="shared" si="81"/>
        <v>0</v>
      </c>
      <c r="O763" s="107">
        <f t="shared" si="82"/>
        <v>0</v>
      </c>
      <c r="P763" s="107">
        <f t="shared" si="83"/>
        <v>0</v>
      </c>
      <c r="Q763" s="107">
        <f t="shared" si="84"/>
        <v>0</v>
      </c>
      <c r="R763" s="107">
        <f t="shared" si="85"/>
        <v>0</v>
      </c>
      <c r="S763" s="107">
        <f t="shared" si="86"/>
        <v>0</v>
      </c>
      <c r="T763" s="107">
        <f t="shared" si="87"/>
        <v>0</v>
      </c>
      <c r="U763" s="107">
        <f t="shared" si="88"/>
        <v>0</v>
      </c>
      <c r="V763" s="107">
        <f t="shared" si="89"/>
        <v>0</v>
      </c>
      <c r="W763" s="107">
        <f t="shared" si="90"/>
        <v>0</v>
      </c>
      <c r="X763" s="107">
        <f t="shared" si="91"/>
        <v>0</v>
      </c>
      <c r="Y763" s="107">
        <f t="shared" si="92"/>
        <v>0</v>
      </c>
      <c r="Z763" s="107">
        <f t="shared" si="145"/>
        <v>0</v>
      </c>
      <c r="AA763" s="107">
        <f t="shared" si="146"/>
        <v>0</v>
      </c>
      <c r="AB763" s="107">
        <f t="shared" si="147"/>
        <v>0</v>
      </c>
      <c r="AC763" s="107">
        <f t="shared" si="148"/>
        <v>0</v>
      </c>
      <c r="AD763" s="107">
        <f t="shared" si="149"/>
        <v>0</v>
      </c>
      <c r="AE763" s="107">
        <f t="shared" si="150"/>
        <v>0</v>
      </c>
      <c r="AF763" s="107">
        <f t="shared" si="151"/>
        <v>0</v>
      </c>
      <c r="AG763" s="107">
        <f t="shared" si="152"/>
        <v>0</v>
      </c>
      <c r="AH763" s="107">
        <f t="shared" si="153"/>
        <v>0</v>
      </c>
      <c r="AI763" s="107">
        <f t="shared" si="154"/>
        <v>0</v>
      </c>
      <c r="AJ763" s="107">
        <f t="shared" si="155"/>
        <v>0</v>
      </c>
      <c r="AK763" s="107">
        <f t="shared" si="156"/>
        <v>0</v>
      </c>
    </row>
    <row r="764">
      <c r="A764" s="107"/>
      <c r="B764" s="107"/>
      <c r="C764" s="107"/>
      <c r="D764" s="107"/>
      <c r="E764" s="107"/>
      <c r="F764" s="108">
        <f t="shared" si="144"/>
        <v>6975</v>
      </c>
      <c r="G764" s="90" t="s">
        <v>953</v>
      </c>
      <c r="H764" s="14">
        <f>IF(ISNA(VLOOKUP(G764,Round4_Transactions!$A$2:$F$800,2,FALSE)), 0,VLOOKUP(G764,Round4_Transactions!$A$2:$F$800,2,FALSE))</f>
        <v>0</v>
      </c>
      <c r="I764" s="60">
        <f>IF(ISNA(VLOOKUP(G764,Round4_Transactions!$A$2:$F$800,3,FALSE)), 0,VLOOKUP(G764,Round4_Transactions!$A$2:$F$800,3,FALSE))</f>
        <v>0</v>
      </c>
      <c r="J764" s="60">
        <f>IF(ISNA(VLOOKUP(G764,Round4_Transactions!$A$2:$F$800,4,FALSE)), 0,VLOOKUP(G764,Round4_Transactions!$A$2:$F$800,4,FALSE))</f>
        <v>0</v>
      </c>
      <c r="K764" s="60">
        <f>IF(ISNA(VLOOKUP(G764,Round4_Transactions!$A$2:$F$800,5,FALSE)), 0,VLOOKUP(G764,Round4_Transactions!$A$2:$F$800,5,FALSE))</f>
        <v>0</v>
      </c>
      <c r="L764" s="86">
        <f>IF(ISNA(VLOOKUP(G764,Round4_Transactions!$A$2:$F$800,6,FALSE)), 0,VLOOKUP(G764,Round4_Transactions!$A$2:$F$800,6,FALSE))</f>
        <v>0</v>
      </c>
      <c r="M764" s="107">
        <f t="shared" si="79"/>
        <v>0</v>
      </c>
      <c r="N764" s="107">
        <f t="shared" si="81"/>
        <v>0</v>
      </c>
      <c r="O764" s="107">
        <f t="shared" si="82"/>
        <v>0</v>
      </c>
      <c r="P764" s="107">
        <f t="shared" si="83"/>
        <v>0</v>
      </c>
      <c r="Q764" s="107">
        <f t="shared" si="84"/>
        <v>0</v>
      </c>
      <c r="R764" s="107">
        <f t="shared" si="85"/>
        <v>0</v>
      </c>
      <c r="S764" s="107">
        <f t="shared" si="86"/>
        <v>0</v>
      </c>
      <c r="T764" s="107">
        <f t="shared" si="87"/>
        <v>0</v>
      </c>
      <c r="U764" s="107">
        <f t="shared" si="88"/>
        <v>0</v>
      </c>
      <c r="V764" s="107">
        <f t="shared" si="89"/>
        <v>0</v>
      </c>
      <c r="W764" s="107">
        <f t="shared" si="90"/>
        <v>0</v>
      </c>
      <c r="X764" s="107">
        <f t="shared" si="91"/>
        <v>0</v>
      </c>
      <c r="Y764" s="107">
        <f t="shared" si="92"/>
        <v>0</v>
      </c>
      <c r="Z764" s="107">
        <f t="shared" si="145"/>
        <v>0</v>
      </c>
      <c r="AA764" s="107">
        <f t="shared" si="146"/>
        <v>0</v>
      </c>
      <c r="AB764" s="107">
        <f t="shared" si="147"/>
        <v>0</v>
      </c>
      <c r="AC764" s="107">
        <f t="shared" si="148"/>
        <v>0</v>
      </c>
      <c r="AD764" s="107">
        <f t="shared" si="149"/>
        <v>0</v>
      </c>
      <c r="AE764" s="107">
        <f t="shared" si="150"/>
        <v>0</v>
      </c>
      <c r="AF764" s="107">
        <f t="shared" si="151"/>
        <v>0</v>
      </c>
      <c r="AG764" s="107">
        <f t="shared" si="152"/>
        <v>0</v>
      </c>
      <c r="AH764" s="107">
        <f t="shared" si="153"/>
        <v>0</v>
      </c>
      <c r="AI764" s="107">
        <f t="shared" si="154"/>
        <v>0</v>
      </c>
      <c r="AJ764" s="107">
        <f t="shared" si="155"/>
        <v>0</v>
      </c>
      <c r="AK764" s="107">
        <f t="shared" si="156"/>
        <v>0</v>
      </c>
    </row>
    <row r="765">
      <c r="A765" s="107"/>
      <c r="B765" s="107"/>
      <c r="C765" s="107"/>
      <c r="D765" s="107"/>
      <c r="E765" s="107"/>
      <c r="F765" s="108">
        <f t="shared" si="144"/>
        <v>6975</v>
      </c>
      <c r="G765" s="90" t="s">
        <v>954</v>
      </c>
      <c r="H765" s="14">
        <f>IF(ISNA(VLOOKUP(G765,Round4_Transactions!$A$2:$F$800,2,FALSE)), 0,VLOOKUP(G765,Round4_Transactions!$A$2:$F$800,2,FALSE))</f>
        <v>0</v>
      </c>
      <c r="I765" s="60">
        <f>IF(ISNA(VLOOKUP(G765,Round4_Transactions!$A$2:$F$800,3,FALSE)), 0,VLOOKUP(G765,Round4_Transactions!$A$2:$F$800,3,FALSE))</f>
        <v>0</v>
      </c>
      <c r="J765" s="60">
        <f>IF(ISNA(VLOOKUP(G765,Round4_Transactions!$A$2:$F$800,4,FALSE)), 0,VLOOKUP(G765,Round4_Transactions!$A$2:$F$800,4,FALSE))</f>
        <v>0</v>
      </c>
      <c r="K765" s="60">
        <f>IF(ISNA(VLOOKUP(G765,Round4_Transactions!$A$2:$F$800,5,FALSE)), 0,VLOOKUP(G765,Round4_Transactions!$A$2:$F$800,5,FALSE))</f>
        <v>0</v>
      </c>
      <c r="L765" s="86">
        <f>IF(ISNA(VLOOKUP(G765,Round4_Transactions!$A$2:$F$800,6,FALSE)), 0,VLOOKUP(G765,Round4_Transactions!$A$2:$F$800,6,FALSE))</f>
        <v>0</v>
      </c>
      <c r="M765" s="107">
        <f t="shared" si="79"/>
        <v>0</v>
      </c>
      <c r="N765" s="107">
        <f t="shared" si="81"/>
        <v>0</v>
      </c>
      <c r="O765" s="107">
        <f t="shared" si="82"/>
        <v>0</v>
      </c>
      <c r="P765" s="107">
        <f t="shared" si="83"/>
        <v>0</v>
      </c>
      <c r="Q765" s="107">
        <f t="shared" si="84"/>
        <v>0</v>
      </c>
      <c r="R765" s="107">
        <f t="shared" si="85"/>
        <v>0</v>
      </c>
      <c r="S765" s="107">
        <f t="shared" si="86"/>
        <v>0</v>
      </c>
      <c r="T765" s="107">
        <f t="shared" si="87"/>
        <v>0</v>
      </c>
      <c r="U765" s="107">
        <f t="shared" si="88"/>
        <v>0</v>
      </c>
      <c r="V765" s="107">
        <f t="shared" si="89"/>
        <v>0</v>
      </c>
      <c r="W765" s="107">
        <f t="shared" si="90"/>
        <v>0</v>
      </c>
      <c r="X765" s="107">
        <f t="shared" si="91"/>
        <v>0</v>
      </c>
      <c r="Y765" s="107">
        <f t="shared" si="92"/>
        <v>0</v>
      </c>
      <c r="Z765" s="107">
        <f t="shared" si="145"/>
        <v>0</v>
      </c>
      <c r="AA765" s="107">
        <f t="shared" si="146"/>
        <v>0</v>
      </c>
      <c r="AB765" s="107">
        <f t="shared" si="147"/>
        <v>0</v>
      </c>
      <c r="AC765" s="107">
        <f t="shared" si="148"/>
        <v>0</v>
      </c>
      <c r="AD765" s="107">
        <f t="shared" si="149"/>
        <v>0</v>
      </c>
      <c r="AE765" s="107">
        <f t="shared" si="150"/>
        <v>0</v>
      </c>
      <c r="AF765" s="107">
        <f t="shared" si="151"/>
        <v>0</v>
      </c>
      <c r="AG765" s="107">
        <f t="shared" si="152"/>
        <v>0</v>
      </c>
      <c r="AH765" s="107">
        <f t="shared" si="153"/>
        <v>0</v>
      </c>
      <c r="AI765" s="107">
        <f t="shared" si="154"/>
        <v>0</v>
      </c>
      <c r="AJ765" s="107">
        <f t="shared" si="155"/>
        <v>0</v>
      </c>
      <c r="AK765" s="107">
        <f t="shared" si="156"/>
        <v>0</v>
      </c>
    </row>
    <row r="766">
      <c r="A766" s="107"/>
      <c r="B766" s="107"/>
      <c r="C766" s="107"/>
      <c r="D766" s="107"/>
      <c r="E766" s="107"/>
      <c r="F766" s="108">
        <f t="shared" si="144"/>
        <v>6975</v>
      </c>
      <c r="G766" s="90" t="s">
        <v>955</v>
      </c>
      <c r="H766" s="14">
        <f>IF(ISNA(VLOOKUP(G766,Round4_Transactions!$A$2:$F$800,2,FALSE)), 0,VLOOKUP(G766,Round4_Transactions!$A$2:$F$800,2,FALSE))</f>
        <v>0</v>
      </c>
      <c r="I766" s="60">
        <f>IF(ISNA(VLOOKUP(G766,Round4_Transactions!$A$2:$F$800,3,FALSE)), 0,VLOOKUP(G766,Round4_Transactions!$A$2:$F$800,3,FALSE))</f>
        <v>0</v>
      </c>
      <c r="J766" s="60">
        <f>IF(ISNA(VLOOKUP(G766,Round4_Transactions!$A$2:$F$800,4,FALSE)), 0,VLOOKUP(G766,Round4_Transactions!$A$2:$F$800,4,FALSE))</f>
        <v>0</v>
      </c>
      <c r="K766" s="60">
        <f>IF(ISNA(VLOOKUP(G766,Round4_Transactions!$A$2:$F$800,5,FALSE)), 0,VLOOKUP(G766,Round4_Transactions!$A$2:$F$800,5,FALSE))</f>
        <v>0</v>
      </c>
      <c r="L766" s="86">
        <f>IF(ISNA(VLOOKUP(G766,Round4_Transactions!$A$2:$F$800,6,FALSE)), 0,VLOOKUP(G766,Round4_Transactions!$A$2:$F$800,6,FALSE))</f>
        <v>0</v>
      </c>
      <c r="M766" s="107">
        <f t="shared" si="79"/>
        <v>0</v>
      </c>
      <c r="N766" s="107">
        <f t="shared" si="81"/>
        <v>0</v>
      </c>
      <c r="O766" s="107">
        <f t="shared" si="82"/>
        <v>0</v>
      </c>
      <c r="P766" s="107">
        <f t="shared" si="83"/>
        <v>0</v>
      </c>
      <c r="Q766" s="107">
        <f t="shared" si="84"/>
        <v>0</v>
      </c>
      <c r="R766" s="107">
        <f t="shared" si="85"/>
        <v>0</v>
      </c>
      <c r="S766" s="107">
        <f t="shared" si="86"/>
        <v>0</v>
      </c>
      <c r="T766" s="107">
        <f t="shared" si="87"/>
        <v>0</v>
      </c>
      <c r="U766" s="107">
        <f t="shared" si="88"/>
        <v>0</v>
      </c>
      <c r="V766" s="107">
        <f t="shared" si="89"/>
        <v>0</v>
      </c>
      <c r="W766" s="107">
        <f t="shared" si="90"/>
        <v>0</v>
      </c>
      <c r="X766" s="107">
        <f t="shared" si="91"/>
        <v>0</v>
      </c>
      <c r="Y766" s="107">
        <f t="shared" si="92"/>
        <v>0</v>
      </c>
      <c r="Z766" s="107">
        <f t="shared" si="145"/>
        <v>0</v>
      </c>
      <c r="AA766" s="107">
        <f t="shared" si="146"/>
        <v>0</v>
      </c>
      <c r="AB766" s="107">
        <f t="shared" si="147"/>
        <v>0</v>
      </c>
      <c r="AC766" s="107">
        <f t="shared" si="148"/>
        <v>0</v>
      </c>
      <c r="AD766" s="107">
        <f t="shared" si="149"/>
        <v>0</v>
      </c>
      <c r="AE766" s="107">
        <f t="shared" si="150"/>
        <v>0</v>
      </c>
      <c r="AF766" s="107">
        <f t="shared" si="151"/>
        <v>0</v>
      </c>
      <c r="AG766" s="107">
        <f t="shared" si="152"/>
        <v>0</v>
      </c>
      <c r="AH766" s="107">
        <f t="shared" si="153"/>
        <v>0</v>
      </c>
      <c r="AI766" s="107">
        <f t="shared" si="154"/>
        <v>0</v>
      </c>
      <c r="AJ766" s="107">
        <f t="shared" si="155"/>
        <v>0</v>
      </c>
      <c r="AK766" s="107">
        <f t="shared" si="156"/>
        <v>0</v>
      </c>
    </row>
    <row r="767">
      <c r="A767" s="107"/>
      <c r="B767" s="107"/>
      <c r="C767" s="107"/>
      <c r="D767" s="107"/>
      <c r="E767" s="107"/>
      <c r="F767" s="108">
        <f t="shared" si="144"/>
        <v>6975</v>
      </c>
      <c r="G767" s="90" t="s">
        <v>956</v>
      </c>
      <c r="H767" s="14">
        <f>IF(ISNA(VLOOKUP(G767,Round4_Transactions!$A$2:$F$800,2,FALSE)), 0,VLOOKUP(G767,Round4_Transactions!$A$2:$F$800,2,FALSE))</f>
        <v>0</v>
      </c>
      <c r="I767" s="60">
        <f>IF(ISNA(VLOOKUP(G767,Round4_Transactions!$A$2:$F$800,3,FALSE)), 0,VLOOKUP(G767,Round4_Transactions!$A$2:$F$800,3,FALSE))</f>
        <v>0</v>
      </c>
      <c r="J767" s="60">
        <f>IF(ISNA(VLOOKUP(G767,Round4_Transactions!$A$2:$F$800,4,FALSE)), 0,VLOOKUP(G767,Round4_Transactions!$A$2:$F$800,4,FALSE))</f>
        <v>0</v>
      </c>
      <c r="K767" s="60">
        <f>IF(ISNA(VLOOKUP(G767,Round4_Transactions!$A$2:$F$800,5,FALSE)), 0,VLOOKUP(G767,Round4_Transactions!$A$2:$F$800,5,FALSE))</f>
        <v>0</v>
      </c>
      <c r="L767" s="86">
        <f>IF(ISNA(VLOOKUP(G767,Round4_Transactions!$A$2:$F$800,6,FALSE)), 0,VLOOKUP(G767,Round4_Transactions!$A$2:$F$800,6,FALSE))</f>
        <v>0</v>
      </c>
      <c r="M767" s="107">
        <f t="shared" si="79"/>
        <v>0</v>
      </c>
      <c r="N767" s="107">
        <f t="shared" si="81"/>
        <v>0</v>
      </c>
      <c r="O767" s="107">
        <f t="shared" si="82"/>
        <v>0</v>
      </c>
      <c r="P767" s="107">
        <f t="shared" si="83"/>
        <v>0</v>
      </c>
      <c r="Q767" s="107">
        <f t="shared" si="84"/>
        <v>0</v>
      </c>
      <c r="R767" s="107">
        <f t="shared" si="85"/>
        <v>0</v>
      </c>
      <c r="S767" s="107">
        <f t="shared" si="86"/>
        <v>0</v>
      </c>
      <c r="T767" s="107">
        <f t="shared" si="87"/>
        <v>0</v>
      </c>
      <c r="U767" s="107">
        <f t="shared" si="88"/>
        <v>0</v>
      </c>
      <c r="V767" s="107">
        <f t="shared" si="89"/>
        <v>0</v>
      </c>
      <c r="W767" s="107">
        <f t="shared" si="90"/>
        <v>0</v>
      </c>
      <c r="X767" s="107">
        <f t="shared" si="91"/>
        <v>0</v>
      </c>
      <c r="Y767" s="107">
        <f t="shared" si="92"/>
        <v>0</v>
      </c>
      <c r="Z767" s="107">
        <f t="shared" si="145"/>
        <v>0</v>
      </c>
      <c r="AA767" s="107">
        <f t="shared" si="146"/>
        <v>0</v>
      </c>
      <c r="AB767" s="107">
        <f t="shared" si="147"/>
        <v>0</v>
      </c>
      <c r="AC767" s="107">
        <f t="shared" si="148"/>
        <v>0</v>
      </c>
      <c r="AD767" s="107">
        <f t="shared" si="149"/>
        <v>0</v>
      </c>
      <c r="AE767" s="107">
        <f t="shared" si="150"/>
        <v>0</v>
      </c>
      <c r="AF767" s="107">
        <f t="shared" si="151"/>
        <v>0</v>
      </c>
      <c r="AG767" s="107">
        <f t="shared" si="152"/>
        <v>0</v>
      </c>
      <c r="AH767" s="107">
        <f t="shared" si="153"/>
        <v>0</v>
      </c>
      <c r="AI767" s="107">
        <f t="shared" si="154"/>
        <v>0</v>
      </c>
      <c r="AJ767" s="107">
        <f t="shared" si="155"/>
        <v>0</v>
      </c>
      <c r="AK767" s="107">
        <f t="shared" si="156"/>
        <v>0</v>
      </c>
    </row>
    <row r="768">
      <c r="A768" s="107"/>
      <c r="B768" s="107"/>
      <c r="C768" s="107"/>
      <c r="D768" s="107"/>
      <c r="E768" s="107"/>
      <c r="F768" s="108">
        <f t="shared" si="144"/>
        <v>6975</v>
      </c>
      <c r="G768" s="90" t="s">
        <v>957</v>
      </c>
      <c r="H768" s="14">
        <f>IF(ISNA(VLOOKUP(G768,Round4_Transactions!$A$2:$F$800,2,FALSE)), 0,VLOOKUP(G768,Round4_Transactions!$A$2:$F$800,2,FALSE))</f>
        <v>0</v>
      </c>
      <c r="I768" s="60">
        <f>IF(ISNA(VLOOKUP(G768,Round4_Transactions!$A$2:$F$800,3,FALSE)), 0,VLOOKUP(G768,Round4_Transactions!$A$2:$F$800,3,FALSE))</f>
        <v>0</v>
      </c>
      <c r="J768" s="60">
        <f>IF(ISNA(VLOOKUP(G768,Round4_Transactions!$A$2:$F$800,4,FALSE)), 0,VLOOKUP(G768,Round4_Transactions!$A$2:$F$800,4,FALSE))</f>
        <v>0</v>
      </c>
      <c r="K768" s="60">
        <f>IF(ISNA(VLOOKUP(G768,Round4_Transactions!$A$2:$F$800,5,FALSE)), 0,VLOOKUP(G768,Round4_Transactions!$A$2:$F$800,5,FALSE))</f>
        <v>0</v>
      </c>
      <c r="L768" s="86">
        <f>IF(ISNA(VLOOKUP(G768,Round4_Transactions!$A$2:$F$800,6,FALSE)), 0,VLOOKUP(G768,Round4_Transactions!$A$2:$F$800,6,FALSE))</f>
        <v>0</v>
      </c>
      <c r="M768" s="107">
        <f t="shared" si="79"/>
        <v>0</v>
      </c>
      <c r="N768" s="107">
        <f t="shared" si="81"/>
        <v>0</v>
      </c>
      <c r="O768" s="107">
        <f t="shared" si="82"/>
        <v>0</v>
      </c>
      <c r="P768" s="107">
        <f t="shared" si="83"/>
        <v>0</v>
      </c>
      <c r="Q768" s="107">
        <f t="shared" si="84"/>
        <v>0</v>
      </c>
      <c r="R768" s="107">
        <f t="shared" si="85"/>
        <v>0</v>
      </c>
      <c r="S768" s="107">
        <f t="shared" si="86"/>
        <v>0</v>
      </c>
      <c r="T768" s="107">
        <f t="shared" si="87"/>
        <v>0</v>
      </c>
      <c r="U768" s="107">
        <f t="shared" si="88"/>
        <v>0</v>
      </c>
      <c r="V768" s="107">
        <f t="shared" si="89"/>
        <v>0</v>
      </c>
      <c r="W768" s="107">
        <f t="shared" si="90"/>
        <v>0</v>
      </c>
      <c r="X768" s="107">
        <f t="shared" si="91"/>
        <v>0</v>
      </c>
      <c r="Y768" s="107">
        <f t="shared" si="92"/>
        <v>0</v>
      </c>
      <c r="Z768" s="107">
        <f t="shared" si="145"/>
        <v>0</v>
      </c>
      <c r="AA768" s="107">
        <f t="shared" si="146"/>
        <v>0</v>
      </c>
      <c r="AB768" s="107">
        <f t="shared" si="147"/>
        <v>0</v>
      </c>
      <c r="AC768" s="107">
        <f t="shared" si="148"/>
        <v>0</v>
      </c>
      <c r="AD768" s="107">
        <f t="shared" si="149"/>
        <v>0</v>
      </c>
      <c r="AE768" s="107">
        <f t="shared" si="150"/>
        <v>0</v>
      </c>
      <c r="AF768" s="107">
        <f t="shared" si="151"/>
        <v>0</v>
      </c>
      <c r="AG768" s="107">
        <f t="shared" si="152"/>
        <v>0</v>
      </c>
      <c r="AH768" s="107">
        <f t="shared" si="153"/>
        <v>0</v>
      </c>
      <c r="AI768" s="107">
        <f t="shared" si="154"/>
        <v>0</v>
      </c>
      <c r="AJ768" s="107">
        <f t="shared" si="155"/>
        <v>0</v>
      </c>
      <c r="AK768" s="107">
        <f t="shared" si="156"/>
        <v>0</v>
      </c>
    </row>
    <row r="769">
      <c r="A769" s="107"/>
      <c r="B769" s="107"/>
      <c r="C769" s="107"/>
      <c r="D769" s="107"/>
      <c r="E769" s="107"/>
      <c r="F769" s="108">
        <f t="shared" si="144"/>
        <v>6975</v>
      </c>
      <c r="G769" s="90" t="s">
        <v>958</v>
      </c>
      <c r="H769" s="14">
        <f>IF(ISNA(VLOOKUP(G769,Round4_Transactions!$A$2:$F$800,2,FALSE)), 0,VLOOKUP(G769,Round4_Transactions!$A$2:$F$800,2,FALSE))</f>
        <v>0</v>
      </c>
      <c r="I769" s="60">
        <f>IF(ISNA(VLOOKUP(G769,Round4_Transactions!$A$2:$F$800,3,FALSE)), 0,VLOOKUP(G769,Round4_Transactions!$A$2:$F$800,3,FALSE))</f>
        <v>0</v>
      </c>
      <c r="J769" s="60">
        <f>IF(ISNA(VLOOKUP(G769,Round4_Transactions!$A$2:$F$800,4,FALSE)), 0,VLOOKUP(G769,Round4_Transactions!$A$2:$F$800,4,FALSE))</f>
        <v>0</v>
      </c>
      <c r="K769" s="60">
        <f>IF(ISNA(VLOOKUP(G769,Round4_Transactions!$A$2:$F$800,5,FALSE)), 0,VLOOKUP(G769,Round4_Transactions!$A$2:$F$800,5,FALSE))</f>
        <v>0</v>
      </c>
      <c r="L769" s="86">
        <f>IF(ISNA(VLOOKUP(G769,Round4_Transactions!$A$2:$F$800,6,FALSE)), 0,VLOOKUP(G769,Round4_Transactions!$A$2:$F$800,6,FALSE))</f>
        <v>0</v>
      </c>
      <c r="M769" s="107">
        <f t="shared" si="79"/>
        <v>0</v>
      </c>
      <c r="N769" s="107">
        <f t="shared" si="81"/>
        <v>0</v>
      </c>
      <c r="O769" s="107">
        <f t="shared" si="82"/>
        <v>0</v>
      </c>
      <c r="P769" s="107">
        <f t="shared" si="83"/>
        <v>0</v>
      </c>
      <c r="Q769" s="107">
        <f t="shared" si="84"/>
        <v>0</v>
      </c>
      <c r="R769" s="107">
        <f t="shared" si="85"/>
        <v>0</v>
      </c>
      <c r="S769" s="107">
        <f t="shared" si="86"/>
        <v>0</v>
      </c>
      <c r="T769" s="107">
        <f t="shared" si="87"/>
        <v>0</v>
      </c>
      <c r="U769" s="107">
        <f t="shared" si="88"/>
        <v>0</v>
      </c>
      <c r="V769" s="107">
        <f t="shared" si="89"/>
        <v>0</v>
      </c>
      <c r="W769" s="107">
        <f t="shared" si="90"/>
        <v>0</v>
      </c>
      <c r="X769" s="107">
        <f t="shared" si="91"/>
        <v>0</v>
      </c>
      <c r="Y769" s="107">
        <f t="shared" si="92"/>
        <v>0</v>
      </c>
      <c r="Z769" s="107">
        <f t="shared" si="145"/>
        <v>0</v>
      </c>
      <c r="AA769" s="107">
        <f t="shared" si="146"/>
        <v>0</v>
      </c>
      <c r="AB769" s="107">
        <f t="shared" si="147"/>
        <v>0</v>
      </c>
      <c r="AC769" s="107">
        <f t="shared" si="148"/>
        <v>0</v>
      </c>
      <c r="AD769" s="107">
        <f t="shared" si="149"/>
        <v>0</v>
      </c>
      <c r="AE769" s="107">
        <f t="shared" si="150"/>
        <v>0</v>
      </c>
      <c r="AF769" s="107">
        <f t="shared" si="151"/>
        <v>0</v>
      </c>
      <c r="AG769" s="107">
        <f t="shared" si="152"/>
        <v>0</v>
      </c>
      <c r="AH769" s="107">
        <f t="shared" si="153"/>
        <v>0</v>
      </c>
      <c r="AI769" s="107">
        <f t="shared" si="154"/>
        <v>0</v>
      </c>
      <c r="AJ769" s="107">
        <f t="shared" si="155"/>
        <v>0</v>
      </c>
      <c r="AK769" s="107">
        <f t="shared" si="156"/>
        <v>0</v>
      </c>
    </row>
    <row r="770">
      <c r="A770" s="107"/>
      <c r="B770" s="107"/>
      <c r="C770" s="107"/>
      <c r="D770" s="107"/>
      <c r="E770" s="107"/>
      <c r="F770" s="108">
        <f t="shared" si="144"/>
        <v>6975</v>
      </c>
      <c r="G770" s="90" t="s">
        <v>959</v>
      </c>
      <c r="H770" s="14">
        <f>IF(ISNA(VLOOKUP(G770,Round4_Transactions!$A$2:$F$800,2,FALSE)), 0,VLOOKUP(G770,Round4_Transactions!$A$2:$F$800,2,FALSE))</f>
        <v>0</v>
      </c>
      <c r="I770" s="60">
        <f>IF(ISNA(VLOOKUP(G770,Round4_Transactions!$A$2:$F$800,3,FALSE)), 0,VLOOKUP(G770,Round4_Transactions!$A$2:$F$800,3,FALSE))</f>
        <v>0</v>
      </c>
      <c r="J770" s="60">
        <f>IF(ISNA(VLOOKUP(G770,Round4_Transactions!$A$2:$F$800,4,FALSE)), 0,VLOOKUP(G770,Round4_Transactions!$A$2:$F$800,4,FALSE))</f>
        <v>0</v>
      </c>
      <c r="K770" s="60">
        <f>IF(ISNA(VLOOKUP(G770,Round4_Transactions!$A$2:$F$800,5,FALSE)), 0,VLOOKUP(G770,Round4_Transactions!$A$2:$F$800,5,FALSE))</f>
        <v>0</v>
      </c>
      <c r="L770" s="86">
        <f>IF(ISNA(VLOOKUP(G770,Round4_Transactions!$A$2:$F$800,6,FALSE)), 0,VLOOKUP(G770,Round4_Transactions!$A$2:$F$800,6,FALSE))</f>
        <v>0</v>
      </c>
      <c r="M770" s="107">
        <f t="shared" si="79"/>
        <v>0</v>
      </c>
      <c r="N770" s="107">
        <f t="shared" si="81"/>
        <v>0</v>
      </c>
      <c r="O770" s="107">
        <f t="shared" si="82"/>
        <v>0</v>
      </c>
      <c r="P770" s="107">
        <f t="shared" si="83"/>
        <v>0</v>
      </c>
      <c r="Q770" s="107">
        <f t="shared" si="84"/>
        <v>0</v>
      </c>
      <c r="R770" s="107">
        <f t="shared" si="85"/>
        <v>0</v>
      </c>
      <c r="S770" s="107">
        <f t="shared" si="86"/>
        <v>0</v>
      </c>
      <c r="T770" s="107">
        <f t="shared" si="87"/>
        <v>0</v>
      </c>
      <c r="U770" s="107">
        <f t="shared" si="88"/>
        <v>0</v>
      </c>
      <c r="V770" s="107">
        <f t="shared" si="89"/>
        <v>0</v>
      </c>
      <c r="W770" s="107">
        <f t="shared" si="90"/>
        <v>0</v>
      </c>
      <c r="X770" s="107">
        <f t="shared" si="91"/>
        <v>0</v>
      </c>
      <c r="Y770" s="107">
        <f t="shared" si="92"/>
        <v>0</v>
      </c>
      <c r="Z770" s="107">
        <f t="shared" si="145"/>
        <v>0</v>
      </c>
      <c r="AA770" s="107">
        <f t="shared" si="146"/>
        <v>0</v>
      </c>
      <c r="AB770" s="107">
        <f t="shared" si="147"/>
        <v>0</v>
      </c>
      <c r="AC770" s="107">
        <f t="shared" si="148"/>
        <v>0</v>
      </c>
      <c r="AD770" s="107">
        <f t="shared" si="149"/>
        <v>0</v>
      </c>
      <c r="AE770" s="107">
        <f t="shared" si="150"/>
        <v>0</v>
      </c>
      <c r="AF770" s="107">
        <f t="shared" si="151"/>
        <v>0</v>
      </c>
      <c r="AG770" s="107">
        <f t="shared" si="152"/>
        <v>0</v>
      </c>
      <c r="AH770" s="107">
        <f t="shared" si="153"/>
        <v>0</v>
      </c>
      <c r="AI770" s="107">
        <f t="shared" si="154"/>
        <v>0</v>
      </c>
      <c r="AJ770" s="107">
        <f t="shared" si="155"/>
        <v>0</v>
      </c>
      <c r="AK770" s="107">
        <f t="shared" si="156"/>
        <v>0</v>
      </c>
    </row>
    <row r="771">
      <c r="A771" s="107"/>
      <c r="B771" s="107"/>
      <c r="C771" s="107"/>
      <c r="D771" s="107"/>
      <c r="E771" s="107"/>
      <c r="F771" s="108">
        <f t="shared" si="144"/>
        <v>6975</v>
      </c>
      <c r="G771" s="90" t="s">
        <v>960</v>
      </c>
      <c r="H771" s="14">
        <f>IF(ISNA(VLOOKUP(G771,Round4_Transactions!$A$2:$F$800,2,FALSE)), 0,VLOOKUP(G771,Round4_Transactions!$A$2:$F$800,2,FALSE))</f>
        <v>0</v>
      </c>
      <c r="I771" s="60">
        <f>IF(ISNA(VLOOKUP(G771,Round4_Transactions!$A$2:$F$800,3,FALSE)), 0,VLOOKUP(G771,Round4_Transactions!$A$2:$F$800,3,FALSE))</f>
        <v>0</v>
      </c>
      <c r="J771" s="60">
        <f>IF(ISNA(VLOOKUP(G771,Round4_Transactions!$A$2:$F$800,4,FALSE)), 0,VLOOKUP(G771,Round4_Transactions!$A$2:$F$800,4,FALSE))</f>
        <v>0</v>
      </c>
      <c r="K771" s="60">
        <f>IF(ISNA(VLOOKUP(G771,Round4_Transactions!$A$2:$F$800,5,FALSE)), 0,VLOOKUP(G771,Round4_Transactions!$A$2:$F$800,5,FALSE))</f>
        <v>0</v>
      </c>
      <c r="L771" s="86">
        <f>IF(ISNA(VLOOKUP(G771,Round4_Transactions!$A$2:$F$800,6,FALSE)), 0,VLOOKUP(G771,Round4_Transactions!$A$2:$F$800,6,FALSE))</f>
        <v>0</v>
      </c>
      <c r="M771" s="107">
        <f t="shared" si="79"/>
        <v>0</v>
      </c>
      <c r="N771" s="107">
        <f t="shared" si="81"/>
        <v>0</v>
      </c>
      <c r="O771" s="107">
        <f t="shared" si="82"/>
        <v>0</v>
      </c>
      <c r="P771" s="107">
        <f t="shared" si="83"/>
        <v>0</v>
      </c>
      <c r="Q771" s="107">
        <f t="shared" si="84"/>
        <v>0</v>
      </c>
      <c r="R771" s="107">
        <f t="shared" si="85"/>
        <v>0</v>
      </c>
      <c r="S771" s="107">
        <f t="shared" si="86"/>
        <v>0</v>
      </c>
      <c r="T771" s="107">
        <f t="shared" si="87"/>
        <v>0</v>
      </c>
      <c r="U771" s="107">
        <f t="shared" si="88"/>
        <v>0</v>
      </c>
      <c r="V771" s="107">
        <f t="shared" si="89"/>
        <v>0</v>
      </c>
      <c r="W771" s="107">
        <f t="shared" si="90"/>
        <v>0</v>
      </c>
      <c r="X771" s="107">
        <f t="shared" si="91"/>
        <v>0</v>
      </c>
      <c r="Y771" s="107">
        <f t="shared" si="92"/>
        <v>0</v>
      </c>
      <c r="Z771" s="107">
        <f t="shared" si="145"/>
        <v>0</v>
      </c>
      <c r="AA771" s="107">
        <f t="shared" si="146"/>
        <v>0</v>
      </c>
      <c r="AB771" s="107">
        <f t="shared" si="147"/>
        <v>0</v>
      </c>
      <c r="AC771" s="107">
        <f t="shared" si="148"/>
        <v>0</v>
      </c>
      <c r="AD771" s="107">
        <f t="shared" si="149"/>
        <v>0</v>
      </c>
      <c r="AE771" s="107">
        <f t="shared" si="150"/>
        <v>0</v>
      </c>
      <c r="AF771" s="107">
        <f t="shared" si="151"/>
        <v>0</v>
      </c>
      <c r="AG771" s="107">
        <f t="shared" si="152"/>
        <v>0</v>
      </c>
      <c r="AH771" s="107">
        <f t="shared" si="153"/>
        <v>0</v>
      </c>
      <c r="AI771" s="107">
        <f t="shared" si="154"/>
        <v>0</v>
      </c>
      <c r="AJ771" s="107">
        <f t="shared" si="155"/>
        <v>0</v>
      </c>
      <c r="AK771" s="107">
        <f t="shared" si="156"/>
        <v>0</v>
      </c>
    </row>
    <row r="772">
      <c r="A772" s="107"/>
      <c r="B772" s="107"/>
      <c r="C772" s="107"/>
      <c r="D772" s="107"/>
      <c r="E772" s="107"/>
      <c r="F772" s="108">
        <f t="shared" si="144"/>
        <v>6975</v>
      </c>
      <c r="G772" s="90" t="s">
        <v>961</v>
      </c>
      <c r="H772" s="14">
        <f>IF(ISNA(VLOOKUP(G772,Round4_Transactions!$A$2:$F$800,2,FALSE)), 0,VLOOKUP(G772,Round4_Transactions!$A$2:$F$800,2,FALSE))</f>
        <v>0</v>
      </c>
      <c r="I772" s="60">
        <f>IF(ISNA(VLOOKUP(G772,Round4_Transactions!$A$2:$F$800,3,FALSE)), 0,VLOOKUP(G772,Round4_Transactions!$A$2:$F$800,3,FALSE))</f>
        <v>0</v>
      </c>
      <c r="J772" s="60">
        <f>IF(ISNA(VLOOKUP(G772,Round4_Transactions!$A$2:$F$800,4,FALSE)), 0,VLOOKUP(G772,Round4_Transactions!$A$2:$F$800,4,FALSE))</f>
        <v>0</v>
      </c>
      <c r="K772" s="60">
        <f>IF(ISNA(VLOOKUP(G772,Round4_Transactions!$A$2:$F$800,5,FALSE)), 0,VLOOKUP(G772,Round4_Transactions!$A$2:$F$800,5,FALSE))</f>
        <v>0</v>
      </c>
      <c r="L772" s="86">
        <f>IF(ISNA(VLOOKUP(G772,Round4_Transactions!$A$2:$F$800,6,FALSE)), 0,VLOOKUP(G772,Round4_Transactions!$A$2:$F$800,6,FALSE))</f>
        <v>0</v>
      </c>
      <c r="M772" s="107">
        <f t="shared" si="79"/>
        <v>0</v>
      </c>
      <c r="N772" s="107">
        <f t="shared" si="81"/>
        <v>0</v>
      </c>
      <c r="O772" s="107">
        <f t="shared" si="82"/>
        <v>0</v>
      </c>
      <c r="P772" s="107">
        <f t="shared" si="83"/>
        <v>0</v>
      </c>
      <c r="Q772" s="107">
        <f t="shared" si="84"/>
        <v>0</v>
      </c>
      <c r="R772" s="107">
        <f t="shared" si="85"/>
        <v>0</v>
      </c>
      <c r="S772" s="107">
        <f t="shared" si="86"/>
        <v>0</v>
      </c>
      <c r="T772" s="107">
        <f t="shared" si="87"/>
        <v>0</v>
      </c>
      <c r="U772" s="107">
        <f t="shared" si="88"/>
        <v>0</v>
      </c>
      <c r="V772" s="107">
        <f t="shared" si="89"/>
        <v>0</v>
      </c>
      <c r="W772" s="107">
        <f t="shared" si="90"/>
        <v>0</v>
      </c>
      <c r="X772" s="107">
        <f t="shared" si="91"/>
        <v>0</v>
      </c>
      <c r="Y772" s="107">
        <f t="shared" si="92"/>
        <v>0</v>
      </c>
      <c r="Z772" s="107">
        <f t="shared" si="145"/>
        <v>0</v>
      </c>
      <c r="AA772" s="107">
        <f t="shared" si="146"/>
        <v>0</v>
      </c>
      <c r="AB772" s="107">
        <f t="shared" si="147"/>
        <v>0</v>
      </c>
      <c r="AC772" s="107">
        <f t="shared" si="148"/>
        <v>0</v>
      </c>
      <c r="AD772" s="107">
        <f t="shared" si="149"/>
        <v>0</v>
      </c>
      <c r="AE772" s="107">
        <f t="shared" si="150"/>
        <v>0</v>
      </c>
      <c r="AF772" s="107">
        <f t="shared" si="151"/>
        <v>0</v>
      </c>
      <c r="AG772" s="107">
        <f t="shared" si="152"/>
        <v>0</v>
      </c>
      <c r="AH772" s="107">
        <f t="shared" si="153"/>
        <v>0</v>
      </c>
      <c r="AI772" s="107">
        <f t="shared" si="154"/>
        <v>0</v>
      </c>
      <c r="AJ772" s="107">
        <f t="shared" si="155"/>
        <v>0</v>
      </c>
      <c r="AK772" s="107">
        <f t="shared" si="156"/>
        <v>0</v>
      </c>
    </row>
    <row r="773">
      <c r="A773" s="107"/>
      <c r="B773" s="107"/>
      <c r="C773" s="107"/>
      <c r="D773" s="107"/>
      <c r="E773" s="107"/>
      <c r="F773" s="108">
        <f t="shared" si="144"/>
        <v>6975</v>
      </c>
      <c r="G773" s="90" t="s">
        <v>962</v>
      </c>
      <c r="H773" s="14">
        <f>IF(ISNA(VLOOKUP(G773,Round4_Transactions!$A$2:$F$800,2,FALSE)), 0,VLOOKUP(G773,Round4_Transactions!$A$2:$F$800,2,FALSE))</f>
        <v>0</v>
      </c>
      <c r="I773" s="60">
        <f>IF(ISNA(VLOOKUP(G773,Round4_Transactions!$A$2:$F$800,3,FALSE)), 0,VLOOKUP(G773,Round4_Transactions!$A$2:$F$800,3,FALSE))</f>
        <v>0</v>
      </c>
      <c r="J773" s="60">
        <f>IF(ISNA(VLOOKUP(G773,Round4_Transactions!$A$2:$F$800,4,FALSE)), 0,VLOOKUP(G773,Round4_Transactions!$A$2:$F$800,4,FALSE))</f>
        <v>0</v>
      </c>
      <c r="K773" s="60">
        <f>IF(ISNA(VLOOKUP(G773,Round4_Transactions!$A$2:$F$800,5,FALSE)), 0,VLOOKUP(G773,Round4_Transactions!$A$2:$F$800,5,FALSE))</f>
        <v>0</v>
      </c>
      <c r="L773" s="86">
        <f>IF(ISNA(VLOOKUP(G773,Round4_Transactions!$A$2:$F$800,6,FALSE)), 0,VLOOKUP(G773,Round4_Transactions!$A$2:$F$800,6,FALSE))</f>
        <v>0</v>
      </c>
      <c r="M773" s="107">
        <f t="shared" si="79"/>
        <v>0</v>
      </c>
      <c r="N773" s="107">
        <f t="shared" si="81"/>
        <v>0</v>
      </c>
      <c r="O773" s="107">
        <f t="shared" si="82"/>
        <v>0</v>
      </c>
      <c r="P773" s="107">
        <f t="shared" si="83"/>
        <v>0</v>
      </c>
      <c r="Q773" s="107">
        <f t="shared" si="84"/>
        <v>0</v>
      </c>
      <c r="R773" s="107">
        <f t="shared" si="85"/>
        <v>0</v>
      </c>
      <c r="S773" s="107">
        <f t="shared" si="86"/>
        <v>0</v>
      </c>
      <c r="T773" s="107">
        <f t="shared" si="87"/>
        <v>0</v>
      </c>
      <c r="U773" s="107">
        <f t="shared" si="88"/>
        <v>0</v>
      </c>
      <c r="V773" s="107">
        <f t="shared" si="89"/>
        <v>0</v>
      </c>
      <c r="W773" s="107">
        <f t="shared" si="90"/>
        <v>0</v>
      </c>
      <c r="X773" s="107">
        <f t="shared" si="91"/>
        <v>0</v>
      </c>
      <c r="Y773" s="107">
        <f t="shared" si="92"/>
        <v>0</v>
      </c>
      <c r="Z773" s="107">
        <f t="shared" si="145"/>
        <v>0</v>
      </c>
      <c r="AA773" s="107">
        <f t="shared" si="146"/>
        <v>0</v>
      </c>
      <c r="AB773" s="107">
        <f t="shared" si="147"/>
        <v>0</v>
      </c>
      <c r="AC773" s="107">
        <f t="shared" si="148"/>
        <v>0</v>
      </c>
      <c r="AD773" s="107">
        <f t="shared" si="149"/>
        <v>0</v>
      </c>
      <c r="AE773" s="107">
        <f t="shared" si="150"/>
        <v>0</v>
      </c>
      <c r="AF773" s="107">
        <f t="shared" si="151"/>
        <v>0</v>
      </c>
      <c r="AG773" s="107">
        <f t="shared" si="152"/>
        <v>0</v>
      </c>
      <c r="AH773" s="107">
        <f t="shared" si="153"/>
        <v>0</v>
      </c>
      <c r="AI773" s="107">
        <f t="shared" si="154"/>
        <v>0</v>
      </c>
      <c r="AJ773" s="107">
        <f t="shared" si="155"/>
        <v>0</v>
      </c>
      <c r="AK773" s="107">
        <f t="shared" si="156"/>
        <v>0</v>
      </c>
    </row>
    <row r="774">
      <c r="A774" s="107"/>
      <c r="B774" s="107"/>
      <c r="C774" s="107"/>
      <c r="D774" s="107"/>
      <c r="E774" s="107"/>
      <c r="F774" s="108">
        <f t="shared" si="144"/>
        <v>6975</v>
      </c>
      <c r="G774" s="90" t="s">
        <v>963</v>
      </c>
      <c r="H774" s="14">
        <f>IF(ISNA(VLOOKUP(G774,Round4_Transactions!$A$2:$F$800,2,FALSE)), 0,VLOOKUP(G774,Round4_Transactions!$A$2:$F$800,2,FALSE))</f>
        <v>0</v>
      </c>
      <c r="I774" s="60">
        <f>IF(ISNA(VLOOKUP(G774,Round4_Transactions!$A$2:$F$800,3,FALSE)), 0,VLOOKUP(G774,Round4_Transactions!$A$2:$F$800,3,FALSE))</f>
        <v>0</v>
      </c>
      <c r="J774" s="60">
        <f>IF(ISNA(VLOOKUP(G774,Round4_Transactions!$A$2:$F$800,4,FALSE)), 0,VLOOKUP(G774,Round4_Transactions!$A$2:$F$800,4,FALSE))</f>
        <v>0</v>
      </c>
      <c r="K774" s="60">
        <f>IF(ISNA(VLOOKUP(G774,Round4_Transactions!$A$2:$F$800,5,FALSE)), 0,VLOOKUP(G774,Round4_Transactions!$A$2:$F$800,5,FALSE))</f>
        <v>0</v>
      </c>
      <c r="L774" s="86">
        <f>IF(ISNA(VLOOKUP(G774,Round4_Transactions!$A$2:$F$800,6,FALSE)), 0,VLOOKUP(G774,Round4_Transactions!$A$2:$F$800,6,FALSE))</f>
        <v>0</v>
      </c>
      <c r="M774" s="107">
        <f t="shared" si="79"/>
        <v>0</v>
      </c>
      <c r="N774" s="107">
        <f t="shared" si="81"/>
        <v>0</v>
      </c>
      <c r="O774" s="107">
        <f t="shared" si="82"/>
        <v>0</v>
      </c>
      <c r="P774" s="107">
        <f t="shared" si="83"/>
        <v>0</v>
      </c>
      <c r="Q774" s="107">
        <f t="shared" si="84"/>
        <v>0</v>
      </c>
      <c r="R774" s="107">
        <f t="shared" si="85"/>
        <v>0</v>
      </c>
      <c r="S774" s="107">
        <f t="shared" si="86"/>
        <v>0</v>
      </c>
      <c r="T774" s="107">
        <f t="shared" si="87"/>
        <v>0</v>
      </c>
      <c r="U774" s="107">
        <f t="shared" si="88"/>
        <v>0</v>
      </c>
      <c r="V774" s="107">
        <f t="shared" si="89"/>
        <v>0</v>
      </c>
      <c r="W774" s="107">
        <f t="shared" si="90"/>
        <v>0</v>
      </c>
      <c r="X774" s="107">
        <f t="shared" si="91"/>
        <v>0</v>
      </c>
      <c r="Y774" s="107">
        <f t="shared" si="92"/>
        <v>0</v>
      </c>
      <c r="Z774" s="107">
        <f t="shared" si="145"/>
        <v>0</v>
      </c>
      <c r="AA774" s="107">
        <f t="shared" si="146"/>
        <v>0</v>
      </c>
      <c r="AB774" s="107">
        <f t="shared" si="147"/>
        <v>0</v>
      </c>
      <c r="AC774" s="107">
        <f t="shared" si="148"/>
        <v>0</v>
      </c>
      <c r="AD774" s="107">
        <f t="shared" si="149"/>
        <v>0</v>
      </c>
      <c r="AE774" s="107">
        <f t="shared" si="150"/>
        <v>0</v>
      </c>
      <c r="AF774" s="107">
        <f t="shared" si="151"/>
        <v>0</v>
      </c>
      <c r="AG774" s="107">
        <f t="shared" si="152"/>
        <v>0</v>
      </c>
      <c r="AH774" s="107">
        <f t="shared" si="153"/>
        <v>0</v>
      </c>
      <c r="AI774" s="107">
        <f t="shared" si="154"/>
        <v>0</v>
      </c>
      <c r="AJ774" s="107">
        <f t="shared" si="155"/>
        <v>0</v>
      </c>
      <c r="AK774" s="107">
        <f t="shared" si="156"/>
        <v>0</v>
      </c>
    </row>
    <row r="775">
      <c r="A775" s="107"/>
      <c r="B775" s="107"/>
      <c r="C775" s="107"/>
      <c r="D775" s="107"/>
      <c r="E775" s="107"/>
      <c r="F775" s="108">
        <f t="shared" si="144"/>
        <v>6975</v>
      </c>
      <c r="G775" s="90" t="s">
        <v>964</v>
      </c>
      <c r="H775" s="14">
        <f>IF(ISNA(VLOOKUP(G775,Round4_Transactions!$A$2:$F$800,2,FALSE)), 0,VLOOKUP(G775,Round4_Transactions!$A$2:$F$800,2,FALSE))</f>
        <v>0</v>
      </c>
      <c r="I775" s="60">
        <f>IF(ISNA(VLOOKUP(G775,Round4_Transactions!$A$2:$F$800,3,FALSE)), 0,VLOOKUP(G775,Round4_Transactions!$A$2:$F$800,3,FALSE))</f>
        <v>0</v>
      </c>
      <c r="J775" s="60">
        <f>IF(ISNA(VLOOKUP(G775,Round4_Transactions!$A$2:$F$800,4,FALSE)), 0,VLOOKUP(G775,Round4_Transactions!$A$2:$F$800,4,FALSE))</f>
        <v>0</v>
      </c>
      <c r="K775" s="60">
        <f>IF(ISNA(VLOOKUP(G775,Round4_Transactions!$A$2:$F$800,5,FALSE)), 0,VLOOKUP(G775,Round4_Transactions!$A$2:$F$800,5,FALSE))</f>
        <v>0</v>
      </c>
      <c r="L775" s="86">
        <f>IF(ISNA(VLOOKUP(G775,Round4_Transactions!$A$2:$F$800,6,FALSE)), 0,VLOOKUP(G775,Round4_Transactions!$A$2:$F$800,6,FALSE))</f>
        <v>0</v>
      </c>
      <c r="M775" s="107">
        <f t="shared" si="79"/>
        <v>0</v>
      </c>
      <c r="N775" s="107">
        <f t="shared" si="81"/>
        <v>0</v>
      </c>
      <c r="O775" s="107">
        <f t="shared" si="82"/>
        <v>0</v>
      </c>
      <c r="P775" s="107">
        <f t="shared" si="83"/>
        <v>0</v>
      </c>
      <c r="Q775" s="107">
        <f t="shared" si="84"/>
        <v>0</v>
      </c>
      <c r="R775" s="107">
        <f t="shared" si="85"/>
        <v>0</v>
      </c>
      <c r="S775" s="107">
        <f t="shared" si="86"/>
        <v>0</v>
      </c>
      <c r="T775" s="107">
        <f t="shared" si="87"/>
        <v>0</v>
      </c>
      <c r="U775" s="107">
        <f t="shared" si="88"/>
        <v>0</v>
      </c>
      <c r="V775" s="107">
        <f t="shared" si="89"/>
        <v>0</v>
      </c>
      <c r="W775" s="107">
        <f t="shared" si="90"/>
        <v>0</v>
      </c>
      <c r="X775" s="107">
        <f t="shared" si="91"/>
        <v>0</v>
      </c>
      <c r="Y775" s="107">
        <f t="shared" si="92"/>
        <v>0</v>
      </c>
      <c r="Z775" s="107">
        <f t="shared" si="145"/>
        <v>0</v>
      </c>
      <c r="AA775" s="107">
        <f t="shared" si="146"/>
        <v>0</v>
      </c>
      <c r="AB775" s="107">
        <f t="shared" si="147"/>
        <v>0</v>
      </c>
      <c r="AC775" s="107">
        <f t="shared" si="148"/>
        <v>0</v>
      </c>
      <c r="AD775" s="107">
        <f t="shared" si="149"/>
        <v>0</v>
      </c>
      <c r="AE775" s="107">
        <f t="shared" si="150"/>
        <v>0</v>
      </c>
      <c r="AF775" s="107">
        <f t="shared" si="151"/>
        <v>0</v>
      </c>
      <c r="AG775" s="107">
        <f t="shared" si="152"/>
        <v>0</v>
      </c>
      <c r="AH775" s="107">
        <f t="shared" si="153"/>
        <v>0</v>
      </c>
      <c r="AI775" s="107">
        <f t="shared" si="154"/>
        <v>0</v>
      </c>
      <c r="AJ775" s="107">
        <f t="shared" si="155"/>
        <v>0</v>
      </c>
      <c r="AK775" s="107">
        <f t="shared" si="156"/>
        <v>0</v>
      </c>
    </row>
    <row r="776">
      <c r="A776" s="107"/>
      <c r="B776" s="107"/>
      <c r="C776" s="107"/>
      <c r="D776" s="107"/>
      <c r="E776" s="107"/>
      <c r="F776" s="108">
        <f t="shared" si="144"/>
        <v>6975</v>
      </c>
      <c r="G776" s="90" t="s">
        <v>965</v>
      </c>
      <c r="H776" s="14">
        <f>IF(ISNA(VLOOKUP(G776,Round4_Transactions!$A$2:$F$800,2,FALSE)), 0,VLOOKUP(G776,Round4_Transactions!$A$2:$F$800,2,FALSE))</f>
        <v>0</v>
      </c>
      <c r="I776" s="60">
        <f>IF(ISNA(VLOOKUP(G776,Round4_Transactions!$A$2:$F$800,3,FALSE)), 0,VLOOKUP(G776,Round4_Transactions!$A$2:$F$800,3,FALSE))</f>
        <v>0</v>
      </c>
      <c r="J776" s="60">
        <f>IF(ISNA(VLOOKUP(G776,Round4_Transactions!$A$2:$F$800,4,FALSE)), 0,VLOOKUP(G776,Round4_Transactions!$A$2:$F$800,4,FALSE))</f>
        <v>0</v>
      </c>
      <c r="K776" s="60">
        <f>IF(ISNA(VLOOKUP(G776,Round4_Transactions!$A$2:$F$800,5,FALSE)), 0,VLOOKUP(G776,Round4_Transactions!$A$2:$F$800,5,FALSE))</f>
        <v>0</v>
      </c>
      <c r="L776" s="86">
        <f>IF(ISNA(VLOOKUP(G776,Round4_Transactions!$A$2:$F$800,6,FALSE)), 0,VLOOKUP(G776,Round4_Transactions!$A$2:$F$800,6,FALSE))</f>
        <v>0</v>
      </c>
      <c r="M776" s="107">
        <f t="shared" si="79"/>
        <v>0</v>
      </c>
      <c r="N776" s="107">
        <f t="shared" si="81"/>
        <v>0</v>
      </c>
      <c r="O776" s="107">
        <f t="shared" si="82"/>
        <v>0</v>
      </c>
      <c r="P776" s="107">
        <f t="shared" si="83"/>
        <v>0</v>
      </c>
      <c r="Q776" s="107">
        <f t="shared" si="84"/>
        <v>0</v>
      </c>
      <c r="R776" s="107">
        <f t="shared" si="85"/>
        <v>0</v>
      </c>
      <c r="S776" s="107">
        <f t="shared" si="86"/>
        <v>0</v>
      </c>
      <c r="T776" s="107">
        <f t="shared" si="87"/>
        <v>0</v>
      </c>
      <c r="U776" s="107">
        <f t="shared" si="88"/>
        <v>0</v>
      </c>
      <c r="V776" s="107">
        <f t="shared" si="89"/>
        <v>0</v>
      </c>
      <c r="W776" s="107">
        <f t="shared" si="90"/>
        <v>0</v>
      </c>
      <c r="X776" s="107">
        <f t="shared" si="91"/>
        <v>0</v>
      </c>
      <c r="Y776" s="107">
        <f t="shared" si="92"/>
        <v>0</v>
      </c>
      <c r="Z776" s="107">
        <f t="shared" si="145"/>
        <v>0</v>
      </c>
      <c r="AA776" s="107">
        <f t="shared" si="146"/>
        <v>0</v>
      </c>
      <c r="AB776" s="107">
        <f t="shared" si="147"/>
        <v>0</v>
      </c>
      <c r="AC776" s="107">
        <f t="shared" si="148"/>
        <v>0</v>
      </c>
      <c r="AD776" s="107">
        <f t="shared" si="149"/>
        <v>0</v>
      </c>
      <c r="AE776" s="107">
        <f t="shared" si="150"/>
        <v>0</v>
      </c>
      <c r="AF776" s="107">
        <f t="shared" si="151"/>
        <v>0</v>
      </c>
      <c r="AG776" s="107">
        <f t="shared" si="152"/>
        <v>0</v>
      </c>
      <c r="AH776" s="107">
        <f t="shared" si="153"/>
        <v>0</v>
      </c>
      <c r="AI776" s="107">
        <f t="shared" si="154"/>
        <v>0</v>
      </c>
      <c r="AJ776" s="107">
        <f t="shared" si="155"/>
        <v>0</v>
      </c>
      <c r="AK776" s="107">
        <f t="shared" si="156"/>
        <v>0</v>
      </c>
    </row>
    <row r="777">
      <c r="A777" s="107"/>
      <c r="B777" s="107"/>
      <c r="C777" s="107"/>
      <c r="D777" s="107"/>
      <c r="E777" s="107"/>
      <c r="F777" s="108">
        <f t="shared" si="144"/>
        <v>6975</v>
      </c>
      <c r="G777" s="90" t="s">
        <v>966</v>
      </c>
      <c r="H777" s="14">
        <f>IF(ISNA(VLOOKUP(G777,Round4_Transactions!$A$2:$F$800,2,FALSE)), 0,VLOOKUP(G777,Round4_Transactions!$A$2:$F$800,2,FALSE))</f>
        <v>0</v>
      </c>
      <c r="I777" s="60">
        <f>IF(ISNA(VLOOKUP(G777,Round4_Transactions!$A$2:$F$800,3,FALSE)), 0,VLOOKUP(G777,Round4_Transactions!$A$2:$F$800,3,FALSE))</f>
        <v>0</v>
      </c>
      <c r="J777" s="60">
        <f>IF(ISNA(VLOOKUP(G777,Round4_Transactions!$A$2:$F$800,4,FALSE)), 0,VLOOKUP(G777,Round4_Transactions!$A$2:$F$800,4,FALSE))</f>
        <v>0</v>
      </c>
      <c r="K777" s="60">
        <f>IF(ISNA(VLOOKUP(G777,Round4_Transactions!$A$2:$F$800,5,FALSE)), 0,VLOOKUP(G777,Round4_Transactions!$A$2:$F$800,5,FALSE))</f>
        <v>0</v>
      </c>
      <c r="L777" s="86">
        <f>IF(ISNA(VLOOKUP(G777,Round4_Transactions!$A$2:$F$800,6,FALSE)), 0,VLOOKUP(G777,Round4_Transactions!$A$2:$F$800,6,FALSE))</f>
        <v>0</v>
      </c>
      <c r="M777" s="107">
        <f t="shared" si="79"/>
        <v>0</v>
      </c>
      <c r="N777" s="107">
        <f t="shared" si="81"/>
        <v>0</v>
      </c>
      <c r="O777" s="107">
        <f t="shared" si="82"/>
        <v>0</v>
      </c>
      <c r="P777" s="107">
        <f t="shared" si="83"/>
        <v>0</v>
      </c>
      <c r="Q777" s="107">
        <f t="shared" si="84"/>
        <v>0</v>
      </c>
      <c r="R777" s="107">
        <f t="shared" si="85"/>
        <v>0</v>
      </c>
      <c r="S777" s="107">
        <f t="shared" si="86"/>
        <v>0</v>
      </c>
      <c r="T777" s="107">
        <f t="shared" si="87"/>
        <v>0</v>
      </c>
      <c r="U777" s="107">
        <f t="shared" si="88"/>
        <v>0</v>
      </c>
      <c r="V777" s="107">
        <f t="shared" si="89"/>
        <v>0</v>
      </c>
      <c r="W777" s="107">
        <f t="shared" si="90"/>
        <v>0</v>
      </c>
      <c r="X777" s="107">
        <f t="shared" si="91"/>
        <v>0</v>
      </c>
      <c r="Y777" s="107">
        <f t="shared" si="92"/>
        <v>0</v>
      </c>
      <c r="Z777" s="107">
        <f t="shared" si="145"/>
        <v>0</v>
      </c>
      <c r="AA777" s="107">
        <f t="shared" si="146"/>
        <v>0</v>
      </c>
      <c r="AB777" s="107">
        <f t="shared" si="147"/>
        <v>0</v>
      </c>
      <c r="AC777" s="107">
        <f t="shared" si="148"/>
        <v>0</v>
      </c>
      <c r="AD777" s="107">
        <f t="shared" si="149"/>
        <v>0</v>
      </c>
      <c r="AE777" s="107">
        <f t="shared" si="150"/>
        <v>0</v>
      </c>
      <c r="AF777" s="107">
        <f t="shared" si="151"/>
        <v>0</v>
      </c>
      <c r="AG777" s="107">
        <f t="shared" si="152"/>
        <v>0</v>
      </c>
      <c r="AH777" s="107">
        <f t="shared" si="153"/>
        <v>0</v>
      </c>
      <c r="AI777" s="107">
        <f t="shared" si="154"/>
        <v>0</v>
      </c>
      <c r="AJ777" s="107">
        <f t="shared" si="155"/>
        <v>0</v>
      </c>
      <c r="AK777" s="107">
        <f t="shared" si="156"/>
        <v>0</v>
      </c>
    </row>
    <row r="778">
      <c r="A778" s="107"/>
      <c r="B778" s="107"/>
      <c r="C778" s="107"/>
      <c r="D778" s="107"/>
      <c r="E778" s="107"/>
      <c r="F778" s="108">
        <f t="shared" si="144"/>
        <v>6975</v>
      </c>
      <c r="G778" s="90" t="s">
        <v>967</v>
      </c>
      <c r="H778" s="14">
        <f>IF(ISNA(VLOOKUP(G778,Round4_Transactions!$A$2:$F$800,2,FALSE)), 0,VLOOKUP(G778,Round4_Transactions!$A$2:$F$800,2,FALSE))</f>
        <v>0</v>
      </c>
      <c r="I778" s="60">
        <f>IF(ISNA(VLOOKUP(G778,Round4_Transactions!$A$2:$F$800,3,FALSE)), 0,VLOOKUP(G778,Round4_Transactions!$A$2:$F$800,3,FALSE))</f>
        <v>0</v>
      </c>
      <c r="J778" s="60">
        <f>IF(ISNA(VLOOKUP(G778,Round4_Transactions!$A$2:$F$800,4,FALSE)), 0,VLOOKUP(G778,Round4_Transactions!$A$2:$F$800,4,FALSE))</f>
        <v>0</v>
      </c>
      <c r="K778" s="60">
        <f>IF(ISNA(VLOOKUP(G778,Round4_Transactions!$A$2:$F$800,5,FALSE)), 0,VLOOKUP(G778,Round4_Transactions!$A$2:$F$800,5,FALSE))</f>
        <v>0</v>
      </c>
      <c r="L778" s="86">
        <f>IF(ISNA(VLOOKUP(G778,Round4_Transactions!$A$2:$F$800,6,FALSE)), 0,VLOOKUP(G778,Round4_Transactions!$A$2:$F$800,6,FALSE))</f>
        <v>0</v>
      </c>
      <c r="M778" s="107">
        <f t="shared" si="79"/>
        <v>0</v>
      </c>
      <c r="N778" s="107">
        <f t="shared" si="81"/>
        <v>0</v>
      </c>
      <c r="O778" s="107">
        <f t="shared" si="82"/>
        <v>0</v>
      </c>
      <c r="P778" s="107">
        <f t="shared" si="83"/>
        <v>0</v>
      </c>
      <c r="Q778" s="107">
        <f t="shared" si="84"/>
        <v>0</v>
      </c>
      <c r="R778" s="107">
        <f t="shared" si="85"/>
        <v>0</v>
      </c>
      <c r="S778" s="107">
        <f t="shared" si="86"/>
        <v>0</v>
      </c>
      <c r="T778" s="107">
        <f t="shared" si="87"/>
        <v>0</v>
      </c>
      <c r="U778" s="107">
        <f t="shared" si="88"/>
        <v>0</v>
      </c>
      <c r="V778" s="107">
        <f t="shared" si="89"/>
        <v>0</v>
      </c>
      <c r="W778" s="107">
        <f t="shared" si="90"/>
        <v>0</v>
      </c>
      <c r="X778" s="107">
        <f t="shared" si="91"/>
        <v>0</v>
      </c>
      <c r="Y778" s="107">
        <f t="shared" si="92"/>
        <v>0</v>
      </c>
      <c r="Z778" s="107">
        <f t="shared" si="145"/>
        <v>0</v>
      </c>
      <c r="AA778" s="107">
        <f t="shared" si="146"/>
        <v>0</v>
      </c>
      <c r="AB778" s="107">
        <f t="shared" si="147"/>
        <v>0</v>
      </c>
      <c r="AC778" s="107">
        <f t="shared" si="148"/>
        <v>0</v>
      </c>
      <c r="AD778" s="107">
        <f t="shared" si="149"/>
        <v>0</v>
      </c>
      <c r="AE778" s="107">
        <f t="shared" si="150"/>
        <v>0</v>
      </c>
      <c r="AF778" s="107">
        <f t="shared" si="151"/>
        <v>0</v>
      </c>
      <c r="AG778" s="107">
        <f t="shared" si="152"/>
        <v>0</v>
      </c>
      <c r="AH778" s="107">
        <f t="shared" si="153"/>
        <v>0</v>
      </c>
      <c r="AI778" s="107">
        <f t="shared" si="154"/>
        <v>0</v>
      </c>
      <c r="AJ778" s="107">
        <f t="shared" si="155"/>
        <v>0</v>
      </c>
      <c r="AK778" s="107">
        <f t="shared" si="156"/>
        <v>0</v>
      </c>
    </row>
    <row r="779">
      <c r="A779" s="107"/>
      <c r="B779" s="107"/>
      <c r="C779" s="107"/>
      <c r="D779" s="107"/>
      <c r="E779" s="107"/>
      <c r="F779" s="108">
        <f t="shared" si="144"/>
        <v>6975</v>
      </c>
      <c r="G779" s="90" t="s">
        <v>968</v>
      </c>
      <c r="H779" s="14">
        <f>IF(ISNA(VLOOKUP(G779,Round4_Transactions!$A$2:$F$800,2,FALSE)), 0,VLOOKUP(G779,Round4_Transactions!$A$2:$F$800,2,FALSE))</f>
        <v>0</v>
      </c>
      <c r="I779" s="60">
        <f>IF(ISNA(VLOOKUP(G779,Round4_Transactions!$A$2:$F$800,3,FALSE)), 0,VLOOKUP(G779,Round4_Transactions!$A$2:$F$800,3,FALSE))</f>
        <v>0</v>
      </c>
      <c r="J779" s="60">
        <f>IF(ISNA(VLOOKUP(G779,Round4_Transactions!$A$2:$F$800,4,FALSE)), 0,VLOOKUP(G779,Round4_Transactions!$A$2:$F$800,4,FALSE))</f>
        <v>0</v>
      </c>
      <c r="K779" s="60">
        <f>IF(ISNA(VLOOKUP(G779,Round4_Transactions!$A$2:$F$800,5,FALSE)), 0,VLOOKUP(G779,Round4_Transactions!$A$2:$F$800,5,FALSE))</f>
        <v>0</v>
      </c>
      <c r="L779" s="86">
        <f>IF(ISNA(VLOOKUP(G779,Round4_Transactions!$A$2:$F$800,6,FALSE)), 0,VLOOKUP(G779,Round4_Transactions!$A$2:$F$800,6,FALSE))</f>
        <v>0</v>
      </c>
      <c r="M779" s="107">
        <f t="shared" si="79"/>
        <v>0</v>
      </c>
      <c r="N779" s="107">
        <f t="shared" si="81"/>
        <v>0</v>
      </c>
      <c r="O779" s="107">
        <f t="shared" si="82"/>
        <v>0</v>
      </c>
      <c r="P779" s="107">
        <f t="shared" si="83"/>
        <v>0</v>
      </c>
      <c r="Q779" s="107">
        <f t="shared" si="84"/>
        <v>0</v>
      </c>
      <c r="R779" s="107">
        <f t="shared" si="85"/>
        <v>0</v>
      </c>
      <c r="S779" s="107">
        <f t="shared" si="86"/>
        <v>0</v>
      </c>
      <c r="T779" s="107">
        <f t="shared" si="87"/>
        <v>0</v>
      </c>
      <c r="U779" s="107">
        <f t="shared" si="88"/>
        <v>0</v>
      </c>
      <c r="V779" s="107">
        <f t="shared" si="89"/>
        <v>0</v>
      </c>
      <c r="W779" s="107">
        <f t="shared" si="90"/>
        <v>0</v>
      </c>
      <c r="X779" s="107">
        <f t="shared" si="91"/>
        <v>0</v>
      </c>
      <c r="Y779" s="107">
        <f t="shared" si="92"/>
        <v>0</v>
      </c>
      <c r="Z779" s="107">
        <f t="shared" si="145"/>
        <v>0</v>
      </c>
      <c r="AA779" s="107">
        <f t="shared" si="146"/>
        <v>0</v>
      </c>
      <c r="AB779" s="107">
        <f t="shared" si="147"/>
        <v>0</v>
      </c>
      <c r="AC779" s="107">
        <f t="shared" si="148"/>
        <v>0</v>
      </c>
      <c r="AD779" s="107">
        <f t="shared" si="149"/>
        <v>0</v>
      </c>
      <c r="AE779" s="107">
        <f t="shared" si="150"/>
        <v>0</v>
      </c>
      <c r="AF779" s="107">
        <f t="shared" si="151"/>
        <v>0</v>
      </c>
      <c r="AG779" s="107">
        <f t="shared" si="152"/>
        <v>0</v>
      </c>
      <c r="AH779" s="107">
        <f t="shared" si="153"/>
        <v>0</v>
      </c>
      <c r="AI779" s="107">
        <f t="shared" si="154"/>
        <v>0</v>
      </c>
      <c r="AJ779" s="107">
        <f t="shared" si="155"/>
        <v>0</v>
      </c>
      <c r="AK779" s="107">
        <f t="shared" si="156"/>
        <v>0</v>
      </c>
    </row>
    <row r="780">
      <c r="A780" s="107"/>
      <c r="B780" s="107"/>
      <c r="C780" s="107"/>
      <c r="D780" s="107"/>
      <c r="E780" s="107"/>
      <c r="F780" s="108">
        <f t="shared" si="144"/>
        <v>6975</v>
      </c>
      <c r="G780" s="90" t="s">
        <v>969</v>
      </c>
      <c r="H780" s="14">
        <f>IF(ISNA(VLOOKUP(G780,Round4_Transactions!$A$2:$F$800,2,FALSE)), 0,VLOOKUP(G780,Round4_Transactions!$A$2:$F$800,2,FALSE))</f>
        <v>0</v>
      </c>
      <c r="I780" s="60">
        <f>IF(ISNA(VLOOKUP(G780,Round4_Transactions!$A$2:$F$800,3,FALSE)), 0,VLOOKUP(G780,Round4_Transactions!$A$2:$F$800,3,FALSE))</f>
        <v>0</v>
      </c>
      <c r="J780" s="60">
        <f>IF(ISNA(VLOOKUP(G780,Round4_Transactions!$A$2:$F$800,4,FALSE)), 0,VLOOKUP(G780,Round4_Transactions!$A$2:$F$800,4,FALSE))</f>
        <v>0</v>
      </c>
      <c r="K780" s="60">
        <f>IF(ISNA(VLOOKUP(G780,Round4_Transactions!$A$2:$F$800,5,FALSE)), 0,VLOOKUP(G780,Round4_Transactions!$A$2:$F$800,5,FALSE))</f>
        <v>0</v>
      </c>
      <c r="L780" s="86">
        <f>IF(ISNA(VLOOKUP(G780,Round4_Transactions!$A$2:$F$800,6,FALSE)), 0,VLOOKUP(G780,Round4_Transactions!$A$2:$F$800,6,FALSE))</f>
        <v>0</v>
      </c>
      <c r="M780" s="107">
        <f t="shared" si="79"/>
        <v>0</v>
      </c>
      <c r="N780" s="107">
        <f t="shared" si="81"/>
        <v>0</v>
      </c>
      <c r="O780" s="107">
        <f t="shared" si="82"/>
        <v>0</v>
      </c>
      <c r="P780" s="107">
        <f t="shared" si="83"/>
        <v>0</v>
      </c>
      <c r="Q780" s="107">
        <f t="shared" si="84"/>
        <v>0</v>
      </c>
      <c r="R780" s="107">
        <f t="shared" si="85"/>
        <v>0</v>
      </c>
      <c r="S780" s="107">
        <f t="shared" si="86"/>
        <v>0</v>
      </c>
      <c r="T780" s="107">
        <f t="shared" si="87"/>
        <v>0</v>
      </c>
      <c r="U780" s="107">
        <f t="shared" si="88"/>
        <v>0</v>
      </c>
      <c r="V780" s="107">
        <f t="shared" si="89"/>
        <v>0</v>
      </c>
      <c r="W780" s="107">
        <f t="shared" si="90"/>
        <v>0</v>
      </c>
      <c r="X780" s="107">
        <f t="shared" si="91"/>
        <v>0</v>
      </c>
      <c r="Y780" s="107">
        <f t="shared" si="92"/>
        <v>0</v>
      </c>
      <c r="Z780" s="107">
        <f t="shared" si="145"/>
        <v>0</v>
      </c>
      <c r="AA780" s="107">
        <f t="shared" si="146"/>
        <v>0</v>
      </c>
      <c r="AB780" s="107">
        <f t="shared" si="147"/>
        <v>0</v>
      </c>
      <c r="AC780" s="107">
        <f t="shared" si="148"/>
        <v>0</v>
      </c>
      <c r="AD780" s="107">
        <f t="shared" si="149"/>
        <v>0</v>
      </c>
      <c r="AE780" s="107">
        <f t="shared" si="150"/>
        <v>0</v>
      </c>
      <c r="AF780" s="107">
        <f t="shared" si="151"/>
        <v>0</v>
      </c>
      <c r="AG780" s="107">
        <f t="shared" si="152"/>
        <v>0</v>
      </c>
      <c r="AH780" s="107">
        <f t="shared" si="153"/>
        <v>0</v>
      </c>
      <c r="AI780" s="107">
        <f t="shared" si="154"/>
        <v>0</v>
      </c>
      <c r="AJ780" s="107">
        <f t="shared" si="155"/>
        <v>0</v>
      </c>
      <c r="AK780" s="107">
        <f t="shared" si="156"/>
        <v>0</v>
      </c>
    </row>
    <row r="781">
      <c r="A781" s="107"/>
      <c r="B781" s="107"/>
      <c r="C781" s="107"/>
      <c r="D781" s="107"/>
      <c r="E781" s="107"/>
      <c r="F781" s="108">
        <f t="shared" si="144"/>
        <v>6975</v>
      </c>
      <c r="G781" s="90" t="s">
        <v>970</v>
      </c>
      <c r="H781" s="14">
        <f>IF(ISNA(VLOOKUP(G781,Round4_Transactions!$A$2:$F$800,2,FALSE)), 0,VLOOKUP(G781,Round4_Transactions!$A$2:$F$800,2,FALSE))</f>
        <v>0</v>
      </c>
      <c r="I781" s="60">
        <f>IF(ISNA(VLOOKUP(G781,Round4_Transactions!$A$2:$F$800,3,FALSE)), 0,VLOOKUP(G781,Round4_Transactions!$A$2:$F$800,3,FALSE))</f>
        <v>0</v>
      </c>
      <c r="J781" s="60">
        <f>IF(ISNA(VLOOKUP(G781,Round4_Transactions!$A$2:$F$800,4,FALSE)), 0,VLOOKUP(G781,Round4_Transactions!$A$2:$F$800,4,FALSE))</f>
        <v>0</v>
      </c>
      <c r="K781" s="60">
        <f>IF(ISNA(VLOOKUP(G781,Round4_Transactions!$A$2:$F$800,5,FALSE)), 0,VLOOKUP(G781,Round4_Transactions!$A$2:$F$800,5,FALSE))</f>
        <v>0</v>
      </c>
      <c r="L781" s="86">
        <f>IF(ISNA(VLOOKUP(G781,Round4_Transactions!$A$2:$F$800,6,FALSE)), 0,VLOOKUP(G781,Round4_Transactions!$A$2:$F$800,6,FALSE))</f>
        <v>0</v>
      </c>
      <c r="M781" s="107">
        <f t="shared" si="79"/>
        <v>0</v>
      </c>
      <c r="N781" s="107">
        <f t="shared" si="81"/>
        <v>0</v>
      </c>
      <c r="O781" s="107">
        <f t="shared" si="82"/>
        <v>0</v>
      </c>
      <c r="P781" s="107">
        <f t="shared" si="83"/>
        <v>0</v>
      </c>
      <c r="Q781" s="107">
        <f t="shared" si="84"/>
        <v>0</v>
      </c>
      <c r="R781" s="107">
        <f t="shared" si="85"/>
        <v>0</v>
      </c>
      <c r="S781" s="107">
        <f t="shared" si="86"/>
        <v>0</v>
      </c>
      <c r="T781" s="107">
        <f t="shared" si="87"/>
        <v>0</v>
      </c>
      <c r="U781" s="107">
        <f t="shared" si="88"/>
        <v>0</v>
      </c>
      <c r="V781" s="107">
        <f t="shared" si="89"/>
        <v>0</v>
      </c>
      <c r="W781" s="107">
        <f t="shared" si="90"/>
        <v>0</v>
      </c>
      <c r="X781" s="107">
        <f t="shared" si="91"/>
        <v>0</v>
      </c>
      <c r="Y781" s="107">
        <f t="shared" si="92"/>
        <v>0</v>
      </c>
      <c r="Z781" s="107">
        <f t="shared" si="145"/>
        <v>0</v>
      </c>
      <c r="AA781" s="107">
        <f t="shared" si="146"/>
        <v>0</v>
      </c>
      <c r="AB781" s="107">
        <f t="shared" si="147"/>
        <v>0</v>
      </c>
      <c r="AC781" s="107">
        <f t="shared" si="148"/>
        <v>0</v>
      </c>
      <c r="AD781" s="107">
        <f t="shared" si="149"/>
        <v>0</v>
      </c>
      <c r="AE781" s="107">
        <f t="shared" si="150"/>
        <v>0</v>
      </c>
      <c r="AF781" s="107">
        <f t="shared" si="151"/>
        <v>0</v>
      </c>
      <c r="AG781" s="107">
        <f t="shared" si="152"/>
        <v>0</v>
      </c>
      <c r="AH781" s="107">
        <f t="shared" si="153"/>
        <v>0</v>
      </c>
      <c r="AI781" s="107">
        <f t="shared" si="154"/>
        <v>0</v>
      </c>
      <c r="AJ781" s="107">
        <f t="shared" si="155"/>
        <v>0</v>
      </c>
      <c r="AK781" s="107">
        <f t="shared" si="156"/>
        <v>0</v>
      </c>
    </row>
    <row r="782">
      <c r="A782" s="107"/>
      <c r="B782" s="107"/>
      <c r="C782" s="107"/>
      <c r="D782" s="107"/>
      <c r="E782" s="107"/>
      <c r="F782" s="108">
        <f t="shared" si="144"/>
        <v>6975</v>
      </c>
      <c r="G782" s="90" t="s">
        <v>971</v>
      </c>
      <c r="H782" s="14">
        <f>IF(ISNA(VLOOKUP(G782,Round4_Transactions!$A$2:$F$800,2,FALSE)), 0,VLOOKUP(G782,Round4_Transactions!$A$2:$F$800,2,FALSE))</f>
        <v>0</v>
      </c>
      <c r="I782" s="60">
        <f>IF(ISNA(VLOOKUP(G782,Round4_Transactions!$A$2:$F$800,3,FALSE)), 0,VLOOKUP(G782,Round4_Transactions!$A$2:$F$800,3,FALSE))</f>
        <v>0</v>
      </c>
      <c r="J782" s="60">
        <f>IF(ISNA(VLOOKUP(G782,Round4_Transactions!$A$2:$F$800,4,FALSE)), 0,VLOOKUP(G782,Round4_Transactions!$A$2:$F$800,4,FALSE))</f>
        <v>0</v>
      </c>
      <c r="K782" s="60">
        <f>IF(ISNA(VLOOKUP(G782,Round4_Transactions!$A$2:$F$800,5,FALSE)), 0,VLOOKUP(G782,Round4_Transactions!$A$2:$F$800,5,FALSE))</f>
        <v>0</v>
      </c>
      <c r="L782" s="86">
        <f>IF(ISNA(VLOOKUP(G782,Round4_Transactions!$A$2:$F$800,6,FALSE)), 0,VLOOKUP(G782,Round4_Transactions!$A$2:$F$800,6,FALSE))</f>
        <v>0</v>
      </c>
      <c r="M782" s="107">
        <f t="shared" si="79"/>
        <v>0</v>
      </c>
      <c r="N782" s="107">
        <f t="shared" si="81"/>
        <v>0</v>
      </c>
      <c r="O782" s="107">
        <f t="shared" si="82"/>
        <v>0</v>
      </c>
      <c r="P782" s="107">
        <f t="shared" si="83"/>
        <v>0</v>
      </c>
      <c r="Q782" s="107">
        <f t="shared" si="84"/>
        <v>0</v>
      </c>
      <c r="R782" s="107">
        <f t="shared" si="85"/>
        <v>0</v>
      </c>
      <c r="S782" s="107">
        <f t="shared" si="86"/>
        <v>0</v>
      </c>
      <c r="T782" s="107">
        <f t="shared" si="87"/>
        <v>0</v>
      </c>
      <c r="U782" s="107">
        <f t="shared" si="88"/>
        <v>0</v>
      </c>
      <c r="V782" s="107">
        <f t="shared" si="89"/>
        <v>0</v>
      </c>
      <c r="W782" s="107">
        <f t="shared" si="90"/>
        <v>0</v>
      </c>
      <c r="X782" s="107">
        <f t="shared" si="91"/>
        <v>0</v>
      </c>
      <c r="Y782" s="107">
        <f t="shared" si="92"/>
        <v>0</v>
      </c>
      <c r="Z782" s="107">
        <f t="shared" si="145"/>
        <v>0</v>
      </c>
      <c r="AA782" s="107">
        <f t="shared" si="146"/>
        <v>0</v>
      </c>
      <c r="AB782" s="107">
        <f t="shared" si="147"/>
        <v>0</v>
      </c>
      <c r="AC782" s="107">
        <f t="shared" si="148"/>
        <v>0</v>
      </c>
      <c r="AD782" s="107">
        <f t="shared" si="149"/>
        <v>0</v>
      </c>
      <c r="AE782" s="107">
        <f t="shared" si="150"/>
        <v>0</v>
      </c>
      <c r="AF782" s="107">
        <f t="shared" si="151"/>
        <v>0</v>
      </c>
      <c r="AG782" s="107">
        <f t="shared" si="152"/>
        <v>0</v>
      </c>
      <c r="AH782" s="107">
        <f t="shared" si="153"/>
        <v>0</v>
      </c>
      <c r="AI782" s="107">
        <f t="shared" si="154"/>
        <v>0</v>
      </c>
      <c r="AJ782" s="107">
        <f t="shared" si="155"/>
        <v>0</v>
      </c>
      <c r="AK782" s="107">
        <f t="shared" si="156"/>
        <v>0</v>
      </c>
    </row>
    <row r="783">
      <c r="A783" s="107"/>
      <c r="B783" s="107"/>
      <c r="C783" s="107"/>
      <c r="D783" s="107"/>
      <c r="E783" s="107"/>
      <c r="F783" s="108">
        <f t="shared" si="144"/>
        <v>6975</v>
      </c>
      <c r="G783" s="90" t="s">
        <v>972</v>
      </c>
      <c r="H783" s="14">
        <f>IF(ISNA(VLOOKUP(G783,Round4_Transactions!$A$2:$F$800,2,FALSE)), 0,VLOOKUP(G783,Round4_Transactions!$A$2:$F$800,2,FALSE))</f>
        <v>0</v>
      </c>
      <c r="I783" s="60">
        <f>IF(ISNA(VLOOKUP(G783,Round4_Transactions!$A$2:$F$800,3,FALSE)), 0,VLOOKUP(G783,Round4_Transactions!$A$2:$F$800,3,FALSE))</f>
        <v>0</v>
      </c>
      <c r="J783" s="60">
        <f>IF(ISNA(VLOOKUP(G783,Round4_Transactions!$A$2:$F$800,4,FALSE)), 0,VLOOKUP(G783,Round4_Transactions!$A$2:$F$800,4,FALSE))</f>
        <v>0</v>
      </c>
      <c r="K783" s="60">
        <f>IF(ISNA(VLOOKUP(G783,Round4_Transactions!$A$2:$F$800,5,FALSE)), 0,VLOOKUP(G783,Round4_Transactions!$A$2:$F$800,5,FALSE))</f>
        <v>0</v>
      </c>
      <c r="L783" s="86">
        <f>IF(ISNA(VLOOKUP(G783,Round4_Transactions!$A$2:$F$800,6,FALSE)), 0,VLOOKUP(G783,Round4_Transactions!$A$2:$F$800,6,FALSE))</f>
        <v>0</v>
      </c>
      <c r="M783" s="107">
        <f t="shared" si="79"/>
        <v>0</v>
      </c>
      <c r="N783" s="107">
        <f t="shared" si="81"/>
        <v>0</v>
      </c>
      <c r="O783" s="107">
        <f t="shared" si="82"/>
        <v>0</v>
      </c>
      <c r="P783" s="107">
        <f t="shared" si="83"/>
        <v>0</v>
      </c>
      <c r="Q783" s="107">
        <f t="shared" si="84"/>
        <v>0</v>
      </c>
      <c r="R783" s="107">
        <f t="shared" si="85"/>
        <v>0</v>
      </c>
      <c r="S783" s="107">
        <f t="shared" si="86"/>
        <v>0</v>
      </c>
      <c r="T783" s="107">
        <f t="shared" si="87"/>
        <v>0</v>
      </c>
      <c r="U783" s="107">
        <f t="shared" si="88"/>
        <v>0</v>
      </c>
      <c r="V783" s="107">
        <f t="shared" si="89"/>
        <v>0</v>
      </c>
      <c r="W783" s="107">
        <f t="shared" si="90"/>
        <v>0</v>
      </c>
      <c r="X783" s="107">
        <f t="shared" si="91"/>
        <v>0</v>
      </c>
      <c r="Y783" s="107">
        <f t="shared" si="92"/>
        <v>0</v>
      </c>
      <c r="Z783" s="107">
        <f t="shared" si="145"/>
        <v>0</v>
      </c>
      <c r="AA783" s="107">
        <f t="shared" si="146"/>
        <v>0</v>
      </c>
      <c r="AB783" s="107">
        <f t="shared" si="147"/>
        <v>0</v>
      </c>
      <c r="AC783" s="107">
        <f t="shared" si="148"/>
        <v>0</v>
      </c>
      <c r="AD783" s="107">
        <f t="shared" si="149"/>
        <v>0</v>
      </c>
      <c r="AE783" s="107">
        <f t="shared" si="150"/>
        <v>0</v>
      </c>
      <c r="AF783" s="107">
        <f t="shared" si="151"/>
        <v>0</v>
      </c>
      <c r="AG783" s="107">
        <f t="shared" si="152"/>
        <v>0</v>
      </c>
      <c r="AH783" s="107">
        <f t="shared" si="153"/>
        <v>0</v>
      </c>
      <c r="AI783" s="107">
        <f t="shared" si="154"/>
        <v>0</v>
      </c>
      <c r="AJ783" s="107">
        <f t="shared" si="155"/>
        <v>0</v>
      </c>
      <c r="AK783" s="107">
        <f t="shared" si="156"/>
        <v>0</v>
      </c>
    </row>
    <row r="784">
      <c r="A784" s="107"/>
      <c r="B784" s="107"/>
      <c r="C784" s="107"/>
      <c r="D784" s="107"/>
      <c r="E784" s="107"/>
      <c r="F784" s="108">
        <f t="shared" si="144"/>
        <v>6975</v>
      </c>
      <c r="G784" s="90" t="s">
        <v>973</v>
      </c>
      <c r="H784" s="14">
        <f>IF(ISNA(VLOOKUP(G784,Round4_Transactions!$A$2:$F$800,2,FALSE)), 0,VLOOKUP(G784,Round4_Transactions!$A$2:$F$800,2,FALSE))</f>
        <v>0</v>
      </c>
      <c r="I784" s="60">
        <f>IF(ISNA(VLOOKUP(G784,Round4_Transactions!$A$2:$F$800,3,FALSE)), 0,VLOOKUP(G784,Round4_Transactions!$A$2:$F$800,3,FALSE))</f>
        <v>0</v>
      </c>
      <c r="J784" s="60">
        <f>IF(ISNA(VLOOKUP(G784,Round4_Transactions!$A$2:$F$800,4,FALSE)), 0,VLOOKUP(G784,Round4_Transactions!$A$2:$F$800,4,FALSE))</f>
        <v>0</v>
      </c>
      <c r="K784" s="60">
        <f>IF(ISNA(VLOOKUP(G784,Round4_Transactions!$A$2:$F$800,5,FALSE)), 0,VLOOKUP(G784,Round4_Transactions!$A$2:$F$800,5,FALSE))</f>
        <v>0</v>
      </c>
      <c r="L784" s="86">
        <f>IF(ISNA(VLOOKUP(G784,Round4_Transactions!$A$2:$F$800,6,FALSE)), 0,VLOOKUP(G784,Round4_Transactions!$A$2:$F$800,6,FALSE))</f>
        <v>0</v>
      </c>
      <c r="M784" s="107">
        <f t="shared" si="79"/>
        <v>0</v>
      </c>
      <c r="N784" s="107">
        <f t="shared" si="81"/>
        <v>0</v>
      </c>
      <c r="O784" s="107">
        <f t="shared" si="82"/>
        <v>0</v>
      </c>
      <c r="P784" s="107">
        <f t="shared" si="83"/>
        <v>0</v>
      </c>
      <c r="Q784" s="107">
        <f t="shared" si="84"/>
        <v>0</v>
      </c>
      <c r="R784" s="107">
        <f t="shared" si="85"/>
        <v>0</v>
      </c>
      <c r="S784" s="107">
        <f t="shared" si="86"/>
        <v>0</v>
      </c>
      <c r="T784" s="107">
        <f t="shared" si="87"/>
        <v>0</v>
      </c>
      <c r="U784" s="107">
        <f t="shared" si="88"/>
        <v>0</v>
      </c>
      <c r="V784" s="107">
        <f t="shared" si="89"/>
        <v>0</v>
      </c>
      <c r="W784" s="107">
        <f t="shared" si="90"/>
        <v>0</v>
      </c>
      <c r="X784" s="107">
        <f t="shared" si="91"/>
        <v>0</v>
      </c>
      <c r="Y784" s="107">
        <f t="shared" si="92"/>
        <v>0</v>
      </c>
      <c r="Z784" s="107">
        <f t="shared" si="145"/>
        <v>0</v>
      </c>
      <c r="AA784" s="107">
        <f t="shared" si="146"/>
        <v>0</v>
      </c>
      <c r="AB784" s="107">
        <f t="shared" si="147"/>
        <v>0</v>
      </c>
      <c r="AC784" s="107">
        <f t="shared" si="148"/>
        <v>0</v>
      </c>
      <c r="AD784" s="107">
        <f t="shared" si="149"/>
        <v>0</v>
      </c>
      <c r="AE784" s="107">
        <f t="shared" si="150"/>
        <v>0</v>
      </c>
      <c r="AF784" s="107">
        <f t="shared" si="151"/>
        <v>0</v>
      </c>
      <c r="AG784" s="107">
        <f t="shared" si="152"/>
        <v>0</v>
      </c>
      <c r="AH784" s="107">
        <f t="shared" si="153"/>
        <v>0</v>
      </c>
      <c r="AI784" s="107">
        <f t="shared" si="154"/>
        <v>0</v>
      </c>
      <c r="AJ784" s="107">
        <f t="shared" si="155"/>
        <v>0</v>
      </c>
      <c r="AK784" s="107">
        <f t="shared" si="156"/>
        <v>0</v>
      </c>
    </row>
    <row r="785">
      <c r="A785" s="107"/>
      <c r="B785" s="107"/>
      <c r="C785" s="107"/>
      <c r="D785" s="107"/>
      <c r="E785" s="107"/>
      <c r="F785" s="108">
        <f t="shared" si="144"/>
        <v>6975</v>
      </c>
      <c r="G785" s="90" t="s">
        <v>974</v>
      </c>
      <c r="H785" s="14">
        <f>IF(ISNA(VLOOKUP(G785,Round4_Transactions!$A$2:$F$800,2,FALSE)), 0,VLOOKUP(G785,Round4_Transactions!$A$2:$F$800,2,FALSE))</f>
        <v>0</v>
      </c>
      <c r="I785" s="60">
        <f>IF(ISNA(VLOOKUP(G785,Round4_Transactions!$A$2:$F$800,3,FALSE)), 0,VLOOKUP(G785,Round4_Transactions!$A$2:$F$800,3,FALSE))</f>
        <v>0</v>
      </c>
      <c r="J785" s="60">
        <f>IF(ISNA(VLOOKUP(G785,Round4_Transactions!$A$2:$F$800,4,FALSE)), 0,VLOOKUP(G785,Round4_Transactions!$A$2:$F$800,4,FALSE))</f>
        <v>0</v>
      </c>
      <c r="K785" s="60">
        <f>IF(ISNA(VLOOKUP(G785,Round4_Transactions!$A$2:$F$800,5,FALSE)), 0,VLOOKUP(G785,Round4_Transactions!$A$2:$F$800,5,FALSE))</f>
        <v>0</v>
      </c>
      <c r="L785" s="86">
        <f>IF(ISNA(VLOOKUP(G785,Round4_Transactions!$A$2:$F$800,6,FALSE)), 0,VLOOKUP(G785,Round4_Transactions!$A$2:$F$800,6,FALSE))</f>
        <v>0</v>
      </c>
      <c r="M785" s="107">
        <f t="shared" si="79"/>
        <v>0</v>
      </c>
      <c r="N785" s="107">
        <f t="shared" si="81"/>
        <v>0</v>
      </c>
      <c r="O785" s="107">
        <f t="shared" si="82"/>
        <v>0</v>
      </c>
      <c r="P785" s="107">
        <f t="shared" si="83"/>
        <v>0</v>
      </c>
      <c r="Q785" s="107">
        <f t="shared" si="84"/>
        <v>0</v>
      </c>
      <c r="R785" s="107">
        <f t="shared" si="85"/>
        <v>0</v>
      </c>
      <c r="S785" s="107">
        <f t="shared" si="86"/>
        <v>0</v>
      </c>
      <c r="T785" s="107">
        <f t="shared" si="87"/>
        <v>0</v>
      </c>
      <c r="U785" s="107">
        <f t="shared" si="88"/>
        <v>0</v>
      </c>
      <c r="V785" s="107">
        <f t="shared" si="89"/>
        <v>0</v>
      </c>
      <c r="W785" s="107">
        <f t="shared" si="90"/>
        <v>0</v>
      </c>
      <c r="X785" s="107">
        <f t="shared" si="91"/>
        <v>0</v>
      </c>
      <c r="Y785" s="107">
        <f t="shared" si="92"/>
        <v>0</v>
      </c>
      <c r="Z785" s="107">
        <f t="shared" si="145"/>
        <v>0</v>
      </c>
      <c r="AA785" s="107">
        <f t="shared" si="146"/>
        <v>0</v>
      </c>
      <c r="AB785" s="107">
        <f t="shared" si="147"/>
        <v>0</v>
      </c>
      <c r="AC785" s="107">
        <f t="shared" si="148"/>
        <v>0</v>
      </c>
      <c r="AD785" s="107">
        <f t="shared" si="149"/>
        <v>0</v>
      </c>
      <c r="AE785" s="107">
        <f t="shared" si="150"/>
        <v>0</v>
      </c>
      <c r="AF785" s="107">
        <f t="shared" si="151"/>
        <v>0</v>
      </c>
      <c r="AG785" s="107">
        <f t="shared" si="152"/>
        <v>0</v>
      </c>
      <c r="AH785" s="107">
        <f t="shared" si="153"/>
        <v>0</v>
      </c>
      <c r="AI785" s="107">
        <f t="shared" si="154"/>
        <v>0</v>
      </c>
      <c r="AJ785" s="107">
        <f t="shared" si="155"/>
        <v>0</v>
      </c>
      <c r="AK785" s="107">
        <f t="shared" si="156"/>
        <v>0</v>
      </c>
    </row>
    <row r="786">
      <c r="A786" s="107"/>
      <c r="B786" s="107"/>
      <c r="C786" s="107"/>
      <c r="D786" s="107"/>
      <c r="E786" s="107"/>
      <c r="F786" s="108">
        <f t="shared" si="144"/>
        <v>6975</v>
      </c>
      <c r="G786" s="90" t="s">
        <v>975</v>
      </c>
      <c r="H786" s="14">
        <f>IF(ISNA(VLOOKUP(G786,Round4_Transactions!$A$2:$F$800,2,FALSE)), 0,VLOOKUP(G786,Round4_Transactions!$A$2:$F$800,2,FALSE))</f>
        <v>0</v>
      </c>
      <c r="I786" s="60">
        <f>IF(ISNA(VLOOKUP(G786,Round4_Transactions!$A$2:$F$800,3,FALSE)), 0,VLOOKUP(G786,Round4_Transactions!$A$2:$F$800,3,FALSE))</f>
        <v>0</v>
      </c>
      <c r="J786" s="60">
        <f>IF(ISNA(VLOOKUP(G786,Round4_Transactions!$A$2:$F$800,4,FALSE)), 0,VLOOKUP(G786,Round4_Transactions!$A$2:$F$800,4,FALSE))</f>
        <v>0</v>
      </c>
      <c r="K786" s="60">
        <f>IF(ISNA(VLOOKUP(G786,Round4_Transactions!$A$2:$F$800,5,FALSE)), 0,VLOOKUP(G786,Round4_Transactions!$A$2:$F$800,5,FALSE))</f>
        <v>0</v>
      </c>
      <c r="L786" s="86">
        <f>IF(ISNA(VLOOKUP(G786,Round4_Transactions!$A$2:$F$800,6,FALSE)), 0,VLOOKUP(G786,Round4_Transactions!$A$2:$F$800,6,FALSE))</f>
        <v>0</v>
      </c>
      <c r="M786" s="107">
        <f t="shared" si="79"/>
        <v>0</v>
      </c>
      <c r="N786" s="107">
        <f t="shared" si="81"/>
        <v>0</v>
      </c>
      <c r="O786" s="107">
        <f t="shared" si="82"/>
        <v>0</v>
      </c>
      <c r="P786" s="107">
        <f t="shared" si="83"/>
        <v>0</v>
      </c>
      <c r="Q786" s="107">
        <f t="shared" si="84"/>
        <v>0</v>
      </c>
      <c r="R786" s="107">
        <f t="shared" si="85"/>
        <v>0</v>
      </c>
      <c r="S786" s="107">
        <f t="shared" si="86"/>
        <v>0</v>
      </c>
      <c r="T786" s="107">
        <f t="shared" si="87"/>
        <v>0</v>
      </c>
      <c r="U786" s="107">
        <f t="shared" si="88"/>
        <v>0</v>
      </c>
      <c r="V786" s="107">
        <f t="shared" si="89"/>
        <v>0</v>
      </c>
      <c r="W786" s="107">
        <f t="shared" si="90"/>
        <v>0</v>
      </c>
      <c r="X786" s="107">
        <f t="shared" si="91"/>
        <v>0</v>
      </c>
      <c r="Y786" s="107">
        <f t="shared" si="92"/>
        <v>0</v>
      </c>
      <c r="Z786" s="107">
        <f t="shared" si="145"/>
        <v>0</v>
      </c>
      <c r="AA786" s="107">
        <f t="shared" si="146"/>
        <v>0</v>
      </c>
      <c r="AB786" s="107">
        <f t="shared" si="147"/>
        <v>0</v>
      </c>
      <c r="AC786" s="107">
        <f t="shared" si="148"/>
        <v>0</v>
      </c>
      <c r="AD786" s="107">
        <f t="shared" si="149"/>
        <v>0</v>
      </c>
      <c r="AE786" s="107">
        <f t="shared" si="150"/>
        <v>0</v>
      </c>
      <c r="AF786" s="107">
        <f t="shared" si="151"/>
        <v>0</v>
      </c>
      <c r="AG786" s="107">
        <f t="shared" si="152"/>
        <v>0</v>
      </c>
      <c r="AH786" s="107">
        <f t="shared" si="153"/>
        <v>0</v>
      </c>
      <c r="AI786" s="107">
        <f t="shared" si="154"/>
        <v>0</v>
      </c>
      <c r="AJ786" s="107">
        <f t="shared" si="155"/>
        <v>0</v>
      </c>
      <c r="AK786" s="107">
        <f t="shared" si="156"/>
        <v>0</v>
      </c>
    </row>
    <row r="787">
      <c r="A787" s="107"/>
      <c r="B787" s="107"/>
      <c r="C787" s="107"/>
      <c r="D787" s="107"/>
      <c r="E787" s="107"/>
      <c r="F787" s="108">
        <f t="shared" si="144"/>
        <v>6975</v>
      </c>
      <c r="G787" s="90" t="s">
        <v>976</v>
      </c>
      <c r="H787" s="14">
        <f>IF(ISNA(VLOOKUP(G787,Round4_Transactions!$A$2:$F$800,2,FALSE)), 0,VLOOKUP(G787,Round4_Transactions!$A$2:$F$800,2,FALSE))</f>
        <v>0</v>
      </c>
      <c r="I787" s="60">
        <f>IF(ISNA(VLOOKUP(G787,Round4_Transactions!$A$2:$F$800,3,FALSE)), 0,VLOOKUP(G787,Round4_Transactions!$A$2:$F$800,3,FALSE))</f>
        <v>0</v>
      </c>
      <c r="J787" s="60">
        <f>IF(ISNA(VLOOKUP(G787,Round4_Transactions!$A$2:$F$800,4,FALSE)), 0,VLOOKUP(G787,Round4_Transactions!$A$2:$F$800,4,FALSE))</f>
        <v>0</v>
      </c>
      <c r="K787" s="60">
        <f>IF(ISNA(VLOOKUP(G787,Round4_Transactions!$A$2:$F$800,5,FALSE)), 0,VLOOKUP(G787,Round4_Transactions!$A$2:$F$800,5,FALSE))</f>
        <v>0</v>
      </c>
      <c r="L787" s="86">
        <f>IF(ISNA(VLOOKUP(G787,Round4_Transactions!$A$2:$F$800,6,FALSE)), 0,VLOOKUP(G787,Round4_Transactions!$A$2:$F$800,6,FALSE))</f>
        <v>0</v>
      </c>
      <c r="M787" s="107">
        <f t="shared" si="79"/>
        <v>0</v>
      </c>
      <c r="N787" s="107">
        <f t="shared" si="81"/>
        <v>0</v>
      </c>
      <c r="O787" s="107">
        <f t="shared" si="82"/>
        <v>0</v>
      </c>
      <c r="P787" s="107">
        <f t="shared" si="83"/>
        <v>0</v>
      </c>
      <c r="Q787" s="107">
        <f t="shared" si="84"/>
        <v>0</v>
      </c>
      <c r="R787" s="107">
        <f t="shared" si="85"/>
        <v>0</v>
      </c>
      <c r="S787" s="107">
        <f t="shared" si="86"/>
        <v>0</v>
      </c>
      <c r="T787" s="107">
        <f t="shared" si="87"/>
        <v>0</v>
      </c>
      <c r="U787" s="107">
        <f t="shared" si="88"/>
        <v>0</v>
      </c>
      <c r="V787" s="107">
        <f t="shared" si="89"/>
        <v>0</v>
      </c>
      <c r="W787" s="107">
        <f t="shared" si="90"/>
        <v>0</v>
      </c>
      <c r="X787" s="107">
        <f t="shared" si="91"/>
        <v>0</v>
      </c>
      <c r="Y787" s="107">
        <f t="shared" si="92"/>
        <v>0</v>
      </c>
      <c r="Z787" s="107">
        <f t="shared" si="145"/>
        <v>0</v>
      </c>
      <c r="AA787" s="107">
        <f t="shared" si="146"/>
        <v>0</v>
      </c>
      <c r="AB787" s="107">
        <f t="shared" si="147"/>
        <v>0</v>
      </c>
      <c r="AC787" s="107">
        <f t="shared" si="148"/>
        <v>0</v>
      </c>
      <c r="AD787" s="107">
        <f t="shared" si="149"/>
        <v>0</v>
      </c>
      <c r="AE787" s="107">
        <f t="shared" si="150"/>
        <v>0</v>
      </c>
      <c r="AF787" s="107">
        <f t="shared" si="151"/>
        <v>0</v>
      </c>
      <c r="AG787" s="107">
        <f t="shared" si="152"/>
        <v>0</v>
      </c>
      <c r="AH787" s="107">
        <f t="shared" si="153"/>
        <v>0</v>
      </c>
      <c r="AI787" s="107">
        <f t="shared" si="154"/>
        <v>0</v>
      </c>
      <c r="AJ787" s="107">
        <f t="shared" si="155"/>
        <v>0</v>
      </c>
      <c r="AK787" s="107">
        <f t="shared" si="156"/>
        <v>0</v>
      </c>
    </row>
    <row r="788">
      <c r="A788" s="107"/>
      <c r="B788" s="107"/>
      <c r="C788" s="107"/>
      <c r="D788" s="107"/>
      <c r="E788" s="107"/>
      <c r="F788" s="108">
        <f t="shared" si="144"/>
        <v>6975</v>
      </c>
      <c r="G788" s="90" t="s">
        <v>977</v>
      </c>
      <c r="H788" s="14">
        <f>IF(ISNA(VLOOKUP(G788,Round4_Transactions!$A$2:$F$800,2,FALSE)), 0,VLOOKUP(G788,Round4_Transactions!$A$2:$F$800,2,FALSE))</f>
        <v>0</v>
      </c>
      <c r="I788" s="60">
        <f>IF(ISNA(VLOOKUP(G788,Round4_Transactions!$A$2:$F$800,3,FALSE)), 0,VLOOKUP(G788,Round4_Transactions!$A$2:$F$800,3,FALSE))</f>
        <v>0</v>
      </c>
      <c r="J788" s="60">
        <f>IF(ISNA(VLOOKUP(G788,Round4_Transactions!$A$2:$F$800,4,FALSE)), 0,VLOOKUP(G788,Round4_Transactions!$A$2:$F$800,4,FALSE))</f>
        <v>0</v>
      </c>
      <c r="K788" s="60">
        <f>IF(ISNA(VLOOKUP(G788,Round4_Transactions!$A$2:$F$800,5,FALSE)), 0,VLOOKUP(G788,Round4_Transactions!$A$2:$F$800,5,FALSE))</f>
        <v>0</v>
      </c>
      <c r="L788" s="86">
        <f>IF(ISNA(VLOOKUP(G788,Round4_Transactions!$A$2:$F$800,6,FALSE)), 0,VLOOKUP(G788,Round4_Transactions!$A$2:$F$800,6,FALSE))</f>
        <v>0</v>
      </c>
      <c r="M788" s="107">
        <f t="shared" si="79"/>
        <v>0</v>
      </c>
      <c r="N788" s="107">
        <f t="shared" si="81"/>
        <v>0</v>
      </c>
      <c r="O788" s="107">
        <f t="shared" si="82"/>
        <v>0</v>
      </c>
      <c r="P788" s="107">
        <f t="shared" si="83"/>
        <v>0</v>
      </c>
      <c r="Q788" s="107">
        <f t="shared" si="84"/>
        <v>0</v>
      </c>
      <c r="R788" s="107">
        <f t="shared" si="85"/>
        <v>0</v>
      </c>
      <c r="S788" s="107">
        <f t="shared" si="86"/>
        <v>0</v>
      </c>
      <c r="T788" s="107">
        <f t="shared" si="87"/>
        <v>0</v>
      </c>
      <c r="U788" s="107">
        <f t="shared" si="88"/>
        <v>0</v>
      </c>
      <c r="V788" s="107">
        <f t="shared" si="89"/>
        <v>0</v>
      </c>
      <c r="W788" s="107">
        <f t="shared" si="90"/>
        <v>0</v>
      </c>
      <c r="X788" s="107">
        <f t="shared" si="91"/>
        <v>0</v>
      </c>
      <c r="Y788" s="107">
        <f t="shared" si="92"/>
        <v>0</v>
      </c>
      <c r="Z788" s="107">
        <f t="shared" si="145"/>
        <v>0</v>
      </c>
      <c r="AA788" s="107">
        <f t="shared" si="146"/>
        <v>0</v>
      </c>
      <c r="AB788" s="107">
        <f t="shared" si="147"/>
        <v>0</v>
      </c>
      <c r="AC788" s="107">
        <f t="shared" si="148"/>
        <v>0</v>
      </c>
      <c r="AD788" s="107">
        <f t="shared" si="149"/>
        <v>0</v>
      </c>
      <c r="AE788" s="107">
        <f t="shared" si="150"/>
        <v>0</v>
      </c>
      <c r="AF788" s="107">
        <f t="shared" si="151"/>
        <v>0</v>
      </c>
      <c r="AG788" s="107">
        <f t="shared" si="152"/>
        <v>0</v>
      </c>
      <c r="AH788" s="107">
        <f t="shared" si="153"/>
        <v>0</v>
      </c>
      <c r="AI788" s="107">
        <f t="shared" si="154"/>
        <v>0</v>
      </c>
      <c r="AJ788" s="107">
        <f t="shared" si="155"/>
        <v>0</v>
      </c>
      <c r="AK788" s="107">
        <f t="shared" si="156"/>
        <v>0</v>
      </c>
    </row>
    <row r="789">
      <c r="A789" s="107"/>
      <c r="B789" s="107"/>
      <c r="C789" s="107"/>
      <c r="D789" s="107"/>
      <c r="E789" s="107"/>
      <c r="F789" s="108">
        <f t="shared" si="144"/>
        <v>6975</v>
      </c>
      <c r="G789" s="90" t="s">
        <v>978</v>
      </c>
      <c r="H789" s="14">
        <f>IF(ISNA(VLOOKUP(G789,Round4_Transactions!$A$2:$F$800,2,FALSE)), 0,VLOOKUP(G789,Round4_Transactions!$A$2:$F$800,2,FALSE))</f>
        <v>0</v>
      </c>
      <c r="I789" s="60">
        <f>IF(ISNA(VLOOKUP(G789,Round4_Transactions!$A$2:$F$800,3,FALSE)), 0,VLOOKUP(G789,Round4_Transactions!$A$2:$F$800,3,FALSE))</f>
        <v>0</v>
      </c>
      <c r="J789" s="60">
        <f>IF(ISNA(VLOOKUP(G789,Round4_Transactions!$A$2:$F$800,4,FALSE)), 0,VLOOKUP(G789,Round4_Transactions!$A$2:$F$800,4,FALSE))</f>
        <v>0</v>
      </c>
      <c r="K789" s="60">
        <f>IF(ISNA(VLOOKUP(G789,Round4_Transactions!$A$2:$F$800,5,FALSE)), 0,VLOOKUP(G789,Round4_Transactions!$A$2:$F$800,5,FALSE))</f>
        <v>0</v>
      </c>
      <c r="L789" s="86">
        <f>IF(ISNA(VLOOKUP(G789,Round4_Transactions!$A$2:$F$800,6,FALSE)), 0,VLOOKUP(G789,Round4_Transactions!$A$2:$F$800,6,FALSE))</f>
        <v>0</v>
      </c>
      <c r="M789" s="107">
        <f t="shared" si="79"/>
        <v>0</v>
      </c>
      <c r="N789" s="107">
        <f t="shared" si="81"/>
        <v>0</v>
      </c>
      <c r="O789" s="107">
        <f t="shared" si="82"/>
        <v>0</v>
      </c>
      <c r="P789" s="107">
        <f t="shared" si="83"/>
        <v>0</v>
      </c>
      <c r="Q789" s="107">
        <f t="shared" si="84"/>
        <v>0</v>
      </c>
      <c r="R789" s="107">
        <f t="shared" si="85"/>
        <v>0</v>
      </c>
      <c r="S789" s="107">
        <f t="shared" si="86"/>
        <v>0</v>
      </c>
      <c r="T789" s="107">
        <f t="shared" si="87"/>
        <v>0</v>
      </c>
      <c r="U789" s="107">
        <f t="shared" si="88"/>
        <v>0</v>
      </c>
      <c r="V789" s="107">
        <f t="shared" si="89"/>
        <v>0</v>
      </c>
      <c r="W789" s="107">
        <f t="shared" si="90"/>
        <v>0</v>
      </c>
      <c r="X789" s="107">
        <f t="shared" si="91"/>
        <v>0</v>
      </c>
      <c r="Y789" s="107">
        <f t="shared" si="92"/>
        <v>0</v>
      </c>
      <c r="Z789" s="107">
        <f t="shared" si="145"/>
        <v>0</v>
      </c>
      <c r="AA789" s="107">
        <f t="shared" si="146"/>
        <v>0</v>
      </c>
      <c r="AB789" s="107">
        <f t="shared" si="147"/>
        <v>0</v>
      </c>
      <c r="AC789" s="107">
        <f t="shared" si="148"/>
        <v>0</v>
      </c>
      <c r="AD789" s="107">
        <f t="shared" si="149"/>
        <v>0</v>
      </c>
      <c r="AE789" s="107">
        <f t="shared" si="150"/>
        <v>0</v>
      </c>
      <c r="AF789" s="107">
        <f t="shared" si="151"/>
        <v>0</v>
      </c>
      <c r="AG789" s="107">
        <f t="shared" si="152"/>
        <v>0</v>
      </c>
      <c r="AH789" s="107">
        <f t="shared" si="153"/>
        <v>0</v>
      </c>
      <c r="AI789" s="107">
        <f t="shared" si="154"/>
        <v>0</v>
      </c>
      <c r="AJ789" s="107">
        <f t="shared" si="155"/>
        <v>0</v>
      </c>
      <c r="AK789" s="107">
        <f t="shared" si="156"/>
        <v>0</v>
      </c>
    </row>
    <row r="790">
      <c r="A790" s="107"/>
      <c r="B790" s="107"/>
      <c r="C790" s="107"/>
      <c r="D790" s="107"/>
      <c r="E790" s="107"/>
      <c r="F790" s="108">
        <f t="shared" si="144"/>
        <v>6975</v>
      </c>
      <c r="G790" s="90" t="s">
        <v>979</v>
      </c>
      <c r="H790" s="14">
        <f>IF(ISNA(VLOOKUP(G790,Round4_Transactions!$A$2:$F$800,2,FALSE)), 0,VLOOKUP(G790,Round4_Transactions!$A$2:$F$800,2,FALSE))</f>
        <v>0</v>
      </c>
      <c r="I790" s="60">
        <f>IF(ISNA(VLOOKUP(G790,Round4_Transactions!$A$2:$F$800,3,FALSE)), 0,VLOOKUP(G790,Round4_Transactions!$A$2:$F$800,3,FALSE))</f>
        <v>0</v>
      </c>
      <c r="J790" s="60">
        <f>IF(ISNA(VLOOKUP(G790,Round4_Transactions!$A$2:$F$800,4,FALSE)), 0,VLOOKUP(G790,Round4_Transactions!$A$2:$F$800,4,FALSE))</f>
        <v>0</v>
      </c>
      <c r="K790" s="60">
        <f>IF(ISNA(VLOOKUP(G790,Round4_Transactions!$A$2:$F$800,5,FALSE)), 0,VLOOKUP(G790,Round4_Transactions!$A$2:$F$800,5,FALSE))</f>
        <v>0</v>
      </c>
      <c r="L790" s="86">
        <f>IF(ISNA(VLOOKUP(G790,Round4_Transactions!$A$2:$F$800,6,FALSE)), 0,VLOOKUP(G790,Round4_Transactions!$A$2:$F$800,6,FALSE))</f>
        <v>0</v>
      </c>
      <c r="M790" s="107">
        <f t="shared" si="79"/>
        <v>0</v>
      </c>
      <c r="N790" s="107">
        <f t="shared" si="81"/>
        <v>0</v>
      </c>
      <c r="O790" s="107">
        <f t="shared" si="82"/>
        <v>0</v>
      </c>
      <c r="P790" s="107">
        <f t="shared" si="83"/>
        <v>0</v>
      </c>
      <c r="Q790" s="107">
        <f t="shared" si="84"/>
        <v>0</v>
      </c>
      <c r="R790" s="107">
        <f t="shared" si="85"/>
        <v>0</v>
      </c>
      <c r="S790" s="107">
        <f t="shared" si="86"/>
        <v>0</v>
      </c>
      <c r="T790" s="107">
        <f t="shared" si="87"/>
        <v>0</v>
      </c>
      <c r="U790" s="107">
        <f t="shared" si="88"/>
        <v>0</v>
      </c>
      <c r="V790" s="107">
        <f t="shared" si="89"/>
        <v>0</v>
      </c>
      <c r="W790" s="107">
        <f t="shared" si="90"/>
        <v>0</v>
      </c>
      <c r="X790" s="107">
        <f t="shared" si="91"/>
        <v>0</v>
      </c>
      <c r="Y790" s="107">
        <f t="shared" si="92"/>
        <v>0</v>
      </c>
      <c r="Z790" s="107">
        <f t="shared" si="145"/>
        <v>0</v>
      </c>
      <c r="AA790" s="107">
        <f t="shared" si="146"/>
        <v>0</v>
      </c>
      <c r="AB790" s="107">
        <f t="shared" si="147"/>
        <v>0</v>
      </c>
      <c r="AC790" s="107">
        <f t="shared" si="148"/>
        <v>0</v>
      </c>
      <c r="AD790" s="107">
        <f t="shared" si="149"/>
        <v>0</v>
      </c>
      <c r="AE790" s="107">
        <f t="shared" si="150"/>
        <v>0</v>
      </c>
      <c r="AF790" s="107">
        <f t="shared" si="151"/>
        <v>0</v>
      </c>
      <c r="AG790" s="107">
        <f t="shared" si="152"/>
        <v>0</v>
      </c>
      <c r="AH790" s="107">
        <f t="shared" si="153"/>
        <v>0</v>
      </c>
      <c r="AI790" s="107">
        <f t="shared" si="154"/>
        <v>0</v>
      </c>
      <c r="AJ790" s="107">
        <f t="shared" si="155"/>
        <v>0</v>
      </c>
      <c r="AK790" s="107">
        <f t="shared" si="156"/>
        <v>0</v>
      </c>
    </row>
    <row r="791">
      <c r="A791" s="107"/>
      <c r="B791" s="107"/>
      <c r="C791" s="107"/>
      <c r="D791" s="107"/>
      <c r="E791" s="107"/>
      <c r="F791" s="108">
        <f t="shared" si="144"/>
        <v>6975</v>
      </c>
      <c r="G791" s="90" t="s">
        <v>980</v>
      </c>
      <c r="H791" s="14">
        <f>IF(ISNA(VLOOKUP(G791,Round4_Transactions!$A$2:$F$800,2,FALSE)), 0,VLOOKUP(G791,Round4_Transactions!$A$2:$F$800,2,FALSE))</f>
        <v>0</v>
      </c>
      <c r="I791" s="60">
        <f>IF(ISNA(VLOOKUP(G791,Round4_Transactions!$A$2:$F$800,3,FALSE)), 0,VLOOKUP(G791,Round4_Transactions!$A$2:$F$800,3,FALSE))</f>
        <v>0</v>
      </c>
      <c r="J791" s="60">
        <f>IF(ISNA(VLOOKUP(G791,Round4_Transactions!$A$2:$F$800,4,FALSE)), 0,VLOOKUP(G791,Round4_Transactions!$A$2:$F$800,4,FALSE))</f>
        <v>0</v>
      </c>
      <c r="K791" s="60">
        <f>IF(ISNA(VLOOKUP(G791,Round4_Transactions!$A$2:$F$800,5,FALSE)), 0,VLOOKUP(G791,Round4_Transactions!$A$2:$F$800,5,FALSE))</f>
        <v>0</v>
      </c>
      <c r="L791" s="86">
        <f>IF(ISNA(VLOOKUP(G791,Round4_Transactions!$A$2:$F$800,6,FALSE)), 0,VLOOKUP(G791,Round4_Transactions!$A$2:$F$800,6,FALSE))</f>
        <v>0</v>
      </c>
      <c r="M791" s="107">
        <f t="shared" si="79"/>
        <v>0</v>
      </c>
      <c r="N791" s="107">
        <f t="shared" si="81"/>
        <v>0</v>
      </c>
      <c r="O791" s="107">
        <f t="shared" si="82"/>
        <v>0</v>
      </c>
      <c r="P791" s="107">
        <f t="shared" si="83"/>
        <v>0</v>
      </c>
      <c r="Q791" s="107">
        <f t="shared" si="84"/>
        <v>0</v>
      </c>
      <c r="R791" s="107">
        <f t="shared" si="85"/>
        <v>0</v>
      </c>
      <c r="S791" s="107">
        <f t="shared" si="86"/>
        <v>0</v>
      </c>
      <c r="T791" s="107">
        <f t="shared" si="87"/>
        <v>0</v>
      </c>
      <c r="U791" s="107">
        <f t="shared" si="88"/>
        <v>0</v>
      </c>
      <c r="V791" s="107">
        <f t="shared" si="89"/>
        <v>0</v>
      </c>
      <c r="W791" s="107">
        <f t="shared" si="90"/>
        <v>0</v>
      </c>
      <c r="X791" s="107">
        <f t="shared" si="91"/>
        <v>0</v>
      </c>
      <c r="Y791" s="107">
        <f t="shared" si="92"/>
        <v>0</v>
      </c>
      <c r="Z791" s="107">
        <f t="shared" si="145"/>
        <v>0</v>
      </c>
      <c r="AA791" s="107">
        <f t="shared" si="146"/>
        <v>0</v>
      </c>
      <c r="AB791" s="107">
        <f t="shared" si="147"/>
        <v>0</v>
      </c>
      <c r="AC791" s="107">
        <f t="shared" si="148"/>
        <v>0</v>
      </c>
      <c r="AD791" s="107">
        <f t="shared" si="149"/>
        <v>0</v>
      </c>
      <c r="AE791" s="107">
        <f t="shared" si="150"/>
        <v>0</v>
      </c>
      <c r="AF791" s="107">
        <f t="shared" si="151"/>
        <v>0</v>
      </c>
      <c r="AG791" s="107">
        <f t="shared" si="152"/>
        <v>0</v>
      </c>
      <c r="AH791" s="107">
        <f t="shared" si="153"/>
        <v>0</v>
      </c>
      <c r="AI791" s="107">
        <f t="shared" si="154"/>
        <v>0</v>
      </c>
      <c r="AJ791" s="107">
        <f t="shared" si="155"/>
        <v>0</v>
      </c>
      <c r="AK791" s="107">
        <f t="shared" si="156"/>
        <v>0</v>
      </c>
    </row>
    <row r="792">
      <c r="A792" s="107"/>
      <c r="B792" s="107"/>
      <c r="C792" s="107"/>
      <c r="D792" s="107"/>
      <c r="E792" s="107"/>
      <c r="F792" s="108">
        <f t="shared" si="144"/>
        <v>6975</v>
      </c>
      <c r="G792" s="90" t="s">
        <v>981</v>
      </c>
      <c r="H792" s="14">
        <f>IF(ISNA(VLOOKUP(G792,Round4_Transactions!$A$2:$F$800,2,FALSE)), 0,VLOOKUP(G792,Round4_Transactions!$A$2:$F$800,2,FALSE))</f>
        <v>0</v>
      </c>
      <c r="I792" s="60">
        <f>IF(ISNA(VLOOKUP(G792,Round4_Transactions!$A$2:$F$800,3,FALSE)), 0,VLOOKUP(G792,Round4_Transactions!$A$2:$F$800,3,FALSE))</f>
        <v>0</v>
      </c>
      <c r="J792" s="60">
        <f>IF(ISNA(VLOOKUP(G792,Round4_Transactions!$A$2:$F$800,4,FALSE)), 0,VLOOKUP(G792,Round4_Transactions!$A$2:$F$800,4,FALSE))</f>
        <v>0</v>
      </c>
      <c r="K792" s="60">
        <f>IF(ISNA(VLOOKUP(G792,Round4_Transactions!$A$2:$F$800,5,FALSE)), 0,VLOOKUP(G792,Round4_Transactions!$A$2:$F$800,5,FALSE))</f>
        <v>0</v>
      </c>
      <c r="L792" s="86">
        <f>IF(ISNA(VLOOKUP(G792,Round4_Transactions!$A$2:$F$800,6,FALSE)), 0,VLOOKUP(G792,Round4_Transactions!$A$2:$F$800,6,FALSE))</f>
        <v>0</v>
      </c>
      <c r="M792" s="107">
        <f t="shared" si="79"/>
        <v>0</v>
      </c>
      <c r="N792" s="107">
        <f t="shared" si="81"/>
        <v>0</v>
      </c>
      <c r="O792" s="107">
        <f t="shared" si="82"/>
        <v>0</v>
      </c>
      <c r="P792" s="107">
        <f t="shared" si="83"/>
        <v>0</v>
      </c>
      <c r="Q792" s="107">
        <f t="shared" si="84"/>
        <v>0</v>
      </c>
      <c r="R792" s="107">
        <f t="shared" si="85"/>
        <v>0</v>
      </c>
      <c r="S792" s="107">
        <f t="shared" si="86"/>
        <v>0</v>
      </c>
      <c r="T792" s="107">
        <f t="shared" si="87"/>
        <v>0</v>
      </c>
      <c r="U792" s="107">
        <f t="shared" si="88"/>
        <v>0</v>
      </c>
      <c r="V792" s="107">
        <f t="shared" si="89"/>
        <v>0</v>
      </c>
      <c r="W792" s="107">
        <f t="shared" si="90"/>
        <v>0</v>
      </c>
      <c r="X792" s="107">
        <f t="shared" si="91"/>
        <v>0</v>
      </c>
      <c r="Y792" s="107">
        <f t="shared" si="92"/>
        <v>0</v>
      </c>
      <c r="Z792" s="107">
        <f t="shared" si="145"/>
        <v>0</v>
      </c>
      <c r="AA792" s="107">
        <f t="shared" si="146"/>
        <v>0</v>
      </c>
      <c r="AB792" s="107">
        <f t="shared" si="147"/>
        <v>0</v>
      </c>
      <c r="AC792" s="107">
        <f t="shared" si="148"/>
        <v>0</v>
      </c>
      <c r="AD792" s="107">
        <f t="shared" si="149"/>
        <v>0</v>
      </c>
      <c r="AE792" s="107">
        <f t="shared" si="150"/>
        <v>0</v>
      </c>
      <c r="AF792" s="107">
        <f t="shared" si="151"/>
        <v>0</v>
      </c>
      <c r="AG792" s="107">
        <f t="shared" si="152"/>
        <v>0</v>
      </c>
      <c r="AH792" s="107">
        <f t="shared" si="153"/>
        <v>0</v>
      </c>
      <c r="AI792" s="107">
        <f t="shared" si="154"/>
        <v>0</v>
      </c>
      <c r="AJ792" s="107">
        <f t="shared" si="155"/>
        <v>0</v>
      </c>
      <c r="AK792" s="107">
        <f t="shared" si="156"/>
        <v>0</v>
      </c>
    </row>
    <row r="793">
      <c r="A793" s="107"/>
      <c r="B793" s="107"/>
      <c r="C793" s="107"/>
      <c r="D793" s="107"/>
      <c r="E793" s="107"/>
      <c r="F793" s="108">
        <f t="shared" si="144"/>
        <v>6975</v>
      </c>
      <c r="G793" s="90" t="s">
        <v>982</v>
      </c>
      <c r="H793" s="14">
        <f>IF(ISNA(VLOOKUP(G793,Round4_Transactions!$A$2:$F$800,2,FALSE)), 0,VLOOKUP(G793,Round4_Transactions!$A$2:$F$800,2,FALSE))</f>
        <v>0</v>
      </c>
      <c r="I793" s="60">
        <f>IF(ISNA(VLOOKUP(G793,Round4_Transactions!$A$2:$F$800,3,FALSE)), 0,VLOOKUP(G793,Round4_Transactions!$A$2:$F$800,3,FALSE))</f>
        <v>0</v>
      </c>
      <c r="J793" s="60">
        <f>IF(ISNA(VLOOKUP(G793,Round4_Transactions!$A$2:$F$800,4,FALSE)), 0,VLOOKUP(G793,Round4_Transactions!$A$2:$F$800,4,FALSE))</f>
        <v>0</v>
      </c>
      <c r="K793" s="60">
        <f>IF(ISNA(VLOOKUP(G793,Round4_Transactions!$A$2:$F$800,5,FALSE)), 0,VLOOKUP(G793,Round4_Transactions!$A$2:$F$800,5,FALSE))</f>
        <v>0</v>
      </c>
      <c r="L793" s="86">
        <f>IF(ISNA(VLOOKUP(G793,Round4_Transactions!$A$2:$F$800,6,FALSE)), 0,VLOOKUP(G793,Round4_Transactions!$A$2:$F$800,6,FALSE))</f>
        <v>0</v>
      </c>
      <c r="M793" s="107">
        <f t="shared" si="79"/>
        <v>0</v>
      </c>
      <c r="N793" s="107">
        <f t="shared" si="81"/>
        <v>0</v>
      </c>
      <c r="O793" s="107">
        <f t="shared" si="82"/>
        <v>0</v>
      </c>
      <c r="P793" s="107">
        <f t="shared" si="83"/>
        <v>0</v>
      </c>
      <c r="Q793" s="107">
        <f t="shared" si="84"/>
        <v>0</v>
      </c>
      <c r="R793" s="107">
        <f t="shared" si="85"/>
        <v>0</v>
      </c>
      <c r="S793" s="107">
        <f t="shared" si="86"/>
        <v>0</v>
      </c>
      <c r="T793" s="107">
        <f t="shared" si="87"/>
        <v>0</v>
      </c>
      <c r="U793" s="107">
        <f t="shared" si="88"/>
        <v>0</v>
      </c>
      <c r="V793" s="107">
        <f t="shared" si="89"/>
        <v>0</v>
      </c>
      <c r="W793" s="107">
        <f t="shared" si="90"/>
        <v>0</v>
      </c>
      <c r="X793" s="107">
        <f t="shared" si="91"/>
        <v>0</v>
      </c>
      <c r="Y793" s="107">
        <f t="shared" si="92"/>
        <v>0</v>
      </c>
      <c r="Z793" s="107">
        <f t="shared" si="145"/>
        <v>0</v>
      </c>
      <c r="AA793" s="107">
        <f t="shared" si="146"/>
        <v>0</v>
      </c>
      <c r="AB793" s="107">
        <f t="shared" si="147"/>
        <v>0</v>
      </c>
      <c r="AC793" s="107">
        <f t="shared" si="148"/>
        <v>0</v>
      </c>
      <c r="AD793" s="107">
        <f t="shared" si="149"/>
        <v>0</v>
      </c>
      <c r="AE793" s="107">
        <f t="shared" si="150"/>
        <v>0</v>
      </c>
      <c r="AF793" s="107">
        <f t="shared" si="151"/>
        <v>0</v>
      </c>
      <c r="AG793" s="107">
        <f t="shared" si="152"/>
        <v>0</v>
      </c>
      <c r="AH793" s="107">
        <f t="shared" si="153"/>
        <v>0</v>
      </c>
      <c r="AI793" s="107">
        <f t="shared" si="154"/>
        <v>0</v>
      </c>
      <c r="AJ793" s="107">
        <f t="shared" si="155"/>
        <v>0</v>
      </c>
      <c r="AK793" s="107">
        <f t="shared" si="156"/>
        <v>0</v>
      </c>
    </row>
    <row r="794">
      <c r="A794" s="107"/>
      <c r="B794" s="107"/>
      <c r="C794" s="107"/>
      <c r="D794" s="107"/>
      <c r="E794" s="107"/>
      <c r="F794" s="108">
        <f t="shared" si="144"/>
        <v>6975</v>
      </c>
      <c r="G794" s="90" t="s">
        <v>983</v>
      </c>
      <c r="H794" s="14">
        <f>IF(ISNA(VLOOKUP(G794,Round4_Transactions!$A$2:$F$800,2,FALSE)), 0,VLOOKUP(G794,Round4_Transactions!$A$2:$F$800,2,FALSE))</f>
        <v>0</v>
      </c>
      <c r="I794" s="60">
        <f>IF(ISNA(VLOOKUP(G794,Round4_Transactions!$A$2:$F$800,3,FALSE)), 0,VLOOKUP(G794,Round4_Transactions!$A$2:$F$800,3,FALSE))</f>
        <v>0</v>
      </c>
      <c r="J794" s="60">
        <f>IF(ISNA(VLOOKUP(G794,Round4_Transactions!$A$2:$F$800,4,FALSE)), 0,VLOOKUP(G794,Round4_Transactions!$A$2:$F$800,4,FALSE))</f>
        <v>0</v>
      </c>
      <c r="K794" s="60">
        <f>IF(ISNA(VLOOKUP(G794,Round4_Transactions!$A$2:$F$800,5,FALSE)), 0,VLOOKUP(G794,Round4_Transactions!$A$2:$F$800,5,FALSE))</f>
        <v>0</v>
      </c>
      <c r="L794" s="86">
        <f>IF(ISNA(VLOOKUP(G794,Round4_Transactions!$A$2:$F$800,6,FALSE)), 0,VLOOKUP(G794,Round4_Transactions!$A$2:$F$800,6,FALSE))</f>
        <v>0</v>
      </c>
      <c r="M794" s="107">
        <f t="shared" si="79"/>
        <v>0</v>
      </c>
      <c r="N794" s="107">
        <f t="shared" si="81"/>
        <v>0</v>
      </c>
      <c r="O794" s="107">
        <f t="shared" si="82"/>
        <v>0</v>
      </c>
      <c r="P794" s="107">
        <f t="shared" si="83"/>
        <v>0</v>
      </c>
      <c r="Q794" s="107">
        <f t="shared" si="84"/>
        <v>0</v>
      </c>
      <c r="R794" s="107">
        <f t="shared" si="85"/>
        <v>0</v>
      </c>
      <c r="S794" s="107">
        <f t="shared" si="86"/>
        <v>0</v>
      </c>
      <c r="T794" s="107">
        <f t="shared" si="87"/>
        <v>0</v>
      </c>
      <c r="U794" s="107">
        <f t="shared" si="88"/>
        <v>0</v>
      </c>
      <c r="V794" s="107">
        <f t="shared" si="89"/>
        <v>0</v>
      </c>
      <c r="W794" s="107">
        <f t="shared" si="90"/>
        <v>0</v>
      </c>
      <c r="X794" s="107">
        <f t="shared" si="91"/>
        <v>0</v>
      </c>
      <c r="Y794" s="107">
        <f t="shared" si="92"/>
        <v>0</v>
      </c>
      <c r="Z794" s="107">
        <f t="shared" si="145"/>
        <v>0</v>
      </c>
      <c r="AA794" s="107">
        <f t="shared" si="146"/>
        <v>0</v>
      </c>
      <c r="AB794" s="107">
        <f t="shared" si="147"/>
        <v>0</v>
      </c>
      <c r="AC794" s="107">
        <f t="shared" si="148"/>
        <v>0</v>
      </c>
      <c r="AD794" s="107">
        <f t="shared" si="149"/>
        <v>0</v>
      </c>
      <c r="AE794" s="107">
        <f t="shared" si="150"/>
        <v>0</v>
      </c>
      <c r="AF794" s="107">
        <f t="shared" si="151"/>
        <v>0</v>
      </c>
      <c r="AG794" s="107">
        <f t="shared" si="152"/>
        <v>0</v>
      </c>
      <c r="AH794" s="107">
        <f t="shared" si="153"/>
        <v>0</v>
      </c>
      <c r="AI794" s="107">
        <f t="shared" si="154"/>
        <v>0</v>
      </c>
      <c r="AJ794" s="107">
        <f t="shared" si="155"/>
        <v>0</v>
      </c>
      <c r="AK794" s="107">
        <f t="shared" si="156"/>
        <v>0</v>
      </c>
    </row>
    <row r="795">
      <c r="A795" s="107"/>
      <c r="B795" s="107"/>
      <c r="C795" s="107"/>
      <c r="D795" s="107"/>
      <c r="E795" s="107"/>
      <c r="F795" s="108">
        <f t="shared" si="144"/>
        <v>6975</v>
      </c>
      <c r="G795" s="90" t="s">
        <v>984</v>
      </c>
      <c r="H795" s="14">
        <f>IF(ISNA(VLOOKUP(G795,Round4_Transactions!$A$2:$F$800,2,FALSE)), 0,VLOOKUP(G795,Round4_Transactions!$A$2:$F$800,2,FALSE))</f>
        <v>0</v>
      </c>
      <c r="I795" s="60">
        <f>IF(ISNA(VLOOKUP(G795,Round4_Transactions!$A$2:$F$800,3,FALSE)), 0,VLOOKUP(G795,Round4_Transactions!$A$2:$F$800,3,FALSE))</f>
        <v>0</v>
      </c>
      <c r="J795" s="60">
        <f>IF(ISNA(VLOOKUP(G795,Round4_Transactions!$A$2:$F$800,4,FALSE)), 0,VLOOKUP(G795,Round4_Transactions!$A$2:$F$800,4,FALSE))</f>
        <v>0</v>
      </c>
      <c r="K795" s="60">
        <f>IF(ISNA(VLOOKUP(G795,Round4_Transactions!$A$2:$F$800,5,FALSE)), 0,VLOOKUP(G795,Round4_Transactions!$A$2:$F$800,5,FALSE))</f>
        <v>0</v>
      </c>
      <c r="L795" s="86">
        <f>IF(ISNA(VLOOKUP(G795,Round4_Transactions!$A$2:$F$800,6,FALSE)), 0,VLOOKUP(G795,Round4_Transactions!$A$2:$F$800,6,FALSE))</f>
        <v>0</v>
      </c>
      <c r="M795" s="107">
        <f t="shared" si="79"/>
        <v>0</v>
      </c>
      <c r="N795" s="107">
        <f t="shared" si="81"/>
        <v>0</v>
      </c>
      <c r="O795" s="107">
        <f t="shared" si="82"/>
        <v>0</v>
      </c>
      <c r="P795" s="107">
        <f t="shared" si="83"/>
        <v>0</v>
      </c>
      <c r="Q795" s="107">
        <f t="shared" si="84"/>
        <v>0</v>
      </c>
      <c r="R795" s="107">
        <f t="shared" si="85"/>
        <v>0</v>
      </c>
      <c r="S795" s="107">
        <f t="shared" si="86"/>
        <v>0</v>
      </c>
      <c r="T795" s="107">
        <f t="shared" si="87"/>
        <v>0</v>
      </c>
      <c r="U795" s="107">
        <f t="shared" si="88"/>
        <v>0</v>
      </c>
      <c r="V795" s="107">
        <f t="shared" si="89"/>
        <v>0</v>
      </c>
      <c r="W795" s="107">
        <f t="shared" si="90"/>
        <v>0</v>
      </c>
      <c r="X795" s="107">
        <f t="shared" si="91"/>
        <v>0</v>
      </c>
      <c r="Y795" s="107">
        <f t="shared" si="92"/>
        <v>0</v>
      </c>
      <c r="Z795" s="107">
        <f t="shared" si="145"/>
        <v>0</v>
      </c>
      <c r="AA795" s="107">
        <f t="shared" si="146"/>
        <v>0</v>
      </c>
      <c r="AB795" s="107">
        <f t="shared" si="147"/>
        <v>0</v>
      </c>
      <c r="AC795" s="107">
        <f t="shared" si="148"/>
        <v>0</v>
      </c>
      <c r="AD795" s="107">
        <f t="shared" si="149"/>
        <v>0</v>
      </c>
      <c r="AE795" s="107">
        <f t="shared" si="150"/>
        <v>0</v>
      </c>
      <c r="AF795" s="107">
        <f t="shared" si="151"/>
        <v>0</v>
      </c>
      <c r="AG795" s="107">
        <f t="shared" si="152"/>
        <v>0</v>
      </c>
      <c r="AH795" s="107">
        <f t="shared" si="153"/>
        <v>0</v>
      </c>
      <c r="AI795" s="107">
        <f t="shared" si="154"/>
        <v>0</v>
      </c>
      <c r="AJ795" s="107">
        <f t="shared" si="155"/>
        <v>0</v>
      </c>
      <c r="AK795" s="107">
        <f t="shared" si="156"/>
        <v>0</v>
      </c>
    </row>
    <row r="796">
      <c r="A796" s="107"/>
      <c r="B796" s="107"/>
      <c r="C796" s="107"/>
      <c r="D796" s="107"/>
      <c r="E796" s="107"/>
      <c r="F796" s="108">
        <f t="shared" si="144"/>
        <v>6975</v>
      </c>
      <c r="G796" s="90" t="s">
        <v>985</v>
      </c>
      <c r="H796" s="14">
        <f>IF(ISNA(VLOOKUP(G796,Round4_Transactions!$A$2:$F$800,2,FALSE)), 0,VLOOKUP(G796,Round4_Transactions!$A$2:$F$800,2,FALSE))</f>
        <v>0</v>
      </c>
      <c r="I796" s="60">
        <f>IF(ISNA(VLOOKUP(G796,Round4_Transactions!$A$2:$F$800,3,FALSE)), 0,VLOOKUP(G796,Round4_Transactions!$A$2:$F$800,3,FALSE))</f>
        <v>0</v>
      </c>
      <c r="J796" s="60">
        <f>IF(ISNA(VLOOKUP(G796,Round4_Transactions!$A$2:$F$800,4,FALSE)), 0,VLOOKUP(G796,Round4_Transactions!$A$2:$F$800,4,FALSE))</f>
        <v>0</v>
      </c>
      <c r="K796" s="60">
        <f>IF(ISNA(VLOOKUP(G796,Round4_Transactions!$A$2:$F$800,5,FALSE)), 0,VLOOKUP(G796,Round4_Transactions!$A$2:$F$800,5,FALSE))</f>
        <v>0</v>
      </c>
      <c r="L796" s="86">
        <f>IF(ISNA(VLOOKUP(G796,Round4_Transactions!$A$2:$F$800,6,FALSE)), 0,VLOOKUP(G796,Round4_Transactions!$A$2:$F$800,6,FALSE))</f>
        <v>0</v>
      </c>
      <c r="M796" s="107">
        <f t="shared" si="79"/>
        <v>0</v>
      </c>
      <c r="N796" s="107">
        <f t="shared" si="81"/>
        <v>0</v>
      </c>
      <c r="O796" s="107">
        <f t="shared" si="82"/>
        <v>0</v>
      </c>
      <c r="P796" s="107">
        <f t="shared" si="83"/>
        <v>0</v>
      </c>
      <c r="Q796" s="107">
        <f t="shared" si="84"/>
        <v>0</v>
      </c>
      <c r="R796" s="107">
        <f t="shared" si="85"/>
        <v>0</v>
      </c>
      <c r="S796" s="107">
        <f t="shared" si="86"/>
        <v>0</v>
      </c>
      <c r="T796" s="107">
        <f t="shared" si="87"/>
        <v>0</v>
      </c>
      <c r="U796" s="107">
        <f t="shared" si="88"/>
        <v>0</v>
      </c>
      <c r="V796" s="107">
        <f t="shared" si="89"/>
        <v>0</v>
      </c>
      <c r="W796" s="107">
        <f t="shared" si="90"/>
        <v>0</v>
      </c>
      <c r="X796" s="107">
        <f t="shared" si="91"/>
        <v>0</v>
      </c>
      <c r="Y796" s="107">
        <f t="shared" si="92"/>
        <v>0</v>
      </c>
      <c r="Z796" s="107">
        <f t="shared" si="145"/>
        <v>0</v>
      </c>
      <c r="AA796" s="107">
        <f t="shared" si="146"/>
        <v>0</v>
      </c>
      <c r="AB796" s="107">
        <f t="shared" si="147"/>
        <v>0</v>
      </c>
      <c r="AC796" s="107">
        <f t="shared" si="148"/>
        <v>0</v>
      </c>
      <c r="AD796" s="107">
        <f t="shared" si="149"/>
        <v>0</v>
      </c>
      <c r="AE796" s="107">
        <f t="shared" si="150"/>
        <v>0</v>
      </c>
      <c r="AF796" s="107">
        <f t="shared" si="151"/>
        <v>0</v>
      </c>
      <c r="AG796" s="107">
        <f t="shared" si="152"/>
        <v>0</v>
      </c>
      <c r="AH796" s="107">
        <f t="shared" si="153"/>
        <v>0</v>
      </c>
      <c r="AI796" s="107">
        <f t="shared" si="154"/>
        <v>0</v>
      </c>
      <c r="AJ796" s="107">
        <f t="shared" si="155"/>
        <v>0</v>
      </c>
      <c r="AK796" s="107">
        <f t="shared" si="156"/>
        <v>0</v>
      </c>
    </row>
    <row r="797">
      <c r="A797" s="107"/>
      <c r="B797" s="107"/>
      <c r="C797" s="107"/>
      <c r="D797" s="107"/>
      <c r="E797" s="107"/>
      <c r="F797" s="108">
        <f t="shared" si="144"/>
        <v>6975</v>
      </c>
      <c r="G797" s="90" t="s">
        <v>986</v>
      </c>
      <c r="H797" s="14">
        <f>IF(ISNA(VLOOKUP(G797,Round4_Transactions!$A$2:$F$800,2,FALSE)), 0,VLOOKUP(G797,Round4_Transactions!$A$2:$F$800,2,FALSE))</f>
        <v>0</v>
      </c>
      <c r="I797" s="60">
        <f>IF(ISNA(VLOOKUP(G797,Round4_Transactions!$A$2:$F$800,3,FALSE)), 0,VLOOKUP(G797,Round4_Transactions!$A$2:$F$800,3,FALSE))</f>
        <v>0</v>
      </c>
      <c r="J797" s="60">
        <f>IF(ISNA(VLOOKUP(G797,Round4_Transactions!$A$2:$F$800,4,FALSE)), 0,VLOOKUP(G797,Round4_Transactions!$A$2:$F$800,4,FALSE))</f>
        <v>0</v>
      </c>
      <c r="K797" s="60">
        <f>IF(ISNA(VLOOKUP(G797,Round4_Transactions!$A$2:$F$800,5,FALSE)), 0,VLOOKUP(G797,Round4_Transactions!$A$2:$F$800,5,FALSE))</f>
        <v>0</v>
      </c>
      <c r="L797" s="86">
        <f>IF(ISNA(VLOOKUP(G797,Round4_Transactions!$A$2:$F$800,6,FALSE)), 0,VLOOKUP(G797,Round4_Transactions!$A$2:$F$800,6,FALSE))</f>
        <v>0</v>
      </c>
      <c r="M797" s="107">
        <f t="shared" si="79"/>
        <v>0</v>
      </c>
      <c r="N797" s="107">
        <f t="shared" si="81"/>
        <v>0</v>
      </c>
      <c r="O797" s="107">
        <f t="shared" si="82"/>
        <v>0</v>
      </c>
      <c r="P797" s="107">
        <f t="shared" si="83"/>
        <v>0</v>
      </c>
      <c r="Q797" s="107">
        <f t="shared" si="84"/>
        <v>0</v>
      </c>
      <c r="R797" s="107">
        <f t="shared" si="85"/>
        <v>0</v>
      </c>
      <c r="S797" s="107">
        <f t="shared" si="86"/>
        <v>0</v>
      </c>
      <c r="T797" s="107">
        <f t="shared" si="87"/>
        <v>0</v>
      </c>
      <c r="U797" s="107">
        <f t="shared" si="88"/>
        <v>0</v>
      </c>
      <c r="V797" s="107">
        <f t="shared" si="89"/>
        <v>0</v>
      </c>
      <c r="W797" s="107">
        <f t="shared" si="90"/>
        <v>0</v>
      </c>
      <c r="X797" s="107">
        <f t="shared" si="91"/>
        <v>0</v>
      </c>
      <c r="Y797" s="107">
        <f t="shared" si="92"/>
        <v>0</v>
      </c>
      <c r="Z797" s="107">
        <f t="shared" si="145"/>
        <v>0</v>
      </c>
      <c r="AA797" s="107">
        <f t="shared" si="146"/>
        <v>0</v>
      </c>
      <c r="AB797" s="107">
        <f t="shared" si="147"/>
        <v>0</v>
      </c>
      <c r="AC797" s="107">
        <f t="shared" si="148"/>
        <v>0</v>
      </c>
      <c r="AD797" s="107">
        <f t="shared" si="149"/>
        <v>0</v>
      </c>
      <c r="AE797" s="107">
        <f t="shared" si="150"/>
        <v>0</v>
      </c>
      <c r="AF797" s="107">
        <f t="shared" si="151"/>
        <v>0</v>
      </c>
      <c r="AG797" s="107">
        <f t="shared" si="152"/>
        <v>0</v>
      </c>
      <c r="AH797" s="107">
        <f t="shared" si="153"/>
        <v>0</v>
      </c>
      <c r="AI797" s="107">
        <f t="shared" si="154"/>
        <v>0</v>
      </c>
      <c r="AJ797" s="107">
        <f t="shared" si="155"/>
        <v>0</v>
      </c>
      <c r="AK797" s="107">
        <f t="shared" si="156"/>
        <v>0</v>
      </c>
    </row>
    <row r="798">
      <c r="A798" s="107"/>
      <c r="B798" s="107"/>
      <c r="C798" s="107"/>
      <c r="D798" s="107"/>
      <c r="E798" s="107"/>
      <c r="F798" s="108">
        <f t="shared" si="144"/>
        <v>6975</v>
      </c>
      <c r="G798" s="90" t="s">
        <v>987</v>
      </c>
      <c r="H798" s="14">
        <f>IF(ISNA(VLOOKUP(G798,Round4_Transactions!$A$2:$F$800,2,FALSE)), 0,VLOOKUP(G798,Round4_Transactions!$A$2:$F$800,2,FALSE))</f>
        <v>0</v>
      </c>
      <c r="I798" s="60">
        <f>IF(ISNA(VLOOKUP(G798,Round4_Transactions!$A$2:$F$800,3,FALSE)), 0,VLOOKUP(G798,Round4_Transactions!$A$2:$F$800,3,FALSE))</f>
        <v>0</v>
      </c>
      <c r="J798" s="60">
        <f>IF(ISNA(VLOOKUP(G798,Round4_Transactions!$A$2:$F$800,4,FALSE)), 0,VLOOKUP(G798,Round4_Transactions!$A$2:$F$800,4,FALSE))</f>
        <v>0</v>
      </c>
      <c r="K798" s="60">
        <f>IF(ISNA(VLOOKUP(G798,Round4_Transactions!$A$2:$F$800,5,FALSE)), 0,VLOOKUP(G798,Round4_Transactions!$A$2:$F$800,5,FALSE))</f>
        <v>0</v>
      </c>
      <c r="L798" s="86">
        <f>IF(ISNA(VLOOKUP(G798,Round4_Transactions!$A$2:$F$800,6,FALSE)), 0,VLOOKUP(G798,Round4_Transactions!$A$2:$F$800,6,FALSE))</f>
        <v>0</v>
      </c>
      <c r="M798" s="107">
        <f t="shared" si="79"/>
        <v>0</v>
      </c>
      <c r="N798" s="107">
        <f t="shared" si="81"/>
        <v>0</v>
      </c>
      <c r="O798" s="107">
        <f t="shared" si="82"/>
        <v>0</v>
      </c>
      <c r="P798" s="107">
        <f t="shared" si="83"/>
        <v>0</v>
      </c>
      <c r="Q798" s="107">
        <f t="shared" si="84"/>
        <v>0</v>
      </c>
      <c r="R798" s="107">
        <f t="shared" si="85"/>
        <v>0</v>
      </c>
      <c r="S798" s="107">
        <f t="shared" si="86"/>
        <v>0</v>
      </c>
      <c r="T798" s="107">
        <f t="shared" si="87"/>
        <v>0</v>
      </c>
      <c r="U798" s="107">
        <f t="shared" si="88"/>
        <v>0</v>
      </c>
      <c r="V798" s="107">
        <f t="shared" si="89"/>
        <v>0</v>
      </c>
      <c r="W798" s="107">
        <f t="shared" si="90"/>
        <v>0</v>
      </c>
      <c r="X798" s="107">
        <f t="shared" si="91"/>
        <v>0</v>
      </c>
      <c r="Y798" s="107">
        <f t="shared" si="92"/>
        <v>0</v>
      </c>
      <c r="Z798" s="107">
        <f t="shared" si="145"/>
        <v>0</v>
      </c>
      <c r="AA798" s="107">
        <f t="shared" si="146"/>
        <v>0</v>
      </c>
      <c r="AB798" s="107">
        <f t="shared" si="147"/>
        <v>0</v>
      </c>
      <c r="AC798" s="107">
        <f t="shared" si="148"/>
        <v>0</v>
      </c>
      <c r="AD798" s="107">
        <f t="shared" si="149"/>
        <v>0</v>
      </c>
      <c r="AE798" s="107">
        <f t="shared" si="150"/>
        <v>0</v>
      </c>
      <c r="AF798" s="107">
        <f t="shared" si="151"/>
        <v>0</v>
      </c>
      <c r="AG798" s="107">
        <f t="shared" si="152"/>
        <v>0</v>
      </c>
      <c r="AH798" s="107">
        <f t="shared" si="153"/>
        <v>0</v>
      </c>
      <c r="AI798" s="107">
        <f t="shared" si="154"/>
        <v>0</v>
      </c>
      <c r="AJ798" s="107">
        <f t="shared" si="155"/>
        <v>0</v>
      </c>
      <c r="AK798" s="107">
        <f t="shared" si="156"/>
        <v>0</v>
      </c>
    </row>
    <row r="799">
      <c r="A799" s="107"/>
      <c r="B799" s="107"/>
      <c r="C799" s="107"/>
      <c r="D799" s="107"/>
      <c r="E799" s="107"/>
      <c r="F799" s="108">
        <f t="shared" si="144"/>
        <v>6975</v>
      </c>
      <c r="G799" s="90" t="s">
        <v>988</v>
      </c>
      <c r="H799" s="14">
        <f>IF(ISNA(VLOOKUP(G799,Round4_Transactions!$A$2:$F$800,2,FALSE)), 0,VLOOKUP(G799,Round4_Transactions!$A$2:$F$800,2,FALSE))</f>
        <v>0</v>
      </c>
      <c r="I799" s="60">
        <f>IF(ISNA(VLOOKUP(G799,Round4_Transactions!$A$2:$F$800,3,FALSE)), 0,VLOOKUP(G799,Round4_Transactions!$A$2:$F$800,3,FALSE))</f>
        <v>0</v>
      </c>
      <c r="J799" s="60">
        <f>IF(ISNA(VLOOKUP(G799,Round4_Transactions!$A$2:$F$800,4,FALSE)), 0,VLOOKUP(G799,Round4_Transactions!$A$2:$F$800,4,FALSE))</f>
        <v>0</v>
      </c>
      <c r="K799" s="60">
        <f>IF(ISNA(VLOOKUP(G799,Round4_Transactions!$A$2:$F$800,5,FALSE)), 0,VLOOKUP(G799,Round4_Transactions!$A$2:$F$800,5,FALSE))</f>
        <v>0</v>
      </c>
      <c r="L799" s="86">
        <f>IF(ISNA(VLOOKUP(G799,Round4_Transactions!$A$2:$F$800,6,FALSE)), 0,VLOOKUP(G799,Round4_Transactions!$A$2:$F$800,6,FALSE))</f>
        <v>0</v>
      </c>
      <c r="M799" s="107">
        <f t="shared" si="79"/>
        <v>0</v>
      </c>
      <c r="N799" s="107">
        <f t="shared" si="81"/>
        <v>0</v>
      </c>
      <c r="O799" s="107">
        <f t="shared" si="82"/>
        <v>0</v>
      </c>
      <c r="P799" s="107">
        <f t="shared" si="83"/>
        <v>0</v>
      </c>
      <c r="Q799" s="107">
        <f t="shared" si="84"/>
        <v>0</v>
      </c>
      <c r="R799" s="107">
        <f t="shared" si="85"/>
        <v>0</v>
      </c>
      <c r="S799" s="107">
        <f t="shared" si="86"/>
        <v>0</v>
      </c>
      <c r="T799" s="107">
        <f t="shared" si="87"/>
        <v>0</v>
      </c>
      <c r="U799" s="107">
        <f t="shared" si="88"/>
        <v>0</v>
      </c>
      <c r="V799" s="107">
        <f t="shared" si="89"/>
        <v>0</v>
      </c>
      <c r="W799" s="107">
        <f t="shared" si="90"/>
        <v>0</v>
      </c>
      <c r="X799" s="107">
        <f t="shared" si="91"/>
        <v>0</v>
      </c>
      <c r="Y799" s="107">
        <f t="shared" si="92"/>
        <v>0</v>
      </c>
      <c r="Z799" s="107">
        <f t="shared" si="145"/>
        <v>0</v>
      </c>
      <c r="AA799" s="107">
        <f t="shared" si="146"/>
        <v>0</v>
      </c>
      <c r="AB799" s="107">
        <f t="shared" si="147"/>
        <v>0</v>
      </c>
      <c r="AC799" s="107">
        <f t="shared" si="148"/>
        <v>0</v>
      </c>
      <c r="AD799" s="107">
        <f t="shared" si="149"/>
        <v>0</v>
      </c>
      <c r="AE799" s="107">
        <f t="shared" si="150"/>
        <v>0</v>
      </c>
      <c r="AF799" s="107">
        <f t="shared" si="151"/>
        <v>0</v>
      </c>
      <c r="AG799" s="107">
        <f t="shared" si="152"/>
        <v>0</v>
      </c>
      <c r="AH799" s="107">
        <f t="shared" si="153"/>
        <v>0</v>
      </c>
      <c r="AI799" s="107">
        <f t="shared" si="154"/>
        <v>0</v>
      </c>
      <c r="AJ799" s="107">
        <f t="shared" si="155"/>
        <v>0</v>
      </c>
      <c r="AK799" s="107">
        <f t="shared" si="156"/>
        <v>0</v>
      </c>
    </row>
    <row r="800">
      <c r="A800" s="107"/>
      <c r="B800" s="107"/>
      <c r="C800" s="107"/>
      <c r="D800" s="107"/>
      <c r="E800" s="107"/>
      <c r="F800" s="108">
        <f t="shared" si="144"/>
        <v>6975</v>
      </c>
      <c r="G800" s="90" t="s">
        <v>989</v>
      </c>
      <c r="H800" s="14">
        <f>IF(ISNA(VLOOKUP(G800,Round4_Transactions!$A$2:$F$800,2,FALSE)), 0,VLOOKUP(G800,Round4_Transactions!$A$2:$F$800,2,FALSE))</f>
        <v>0</v>
      </c>
      <c r="I800" s="60">
        <f>IF(ISNA(VLOOKUP(G800,Round4_Transactions!$A$2:$F$800,3,FALSE)), 0,VLOOKUP(G800,Round4_Transactions!$A$2:$F$800,3,FALSE))</f>
        <v>0</v>
      </c>
      <c r="J800" s="60">
        <f>IF(ISNA(VLOOKUP(G800,Round4_Transactions!$A$2:$F$800,4,FALSE)), 0,VLOOKUP(G800,Round4_Transactions!$A$2:$F$800,4,FALSE))</f>
        <v>0</v>
      </c>
      <c r="K800" s="60">
        <f>IF(ISNA(VLOOKUP(G800,Round4_Transactions!$A$2:$F$800,5,FALSE)), 0,VLOOKUP(G800,Round4_Transactions!$A$2:$F$800,5,FALSE))</f>
        <v>0</v>
      </c>
      <c r="L800" s="86">
        <f>IF(ISNA(VLOOKUP(G800,Round4_Transactions!$A$2:$F$800,6,FALSE)), 0,VLOOKUP(G800,Round4_Transactions!$A$2:$F$800,6,FALSE))</f>
        <v>0</v>
      </c>
      <c r="M800" s="107">
        <f t="shared" si="79"/>
        <v>0</v>
      </c>
      <c r="N800" s="107">
        <f t="shared" si="81"/>
        <v>0</v>
      </c>
      <c r="O800" s="107">
        <f t="shared" si="82"/>
        <v>0</v>
      </c>
      <c r="P800" s="107">
        <f t="shared" si="83"/>
        <v>0</v>
      </c>
      <c r="Q800" s="107">
        <f t="shared" si="84"/>
        <v>0</v>
      </c>
      <c r="R800" s="107">
        <f t="shared" si="85"/>
        <v>0</v>
      </c>
      <c r="S800" s="107">
        <f t="shared" si="86"/>
        <v>0</v>
      </c>
      <c r="T800" s="107">
        <f t="shared" si="87"/>
        <v>0</v>
      </c>
      <c r="U800" s="107">
        <f t="shared" si="88"/>
        <v>0</v>
      </c>
      <c r="V800" s="107">
        <f t="shared" si="89"/>
        <v>0</v>
      </c>
      <c r="W800" s="107">
        <f t="shared" si="90"/>
        <v>0</v>
      </c>
      <c r="X800" s="107">
        <f t="shared" si="91"/>
        <v>0</v>
      </c>
      <c r="Y800" s="107">
        <f t="shared" si="92"/>
        <v>0</v>
      </c>
      <c r="Z800" s="107">
        <f t="shared" si="145"/>
        <v>0</v>
      </c>
      <c r="AA800" s="107">
        <f t="shared" si="146"/>
        <v>0</v>
      </c>
      <c r="AB800" s="107">
        <f t="shared" si="147"/>
        <v>0</v>
      </c>
      <c r="AC800" s="107">
        <f t="shared" si="148"/>
        <v>0</v>
      </c>
      <c r="AD800" s="107">
        <f t="shared" si="149"/>
        <v>0</v>
      </c>
      <c r="AE800" s="107">
        <f t="shared" si="150"/>
        <v>0</v>
      </c>
      <c r="AF800" s="107">
        <f t="shared" si="151"/>
        <v>0</v>
      </c>
      <c r="AG800" s="107">
        <f t="shared" si="152"/>
        <v>0</v>
      </c>
      <c r="AH800" s="107">
        <f t="shared" si="153"/>
        <v>0</v>
      </c>
      <c r="AI800" s="107">
        <f t="shared" si="154"/>
        <v>0</v>
      </c>
      <c r="AJ800" s="107">
        <f t="shared" si="155"/>
        <v>0</v>
      </c>
      <c r="AK800" s="107">
        <f t="shared" si="156"/>
        <v>0</v>
      </c>
    </row>
    <row r="801">
      <c r="F801" s="89"/>
      <c r="G801" s="122"/>
      <c r="I801" s="33"/>
      <c r="K801" s="33"/>
    </row>
    <row r="802">
      <c r="F802" s="89"/>
      <c r="G802" s="122"/>
      <c r="I802" s="33"/>
      <c r="K802" s="33"/>
    </row>
    <row r="803">
      <c r="F803" s="89"/>
      <c r="G803" s="122"/>
      <c r="I803" s="33"/>
      <c r="K803" s="33"/>
    </row>
    <row r="804">
      <c r="F804" s="89"/>
      <c r="G804" s="122"/>
      <c r="I804" s="33"/>
      <c r="K804" s="33"/>
    </row>
    <row r="805">
      <c r="F805" s="89"/>
      <c r="G805" s="122"/>
      <c r="I805" s="33"/>
      <c r="K805" s="33"/>
    </row>
    <row r="806">
      <c r="F806" s="89"/>
      <c r="G806" s="122"/>
      <c r="I806" s="33"/>
      <c r="K806" s="33"/>
    </row>
    <row r="807">
      <c r="F807" s="89"/>
      <c r="G807" s="122"/>
      <c r="I807" s="33"/>
      <c r="K807" s="33"/>
    </row>
    <row r="808">
      <c r="F808" s="89"/>
      <c r="G808" s="122"/>
      <c r="I808" s="33"/>
      <c r="K808" s="33"/>
    </row>
    <row r="809">
      <c r="F809" s="89"/>
      <c r="G809" s="122"/>
      <c r="I809" s="33"/>
      <c r="K809" s="33"/>
    </row>
    <row r="810">
      <c r="F810" s="89"/>
      <c r="G810" s="122"/>
      <c r="I810" s="33"/>
      <c r="K810" s="33"/>
    </row>
    <row r="811">
      <c r="F811" s="89"/>
      <c r="G811" s="122"/>
      <c r="I811" s="33"/>
      <c r="K811" s="33"/>
    </row>
    <row r="812">
      <c r="F812" s="89"/>
      <c r="G812" s="122"/>
      <c r="I812" s="33"/>
      <c r="K812" s="33"/>
    </row>
    <row r="813">
      <c r="F813" s="89"/>
      <c r="G813" s="122"/>
      <c r="I813" s="33"/>
      <c r="K813" s="33"/>
    </row>
    <row r="814">
      <c r="F814" s="89"/>
      <c r="G814" s="122"/>
      <c r="I814" s="33"/>
      <c r="K814" s="33"/>
    </row>
    <row r="815">
      <c r="F815" s="89"/>
      <c r="G815" s="122"/>
      <c r="I815" s="33"/>
      <c r="K815" s="33"/>
    </row>
    <row r="816">
      <c r="F816" s="89"/>
      <c r="G816" s="122"/>
      <c r="I816" s="33"/>
      <c r="K816" s="33"/>
    </row>
    <row r="817">
      <c r="F817" s="89"/>
      <c r="G817" s="122"/>
      <c r="I817" s="33"/>
      <c r="K817" s="33"/>
    </row>
    <row r="818">
      <c r="F818" s="89"/>
      <c r="G818" s="122"/>
      <c r="I818" s="33"/>
      <c r="K818" s="33"/>
    </row>
    <row r="819">
      <c r="F819" s="89"/>
      <c r="G819" s="122"/>
      <c r="I819" s="33"/>
      <c r="K819" s="33"/>
    </row>
    <row r="820">
      <c r="F820" s="89"/>
      <c r="G820" s="122"/>
      <c r="I820" s="33"/>
      <c r="K820" s="33"/>
    </row>
    <row r="821">
      <c r="F821" s="89"/>
      <c r="G821" s="122"/>
      <c r="H821" s="14">
        <v>20.0</v>
      </c>
      <c r="I821" s="29">
        <v>80.0</v>
      </c>
      <c r="J821" s="124">
        <v>0.0</v>
      </c>
      <c r="K821" s="29">
        <v>0.0</v>
      </c>
      <c r="L821" s="14">
        <v>1.0</v>
      </c>
    </row>
    <row r="822">
      <c r="F822" s="89"/>
      <c r="G822" s="122"/>
      <c r="I822" s="33"/>
      <c r="K822" s="33"/>
    </row>
    <row r="823">
      <c r="F823" s="89"/>
      <c r="G823" s="122"/>
      <c r="I823" s="33"/>
      <c r="K823" s="33"/>
    </row>
    <row r="824">
      <c r="F824" s="89"/>
      <c r="G824" s="122"/>
      <c r="I824" s="33"/>
      <c r="K824" s="33"/>
    </row>
    <row r="825">
      <c r="F825" s="89"/>
      <c r="G825" s="122"/>
      <c r="I825" s="33"/>
      <c r="K825" s="33"/>
    </row>
    <row r="826">
      <c r="F826" s="89"/>
      <c r="G826" s="122"/>
      <c r="I826" s="33"/>
      <c r="K826" s="33"/>
    </row>
    <row r="827">
      <c r="F827" s="89"/>
      <c r="G827" s="122"/>
      <c r="I827" s="33"/>
      <c r="K827" s="33"/>
    </row>
    <row r="828">
      <c r="F828" s="89"/>
      <c r="G828" s="122"/>
      <c r="I828" s="33"/>
      <c r="K828" s="33"/>
    </row>
    <row r="829">
      <c r="F829" s="89"/>
      <c r="G829" s="122"/>
      <c r="I829" s="33"/>
      <c r="K829" s="33"/>
    </row>
    <row r="830">
      <c r="F830" s="89"/>
      <c r="G830" s="122"/>
      <c r="I830" s="33"/>
      <c r="K830" s="33"/>
    </row>
    <row r="831">
      <c r="F831" s="89"/>
      <c r="G831" s="122"/>
      <c r="I831" s="33"/>
      <c r="K831" s="33"/>
    </row>
    <row r="832">
      <c r="F832" s="89"/>
      <c r="G832" s="122"/>
      <c r="I832" s="33"/>
      <c r="K832" s="33"/>
    </row>
    <row r="833">
      <c r="F833" s="89"/>
      <c r="G833" s="122"/>
      <c r="I833" s="33"/>
      <c r="K833" s="33"/>
    </row>
    <row r="834">
      <c r="F834" s="89"/>
      <c r="G834" s="122"/>
      <c r="I834" s="33"/>
      <c r="K834" s="33"/>
    </row>
    <row r="835">
      <c r="F835" s="89"/>
      <c r="G835" s="122"/>
      <c r="I835" s="33"/>
      <c r="K835" s="33"/>
    </row>
    <row r="836">
      <c r="F836" s="89"/>
      <c r="G836" s="122"/>
      <c r="I836" s="33"/>
      <c r="K836" s="33"/>
    </row>
    <row r="837">
      <c r="F837" s="89"/>
      <c r="G837" s="122"/>
      <c r="I837" s="33"/>
      <c r="K837" s="33"/>
    </row>
    <row r="838">
      <c r="F838" s="89"/>
      <c r="G838" s="122"/>
      <c r="I838" s="33"/>
      <c r="K838" s="33"/>
    </row>
    <row r="839">
      <c r="F839" s="89"/>
      <c r="G839" s="122"/>
      <c r="I839" s="33"/>
      <c r="K839" s="33"/>
    </row>
    <row r="840">
      <c r="F840" s="89"/>
      <c r="G840" s="122"/>
      <c r="I840" s="33"/>
      <c r="K840" s="33"/>
    </row>
    <row r="841">
      <c r="F841" s="89"/>
      <c r="G841" s="122"/>
      <c r="I841" s="33"/>
      <c r="K841" s="33"/>
    </row>
    <row r="842">
      <c r="F842" s="89"/>
      <c r="G842" s="122"/>
      <c r="I842" s="33"/>
      <c r="K842" s="33"/>
    </row>
    <row r="843">
      <c r="F843" s="89"/>
      <c r="G843" s="122"/>
      <c r="I843" s="33"/>
      <c r="K843" s="33"/>
    </row>
    <row r="844">
      <c r="F844" s="89"/>
      <c r="G844" s="122"/>
      <c r="I844" s="33"/>
      <c r="K844" s="33"/>
    </row>
    <row r="845">
      <c r="F845" s="89"/>
      <c r="G845" s="122"/>
      <c r="I845" s="33"/>
      <c r="K845" s="33"/>
    </row>
    <row r="846">
      <c r="F846" s="89"/>
      <c r="G846" s="122"/>
      <c r="I846" s="33"/>
      <c r="K846" s="33"/>
    </row>
    <row r="847">
      <c r="F847" s="89"/>
      <c r="G847" s="122"/>
      <c r="I847" s="33"/>
      <c r="K847" s="33"/>
    </row>
    <row r="848">
      <c r="F848" s="89"/>
      <c r="G848" s="122"/>
      <c r="I848" s="33"/>
      <c r="K848" s="33"/>
    </row>
    <row r="849">
      <c r="F849" s="89"/>
      <c r="G849" s="122"/>
      <c r="I849" s="33"/>
      <c r="K849" s="33"/>
    </row>
    <row r="850">
      <c r="F850" s="89"/>
      <c r="G850" s="122"/>
      <c r="I850" s="33"/>
      <c r="K850" s="33"/>
    </row>
    <row r="851">
      <c r="F851" s="89"/>
      <c r="G851" s="122"/>
      <c r="I851" s="33"/>
      <c r="K851" s="33"/>
    </row>
    <row r="852">
      <c r="F852" s="89"/>
      <c r="G852" s="122"/>
      <c r="I852" s="33"/>
      <c r="K852" s="33"/>
    </row>
    <row r="853">
      <c r="F853" s="89"/>
      <c r="G853" s="122"/>
      <c r="I853" s="33"/>
      <c r="K853" s="33"/>
    </row>
    <row r="854">
      <c r="F854" s="89"/>
      <c r="G854" s="122"/>
      <c r="I854" s="33"/>
      <c r="K854" s="33"/>
    </row>
    <row r="855">
      <c r="F855" s="89"/>
      <c r="G855" s="122"/>
      <c r="I855" s="33"/>
      <c r="K855" s="33"/>
    </row>
    <row r="856">
      <c r="F856" s="89"/>
      <c r="G856" s="122"/>
      <c r="I856" s="33"/>
      <c r="K856" s="33"/>
    </row>
    <row r="857">
      <c r="F857" s="89"/>
      <c r="G857" s="122"/>
      <c r="I857" s="33"/>
      <c r="K857" s="33"/>
    </row>
    <row r="858">
      <c r="F858" s="89"/>
      <c r="G858" s="122"/>
      <c r="I858" s="33"/>
      <c r="K858" s="33"/>
    </row>
    <row r="859">
      <c r="F859" s="89"/>
      <c r="G859" s="122"/>
      <c r="I859" s="33"/>
      <c r="K859" s="33"/>
    </row>
    <row r="860">
      <c r="F860" s="89"/>
      <c r="G860" s="122"/>
      <c r="I860" s="33"/>
      <c r="K860" s="33"/>
    </row>
    <row r="861">
      <c r="F861" s="89"/>
      <c r="G861" s="122"/>
      <c r="I861" s="33"/>
      <c r="K861" s="33"/>
    </row>
    <row r="862">
      <c r="F862" s="89"/>
      <c r="G862" s="122"/>
      <c r="I862" s="33"/>
      <c r="K862" s="33"/>
    </row>
    <row r="863">
      <c r="F863" s="89"/>
      <c r="G863" s="122"/>
      <c r="I863" s="33"/>
      <c r="K863" s="33"/>
    </row>
    <row r="864">
      <c r="F864" s="89"/>
      <c r="G864" s="122"/>
      <c r="I864" s="33"/>
      <c r="K864" s="33"/>
    </row>
    <row r="865">
      <c r="F865" s="89"/>
      <c r="G865" s="122"/>
      <c r="I865" s="33"/>
      <c r="K865" s="33"/>
    </row>
    <row r="866">
      <c r="F866" s="89"/>
      <c r="G866" s="122"/>
      <c r="I866" s="33"/>
      <c r="K866" s="33"/>
    </row>
    <row r="867">
      <c r="F867" s="89"/>
      <c r="G867" s="122"/>
      <c r="I867" s="33"/>
      <c r="K867" s="33"/>
    </row>
    <row r="868">
      <c r="F868" s="89"/>
      <c r="G868" s="122"/>
      <c r="I868" s="33"/>
      <c r="K868" s="33"/>
    </row>
    <row r="869">
      <c r="F869" s="89"/>
      <c r="G869" s="122"/>
      <c r="I869" s="33"/>
      <c r="K869" s="33"/>
    </row>
    <row r="870">
      <c r="F870" s="89"/>
      <c r="G870" s="122"/>
      <c r="I870" s="33"/>
      <c r="K870" s="33"/>
    </row>
    <row r="871">
      <c r="F871" s="89"/>
      <c r="G871" s="122"/>
      <c r="I871" s="33"/>
      <c r="K871" s="33"/>
    </row>
    <row r="872">
      <c r="F872" s="89"/>
      <c r="G872" s="122"/>
      <c r="I872" s="33"/>
      <c r="K872" s="33"/>
    </row>
    <row r="873">
      <c r="F873" s="89"/>
      <c r="G873" s="122"/>
      <c r="I873" s="33"/>
      <c r="K873" s="33"/>
    </row>
    <row r="874">
      <c r="F874" s="89"/>
      <c r="G874" s="122"/>
      <c r="I874" s="33"/>
      <c r="K874" s="33"/>
    </row>
    <row r="875">
      <c r="F875" s="89"/>
      <c r="G875" s="122"/>
      <c r="I875" s="33"/>
      <c r="K875" s="33"/>
    </row>
    <row r="876">
      <c r="F876" s="89"/>
      <c r="G876" s="122"/>
      <c r="I876" s="33"/>
      <c r="K876" s="33"/>
    </row>
    <row r="877">
      <c r="F877" s="89"/>
      <c r="G877" s="122"/>
      <c r="I877" s="33"/>
      <c r="K877" s="33"/>
    </row>
    <row r="878">
      <c r="F878" s="89"/>
      <c r="G878" s="122"/>
      <c r="I878" s="33"/>
      <c r="K878" s="33"/>
    </row>
    <row r="879">
      <c r="F879" s="89"/>
      <c r="G879" s="122"/>
      <c r="I879" s="33"/>
      <c r="K879" s="33"/>
    </row>
    <row r="880">
      <c r="F880" s="89"/>
      <c r="G880" s="122"/>
      <c r="I880" s="33"/>
      <c r="K880" s="33"/>
    </row>
    <row r="881">
      <c r="F881" s="89"/>
      <c r="G881" s="122"/>
      <c r="I881" s="33"/>
      <c r="K881" s="33"/>
    </row>
    <row r="882">
      <c r="F882" s="89"/>
      <c r="G882" s="122"/>
      <c r="I882" s="33"/>
      <c r="K882" s="33"/>
    </row>
    <row r="883">
      <c r="F883" s="89"/>
      <c r="G883" s="122"/>
      <c r="I883" s="33"/>
      <c r="K883" s="33"/>
    </row>
    <row r="884">
      <c r="F884" s="89"/>
      <c r="G884" s="122"/>
      <c r="I884" s="33"/>
      <c r="K884" s="33"/>
    </row>
    <row r="885">
      <c r="F885" s="89"/>
      <c r="G885" s="122"/>
      <c r="I885" s="33"/>
      <c r="K885" s="33"/>
    </row>
    <row r="886">
      <c r="F886" s="89"/>
      <c r="G886" s="122"/>
      <c r="I886" s="33"/>
      <c r="K886" s="33"/>
    </row>
    <row r="887">
      <c r="F887" s="89"/>
      <c r="G887" s="122"/>
      <c r="I887" s="33"/>
      <c r="K887" s="33"/>
    </row>
    <row r="888">
      <c r="F888" s="89"/>
      <c r="G888" s="122"/>
      <c r="I888" s="33"/>
      <c r="K888" s="33"/>
    </row>
    <row r="889">
      <c r="F889" s="89"/>
      <c r="G889" s="122"/>
      <c r="I889" s="33"/>
      <c r="K889" s="33"/>
    </row>
    <row r="890">
      <c r="F890" s="89"/>
      <c r="G890" s="122"/>
      <c r="I890" s="33"/>
      <c r="K890" s="33"/>
    </row>
    <row r="891">
      <c r="F891" s="89"/>
      <c r="G891" s="122"/>
      <c r="I891" s="33"/>
      <c r="K891" s="33"/>
    </row>
    <row r="892">
      <c r="F892" s="89"/>
      <c r="G892" s="122"/>
      <c r="I892" s="33"/>
      <c r="K892" s="33"/>
    </row>
    <row r="893">
      <c r="F893" s="89"/>
      <c r="G893" s="122"/>
      <c r="I893" s="33"/>
      <c r="K893" s="33"/>
    </row>
    <row r="894">
      <c r="F894" s="89"/>
      <c r="G894" s="122"/>
      <c r="I894" s="33"/>
      <c r="K894" s="33"/>
    </row>
    <row r="895">
      <c r="F895" s="89"/>
      <c r="G895" s="122"/>
      <c r="I895" s="33"/>
      <c r="K895" s="33"/>
    </row>
    <row r="896">
      <c r="F896" s="89"/>
      <c r="G896" s="122"/>
      <c r="I896" s="33"/>
      <c r="K896" s="33"/>
    </row>
    <row r="897">
      <c r="F897" s="89"/>
      <c r="G897" s="122"/>
      <c r="I897" s="33"/>
      <c r="K897" s="33"/>
    </row>
    <row r="898">
      <c r="F898" s="89"/>
      <c r="G898" s="122"/>
      <c r="I898" s="33"/>
      <c r="K898" s="33"/>
    </row>
    <row r="899">
      <c r="F899" s="89"/>
      <c r="G899" s="122"/>
      <c r="I899" s="33"/>
      <c r="K899" s="33"/>
    </row>
    <row r="900">
      <c r="F900" s="89"/>
      <c r="G900" s="122"/>
      <c r="I900" s="33"/>
      <c r="K900" s="33"/>
    </row>
    <row r="901">
      <c r="F901" s="89"/>
      <c r="G901" s="122"/>
      <c r="I901" s="33"/>
      <c r="K901" s="33"/>
    </row>
    <row r="902">
      <c r="F902" s="89"/>
      <c r="G902" s="122"/>
      <c r="I902" s="33"/>
      <c r="K902" s="33"/>
    </row>
    <row r="903">
      <c r="F903" s="89"/>
      <c r="G903" s="122"/>
      <c r="I903" s="33"/>
      <c r="K903" s="33"/>
    </row>
    <row r="904">
      <c r="F904" s="89"/>
      <c r="G904" s="122"/>
      <c r="I904" s="33"/>
      <c r="K904" s="33"/>
    </row>
    <row r="905">
      <c r="F905" s="89"/>
      <c r="G905" s="122"/>
      <c r="I905" s="33"/>
      <c r="K905" s="33"/>
    </row>
    <row r="906">
      <c r="F906" s="89"/>
      <c r="G906" s="122"/>
      <c r="I906" s="33"/>
      <c r="K906" s="33"/>
    </row>
    <row r="907">
      <c r="F907" s="89"/>
      <c r="G907" s="122"/>
      <c r="I907" s="33"/>
      <c r="K907" s="33"/>
    </row>
    <row r="908">
      <c r="F908" s="89"/>
      <c r="G908" s="122"/>
      <c r="I908" s="33"/>
      <c r="K908" s="33"/>
    </row>
    <row r="909">
      <c r="F909" s="89"/>
      <c r="G909" s="122"/>
      <c r="I909" s="33"/>
      <c r="K909" s="33"/>
    </row>
    <row r="910">
      <c r="F910" s="89"/>
      <c r="G910" s="122"/>
      <c r="I910" s="33"/>
      <c r="K910" s="33"/>
    </row>
    <row r="911">
      <c r="F911" s="89"/>
      <c r="G911" s="122"/>
      <c r="I911" s="33"/>
      <c r="K911" s="33"/>
    </row>
    <row r="912">
      <c r="F912" s="89"/>
      <c r="G912" s="122"/>
      <c r="I912" s="33"/>
      <c r="K912" s="33"/>
    </row>
    <row r="913">
      <c r="F913" s="89"/>
      <c r="G913" s="122"/>
      <c r="I913" s="33"/>
      <c r="K913" s="33"/>
    </row>
    <row r="914">
      <c r="F914" s="89"/>
      <c r="G914" s="122"/>
      <c r="I914" s="33"/>
      <c r="K914" s="33"/>
    </row>
    <row r="915">
      <c r="F915" s="89"/>
      <c r="G915" s="122"/>
      <c r="I915" s="33"/>
      <c r="K915" s="33"/>
    </row>
    <row r="916">
      <c r="F916" s="89"/>
      <c r="G916" s="122"/>
      <c r="I916" s="33"/>
      <c r="K916" s="33"/>
    </row>
    <row r="917">
      <c r="F917" s="89"/>
      <c r="G917" s="122"/>
      <c r="I917" s="33"/>
      <c r="K917" s="33"/>
    </row>
    <row r="918">
      <c r="F918" s="89"/>
      <c r="G918" s="122"/>
      <c r="I918" s="33"/>
      <c r="K918" s="33"/>
    </row>
    <row r="919">
      <c r="F919" s="89"/>
      <c r="G919" s="122"/>
      <c r="I919" s="33"/>
      <c r="K919" s="33"/>
    </row>
    <row r="920">
      <c r="F920" s="89"/>
      <c r="G920" s="122"/>
      <c r="I920" s="33"/>
      <c r="K920" s="33"/>
    </row>
    <row r="921">
      <c r="F921" s="89"/>
      <c r="G921" s="122"/>
      <c r="I921" s="33"/>
      <c r="K921" s="33"/>
    </row>
    <row r="922">
      <c r="F922" s="89"/>
      <c r="G922" s="122"/>
      <c r="I922" s="33"/>
      <c r="K922" s="33"/>
    </row>
    <row r="923">
      <c r="F923" s="89"/>
      <c r="G923" s="122"/>
      <c r="I923" s="33"/>
      <c r="K923" s="33"/>
    </row>
    <row r="924">
      <c r="F924" s="89"/>
      <c r="G924" s="122"/>
      <c r="I924" s="33"/>
      <c r="K924" s="33"/>
    </row>
    <row r="925">
      <c r="F925" s="89"/>
      <c r="G925" s="122"/>
      <c r="I925" s="33"/>
      <c r="K925" s="33"/>
    </row>
    <row r="926">
      <c r="F926" s="89"/>
      <c r="G926" s="122"/>
      <c r="I926" s="33"/>
      <c r="K926" s="33"/>
    </row>
    <row r="927">
      <c r="F927" s="89"/>
      <c r="G927" s="122"/>
      <c r="I927" s="33"/>
      <c r="K927" s="33"/>
    </row>
    <row r="928">
      <c r="F928" s="89"/>
      <c r="G928" s="122"/>
      <c r="I928" s="33"/>
      <c r="K928" s="33"/>
    </row>
    <row r="929">
      <c r="F929" s="89"/>
      <c r="G929" s="122"/>
      <c r="I929" s="33"/>
      <c r="K929" s="33"/>
    </row>
    <row r="930">
      <c r="F930" s="89"/>
      <c r="G930" s="122"/>
      <c r="I930" s="33"/>
      <c r="K930" s="33"/>
    </row>
    <row r="931">
      <c r="F931" s="89"/>
      <c r="G931" s="122"/>
      <c r="I931" s="33"/>
      <c r="K931" s="33"/>
    </row>
    <row r="932">
      <c r="F932" s="89"/>
      <c r="G932" s="122"/>
      <c r="I932" s="33"/>
      <c r="K932" s="33"/>
    </row>
    <row r="933">
      <c r="F933" s="89"/>
      <c r="G933" s="122"/>
      <c r="I933" s="33"/>
      <c r="K933" s="33"/>
    </row>
    <row r="934">
      <c r="F934" s="89"/>
      <c r="G934" s="122"/>
      <c r="I934" s="33"/>
      <c r="K934" s="33"/>
    </row>
    <row r="935">
      <c r="F935" s="89"/>
      <c r="G935" s="122"/>
      <c r="I935" s="33"/>
      <c r="K935" s="33"/>
    </row>
    <row r="936">
      <c r="F936" s="89"/>
      <c r="G936" s="122"/>
      <c r="I936" s="33"/>
      <c r="K936" s="33"/>
    </row>
    <row r="937">
      <c r="F937" s="89"/>
      <c r="G937" s="122"/>
      <c r="I937" s="33"/>
      <c r="K937" s="33"/>
    </row>
    <row r="938">
      <c r="F938" s="89"/>
      <c r="G938" s="122"/>
      <c r="I938" s="33"/>
      <c r="K938" s="33"/>
    </row>
    <row r="939">
      <c r="F939" s="89"/>
      <c r="G939" s="122"/>
      <c r="I939" s="33"/>
      <c r="K939" s="33"/>
    </row>
    <row r="940">
      <c r="F940" s="89"/>
      <c r="G940" s="122"/>
      <c r="I940" s="33"/>
      <c r="K940" s="33"/>
    </row>
    <row r="941">
      <c r="F941" s="89"/>
      <c r="G941" s="122"/>
      <c r="I941" s="33"/>
      <c r="K941" s="33"/>
    </row>
    <row r="942">
      <c r="F942" s="89"/>
      <c r="G942" s="122"/>
      <c r="I942" s="33"/>
      <c r="K942" s="33"/>
    </row>
    <row r="943">
      <c r="F943" s="89"/>
      <c r="G943" s="122"/>
      <c r="I943" s="33"/>
      <c r="K943" s="33"/>
    </row>
    <row r="944">
      <c r="F944" s="89"/>
      <c r="G944" s="122"/>
      <c r="I944" s="33"/>
      <c r="K944" s="33"/>
    </row>
    <row r="945">
      <c r="F945" s="89"/>
      <c r="G945" s="122"/>
      <c r="I945" s="33"/>
      <c r="K945" s="33"/>
    </row>
    <row r="946">
      <c r="F946" s="89"/>
      <c r="G946" s="122"/>
      <c r="I946" s="33"/>
      <c r="K946" s="33"/>
    </row>
    <row r="947">
      <c r="F947" s="89"/>
      <c r="G947" s="122"/>
      <c r="I947" s="33"/>
      <c r="K947" s="33"/>
    </row>
    <row r="948">
      <c r="F948" s="89"/>
      <c r="G948" s="122"/>
      <c r="I948" s="33"/>
      <c r="K948" s="33"/>
    </row>
    <row r="949">
      <c r="F949" s="89"/>
      <c r="G949" s="122"/>
      <c r="I949" s="33"/>
      <c r="K949" s="33"/>
    </row>
    <row r="950">
      <c r="F950" s="89"/>
      <c r="G950" s="122"/>
      <c r="I950" s="33"/>
      <c r="K950" s="33"/>
    </row>
    <row r="951">
      <c r="F951" s="89"/>
      <c r="G951" s="122"/>
      <c r="I951" s="33"/>
      <c r="K951" s="33"/>
    </row>
    <row r="952">
      <c r="F952" s="89"/>
      <c r="G952" s="122"/>
      <c r="I952" s="33"/>
      <c r="K952" s="33"/>
    </row>
    <row r="953">
      <c r="F953" s="89"/>
      <c r="G953" s="122"/>
      <c r="I953" s="33"/>
      <c r="K953" s="33"/>
    </row>
    <row r="954">
      <c r="F954" s="89"/>
      <c r="G954" s="122"/>
      <c r="I954" s="33"/>
      <c r="K954" s="33"/>
    </row>
    <row r="955">
      <c r="F955" s="89"/>
      <c r="G955" s="122"/>
      <c r="I955" s="33"/>
      <c r="K955" s="33"/>
    </row>
    <row r="956">
      <c r="F956" s="89"/>
      <c r="G956" s="122"/>
      <c r="I956" s="33"/>
      <c r="K956" s="33"/>
    </row>
    <row r="957">
      <c r="F957" s="89"/>
      <c r="G957" s="122"/>
      <c r="I957" s="33"/>
      <c r="K957" s="33"/>
    </row>
    <row r="958">
      <c r="F958" s="89"/>
      <c r="G958" s="122"/>
      <c r="I958" s="33"/>
      <c r="K958" s="33"/>
    </row>
    <row r="959">
      <c r="F959" s="89"/>
      <c r="G959" s="122"/>
      <c r="I959" s="33"/>
      <c r="K959" s="33"/>
    </row>
    <row r="960">
      <c r="F960" s="89"/>
      <c r="G960" s="122"/>
      <c r="I960" s="33"/>
      <c r="K960" s="33"/>
    </row>
    <row r="961">
      <c r="F961" s="89"/>
      <c r="G961" s="122"/>
      <c r="I961" s="33"/>
      <c r="K961" s="33"/>
    </row>
    <row r="962">
      <c r="F962" s="89"/>
      <c r="G962" s="122"/>
      <c r="I962" s="33"/>
      <c r="K962" s="33"/>
    </row>
    <row r="963">
      <c r="F963" s="89"/>
      <c r="G963" s="122"/>
      <c r="I963" s="33"/>
      <c r="K963" s="33"/>
    </row>
    <row r="964">
      <c r="F964" s="89"/>
      <c r="G964" s="122"/>
      <c r="I964" s="33"/>
      <c r="K964" s="33"/>
    </row>
    <row r="965">
      <c r="F965" s="89"/>
      <c r="G965" s="122"/>
      <c r="I965" s="33"/>
      <c r="K965" s="33"/>
    </row>
    <row r="966">
      <c r="F966" s="89"/>
      <c r="G966" s="122"/>
      <c r="I966" s="33"/>
      <c r="K966" s="33"/>
    </row>
    <row r="967">
      <c r="F967" s="89"/>
      <c r="G967" s="122"/>
      <c r="I967" s="33"/>
      <c r="K967" s="33"/>
    </row>
    <row r="968">
      <c r="F968" s="89"/>
      <c r="G968" s="122"/>
      <c r="I968" s="33"/>
      <c r="K968" s="33"/>
    </row>
    <row r="969">
      <c r="F969" s="89"/>
      <c r="G969" s="122"/>
      <c r="I969" s="33"/>
      <c r="K969" s="33"/>
    </row>
    <row r="970">
      <c r="F970" s="89"/>
      <c r="G970" s="122"/>
      <c r="I970" s="33"/>
      <c r="K970" s="33"/>
    </row>
    <row r="971">
      <c r="F971" s="89"/>
      <c r="G971" s="122"/>
      <c r="I971" s="33"/>
      <c r="K971" s="33"/>
    </row>
    <row r="972">
      <c r="F972" s="89"/>
      <c r="G972" s="122"/>
      <c r="I972" s="33"/>
      <c r="K972" s="33"/>
    </row>
    <row r="973">
      <c r="F973" s="89"/>
      <c r="G973" s="122"/>
      <c r="I973" s="33"/>
      <c r="K973" s="33"/>
    </row>
    <row r="974">
      <c r="F974" s="89"/>
      <c r="G974" s="122"/>
      <c r="I974" s="33"/>
      <c r="K974" s="33"/>
    </row>
    <row r="975">
      <c r="F975" s="89"/>
      <c r="G975" s="122"/>
      <c r="I975" s="33"/>
      <c r="K975" s="33"/>
    </row>
    <row r="976">
      <c r="F976" s="89"/>
      <c r="G976" s="122"/>
      <c r="I976" s="33"/>
      <c r="K976" s="33"/>
    </row>
    <row r="977">
      <c r="F977" s="89"/>
      <c r="G977" s="122"/>
      <c r="I977" s="33"/>
      <c r="K977" s="33"/>
    </row>
    <row r="978">
      <c r="F978" s="89"/>
      <c r="G978" s="122"/>
      <c r="I978" s="33"/>
      <c r="K978" s="33"/>
    </row>
    <row r="979">
      <c r="F979" s="89"/>
      <c r="G979" s="122"/>
      <c r="I979" s="33"/>
      <c r="K979" s="33"/>
    </row>
    <row r="980">
      <c r="F980" s="89"/>
      <c r="G980" s="122"/>
      <c r="I980" s="33"/>
      <c r="K980" s="33"/>
    </row>
    <row r="981">
      <c r="F981" s="89"/>
      <c r="G981" s="122"/>
      <c r="I981" s="33"/>
      <c r="K981" s="33"/>
    </row>
    <row r="982">
      <c r="F982" s="89"/>
      <c r="G982" s="122"/>
      <c r="I982" s="33"/>
      <c r="K982" s="33"/>
    </row>
    <row r="983">
      <c r="F983" s="89"/>
      <c r="G983" s="122"/>
      <c r="I983" s="33"/>
      <c r="K983" s="33"/>
    </row>
    <row r="984">
      <c r="F984" s="89"/>
      <c r="G984" s="122"/>
      <c r="I984" s="33"/>
      <c r="K984" s="33"/>
    </row>
    <row r="985">
      <c r="F985" s="89"/>
      <c r="G985" s="122"/>
      <c r="I985" s="33"/>
      <c r="K985" s="33"/>
    </row>
    <row r="986">
      <c r="F986" s="89"/>
      <c r="G986" s="122"/>
      <c r="I986" s="33"/>
      <c r="K986" s="33"/>
    </row>
    <row r="987">
      <c r="F987" s="89"/>
      <c r="G987" s="122"/>
      <c r="I987" s="33"/>
      <c r="K987" s="33"/>
    </row>
    <row r="988">
      <c r="F988" s="89"/>
      <c r="G988" s="122"/>
      <c r="I988" s="33"/>
      <c r="K988" s="33"/>
    </row>
    <row r="989">
      <c r="F989" s="89"/>
      <c r="G989" s="122"/>
      <c r="I989" s="33"/>
      <c r="K989" s="33"/>
    </row>
    <row r="990">
      <c r="F990" s="89"/>
      <c r="G990" s="122"/>
      <c r="I990" s="33"/>
      <c r="K990" s="33"/>
    </row>
    <row r="991">
      <c r="F991" s="89"/>
      <c r="G991" s="122"/>
      <c r="I991" s="33"/>
      <c r="K991" s="33"/>
    </row>
    <row r="992">
      <c r="F992" s="89"/>
      <c r="G992" s="122"/>
      <c r="I992" s="33"/>
      <c r="K992" s="33"/>
    </row>
    <row r="993">
      <c r="F993" s="89"/>
      <c r="G993" s="122"/>
      <c r="I993" s="33"/>
      <c r="K993" s="33"/>
    </row>
    <row r="994">
      <c r="F994" s="89"/>
      <c r="G994" s="122"/>
      <c r="I994" s="33"/>
      <c r="K994" s="33"/>
    </row>
    <row r="995">
      <c r="F995" s="89"/>
      <c r="G995" s="122"/>
      <c r="I995" s="33"/>
      <c r="K995" s="33"/>
    </row>
    <row r="996">
      <c r="F996" s="89"/>
      <c r="G996" s="122"/>
      <c r="I996" s="33"/>
      <c r="K996" s="33"/>
    </row>
    <row r="997">
      <c r="F997" s="89"/>
      <c r="G997" s="122"/>
      <c r="I997" s="33"/>
      <c r="K997" s="33"/>
    </row>
    <row r="998">
      <c r="F998" s="89"/>
      <c r="G998" s="122"/>
      <c r="I998" s="33"/>
      <c r="K998" s="33"/>
    </row>
    <row r="999">
      <c r="F999" s="89"/>
      <c r="G999" s="122"/>
      <c r="I999" s="33"/>
      <c r="K999" s="33"/>
    </row>
    <row r="1000">
      <c r="F1000" s="89"/>
      <c r="G1000" s="122"/>
      <c r="I1000" s="33"/>
      <c r="K1000" s="33"/>
    </row>
    <row r="1001">
      <c r="F1001" s="89"/>
      <c r="G1001" s="122"/>
      <c r="I1001" s="33"/>
      <c r="K1001" s="33"/>
    </row>
    <row r="1002">
      <c r="F1002" s="89"/>
      <c r="G1002" s="122"/>
      <c r="I1002" s="33"/>
      <c r="K1002" s="33"/>
    </row>
    <row r="1003">
      <c r="F1003" s="89"/>
      <c r="G1003" s="122"/>
      <c r="I1003" s="33"/>
      <c r="K1003" s="33"/>
    </row>
    <row r="1004">
      <c r="F1004" s="89"/>
      <c r="G1004" s="122"/>
      <c r="I1004" s="33"/>
      <c r="K1004" s="33"/>
    </row>
    <row r="1005">
      <c r="F1005" s="89"/>
      <c r="G1005" s="122"/>
      <c r="I1005" s="33"/>
      <c r="K1005" s="33"/>
    </row>
    <row r="1006">
      <c r="F1006" s="89"/>
      <c r="G1006" s="122"/>
      <c r="I1006" s="33"/>
      <c r="K1006" s="33"/>
    </row>
    <row r="1007">
      <c r="F1007" s="89"/>
      <c r="G1007" s="122"/>
      <c r="I1007" s="33"/>
      <c r="K1007" s="3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29"/>
    <col customWidth="1" min="7" max="7" width="17.43"/>
  </cols>
  <sheetData>
    <row r="1">
      <c r="A1" s="8" t="s">
        <v>34</v>
      </c>
      <c r="B1" s="8" t="s">
        <v>35</v>
      </c>
      <c r="C1" s="8" t="s">
        <v>36</v>
      </c>
      <c r="D1" s="12" t="s">
        <v>37</v>
      </c>
      <c r="E1" s="12" t="s">
        <v>43</v>
      </c>
      <c r="F1" s="8" t="s">
        <v>44</v>
      </c>
      <c r="G1" s="8" t="s">
        <v>45</v>
      </c>
      <c r="H1" s="12" t="s">
        <v>46</v>
      </c>
    </row>
    <row r="2">
      <c r="A2" s="14">
        <v>1.0</v>
      </c>
      <c r="B2" s="92" t="str">
        <f>Stock_Prices!$A$27</f>
        <v>GOOG</v>
      </c>
      <c r="C2" s="23">
        <f t="shared" ref="C2:C11" si="1">F2+G2</f>
        <v>10</v>
      </c>
      <c r="D2" s="29">
        <f>IFERROR(__xludf.DUMMYFUNCTION("INDEX( FILTER(US_UK!$F$2:$F$80 , NOT( ISBLANK( US_UK!$F$2:$F$80 ) ) ) , ROWS( FILTER( US_UK!$F$2:$F$80 , NOT( ISBLANK( US_UK!$F$2:$F$80 ) ) ) ) )"),8875.0)</f>
        <v>8875</v>
      </c>
      <c r="E2" s="33">
        <f t="shared" ref="E2:E11" si="2">C2*D2</f>
        <v>88750</v>
      </c>
      <c r="F2" s="14">
        <f>Stock_Prices!$D$27/12</f>
        <v>10</v>
      </c>
      <c r="G2" s="23">
        <f>IFERROR(__xludf.DUMMYFUNCTION("INDEX( FILTER(US_UK!$Z$2:$Z$80 , NOT( ISBLANK( US_UK!$Z$2:$Z$80 ) ) ) , ROWS( FILTER( US_UK!$Z$2:$Z$80 , NOT( ISBLANK( US_UK!$Z$2:$Z$80 ) ) ) ) )"),0.0)</f>
        <v>0</v>
      </c>
      <c r="H2" s="33"/>
    </row>
    <row r="3">
      <c r="A3" s="14">
        <v>1.0</v>
      </c>
      <c r="B3" s="92" t="str">
        <f>Stock_Prices!$A$28</f>
        <v>APPL</v>
      </c>
      <c r="C3" s="23">
        <f t="shared" si="1"/>
        <v>10</v>
      </c>
      <c r="D3" s="29">
        <f>IFERROR(__xludf.DUMMYFUNCTION("INDEX( FILTER(US_UK!$F$82:$F$160 , NOT( ISBLANK( US_UK!$F$82:$F$160 ) ) ) , ROWS( FILTER( US_UK!$F$82:$F$160 , NOT( ISBLANK( US_UK!$F$82:$F$160 ) ) ) ) )"),4970.0)</f>
        <v>4970</v>
      </c>
      <c r="E3" s="33">
        <f t="shared" si="2"/>
        <v>49700</v>
      </c>
      <c r="F3" s="14">
        <f>Stock_Prices!$D$28/12</f>
        <v>10</v>
      </c>
      <c r="G3" s="23">
        <f>IFERROR(__xludf.DUMMYFUNCTION("INDEX( FILTER(US_UK!$Z$82:$Z$160 , NOT( ISBLANK( US_UK!$Z$82:$Z$160 ) ) ) , ROWS( FILTER( US_UK!$Z$82:$Z$160 , NOT( ISBLANK( US_UK!$Z$82:$Z$160 ) ) ) ) )"),0.0)</f>
        <v>0</v>
      </c>
      <c r="H3" s="33">
        <f>SUM(E2:E6)</f>
        <v>276900</v>
      </c>
    </row>
    <row r="4">
      <c r="A4" s="14">
        <v>1.0</v>
      </c>
      <c r="B4" s="92" t="str">
        <f>Stock_Prices!$A$29</f>
        <v>MSFT</v>
      </c>
      <c r="C4" s="23">
        <f t="shared" si="1"/>
        <v>10</v>
      </c>
      <c r="D4" s="29">
        <f>IFERROR(__xludf.DUMMYFUNCTION("INDEX( FILTER(US_UK!$F$162:$F$240 , NOT( ISBLANK( US_UK!$F$162:$F$240 ) ) ) , ROWS( FILTER( US_UK!$F$162:$F$240 , NOT( ISBLANK( US_UK!$F$162:$F$240 ) ) ) ) )"),3195.0)</f>
        <v>3195</v>
      </c>
      <c r="E4" s="33">
        <f t="shared" si="2"/>
        <v>31950</v>
      </c>
      <c r="F4" s="14">
        <f>Stock_Prices!$D$29/12</f>
        <v>10</v>
      </c>
      <c r="G4" s="23">
        <f>IFERROR(__xludf.DUMMYFUNCTION("INDEX( FILTER(US_UK!$Z$162:$Z$240 , NOT( ISBLANK( US_UK!$Z$162:$Z$240 ) ) ) , ROWS( FILTER( US_UK!$Z$162:$Z$240 , NOT( ISBLANK( US_UK!$Z$162:$Z$240 ) ) ) ) )"),0.0)</f>
        <v>0</v>
      </c>
      <c r="H4" s="33"/>
    </row>
    <row r="5">
      <c r="A5" s="14">
        <v>1.0</v>
      </c>
      <c r="B5" s="92" t="str">
        <f>Stock_Prices!$A$30</f>
        <v>TSLA</v>
      </c>
      <c r="C5" s="23">
        <f t="shared" si="1"/>
        <v>10</v>
      </c>
      <c r="D5" s="29">
        <f>IFERROR(__xludf.DUMMYFUNCTION("INDEX( FILTER(US_UK!$F$242:$F$320 , NOT( ISBLANK( US_UK!$F$242:$F$320 ) ) ) , ROWS( FILTER( US_UK!$F$242:$F$320 , NOT( ISBLANK( US_UK!$F$242:$F$320 ) ) ) ) )"),3550.0)</f>
        <v>3550</v>
      </c>
      <c r="E5" s="33">
        <f t="shared" si="2"/>
        <v>35500</v>
      </c>
      <c r="F5" s="14">
        <f>Stock_Prices!$D$30/12</f>
        <v>10</v>
      </c>
      <c r="G5" s="23">
        <f>IFERROR(__xludf.DUMMYFUNCTION("INDEX( FILTER(US_UK!$Z$242:$Z$320 , NOT( ISBLANK( US_UK!$Z$242:$Z$320 ) ) ) , ROWS( FILTER( US_UK!$Z$242:$Z$320 , NOT( ISBLANK( US_UK!$Z$242:$Z$320 ) ) ) ) )"),0.0)</f>
        <v>0</v>
      </c>
      <c r="H5" s="33"/>
    </row>
    <row r="6">
      <c r="A6" s="14">
        <v>1.0</v>
      </c>
      <c r="B6" s="92" t="str">
        <f>Stock_Prices!$A$31</f>
        <v>NVDA</v>
      </c>
      <c r="C6" s="23">
        <f t="shared" si="1"/>
        <v>10</v>
      </c>
      <c r="D6" s="29">
        <f>IFERROR(__xludf.DUMMYFUNCTION("INDEX( FILTER(US_UK!$F$322:$F$400 , NOT( ISBLANK( US_UK!$F$322:$F$400 ) ) ) , ROWS( FILTER( US_UK!$F$322:$F$400 , NOT( ISBLANK( US_UK!$F$322:$F$400 ) ) ) ) )"),7100.0)</f>
        <v>7100</v>
      </c>
      <c r="E6" s="33">
        <f t="shared" si="2"/>
        <v>71000</v>
      </c>
      <c r="F6" s="14">
        <f>Stock_Prices!$D$31/12</f>
        <v>10</v>
      </c>
      <c r="G6" s="23">
        <f>IFERROR(__xludf.DUMMYFUNCTION("INDEX( FILTER(US_UK!$Z$322:$Z$400 , NOT( ISBLANK( US_UK!$Z$322:$Z$400 ) ) ) , ROWS( FILTER( US_UK!$Z$322:$Z$400 , NOT( ISBLANK( US_UK!$Z$322:$Z$400 ) ) ) ) )"),0.0)</f>
        <v>0</v>
      </c>
      <c r="H6" s="33"/>
    </row>
    <row r="7">
      <c r="A7" s="14">
        <v>1.0</v>
      </c>
      <c r="B7" s="92" t="str">
        <f>Stock_Prices!$A$32</f>
        <v>VODA</v>
      </c>
      <c r="C7" s="23">
        <f t="shared" si="1"/>
        <v>10</v>
      </c>
      <c r="D7" s="29">
        <f>IFERROR(__xludf.DUMMYFUNCTION("INDEX( FILTER(US_UK!$F$402:$F$480 , NOT( ISBLANK( US_UK!$F$402:$F$480 ) ) ) , ROWS( FILTER( US_UK!$F$402:$F$480 , NOT( ISBLANK( US_UK!$F$402:$F$480 ) ) ) ) )"),3255.0)</f>
        <v>3255</v>
      </c>
      <c r="E7" s="33">
        <f t="shared" si="2"/>
        <v>32550</v>
      </c>
      <c r="F7" s="14">
        <f>Stock_Prices!$D$32/12</f>
        <v>10</v>
      </c>
      <c r="G7" s="23">
        <f>IFERROR(__xludf.DUMMYFUNCTION("INDEX( FILTER(US_UK!$Z$402:$Z$480 , NOT( ISBLANK( US_UK!$Z$402:$Z$480 ) ) ) , ROWS( FILTER( US_UK!$Z$402:$Z$480 , NOT( ISBLANK( US_UK!$Z$402:$Z$480 ) ) ) ) )"),0.0)</f>
        <v>0</v>
      </c>
    </row>
    <row r="8">
      <c r="A8" s="14">
        <v>1.0</v>
      </c>
      <c r="B8" s="92" t="str">
        <f>Stock_Prices!$A$33</f>
        <v>TSCO</v>
      </c>
      <c r="C8" s="23">
        <f t="shared" si="1"/>
        <v>10</v>
      </c>
      <c r="D8" s="29">
        <f>IFERROR(__xludf.DUMMYFUNCTION("INDEX( FILTER(US_UK!$F$482:$F$560 , NOT( ISBLANK( US_UK!$F$482:$F$560 ) ) ) , ROWS( FILTER( US_UK!$F$482:$F$560 , NOT( ISBLANK( US_UK!$F$482:$F$560 ) ) ) ) )"),10602.0)</f>
        <v>10602</v>
      </c>
      <c r="E8" s="33">
        <f t="shared" si="2"/>
        <v>106020</v>
      </c>
      <c r="F8" s="14">
        <f>Stock_Prices!$D$33/12</f>
        <v>10</v>
      </c>
      <c r="G8" s="23">
        <f>IFERROR(__xludf.DUMMYFUNCTION("INDEX( FILTER(US_UK!$Z$482:$Z$560 , NOT( ISBLANK( US_UK!$Z$482:$Z$560 ) ) ) , ROWS( FILTER( US_UK!$Z$482:$Z$560 , NOT( ISBLANK( US_UK!$Z$482:$Z$560 ) ) ) ) )"),0.0)</f>
        <v>0</v>
      </c>
    </row>
    <row r="9">
      <c r="A9" s="14">
        <v>1.0</v>
      </c>
      <c r="B9" s="92" t="str">
        <f>Stock_Prices!$A$34</f>
        <v>BCL</v>
      </c>
      <c r="C9" s="23">
        <f t="shared" si="1"/>
        <v>10</v>
      </c>
      <c r="D9" s="29">
        <f>IFERROR(__xludf.DUMMYFUNCTION("INDEX( FILTER(US_UK!$F$562:$F$640 , NOT( ISBLANK( US_UK!$F$562:$F$640 ) ) ) , ROWS( FILTER( US_UK!$F$562:$F$640 , NOT( ISBLANK( US_UK!$F$562:$F$640 ) ) ) ) )"),9765.0)</f>
        <v>9765</v>
      </c>
      <c r="E9" s="33">
        <f t="shared" si="2"/>
        <v>97650</v>
      </c>
      <c r="F9" s="14">
        <f>Stock_Prices!$D$34/12</f>
        <v>10</v>
      </c>
      <c r="G9" s="23">
        <f>IFERROR(__xludf.DUMMYFUNCTION("INDEX( FILTER(US_UK!$Z$562:$Z$640 , NOT( ISBLANK( US_UK!$Z$562:$Z$640 ) ) ) , ROWS( FILTER( US_UK!$Z$562:$Z$640 , NOT( ISBLANK( US_UK!$Z$562:$Z$640 ) ) ) ) )"),0.0)</f>
        <v>0</v>
      </c>
    </row>
    <row r="10" ht="17.25" customHeight="1">
      <c r="A10" s="93">
        <v>1.0</v>
      </c>
      <c r="B10" s="127" t="str">
        <f>Stock_Prices!$A$35</f>
        <v>DAG</v>
      </c>
      <c r="C10" s="94">
        <f t="shared" si="1"/>
        <v>10</v>
      </c>
      <c r="D10" s="95">
        <f>IFERROR(__xludf.DUMMYFUNCTION("INDEX( FILTER(US_UK!$F$642:$F$720 , NOT( ISBLANK( US_UK!$F$642:$F$720 ) ) ) , ROWS( FILTER( US_UK!$F$642:$F$720 , NOT( ISBLANK( US_UK!$F$642:$F$720 ) ) ) ) )"),19065.0)</f>
        <v>19065</v>
      </c>
      <c r="E10" s="95">
        <f t="shared" si="2"/>
        <v>190650</v>
      </c>
      <c r="F10" s="14">
        <f>Stock_Prices!$D$35/12</f>
        <v>10</v>
      </c>
      <c r="G10" s="94">
        <f>IFERROR(__xludf.DUMMYFUNCTION("INDEX( FILTER(US_UK!$Z$642:$Z$720 , NOT( ISBLANK( US_UK!$Z$642:$Z$720 ) ) ) , ROWS( FILTER( US_UK!$Z$642:$Z$720 , NOT( ISBLANK( US_UK!$Z$642:$Z$720 ) ) ) ) )"),0.0)</f>
        <v>0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>
      <c r="A11" s="14">
        <v>1.0</v>
      </c>
      <c r="B11" s="92" t="str">
        <f>Stock_Prices!$A$36</f>
        <v>BAR</v>
      </c>
      <c r="C11" s="23">
        <f t="shared" si="1"/>
        <v>10</v>
      </c>
      <c r="D11" s="29">
        <f>IFERROR(__xludf.DUMMYFUNCTION("INDEX( FILTER(US_UK!$F$722:$F$800 , NOT( ISBLANK( US_UK!$F$722:$F$800 ) ) ) , ROWS( FILTER( US_UK!$F$722:$F$800 , NOT( ISBLANK( US_UK!$F$722:$F$800 ) ) ) ) )"),6975.0)</f>
        <v>6975</v>
      </c>
      <c r="E11" s="33">
        <f t="shared" si="2"/>
        <v>69750</v>
      </c>
      <c r="F11" s="14">
        <f>Stock_Prices!$D$36/12</f>
        <v>10</v>
      </c>
      <c r="G11" s="23">
        <f>IFERROR(__xludf.DUMMYFUNCTION("INDEX( FILTER(US_UK!$Z$722:$Z$800 , NOT( ISBLANK( US_UK!$Z$722:$Z$800 ) ) ) , ROWS( FILTER( US_UK!$Z$722:$Z$800 , NOT( ISBLANK( US_UK!$Z$722:$Z$800 ) ) ) ) )"),0.0)</f>
        <v>0</v>
      </c>
    </row>
    <row r="1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</row>
    <row r="13">
      <c r="A13" s="14">
        <v>2.0</v>
      </c>
      <c r="B13" s="92" t="str">
        <f>Stock_Prices!$A$27</f>
        <v>GOOG</v>
      </c>
      <c r="C13" s="23">
        <f t="shared" ref="C13:C22" si="3">F13+G13</f>
        <v>10</v>
      </c>
      <c r="D13" s="29">
        <f>IFERROR(__xludf.DUMMYFUNCTION("INDEX( FILTER(US_UK!$F$2:$F$80 , NOT( ISBLANK( US_UK!$F$2:$F$80 ) ) ) , ROWS( FILTER( US_UK!$F$2:$F$80 , NOT( ISBLANK( US_UK!$F$2:$F$80 ) ) ) ) )"),8875.0)</f>
        <v>8875</v>
      </c>
      <c r="E13" s="33">
        <f t="shared" ref="E13:E22" si="4">C13*D13</f>
        <v>88750</v>
      </c>
      <c r="F13" s="14">
        <f>Stock_Prices!$D$27/12</f>
        <v>10</v>
      </c>
      <c r="G13" s="23">
        <f>IFERROR(__xludf.DUMMYFUNCTION("INDEX( FILTER(US_UK!$AA$2:$AA$80 , NOT( ISBLANK( US_UK!$AA$2:$AA$80 ) ) ) , ROWS( FILTER( US_UK!$AA$2:$AA$80 , NOT( ISBLANK( US_UK!$AA$2:$AA$80 ) ) ) ) )"),0.0)</f>
        <v>0</v>
      </c>
      <c r="H13" s="33"/>
    </row>
    <row r="14">
      <c r="A14" s="14">
        <v>2.0</v>
      </c>
      <c r="B14" s="92" t="str">
        <f>Stock_Prices!$A$28</f>
        <v>APPL</v>
      </c>
      <c r="C14" s="23">
        <f t="shared" si="3"/>
        <v>10</v>
      </c>
      <c r="D14" s="29">
        <f>IFERROR(__xludf.DUMMYFUNCTION("INDEX( FILTER(US_UK!$F$82:$F$160 , NOT( ISBLANK( US_UK!$F$82:$F$160 ) ) ) , ROWS( FILTER( US_UK!$F$82:$F$160 , NOT( ISBLANK( US_UK!$F$82:$F$160 ) ) ) ) )"),4970.0)</f>
        <v>4970</v>
      </c>
      <c r="E14" s="33">
        <f t="shared" si="4"/>
        <v>49700</v>
      </c>
      <c r="F14" s="14">
        <f>Stock_Prices!$D$28/12</f>
        <v>10</v>
      </c>
      <c r="G14" s="23">
        <f>IFERROR(__xludf.DUMMYFUNCTION("INDEX( FILTER(US_UK!$AA$82:$AA$160 , NOT( ISBLANK( US_UK!$AA$82:$AA$160 ) ) ) , ROWS( FILTER( US_UK!$AA$82:$AA$160 , NOT( ISBLANK( US_UK!$AA$82:$AA$160 ) ) ) ) )"),0.0)</f>
        <v>0</v>
      </c>
      <c r="H14" s="33">
        <f>SUM(E13:E17)</f>
        <v>276900</v>
      </c>
    </row>
    <row r="15">
      <c r="A15" s="14">
        <v>2.0</v>
      </c>
      <c r="B15" s="92" t="str">
        <f>Stock_Prices!$A$29</f>
        <v>MSFT</v>
      </c>
      <c r="C15" s="23">
        <f t="shared" si="3"/>
        <v>10</v>
      </c>
      <c r="D15" s="29">
        <f>IFERROR(__xludf.DUMMYFUNCTION("INDEX( FILTER(US_UK!$F$162:$F$240 , NOT( ISBLANK( US_UK!$F$162:$F$240 ) ) ) , ROWS( FILTER( US_UK!$F$162:$F$240 , NOT( ISBLANK( US_UK!$F$162:$F$240 ) ) ) ) )"),3195.0)</f>
        <v>3195</v>
      </c>
      <c r="E15" s="33">
        <f t="shared" si="4"/>
        <v>31950</v>
      </c>
      <c r="F15" s="14">
        <f>Stock_Prices!$D$29/12</f>
        <v>10</v>
      </c>
      <c r="G15" s="23">
        <f>IFERROR(__xludf.DUMMYFUNCTION("INDEX( FILTER(US_UK!$AA$162:$AA$240 , NOT( ISBLANK( US_UK!$AA$162:$AA$240 ) ) ) , ROWS( FILTER( US_UK!$AA$162:$AA$240 , NOT( ISBLANK( US_UK!$AA$162:$AA$240 ) ) ) ) )"),0.0)</f>
        <v>0</v>
      </c>
      <c r="H15" s="33"/>
    </row>
    <row r="16">
      <c r="A16" s="14">
        <v>2.0</v>
      </c>
      <c r="B16" s="92" t="str">
        <f>Stock_Prices!$A$30</f>
        <v>TSLA</v>
      </c>
      <c r="C16" s="23">
        <f t="shared" si="3"/>
        <v>10</v>
      </c>
      <c r="D16" s="29">
        <f>IFERROR(__xludf.DUMMYFUNCTION("INDEX( FILTER(US_UK!$F$242:$F$320 , NOT( ISBLANK( US_UK!$F$242:$F$320 ) ) ) , ROWS( FILTER( US_UK!$F$242:$F$320 , NOT( ISBLANK( US_UK!$F$242:$F$320 ) ) ) ) )"),3550.0)</f>
        <v>3550</v>
      </c>
      <c r="E16" s="33">
        <f t="shared" si="4"/>
        <v>35500</v>
      </c>
      <c r="F16" s="14">
        <f>Stock_Prices!$D$30/12</f>
        <v>10</v>
      </c>
      <c r="G16" s="23">
        <f>IFERROR(__xludf.DUMMYFUNCTION("INDEX( FILTER(US_UK!$AA$242:$AA$320 , NOT( ISBLANK( US_UK!$AA$242:$AA$320 ) ) ) , ROWS( FILTER( US_UK!$AA$242:$AA$320 , NOT( ISBLANK( US_UK!$AA$242:$AA$320 ) ) ) ) )"),0.0)</f>
        <v>0</v>
      </c>
      <c r="H16" s="33"/>
    </row>
    <row r="17">
      <c r="A17" s="14">
        <v>2.0</v>
      </c>
      <c r="B17" s="92" t="str">
        <f>Stock_Prices!$A$31</f>
        <v>NVDA</v>
      </c>
      <c r="C17" s="23">
        <f t="shared" si="3"/>
        <v>10</v>
      </c>
      <c r="D17" s="29">
        <f>IFERROR(__xludf.DUMMYFUNCTION("INDEX( FILTER(US_UK!$F$322:$F$400 , NOT( ISBLANK( US_UK!$F$322:$F$400 ) ) ) , ROWS( FILTER( US_UK!$F$322:$F$400 , NOT( ISBLANK( US_UK!$F$322:$F$400 ) ) ) ) )"),7100.0)</f>
        <v>7100</v>
      </c>
      <c r="E17" s="33">
        <f t="shared" si="4"/>
        <v>71000</v>
      </c>
      <c r="F17" s="14">
        <f>Stock_Prices!$D$31/12</f>
        <v>10</v>
      </c>
      <c r="G17" s="23">
        <f>IFERROR(__xludf.DUMMYFUNCTION("INDEX( FILTER(US_UK!$AA$322:$AA$400 , NOT( ISBLANK( US_UK!$AA$322:$AA$400 ) ) ) , ROWS( FILTER( US_UK!$AA$322:$AA$400 , NOT( ISBLANK( US_UK!$AA$322:$AA$400 ) ) ) ) )"),0.0)</f>
        <v>0</v>
      </c>
      <c r="H17" s="33"/>
    </row>
    <row r="18">
      <c r="A18" s="14">
        <v>2.0</v>
      </c>
      <c r="B18" s="92" t="str">
        <f>Stock_Prices!$A$32</f>
        <v>VODA</v>
      </c>
      <c r="C18" s="23">
        <f t="shared" si="3"/>
        <v>10</v>
      </c>
      <c r="D18" s="29">
        <f>IFERROR(__xludf.DUMMYFUNCTION("INDEX( FILTER(US_UK!$F$402:$F$480 , NOT( ISBLANK( US_UK!$F$402:$F$480 ) ) ) , ROWS( FILTER( US_UK!$F$402:$F$480 , NOT( ISBLANK( US_UK!$F$402:$F$480 ) ) ) ) )"),3255.0)</f>
        <v>3255</v>
      </c>
      <c r="E18" s="33">
        <f t="shared" si="4"/>
        <v>32550</v>
      </c>
      <c r="F18" s="14">
        <f>Stock_Prices!$D$32/12</f>
        <v>10</v>
      </c>
      <c r="G18" s="23">
        <f>IFERROR(__xludf.DUMMYFUNCTION("INDEX( FILTER(US_UK!$AA$402:$AA$480 , NOT( ISBLANK( US_UK!$AA$402:$AA$480 ) ) ) , ROWS( FILTER( US_UK!$AA$402:$AA$480 , NOT( ISBLANK( US_UK!$AA$402:$AA$480 ) ) ) ) )"),0.0)</f>
        <v>0</v>
      </c>
    </row>
    <row r="19">
      <c r="A19" s="14">
        <v>2.0</v>
      </c>
      <c r="B19" s="92" t="str">
        <f>Stock_Prices!$A$33</f>
        <v>TSCO</v>
      </c>
      <c r="C19" s="23">
        <f t="shared" si="3"/>
        <v>10</v>
      </c>
      <c r="D19" s="29">
        <f>IFERROR(__xludf.DUMMYFUNCTION("INDEX( FILTER(US_UK!$F$482:$F$560 , NOT( ISBLANK( US_UK!$F$482:$F$560 ) ) ) , ROWS( FILTER( US_UK!$F$482:$F$560 , NOT( ISBLANK( US_UK!$F$482:$F$560 ) ) ) ) )"),10602.0)</f>
        <v>10602</v>
      </c>
      <c r="E19" s="33">
        <f t="shared" si="4"/>
        <v>106020</v>
      </c>
      <c r="F19" s="14">
        <f>Stock_Prices!$D$33/12</f>
        <v>10</v>
      </c>
      <c r="G19" s="23">
        <f>IFERROR(__xludf.DUMMYFUNCTION("INDEX( FILTER(US_UK!$AA$482:$AA$560 , NOT( ISBLANK( US_UK!$AA$482:$AA$560 ) ) ) , ROWS( FILTER( US_UK!$AA$482:$AA$560 , NOT( ISBLANK( US_UK!$AA$482:$AA$560 ) ) ) ) )"),0.0)</f>
        <v>0</v>
      </c>
    </row>
    <row r="20">
      <c r="A20" s="14">
        <v>2.0</v>
      </c>
      <c r="B20" s="92" t="str">
        <f>Stock_Prices!$A$34</f>
        <v>BCL</v>
      </c>
      <c r="C20" s="23">
        <f t="shared" si="3"/>
        <v>10</v>
      </c>
      <c r="D20" s="29">
        <f>IFERROR(__xludf.DUMMYFUNCTION("INDEX( FILTER(US_UK!$F$562:$F$640 , NOT( ISBLANK( US_UK!$F$562:$F$640 ) ) ) , ROWS( FILTER( US_UK!$F$562:$F$640 , NOT( ISBLANK( US_UK!$F$562:$F$640 ) ) ) ) )"),9765.0)</f>
        <v>9765</v>
      </c>
      <c r="E20" s="33">
        <f t="shared" si="4"/>
        <v>97650</v>
      </c>
      <c r="F20" s="14">
        <f>Stock_Prices!$D$34/12</f>
        <v>10</v>
      </c>
      <c r="G20" s="23">
        <f>IFERROR(__xludf.DUMMYFUNCTION("INDEX( FILTER(US_UK!$AA$562:$AA$640 , NOT( ISBLANK( US_UK!$AA$562:$AA$640 ) ) ) , ROWS( FILTER( US_UK!$AA$562:$AA$640 , NOT( ISBLANK( US_UK!$AA$562:$AA$640 ) ) ) ) )"),0.0)</f>
        <v>0</v>
      </c>
    </row>
    <row r="21" ht="18.0" customHeight="1">
      <c r="A21" s="96">
        <v>2.0</v>
      </c>
      <c r="B21" s="127" t="str">
        <f>Stock_Prices!$A$35</f>
        <v>DAG</v>
      </c>
      <c r="C21" s="97">
        <f t="shared" si="3"/>
        <v>10</v>
      </c>
      <c r="D21" s="98">
        <f>IFERROR(__xludf.DUMMYFUNCTION("INDEX( FILTER(US_UK!$F$642:$F$720 , NOT( ISBLANK( US_UK!$F$642:$F$720 ) ) ) , ROWS( FILTER( US_UK!$F$642:$F$720 , NOT( ISBLANK( US_UK!$F$642:$F$720 ) ) ) ) )"),19065.0)</f>
        <v>19065</v>
      </c>
      <c r="E21" s="98">
        <f t="shared" si="4"/>
        <v>190650</v>
      </c>
      <c r="F21" s="14">
        <f>Stock_Prices!$D$35/12</f>
        <v>10</v>
      </c>
      <c r="G21" s="97">
        <f>IFERROR(__xludf.DUMMYFUNCTION("INDEX( FILTER(US_UK!$AA$642:$AA$720 , NOT( ISBLANK( US_UK!$AA$642:$AA$720 ) ) ) , ROWS( FILTER( US_UK!$AA$642:$AA$720 , NOT( ISBLANK( US_UK!$AA$642:$AA$720 ) ) ) ) )"),0.0)</f>
        <v>0</v>
      </c>
      <c r="H21" s="99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</row>
    <row r="22">
      <c r="A22" s="14">
        <v>2.0</v>
      </c>
      <c r="B22" s="92" t="str">
        <f>Stock_Prices!$A$36</f>
        <v>BAR</v>
      </c>
      <c r="C22" s="23">
        <f t="shared" si="3"/>
        <v>10</v>
      </c>
      <c r="D22" s="29">
        <f>IFERROR(__xludf.DUMMYFUNCTION("INDEX( FILTER(US_UK!$F$722:$F$800 , NOT( ISBLANK( US_UK!$F$722:$F$800 ) ) ) , ROWS( FILTER( US_UK!$F$722:$F$800 , NOT( ISBLANK( US_UK!$F$722:$F$800 ) ) ) ) )"),6975.0)</f>
        <v>6975</v>
      </c>
      <c r="E22" s="33">
        <f t="shared" si="4"/>
        <v>69750</v>
      </c>
      <c r="F22" s="14">
        <f>Stock_Prices!$D$36/12</f>
        <v>10</v>
      </c>
      <c r="G22" s="23">
        <f>IFERROR(__xludf.DUMMYFUNCTION("INDEX( FILTER(US_UK!$AA$722:$AA$800 , NOT( ISBLANK( US_UK!$AA$722:$AA$800 ) ) ) , ROWS( FILTER( US_UK!$AA$722:$AA$800 , NOT( ISBLANK( US_UK!$AA$722:$AA$800 ) ) ) ) )"),0.0)</f>
        <v>0</v>
      </c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</row>
    <row r="24">
      <c r="A24" s="14">
        <v>3.0</v>
      </c>
      <c r="B24" s="92" t="str">
        <f>Stock_Prices!$A$27</f>
        <v>GOOG</v>
      </c>
      <c r="C24" s="23">
        <f t="shared" ref="C24:C33" si="5">F24+G24</f>
        <v>10</v>
      </c>
      <c r="D24" s="29">
        <f>IFERROR(__xludf.DUMMYFUNCTION("INDEX( FILTER(US_UK!$F$2:$F$80 , NOT( ISBLANK( US_UK!$F$2:$F$80 ) ) ) , ROWS( FILTER( US_UK!$F$2:$F$80 , NOT( ISBLANK( US_UK!$F$2:$F$80 ) ) ) ) )"),8875.0)</f>
        <v>8875</v>
      </c>
      <c r="E24" s="33">
        <f t="shared" ref="E24:E33" si="6">C24*D24</f>
        <v>88750</v>
      </c>
      <c r="F24" s="14">
        <f>Stock_Prices!$D$27/12</f>
        <v>10</v>
      </c>
      <c r="G24" s="23">
        <f>IFERROR(__xludf.DUMMYFUNCTION("INDEX( FILTER(US_UK!$AB$2:$AB$80 , NOT( ISBLANK( US_UK!$AB$2:$AB$80 ) ) ) , ROWS( FILTER( US_UK!$AB$2:$AB$80 , NOT( ISBLANK( US_UK!$AB$2:$AB$80 ) ) ) ) )"),0.0)</f>
        <v>0</v>
      </c>
      <c r="H24" s="33"/>
    </row>
    <row r="25">
      <c r="A25" s="14">
        <v>3.0</v>
      </c>
      <c r="B25" s="92" t="str">
        <f>Stock_Prices!$A$28</f>
        <v>APPL</v>
      </c>
      <c r="C25" s="23">
        <f t="shared" si="5"/>
        <v>10</v>
      </c>
      <c r="D25" s="29">
        <f>IFERROR(__xludf.DUMMYFUNCTION("INDEX( FILTER(US_UK!$F$82:$F$160 , NOT( ISBLANK( US_UK!$F$82:$F$160 ) ) ) , ROWS( FILTER( US_UK!$F$82:$F$160 , NOT( ISBLANK( US_UK!$F$82:$F$160 ) ) ) ) )"),4970.0)</f>
        <v>4970</v>
      </c>
      <c r="E25" s="33">
        <f t="shared" si="6"/>
        <v>49700</v>
      </c>
      <c r="F25" s="14">
        <f>Stock_Prices!$D$28/12</f>
        <v>10</v>
      </c>
      <c r="G25" s="23">
        <f>IFERROR(__xludf.DUMMYFUNCTION("INDEX( FILTER(US_UK!$AB$82:$AB$160 , NOT( ISBLANK( US_UK!$AB$82:$AB$160 ) ) ) , ROWS( FILTER( US_UK!$AB$82:$AB$160 , NOT( ISBLANK( US_UK!$AB$82:$AB$160 ) ) ) ) )"),0.0)</f>
        <v>0</v>
      </c>
      <c r="H25" s="33">
        <f>SUM(E24:E28)</f>
        <v>276900</v>
      </c>
    </row>
    <row r="26">
      <c r="A26" s="14">
        <v>3.0</v>
      </c>
      <c r="B26" s="92" t="str">
        <f>Stock_Prices!$A$29</f>
        <v>MSFT</v>
      </c>
      <c r="C26" s="23">
        <f t="shared" si="5"/>
        <v>10</v>
      </c>
      <c r="D26" s="29">
        <f>IFERROR(__xludf.DUMMYFUNCTION("INDEX( FILTER(US_UK!$F$162:$F$240 , NOT( ISBLANK( US_UK!$F$162:$F$240 ) ) ) , ROWS( FILTER( US_UK!$F$162:$F$240 , NOT( ISBLANK( US_UK!$F$162:$F$240 ) ) ) ) )"),3195.0)</f>
        <v>3195</v>
      </c>
      <c r="E26" s="33">
        <f t="shared" si="6"/>
        <v>31950</v>
      </c>
      <c r="F26" s="14">
        <f>Stock_Prices!$D$29/12</f>
        <v>10</v>
      </c>
      <c r="G26" s="23">
        <f>IFERROR(__xludf.DUMMYFUNCTION("INDEX( FILTER(US_UK!$AB$162:$AB$240 , NOT( ISBLANK( US_UK!$AB$162:$AB$240 ) ) ) , ROWS( FILTER( US_UK!$AB$162:$AB$240 , NOT( ISBLANK( US_UK!$AB$162:$AB$240 ) ) ) ) )"),0.0)</f>
        <v>0</v>
      </c>
      <c r="H26" s="33"/>
    </row>
    <row r="27">
      <c r="A27" s="14">
        <v>3.0</v>
      </c>
      <c r="B27" s="92" t="str">
        <f>Stock_Prices!$A$30</f>
        <v>TSLA</v>
      </c>
      <c r="C27" s="23">
        <f t="shared" si="5"/>
        <v>10</v>
      </c>
      <c r="D27" s="29">
        <f>IFERROR(__xludf.DUMMYFUNCTION("INDEX( FILTER(US_UK!$F$242:$F$320 , NOT( ISBLANK( US_UK!$F$242:$F$320 ) ) ) , ROWS( FILTER( US_UK!$F$242:$F$320 , NOT( ISBLANK( US_UK!$F$242:$F$320 ) ) ) ) )"),3550.0)</f>
        <v>3550</v>
      </c>
      <c r="E27" s="33">
        <f t="shared" si="6"/>
        <v>35500</v>
      </c>
      <c r="F27" s="14">
        <f>Stock_Prices!$D$30/12</f>
        <v>10</v>
      </c>
      <c r="G27" s="23">
        <f>IFERROR(__xludf.DUMMYFUNCTION("INDEX( FILTER(US_UK!$AB$242:$AB$320 , NOT( ISBLANK( US_UK!$AB$242:$AB$320 ) ) ) , ROWS( FILTER( US_UK!$AB$242:$AB$320 , NOT( ISBLANK( US_UK!$AB$242:$AB$320 ) ) ) ) )"),0.0)</f>
        <v>0</v>
      </c>
      <c r="H27" s="33"/>
    </row>
    <row r="28">
      <c r="A28" s="14">
        <v>3.0</v>
      </c>
      <c r="B28" s="92" t="str">
        <f>Stock_Prices!$A$31</f>
        <v>NVDA</v>
      </c>
      <c r="C28" s="23">
        <f t="shared" si="5"/>
        <v>10</v>
      </c>
      <c r="D28" s="29">
        <f>IFERROR(__xludf.DUMMYFUNCTION("INDEX( FILTER(US_UK!$F$322:$F$400 , NOT( ISBLANK( US_UK!$F$322:$F$400 ) ) ) , ROWS( FILTER( US_UK!$F$322:$F$400 , NOT( ISBLANK( US_UK!$F$322:$F$400 ) ) ) ) )"),7100.0)</f>
        <v>7100</v>
      </c>
      <c r="E28" s="33">
        <f t="shared" si="6"/>
        <v>71000</v>
      </c>
      <c r="F28" s="14">
        <f>Stock_Prices!$D$31/12</f>
        <v>10</v>
      </c>
      <c r="G28" s="23">
        <f>IFERROR(__xludf.DUMMYFUNCTION("INDEX( FILTER(US_UK!$AB$322:$AB$400 , NOT( ISBLANK( US_UK!$AB$322:$AB$400 ) ) ) , ROWS( FILTER( US_UK!$AB$322:$AB$400 , NOT( ISBLANK( US_UK!$AB$322:$AB$400 ) ) ) ) )"),0.0)</f>
        <v>0</v>
      </c>
      <c r="H28" s="33"/>
    </row>
    <row r="29">
      <c r="A29" s="14">
        <v>3.0</v>
      </c>
      <c r="B29" s="92" t="str">
        <f>Stock_Prices!$A$32</f>
        <v>VODA</v>
      </c>
      <c r="C29" s="23">
        <f t="shared" si="5"/>
        <v>10</v>
      </c>
      <c r="D29" s="29">
        <f>IFERROR(__xludf.DUMMYFUNCTION("INDEX( FILTER(US_UK!$F$402:$F$480 , NOT( ISBLANK( US_UK!$F$402:$F$480 ) ) ) , ROWS( FILTER( US_UK!$F$402:$F$480 , NOT( ISBLANK( US_UK!$F$402:$F$480 ) ) ) ) )"),3255.0)</f>
        <v>3255</v>
      </c>
      <c r="E29" s="33">
        <f t="shared" si="6"/>
        <v>32550</v>
      </c>
      <c r="F29" s="14">
        <f>Stock_Prices!$D$32/12</f>
        <v>10</v>
      </c>
      <c r="G29" s="23">
        <f>IFERROR(__xludf.DUMMYFUNCTION("INDEX( FILTER(US_UK!$AB$402:$AB$480 , NOT( ISBLANK( US_UK!$AB$402:$AB$480 ) ) ) , ROWS( FILTER( US_UK!$AB$402:$AB$480 , NOT( ISBLANK( US_UK!$AB$402:$AB$480 ) ) ) ) )"),0.0)</f>
        <v>0</v>
      </c>
    </row>
    <row r="30">
      <c r="A30" s="14">
        <v>3.0</v>
      </c>
      <c r="B30" s="92" t="str">
        <f>Stock_Prices!$A$33</f>
        <v>TSCO</v>
      </c>
      <c r="C30" s="23">
        <f t="shared" si="5"/>
        <v>10</v>
      </c>
      <c r="D30" s="29">
        <f>IFERROR(__xludf.DUMMYFUNCTION("INDEX( FILTER(US_UK!$F$482:$F$560 , NOT( ISBLANK( US_UK!$F$482:$F$560 ) ) ) , ROWS( FILTER( US_UK!$F$482:$F$560 , NOT( ISBLANK( US_UK!$F$482:$F$560 ) ) ) ) )"),10602.0)</f>
        <v>10602</v>
      </c>
      <c r="E30" s="33">
        <f t="shared" si="6"/>
        <v>106020</v>
      </c>
      <c r="F30" s="14">
        <f>Stock_Prices!$D$33/12</f>
        <v>10</v>
      </c>
      <c r="G30" s="23">
        <f>IFERROR(__xludf.DUMMYFUNCTION("INDEX( FILTER(US_UK!$AB$482:$AB$560 , NOT( ISBLANK( US_UK!$AB$482:$AB$560 ) ) ) , ROWS( FILTER( US_UK!$AB$482:$AB$560 , NOT( ISBLANK( US_UK!$AB$482:$AB$560 ) ) ) ) )"),0.0)</f>
        <v>0</v>
      </c>
    </row>
    <row r="31">
      <c r="A31" s="14">
        <v>3.0</v>
      </c>
      <c r="B31" s="92" t="str">
        <f>Stock_Prices!$A$34</f>
        <v>BCL</v>
      </c>
      <c r="C31" s="23">
        <f t="shared" si="5"/>
        <v>10</v>
      </c>
      <c r="D31" s="29">
        <f>IFERROR(__xludf.DUMMYFUNCTION("INDEX( FILTER(US_UK!$F$562:$F$640 , NOT( ISBLANK( US_UK!$F$562:$F$640 ) ) ) , ROWS( FILTER( US_UK!$F$562:$F$640 , NOT( ISBLANK( US_UK!$F$562:$F$640 ) ) ) ) )"),9765.0)</f>
        <v>9765</v>
      </c>
      <c r="E31" s="33">
        <f t="shared" si="6"/>
        <v>97650</v>
      </c>
      <c r="F31" s="14">
        <f>Stock_Prices!$D$34/12</f>
        <v>10</v>
      </c>
      <c r="G31" s="23">
        <f>IFERROR(__xludf.DUMMYFUNCTION("INDEX( FILTER(US_UK!$AB$562:$AB$640 , NOT( ISBLANK( US_UK!$AB$562:$AB$640 ) ) ) , ROWS( FILTER( US_UK!$AB$562:$AB$640 , NOT( ISBLANK( US_UK!$AB$562:$AB$640 ) ) ) ) )"),0.0)</f>
        <v>0</v>
      </c>
    </row>
    <row r="32" ht="16.5" customHeight="1">
      <c r="A32" s="14">
        <v>3.0</v>
      </c>
      <c r="B32" s="127" t="str">
        <f>Stock_Prices!$A$35</f>
        <v>DAG</v>
      </c>
      <c r="C32" s="94">
        <f t="shared" si="5"/>
        <v>10</v>
      </c>
      <c r="D32" s="95">
        <f>IFERROR(__xludf.DUMMYFUNCTION("INDEX( FILTER(US_UK!$F$642:$F$720 , NOT( ISBLANK( US_UK!$F$642:$F$720 ) ) ) , ROWS( FILTER( US_UK!$F$642:$F$720 , NOT( ISBLANK( US_UK!$F$642:$F$720 ) ) ) ) )"),19065.0)</f>
        <v>19065</v>
      </c>
      <c r="E32" s="95">
        <f t="shared" si="6"/>
        <v>190650</v>
      </c>
      <c r="F32" s="14">
        <f>Stock_Prices!$D$35/12</f>
        <v>10</v>
      </c>
      <c r="G32" s="94">
        <f>IFERROR(__xludf.DUMMYFUNCTION("INDEX( FILTER(US_UK!$AB$642:$AB$720 , NOT( ISBLANK( US_UK!$AB$642:$AB$720 ) ) ) , ROWS( FILTER( US_UK!$AB$642:$AB$720 , NOT( ISBLANK( US_UK!$AB$642:$AB$720 ) ) ) ) )"),0.0)</f>
        <v>0</v>
      </c>
      <c r="H32" s="54"/>
    </row>
    <row r="33">
      <c r="A33" s="14">
        <v>3.0</v>
      </c>
      <c r="B33" s="92" t="str">
        <f>Stock_Prices!$A$36</f>
        <v>BAR</v>
      </c>
      <c r="C33" s="23">
        <f t="shared" si="5"/>
        <v>10</v>
      </c>
      <c r="D33" s="29">
        <f>IFERROR(__xludf.DUMMYFUNCTION("INDEX( FILTER(US_UK!$F$722:$F$800 , NOT( ISBLANK( US_UK!$F$722:$F$800 ) ) ) , ROWS( FILTER( US_UK!$F$722:$F$800 , NOT( ISBLANK( US_UK!$F$722:$F$800 ) ) ) ) )"),6975.0)</f>
        <v>6975</v>
      </c>
      <c r="E33" s="33">
        <f t="shared" si="6"/>
        <v>69750</v>
      </c>
      <c r="F33" s="14">
        <f>Stock_Prices!$D$36/12</f>
        <v>10</v>
      </c>
      <c r="G33" s="23">
        <f>IFERROR(__xludf.DUMMYFUNCTION("INDEX( FILTER(US_UK!$AB$722:$AB$800 , NOT( ISBLANK( US_UK!$AB$722:$AB$800 ) ) ) , ROWS( FILTER( US_UK!$AB$722:$AB$800 , NOT( ISBLANK( US_UK!$AB$722:$AB$800 ) ) ) ) )"),0.0)</f>
        <v>0</v>
      </c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>
      <c r="A35" s="14">
        <v>4.0</v>
      </c>
      <c r="B35" s="127" t="str">
        <f>Stock_Prices!$A$27</f>
        <v>GOOG</v>
      </c>
      <c r="C35" s="23">
        <f t="shared" ref="C35:C44" si="7">F35+G35</f>
        <v>10</v>
      </c>
      <c r="D35" s="29">
        <f>IFERROR(__xludf.DUMMYFUNCTION("INDEX( FILTER(US_UK!$F$2:$F$80 , NOT( ISBLANK( US_UK!$F$2:$F$80 ) ) ) , ROWS( FILTER( US_UK!$F$2:$F$80 , NOT( ISBLANK( US_UK!$F$2:$F$80 ) ) ) ) )"),8875.0)</f>
        <v>8875</v>
      </c>
      <c r="E35" s="33">
        <f t="shared" ref="E35:E44" si="8">C35*D35</f>
        <v>88750</v>
      </c>
      <c r="F35" s="14">
        <f>Stock_Prices!$D$27/12</f>
        <v>10</v>
      </c>
      <c r="G35" s="23">
        <f>IFERROR(__xludf.DUMMYFUNCTION("INDEX( FILTER(US_UK!$AC$2:$AC$80 , NOT( ISBLANK( US_UK!$AC$2:$AC$80 ) ) ) , ROWS( FILTER( US_UK!$AC$2:$AC$80 , NOT( ISBLANK( US_UK!$AC$2:$AC$80 ) ) ) ) )"),0.0)</f>
        <v>0</v>
      </c>
      <c r="H35" s="33"/>
    </row>
    <row r="36">
      <c r="A36" s="14">
        <v>4.0</v>
      </c>
      <c r="B36" s="127" t="str">
        <f>Stock_Prices!$A$28</f>
        <v>APPL</v>
      </c>
      <c r="C36" s="23">
        <f t="shared" si="7"/>
        <v>10</v>
      </c>
      <c r="D36" s="29">
        <f>IFERROR(__xludf.DUMMYFUNCTION("INDEX( FILTER(US_UK!$F$82:$F$160 , NOT( ISBLANK( US_UK!$F$82:$F$160 ) ) ) , ROWS( FILTER( US_UK!$F$82:$F$160 , NOT( ISBLANK( US_UK!$F$82:$F$160 ) ) ) ) )"),4970.0)</f>
        <v>4970</v>
      </c>
      <c r="E36" s="33">
        <f t="shared" si="8"/>
        <v>49700</v>
      </c>
      <c r="F36" s="14">
        <f>Stock_Prices!$D$28/12</f>
        <v>10</v>
      </c>
      <c r="G36" s="23">
        <f>IFERROR(__xludf.DUMMYFUNCTION("INDEX( FILTER(US_UK!$AC$82:$AC$160 , NOT( ISBLANK( US_UK!$AC$82:$AC$160 ) ) ) , ROWS( FILTER( US_UK!$AC$82:$AC$160 , NOT( ISBLANK( US_UK!$AC$82:$AC$160 ) ) ) ) )"),0.0)</f>
        <v>0</v>
      </c>
      <c r="H36" s="33">
        <f>SUM(E35:E39)</f>
        <v>276900</v>
      </c>
    </row>
    <row r="37">
      <c r="A37" s="14">
        <v>4.0</v>
      </c>
      <c r="B37" s="127" t="str">
        <f>Stock_Prices!$A$29</f>
        <v>MSFT</v>
      </c>
      <c r="C37" s="23">
        <f t="shared" si="7"/>
        <v>10</v>
      </c>
      <c r="D37" s="29">
        <f>IFERROR(__xludf.DUMMYFUNCTION("INDEX( FILTER(US_UK!$F$162:$F$240 , NOT( ISBLANK( US_UK!$F$162:$F$240 ) ) ) , ROWS( FILTER( US_UK!$F$162:$F$240 , NOT( ISBLANK( US_UK!$F$162:$F$240 ) ) ) ) )"),3195.0)</f>
        <v>3195</v>
      </c>
      <c r="E37" s="33">
        <f t="shared" si="8"/>
        <v>31950</v>
      </c>
      <c r="F37" s="14">
        <f>Stock_Prices!$D$29/12</f>
        <v>10</v>
      </c>
      <c r="G37" s="23">
        <f>IFERROR(__xludf.DUMMYFUNCTION("INDEX( FILTER(US_UK!$AC$162:$AC$240 , NOT( ISBLANK( US_UK!$AC$162:$AC$240 ) ) ) , ROWS( FILTER( US_UK!$AC$162:$AC$240 , NOT( ISBLANK( US_UK!$AC$162:$AC$240 ) ) ) ) )"),0.0)</f>
        <v>0</v>
      </c>
      <c r="H37" s="33"/>
    </row>
    <row r="38">
      <c r="A38" s="14">
        <v>4.0</v>
      </c>
      <c r="B38" s="127" t="str">
        <f>Stock_Prices!$A$30</f>
        <v>TSLA</v>
      </c>
      <c r="C38" s="23">
        <f t="shared" si="7"/>
        <v>10</v>
      </c>
      <c r="D38" s="29">
        <f>IFERROR(__xludf.DUMMYFUNCTION("INDEX( FILTER(US_UK!$F$242:$F$320 , NOT( ISBLANK( US_UK!$F$242:$F$320 ) ) ) , ROWS( FILTER( US_UK!$F$242:$F$320 , NOT( ISBLANK( US_UK!$F$242:$F$320 ) ) ) ) )"),3550.0)</f>
        <v>3550</v>
      </c>
      <c r="E38" s="33">
        <f t="shared" si="8"/>
        <v>35500</v>
      </c>
      <c r="F38" s="14">
        <f>Stock_Prices!$D$30/12</f>
        <v>10</v>
      </c>
      <c r="G38" s="23">
        <f>IFERROR(__xludf.DUMMYFUNCTION("INDEX( FILTER(US_UK!$AC$242:$AC$320 , NOT( ISBLANK( US_UK!$AC$242:$AC$320 ) ) ) , ROWS( FILTER( US_UK!$AC$242:$AC$320 , NOT( ISBLANK( US_UK!$AC$242:$AC$320 ) ) ) ) )"),0.0)</f>
        <v>0</v>
      </c>
      <c r="H38" s="33"/>
    </row>
    <row r="39">
      <c r="A39" s="14">
        <v>4.0</v>
      </c>
      <c r="B39" s="127" t="str">
        <f>Stock_Prices!$A$31</f>
        <v>NVDA</v>
      </c>
      <c r="C39" s="23">
        <f t="shared" si="7"/>
        <v>10</v>
      </c>
      <c r="D39" s="29">
        <f>IFERROR(__xludf.DUMMYFUNCTION("INDEX( FILTER(US_UK!$F$322:$F$400 , NOT( ISBLANK( US_UK!$F$322:$F$400 ) ) ) , ROWS( FILTER( US_UK!$F$322:$F$400 , NOT( ISBLANK( US_UK!$F$322:$F$400 ) ) ) ) )"),7100.0)</f>
        <v>7100</v>
      </c>
      <c r="E39" s="33">
        <f t="shared" si="8"/>
        <v>71000</v>
      </c>
      <c r="F39" s="14">
        <f>Stock_Prices!$D$31/12</f>
        <v>10</v>
      </c>
      <c r="G39" s="23">
        <f>IFERROR(__xludf.DUMMYFUNCTION("INDEX( FILTER(US_UK!$AC$322:$AC$400 , NOT( ISBLANK( US_UK!$AC$322:$AC$400 ) ) ) , ROWS( FILTER( US_UK!$AC$322:$AC$400 , NOT( ISBLANK( US_UK!$AC$322:$AC$400 ) ) ) ) )"),0.0)</f>
        <v>0</v>
      </c>
      <c r="H39" s="33"/>
    </row>
    <row r="40">
      <c r="A40" s="14">
        <v>4.0</v>
      </c>
      <c r="B40" s="127" t="str">
        <f>Stock_Prices!$A$32</f>
        <v>VODA</v>
      </c>
      <c r="C40" s="23">
        <f t="shared" si="7"/>
        <v>10</v>
      </c>
      <c r="D40" s="29">
        <f>IFERROR(__xludf.DUMMYFUNCTION("INDEX( FILTER(US_UK!$F$402:$F$480 , NOT( ISBLANK( US_UK!$F$402:$F$480 ) ) ) , ROWS( FILTER( US_UK!$F$402:$F$480 , NOT( ISBLANK( US_UK!$F$402:$F$480 ) ) ) ) )"),3255.0)</f>
        <v>3255</v>
      </c>
      <c r="E40" s="33">
        <f t="shared" si="8"/>
        <v>32550</v>
      </c>
      <c r="F40" s="14">
        <f>Stock_Prices!$D$32/12</f>
        <v>10</v>
      </c>
      <c r="G40" s="23">
        <f>IFERROR(__xludf.DUMMYFUNCTION("INDEX( FILTER(US_UK!$AC$402:$AC$480 , NOT( ISBLANK( US_UK!$AC$402:$AC$480 ) ) ) , ROWS( FILTER( US_UK!$AC$402:$AC$480 , NOT( ISBLANK( US_UK!$AC$402:$AC$480 ) ) ) ) )"),0.0)</f>
        <v>0</v>
      </c>
    </row>
    <row r="41">
      <c r="A41" s="14">
        <v>4.0</v>
      </c>
      <c r="B41" s="127" t="str">
        <f>Stock_Prices!$A$33</f>
        <v>TSCO</v>
      </c>
      <c r="C41" s="23">
        <f t="shared" si="7"/>
        <v>10</v>
      </c>
      <c r="D41" s="29">
        <f>IFERROR(__xludf.DUMMYFUNCTION("INDEX( FILTER(US_UK!$F$482:$F$560 , NOT( ISBLANK( US_UK!$F$482:$F$560 ) ) ) , ROWS( FILTER( US_UK!$F$482:$F$560 , NOT( ISBLANK( US_UK!$F$482:$F$560 ) ) ) ) )"),10602.0)</f>
        <v>10602</v>
      </c>
      <c r="E41" s="33">
        <f t="shared" si="8"/>
        <v>106020</v>
      </c>
      <c r="F41" s="14">
        <f>Stock_Prices!$D$33/12</f>
        <v>10</v>
      </c>
      <c r="G41" s="23">
        <f>IFERROR(__xludf.DUMMYFUNCTION("INDEX( FILTER(US_UK!$AC$482:$AC$560 , NOT( ISBLANK( US_UK!$AC$482:$AC$560 ) ) ) , ROWS( FILTER( US_UK!$AC$482:$AC$560 , NOT( ISBLANK( US_UK!$AC$482:$AC$560 ) ) ) ) )"),0.0)</f>
        <v>0</v>
      </c>
    </row>
    <row r="42">
      <c r="A42" s="14">
        <v>4.0</v>
      </c>
      <c r="B42" s="127" t="str">
        <f>Stock_Prices!$A$34</f>
        <v>BCL</v>
      </c>
      <c r="C42" s="23">
        <f t="shared" si="7"/>
        <v>10</v>
      </c>
      <c r="D42" s="29">
        <f>IFERROR(__xludf.DUMMYFUNCTION("INDEX( FILTER(US_UK!$F$562:$F$640 , NOT( ISBLANK( US_UK!$F$562:$F$640 ) ) ) , ROWS( FILTER( US_UK!$F$562:$F$640 , NOT( ISBLANK( US_UK!$F$562:$F$640 ) ) ) ) )"),9765.0)</f>
        <v>9765</v>
      </c>
      <c r="E42" s="33">
        <f t="shared" si="8"/>
        <v>97650</v>
      </c>
      <c r="F42" s="14">
        <f>Stock_Prices!$D$34/12</f>
        <v>10</v>
      </c>
      <c r="G42" s="23">
        <f>IFERROR(__xludf.DUMMYFUNCTION("INDEX( FILTER(US_UK!$AC$562:$AC$640 , NOT( ISBLANK( US_UK!$AC$562:$AC$640 ) ) ) , ROWS( FILTER( US_UK!$AC$562:$AC$640 , NOT( ISBLANK( US_UK!$AC$562:$AC$640 ) ) ) ) )"),0.0)</f>
        <v>0</v>
      </c>
    </row>
    <row r="43" ht="27.75" customHeight="1">
      <c r="A43" s="14">
        <v>4.0</v>
      </c>
      <c r="B43" s="127" t="str">
        <f>Stock_Prices!$A$35</f>
        <v>DAG</v>
      </c>
      <c r="C43" s="94">
        <f t="shared" si="7"/>
        <v>10</v>
      </c>
      <c r="D43" s="95">
        <f>IFERROR(__xludf.DUMMYFUNCTION("INDEX( FILTER(US_UK!$F$642:$F$720 , NOT( ISBLANK( US_UK!$F$642:$F$720 ) ) ) , ROWS( FILTER( US_UK!$F$642:$F$720 , NOT( ISBLANK( US_UK!$F$642:$F$720 ) ) ) ) )"),19065.0)</f>
        <v>19065</v>
      </c>
      <c r="E43" s="95">
        <f t="shared" si="8"/>
        <v>190650</v>
      </c>
      <c r="F43" s="14">
        <f>Stock_Prices!$D$35/12</f>
        <v>10</v>
      </c>
      <c r="G43" s="94">
        <f>IFERROR(__xludf.DUMMYFUNCTION("INDEX( FILTER(US_UK!$AC$642:$AC$720 , NOT( ISBLANK( US_UK!$AC$642:$AC$720 ) ) ) , ROWS( FILTER( US_UK!$AC$642:$AC$720 , NOT( ISBLANK( US_UK!$AC$642:$AC$720 ) ) ) ) )"),0.0)</f>
        <v>0</v>
      </c>
      <c r="H43" s="54"/>
    </row>
    <row r="44">
      <c r="A44" s="14">
        <v>4.0</v>
      </c>
      <c r="B44" s="127" t="str">
        <f>Stock_Prices!$A$36</f>
        <v>BAR</v>
      </c>
      <c r="C44" s="23">
        <f t="shared" si="7"/>
        <v>10</v>
      </c>
      <c r="D44" s="29">
        <f>IFERROR(__xludf.DUMMYFUNCTION("INDEX( FILTER(US_UK!$F$722:$F$800 , NOT( ISBLANK( US_UK!$F$722:$F$800 ) ) ) , ROWS( FILTER( US_UK!$F$722:$F$800 , NOT( ISBLANK( US_UK!$F$722:$F$800 ) ) ) ) )"),6975.0)</f>
        <v>6975</v>
      </c>
      <c r="E44" s="33">
        <f t="shared" si="8"/>
        <v>69750</v>
      </c>
      <c r="F44" s="14">
        <f>Stock_Prices!$D$36/12</f>
        <v>10</v>
      </c>
      <c r="G44" s="23">
        <f>IFERROR(__xludf.DUMMYFUNCTION("INDEX( FILTER(US_UK!$AC$722:$AC$800 , NOT( ISBLANK( US_UK!$AC$722:$AC$800 ) ) ) , ROWS( FILTER( US_UK!$AC$722:$AC$800 , NOT( ISBLANK( US_UK!$AC$722:$AC$800 ) ) ) ) )"),0.0)</f>
        <v>0</v>
      </c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</row>
    <row r="46">
      <c r="A46" s="14">
        <v>5.0</v>
      </c>
      <c r="B46" s="127" t="str">
        <f>Stock_Prices!$A$27</f>
        <v>GOOG</v>
      </c>
      <c r="C46" s="23">
        <f t="shared" ref="C46:C55" si="9">F46+G46</f>
        <v>10</v>
      </c>
      <c r="D46" s="29">
        <f>IFERROR(__xludf.DUMMYFUNCTION("INDEX( FILTER(US_UK!$F$2:$F$80 , NOT( ISBLANK( US_UK!$F$2:$F$80 ) ) ) , ROWS( FILTER( US_UK!$F$2:$F$80 , NOT( ISBLANK( US_UK!$F$2:$F$80 ) ) ) ) )"),8875.0)</f>
        <v>8875</v>
      </c>
      <c r="E46" s="33">
        <f t="shared" ref="E46:E55" si="10">C46*D46</f>
        <v>88750</v>
      </c>
      <c r="F46" s="14">
        <f>Stock_Prices!$D$27/12</f>
        <v>10</v>
      </c>
      <c r="G46" s="23">
        <f>IFERROR(__xludf.DUMMYFUNCTION("INDEX( FILTER(US_UK!$AD$2:$AD$80 , NOT( ISBLANK( US_UK!$AD$2:$AD$80 ) ) ) , ROWS( FILTER( US_UK!$AD$2:$AD$80 , NOT( ISBLANK( US_UK!$AD$2:$AD$80 ) ) ) ) )"),0.0)</f>
        <v>0</v>
      </c>
      <c r="H46" s="33"/>
    </row>
    <row r="47">
      <c r="A47" s="14">
        <v>5.0</v>
      </c>
      <c r="B47" s="127" t="str">
        <f>Stock_Prices!$A$28</f>
        <v>APPL</v>
      </c>
      <c r="C47" s="23">
        <f t="shared" si="9"/>
        <v>10</v>
      </c>
      <c r="D47" s="29">
        <f>IFERROR(__xludf.DUMMYFUNCTION("INDEX( FILTER(US_UK!$F$82:$F$160 , NOT( ISBLANK( US_UK!$F$82:$F$160 ) ) ) , ROWS( FILTER( US_UK!$F$82:$F$160 , NOT( ISBLANK( US_UK!$F$82:$F$160 ) ) ) ) )"),4970.0)</f>
        <v>4970</v>
      </c>
      <c r="E47" s="33">
        <f t="shared" si="10"/>
        <v>49700</v>
      </c>
      <c r="F47" s="14">
        <f>Stock_Prices!$D$28/12</f>
        <v>10</v>
      </c>
      <c r="G47" s="23">
        <f>IFERROR(__xludf.DUMMYFUNCTION("INDEX( FILTER(US_UK!$AD$82:$AD$160 , NOT( ISBLANK( US_UK!$AD$82:$AD$160 ) ) ) , ROWS( FILTER( US_UK!$AD$82:$AD$160 , NOT( ISBLANK( US_UK!$AD$82:$AD$160 ) ) ) ) )"),0.0)</f>
        <v>0</v>
      </c>
      <c r="H47" s="33">
        <f>SUM(E46:E50)</f>
        <v>276900</v>
      </c>
    </row>
    <row r="48">
      <c r="A48" s="14">
        <v>5.0</v>
      </c>
      <c r="B48" s="127" t="str">
        <f>Stock_Prices!$A$29</f>
        <v>MSFT</v>
      </c>
      <c r="C48" s="23">
        <f t="shared" si="9"/>
        <v>10</v>
      </c>
      <c r="D48" s="29">
        <f>IFERROR(__xludf.DUMMYFUNCTION("INDEX( FILTER(US_UK!$F$162:$F$240 , NOT( ISBLANK( US_UK!$F$162:$F$240 ) ) ) , ROWS( FILTER( US_UK!$F$162:$F$240 , NOT( ISBLANK( US_UK!$F$162:$F$240 ) ) ) ) )"),3195.0)</f>
        <v>3195</v>
      </c>
      <c r="E48" s="33">
        <f t="shared" si="10"/>
        <v>31950</v>
      </c>
      <c r="F48" s="14">
        <f>Stock_Prices!$D$29/12</f>
        <v>10</v>
      </c>
      <c r="G48" s="23">
        <f>IFERROR(__xludf.DUMMYFUNCTION("INDEX( FILTER(US_UK!$AD$162:$AD$240 , NOT( ISBLANK( US_UK!$AD$162:$AD$240 ) ) ) , ROWS( FILTER( US_UK!$AD$162:$AD$240 , NOT( ISBLANK( US_UK!$AD$162:$AD$240 ) ) ) ) )"),0.0)</f>
        <v>0</v>
      </c>
      <c r="H48" s="33"/>
    </row>
    <row r="49">
      <c r="A49" s="14">
        <v>5.0</v>
      </c>
      <c r="B49" s="127" t="str">
        <f>Stock_Prices!$A$30</f>
        <v>TSLA</v>
      </c>
      <c r="C49" s="23">
        <f t="shared" si="9"/>
        <v>10</v>
      </c>
      <c r="D49" s="29">
        <f>IFERROR(__xludf.DUMMYFUNCTION("INDEX( FILTER(US_UK!$F$242:$F$320 , NOT( ISBLANK( US_UK!$F$242:$F$320 ) ) ) , ROWS( FILTER( US_UK!$F$242:$F$320 , NOT( ISBLANK( US_UK!$F$242:$F$320 ) ) ) ) )"),3550.0)</f>
        <v>3550</v>
      </c>
      <c r="E49" s="33">
        <f t="shared" si="10"/>
        <v>35500</v>
      </c>
      <c r="F49" s="14">
        <f>Stock_Prices!$D$30/12</f>
        <v>10</v>
      </c>
      <c r="G49" s="23">
        <f>IFERROR(__xludf.DUMMYFUNCTION("INDEX( FILTER(US_UK!$AD$242:$AD$320 , NOT( ISBLANK( US_UK!$AD$242:$AD$320 ) ) ) , ROWS( FILTER( US_UK!$AD$242:$AD$320 , NOT( ISBLANK( US_UK!$AD$242:$AD$320 ) ) ) ) )"),0.0)</f>
        <v>0</v>
      </c>
      <c r="H49" s="33"/>
    </row>
    <row r="50">
      <c r="A50" s="14">
        <v>5.0</v>
      </c>
      <c r="B50" s="127" t="str">
        <f>Stock_Prices!$A$31</f>
        <v>NVDA</v>
      </c>
      <c r="C50" s="23">
        <f t="shared" si="9"/>
        <v>10</v>
      </c>
      <c r="D50" s="29">
        <f>IFERROR(__xludf.DUMMYFUNCTION("INDEX( FILTER(US_UK!$F$322:$F$400 , NOT( ISBLANK( US_UK!$F$322:$F$400 ) ) ) , ROWS( FILTER( US_UK!$F$322:$F$400 , NOT( ISBLANK( US_UK!$F$322:$F$400 ) ) ) ) )"),7100.0)</f>
        <v>7100</v>
      </c>
      <c r="E50" s="33">
        <f t="shared" si="10"/>
        <v>71000</v>
      </c>
      <c r="F50" s="14">
        <f>Stock_Prices!$D$31/12</f>
        <v>10</v>
      </c>
      <c r="G50" s="23">
        <f>IFERROR(__xludf.DUMMYFUNCTION("INDEX( FILTER(US_UK!$AD$322:$AD$400 , NOT( ISBLANK( US_UK!$AD$322:$AD$400 ) ) ) , ROWS( FILTER( US_UK!$AD$322:$AD$400 , NOT( ISBLANK( US_UK!$AD$322:$AD$400 ) ) ) ) )"),0.0)</f>
        <v>0</v>
      </c>
      <c r="H50" s="33"/>
    </row>
    <row r="51">
      <c r="A51" s="14">
        <v>5.0</v>
      </c>
      <c r="B51" s="127" t="str">
        <f>Stock_Prices!$A$32</f>
        <v>VODA</v>
      </c>
      <c r="C51" s="23">
        <f t="shared" si="9"/>
        <v>10</v>
      </c>
      <c r="D51" s="29">
        <f>IFERROR(__xludf.DUMMYFUNCTION("INDEX( FILTER(US_UK!$F$402:$F$480 , NOT( ISBLANK( US_UK!$F$402:$F$480 ) ) ) , ROWS( FILTER( US_UK!$F$402:$F$480 , NOT( ISBLANK( US_UK!$F$402:$F$480 ) ) ) ) )"),3255.0)</f>
        <v>3255</v>
      </c>
      <c r="E51" s="33">
        <f t="shared" si="10"/>
        <v>32550</v>
      </c>
      <c r="F51" s="14">
        <f>Stock_Prices!$D$32/12</f>
        <v>10</v>
      </c>
      <c r="G51" s="23">
        <f>IFERROR(__xludf.DUMMYFUNCTION("INDEX( FILTER(US_UK!$AD$402:$AD$480 , NOT( ISBLANK( US_UK!$AD$402:$AD$480 ) ) ) , ROWS( FILTER( US_UK!$AD$402:$AD$480 , NOT( ISBLANK( US_UK!$AD$402:$AD$480 ) ) ) ) )"),0.0)</f>
        <v>0</v>
      </c>
    </row>
    <row r="52">
      <c r="A52" s="14">
        <v>5.0</v>
      </c>
      <c r="B52" s="127" t="str">
        <f>Stock_Prices!$A$33</f>
        <v>TSCO</v>
      </c>
      <c r="C52" s="23">
        <f t="shared" si="9"/>
        <v>10</v>
      </c>
      <c r="D52" s="29">
        <f>IFERROR(__xludf.DUMMYFUNCTION("INDEX( FILTER(US_UK!$F$482:$F$560 , NOT( ISBLANK( US_UK!$F$482:$F$560 ) ) ) , ROWS( FILTER( US_UK!$F$482:$F$560 , NOT( ISBLANK( US_UK!$F$482:$F$560 ) ) ) ) )"),10602.0)</f>
        <v>10602</v>
      </c>
      <c r="E52" s="33">
        <f t="shared" si="10"/>
        <v>106020</v>
      </c>
      <c r="F52" s="14">
        <f>Stock_Prices!$D$33/12</f>
        <v>10</v>
      </c>
      <c r="G52" s="23">
        <f>IFERROR(__xludf.DUMMYFUNCTION("INDEX( FILTER(US_UK!$AD$482:$AD$560 , NOT( ISBLANK( US_UK!$AD$482:$AD$560 ) ) ) , ROWS( FILTER( US_UK!$AD$482:$AD$560 , NOT( ISBLANK( US_UK!$AD$482:$AD$560 ) ) ) ) )"),0.0)</f>
        <v>0</v>
      </c>
    </row>
    <row r="53">
      <c r="A53" s="14">
        <v>5.0</v>
      </c>
      <c r="B53" s="127" t="str">
        <f>Stock_Prices!$A$34</f>
        <v>BCL</v>
      </c>
      <c r="C53" s="23">
        <f t="shared" si="9"/>
        <v>10</v>
      </c>
      <c r="D53" s="29">
        <f>IFERROR(__xludf.DUMMYFUNCTION("INDEX( FILTER(US_UK!$F$562:$F$640 , NOT( ISBLANK( US_UK!$F$562:$F$640 ) ) ) , ROWS( FILTER( US_UK!$F$562:$F$640 , NOT( ISBLANK( US_UK!$F$562:$F$640 ) ) ) ) )"),9765.0)</f>
        <v>9765</v>
      </c>
      <c r="E53" s="33">
        <f t="shared" si="10"/>
        <v>97650</v>
      </c>
      <c r="F53" s="14">
        <f>Stock_Prices!$D$34/12</f>
        <v>10</v>
      </c>
      <c r="G53" s="23">
        <f>IFERROR(__xludf.DUMMYFUNCTION("INDEX( FILTER(US_UK!$AD$562:$AD$640 , NOT( ISBLANK( US_UK!$AD$562:$AD$640 ) ) ) , ROWS( FILTER( US_UK!$AD$562:$AD$640 , NOT( ISBLANK( US_UK!$AD$562:$AD$640 ) ) ) ) )"),0.0)</f>
        <v>0</v>
      </c>
    </row>
    <row r="54">
      <c r="A54" s="14">
        <v>5.0</v>
      </c>
      <c r="B54" s="127" t="str">
        <f>Stock_Prices!$A$35</f>
        <v>DAG</v>
      </c>
      <c r="C54" s="94">
        <f t="shared" si="9"/>
        <v>10</v>
      </c>
      <c r="D54" s="95">
        <f>IFERROR(__xludf.DUMMYFUNCTION("INDEX( FILTER(US_UK!$F$642:$F$720 , NOT( ISBLANK( US_UK!$F$642:$F$720 ) ) ) , ROWS( FILTER( US_UK!$F$642:$F$720 , NOT( ISBLANK( US_UK!$F$642:$F$720 ) ) ) ) )"),19065.0)</f>
        <v>19065</v>
      </c>
      <c r="E54" s="95">
        <f t="shared" si="10"/>
        <v>190650</v>
      </c>
      <c r="F54" s="14">
        <f>Stock_Prices!$D$35/12</f>
        <v>10</v>
      </c>
      <c r="G54" s="94">
        <f>IFERROR(__xludf.DUMMYFUNCTION("INDEX( FILTER(US_UK!$AD$642:$AD$720 , NOT( ISBLANK( US_UK!$AD$642:$AD$720 ) ) ) , ROWS( FILTER( US_UK!$AD$642:$AD$720 , NOT( ISBLANK( US_UK!$AD$642:$AD$720 ) ) ) ) )"),0.0)</f>
        <v>0</v>
      </c>
      <c r="H54" s="54"/>
    </row>
    <row r="55">
      <c r="A55" s="14">
        <v>5.0</v>
      </c>
      <c r="B55" s="127" t="str">
        <f>Stock_Prices!$A$36</f>
        <v>BAR</v>
      </c>
      <c r="C55" s="23">
        <f t="shared" si="9"/>
        <v>10</v>
      </c>
      <c r="D55" s="29">
        <f>IFERROR(__xludf.DUMMYFUNCTION("INDEX( FILTER(US_UK!$F$722:$F$800 , NOT( ISBLANK( US_UK!$F$722:$F$800 ) ) ) , ROWS( FILTER( US_UK!$F$722:$F$800 , NOT( ISBLANK( US_UK!$F$722:$F$800 ) ) ) ) )"),6975.0)</f>
        <v>6975</v>
      </c>
      <c r="E55" s="33">
        <f t="shared" si="10"/>
        <v>69750</v>
      </c>
      <c r="F55" s="14">
        <f>Stock_Prices!$D$36/12</f>
        <v>10</v>
      </c>
      <c r="G55" s="23">
        <f>IFERROR(__xludf.DUMMYFUNCTION("INDEX( FILTER(US_UK!$AD$722:$AD$800 , NOT( ISBLANK( US_UK!$AD$722:$AD$800 ) ) ) , ROWS( FILTER( US_UK!$AD$722:$AD$800 , NOT( ISBLANK( US_UK!$AD$722:$AD$800 ) ) ) ) )"),0.0)</f>
        <v>0</v>
      </c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</row>
    <row r="57">
      <c r="A57" s="14">
        <v>6.0</v>
      </c>
      <c r="B57" s="127" t="str">
        <f>Stock_Prices!$A$27</f>
        <v>GOOG</v>
      </c>
      <c r="C57" s="23">
        <f t="shared" ref="C57:C66" si="11">F57+G57</f>
        <v>10</v>
      </c>
      <c r="D57" s="29">
        <f>IFERROR(__xludf.DUMMYFUNCTION("INDEX( FILTER(US_UK!$F$2:$F$80 , NOT( ISBLANK( US_UK!$F$2:$F$80 ) ) ) , ROWS( FILTER( US_UK!$F$2:$F$80 , NOT( ISBLANK( US_UK!$F$2:$F$80 ) ) ) ) )"),8875.0)</f>
        <v>8875</v>
      </c>
      <c r="E57" s="33">
        <f t="shared" ref="E57:E66" si="12">C57*D57</f>
        <v>88750</v>
      </c>
      <c r="F57" s="14">
        <f>Stock_Prices!$D$27/12</f>
        <v>10</v>
      </c>
      <c r="G57" s="23">
        <f>IFERROR(__xludf.DUMMYFUNCTION("INDEX( FILTER(US_UK!$AE$2:$AE$80 , NOT( ISBLANK( US_UK!$AE$2:$AE$80 ) ) ) , ROWS( FILTER( US_UK!$AE$2:$AE$80 , NOT( ISBLANK( US_UK!$AE$2:$AE$80 ) ) ) ) )"),0.0)</f>
        <v>0</v>
      </c>
      <c r="H57" s="33"/>
    </row>
    <row r="58">
      <c r="A58" s="14">
        <v>6.0</v>
      </c>
      <c r="B58" s="127" t="str">
        <f>Stock_Prices!$A$28</f>
        <v>APPL</v>
      </c>
      <c r="C58" s="23">
        <f t="shared" si="11"/>
        <v>10</v>
      </c>
      <c r="D58" s="29">
        <f>IFERROR(__xludf.DUMMYFUNCTION("INDEX( FILTER(US_UK!$F$82:$F$160 , NOT( ISBLANK( US_UK!$F$82:$F$160 ) ) ) , ROWS( FILTER( US_UK!$F$82:$F$160 , NOT( ISBLANK( US_UK!$F$82:$F$160 ) ) ) ) )"),4970.0)</f>
        <v>4970</v>
      </c>
      <c r="E58" s="33">
        <f t="shared" si="12"/>
        <v>49700</v>
      </c>
      <c r="F58" s="14">
        <f>Stock_Prices!$D$28/12</f>
        <v>10</v>
      </c>
      <c r="G58" s="23">
        <f>IFERROR(__xludf.DUMMYFUNCTION("INDEX( FILTER(US_UK!$AE$82:$AE$160 , NOT( ISBLANK( US_UK!$AE$82:$AE$160 ) ) ) , ROWS( FILTER( US_UK!$AE$82:$AE$160 , NOT( ISBLANK( US_UK!$AE$82:$AE$160 ) ) ) ) )"),0.0)</f>
        <v>0</v>
      </c>
      <c r="H58" s="33">
        <f>SUM(E57:E61)</f>
        <v>276900</v>
      </c>
    </row>
    <row r="59">
      <c r="A59" s="14">
        <v>6.0</v>
      </c>
      <c r="B59" s="127" t="str">
        <f>Stock_Prices!$A$29</f>
        <v>MSFT</v>
      </c>
      <c r="C59" s="23">
        <f t="shared" si="11"/>
        <v>10</v>
      </c>
      <c r="D59" s="29">
        <f>IFERROR(__xludf.DUMMYFUNCTION("INDEX( FILTER(US_UK!$F$162:$F$240 , NOT( ISBLANK( US_UK!$F$162:$F$240 ) ) ) , ROWS( FILTER( US_UK!$F$162:$F$240 , NOT( ISBLANK( US_UK!$F$162:$F$240 ) ) ) ) )"),3195.0)</f>
        <v>3195</v>
      </c>
      <c r="E59" s="33">
        <f t="shared" si="12"/>
        <v>31950</v>
      </c>
      <c r="F59" s="14">
        <f>Stock_Prices!$D$29/12</f>
        <v>10</v>
      </c>
      <c r="G59" s="23">
        <f>IFERROR(__xludf.DUMMYFUNCTION("INDEX( FILTER(US_UK!$AE$162:$AE$240 , NOT( ISBLANK( US_UK!$AE$162:$AE$240 ) ) ) , ROWS( FILTER( US_UK!$AE$162:$AE$240 , NOT( ISBLANK( US_UK!$AE$162:$AE$240 ) ) ) ) )"),0.0)</f>
        <v>0</v>
      </c>
      <c r="H59" s="33"/>
    </row>
    <row r="60">
      <c r="A60" s="14">
        <v>6.0</v>
      </c>
      <c r="B60" s="127" t="str">
        <f>Stock_Prices!$A$30</f>
        <v>TSLA</v>
      </c>
      <c r="C60" s="23">
        <f t="shared" si="11"/>
        <v>10</v>
      </c>
      <c r="D60" s="29">
        <f>IFERROR(__xludf.DUMMYFUNCTION("INDEX( FILTER(US_UK!$F$242:$F$320 , NOT( ISBLANK( US_UK!$F$242:$F$320 ) ) ) , ROWS( FILTER( US_UK!$F$242:$F$320 , NOT( ISBLANK( US_UK!$F$242:$F$320 ) ) ) ) )"),3550.0)</f>
        <v>3550</v>
      </c>
      <c r="E60" s="33">
        <f t="shared" si="12"/>
        <v>35500</v>
      </c>
      <c r="F60" s="14">
        <f>Stock_Prices!$D$30/12</f>
        <v>10</v>
      </c>
      <c r="G60" s="23">
        <f>IFERROR(__xludf.DUMMYFUNCTION("INDEX( FILTER(US_UK!$AE$242:$AE$320 , NOT( ISBLANK( US_UK!$AE$242:$AE$320 ) ) ) , ROWS( FILTER( US_UK!$AE$242:$AE$320 , NOT( ISBLANK( US_UK!$AE$242:$AE$320 ) ) ) ) )"),0.0)</f>
        <v>0</v>
      </c>
      <c r="H60" s="33"/>
    </row>
    <row r="61">
      <c r="A61" s="14">
        <v>6.0</v>
      </c>
      <c r="B61" s="127" t="str">
        <f>Stock_Prices!$A$31</f>
        <v>NVDA</v>
      </c>
      <c r="C61" s="23">
        <f t="shared" si="11"/>
        <v>10</v>
      </c>
      <c r="D61" s="29">
        <f>IFERROR(__xludf.DUMMYFUNCTION("INDEX( FILTER(US_UK!$F$322:$F$400 , NOT( ISBLANK( US_UK!$F$322:$F$400 ) ) ) , ROWS( FILTER( US_UK!$F$322:$F$400 , NOT( ISBLANK( US_UK!$F$322:$F$400 ) ) ) ) )"),7100.0)</f>
        <v>7100</v>
      </c>
      <c r="E61" s="33">
        <f t="shared" si="12"/>
        <v>71000</v>
      </c>
      <c r="F61" s="14">
        <f>Stock_Prices!$D$31/12</f>
        <v>10</v>
      </c>
      <c r="G61" s="23">
        <f>IFERROR(__xludf.DUMMYFUNCTION("INDEX( FILTER(US_UK!$AE$322:$AE$400 , NOT( ISBLANK( US_UK!$AE$322:$AE$400 ) ) ) , ROWS( FILTER( US_UK!$AE$322:$AE$400 , NOT( ISBLANK( US_UK!$AE$322:$AE$400 ) ) ) ) )"),0.0)</f>
        <v>0</v>
      </c>
      <c r="H61" s="33"/>
    </row>
    <row r="62">
      <c r="A62" s="14">
        <v>6.0</v>
      </c>
      <c r="B62" s="127" t="str">
        <f>Stock_Prices!$A$32</f>
        <v>VODA</v>
      </c>
      <c r="C62" s="23">
        <f t="shared" si="11"/>
        <v>10</v>
      </c>
      <c r="D62" s="29">
        <f>IFERROR(__xludf.DUMMYFUNCTION("INDEX( FILTER(US_UK!$F$402:$F$480 , NOT( ISBLANK( US_UK!$F$402:$F$480 ) ) ) , ROWS( FILTER( US_UK!$F$402:$F$480 , NOT( ISBLANK( US_UK!$F$402:$F$480 ) ) ) ) )"),3255.0)</f>
        <v>3255</v>
      </c>
      <c r="E62" s="33">
        <f t="shared" si="12"/>
        <v>32550</v>
      </c>
      <c r="F62" s="14">
        <f>Stock_Prices!$D$32/12</f>
        <v>10</v>
      </c>
      <c r="G62" s="23">
        <f>IFERROR(__xludf.DUMMYFUNCTION("INDEX( FILTER(US_UK!$AE$402:$AE$480 , NOT( ISBLANK( US_UK!$AE$402:$AE$480 ) ) ) , ROWS( FILTER( US_UK!$AE$402:$AE$480 , NOT( ISBLANK( US_UK!$AE$402:$AE$480 ) ) ) ) )"),0.0)</f>
        <v>0</v>
      </c>
    </row>
    <row r="63">
      <c r="A63" s="14">
        <v>6.0</v>
      </c>
      <c r="B63" s="127" t="str">
        <f>Stock_Prices!$A$33</f>
        <v>TSCO</v>
      </c>
      <c r="C63" s="23">
        <f t="shared" si="11"/>
        <v>10</v>
      </c>
      <c r="D63" s="29">
        <f>IFERROR(__xludf.DUMMYFUNCTION("INDEX( FILTER(US_UK!$F$482:$F$560 , NOT( ISBLANK( US_UK!$F$482:$F$560 ) ) ) , ROWS( FILTER( US_UK!$F$482:$F$560 , NOT( ISBLANK( US_UK!$F$482:$F$560 ) ) ) ) )"),10602.0)</f>
        <v>10602</v>
      </c>
      <c r="E63" s="33">
        <f t="shared" si="12"/>
        <v>106020</v>
      </c>
      <c r="F63" s="14">
        <f>Stock_Prices!$D$33/12</f>
        <v>10</v>
      </c>
      <c r="G63" s="23">
        <f>IFERROR(__xludf.DUMMYFUNCTION("INDEX( FILTER(US_UK!$AE$482:$AE$560 , NOT( ISBLANK( US_UK!$AE$482:$AE$560 ) ) ) , ROWS( FILTER( US_UK!$AE$482:$AE$560 , NOT( ISBLANK( US_UK!$AE$482:$AE$560 ) ) ) ) )"),0.0)</f>
        <v>0</v>
      </c>
    </row>
    <row r="64">
      <c r="A64" s="14">
        <v>6.0</v>
      </c>
      <c r="B64" s="127" t="str">
        <f>Stock_Prices!$A$34</f>
        <v>BCL</v>
      </c>
      <c r="C64" s="23">
        <f t="shared" si="11"/>
        <v>10</v>
      </c>
      <c r="D64" s="29">
        <f>IFERROR(__xludf.DUMMYFUNCTION("INDEX( FILTER(US_UK!$F$562:$F$640 , NOT( ISBLANK( US_UK!$F$562:$F$640 ) ) ) , ROWS( FILTER( US_UK!$F$562:$F$640 , NOT( ISBLANK( US_UK!$F$562:$F$640 ) ) ) ) )"),9765.0)</f>
        <v>9765</v>
      </c>
      <c r="E64" s="33">
        <f t="shared" si="12"/>
        <v>97650</v>
      </c>
      <c r="F64" s="14">
        <f>Stock_Prices!$D$34/12</f>
        <v>10</v>
      </c>
      <c r="G64" s="23">
        <f>IFERROR(__xludf.DUMMYFUNCTION("INDEX( FILTER(US_UK!$AE$562:$AE$640 , NOT( ISBLANK( US_UK!$AE$562:$AE$640 ) ) ) , ROWS( FILTER( US_UK!$AE$562:$AE$640 , NOT( ISBLANK( US_UK!$AE$562:$AE$640 ) ) ) ) )"),0.0)</f>
        <v>0</v>
      </c>
    </row>
    <row r="65">
      <c r="A65" s="14">
        <v>6.0</v>
      </c>
      <c r="B65" s="127" t="str">
        <f>Stock_Prices!$A$35</f>
        <v>DAG</v>
      </c>
      <c r="C65" s="94">
        <f t="shared" si="11"/>
        <v>10</v>
      </c>
      <c r="D65" s="95">
        <f>IFERROR(__xludf.DUMMYFUNCTION("INDEX( FILTER(US_UK!$F$642:$F$720 , NOT( ISBLANK( US_UK!$F$642:$F$720 ) ) ) , ROWS( FILTER( US_UK!$F$642:$F$720 , NOT( ISBLANK( US_UK!$F$642:$F$720 ) ) ) ) )"),19065.0)</f>
        <v>19065</v>
      </c>
      <c r="E65" s="95">
        <f t="shared" si="12"/>
        <v>190650</v>
      </c>
      <c r="F65" s="14">
        <f>Stock_Prices!$D$35/12</f>
        <v>10</v>
      </c>
      <c r="G65" s="94">
        <f>IFERROR(__xludf.DUMMYFUNCTION("INDEX( FILTER(US_UK!$AE$642:$AE$720 , NOT( ISBLANK( US_UK!$AE$642:$AE$720 ) ) ) , ROWS( FILTER( US_UK!$AE$642:$AE$720 , NOT( ISBLANK( US_UK!$AE$642:$AE$720 ) ) ) ) )"),0.0)</f>
        <v>0</v>
      </c>
      <c r="H65" s="54"/>
    </row>
    <row r="66">
      <c r="A66" s="14">
        <v>6.0</v>
      </c>
      <c r="B66" s="127" t="str">
        <f>Stock_Prices!$A$36</f>
        <v>BAR</v>
      </c>
      <c r="C66" s="23">
        <f t="shared" si="11"/>
        <v>10</v>
      </c>
      <c r="D66" s="29">
        <f>IFERROR(__xludf.DUMMYFUNCTION("INDEX( FILTER(US_UK!$F$722:$F$800 , NOT( ISBLANK( US_UK!$F$722:$F$800 ) ) ) , ROWS( FILTER( US_UK!$F$722:$F$800 , NOT( ISBLANK( US_UK!$F$722:$F$800 ) ) ) ) )"),6975.0)</f>
        <v>6975</v>
      </c>
      <c r="E66" s="33">
        <f t="shared" si="12"/>
        <v>69750</v>
      </c>
      <c r="F66" s="14">
        <f>Stock_Prices!$D$36/12</f>
        <v>10</v>
      </c>
      <c r="G66" s="23">
        <f>IFERROR(__xludf.DUMMYFUNCTION("INDEX( FILTER(US_UK!$AE$722:$AE$800 , NOT( ISBLANK( US_UK!$AE$722:$AE$800 ) ) ) , ROWS( FILTER( US_UK!$AE$722:$AE$800 , NOT( ISBLANK( US_UK!$AE$722:$AE$800 ) ) ) ) )"),0.0)</f>
        <v>0</v>
      </c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</row>
    <row r="68">
      <c r="A68" s="14">
        <v>7.0</v>
      </c>
      <c r="B68" s="127" t="str">
        <f>Stock_Prices!$A$27</f>
        <v>GOOG</v>
      </c>
      <c r="C68" s="23">
        <f t="shared" ref="C68:C77" si="13">F68+G68</f>
        <v>10</v>
      </c>
      <c r="D68" s="29">
        <f>IFERROR(__xludf.DUMMYFUNCTION("INDEX( FILTER(US_UK!$F$2:$F$80 , NOT( ISBLANK( US_UK!$F$2:$F$80 ) ) ) , ROWS( FILTER( US_UK!$F$2:$F$80 , NOT( ISBLANK( US_UK!$F$2:$F$80 ) ) ) ) )"),8875.0)</f>
        <v>8875</v>
      </c>
      <c r="E68" s="33">
        <f t="shared" ref="E68:E77" si="14">C68*D68</f>
        <v>88750</v>
      </c>
      <c r="F68" s="14">
        <f>Stock_Prices!$D$27/12</f>
        <v>10</v>
      </c>
      <c r="G68" s="23">
        <f>IFERROR(__xludf.DUMMYFUNCTION("INDEX( FILTER(US_UK!$AF$2:$AF$80 , NOT( ISBLANK( US_UK!$AF$2:$AF$80 ) ) ) , ROWS( FILTER( US_UK!$AF$2:$AF$80 , NOT( ISBLANK( US_UK!$AF$2:$AF$80 ) ) ) ) )"),0.0)</f>
        <v>0</v>
      </c>
      <c r="H68" s="33"/>
    </row>
    <row r="69">
      <c r="A69" s="14">
        <v>7.0</v>
      </c>
      <c r="B69" s="127" t="str">
        <f>Stock_Prices!$A$28</f>
        <v>APPL</v>
      </c>
      <c r="C69" s="23">
        <f t="shared" si="13"/>
        <v>10</v>
      </c>
      <c r="D69" s="29">
        <f>IFERROR(__xludf.DUMMYFUNCTION("INDEX( FILTER(US_UK!$F$82:$F$160 , NOT( ISBLANK( US_UK!$F$82:$F$160 ) ) ) , ROWS( FILTER( US_UK!$F$82:$F$160 , NOT( ISBLANK( US_UK!$F$82:$F$160 ) ) ) ) )"),4970.0)</f>
        <v>4970</v>
      </c>
      <c r="E69" s="33">
        <f t="shared" si="14"/>
        <v>49700</v>
      </c>
      <c r="F69" s="14">
        <f>Stock_Prices!$D$28/12</f>
        <v>10</v>
      </c>
      <c r="G69" s="23">
        <f>IFERROR(__xludf.DUMMYFUNCTION("INDEX( FILTER(US_UK!$AF$82:$AF$160 , NOT( ISBLANK( US_UK!$AF$82:$AF$160 ) ) ) , ROWS( FILTER( US_UK!$AF$82:$AF$160 , NOT( ISBLANK( US_UK!$AF$82:$AF$160 ) ) ) ) )"),0.0)</f>
        <v>0</v>
      </c>
      <c r="H69" s="33">
        <f>SUM(E68:E72)</f>
        <v>276900</v>
      </c>
    </row>
    <row r="70">
      <c r="A70" s="14">
        <v>7.0</v>
      </c>
      <c r="B70" s="127" t="str">
        <f>Stock_Prices!$A$29</f>
        <v>MSFT</v>
      </c>
      <c r="C70" s="23">
        <f t="shared" si="13"/>
        <v>10</v>
      </c>
      <c r="D70" s="29">
        <f>IFERROR(__xludf.DUMMYFUNCTION("INDEX( FILTER(US_UK!$F$162:$F$240 , NOT( ISBLANK( US_UK!$F$162:$F$240 ) ) ) , ROWS( FILTER( US_UK!$F$162:$F$240 , NOT( ISBLANK( US_UK!$F$162:$F$240 ) ) ) ) )"),3195.0)</f>
        <v>3195</v>
      </c>
      <c r="E70" s="33">
        <f t="shared" si="14"/>
        <v>31950</v>
      </c>
      <c r="F70" s="14">
        <f>Stock_Prices!$D$29/12</f>
        <v>10</v>
      </c>
      <c r="G70" s="23">
        <f>IFERROR(__xludf.DUMMYFUNCTION("INDEX( FILTER(US_UK!$AF$162:$AF$240 , NOT( ISBLANK( US_UK!$AF$162:$AF$240 ) ) ) , ROWS( FILTER( US_UK!$AF$162:$AF$240 , NOT( ISBLANK( US_UK!$AF$162:$AF$240 ) ) ) ) )"),0.0)</f>
        <v>0</v>
      </c>
      <c r="H70" s="33"/>
    </row>
    <row r="71">
      <c r="A71" s="14">
        <v>7.0</v>
      </c>
      <c r="B71" s="127" t="str">
        <f>Stock_Prices!$A$30</f>
        <v>TSLA</v>
      </c>
      <c r="C71" s="23">
        <f t="shared" si="13"/>
        <v>10</v>
      </c>
      <c r="D71" s="29">
        <f>IFERROR(__xludf.DUMMYFUNCTION("INDEX( FILTER(US_UK!$F$242:$F$320 , NOT( ISBLANK( US_UK!$F$242:$F$320 ) ) ) , ROWS( FILTER( US_UK!$F$242:$F$320 , NOT( ISBLANK( US_UK!$F$242:$F$320 ) ) ) ) )"),3550.0)</f>
        <v>3550</v>
      </c>
      <c r="E71" s="33">
        <f t="shared" si="14"/>
        <v>35500</v>
      </c>
      <c r="F71" s="14">
        <f>Stock_Prices!$D$30/12</f>
        <v>10</v>
      </c>
      <c r="G71" s="23">
        <f>IFERROR(__xludf.DUMMYFUNCTION("INDEX( FILTER(US_UK!$AF$242:$AF$320 , NOT( ISBLANK( US_UK!$AF$242:$AF$320 ) ) ) , ROWS( FILTER( US_UK!$AF$242:$AF$320 , NOT( ISBLANK( US_UK!$AF$242:$AF$320 ) ) ) ) )"),0.0)</f>
        <v>0</v>
      </c>
      <c r="H71" s="33"/>
    </row>
    <row r="72">
      <c r="A72" s="14">
        <v>7.0</v>
      </c>
      <c r="B72" s="127" t="str">
        <f>Stock_Prices!$A$31</f>
        <v>NVDA</v>
      </c>
      <c r="C72" s="23">
        <f t="shared" si="13"/>
        <v>10</v>
      </c>
      <c r="D72" s="29">
        <f>IFERROR(__xludf.DUMMYFUNCTION("INDEX( FILTER(US_UK!$F$322:$F$400 , NOT( ISBLANK( US_UK!$F$322:$F$400 ) ) ) , ROWS( FILTER( US_UK!$F$322:$F$400 , NOT( ISBLANK( US_UK!$F$322:$F$400 ) ) ) ) )"),7100.0)</f>
        <v>7100</v>
      </c>
      <c r="E72" s="33">
        <f t="shared" si="14"/>
        <v>71000</v>
      </c>
      <c r="F72" s="14">
        <f>Stock_Prices!$D$31/12</f>
        <v>10</v>
      </c>
      <c r="G72" s="23">
        <f>IFERROR(__xludf.DUMMYFUNCTION("INDEX( FILTER(US_UK!$AF$322:$AF$400 , NOT( ISBLANK( US_UK!$AF$322:$AF$400 ) ) ) , ROWS( FILTER( US_UK!$AF$322:$AF$400 , NOT( ISBLANK( US_UK!$AF$322:$AF$400 ) ) ) ) )"),0.0)</f>
        <v>0</v>
      </c>
      <c r="H72" s="33"/>
    </row>
    <row r="73">
      <c r="A73" s="14">
        <v>7.0</v>
      </c>
      <c r="B73" s="127" t="str">
        <f>Stock_Prices!$A$32</f>
        <v>VODA</v>
      </c>
      <c r="C73" s="23">
        <f t="shared" si="13"/>
        <v>10</v>
      </c>
      <c r="D73" s="29">
        <f>IFERROR(__xludf.DUMMYFUNCTION("INDEX( FILTER(US_UK!$F$402:$F$480 , NOT( ISBLANK( US_UK!$F$402:$F$480 ) ) ) , ROWS( FILTER( US_UK!$F$402:$F$480 , NOT( ISBLANK( US_UK!$F$402:$F$480 ) ) ) ) )"),3255.0)</f>
        <v>3255</v>
      </c>
      <c r="E73" s="33">
        <f t="shared" si="14"/>
        <v>32550</v>
      </c>
      <c r="F73" s="14">
        <f>Stock_Prices!$D$32/12</f>
        <v>10</v>
      </c>
      <c r="G73" s="23">
        <f>IFERROR(__xludf.DUMMYFUNCTION("INDEX( FILTER(US_UK!$AF$402:$AF$480 , NOT( ISBLANK( US_UK!$AF$402:$AF$480 ) ) ) , ROWS( FILTER( US_UK!$AF$402:$AF$480 , NOT( ISBLANK( US_UK!$AF$402:$AF$480 ) ) ) ) )"),0.0)</f>
        <v>0</v>
      </c>
    </row>
    <row r="74">
      <c r="A74" s="14">
        <v>7.0</v>
      </c>
      <c r="B74" s="127" t="str">
        <f>Stock_Prices!$A$33</f>
        <v>TSCO</v>
      </c>
      <c r="C74" s="23">
        <f t="shared" si="13"/>
        <v>10</v>
      </c>
      <c r="D74" s="29">
        <f>IFERROR(__xludf.DUMMYFUNCTION("INDEX( FILTER(US_UK!$F$482:$F$560 , NOT( ISBLANK( US_UK!$F$482:$F$560 ) ) ) , ROWS( FILTER( US_UK!$F$482:$F$560 , NOT( ISBLANK( US_UK!$F$482:$F$560 ) ) ) ) )"),10602.0)</f>
        <v>10602</v>
      </c>
      <c r="E74" s="33">
        <f t="shared" si="14"/>
        <v>106020</v>
      </c>
      <c r="F74" s="14">
        <f>Stock_Prices!$D$33/12</f>
        <v>10</v>
      </c>
      <c r="G74" s="23">
        <f>IFERROR(__xludf.DUMMYFUNCTION("INDEX( FILTER(US_UK!$AF$482:$AF$560 , NOT( ISBLANK( US_UK!$AF$482:$AF$560 ) ) ) , ROWS( FILTER( US_UK!$AF$482:$AF$560 , NOT( ISBLANK( US_UK!$AF$482:$AF$560 ) ) ) ) )"),0.0)</f>
        <v>0</v>
      </c>
    </row>
    <row r="75">
      <c r="A75" s="14">
        <v>7.0</v>
      </c>
      <c r="B75" s="127" t="str">
        <f>Stock_Prices!$A$34</f>
        <v>BCL</v>
      </c>
      <c r="C75" s="23">
        <f t="shared" si="13"/>
        <v>10</v>
      </c>
      <c r="D75" s="29">
        <f>IFERROR(__xludf.DUMMYFUNCTION("INDEX( FILTER(US_UK!$F$562:$F$640 , NOT( ISBLANK( US_UK!$F$562:$F$640 ) ) ) , ROWS( FILTER( US_UK!$F$562:$F$640 , NOT( ISBLANK( US_UK!$F$562:$F$640 ) ) ) ) )"),9765.0)</f>
        <v>9765</v>
      </c>
      <c r="E75" s="33">
        <f t="shared" si="14"/>
        <v>97650</v>
      </c>
      <c r="F75" s="14">
        <f>Stock_Prices!$D$34/12</f>
        <v>10</v>
      </c>
      <c r="G75" s="23">
        <f>IFERROR(__xludf.DUMMYFUNCTION("INDEX( FILTER(US_UK!$AF$562:$AF$640 , NOT( ISBLANK( US_UK!$AF$562:$AF$640 ) ) ) , ROWS( FILTER( US_UK!$AF$562:$AF$640 , NOT( ISBLANK( US_UK!$AF$562:$AF$640 ) ) ) ) )"),0.0)</f>
        <v>0</v>
      </c>
    </row>
    <row r="76">
      <c r="A76" s="14">
        <v>7.0</v>
      </c>
      <c r="B76" s="127" t="str">
        <f>Stock_Prices!$A$35</f>
        <v>DAG</v>
      </c>
      <c r="C76" s="94">
        <f t="shared" si="13"/>
        <v>10</v>
      </c>
      <c r="D76" s="95">
        <f>IFERROR(__xludf.DUMMYFUNCTION("INDEX( FILTER(US_UK!$F$642:$F$720 , NOT( ISBLANK( US_UK!$F$642:$F$720 ) ) ) , ROWS( FILTER( US_UK!$F$642:$F$720 , NOT( ISBLANK( US_UK!$F$642:$F$720 ) ) ) ) )"),19065.0)</f>
        <v>19065</v>
      </c>
      <c r="E76" s="95">
        <f t="shared" si="14"/>
        <v>190650</v>
      </c>
      <c r="F76" s="14">
        <f>Stock_Prices!$D$35/12</f>
        <v>10</v>
      </c>
      <c r="G76" s="94">
        <f>IFERROR(__xludf.DUMMYFUNCTION("INDEX( FILTER(US_UK!$AF$642:$AF$720 , NOT( ISBLANK( US_UK!$AF$642:$AF$720 ) ) ) , ROWS( FILTER( US_UK!$AF$642:$AF$720 , NOT( ISBLANK( US_UK!$AF$642:$AF$720 ) ) ) ) )"),0.0)</f>
        <v>0</v>
      </c>
      <c r="H76" s="54"/>
    </row>
    <row r="77">
      <c r="A77" s="14">
        <v>7.0</v>
      </c>
      <c r="B77" s="127" t="str">
        <f>Stock_Prices!$A$36</f>
        <v>BAR</v>
      </c>
      <c r="C77" s="23">
        <f t="shared" si="13"/>
        <v>10</v>
      </c>
      <c r="D77" s="29">
        <f>IFERROR(__xludf.DUMMYFUNCTION("INDEX( FILTER(US_UK!$F$722:$F$800 , NOT( ISBLANK( US_UK!$F$722:$F$800 ) ) ) , ROWS( FILTER( US_UK!$F$722:$F$800 , NOT( ISBLANK( US_UK!$F$722:$F$800 ) ) ) ) )"),6975.0)</f>
        <v>6975</v>
      </c>
      <c r="E77" s="33">
        <f t="shared" si="14"/>
        <v>69750</v>
      </c>
      <c r="F77" s="14">
        <f>Stock_Prices!$D$36/12</f>
        <v>10</v>
      </c>
      <c r="G77" s="23">
        <f>IFERROR(__xludf.DUMMYFUNCTION("INDEX( FILTER(US_UK!$AF$722:$AF$800 , NOT( ISBLANK( US_UK!$AF$722:$AF$800 ) ) ) , ROWS( FILTER( US_UK!$AF$722:$AF$800 , NOT( ISBLANK( US_UK!$AF$722:$AF$800 ) ) ) ) )"),0.0)</f>
        <v>0</v>
      </c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</row>
    <row r="79">
      <c r="A79" s="14">
        <v>8.0</v>
      </c>
      <c r="B79" s="127" t="str">
        <f>Stock_Prices!$A$27</f>
        <v>GOOG</v>
      </c>
      <c r="C79" s="23">
        <f t="shared" ref="C79:C88" si="15">F79+G79</f>
        <v>10</v>
      </c>
      <c r="D79" s="29">
        <f>IFERROR(__xludf.DUMMYFUNCTION("INDEX( FILTER(US_UK!$F$2:$F$80 , NOT( ISBLANK( US_UK!$F$2:$F$80 ) ) ) , ROWS( FILTER( US_UK!$F$2:$F$80 , NOT( ISBLANK( US_UK!$F$2:$F$80 ) ) ) ) )"),8875.0)</f>
        <v>8875</v>
      </c>
      <c r="E79" s="33">
        <f t="shared" ref="E79:E88" si="16">C79*D79</f>
        <v>88750</v>
      </c>
      <c r="F79" s="14">
        <f>Stock_Prices!$D$27/12</f>
        <v>10</v>
      </c>
      <c r="G79" s="23">
        <f>IFERROR(__xludf.DUMMYFUNCTION("INDEX( FILTER(US_UK!$AG$2:$AG$80 , NOT( ISBLANK( US_UK!$AG$2:$AG$80 ) ) ) , ROWS( FILTER( US_UK!$AG$2:$AG$80 , NOT( ISBLANK( US_UK!$AG$2:$AG$80 ) ) ) ) )"),0.0)</f>
        <v>0</v>
      </c>
      <c r="H79" s="33"/>
    </row>
    <row r="80">
      <c r="A80" s="14">
        <v>8.0</v>
      </c>
      <c r="B80" s="127" t="str">
        <f>Stock_Prices!$A$28</f>
        <v>APPL</v>
      </c>
      <c r="C80" s="23">
        <f t="shared" si="15"/>
        <v>10</v>
      </c>
      <c r="D80" s="29">
        <f>IFERROR(__xludf.DUMMYFUNCTION("INDEX( FILTER(US_UK!$F$82:$F$160 , NOT( ISBLANK( US_UK!$F$82:$F$160 ) ) ) , ROWS( FILTER( US_UK!$F$82:$F$160 , NOT( ISBLANK( US_UK!$F$82:$F$160 ) ) ) ) )"),4970.0)</f>
        <v>4970</v>
      </c>
      <c r="E80" s="33">
        <f t="shared" si="16"/>
        <v>49700</v>
      </c>
      <c r="F80" s="14">
        <f>Stock_Prices!$D$28/12</f>
        <v>10</v>
      </c>
      <c r="G80" s="23">
        <f>IFERROR(__xludf.DUMMYFUNCTION("INDEX( FILTER(US_UK!$AG$82:$AG$160 , NOT( ISBLANK( US_UK!$AG$82:$AG$160 ) ) ) , ROWS( FILTER( US_UK!$AG$82:$AG$160 , NOT( ISBLANK( US_UK!$AG$82:$AG$160 ) ) ) ) )"),0.0)</f>
        <v>0</v>
      </c>
      <c r="H80" s="33">
        <f>SUM(E79:E83)</f>
        <v>276900</v>
      </c>
    </row>
    <row r="81">
      <c r="A81" s="14">
        <v>8.0</v>
      </c>
      <c r="B81" s="127" t="str">
        <f>Stock_Prices!$A$29</f>
        <v>MSFT</v>
      </c>
      <c r="C81" s="23">
        <f t="shared" si="15"/>
        <v>10</v>
      </c>
      <c r="D81" s="29">
        <f>IFERROR(__xludf.DUMMYFUNCTION("INDEX( FILTER(US_UK!$F$162:$F$240 , NOT( ISBLANK( US_UK!$F$162:$F$240 ) ) ) , ROWS( FILTER( US_UK!$F$162:$F$240 , NOT( ISBLANK( US_UK!$F$162:$F$240 ) ) ) ) )"),3195.0)</f>
        <v>3195</v>
      </c>
      <c r="E81" s="33">
        <f t="shared" si="16"/>
        <v>31950</v>
      </c>
      <c r="F81" s="14">
        <f>Stock_Prices!$D$29/12</f>
        <v>10</v>
      </c>
      <c r="G81" s="23">
        <f>IFERROR(__xludf.DUMMYFUNCTION("INDEX( FILTER(US_UK!$AG$162:$AG$240 , NOT( ISBLANK( US_UK!$AG$162:$AG$240 ) ) ) , ROWS( FILTER( US_UK!$AG$162:$AG$240 , NOT( ISBLANK( US_UK!$AG$162:$AG$240 ) ) ) ) )"),0.0)</f>
        <v>0</v>
      </c>
      <c r="H81" s="33"/>
    </row>
    <row r="82">
      <c r="A82" s="14">
        <v>8.0</v>
      </c>
      <c r="B82" s="127" t="str">
        <f>Stock_Prices!$A$30</f>
        <v>TSLA</v>
      </c>
      <c r="C82" s="23">
        <f t="shared" si="15"/>
        <v>10</v>
      </c>
      <c r="D82" s="29">
        <f>IFERROR(__xludf.DUMMYFUNCTION("INDEX( FILTER(US_UK!$F$242:$F$320 , NOT( ISBLANK( US_UK!$F$242:$F$320 ) ) ) , ROWS( FILTER( US_UK!$F$242:$F$320 , NOT( ISBLANK( US_UK!$F$242:$F$320 ) ) ) ) )"),3550.0)</f>
        <v>3550</v>
      </c>
      <c r="E82" s="33">
        <f t="shared" si="16"/>
        <v>35500</v>
      </c>
      <c r="F82" s="14">
        <f>Stock_Prices!$D$30/12</f>
        <v>10</v>
      </c>
      <c r="G82" s="23">
        <f>IFERROR(__xludf.DUMMYFUNCTION("INDEX( FILTER(US_UK!$AG$242:$AG$320 , NOT( ISBLANK( US_UK!$AG$242:$AG$320 ) ) ) , ROWS( FILTER( US_UK!$AG$242:$AG$320 , NOT( ISBLANK( US_UK!$AG$242:$AG$320 ) ) ) ) )"),0.0)</f>
        <v>0</v>
      </c>
      <c r="H82" s="33"/>
    </row>
    <row r="83">
      <c r="A83" s="14">
        <v>8.0</v>
      </c>
      <c r="B83" s="127" t="str">
        <f>Stock_Prices!$A$31</f>
        <v>NVDA</v>
      </c>
      <c r="C83" s="23">
        <f t="shared" si="15"/>
        <v>10</v>
      </c>
      <c r="D83" s="29">
        <f>IFERROR(__xludf.DUMMYFUNCTION("INDEX( FILTER(US_UK!$F$322:$F$400 , NOT( ISBLANK( US_UK!$F$322:$F$400 ) ) ) , ROWS( FILTER( US_UK!$F$322:$F$400 , NOT( ISBLANK( US_UK!$F$322:$F$400 ) ) ) ) )"),7100.0)</f>
        <v>7100</v>
      </c>
      <c r="E83" s="33">
        <f t="shared" si="16"/>
        <v>71000</v>
      </c>
      <c r="F83" s="14">
        <f>Stock_Prices!$D$31/12</f>
        <v>10</v>
      </c>
      <c r="G83" s="23">
        <f>IFERROR(__xludf.DUMMYFUNCTION("INDEX( FILTER(US_UK!$AG$322:$AG$400 , NOT( ISBLANK( US_UK!$AG$322:$AG$400 ) ) ) , ROWS( FILTER( US_UK!$AG$322:$AG$400 , NOT( ISBLANK( US_UK!$AG$322:$AG$400 ) ) ) ) )"),0.0)</f>
        <v>0</v>
      </c>
      <c r="H83" s="33"/>
    </row>
    <row r="84">
      <c r="A84" s="14">
        <v>8.0</v>
      </c>
      <c r="B84" s="127" t="str">
        <f>Stock_Prices!$A$32</f>
        <v>VODA</v>
      </c>
      <c r="C84" s="23">
        <f t="shared" si="15"/>
        <v>10</v>
      </c>
      <c r="D84" s="29">
        <f>IFERROR(__xludf.DUMMYFUNCTION("INDEX( FILTER(US_UK!$F$402:$F$480 , NOT( ISBLANK( US_UK!$F$402:$F$480 ) ) ) , ROWS( FILTER( US_UK!$F$402:$F$480 , NOT( ISBLANK( US_UK!$F$402:$F$480 ) ) ) ) )"),3255.0)</f>
        <v>3255</v>
      </c>
      <c r="E84" s="33">
        <f t="shared" si="16"/>
        <v>32550</v>
      </c>
      <c r="F84" s="14">
        <f>Stock_Prices!$D$32/12</f>
        <v>10</v>
      </c>
      <c r="G84" s="23">
        <f>IFERROR(__xludf.DUMMYFUNCTION("INDEX( FILTER(US_UK!$AG$402:$AG$480 , NOT( ISBLANK( US_UK!$AG$402:$AG$480 ) ) ) , ROWS( FILTER( US_UK!$AG$402:$AG$480 , NOT( ISBLANK( US_UK!$AG$402:$AG$480 ) ) ) ) )"),0.0)</f>
        <v>0</v>
      </c>
    </row>
    <row r="85">
      <c r="A85" s="14">
        <v>8.0</v>
      </c>
      <c r="B85" s="127" t="str">
        <f>Stock_Prices!$A$33</f>
        <v>TSCO</v>
      </c>
      <c r="C85" s="23">
        <f t="shared" si="15"/>
        <v>10</v>
      </c>
      <c r="D85" s="29">
        <f>IFERROR(__xludf.DUMMYFUNCTION("INDEX( FILTER(US_UK!$F$482:$F$560 , NOT( ISBLANK( US_UK!$F$482:$F$560 ) ) ) , ROWS( FILTER( US_UK!$F$482:$F$560 , NOT( ISBLANK( US_UK!$F$482:$F$560 ) ) ) ) )"),10602.0)</f>
        <v>10602</v>
      </c>
      <c r="E85" s="33">
        <f t="shared" si="16"/>
        <v>106020</v>
      </c>
      <c r="F85" s="14">
        <f>Stock_Prices!$D$33/12</f>
        <v>10</v>
      </c>
      <c r="G85" s="23">
        <f>IFERROR(__xludf.DUMMYFUNCTION("INDEX( FILTER(US_UK!$AG$482:$AG$560 , NOT( ISBLANK( US_UK!$AG$482:$AG$560 ) ) ) , ROWS( FILTER( US_UK!$AG$482:$AG$560 , NOT( ISBLANK( US_UK!$AG$482:$AG$560 ) ) ) ) )"),0.0)</f>
        <v>0</v>
      </c>
    </row>
    <row r="86">
      <c r="A86" s="14">
        <v>8.0</v>
      </c>
      <c r="B86" s="127" t="str">
        <f>Stock_Prices!$A$34</f>
        <v>BCL</v>
      </c>
      <c r="C86" s="23">
        <f t="shared" si="15"/>
        <v>10</v>
      </c>
      <c r="D86" s="29">
        <f>IFERROR(__xludf.DUMMYFUNCTION("INDEX( FILTER(US_UK!$F$562:$F$640 , NOT( ISBLANK( US_UK!$F$562:$F$640 ) ) ) , ROWS( FILTER( US_UK!$F$562:$F$640 , NOT( ISBLANK( US_UK!$F$562:$F$640 ) ) ) ) )"),9765.0)</f>
        <v>9765</v>
      </c>
      <c r="E86" s="33">
        <f t="shared" si="16"/>
        <v>97650</v>
      </c>
      <c r="F86" s="14">
        <f>Stock_Prices!$D$34/12</f>
        <v>10</v>
      </c>
      <c r="G86" s="23">
        <f>IFERROR(__xludf.DUMMYFUNCTION("INDEX( FILTER(US_UK!$AG$562:$AG$640 , NOT( ISBLANK( US_UK!$AG$562:$AG$640 ) ) ) , ROWS( FILTER( US_UK!$AG$562:$AG$640 , NOT( ISBLANK( US_UK!$AG$562:$AG$640 ) ) ) ) )"),0.0)</f>
        <v>0</v>
      </c>
    </row>
    <row r="87">
      <c r="A87" s="14">
        <v>8.0</v>
      </c>
      <c r="B87" s="127" t="str">
        <f>Stock_Prices!$A$35</f>
        <v>DAG</v>
      </c>
      <c r="C87" s="94">
        <f t="shared" si="15"/>
        <v>10</v>
      </c>
      <c r="D87" s="95">
        <f>IFERROR(__xludf.DUMMYFUNCTION("INDEX( FILTER(US_UK!$F$642:$F$720 , NOT( ISBLANK( US_UK!$F$642:$F$720 ) ) ) , ROWS( FILTER( US_UK!$F$642:$F$720 , NOT( ISBLANK( US_UK!$F$642:$F$720 ) ) ) ) )"),19065.0)</f>
        <v>19065</v>
      </c>
      <c r="E87" s="95">
        <f t="shared" si="16"/>
        <v>190650</v>
      </c>
      <c r="F87" s="14">
        <f>Stock_Prices!$D$35/12</f>
        <v>10</v>
      </c>
      <c r="G87" s="94">
        <f>IFERROR(__xludf.DUMMYFUNCTION("INDEX( FILTER(US_UK!$AG$642:$AG$720 , NOT( ISBLANK( US_UK!$AG$642:$AG$720 ) ) ) , ROWS( FILTER( US_UK!$AG$642:$AG$720 , NOT( ISBLANK( US_UK!$AG$642:$AG$720 ) ) ) ) )"),0.0)</f>
        <v>0</v>
      </c>
      <c r="H87" s="54"/>
    </row>
    <row r="88">
      <c r="A88" s="14">
        <v>8.0</v>
      </c>
      <c r="B88" s="127" t="str">
        <f>Stock_Prices!$A$36</f>
        <v>BAR</v>
      </c>
      <c r="C88" s="23">
        <f t="shared" si="15"/>
        <v>10</v>
      </c>
      <c r="D88" s="29">
        <f>IFERROR(__xludf.DUMMYFUNCTION("INDEX( FILTER(US_UK!$F$722:$F$800 , NOT( ISBLANK( US_UK!$F$722:$F$800 ) ) ) , ROWS( FILTER( US_UK!$F$722:$F$800 , NOT( ISBLANK( US_UK!$F$722:$F$800 ) ) ) ) )"),6975.0)</f>
        <v>6975</v>
      </c>
      <c r="E88" s="33">
        <f t="shared" si="16"/>
        <v>69750</v>
      </c>
      <c r="F88" s="14">
        <f>Stock_Prices!$D$36/12</f>
        <v>10</v>
      </c>
      <c r="G88" s="23">
        <f>IFERROR(__xludf.DUMMYFUNCTION("INDEX( FILTER(US_UK!$AG$722:$AG$800 , NOT( ISBLANK( US_UK!$AG$722:$AG$800 ) ) ) , ROWS( FILTER( US_UK!$AG$722:$AG$800 , NOT( ISBLANK( US_UK!$AG$722:$AG$800 ) ) ) ) )"),0.0)</f>
        <v>0</v>
      </c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</row>
    <row r="90">
      <c r="A90" s="14">
        <v>9.0</v>
      </c>
      <c r="B90" s="127" t="str">
        <f>Stock_Prices!$A$27</f>
        <v>GOOG</v>
      </c>
      <c r="C90" s="23">
        <f t="shared" ref="C90:C99" si="17">F90+G90</f>
        <v>10</v>
      </c>
      <c r="D90" s="29">
        <f>IFERROR(__xludf.DUMMYFUNCTION("INDEX( FILTER(US_UK!$F$2:$F$80 , NOT( ISBLANK( US_UK!$F$2:$F$80 ) ) ) , ROWS( FILTER( US_UK!$F$2:$F$80 , NOT( ISBLANK( US_UK!$F$2:$F$80 ) ) ) ) )"),8875.0)</f>
        <v>8875</v>
      </c>
      <c r="E90" s="33">
        <f t="shared" ref="E90:E99" si="18">C90*D90</f>
        <v>88750</v>
      </c>
      <c r="F90" s="14">
        <f>Stock_Prices!$D$27/12</f>
        <v>10</v>
      </c>
      <c r="G90" s="23">
        <f>IFERROR(__xludf.DUMMYFUNCTION("INDEX( FILTER(US_UK!$AH$2:$AH$80 , NOT( ISBLANK( US_UK!$AH$2:$AH$80 ) ) ) , ROWS( FILTER( US_UK!$AH$2:$AH$80 , NOT( ISBLANK( US_UK!$AH$2:$AH$80 ) ) ) ) )"),0.0)</f>
        <v>0</v>
      </c>
      <c r="H90" s="33"/>
    </row>
    <row r="91">
      <c r="A91" s="14">
        <v>9.0</v>
      </c>
      <c r="B91" s="127" t="str">
        <f>Stock_Prices!$A$28</f>
        <v>APPL</v>
      </c>
      <c r="C91" s="23">
        <f t="shared" si="17"/>
        <v>10</v>
      </c>
      <c r="D91" s="29">
        <f>IFERROR(__xludf.DUMMYFUNCTION("INDEX( FILTER(US_UK!$F$82:$F$160 , NOT( ISBLANK( US_UK!$F$82:$F$160 ) ) ) , ROWS( FILTER( US_UK!$F$82:$F$160 , NOT( ISBLANK( US_UK!$F$82:$F$160 ) ) ) ) )"),4970.0)</f>
        <v>4970</v>
      </c>
      <c r="E91" s="33">
        <f t="shared" si="18"/>
        <v>49700</v>
      </c>
      <c r="F91" s="14">
        <f>Stock_Prices!$D$28/12</f>
        <v>10</v>
      </c>
      <c r="G91" s="23">
        <f>IFERROR(__xludf.DUMMYFUNCTION("INDEX( FILTER(US_UK!$AH$82:$AH$160 , NOT( ISBLANK( US_UK!$AH$82:$AH$160 ) ) ) , ROWS( FILTER( US_UK!$AH$82:$AH$160 , NOT( ISBLANK( US_UK!$AH$82:$AH$160 ) ) ) ) )"),0.0)</f>
        <v>0</v>
      </c>
      <c r="H91" s="33">
        <f>SUM(E90:E94)</f>
        <v>276900</v>
      </c>
    </row>
    <row r="92">
      <c r="A92" s="14">
        <v>9.0</v>
      </c>
      <c r="B92" s="127" t="str">
        <f>Stock_Prices!$A$29</f>
        <v>MSFT</v>
      </c>
      <c r="C92" s="23">
        <f t="shared" si="17"/>
        <v>10</v>
      </c>
      <c r="D92" s="29">
        <f>IFERROR(__xludf.DUMMYFUNCTION("INDEX( FILTER(US_UK!$F$162:$F$240 , NOT( ISBLANK( US_UK!$F$162:$F$240 ) ) ) , ROWS( FILTER( US_UK!$F$162:$F$240 , NOT( ISBLANK( US_UK!$F$162:$F$240 ) ) ) ) )"),3195.0)</f>
        <v>3195</v>
      </c>
      <c r="E92" s="33">
        <f t="shared" si="18"/>
        <v>31950</v>
      </c>
      <c r="F92" s="14">
        <f>Stock_Prices!$D$29/12</f>
        <v>10</v>
      </c>
      <c r="G92" s="23">
        <f>IFERROR(__xludf.DUMMYFUNCTION("INDEX( FILTER(US_UK!$AH$162:$AH$240 , NOT( ISBLANK( US_UK!$AH$162:$AH$240 ) ) ) , ROWS( FILTER( US_UK!$AH$162:$AH$240 , NOT( ISBLANK( US_UK!$AH$162:$AH$240 ) ) ) ) )"),0.0)</f>
        <v>0</v>
      </c>
      <c r="H92" s="33"/>
    </row>
    <row r="93">
      <c r="A93" s="14">
        <v>9.0</v>
      </c>
      <c r="B93" s="127" t="str">
        <f>Stock_Prices!$A$30</f>
        <v>TSLA</v>
      </c>
      <c r="C93" s="23">
        <f t="shared" si="17"/>
        <v>10</v>
      </c>
      <c r="D93" s="29">
        <f>IFERROR(__xludf.DUMMYFUNCTION("INDEX( FILTER(US_UK!$F$242:$F$320 , NOT( ISBLANK( US_UK!$F$242:$F$320 ) ) ) , ROWS( FILTER( US_UK!$F$242:$F$320 , NOT( ISBLANK( US_UK!$F$242:$F$320 ) ) ) ) )"),3550.0)</f>
        <v>3550</v>
      </c>
      <c r="E93" s="33">
        <f t="shared" si="18"/>
        <v>35500</v>
      </c>
      <c r="F93" s="14">
        <f>Stock_Prices!$D$30/12</f>
        <v>10</v>
      </c>
      <c r="G93" s="23">
        <f>IFERROR(__xludf.DUMMYFUNCTION("INDEX( FILTER(US_UK!$AH$242:$AH$320 , NOT( ISBLANK( US_UK!$AH$242:$AH$320 ) ) ) , ROWS( FILTER( US_UK!$AH$242:$AH$320 , NOT( ISBLANK( US_UK!$AH$242:$AH$320 ) ) ) ) )"),0.0)</f>
        <v>0</v>
      </c>
      <c r="H93" s="33"/>
    </row>
    <row r="94">
      <c r="A94" s="14">
        <v>9.0</v>
      </c>
      <c r="B94" s="127" t="str">
        <f>Stock_Prices!$A$31</f>
        <v>NVDA</v>
      </c>
      <c r="C94" s="23">
        <f t="shared" si="17"/>
        <v>10</v>
      </c>
      <c r="D94" s="29">
        <f>IFERROR(__xludf.DUMMYFUNCTION("INDEX( FILTER(US_UK!$F$322:$F$400 , NOT( ISBLANK( US_UK!$F$322:$F$400 ) ) ) , ROWS( FILTER( US_UK!$F$322:$F$400 , NOT( ISBLANK( US_UK!$F$322:$F$400 ) ) ) ) )"),7100.0)</f>
        <v>7100</v>
      </c>
      <c r="E94" s="33">
        <f t="shared" si="18"/>
        <v>71000</v>
      </c>
      <c r="F94" s="14">
        <f>Stock_Prices!$D$31/12</f>
        <v>10</v>
      </c>
      <c r="G94" s="23">
        <f>IFERROR(__xludf.DUMMYFUNCTION("INDEX( FILTER(US_UK!$AH$322:$AH$400 , NOT( ISBLANK( US_UK!$AH$322:$AH$400 ) ) ) , ROWS( FILTER( US_UK!$AH$322:$AH$400 , NOT( ISBLANK( US_UK!$AH$322:$AH$400 ) ) ) ) )"),0.0)</f>
        <v>0</v>
      </c>
      <c r="H94" s="33"/>
    </row>
    <row r="95">
      <c r="A95" s="14">
        <v>9.0</v>
      </c>
      <c r="B95" s="127" t="str">
        <f>Stock_Prices!$A$32</f>
        <v>VODA</v>
      </c>
      <c r="C95" s="23">
        <f t="shared" si="17"/>
        <v>10</v>
      </c>
      <c r="D95" s="29">
        <f>IFERROR(__xludf.DUMMYFUNCTION("INDEX( FILTER(US_UK!$F$402:$F$480 , NOT( ISBLANK( US_UK!$F$402:$F$480 ) ) ) , ROWS( FILTER( US_UK!$F$402:$F$480 , NOT( ISBLANK( US_UK!$F$402:$F$480 ) ) ) ) )"),3255.0)</f>
        <v>3255</v>
      </c>
      <c r="E95" s="33">
        <f t="shared" si="18"/>
        <v>32550</v>
      </c>
      <c r="F95" s="14">
        <f>Stock_Prices!$D$32/12</f>
        <v>10</v>
      </c>
      <c r="G95" s="23">
        <f>IFERROR(__xludf.DUMMYFUNCTION("INDEX( FILTER(US_UK!$AH$402:$AH$480 , NOT( ISBLANK( US_UK!$AH$402:$AH$480 ) ) ) , ROWS( FILTER( US_UK!$AH$402:$AH$480 , NOT( ISBLANK( US_UK!$AH$402:$AH$480 ) ) ) ) )"),0.0)</f>
        <v>0</v>
      </c>
    </row>
    <row r="96">
      <c r="A96" s="14">
        <v>9.0</v>
      </c>
      <c r="B96" s="127" t="str">
        <f>Stock_Prices!$A$33</f>
        <v>TSCO</v>
      </c>
      <c r="C96" s="23">
        <f t="shared" si="17"/>
        <v>10</v>
      </c>
      <c r="D96" s="29">
        <f>IFERROR(__xludf.DUMMYFUNCTION("INDEX( FILTER(US_UK!$F$482:$F$560 , NOT( ISBLANK( US_UK!$F$482:$F$560 ) ) ) , ROWS( FILTER( US_UK!$F$482:$F$560 , NOT( ISBLANK( US_UK!$F$482:$F$560 ) ) ) ) )"),10602.0)</f>
        <v>10602</v>
      </c>
      <c r="E96" s="33">
        <f t="shared" si="18"/>
        <v>106020</v>
      </c>
      <c r="F96" s="14">
        <f>Stock_Prices!$D$33/12</f>
        <v>10</v>
      </c>
      <c r="G96" s="23">
        <f>IFERROR(__xludf.DUMMYFUNCTION("INDEX( FILTER(US_UK!$AH$482:$AH$560 , NOT( ISBLANK( US_UK!$AH$482:$AH$560 ) ) ) , ROWS( FILTER( US_UK!$AH$482:$AH$560 , NOT( ISBLANK( US_UK!$AH$482:$AH$560 ) ) ) ) )"),0.0)</f>
        <v>0</v>
      </c>
    </row>
    <row r="97">
      <c r="A97" s="14">
        <v>9.0</v>
      </c>
      <c r="B97" s="127" t="str">
        <f>Stock_Prices!$A$34</f>
        <v>BCL</v>
      </c>
      <c r="C97" s="23">
        <f t="shared" si="17"/>
        <v>10</v>
      </c>
      <c r="D97" s="29">
        <f>IFERROR(__xludf.DUMMYFUNCTION("INDEX( FILTER(US_UK!$F$562:$F$640 , NOT( ISBLANK( US_UK!$F$562:$F$640 ) ) ) , ROWS( FILTER( US_UK!$F$562:$F$640 , NOT( ISBLANK( US_UK!$F$562:$F$640 ) ) ) ) )"),9765.0)</f>
        <v>9765</v>
      </c>
      <c r="E97" s="33">
        <f t="shared" si="18"/>
        <v>97650</v>
      </c>
      <c r="F97" s="14">
        <f>Stock_Prices!$D$34/12</f>
        <v>10</v>
      </c>
      <c r="G97" s="23">
        <f>IFERROR(__xludf.DUMMYFUNCTION("INDEX( FILTER(US_UK!$AH$562:$AH$640 , NOT( ISBLANK( US_UK!$AH$562:$AH$640 ) ) ) , ROWS( FILTER( US_UK!$AH$562:$AH$640 , NOT( ISBLANK( US_UK!$AH$562:$AH$640 ) ) ) ) )"),0.0)</f>
        <v>0</v>
      </c>
    </row>
    <row r="98">
      <c r="A98" s="14">
        <v>9.0</v>
      </c>
      <c r="B98" s="127" t="str">
        <f>Stock_Prices!$A$35</f>
        <v>DAG</v>
      </c>
      <c r="C98" s="94">
        <f t="shared" si="17"/>
        <v>10</v>
      </c>
      <c r="D98" s="95">
        <f>IFERROR(__xludf.DUMMYFUNCTION("INDEX( FILTER(US_UK!$F$642:$F$720 , NOT( ISBLANK( US_UK!$F$642:$F$720 ) ) ) , ROWS( FILTER( US_UK!$F$642:$F$720 , NOT( ISBLANK( US_UK!$F$642:$F$720 ) ) ) ) )"),19065.0)</f>
        <v>19065</v>
      </c>
      <c r="E98" s="95">
        <f t="shared" si="18"/>
        <v>190650</v>
      </c>
      <c r="F98" s="14">
        <f>Stock_Prices!$D$35/12</f>
        <v>10</v>
      </c>
      <c r="G98" s="94">
        <f>IFERROR(__xludf.DUMMYFUNCTION("INDEX( FILTER(US_UK!$AH$642:$AH$720 , NOT( ISBLANK( US_UK!$AH$642:$AH$720 ) ) ) , ROWS( FILTER( US_UK!$AH$642:$AH$720 , NOT( ISBLANK( US_UK!$AH$642:$AH$720 ) ) ) ) )"),0.0)</f>
        <v>0</v>
      </c>
      <c r="H98" s="54"/>
    </row>
    <row r="99">
      <c r="A99" s="14">
        <v>9.0</v>
      </c>
      <c r="B99" s="127" t="str">
        <f>Stock_Prices!$A$36</f>
        <v>BAR</v>
      </c>
      <c r="C99" s="23">
        <f t="shared" si="17"/>
        <v>10</v>
      </c>
      <c r="D99" s="29">
        <f>IFERROR(__xludf.DUMMYFUNCTION("INDEX( FILTER(US_UK!$F$722:$F$800 , NOT( ISBLANK( US_UK!$F$722:$F$800 ) ) ) , ROWS( FILTER( US_UK!$F$722:$F$800 , NOT( ISBLANK( US_UK!$F$722:$F$800 ) ) ) ) )"),6975.0)</f>
        <v>6975</v>
      </c>
      <c r="E99" s="33">
        <f t="shared" si="18"/>
        <v>69750</v>
      </c>
      <c r="F99" s="14">
        <f>Stock_Prices!$D$36/12</f>
        <v>10</v>
      </c>
      <c r="G99" s="23">
        <f>IFERROR(__xludf.DUMMYFUNCTION("INDEX( FILTER(US_UK!$AH$722:$AH$800 , NOT( ISBLANK( US_UK!$AH$722:$AH$800 ) ) ) , ROWS( FILTER( US_UK!$AH$722:$AH$800 , NOT( ISBLANK( US_UK!$AH$722:$AH$800 ) ) ) ) )"),0.0)</f>
        <v>0</v>
      </c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</row>
    <row r="101">
      <c r="A101" s="14">
        <v>10.0</v>
      </c>
      <c r="B101" s="127" t="str">
        <f>Stock_Prices!$A$27</f>
        <v>GOOG</v>
      </c>
      <c r="C101" s="23">
        <f t="shared" ref="C101:C110" si="19">F101+G101</f>
        <v>10</v>
      </c>
      <c r="D101" s="29">
        <f>IFERROR(__xludf.DUMMYFUNCTION("INDEX( FILTER(US_UK!$F$2:$F$80 , NOT( ISBLANK( US_UK!$F$2:$F$80 ) ) ) , ROWS( FILTER( US_UK!$F$2:$F$80 , NOT( ISBLANK( US_UK!$F$2:$F$80 ) ) ) ) )"),8875.0)</f>
        <v>8875</v>
      </c>
      <c r="E101" s="33">
        <f t="shared" ref="E101:E110" si="20">C101*D101</f>
        <v>88750</v>
      </c>
      <c r="F101" s="14">
        <f>Stock_Prices!$D$27/12</f>
        <v>10</v>
      </c>
      <c r="G101" s="23">
        <f>IFERROR(__xludf.DUMMYFUNCTION("INDEX( FILTER(US_UK!$AI$2:$AI$80 , NOT( ISBLANK( US_UK!$AI$2:$AI$80 ) ) ) , ROWS( FILTER( US_UK!$AI$2:$AI$80 , NOT( ISBLANK( US_UK!$AI$2:$AI$80 ) ) ) ) )"),0.0)</f>
        <v>0</v>
      </c>
      <c r="H101" s="33"/>
    </row>
    <row r="102">
      <c r="A102" s="14">
        <v>10.0</v>
      </c>
      <c r="B102" s="127" t="str">
        <f>Stock_Prices!$A$28</f>
        <v>APPL</v>
      </c>
      <c r="C102" s="23">
        <f t="shared" si="19"/>
        <v>10</v>
      </c>
      <c r="D102" s="29">
        <f>IFERROR(__xludf.DUMMYFUNCTION("INDEX( FILTER(US_UK!$F$82:$F$160 , NOT( ISBLANK( US_UK!$F$82:$F$160 ) ) ) , ROWS( FILTER( US_UK!$F$82:$F$160 , NOT( ISBLANK( US_UK!$F$82:$F$160 ) ) ) ) )"),4970.0)</f>
        <v>4970</v>
      </c>
      <c r="E102" s="33">
        <f t="shared" si="20"/>
        <v>49700</v>
      </c>
      <c r="F102" s="14">
        <f>Stock_Prices!$D$28/12</f>
        <v>10</v>
      </c>
      <c r="G102" s="23">
        <f>IFERROR(__xludf.DUMMYFUNCTION("INDEX( FILTER(US_UK!$AI$82:$AI$160 , NOT( ISBLANK( US_UK!$AI$82:$AI$160 ) ) ) , ROWS( FILTER( US_UK!$AI$82:$AI$160 , NOT( ISBLANK( US_UK!$AI$82:$AI$160 ) ) ) ) )"),0.0)</f>
        <v>0</v>
      </c>
      <c r="H102" s="33">
        <f>SUM(E101:E105)</f>
        <v>276900</v>
      </c>
    </row>
    <row r="103">
      <c r="A103" s="14">
        <v>10.0</v>
      </c>
      <c r="B103" s="127" t="str">
        <f>Stock_Prices!$A$29</f>
        <v>MSFT</v>
      </c>
      <c r="C103" s="23">
        <f t="shared" si="19"/>
        <v>10</v>
      </c>
      <c r="D103" s="29">
        <f>IFERROR(__xludf.DUMMYFUNCTION("INDEX( FILTER(US_UK!$F$162:$F$240 , NOT( ISBLANK( US_UK!$F$162:$F$240 ) ) ) , ROWS( FILTER( US_UK!$F$162:$F$240 , NOT( ISBLANK( US_UK!$F$162:$F$240 ) ) ) ) )"),3195.0)</f>
        <v>3195</v>
      </c>
      <c r="E103" s="33">
        <f t="shared" si="20"/>
        <v>31950</v>
      </c>
      <c r="F103" s="14">
        <f>Stock_Prices!$D$29/12</f>
        <v>10</v>
      </c>
      <c r="G103" s="23">
        <f>IFERROR(__xludf.DUMMYFUNCTION("INDEX( FILTER(US_UK!$AI$162:$AI$240 , NOT( ISBLANK( US_UK!$AI$162:$AI$240 ) ) ) , ROWS( FILTER( US_UK!$AI$162:$AI$240 , NOT( ISBLANK( US_UK!$AI$162:$AI$240 ) ) ) ) )"),0.0)</f>
        <v>0</v>
      </c>
      <c r="H103" s="33"/>
    </row>
    <row r="104">
      <c r="A104" s="14">
        <v>10.0</v>
      </c>
      <c r="B104" s="127" t="str">
        <f>Stock_Prices!$A$30</f>
        <v>TSLA</v>
      </c>
      <c r="C104" s="23">
        <f t="shared" si="19"/>
        <v>10</v>
      </c>
      <c r="D104" s="29">
        <f>IFERROR(__xludf.DUMMYFUNCTION("INDEX( FILTER(US_UK!$F$242:$F$320 , NOT( ISBLANK( US_UK!$F$242:$F$320 ) ) ) , ROWS( FILTER( US_UK!$F$242:$F$320 , NOT( ISBLANK( US_UK!$F$242:$F$320 ) ) ) ) )"),3550.0)</f>
        <v>3550</v>
      </c>
      <c r="E104" s="33">
        <f t="shared" si="20"/>
        <v>35500</v>
      </c>
      <c r="F104" s="14">
        <f>Stock_Prices!$D$30/12</f>
        <v>10</v>
      </c>
      <c r="G104" s="23">
        <f>IFERROR(__xludf.DUMMYFUNCTION("INDEX( FILTER(US_UK!$AI$242:$AI$320 , NOT( ISBLANK( US_UK!$AI$242:$AI$320 ) ) ) , ROWS( FILTER( US_UK!$AI$242:$AI$320 , NOT( ISBLANK( US_UK!$AI$242:$AI$320 ) ) ) ) )"),0.0)</f>
        <v>0</v>
      </c>
      <c r="H104" s="33"/>
    </row>
    <row r="105">
      <c r="A105" s="14">
        <v>10.0</v>
      </c>
      <c r="B105" s="127" t="str">
        <f>Stock_Prices!$A$31</f>
        <v>NVDA</v>
      </c>
      <c r="C105" s="23">
        <f t="shared" si="19"/>
        <v>10</v>
      </c>
      <c r="D105" s="29">
        <f>IFERROR(__xludf.DUMMYFUNCTION("INDEX( FILTER(US_UK!$F$322:$F$400 , NOT( ISBLANK( US_UK!$F$322:$F$400 ) ) ) , ROWS( FILTER( US_UK!$F$322:$F$400 , NOT( ISBLANK( US_UK!$F$322:$F$400 ) ) ) ) )"),7100.0)</f>
        <v>7100</v>
      </c>
      <c r="E105" s="33">
        <f t="shared" si="20"/>
        <v>71000</v>
      </c>
      <c r="F105" s="14">
        <f>Stock_Prices!$D$31/12</f>
        <v>10</v>
      </c>
      <c r="G105" s="23">
        <f>IFERROR(__xludf.DUMMYFUNCTION("INDEX( FILTER(US_UK!$AI$322:$AI$400 , NOT( ISBLANK( US_UK!$AI$322:$AI$400 ) ) ) , ROWS( FILTER( US_UK!$AI$322:$AI$400 , NOT( ISBLANK( US_UK!$AI$322:$AI$400 ) ) ) ) )"),0.0)</f>
        <v>0</v>
      </c>
      <c r="H105" s="33"/>
    </row>
    <row r="106">
      <c r="A106" s="14">
        <v>10.0</v>
      </c>
      <c r="B106" s="127" t="str">
        <f>Stock_Prices!$A$32</f>
        <v>VODA</v>
      </c>
      <c r="C106" s="23">
        <f t="shared" si="19"/>
        <v>10</v>
      </c>
      <c r="D106" s="29">
        <f>IFERROR(__xludf.DUMMYFUNCTION("INDEX( FILTER(US_UK!$F$402:$F$480 , NOT( ISBLANK( US_UK!$F$402:$F$480 ) ) ) , ROWS( FILTER( US_UK!$F$402:$F$480 , NOT( ISBLANK( US_UK!$F$402:$F$480 ) ) ) ) )"),3255.0)</f>
        <v>3255</v>
      </c>
      <c r="E106" s="33">
        <f t="shared" si="20"/>
        <v>32550</v>
      </c>
      <c r="F106" s="14">
        <f>Stock_Prices!$D$32/12</f>
        <v>10</v>
      </c>
      <c r="G106" s="23">
        <f>IFERROR(__xludf.DUMMYFUNCTION("INDEX( FILTER(US_UK!$AI$402:$AI$480 , NOT( ISBLANK( US_UK!$AI$402:$AI$480 ) ) ) , ROWS( FILTER( US_UK!$AI$402:$AI$480 , NOT( ISBLANK( US_UK!$AI$402:$AI$480 ) ) ) ) )"),0.0)</f>
        <v>0</v>
      </c>
    </row>
    <row r="107">
      <c r="A107" s="14">
        <v>10.0</v>
      </c>
      <c r="B107" s="127" t="str">
        <f>Stock_Prices!$A$33</f>
        <v>TSCO</v>
      </c>
      <c r="C107" s="23">
        <f t="shared" si="19"/>
        <v>10</v>
      </c>
      <c r="D107" s="29">
        <f>IFERROR(__xludf.DUMMYFUNCTION("INDEX( FILTER(US_UK!$F$482:$F$560 , NOT( ISBLANK( US_UK!$F$482:$F$560 ) ) ) , ROWS( FILTER( US_UK!$F$482:$F$560 , NOT( ISBLANK( US_UK!$F$482:$F$560 ) ) ) ) )"),10602.0)</f>
        <v>10602</v>
      </c>
      <c r="E107" s="33">
        <f t="shared" si="20"/>
        <v>106020</v>
      </c>
      <c r="F107" s="14">
        <f>Stock_Prices!$D$33/12</f>
        <v>10</v>
      </c>
      <c r="G107" s="23">
        <f>IFERROR(__xludf.DUMMYFUNCTION("INDEX( FILTER(US_UK!$AI$482:$AI$560 , NOT( ISBLANK( US_UK!$AI$482:$AI$560 ) ) ) , ROWS( FILTER( US_UK!$AI$482:$AI$560 , NOT( ISBLANK( US_UK!$AI$482:$AI$560 ) ) ) ) )"),0.0)</f>
        <v>0</v>
      </c>
    </row>
    <row r="108">
      <c r="A108" s="14">
        <v>10.0</v>
      </c>
      <c r="B108" s="127" t="str">
        <f>Stock_Prices!$A$34</f>
        <v>BCL</v>
      </c>
      <c r="C108" s="23">
        <f t="shared" si="19"/>
        <v>10</v>
      </c>
      <c r="D108" s="29">
        <f>IFERROR(__xludf.DUMMYFUNCTION("INDEX( FILTER(US_UK!$F$562:$F$640 , NOT( ISBLANK( US_UK!$F$562:$F$640 ) ) ) , ROWS( FILTER( US_UK!$F$562:$F$640 , NOT( ISBLANK( US_UK!$F$562:$F$640 ) ) ) ) )"),9765.0)</f>
        <v>9765</v>
      </c>
      <c r="E108" s="33">
        <f t="shared" si="20"/>
        <v>97650</v>
      </c>
      <c r="F108" s="14">
        <f>Stock_Prices!$D$34/12</f>
        <v>10</v>
      </c>
      <c r="G108" s="23">
        <f>IFERROR(__xludf.DUMMYFUNCTION("INDEX( FILTER(US_UK!$AI$562:$AI$640 , NOT( ISBLANK( US_UK!$AI$562:$AI$640 ) ) ) , ROWS( FILTER( US_UK!$AI$562:$AI$640 , NOT( ISBLANK( US_UK!$AI$562:$AI$640 ) ) ) ) )"),0.0)</f>
        <v>0</v>
      </c>
    </row>
    <row r="109">
      <c r="A109" s="14">
        <v>10.0</v>
      </c>
      <c r="B109" s="127" t="str">
        <f>Stock_Prices!$A$35</f>
        <v>DAG</v>
      </c>
      <c r="C109" s="94">
        <f t="shared" si="19"/>
        <v>10</v>
      </c>
      <c r="D109" s="95">
        <f>IFERROR(__xludf.DUMMYFUNCTION("INDEX( FILTER(US_UK!$F$642:$F$720 , NOT( ISBLANK( US_UK!$F$642:$F$720 ) ) ) , ROWS( FILTER( US_UK!$F$642:$F$720 , NOT( ISBLANK( US_UK!$F$642:$F$720 ) ) ) ) )"),19065.0)</f>
        <v>19065</v>
      </c>
      <c r="E109" s="95">
        <f t="shared" si="20"/>
        <v>190650</v>
      </c>
      <c r="F109" s="14">
        <f>Stock_Prices!$D$35/12</f>
        <v>10</v>
      </c>
      <c r="G109" s="94">
        <f>IFERROR(__xludf.DUMMYFUNCTION("INDEX( FILTER(US_UK!$AI$642:$AI$720 , NOT( ISBLANK( US_UK!$AI$642:$AI$720 ) ) ) , ROWS( FILTER( US_UK!$AI$642:$AI$720 , NOT( ISBLANK( US_UK!$AI$642:$AI$720 ) ) ) ) )"),0.0)</f>
        <v>0</v>
      </c>
      <c r="H109" s="54"/>
    </row>
    <row r="110">
      <c r="A110" s="14">
        <v>10.0</v>
      </c>
      <c r="B110" s="127" t="str">
        <f>Stock_Prices!$A$36</f>
        <v>BAR</v>
      </c>
      <c r="C110" s="23">
        <f t="shared" si="19"/>
        <v>10</v>
      </c>
      <c r="D110" s="29">
        <f>IFERROR(__xludf.DUMMYFUNCTION("INDEX( FILTER(US_UK!$F$722:$F$800 , NOT( ISBLANK( US_UK!$F$722:$F$800 ) ) ) , ROWS( FILTER( US_UK!$F$722:$F$800 , NOT( ISBLANK( US_UK!$F$722:$F$800 ) ) ) ) )"),6975.0)</f>
        <v>6975</v>
      </c>
      <c r="E110" s="33">
        <f t="shared" si="20"/>
        <v>69750</v>
      </c>
      <c r="F110" s="14">
        <f>Stock_Prices!$D$36/12</f>
        <v>10</v>
      </c>
      <c r="G110" s="23">
        <f>IFERROR(__xludf.DUMMYFUNCTION("INDEX( FILTER(US_UK!$AI$722:$AI$800 , NOT( ISBLANK( US_UK!$AI$722:$AI$800 ) ) ) , ROWS( FILTER( US_UK!$AI$722:$AI$800 , NOT( ISBLANK( US_UK!$AI$722:$AI$800 ) ) ) ) )"),0.0)</f>
        <v>0</v>
      </c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</row>
    <row r="112">
      <c r="A112" s="14">
        <v>11.0</v>
      </c>
      <c r="B112" s="127" t="str">
        <f>Stock_Prices!$A$27</f>
        <v>GOOG</v>
      </c>
      <c r="C112" s="23">
        <f t="shared" ref="C112:C121" si="21">F112+G112</f>
        <v>10</v>
      </c>
      <c r="D112" s="29">
        <f>IFERROR(__xludf.DUMMYFUNCTION("INDEX( FILTER(US_UK!$F$2:$F$80 , NOT( ISBLANK( US_UK!$F$2:$F$80 ) ) ) , ROWS( FILTER( US_UK!$F$2:$F$80 , NOT( ISBLANK( US_UK!$F$2:$F$80 ) ) ) ) )"),8875.0)</f>
        <v>8875</v>
      </c>
      <c r="E112" s="33">
        <f t="shared" ref="E112:E121" si="22">C112*D112</f>
        <v>88750</v>
      </c>
      <c r="F112" s="14">
        <f>Stock_Prices!$D$27/12</f>
        <v>10</v>
      </c>
      <c r="G112" s="23">
        <f>IFERROR(__xludf.DUMMYFUNCTION("INDEX( FILTER(US_UK!$AJ$2:$AJ$80 , NOT( ISBLANK( US_UK!$AJ$2:$AJ$80 ) ) ) , ROWS( FILTER( US_UK!$AJ$2:$AJ$80 , NOT( ISBLANK( US_UK!$AJ$2:$AJ$80 ) ) ) ) )"),0.0)</f>
        <v>0</v>
      </c>
      <c r="H112" s="33"/>
    </row>
    <row r="113">
      <c r="A113" s="14">
        <v>11.0</v>
      </c>
      <c r="B113" s="127" t="str">
        <f>Stock_Prices!$A$28</f>
        <v>APPL</v>
      </c>
      <c r="C113" s="23">
        <f t="shared" si="21"/>
        <v>10</v>
      </c>
      <c r="D113" s="29">
        <f>IFERROR(__xludf.DUMMYFUNCTION("INDEX( FILTER(US_UK!$F$82:$F$160 , NOT( ISBLANK( US_UK!$F$82:$F$160 ) ) ) , ROWS( FILTER( US_UK!$F$82:$F$160 , NOT( ISBLANK( US_UK!$F$82:$F$160 ) ) ) ) )"),4970.0)</f>
        <v>4970</v>
      </c>
      <c r="E113" s="33">
        <f t="shared" si="22"/>
        <v>49700</v>
      </c>
      <c r="F113" s="14">
        <f>Stock_Prices!$D$28/12</f>
        <v>10</v>
      </c>
      <c r="G113" s="23">
        <f>IFERROR(__xludf.DUMMYFUNCTION("INDEX( FILTER(US_UK!$AJ$82:$AJ$160 , NOT( ISBLANK( US_UK!$AJ$82:$AJ$160 ) ) ) , ROWS( FILTER( US_UK!$AJ$82:$AJ$160 , NOT( ISBLANK( US_UK!$AJ$82:$AJ$160 ) ) ) ) )"),0.0)</f>
        <v>0</v>
      </c>
      <c r="H113" s="33">
        <f>SUM(E112:E116)</f>
        <v>276900</v>
      </c>
    </row>
    <row r="114">
      <c r="A114" s="14">
        <v>11.0</v>
      </c>
      <c r="B114" s="127" t="str">
        <f>Stock_Prices!$A$29</f>
        <v>MSFT</v>
      </c>
      <c r="C114" s="23">
        <f t="shared" si="21"/>
        <v>10</v>
      </c>
      <c r="D114" s="29">
        <f>IFERROR(__xludf.DUMMYFUNCTION("INDEX( FILTER(US_UK!$F$162:$F$240 , NOT( ISBLANK( US_UK!$F$162:$F$240 ) ) ) , ROWS( FILTER( US_UK!$F$162:$F$240 , NOT( ISBLANK( US_UK!$F$162:$F$240 ) ) ) ) )"),3195.0)</f>
        <v>3195</v>
      </c>
      <c r="E114" s="33">
        <f t="shared" si="22"/>
        <v>31950</v>
      </c>
      <c r="F114" s="14">
        <f>Stock_Prices!$D$29/12</f>
        <v>10</v>
      </c>
      <c r="G114" s="23">
        <f>IFERROR(__xludf.DUMMYFUNCTION("INDEX( FILTER(US_UK!$AJ$162:$AJ$240 , NOT( ISBLANK( US_UK!$AJ$162:$AJ$240 ) ) ) , ROWS( FILTER( US_UK!$AJ$162:$AJ$240 , NOT( ISBLANK( US_UK!$AJ$162:$AJ$240 ) ) ) ) )"),0.0)</f>
        <v>0</v>
      </c>
      <c r="H114" s="33"/>
    </row>
    <row r="115">
      <c r="A115" s="14">
        <v>11.0</v>
      </c>
      <c r="B115" s="127" t="str">
        <f>Stock_Prices!$A$30</f>
        <v>TSLA</v>
      </c>
      <c r="C115" s="23">
        <f t="shared" si="21"/>
        <v>10</v>
      </c>
      <c r="D115" s="29">
        <f>IFERROR(__xludf.DUMMYFUNCTION("INDEX( FILTER(US_UK!$F$242:$F$320 , NOT( ISBLANK( US_UK!$F$242:$F$320 ) ) ) , ROWS( FILTER( US_UK!$F$242:$F$320 , NOT( ISBLANK( US_UK!$F$242:$F$320 ) ) ) ) )"),3550.0)</f>
        <v>3550</v>
      </c>
      <c r="E115" s="33">
        <f t="shared" si="22"/>
        <v>35500</v>
      </c>
      <c r="F115" s="14">
        <f>Stock_Prices!$D$30/12</f>
        <v>10</v>
      </c>
      <c r="G115" s="23">
        <f>IFERROR(__xludf.DUMMYFUNCTION("INDEX( FILTER(US_UK!$AJ$242:$AJ$320 , NOT( ISBLANK( US_UK!$AJ$242:$AJ$320 ) ) ) , ROWS( FILTER( US_UK!$AJ$242:$AJ$320 , NOT( ISBLANK( US_UK!$AJ$242:$AJ$320 ) ) ) ) )"),0.0)</f>
        <v>0</v>
      </c>
      <c r="H115" s="33"/>
    </row>
    <row r="116">
      <c r="A116" s="14">
        <v>11.0</v>
      </c>
      <c r="B116" s="127" t="str">
        <f>Stock_Prices!$A$31</f>
        <v>NVDA</v>
      </c>
      <c r="C116" s="23">
        <f t="shared" si="21"/>
        <v>10</v>
      </c>
      <c r="D116" s="29">
        <f>IFERROR(__xludf.DUMMYFUNCTION("INDEX( FILTER(US_UK!$F$322:$F$400 , NOT( ISBLANK( US_UK!$F$322:$F$400 ) ) ) , ROWS( FILTER( US_UK!$F$322:$F$400 , NOT( ISBLANK( US_UK!$F$322:$F$400 ) ) ) ) )"),7100.0)</f>
        <v>7100</v>
      </c>
      <c r="E116" s="33">
        <f t="shared" si="22"/>
        <v>71000</v>
      </c>
      <c r="F116" s="14">
        <f>Stock_Prices!$D$31/12</f>
        <v>10</v>
      </c>
      <c r="G116" s="23">
        <f>IFERROR(__xludf.DUMMYFUNCTION("INDEX( FILTER(US_UK!$AJ$322:$AJ$400 , NOT( ISBLANK( US_UK!$AJ$322:$AJ$400 ) ) ) , ROWS( FILTER( US_UK!$AJ$322:$AJ$400 , NOT( ISBLANK( US_UK!$AJ$322:$AJ$400 ) ) ) ) )"),0.0)</f>
        <v>0</v>
      </c>
      <c r="H116" s="33"/>
    </row>
    <row r="117">
      <c r="A117" s="14">
        <v>11.0</v>
      </c>
      <c r="B117" s="127" t="str">
        <f>Stock_Prices!$A$32</f>
        <v>VODA</v>
      </c>
      <c r="C117" s="23">
        <f t="shared" si="21"/>
        <v>10</v>
      </c>
      <c r="D117" s="29">
        <f>IFERROR(__xludf.DUMMYFUNCTION("INDEX( FILTER(US_UK!$F$402:$F$480 , NOT( ISBLANK( US_UK!$F$402:$F$480 ) ) ) , ROWS( FILTER( US_UK!$F$402:$F$480 , NOT( ISBLANK( US_UK!$F$402:$F$480 ) ) ) ) )"),3255.0)</f>
        <v>3255</v>
      </c>
      <c r="E117" s="33">
        <f t="shared" si="22"/>
        <v>32550</v>
      </c>
      <c r="F117" s="14">
        <f>Stock_Prices!$D$32/12</f>
        <v>10</v>
      </c>
      <c r="G117" s="23">
        <f>IFERROR(__xludf.DUMMYFUNCTION("INDEX( FILTER(US_UK!$AJ$402:$AJ$480 , NOT( ISBLANK( US_UK!$AJ$402:$AJ$480 ) ) ) , ROWS( FILTER( US_UK!$AJ$402:$AJ$480 , NOT( ISBLANK( US_UK!$AJ$402:$AJ$480 ) ) ) ) )"),0.0)</f>
        <v>0</v>
      </c>
    </row>
    <row r="118">
      <c r="A118" s="14">
        <v>11.0</v>
      </c>
      <c r="B118" s="127" t="str">
        <f>Stock_Prices!$A$33</f>
        <v>TSCO</v>
      </c>
      <c r="C118" s="23">
        <f t="shared" si="21"/>
        <v>10</v>
      </c>
      <c r="D118" s="29">
        <f>IFERROR(__xludf.DUMMYFUNCTION("INDEX( FILTER(US_UK!$F$482:$F$560 , NOT( ISBLANK( US_UK!$F$482:$F$560 ) ) ) , ROWS( FILTER( US_UK!$F$482:$F$560 , NOT( ISBLANK( US_UK!$F$482:$F$560 ) ) ) ) )"),10602.0)</f>
        <v>10602</v>
      </c>
      <c r="E118" s="33">
        <f t="shared" si="22"/>
        <v>106020</v>
      </c>
      <c r="F118" s="14">
        <f>Stock_Prices!$D$33/12</f>
        <v>10</v>
      </c>
      <c r="G118" s="23">
        <f>IFERROR(__xludf.DUMMYFUNCTION("INDEX( FILTER(US_UK!$AJ$482:$AJ$560 , NOT( ISBLANK( US_UK!$AJ$482:$AJ$560 ) ) ) , ROWS( FILTER( US_UK!$AJ$482:$AJ$560 , NOT( ISBLANK( US_UK!$AJ$482:$AJ$560 ) ) ) ) )"),0.0)</f>
        <v>0</v>
      </c>
    </row>
    <row r="119">
      <c r="A119" s="14">
        <v>11.0</v>
      </c>
      <c r="B119" s="127" t="str">
        <f>Stock_Prices!$A$34</f>
        <v>BCL</v>
      </c>
      <c r="C119" s="23">
        <f t="shared" si="21"/>
        <v>10</v>
      </c>
      <c r="D119" s="29">
        <f>IFERROR(__xludf.DUMMYFUNCTION("INDEX( FILTER(US_UK!$F$562:$F$640 , NOT( ISBLANK( US_UK!$F$562:$F$640 ) ) ) , ROWS( FILTER( US_UK!$F$562:$F$640 , NOT( ISBLANK( US_UK!$F$562:$F$640 ) ) ) ) )"),9765.0)</f>
        <v>9765</v>
      </c>
      <c r="E119" s="33">
        <f t="shared" si="22"/>
        <v>97650</v>
      </c>
      <c r="F119" s="14">
        <f>Stock_Prices!$D$34/12</f>
        <v>10</v>
      </c>
      <c r="G119" s="23">
        <f>IFERROR(__xludf.DUMMYFUNCTION("INDEX( FILTER(US_UK!$AJ$562:$AJ$640 , NOT( ISBLANK( US_UK!$AJ$562:$AJ$640 ) ) ) , ROWS( FILTER( US_UK!$AJ$562:$AJ$640 , NOT( ISBLANK( US_UK!$AJ$562:$AJ$640 ) ) ) ) )"),0.0)</f>
        <v>0</v>
      </c>
    </row>
    <row r="120">
      <c r="A120" s="14">
        <v>11.0</v>
      </c>
      <c r="B120" s="127" t="str">
        <f>Stock_Prices!$A$35</f>
        <v>DAG</v>
      </c>
      <c r="C120" s="94">
        <f t="shared" si="21"/>
        <v>10</v>
      </c>
      <c r="D120" s="95">
        <f>IFERROR(__xludf.DUMMYFUNCTION("INDEX( FILTER(US_UK!$F$642:$F$720 , NOT( ISBLANK( US_UK!$F$642:$F$720 ) ) ) , ROWS( FILTER( US_UK!$F$642:$F$720 , NOT( ISBLANK( US_UK!$F$642:$F$720 ) ) ) ) )"),19065.0)</f>
        <v>19065</v>
      </c>
      <c r="E120" s="95">
        <f t="shared" si="22"/>
        <v>190650</v>
      </c>
      <c r="F120" s="14">
        <f>Stock_Prices!$D$35/12</f>
        <v>10</v>
      </c>
      <c r="G120" s="94">
        <f>IFERROR(__xludf.DUMMYFUNCTION("INDEX( FILTER(US_UK!$AJ$642:$AJ$720 , NOT( ISBLANK( US_UK!$AJ$642:$AJ$720 ) ) ) , ROWS( FILTER( US_UK!$AJ$642:$AJ$720 , NOT( ISBLANK( US_UK!$AJ$642:$AJ$720 ) ) ) ) )"),0.0)</f>
        <v>0</v>
      </c>
      <c r="H120" s="54"/>
    </row>
    <row r="121">
      <c r="A121" s="14">
        <v>11.0</v>
      </c>
      <c r="B121" s="127" t="str">
        <f>Stock_Prices!$A$36</f>
        <v>BAR</v>
      </c>
      <c r="C121" s="23">
        <f t="shared" si="21"/>
        <v>10</v>
      </c>
      <c r="D121" s="29">
        <f>IFERROR(__xludf.DUMMYFUNCTION("INDEX( FILTER(US_UK!$F$722:$F$800 , NOT( ISBLANK( US_UK!$F$722:$F$800 ) ) ) , ROWS( FILTER( US_UK!$F$722:$F$800 , NOT( ISBLANK( US_UK!$F$722:$F$800 ) ) ) ) )"),6975.0)</f>
        <v>6975</v>
      </c>
      <c r="E121" s="33">
        <f t="shared" si="22"/>
        <v>69750</v>
      </c>
      <c r="F121" s="14">
        <f>Stock_Prices!$D$36/12</f>
        <v>10</v>
      </c>
      <c r="G121" s="23">
        <f>IFERROR(__xludf.DUMMYFUNCTION("INDEX( FILTER(US_UK!$AJ$722:$AJ$800 , NOT( ISBLANK( US_UK!$AJ$722:$AJ$800 ) ) ) , ROWS( FILTER( US_UK!$AJ$722:$AJ$800 , NOT( ISBLANK( US_UK!$AJ$722:$AJ$800 ) ) ) ) )"),0.0)</f>
        <v>0</v>
      </c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</row>
    <row r="123">
      <c r="A123" s="14">
        <v>12.0</v>
      </c>
      <c r="B123" s="127" t="str">
        <f>Stock_Prices!$A$27</f>
        <v>GOOG</v>
      </c>
      <c r="C123" s="23">
        <f t="shared" ref="C123:C132" si="23">F123+G123</f>
        <v>10</v>
      </c>
      <c r="D123" s="29">
        <f>IFERROR(__xludf.DUMMYFUNCTION("INDEX( FILTER(US_UK!$F$2:$F$80 , NOT( ISBLANK( US_UK!$F$2:$F$80 ) ) ) , ROWS( FILTER( US_UK!$F$2:$F$80 , NOT( ISBLANK( US_UK!$F$2:$F$80 ) ) ) ) )"),8875.0)</f>
        <v>8875</v>
      </c>
      <c r="E123" s="33">
        <f t="shared" ref="E123:E132" si="24">C123*D123</f>
        <v>88750</v>
      </c>
      <c r="F123" s="14">
        <f>Stock_Prices!$D$27/12</f>
        <v>10</v>
      </c>
      <c r="G123" s="23">
        <f>IFERROR(__xludf.DUMMYFUNCTION("INDEX( FILTER(US_UK!$AK$2:$AK$80 , NOT( ISBLANK( US_UK!$AK$2:$AK$80 ) ) ) , ROWS( FILTER( US_UK!$AK$2:$AK$80 , NOT( ISBLANK( US_UK!$AK$2:$AK$80 ) ) ) ) )"),0.0)</f>
        <v>0</v>
      </c>
      <c r="H123" s="33"/>
    </row>
    <row r="124">
      <c r="A124" s="14">
        <v>12.0</v>
      </c>
      <c r="B124" s="127" t="str">
        <f>Stock_Prices!$A$28</f>
        <v>APPL</v>
      </c>
      <c r="C124" s="23">
        <f t="shared" si="23"/>
        <v>10</v>
      </c>
      <c r="D124" s="29">
        <f>IFERROR(__xludf.DUMMYFUNCTION("INDEX( FILTER(US_UK!$F$82:$F$160 , NOT( ISBLANK( US_UK!$F$82:$F$160 ) ) ) , ROWS( FILTER( US_UK!$F$82:$F$160 , NOT( ISBLANK( US_UK!$F$82:$F$160 ) ) ) ) )"),4970.0)</f>
        <v>4970</v>
      </c>
      <c r="E124" s="33">
        <f t="shared" si="24"/>
        <v>49700</v>
      </c>
      <c r="F124" s="14">
        <f>Stock_Prices!$D$28/12</f>
        <v>10</v>
      </c>
      <c r="G124" s="23">
        <f>IFERROR(__xludf.DUMMYFUNCTION("INDEX( FILTER(US_UK!$AK$82:$AK$160 , NOT( ISBLANK( US_UK!$AK$82:$AK$160 ) ) ) , ROWS( FILTER( US_UK!$AK$82:$AK$160 , NOT( ISBLANK( US_UK!$AK$82:$AK$160 ) ) ) ) )"),0.0)</f>
        <v>0</v>
      </c>
      <c r="H124" s="33">
        <f>SUM(E123:E127)</f>
        <v>276900</v>
      </c>
    </row>
    <row r="125">
      <c r="A125" s="14">
        <v>12.0</v>
      </c>
      <c r="B125" s="127" t="str">
        <f>Stock_Prices!$A$29</f>
        <v>MSFT</v>
      </c>
      <c r="C125" s="23">
        <f t="shared" si="23"/>
        <v>10</v>
      </c>
      <c r="D125" s="29">
        <f>IFERROR(__xludf.DUMMYFUNCTION("INDEX( FILTER(US_UK!$F$162:$F$240 , NOT( ISBLANK( US_UK!$F$162:$F$240 ) ) ) , ROWS( FILTER( US_UK!$F$162:$F$240 , NOT( ISBLANK( US_UK!$F$162:$F$240 ) ) ) ) )"),3195.0)</f>
        <v>3195</v>
      </c>
      <c r="E125" s="33">
        <f t="shared" si="24"/>
        <v>31950</v>
      </c>
      <c r="F125" s="14">
        <f>Stock_Prices!$D$29/12</f>
        <v>10</v>
      </c>
      <c r="G125" s="23">
        <f>IFERROR(__xludf.DUMMYFUNCTION("INDEX( FILTER(US_UK!$AK$162:$AK$240 , NOT( ISBLANK( US_UK!$AK$162:$AK$240 ) ) ) , ROWS( FILTER( US_UK!$AK$162:$AK$240 , NOT( ISBLANK( US_UK!$AK$162:$AK$240 ) ) ) ) )"),0.0)</f>
        <v>0</v>
      </c>
      <c r="H125" s="33"/>
    </row>
    <row r="126">
      <c r="A126" s="14">
        <v>12.0</v>
      </c>
      <c r="B126" s="127" t="str">
        <f>Stock_Prices!$A$30</f>
        <v>TSLA</v>
      </c>
      <c r="C126" s="23">
        <f t="shared" si="23"/>
        <v>10</v>
      </c>
      <c r="D126" s="29">
        <f>IFERROR(__xludf.DUMMYFUNCTION("INDEX( FILTER(US_UK!$F$242:$F$320 , NOT( ISBLANK( US_UK!$F$242:$F$320 ) ) ) , ROWS( FILTER( US_UK!$F$242:$F$320 , NOT( ISBLANK( US_UK!$F$242:$F$320 ) ) ) ) )"),3550.0)</f>
        <v>3550</v>
      </c>
      <c r="E126" s="33">
        <f t="shared" si="24"/>
        <v>35500</v>
      </c>
      <c r="F126" s="14">
        <f>Stock_Prices!$D$30/12</f>
        <v>10</v>
      </c>
      <c r="G126" s="23">
        <f>IFERROR(__xludf.DUMMYFUNCTION("INDEX( FILTER(US_UK!$AK$242:$AK$320 , NOT( ISBLANK( US_UK!$AK$242:$AK$320 ) ) ) , ROWS( FILTER( US_UK!$AK$242:$AK$320 , NOT( ISBLANK( US_UK!$AK$242:$AK$320 ) ) ) ) )"),0.0)</f>
        <v>0</v>
      </c>
      <c r="H126" s="33"/>
    </row>
    <row r="127">
      <c r="A127" s="14">
        <v>12.0</v>
      </c>
      <c r="B127" s="127" t="str">
        <f>Stock_Prices!$A$31</f>
        <v>NVDA</v>
      </c>
      <c r="C127" s="23">
        <f t="shared" si="23"/>
        <v>10</v>
      </c>
      <c r="D127" s="29">
        <f>IFERROR(__xludf.DUMMYFUNCTION("INDEX( FILTER(US_UK!$F$322:$F$400 , NOT( ISBLANK( US_UK!$F$322:$F$400 ) ) ) , ROWS( FILTER( US_UK!$F$322:$F$400 , NOT( ISBLANK( US_UK!$F$322:$F$400 ) ) ) ) )"),7100.0)</f>
        <v>7100</v>
      </c>
      <c r="E127" s="33">
        <f t="shared" si="24"/>
        <v>71000</v>
      </c>
      <c r="F127" s="14">
        <f>Stock_Prices!$D$31/12</f>
        <v>10</v>
      </c>
      <c r="G127" s="23">
        <f>IFERROR(__xludf.DUMMYFUNCTION("INDEX( FILTER(US_UK!$AK$322:$AK$400 , NOT( ISBLANK( US_UK!$AK$322:$AK$400 ) ) ) , ROWS( FILTER( US_UK!$AK$322:$AK$400 , NOT( ISBLANK( US_UK!$AK$322:$AK$400 ) ) ) ) )"),0.0)</f>
        <v>0</v>
      </c>
      <c r="H127" s="33"/>
    </row>
    <row r="128">
      <c r="A128" s="14">
        <v>12.0</v>
      </c>
      <c r="B128" s="127" t="str">
        <f>Stock_Prices!$A$32</f>
        <v>VODA</v>
      </c>
      <c r="C128" s="23">
        <f t="shared" si="23"/>
        <v>10</v>
      </c>
      <c r="D128" s="29">
        <f>IFERROR(__xludf.DUMMYFUNCTION("INDEX( FILTER(US_UK!$F$402:$F$480 , NOT( ISBLANK( US_UK!$F$402:$F$480 ) ) ) , ROWS( FILTER( US_UK!$F$402:$F$480 , NOT( ISBLANK( US_UK!$F$402:$F$480 ) ) ) ) )"),3255.0)</f>
        <v>3255</v>
      </c>
      <c r="E128" s="33">
        <f t="shared" si="24"/>
        <v>32550</v>
      </c>
      <c r="F128" s="14">
        <f>Stock_Prices!$D$32/12</f>
        <v>10</v>
      </c>
      <c r="G128" s="23">
        <f>IFERROR(__xludf.DUMMYFUNCTION("INDEX( FILTER(US_UK!$AK$402:$AK$480 , NOT( ISBLANK( US_UK!$AK$402:$AK$480 ) ) ) , ROWS( FILTER( US_UK!$AK$402:$AK$480 , NOT( ISBLANK( US_UK!$AK$402:$AK$480 ) ) ) ) )"),0.0)</f>
        <v>0</v>
      </c>
    </row>
    <row r="129">
      <c r="A129" s="14">
        <v>12.0</v>
      </c>
      <c r="B129" s="127" t="str">
        <f>Stock_Prices!$A$33</f>
        <v>TSCO</v>
      </c>
      <c r="C129" s="23">
        <f t="shared" si="23"/>
        <v>10</v>
      </c>
      <c r="D129" s="29">
        <f>IFERROR(__xludf.DUMMYFUNCTION("INDEX( FILTER(US_UK!$F$482:$F$560 , NOT( ISBLANK( US_UK!$F$482:$F$560 ) ) ) , ROWS( FILTER( US_UK!$F$482:$F$560 , NOT( ISBLANK( US_UK!$F$482:$F$560 ) ) ) ) )"),10602.0)</f>
        <v>10602</v>
      </c>
      <c r="E129" s="33">
        <f t="shared" si="24"/>
        <v>106020</v>
      </c>
      <c r="F129" s="14">
        <f>Stock_Prices!$D$33/12</f>
        <v>10</v>
      </c>
      <c r="G129" s="23">
        <f>IFERROR(__xludf.DUMMYFUNCTION("INDEX( FILTER(US_UK!$AK$482:$AK$560 , NOT( ISBLANK( US_UK!$AK$482:$AK$560 ) ) ) , ROWS( FILTER( US_UK!$AK$482:$AK$560 , NOT( ISBLANK( US_UK!$AK$482:$AK$560 ) ) ) ) )"),0.0)</f>
        <v>0</v>
      </c>
    </row>
    <row r="130">
      <c r="A130" s="14">
        <v>12.0</v>
      </c>
      <c r="B130" s="127" t="str">
        <f>Stock_Prices!$A$34</f>
        <v>BCL</v>
      </c>
      <c r="C130" s="23">
        <f t="shared" si="23"/>
        <v>10</v>
      </c>
      <c r="D130" s="29">
        <f>IFERROR(__xludf.DUMMYFUNCTION("INDEX( FILTER(US_UK!$F$562:$F$640 , NOT( ISBLANK( US_UK!$F$562:$F$640 ) ) ) , ROWS( FILTER( US_UK!$F$562:$F$640 , NOT( ISBLANK( US_UK!$F$562:$F$640 ) ) ) ) )"),9765.0)</f>
        <v>9765</v>
      </c>
      <c r="E130" s="33">
        <f t="shared" si="24"/>
        <v>97650</v>
      </c>
      <c r="F130" s="14">
        <f>Stock_Prices!$D$34/12</f>
        <v>10</v>
      </c>
      <c r="G130" s="23">
        <f>IFERROR(__xludf.DUMMYFUNCTION("INDEX( FILTER(US_UK!$AK$562:$AK$640 , NOT( ISBLANK( US_UK!$AK$562:$AK$640 ) ) ) , ROWS( FILTER( US_UK!$AK$562:$AK$640 , NOT( ISBLANK( US_UK!$AK$562:$AK$640 ) ) ) ) )"),0.0)</f>
        <v>0</v>
      </c>
    </row>
    <row r="131">
      <c r="A131" s="14">
        <v>12.0</v>
      </c>
      <c r="B131" s="127" t="str">
        <f>Stock_Prices!$A$35</f>
        <v>DAG</v>
      </c>
      <c r="C131" s="94">
        <f t="shared" si="23"/>
        <v>10</v>
      </c>
      <c r="D131" s="95">
        <f>IFERROR(__xludf.DUMMYFUNCTION("INDEX( FILTER(US_UK!$F$642:$F$720 , NOT( ISBLANK( US_UK!$F$642:$F$720 ) ) ) , ROWS( FILTER( US_UK!$F$642:$F$720 , NOT( ISBLANK( US_UK!$F$642:$F$720 ) ) ) ) )"),19065.0)</f>
        <v>19065</v>
      </c>
      <c r="E131" s="95">
        <f t="shared" si="24"/>
        <v>190650</v>
      </c>
      <c r="F131" s="14">
        <f>Stock_Prices!$D$35/12</f>
        <v>10</v>
      </c>
      <c r="G131" s="94">
        <f>IFERROR(__xludf.DUMMYFUNCTION("INDEX( FILTER(US_UK!$AK$642:$AK$720 , NOT( ISBLANK( US_UK!$AK$642:$AK$720 ) ) ) , ROWS( FILTER( US_UK!$AK$642:$AK$720 , NOT( ISBLANK( US_UK!$AK$642:$AK$720 ) ) ) ) )"),0.0)</f>
        <v>0</v>
      </c>
      <c r="H131" s="54"/>
    </row>
    <row r="132">
      <c r="A132" s="14">
        <v>12.0</v>
      </c>
      <c r="B132" s="127" t="str">
        <f>Stock_Prices!$A$36</f>
        <v>BAR</v>
      </c>
      <c r="C132" s="23">
        <f t="shared" si="23"/>
        <v>10</v>
      </c>
      <c r="D132" s="29">
        <f>IFERROR(__xludf.DUMMYFUNCTION("INDEX( FILTER(US_UK!$F$722:$F$800 , NOT( ISBLANK( US_UK!$F$722:$F$800 ) ) ) , ROWS( FILTER( US_UK!$F$722:$F$800 , NOT( ISBLANK( US_UK!$F$722:$F$800 ) ) ) ) )"),6975.0)</f>
        <v>6975</v>
      </c>
      <c r="E132" s="33">
        <f t="shared" si="24"/>
        <v>69750</v>
      </c>
      <c r="F132" s="14">
        <f>Stock_Prices!$D$36/12</f>
        <v>10</v>
      </c>
      <c r="G132" s="23">
        <f>IFERROR(__xludf.DUMMYFUNCTION("INDEX( FILTER(US_UK!$AK$722:$AK$800 , NOT( ISBLANK( US_UK!$AK$722:$AK$800 ) ) ) , ROWS( FILTER( US_UK!$AK$722:$AK$800 , NOT( ISBLANK( US_UK!$AK$722:$AK$800 ) ) ) ) )"),0.0)</f>
        <v>0</v>
      </c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5.29"/>
  </cols>
  <sheetData>
    <row r="1">
      <c r="A1" s="128" t="s">
        <v>990</v>
      </c>
    </row>
    <row r="3">
      <c r="B3" s="14" t="s">
        <v>991</v>
      </c>
    </row>
    <row r="4">
      <c r="B4" s="14" t="s">
        <v>992</v>
      </c>
    </row>
    <row r="7">
      <c r="B7" s="14" t="s">
        <v>993</v>
      </c>
      <c r="C7" s="14" t="s">
        <v>994</v>
      </c>
      <c r="D7" s="14" t="s">
        <v>995</v>
      </c>
    </row>
    <row r="9">
      <c r="B9" s="129" t="s">
        <v>996</v>
      </c>
    </row>
    <row r="10">
      <c r="B10" s="14" t="s">
        <v>997</v>
      </c>
    </row>
    <row r="12">
      <c r="B12" s="130" t="s">
        <v>998</v>
      </c>
    </row>
    <row r="14">
      <c r="A14" s="131" t="s">
        <v>999</v>
      </c>
      <c r="B14" s="132"/>
    </row>
    <row r="15">
      <c r="A15" s="132" t="s">
        <v>1000</v>
      </c>
      <c r="B15" s="132" t="s">
        <v>1001</v>
      </c>
    </row>
    <row r="16">
      <c r="A16" s="131" t="s">
        <v>1002</v>
      </c>
      <c r="B16" s="133"/>
    </row>
    <row r="17">
      <c r="A17" s="131" t="s">
        <v>1003</v>
      </c>
      <c r="B17" s="132"/>
    </row>
    <row r="18">
      <c r="A18" s="131" t="s">
        <v>1004</v>
      </c>
      <c r="B18" s="121" t="s">
        <v>1005</v>
      </c>
    </row>
    <row r="19">
      <c r="A19" s="131" t="s">
        <v>1006</v>
      </c>
      <c r="B19" s="121" t="s">
        <v>1005</v>
      </c>
    </row>
    <row r="20">
      <c r="A20" s="132" t="s">
        <v>1007</v>
      </c>
      <c r="B20" s="133"/>
    </row>
    <row r="21">
      <c r="A21" s="132" t="s">
        <v>1008</v>
      </c>
      <c r="B21" s="133"/>
    </row>
    <row r="22">
      <c r="A22" s="132" t="s">
        <v>1009</v>
      </c>
      <c r="B22" s="133"/>
    </row>
    <row r="26">
      <c r="A26" s="14" t="s">
        <v>1010</v>
      </c>
    </row>
    <row r="27">
      <c r="A27" s="134" t="s">
        <v>1011</v>
      </c>
    </row>
  </sheetData>
  <drawing r:id="rId1"/>
</worksheet>
</file>